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8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aral\Dropbox\Inflation Inequality\Excels\"/>
    </mc:Choice>
  </mc:AlternateContent>
  <xr:revisionPtr revIDLastSave="0" documentId="13_ncr:1_{684A586E-5021-49A4-910C-500B7490EB14}" xr6:coauthVersionLast="47" xr6:coauthVersionMax="47" xr10:uidLastSave="{00000000-0000-0000-0000-000000000000}"/>
  <bookViews>
    <workbookView xWindow="-120" yWindow="-120" windowWidth="20730" windowHeight="11040" tabRatio="898" firstSheet="17" activeTab="17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Salida Stata" sheetId="38" r:id="rId11"/>
    <sheet name="GBA_d" sheetId="4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4" i="33" l="1"/>
  <c r="W114" i="33"/>
  <c r="V114" i="33"/>
  <c r="AN113" i="23"/>
  <c r="AM113" i="23"/>
  <c r="AP113" i="23" s="1"/>
  <c r="AL113" i="23"/>
  <c r="AK113" i="23"/>
  <c r="AJ113" i="23"/>
  <c r="AI113" i="23"/>
  <c r="G113" i="23"/>
  <c r="F113" i="23"/>
  <c r="E113" i="23"/>
  <c r="D113" i="23"/>
  <c r="C113" i="23"/>
  <c r="B113" i="23"/>
  <c r="I113" i="23" s="1"/>
  <c r="T113" i="26"/>
  <c r="J113" i="26"/>
  <c r="G113" i="26"/>
  <c r="O113" i="26" s="1"/>
  <c r="F113" i="26"/>
  <c r="S113" i="26" s="1"/>
  <c r="E113" i="26"/>
  <c r="M113" i="26" s="1"/>
  <c r="D113" i="26"/>
  <c r="L113" i="26" s="1"/>
  <c r="C113" i="26"/>
  <c r="K113" i="26" s="1"/>
  <c r="B113" i="26"/>
  <c r="AJ127" i="32"/>
  <c r="AE127" i="32"/>
  <c r="AC127" i="32"/>
  <c r="AB127" i="32"/>
  <c r="C127" i="32"/>
  <c r="B127" i="32"/>
  <c r="W112" i="22"/>
  <c r="V112" i="22"/>
  <c r="U112" i="22"/>
  <c r="T112" i="22"/>
  <c r="S112" i="22"/>
  <c r="N112" i="22"/>
  <c r="M112" i="22"/>
  <c r="L112" i="22"/>
  <c r="K112" i="22"/>
  <c r="H112" i="22"/>
  <c r="P112" i="22" s="1"/>
  <c r="G112" i="22"/>
  <c r="O112" i="22" s="1"/>
  <c r="F112" i="22"/>
  <c r="E112" i="22"/>
  <c r="D112" i="22"/>
  <c r="C112" i="22"/>
  <c r="BD112" i="20"/>
  <c r="BB112" i="20"/>
  <c r="AZ112" i="20"/>
  <c r="AR112" i="20"/>
  <c r="AP112" i="20"/>
  <c r="AI112" i="20"/>
  <c r="AH112" i="20"/>
  <c r="AJ112" i="20" s="1"/>
  <c r="AS112" i="20" s="1"/>
  <c r="AG112" i="20"/>
  <c r="AE112" i="20"/>
  <c r="AD112" i="20"/>
  <c r="AC112" i="20"/>
  <c r="AB112" i="20"/>
  <c r="Y112" i="20"/>
  <c r="X112" i="20"/>
  <c r="Z112" i="20" s="1"/>
  <c r="AQ112" i="20" s="1"/>
  <c r="W112" i="20"/>
  <c r="U112" i="20"/>
  <c r="T112" i="20"/>
  <c r="S112" i="20"/>
  <c r="R112" i="20"/>
  <c r="O112" i="20"/>
  <c r="N112" i="20"/>
  <c r="BA112" i="20" s="1"/>
  <c r="M112" i="20"/>
  <c r="K112" i="20"/>
  <c r="AN112" i="20" s="1"/>
  <c r="J112" i="20"/>
  <c r="I112" i="20"/>
  <c r="H112" i="20"/>
  <c r="AI112" i="19"/>
  <c r="AJ112" i="19" s="1"/>
  <c r="AS112" i="19" s="1"/>
  <c r="BG112" i="19" s="1"/>
  <c r="AH112" i="19"/>
  <c r="AD112" i="19"/>
  <c r="AE112" i="19" s="1"/>
  <c r="AR112" i="19" s="1"/>
  <c r="BF112" i="19" s="1"/>
  <c r="AC112" i="19"/>
  <c r="Y112" i="19"/>
  <c r="Z112" i="19" s="1"/>
  <c r="AQ112" i="19" s="1"/>
  <c r="BE112" i="19" s="1"/>
  <c r="X112" i="19"/>
  <c r="T112" i="19"/>
  <c r="U112" i="19" s="1"/>
  <c r="AP112" i="19" s="1"/>
  <c r="BD112" i="19" s="1"/>
  <c r="S112" i="19"/>
  <c r="O112" i="19"/>
  <c r="P112" i="19" s="1"/>
  <c r="AO112" i="19" s="1"/>
  <c r="BC112" i="19" s="1"/>
  <c r="N112" i="19"/>
  <c r="J112" i="19"/>
  <c r="K112" i="19" s="1"/>
  <c r="AN112" i="19" s="1"/>
  <c r="I112" i="19"/>
  <c r="B112" i="19"/>
  <c r="AL112" i="19" s="1"/>
  <c r="AY112" i="19" s="1"/>
  <c r="A112" i="19"/>
  <c r="DE113" i="18"/>
  <c r="B113" i="18"/>
  <c r="CG113" i="18" s="1"/>
  <c r="CS113" i="18" s="1"/>
  <c r="A113" i="18"/>
  <c r="AM140" i="17"/>
  <c r="AE140" i="17"/>
  <c r="Y140" i="17"/>
  <c r="X140" i="17"/>
  <c r="W140" i="17"/>
  <c r="V140" i="17"/>
  <c r="Q140" i="17"/>
  <c r="N140" i="17"/>
  <c r="AU140" i="17" s="1"/>
  <c r="M140" i="17"/>
  <c r="AL140" i="17" s="1"/>
  <c r="L140" i="17"/>
  <c r="AK140" i="17" s="1"/>
  <c r="K140" i="17"/>
  <c r="AJ140" i="17" s="1"/>
  <c r="J140" i="17"/>
  <c r="AI140" i="17" s="1"/>
  <c r="I140" i="17"/>
  <c r="U140" i="17" s="1"/>
  <c r="H140" i="17"/>
  <c r="T140" i="17" s="1"/>
  <c r="G140" i="17"/>
  <c r="S140" i="17" s="1"/>
  <c r="F140" i="17"/>
  <c r="R140" i="17" s="1"/>
  <c r="E140" i="17"/>
  <c r="AD140" i="17" s="1"/>
  <c r="AR140" i="17" s="1"/>
  <c r="AJ140" i="16"/>
  <c r="Z140" i="16"/>
  <c r="Y140" i="16"/>
  <c r="X140" i="16"/>
  <c r="S140" i="16"/>
  <c r="R140" i="16"/>
  <c r="Q140" i="16"/>
  <c r="AQ140" i="16" s="1"/>
  <c r="N140" i="16"/>
  <c r="AM140" i="16" s="1"/>
  <c r="M140" i="16"/>
  <c r="AL140" i="16" s="1"/>
  <c r="L140" i="16"/>
  <c r="AK140" i="16" s="1"/>
  <c r="K140" i="16"/>
  <c r="W140" i="16" s="1"/>
  <c r="J140" i="16"/>
  <c r="V140" i="16" s="1"/>
  <c r="I140" i="16"/>
  <c r="U140" i="16" s="1"/>
  <c r="H140" i="16"/>
  <c r="AG140" i="16" s="1"/>
  <c r="G140" i="16"/>
  <c r="AF140" i="16" s="1"/>
  <c r="F140" i="16"/>
  <c r="AE140" i="16" s="1"/>
  <c r="E140" i="16"/>
  <c r="AD140" i="16" s="1"/>
  <c r="AR140" i="16" s="1"/>
  <c r="AT140" i="15"/>
  <c r="Z140" i="15"/>
  <c r="Y140" i="15"/>
  <c r="X140" i="15"/>
  <c r="S140" i="15"/>
  <c r="R140" i="15"/>
  <c r="Q140" i="15"/>
  <c r="AQ140" i="15" s="1"/>
  <c r="N140" i="15"/>
  <c r="AM140" i="15" s="1"/>
  <c r="M140" i="15"/>
  <c r="AL140" i="15" s="1"/>
  <c r="L140" i="15"/>
  <c r="AK140" i="15" s="1"/>
  <c r="K140" i="15"/>
  <c r="W140" i="15" s="1"/>
  <c r="J140" i="15"/>
  <c r="V140" i="15" s="1"/>
  <c r="I140" i="15"/>
  <c r="AH140" i="15" s="1"/>
  <c r="H140" i="15"/>
  <c r="T140" i="15" s="1"/>
  <c r="G140" i="15"/>
  <c r="AF140" i="15" s="1"/>
  <c r="F140" i="15"/>
  <c r="AE140" i="15" s="1"/>
  <c r="E140" i="15"/>
  <c r="AD140" i="15" s="1"/>
  <c r="AJ140" i="14"/>
  <c r="Z140" i="14"/>
  <c r="Y140" i="14"/>
  <c r="X140" i="14"/>
  <c r="S140" i="14"/>
  <c r="R140" i="14"/>
  <c r="Q140" i="14"/>
  <c r="AQ140" i="14" s="1"/>
  <c r="N140" i="14"/>
  <c r="AM140" i="14" s="1"/>
  <c r="M140" i="14"/>
  <c r="AL140" i="14" s="1"/>
  <c r="L140" i="14"/>
  <c r="AK140" i="14" s="1"/>
  <c r="K140" i="14"/>
  <c r="W140" i="14" s="1"/>
  <c r="J140" i="14"/>
  <c r="V140" i="14" s="1"/>
  <c r="I140" i="14"/>
  <c r="U140" i="14" s="1"/>
  <c r="H140" i="14"/>
  <c r="T140" i="14" s="1"/>
  <c r="G140" i="14"/>
  <c r="AF140" i="14" s="1"/>
  <c r="F140" i="14"/>
  <c r="AE140" i="14" s="1"/>
  <c r="E140" i="14"/>
  <c r="AD140" i="14" s="1"/>
  <c r="AR140" i="14" s="1"/>
  <c r="AT140" i="5"/>
  <c r="AK140" i="5"/>
  <c r="AI140" i="5"/>
  <c r="AH140" i="5"/>
  <c r="Z140" i="5"/>
  <c r="Y140" i="5"/>
  <c r="T140" i="5"/>
  <c r="S140" i="5"/>
  <c r="R140" i="5"/>
  <c r="Q140" i="5"/>
  <c r="AQ140" i="5" s="1"/>
  <c r="N140" i="5"/>
  <c r="AM140" i="5" s="1"/>
  <c r="M140" i="5"/>
  <c r="AL140" i="5" s="1"/>
  <c r="L140" i="5"/>
  <c r="X140" i="5" s="1"/>
  <c r="K140" i="5"/>
  <c r="W140" i="5" s="1"/>
  <c r="J140" i="5"/>
  <c r="V140" i="5" s="1"/>
  <c r="I140" i="5"/>
  <c r="U140" i="5" s="1"/>
  <c r="H140" i="5"/>
  <c r="AG140" i="5" s="1"/>
  <c r="G140" i="5"/>
  <c r="AF140" i="5" s="1"/>
  <c r="F140" i="5"/>
  <c r="AE140" i="5" s="1"/>
  <c r="E140" i="5"/>
  <c r="O140" i="5" s="1" a="1"/>
  <c r="O140" i="5" s="1"/>
  <c r="AU140" i="4"/>
  <c r="AT140" i="4"/>
  <c r="AW140" i="4" s="1"/>
  <c r="AK140" i="4"/>
  <c r="AG140" i="4"/>
  <c r="Z140" i="4"/>
  <c r="Y140" i="4"/>
  <c r="X140" i="4"/>
  <c r="S140" i="4"/>
  <c r="R140" i="4"/>
  <c r="Q140" i="4"/>
  <c r="AQ140" i="4" s="1"/>
  <c r="N140" i="4"/>
  <c r="AM140" i="4" s="1"/>
  <c r="M140" i="4"/>
  <c r="AL140" i="4" s="1"/>
  <c r="L140" i="4"/>
  <c r="K140" i="4"/>
  <c r="W140" i="4" s="1"/>
  <c r="J140" i="4"/>
  <c r="V140" i="4" s="1"/>
  <c r="I140" i="4"/>
  <c r="AH140" i="4" s="1"/>
  <c r="H140" i="4"/>
  <c r="T140" i="4" s="1"/>
  <c r="G140" i="4"/>
  <c r="AF140" i="4" s="1"/>
  <c r="F140" i="4"/>
  <c r="AE140" i="4" s="1"/>
  <c r="E140" i="4"/>
  <c r="O140" i="4" s="1" a="1"/>
  <c r="O140" i="4" s="1"/>
  <c r="B140" i="4"/>
  <c r="V112" i="35"/>
  <c r="S112" i="35"/>
  <c r="Q112" i="35"/>
  <c r="P112" i="35"/>
  <c r="AL112" i="35" s="1"/>
  <c r="M112" i="35"/>
  <c r="AI112" i="35" s="1"/>
  <c r="J112" i="35"/>
  <c r="G112" i="35"/>
  <c r="D112" i="35"/>
  <c r="Z112" i="35" s="1"/>
  <c r="B112" i="35"/>
  <c r="A112" i="35"/>
  <c r="BP113" i="13"/>
  <c r="AS113" i="13"/>
  <c r="AI113" i="13"/>
  <c r="AD113" i="13"/>
  <c r="Q113" i="13"/>
  <c r="P113" i="13"/>
  <c r="O113" i="13"/>
  <c r="N113" i="13"/>
  <c r="AK113" i="13" s="1"/>
  <c r="M113" i="13"/>
  <c r="L113" i="13"/>
  <c r="K113" i="13"/>
  <c r="J113" i="13"/>
  <c r="I113" i="13"/>
  <c r="H113" i="13"/>
  <c r="G113" i="13"/>
  <c r="F113" i="13"/>
  <c r="AC113" i="13" s="1"/>
  <c r="E113" i="13"/>
  <c r="AB113" i="13" s="1"/>
  <c r="D113" i="13"/>
  <c r="AA113" i="13" s="1"/>
  <c r="C113" i="13"/>
  <c r="B113" i="13"/>
  <c r="A113" i="13"/>
  <c r="BS113" i="13" s="1"/>
  <c r="BP113" i="12"/>
  <c r="AS113" i="12"/>
  <c r="AL113" i="12"/>
  <c r="AB113" i="12"/>
  <c r="AA113" i="12"/>
  <c r="Q113" i="12"/>
  <c r="P113" i="12"/>
  <c r="O113" i="12"/>
  <c r="N113" i="12"/>
  <c r="M113" i="12"/>
  <c r="AJ113" i="12" s="1"/>
  <c r="L113" i="12"/>
  <c r="AI113" i="12" s="1"/>
  <c r="K113" i="12"/>
  <c r="AH113" i="12" s="1"/>
  <c r="J113" i="12"/>
  <c r="I113" i="12"/>
  <c r="H113" i="12"/>
  <c r="G113" i="12"/>
  <c r="F113" i="12"/>
  <c r="E113" i="12"/>
  <c r="D113" i="12"/>
  <c r="C113" i="12"/>
  <c r="Z113" i="12" s="1"/>
  <c r="B113" i="12"/>
  <c r="A113" i="12"/>
  <c r="BS113" i="12" s="1"/>
  <c r="BP113" i="11"/>
  <c r="AS113" i="11"/>
  <c r="AD113" i="11"/>
  <c r="AC113" i="11"/>
  <c r="Q113" i="11"/>
  <c r="P113" i="11"/>
  <c r="O113" i="11"/>
  <c r="N113" i="11"/>
  <c r="AK113" i="11" s="1"/>
  <c r="M113" i="11"/>
  <c r="L113" i="11"/>
  <c r="K113" i="11"/>
  <c r="J113" i="11"/>
  <c r="I113" i="11"/>
  <c r="H113" i="11"/>
  <c r="G113" i="11"/>
  <c r="F113" i="11"/>
  <c r="E113" i="11"/>
  <c r="AB113" i="11" s="1"/>
  <c r="D113" i="11"/>
  <c r="AA113" i="11" s="1"/>
  <c r="C113" i="11"/>
  <c r="B113" i="11"/>
  <c r="A113" i="11"/>
  <c r="BS113" i="11" s="1"/>
  <c r="BP113" i="10"/>
  <c r="AS113" i="10"/>
  <c r="AM113" i="10"/>
  <c r="AB113" i="10"/>
  <c r="Q113" i="10"/>
  <c r="P113" i="10"/>
  <c r="K112" i="35" s="1"/>
  <c r="AG112" i="35" s="1"/>
  <c r="O113" i="10"/>
  <c r="N113" i="10"/>
  <c r="M113" i="10"/>
  <c r="AJ113" i="10" s="1"/>
  <c r="L113" i="10"/>
  <c r="AI113" i="10" s="1"/>
  <c r="K113" i="10"/>
  <c r="AH113" i="10" s="1"/>
  <c r="J113" i="10"/>
  <c r="AG113" i="10" s="1"/>
  <c r="I113" i="10"/>
  <c r="H113" i="10"/>
  <c r="G113" i="10"/>
  <c r="F113" i="10"/>
  <c r="E113" i="10"/>
  <c r="D113" i="10"/>
  <c r="C113" i="10"/>
  <c r="Z113" i="10" s="1"/>
  <c r="B113" i="10"/>
  <c r="Y113" i="10" s="1"/>
  <c r="AB140" i="14" s="1"/>
  <c r="R112" i="19" s="1"/>
  <c r="A113" i="10"/>
  <c r="BS113" i="10" s="1"/>
  <c r="BP113" i="8"/>
  <c r="AS113" i="8"/>
  <c r="AA113" i="8"/>
  <c r="Q113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C113" i="8"/>
  <c r="B113" i="8"/>
  <c r="A113" i="8"/>
  <c r="BS113" i="8" s="1"/>
  <c r="BP113" i="6"/>
  <c r="AS113" i="6"/>
  <c r="Q113" i="6"/>
  <c r="P113" i="6"/>
  <c r="O113" i="6"/>
  <c r="AL113" i="6" s="1"/>
  <c r="N113" i="6"/>
  <c r="M113" i="6"/>
  <c r="L113" i="6"/>
  <c r="AI113" i="6" s="1"/>
  <c r="K113" i="6"/>
  <c r="AH113" i="6" s="1"/>
  <c r="J113" i="6"/>
  <c r="I113" i="6"/>
  <c r="H113" i="6"/>
  <c r="G113" i="6"/>
  <c r="AD113" i="6" s="1"/>
  <c r="F113" i="6"/>
  <c r="E113" i="6"/>
  <c r="D113" i="6"/>
  <c r="C113" i="6"/>
  <c r="B113" i="6"/>
  <c r="A113" i="6"/>
  <c r="BS113" i="6" s="1"/>
  <c r="BP113" i="1"/>
  <c r="AS113" i="1"/>
  <c r="AF113" i="1"/>
  <c r="Q113" i="1"/>
  <c r="AN113" i="1" s="1"/>
  <c r="P113" i="1"/>
  <c r="O113" i="1"/>
  <c r="N113" i="1"/>
  <c r="M113" i="1"/>
  <c r="L113" i="1"/>
  <c r="K113" i="1"/>
  <c r="J113" i="1"/>
  <c r="I113" i="1"/>
  <c r="H113" i="1"/>
  <c r="G113" i="1"/>
  <c r="F113" i="1"/>
  <c r="AC113" i="1" s="1"/>
  <c r="E113" i="1"/>
  <c r="D113" i="1"/>
  <c r="C113" i="1"/>
  <c r="B113" i="1"/>
  <c r="A113" i="1"/>
  <c r="B112" i="20" s="1"/>
  <c r="AL112" i="20" s="1"/>
  <c r="AX112" i="20" s="1"/>
  <c r="W113" i="33"/>
  <c r="V113" i="33"/>
  <c r="C113" i="33"/>
  <c r="AO112" i="23"/>
  <c r="AN112" i="23"/>
  <c r="AM112" i="23"/>
  <c r="AP112" i="23" s="1"/>
  <c r="AL112" i="23"/>
  <c r="AK112" i="23"/>
  <c r="AJ112" i="23"/>
  <c r="AI112" i="23"/>
  <c r="G112" i="23"/>
  <c r="F112" i="23"/>
  <c r="E112" i="23"/>
  <c r="D112" i="23"/>
  <c r="C112" i="23"/>
  <c r="B112" i="23"/>
  <c r="I112" i="23" s="1"/>
  <c r="T112" i="26"/>
  <c r="G112" i="26"/>
  <c r="O112" i="26" s="1"/>
  <c r="F112" i="26"/>
  <c r="S112" i="26" s="1"/>
  <c r="E112" i="26"/>
  <c r="M112" i="26" s="1"/>
  <c r="D112" i="26"/>
  <c r="L112" i="26" s="1"/>
  <c r="C112" i="26"/>
  <c r="K112" i="26" s="1"/>
  <c r="B112" i="26"/>
  <c r="J112" i="26" s="1"/>
  <c r="AJ126" i="32"/>
  <c r="AE126" i="32"/>
  <c r="AB126" i="32"/>
  <c r="B126" i="32"/>
  <c r="W111" i="22"/>
  <c r="O111" i="22"/>
  <c r="H111" i="22"/>
  <c r="P111" i="22" s="1"/>
  <c r="G111" i="22"/>
  <c r="F111" i="22"/>
  <c r="N111" i="22" s="1"/>
  <c r="E111" i="22"/>
  <c r="M111" i="22" s="1"/>
  <c r="D111" i="22"/>
  <c r="L111" i="22" s="1"/>
  <c r="C111" i="22"/>
  <c r="K111" i="22" s="1"/>
  <c r="AZ111" i="20"/>
  <c r="AI111" i="20"/>
  <c r="AJ111" i="20" s="1"/>
  <c r="AS111" i="20" s="1"/>
  <c r="AH111" i="20"/>
  <c r="BE111" i="20" s="1"/>
  <c r="AG111" i="20"/>
  <c r="AD111" i="20"/>
  <c r="AE111" i="20" s="1"/>
  <c r="AR111" i="20" s="1"/>
  <c r="AC111" i="20"/>
  <c r="BD111" i="20" s="1"/>
  <c r="AB111" i="20"/>
  <c r="Y111" i="20"/>
  <c r="BC111" i="20" s="1"/>
  <c r="X111" i="20"/>
  <c r="W111" i="20"/>
  <c r="T111" i="20"/>
  <c r="U111" i="20" s="1"/>
  <c r="AP111" i="20" s="1"/>
  <c r="S111" i="20"/>
  <c r="R111" i="20"/>
  <c r="O111" i="20"/>
  <c r="P111" i="20" s="1"/>
  <c r="AO111" i="20" s="1"/>
  <c r="N111" i="20"/>
  <c r="BA111" i="20" s="1"/>
  <c r="M111" i="20"/>
  <c r="J111" i="20"/>
  <c r="K111" i="20" s="1"/>
  <c r="AN111" i="20" s="1"/>
  <c r="I111" i="20"/>
  <c r="H111" i="20"/>
  <c r="AI111" i="19"/>
  <c r="AH111" i="19"/>
  <c r="AJ111" i="19" s="1"/>
  <c r="AS111" i="19" s="1"/>
  <c r="BG111" i="19" s="1"/>
  <c r="AD111" i="19"/>
  <c r="AC111" i="19"/>
  <c r="AE111" i="19" s="1"/>
  <c r="AR111" i="19" s="1"/>
  <c r="BF111" i="19" s="1"/>
  <c r="Y111" i="19"/>
  <c r="X111" i="19"/>
  <c r="Z111" i="19" s="1"/>
  <c r="AQ111" i="19" s="1"/>
  <c r="BE111" i="19" s="1"/>
  <c r="T111" i="19"/>
  <c r="S111" i="19"/>
  <c r="U111" i="19" s="1"/>
  <c r="AP111" i="19" s="1"/>
  <c r="BD111" i="19" s="1"/>
  <c r="O111" i="19"/>
  <c r="N111" i="19"/>
  <c r="P111" i="19" s="1"/>
  <c r="AO111" i="19" s="1"/>
  <c r="BC111" i="19" s="1"/>
  <c r="J111" i="19"/>
  <c r="I111" i="19"/>
  <c r="K111" i="19" s="1"/>
  <c r="AN111" i="19" s="1"/>
  <c r="A111" i="19"/>
  <c r="K139" i="17"/>
  <c r="W139" i="17" s="1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AJ139" i="17" s="1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DE112" i="18"/>
  <c r="A112" i="18"/>
  <c r="AM139" i="17"/>
  <c r="AI139" i="17"/>
  <c r="AH139" i="17"/>
  <c r="AF139" i="17"/>
  <c r="Y139" i="17"/>
  <c r="X139" i="17"/>
  <c r="V139" i="17"/>
  <c r="Q139" i="17"/>
  <c r="N139" i="17"/>
  <c r="AU139" i="17" s="1"/>
  <c r="M139" i="17"/>
  <c r="AL139" i="17" s="1"/>
  <c r="L139" i="17"/>
  <c r="AK139" i="17" s="1"/>
  <c r="J139" i="17"/>
  <c r="I139" i="17"/>
  <c r="U139" i="17" s="1"/>
  <c r="H139" i="17"/>
  <c r="T139" i="17" s="1"/>
  <c r="G139" i="17"/>
  <c r="S139" i="17" s="1"/>
  <c r="F139" i="17"/>
  <c r="R139" i="17" s="1"/>
  <c r="E139" i="17"/>
  <c r="AD139" i="17" s="1"/>
  <c r="AR139" i="17" s="1"/>
  <c r="N138" i="17"/>
  <c r="M138" i="17"/>
  <c r="L138" i="17"/>
  <c r="J138" i="17"/>
  <c r="I138" i="17"/>
  <c r="H138" i="17"/>
  <c r="G138" i="17"/>
  <c r="F138" i="17"/>
  <c r="E138" i="17"/>
  <c r="N137" i="17"/>
  <c r="M137" i="17"/>
  <c r="L137" i="17"/>
  <c r="J137" i="17"/>
  <c r="I137" i="17"/>
  <c r="H137" i="17"/>
  <c r="G137" i="17"/>
  <c r="F137" i="17"/>
  <c r="E137" i="17"/>
  <c r="N136" i="17"/>
  <c r="M136" i="17"/>
  <c r="L136" i="17"/>
  <c r="J136" i="17"/>
  <c r="I136" i="17"/>
  <c r="H136" i="17"/>
  <c r="G136" i="17"/>
  <c r="F136" i="17"/>
  <c r="E136" i="17"/>
  <c r="N135" i="17"/>
  <c r="M135" i="17"/>
  <c r="L135" i="17"/>
  <c r="J135" i="17"/>
  <c r="I135" i="17"/>
  <c r="H135" i="17"/>
  <c r="G135" i="17"/>
  <c r="F135" i="17"/>
  <c r="E135" i="17"/>
  <c r="N134" i="17"/>
  <c r="M134" i="17"/>
  <c r="L134" i="17"/>
  <c r="J134" i="17"/>
  <c r="I134" i="17"/>
  <c r="H134" i="17"/>
  <c r="G134" i="17"/>
  <c r="F134" i="17"/>
  <c r="E134" i="17"/>
  <c r="N133" i="17"/>
  <c r="M133" i="17"/>
  <c r="L133" i="17"/>
  <c r="J133" i="17"/>
  <c r="I133" i="17"/>
  <c r="H133" i="17"/>
  <c r="G133" i="17"/>
  <c r="F133" i="17"/>
  <c r="E133" i="17"/>
  <c r="N132" i="17"/>
  <c r="M132" i="17"/>
  <c r="L132" i="17"/>
  <c r="J132" i="17"/>
  <c r="I132" i="17"/>
  <c r="H132" i="17"/>
  <c r="G132" i="17"/>
  <c r="F132" i="17"/>
  <c r="E132" i="17"/>
  <c r="N131" i="17"/>
  <c r="M131" i="17"/>
  <c r="L131" i="17"/>
  <c r="J131" i="17"/>
  <c r="I131" i="17"/>
  <c r="H131" i="17"/>
  <c r="G131" i="17"/>
  <c r="F131" i="17"/>
  <c r="E131" i="17"/>
  <c r="N130" i="17"/>
  <c r="M130" i="17"/>
  <c r="L130" i="17"/>
  <c r="J130" i="17"/>
  <c r="I130" i="17"/>
  <c r="H130" i="17"/>
  <c r="G130" i="17"/>
  <c r="F130" i="17"/>
  <c r="E130" i="17"/>
  <c r="N129" i="17"/>
  <c r="M129" i="17"/>
  <c r="L129" i="17"/>
  <c r="J129" i="17"/>
  <c r="I129" i="17"/>
  <c r="H129" i="17"/>
  <c r="G129" i="17"/>
  <c r="F129" i="17"/>
  <c r="E129" i="17"/>
  <c r="N128" i="17"/>
  <c r="M128" i="17"/>
  <c r="L128" i="17"/>
  <c r="J128" i="17"/>
  <c r="I128" i="17"/>
  <c r="H128" i="17"/>
  <c r="G128" i="17"/>
  <c r="F128" i="17"/>
  <c r="E128" i="17"/>
  <c r="N127" i="17"/>
  <c r="M127" i="17"/>
  <c r="L127" i="17"/>
  <c r="J127" i="17"/>
  <c r="I127" i="17"/>
  <c r="H127" i="17"/>
  <c r="G127" i="17"/>
  <c r="F127" i="17"/>
  <c r="E127" i="17"/>
  <c r="N126" i="17"/>
  <c r="M126" i="17"/>
  <c r="L126" i="17"/>
  <c r="J126" i="17"/>
  <c r="I126" i="17"/>
  <c r="H126" i="17"/>
  <c r="G126" i="17"/>
  <c r="F126" i="17"/>
  <c r="E126" i="17"/>
  <c r="N125" i="17"/>
  <c r="M125" i="17"/>
  <c r="L125" i="17"/>
  <c r="J125" i="17"/>
  <c r="I125" i="17"/>
  <c r="H125" i="17"/>
  <c r="G125" i="17"/>
  <c r="F125" i="17"/>
  <c r="E125" i="17"/>
  <c r="N124" i="17"/>
  <c r="M124" i="17"/>
  <c r="L124" i="17"/>
  <c r="J124" i="17"/>
  <c r="I124" i="17"/>
  <c r="H124" i="17"/>
  <c r="G124" i="17"/>
  <c r="F124" i="17"/>
  <c r="E124" i="17"/>
  <c r="N123" i="17"/>
  <c r="M123" i="17"/>
  <c r="L123" i="17"/>
  <c r="J123" i="17"/>
  <c r="I123" i="17"/>
  <c r="H123" i="17"/>
  <c r="G123" i="17"/>
  <c r="F123" i="17"/>
  <c r="E123" i="17"/>
  <c r="N122" i="17"/>
  <c r="M122" i="17"/>
  <c r="L122" i="17"/>
  <c r="J122" i="17"/>
  <c r="I122" i="17"/>
  <c r="H122" i="17"/>
  <c r="G122" i="17"/>
  <c r="F122" i="17"/>
  <c r="E122" i="17"/>
  <c r="N121" i="17"/>
  <c r="M121" i="17"/>
  <c r="L121" i="17"/>
  <c r="J121" i="17"/>
  <c r="I121" i="17"/>
  <c r="H121" i="17"/>
  <c r="G121" i="17"/>
  <c r="F121" i="17"/>
  <c r="E121" i="17"/>
  <c r="N120" i="17"/>
  <c r="M120" i="17"/>
  <c r="L120" i="17"/>
  <c r="J120" i="17"/>
  <c r="I120" i="17"/>
  <c r="H120" i="17"/>
  <c r="G120" i="17"/>
  <c r="F120" i="17"/>
  <c r="E120" i="17"/>
  <c r="N119" i="17"/>
  <c r="M119" i="17"/>
  <c r="L119" i="17"/>
  <c r="J119" i="17"/>
  <c r="I119" i="17"/>
  <c r="H119" i="17"/>
  <c r="G119" i="17"/>
  <c r="F119" i="17"/>
  <c r="E119" i="17"/>
  <c r="N118" i="17"/>
  <c r="M118" i="17"/>
  <c r="L118" i="17"/>
  <c r="J118" i="17"/>
  <c r="I118" i="17"/>
  <c r="H118" i="17"/>
  <c r="G118" i="17"/>
  <c r="F118" i="17"/>
  <c r="E118" i="17"/>
  <c r="N117" i="17"/>
  <c r="M117" i="17"/>
  <c r="L117" i="17"/>
  <c r="J117" i="17"/>
  <c r="I117" i="17"/>
  <c r="H117" i="17"/>
  <c r="G117" i="17"/>
  <c r="F117" i="17"/>
  <c r="E117" i="17"/>
  <c r="N116" i="17"/>
  <c r="M116" i="17"/>
  <c r="L116" i="17"/>
  <c r="J116" i="17"/>
  <c r="I116" i="17"/>
  <c r="H116" i="17"/>
  <c r="G116" i="17"/>
  <c r="F116" i="17"/>
  <c r="E116" i="17"/>
  <c r="N115" i="17"/>
  <c r="M115" i="17"/>
  <c r="L115" i="17"/>
  <c r="J115" i="17"/>
  <c r="I115" i="17"/>
  <c r="H115" i="17"/>
  <c r="G115" i="17"/>
  <c r="F115" i="17"/>
  <c r="E115" i="17"/>
  <c r="N114" i="17"/>
  <c r="M114" i="17"/>
  <c r="L114" i="17"/>
  <c r="J114" i="17"/>
  <c r="I114" i="17"/>
  <c r="H114" i="17"/>
  <c r="G114" i="17"/>
  <c r="F114" i="17"/>
  <c r="E114" i="17"/>
  <c r="N113" i="17"/>
  <c r="M113" i="17"/>
  <c r="L113" i="17"/>
  <c r="J113" i="17"/>
  <c r="I113" i="17"/>
  <c r="H113" i="17"/>
  <c r="G113" i="17"/>
  <c r="F113" i="17"/>
  <c r="E113" i="17"/>
  <c r="N112" i="17"/>
  <c r="M112" i="17"/>
  <c r="L112" i="17"/>
  <c r="J112" i="17"/>
  <c r="I112" i="17"/>
  <c r="H112" i="17"/>
  <c r="G112" i="17"/>
  <c r="F112" i="17"/>
  <c r="E112" i="17"/>
  <c r="N111" i="17"/>
  <c r="M111" i="17"/>
  <c r="L111" i="17"/>
  <c r="J111" i="17"/>
  <c r="I111" i="17"/>
  <c r="H111" i="17"/>
  <c r="G111" i="17"/>
  <c r="F111" i="17"/>
  <c r="E111" i="17"/>
  <c r="N110" i="17"/>
  <c r="M110" i="17"/>
  <c r="L110" i="17"/>
  <c r="J110" i="17"/>
  <c r="I110" i="17"/>
  <c r="H110" i="17"/>
  <c r="G110" i="17"/>
  <c r="F110" i="17"/>
  <c r="E110" i="17"/>
  <c r="N109" i="17"/>
  <c r="M109" i="17"/>
  <c r="L109" i="17"/>
  <c r="J109" i="17"/>
  <c r="I109" i="17"/>
  <c r="H109" i="17"/>
  <c r="G109" i="17"/>
  <c r="F109" i="17"/>
  <c r="E109" i="17"/>
  <c r="N108" i="17"/>
  <c r="M108" i="17"/>
  <c r="L108" i="17"/>
  <c r="J108" i="17"/>
  <c r="I108" i="17"/>
  <c r="H108" i="17"/>
  <c r="G108" i="17"/>
  <c r="F108" i="17"/>
  <c r="E108" i="17"/>
  <c r="N107" i="17"/>
  <c r="M107" i="17"/>
  <c r="L107" i="17"/>
  <c r="J107" i="17"/>
  <c r="I107" i="17"/>
  <c r="H107" i="17"/>
  <c r="G107" i="17"/>
  <c r="F107" i="17"/>
  <c r="E107" i="17"/>
  <c r="N106" i="17"/>
  <c r="M106" i="17"/>
  <c r="L106" i="17"/>
  <c r="J106" i="17"/>
  <c r="I106" i="17"/>
  <c r="H106" i="17"/>
  <c r="G106" i="17"/>
  <c r="F106" i="17"/>
  <c r="E106" i="17"/>
  <c r="N105" i="17"/>
  <c r="M105" i="17"/>
  <c r="L105" i="17"/>
  <c r="J105" i="17"/>
  <c r="I105" i="17"/>
  <c r="H105" i="17"/>
  <c r="G105" i="17"/>
  <c r="F105" i="17"/>
  <c r="E105" i="17"/>
  <c r="N104" i="17"/>
  <c r="M104" i="17"/>
  <c r="L104" i="17"/>
  <c r="J104" i="17"/>
  <c r="I104" i="17"/>
  <c r="H104" i="17"/>
  <c r="G104" i="17"/>
  <c r="F104" i="17"/>
  <c r="E104" i="17"/>
  <c r="N103" i="17"/>
  <c r="M103" i="17"/>
  <c r="L103" i="17"/>
  <c r="J103" i="17"/>
  <c r="I103" i="17"/>
  <c r="H103" i="17"/>
  <c r="G103" i="17"/>
  <c r="F103" i="17"/>
  <c r="E103" i="17"/>
  <c r="N102" i="17"/>
  <c r="M102" i="17"/>
  <c r="L102" i="17"/>
  <c r="J102" i="17"/>
  <c r="I102" i="17"/>
  <c r="H102" i="17"/>
  <c r="G102" i="17"/>
  <c r="F102" i="17"/>
  <c r="E102" i="17"/>
  <c r="N101" i="17"/>
  <c r="M101" i="17"/>
  <c r="L101" i="17"/>
  <c r="J101" i="17"/>
  <c r="I101" i="17"/>
  <c r="H101" i="17"/>
  <c r="G101" i="17"/>
  <c r="F101" i="17"/>
  <c r="E101" i="17"/>
  <c r="N100" i="17"/>
  <c r="M100" i="17"/>
  <c r="L100" i="17"/>
  <c r="J100" i="17"/>
  <c r="I100" i="17"/>
  <c r="H100" i="17"/>
  <c r="G100" i="17"/>
  <c r="F100" i="17"/>
  <c r="E100" i="17"/>
  <c r="N99" i="17"/>
  <c r="M99" i="17"/>
  <c r="L99" i="17"/>
  <c r="J99" i="17"/>
  <c r="I99" i="17"/>
  <c r="H99" i="17"/>
  <c r="G99" i="17"/>
  <c r="F99" i="17"/>
  <c r="E99" i="17"/>
  <c r="N98" i="17"/>
  <c r="M98" i="17"/>
  <c r="L98" i="17"/>
  <c r="J98" i="17"/>
  <c r="I98" i="17"/>
  <c r="H98" i="17"/>
  <c r="G98" i="17"/>
  <c r="F98" i="17"/>
  <c r="E98" i="17"/>
  <c r="N97" i="17"/>
  <c r="M97" i="17"/>
  <c r="L97" i="17"/>
  <c r="J97" i="17"/>
  <c r="I97" i="17"/>
  <c r="H97" i="17"/>
  <c r="G97" i="17"/>
  <c r="F97" i="17"/>
  <c r="E97" i="17"/>
  <c r="N96" i="17"/>
  <c r="M96" i="17"/>
  <c r="L96" i="17"/>
  <c r="J96" i="17"/>
  <c r="I96" i="17"/>
  <c r="H96" i="17"/>
  <c r="G96" i="17"/>
  <c r="F96" i="17"/>
  <c r="E96" i="17"/>
  <c r="N95" i="17"/>
  <c r="M95" i="17"/>
  <c r="L95" i="17"/>
  <c r="J95" i="17"/>
  <c r="I95" i="17"/>
  <c r="H95" i="17"/>
  <c r="G95" i="17"/>
  <c r="F95" i="17"/>
  <c r="E95" i="17"/>
  <c r="N94" i="17"/>
  <c r="M94" i="17"/>
  <c r="L94" i="17"/>
  <c r="J94" i="17"/>
  <c r="I94" i="17"/>
  <c r="H94" i="17"/>
  <c r="G94" i="17"/>
  <c r="F94" i="17"/>
  <c r="E94" i="17"/>
  <c r="N93" i="17"/>
  <c r="M93" i="17"/>
  <c r="L93" i="17"/>
  <c r="J93" i="17"/>
  <c r="I93" i="17"/>
  <c r="H93" i="17"/>
  <c r="G93" i="17"/>
  <c r="F93" i="17"/>
  <c r="E93" i="17"/>
  <c r="N92" i="17"/>
  <c r="M92" i="17"/>
  <c r="L92" i="17"/>
  <c r="J92" i="17"/>
  <c r="I92" i="17"/>
  <c r="H92" i="17"/>
  <c r="G92" i="17"/>
  <c r="F92" i="17"/>
  <c r="E92" i="17"/>
  <c r="N91" i="17"/>
  <c r="M91" i="17"/>
  <c r="L91" i="17"/>
  <c r="J91" i="17"/>
  <c r="I91" i="17"/>
  <c r="H91" i="17"/>
  <c r="G91" i="17"/>
  <c r="F91" i="17"/>
  <c r="E91" i="17"/>
  <c r="N90" i="17"/>
  <c r="M90" i="17"/>
  <c r="L90" i="17"/>
  <c r="J90" i="17"/>
  <c r="I90" i="17"/>
  <c r="H90" i="17"/>
  <c r="G90" i="17"/>
  <c r="F90" i="17"/>
  <c r="E90" i="17"/>
  <c r="N89" i="17"/>
  <c r="M89" i="17"/>
  <c r="L89" i="17"/>
  <c r="J89" i="17"/>
  <c r="I89" i="17"/>
  <c r="H89" i="17"/>
  <c r="G89" i="17"/>
  <c r="F89" i="17"/>
  <c r="E89" i="17"/>
  <c r="N88" i="17"/>
  <c r="M88" i="17"/>
  <c r="L88" i="17"/>
  <c r="J88" i="17"/>
  <c r="I88" i="17"/>
  <c r="H88" i="17"/>
  <c r="G88" i="17"/>
  <c r="F88" i="17"/>
  <c r="E88" i="17"/>
  <c r="N87" i="17"/>
  <c r="M87" i="17"/>
  <c r="L87" i="17"/>
  <c r="J87" i="17"/>
  <c r="I87" i="17"/>
  <c r="H87" i="17"/>
  <c r="G87" i="17"/>
  <c r="F87" i="17"/>
  <c r="E87" i="17"/>
  <c r="N86" i="17"/>
  <c r="M86" i="17"/>
  <c r="L86" i="17"/>
  <c r="J86" i="17"/>
  <c r="I86" i="17"/>
  <c r="H86" i="17"/>
  <c r="G86" i="17"/>
  <c r="F86" i="17"/>
  <c r="E86" i="17"/>
  <c r="N85" i="17"/>
  <c r="M85" i="17"/>
  <c r="L85" i="17"/>
  <c r="J85" i="17"/>
  <c r="I85" i="17"/>
  <c r="H85" i="17"/>
  <c r="G85" i="17"/>
  <c r="F85" i="17"/>
  <c r="E85" i="17"/>
  <c r="N84" i="17"/>
  <c r="M84" i="17"/>
  <c r="L84" i="17"/>
  <c r="J84" i="17"/>
  <c r="I84" i="17"/>
  <c r="H84" i="17"/>
  <c r="G84" i="17"/>
  <c r="F84" i="17"/>
  <c r="E84" i="17"/>
  <c r="N83" i="17"/>
  <c r="M83" i="17"/>
  <c r="L83" i="17"/>
  <c r="J83" i="17"/>
  <c r="I83" i="17"/>
  <c r="H83" i="17"/>
  <c r="G83" i="17"/>
  <c r="F83" i="17"/>
  <c r="E83" i="17"/>
  <c r="N82" i="17"/>
  <c r="M82" i="17"/>
  <c r="L82" i="17"/>
  <c r="J82" i="17"/>
  <c r="I82" i="17"/>
  <c r="H82" i="17"/>
  <c r="G82" i="17"/>
  <c r="F82" i="17"/>
  <c r="E82" i="17"/>
  <c r="N81" i="17"/>
  <c r="M81" i="17"/>
  <c r="L81" i="17"/>
  <c r="J81" i="17"/>
  <c r="I81" i="17"/>
  <c r="H81" i="17"/>
  <c r="G81" i="17"/>
  <c r="F81" i="17"/>
  <c r="E81" i="17"/>
  <c r="N80" i="17"/>
  <c r="M80" i="17"/>
  <c r="L80" i="17"/>
  <c r="J80" i="17"/>
  <c r="I80" i="17"/>
  <c r="H80" i="17"/>
  <c r="G80" i="17"/>
  <c r="F80" i="17"/>
  <c r="E80" i="17"/>
  <c r="N79" i="17"/>
  <c r="M79" i="17"/>
  <c r="L79" i="17"/>
  <c r="J79" i="17"/>
  <c r="I79" i="17"/>
  <c r="H79" i="17"/>
  <c r="G79" i="17"/>
  <c r="F79" i="17"/>
  <c r="E79" i="17"/>
  <c r="N78" i="17"/>
  <c r="M78" i="17"/>
  <c r="L78" i="17"/>
  <c r="J78" i="17"/>
  <c r="I78" i="17"/>
  <c r="H78" i="17"/>
  <c r="G78" i="17"/>
  <c r="F78" i="17"/>
  <c r="E78" i="17"/>
  <c r="N77" i="17"/>
  <c r="M77" i="17"/>
  <c r="L77" i="17"/>
  <c r="J77" i="17"/>
  <c r="I77" i="17"/>
  <c r="H77" i="17"/>
  <c r="G77" i="17"/>
  <c r="F77" i="17"/>
  <c r="E77" i="17"/>
  <c r="N76" i="17"/>
  <c r="M76" i="17"/>
  <c r="L76" i="17"/>
  <c r="J76" i="17"/>
  <c r="I76" i="17"/>
  <c r="H76" i="17"/>
  <c r="G76" i="17"/>
  <c r="F76" i="17"/>
  <c r="E76" i="17"/>
  <c r="N75" i="17"/>
  <c r="M75" i="17"/>
  <c r="L75" i="17"/>
  <c r="J75" i="17"/>
  <c r="I75" i="17"/>
  <c r="H75" i="17"/>
  <c r="G75" i="17"/>
  <c r="F75" i="17"/>
  <c r="E75" i="17"/>
  <c r="N74" i="17"/>
  <c r="M74" i="17"/>
  <c r="L74" i="17"/>
  <c r="J74" i="17"/>
  <c r="I74" i="17"/>
  <c r="H74" i="17"/>
  <c r="G74" i="17"/>
  <c r="F74" i="17"/>
  <c r="E74" i="17"/>
  <c r="N73" i="17"/>
  <c r="M73" i="17"/>
  <c r="L73" i="17"/>
  <c r="J73" i="17"/>
  <c r="I73" i="17"/>
  <c r="H73" i="17"/>
  <c r="G73" i="17"/>
  <c r="F73" i="17"/>
  <c r="E73" i="17"/>
  <c r="N72" i="17"/>
  <c r="M72" i="17"/>
  <c r="L72" i="17"/>
  <c r="J72" i="17"/>
  <c r="I72" i="17"/>
  <c r="H72" i="17"/>
  <c r="G72" i="17"/>
  <c r="F72" i="17"/>
  <c r="E72" i="17"/>
  <c r="N71" i="17"/>
  <c r="M71" i="17"/>
  <c r="L71" i="17"/>
  <c r="J71" i="17"/>
  <c r="I71" i="17"/>
  <c r="H71" i="17"/>
  <c r="G71" i="17"/>
  <c r="F71" i="17"/>
  <c r="E71" i="17"/>
  <c r="N70" i="17"/>
  <c r="M70" i="17"/>
  <c r="L70" i="17"/>
  <c r="J70" i="17"/>
  <c r="I70" i="17"/>
  <c r="H70" i="17"/>
  <c r="G70" i="17"/>
  <c r="F70" i="17"/>
  <c r="E70" i="17"/>
  <c r="N69" i="17"/>
  <c r="M69" i="17"/>
  <c r="L69" i="17"/>
  <c r="J69" i="17"/>
  <c r="I69" i="17"/>
  <c r="H69" i="17"/>
  <c r="G69" i="17"/>
  <c r="F69" i="17"/>
  <c r="E69" i="17"/>
  <c r="N68" i="17"/>
  <c r="M68" i="17"/>
  <c r="L68" i="17"/>
  <c r="J68" i="17"/>
  <c r="I68" i="17"/>
  <c r="H68" i="17"/>
  <c r="G68" i="17"/>
  <c r="F68" i="17"/>
  <c r="E68" i="17"/>
  <c r="N67" i="17"/>
  <c r="M67" i="17"/>
  <c r="L67" i="17"/>
  <c r="J67" i="17"/>
  <c r="I67" i="17"/>
  <c r="H67" i="17"/>
  <c r="G67" i="17"/>
  <c r="F67" i="17"/>
  <c r="E67" i="17"/>
  <c r="N66" i="17"/>
  <c r="M66" i="17"/>
  <c r="L66" i="17"/>
  <c r="J66" i="17"/>
  <c r="I66" i="17"/>
  <c r="H66" i="17"/>
  <c r="G66" i="17"/>
  <c r="F66" i="17"/>
  <c r="E66" i="17"/>
  <c r="N65" i="17"/>
  <c r="M65" i="17"/>
  <c r="L65" i="17"/>
  <c r="J65" i="17"/>
  <c r="I65" i="17"/>
  <c r="H65" i="17"/>
  <c r="G65" i="17"/>
  <c r="F65" i="17"/>
  <c r="E65" i="17"/>
  <c r="N64" i="17"/>
  <c r="M64" i="17"/>
  <c r="L64" i="17"/>
  <c r="J64" i="17"/>
  <c r="I64" i="17"/>
  <c r="H64" i="17"/>
  <c r="G64" i="17"/>
  <c r="F64" i="17"/>
  <c r="E64" i="17"/>
  <c r="N63" i="17"/>
  <c r="M63" i="17"/>
  <c r="L63" i="17"/>
  <c r="J63" i="17"/>
  <c r="I63" i="17"/>
  <c r="H63" i="17"/>
  <c r="G63" i="17"/>
  <c r="F63" i="17"/>
  <c r="E63" i="17"/>
  <c r="N62" i="17"/>
  <c r="M62" i="17"/>
  <c r="L62" i="17"/>
  <c r="J62" i="17"/>
  <c r="I62" i="17"/>
  <c r="H62" i="17"/>
  <c r="G62" i="17"/>
  <c r="F62" i="17"/>
  <c r="E62" i="17"/>
  <c r="N61" i="17"/>
  <c r="M61" i="17"/>
  <c r="L61" i="17"/>
  <c r="J61" i="17"/>
  <c r="I61" i="17"/>
  <c r="H61" i="17"/>
  <c r="G61" i="17"/>
  <c r="F61" i="17"/>
  <c r="E61" i="17"/>
  <c r="N60" i="17"/>
  <c r="M60" i="17"/>
  <c r="L60" i="17"/>
  <c r="J60" i="17"/>
  <c r="I60" i="17"/>
  <c r="H60" i="17"/>
  <c r="G60" i="17"/>
  <c r="F60" i="17"/>
  <c r="E60" i="17"/>
  <c r="N59" i="17"/>
  <c r="M59" i="17"/>
  <c r="L59" i="17"/>
  <c r="J59" i="17"/>
  <c r="I59" i="17"/>
  <c r="H59" i="17"/>
  <c r="G59" i="17"/>
  <c r="F59" i="17"/>
  <c r="E59" i="17"/>
  <c r="N58" i="17"/>
  <c r="M58" i="17"/>
  <c r="L58" i="17"/>
  <c r="J58" i="17"/>
  <c r="I58" i="17"/>
  <c r="H58" i="17"/>
  <c r="G58" i="17"/>
  <c r="F58" i="17"/>
  <c r="E58" i="17"/>
  <c r="N57" i="17"/>
  <c r="M57" i="17"/>
  <c r="L57" i="17"/>
  <c r="J57" i="17"/>
  <c r="I57" i="17"/>
  <c r="H57" i="17"/>
  <c r="G57" i="17"/>
  <c r="F57" i="17"/>
  <c r="E57" i="17"/>
  <c r="N56" i="17"/>
  <c r="M56" i="17"/>
  <c r="L56" i="17"/>
  <c r="J56" i="17"/>
  <c r="I56" i="17"/>
  <c r="H56" i="17"/>
  <c r="G56" i="17"/>
  <c r="F56" i="17"/>
  <c r="E56" i="17"/>
  <c r="N55" i="17"/>
  <c r="M55" i="17"/>
  <c r="L55" i="17"/>
  <c r="J55" i="17"/>
  <c r="I55" i="17"/>
  <c r="H55" i="17"/>
  <c r="G55" i="17"/>
  <c r="F55" i="17"/>
  <c r="E55" i="17"/>
  <c r="N54" i="17"/>
  <c r="M54" i="17"/>
  <c r="L54" i="17"/>
  <c r="J54" i="17"/>
  <c r="I54" i="17"/>
  <c r="H54" i="17"/>
  <c r="G54" i="17"/>
  <c r="F54" i="17"/>
  <c r="E54" i="17"/>
  <c r="N53" i="17"/>
  <c r="M53" i="17"/>
  <c r="L53" i="17"/>
  <c r="J53" i="17"/>
  <c r="I53" i="17"/>
  <c r="H53" i="17"/>
  <c r="G53" i="17"/>
  <c r="F53" i="17"/>
  <c r="E53" i="17"/>
  <c r="N52" i="17"/>
  <c r="M52" i="17"/>
  <c r="L52" i="17"/>
  <c r="J52" i="17"/>
  <c r="I52" i="17"/>
  <c r="H52" i="17"/>
  <c r="G52" i="17"/>
  <c r="F52" i="17"/>
  <c r="E52" i="17"/>
  <c r="N51" i="17"/>
  <c r="M51" i="17"/>
  <c r="L51" i="17"/>
  <c r="J51" i="17"/>
  <c r="I51" i="17"/>
  <c r="H51" i="17"/>
  <c r="G51" i="17"/>
  <c r="F51" i="17"/>
  <c r="E51" i="17"/>
  <c r="N50" i="17"/>
  <c r="M50" i="17"/>
  <c r="L50" i="17"/>
  <c r="J50" i="17"/>
  <c r="I50" i="17"/>
  <c r="H50" i="17"/>
  <c r="G50" i="17"/>
  <c r="F50" i="17"/>
  <c r="E50" i="17"/>
  <c r="N49" i="17"/>
  <c r="M49" i="17"/>
  <c r="L49" i="17"/>
  <c r="J49" i="17"/>
  <c r="I49" i="17"/>
  <c r="H49" i="17"/>
  <c r="G49" i="17"/>
  <c r="F49" i="17"/>
  <c r="E49" i="17"/>
  <c r="N48" i="17"/>
  <c r="M48" i="17"/>
  <c r="L48" i="17"/>
  <c r="J48" i="17"/>
  <c r="I48" i="17"/>
  <c r="H48" i="17"/>
  <c r="G48" i="17"/>
  <c r="F48" i="17"/>
  <c r="E48" i="17"/>
  <c r="N47" i="17"/>
  <c r="M47" i="17"/>
  <c r="L47" i="17"/>
  <c r="J47" i="17"/>
  <c r="I47" i="17"/>
  <c r="H47" i="17"/>
  <c r="G47" i="17"/>
  <c r="F47" i="17"/>
  <c r="E47" i="17"/>
  <c r="N46" i="17"/>
  <c r="M46" i="17"/>
  <c r="L46" i="17"/>
  <c r="J46" i="17"/>
  <c r="I46" i="17"/>
  <c r="H46" i="17"/>
  <c r="G46" i="17"/>
  <c r="F46" i="17"/>
  <c r="E46" i="17"/>
  <c r="N45" i="17"/>
  <c r="M45" i="17"/>
  <c r="L45" i="17"/>
  <c r="J45" i="17"/>
  <c r="I45" i="17"/>
  <c r="H45" i="17"/>
  <c r="G45" i="17"/>
  <c r="F45" i="17"/>
  <c r="E45" i="17"/>
  <c r="N44" i="17"/>
  <c r="M44" i="17"/>
  <c r="L44" i="17"/>
  <c r="J44" i="17"/>
  <c r="I44" i="17"/>
  <c r="H44" i="17"/>
  <c r="G44" i="17"/>
  <c r="F44" i="17"/>
  <c r="E44" i="17"/>
  <c r="N43" i="17"/>
  <c r="M43" i="17"/>
  <c r="L43" i="17"/>
  <c r="J43" i="17"/>
  <c r="I43" i="17"/>
  <c r="H43" i="17"/>
  <c r="G43" i="17"/>
  <c r="F43" i="17"/>
  <c r="E43" i="17"/>
  <c r="N42" i="17"/>
  <c r="M42" i="17"/>
  <c r="L42" i="17"/>
  <c r="J42" i="17"/>
  <c r="I42" i="17"/>
  <c r="H42" i="17"/>
  <c r="G42" i="17"/>
  <c r="F42" i="17"/>
  <c r="E42" i="17"/>
  <c r="N41" i="17"/>
  <c r="M41" i="17"/>
  <c r="L41" i="17"/>
  <c r="J41" i="17"/>
  <c r="I41" i="17"/>
  <c r="H41" i="17"/>
  <c r="G41" i="17"/>
  <c r="F41" i="17"/>
  <c r="E41" i="17"/>
  <c r="N40" i="17"/>
  <c r="M40" i="17"/>
  <c r="L40" i="17"/>
  <c r="J40" i="17"/>
  <c r="I40" i="17"/>
  <c r="H40" i="17"/>
  <c r="G40" i="17"/>
  <c r="F40" i="17"/>
  <c r="E40" i="17"/>
  <c r="N39" i="17"/>
  <c r="M39" i="17"/>
  <c r="L39" i="17"/>
  <c r="J39" i="17"/>
  <c r="I39" i="17"/>
  <c r="H39" i="17"/>
  <c r="G39" i="17"/>
  <c r="F39" i="17"/>
  <c r="E39" i="17"/>
  <c r="N38" i="17"/>
  <c r="M38" i="17"/>
  <c r="L38" i="17"/>
  <c r="J38" i="17"/>
  <c r="I38" i="17"/>
  <c r="H38" i="17"/>
  <c r="G38" i="17"/>
  <c r="F38" i="17"/>
  <c r="E38" i="17"/>
  <c r="N37" i="17"/>
  <c r="M37" i="17"/>
  <c r="L37" i="17"/>
  <c r="J37" i="17"/>
  <c r="I37" i="17"/>
  <c r="H37" i="17"/>
  <c r="G37" i="17"/>
  <c r="F37" i="17"/>
  <c r="E37" i="17"/>
  <c r="N36" i="17"/>
  <c r="M36" i="17"/>
  <c r="L36" i="17"/>
  <c r="J36" i="17"/>
  <c r="I36" i="17"/>
  <c r="H36" i="17"/>
  <c r="G36" i="17"/>
  <c r="F36" i="17"/>
  <c r="E36" i="17"/>
  <c r="N35" i="17"/>
  <c r="M35" i="17"/>
  <c r="L35" i="17"/>
  <c r="J35" i="17"/>
  <c r="I35" i="17"/>
  <c r="H35" i="17"/>
  <c r="G35" i="17"/>
  <c r="F35" i="17"/>
  <c r="E35" i="17"/>
  <c r="N34" i="17"/>
  <c r="M34" i="17"/>
  <c r="L34" i="17"/>
  <c r="J34" i="17"/>
  <c r="I34" i="17"/>
  <c r="H34" i="17"/>
  <c r="G34" i="17"/>
  <c r="F34" i="17"/>
  <c r="E34" i="17"/>
  <c r="N33" i="17"/>
  <c r="M33" i="17"/>
  <c r="L33" i="17"/>
  <c r="J33" i="17"/>
  <c r="I33" i="17"/>
  <c r="H33" i="17"/>
  <c r="G33" i="17"/>
  <c r="F33" i="17"/>
  <c r="E33" i="17"/>
  <c r="N32" i="17"/>
  <c r="M32" i="17"/>
  <c r="L32" i="17"/>
  <c r="J32" i="17"/>
  <c r="I32" i="17"/>
  <c r="H32" i="17"/>
  <c r="G32" i="17"/>
  <c r="F32" i="17"/>
  <c r="E32" i="17"/>
  <c r="AT139" i="16"/>
  <c r="Z139" i="16"/>
  <c r="Y139" i="16"/>
  <c r="X139" i="16"/>
  <c r="S139" i="16"/>
  <c r="R139" i="16"/>
  <c r="Q139" i="16"/>
  <c r="AQ139" i="16" s="1"/>
  <c r="N139" i="16"/>
  <c r="AM139" i="16" s="1"/>
  <c r="M139" i="16"/>
  <c r="AL139" i="16" s="1"/>
  <c r="L139" i="16"/>
  <c r="AK139" i="16" s="1"/>
  <c r="K139" i="16"/>
  <c r="W139" i="16" s="1"/>
  <c r="J139" i="16"/>
  <c r="V139" i="16" s="1"/>
  <c r="I139" i="16"/>
  <c r="AH139" i="16" s="1"/>
  <c r="H139" i="16"/>
  <c r="T139" i="16" s="1"/>
  <c r="G139" i="16"/>
  <c r="AF139" i="16" s="1"/>
  <c r="F139" i="16"/>
  <c r="AE139" i="16" s="1"/>
  <c r="E139" i="16"/>
  <c r="AD139" i="16" s="1"/>
  <c r="AR139" i="16" s="1"/>
  <c r="N138" i="16"/>
  <c r="M138" i="16"/>
  <c r="L138" i="16"/>
  <c r="K138" i="16"/>
  <c r="J138" i="16"/>
  <c r="I138" i="16"/>
  <c r="H138" i="16"/>
  <c r="G138" i="16"/>
  <c r="F138" i="16"/>
  <c r="E138" i="16"/>
  <c r="N137" i="16"/>
  <c r="M137" i="16"/>
  <c r="L137" i="16"/>
  <c r="K137" i="16"/>
  <c r="J137" i="16"/>
  <c r="I137" i="16"/>
  <c r="H137" i="16"/>
  <c r="G137" i="16"/>
  <c r="F137" i="16"/>
  <c r="E137" i="16"/>
  <c r="N136" i="16"/>
  <c r="M136" i="16"/>
  <c r="L136" i="16"/>
  <c r="K136" i="16"/>
  <c r="J136" i="16"/>
  <c r="I136" i="16"/>
  <c r="H136" i="16"/>
  <c r="G136" i="16"/>
  <c r="F136" i="16"/>
  <c r="E136" i="16"/>
  <c r="N135" i="16"/>
  <c r="M135" i="16"/>
  <c r="L135" i="16"/>
  <c r="K135" i="16"/>
  <c r="J135" i="16"/>
  <c r="I135" i="16"/>
  <c r="H135" i="16"/>
  <c r="G135" i="16"/>
  <c r="F135" i="16"/>
  <c r="E135" i="16"/>
  <c r="N134" i="16"/>
  <c r="M134" i="16"/>
  <c r="L134" i="16"/>
  <c r="K134" i="16"/>
  <c r="J134" i="16"/>
  <c r="I134" i="16"/>
  <c r="H134" i="16"/>
  <c r="G134" i="16"/>
  <c r="F134" i="16"/>
  <c r="E134" i="16"/>
  <c r="N133" i="16"/>
  <c r="M133" i="16"/>
  <c r="L133" i="16"/>
  <c r="K133" i="16"/>
  <c r="J133" i="16"/>
  <c r="I133" i="16"/>
  <c r="H133" i="16"/>
  <c r="G133" i="16"/>
  <c r="F133" i="16"/>
  <c r="E133" i="16"/>
  <c r="N132" i="16"/>
  <c r="M132" i="16"/>
  <c r="L132" i="16"/>
  <c r="K132" i="16"/>
  <c r="J132" i="16"/>
  <c r="I132" i="16"/>
  <c r="H132" i="16"/>
  <c r="G132" i="16"/>
  <c r="F132" i="16"/>
  <c r="E132" i="16"/>
  <c r="N131" i="16"/>
  <c r="M131" i="16"/>
  <c r="L131" i="16"/>
  <c r="K131" i="16"/>
  <c r="J131" i="16"/>
  <c r="I131" i="16"/>
  <c r="H131" i="16"/>
  <c r="G131" i="16"/>
  <c r="F131" i="16"/>
  <c r="E131" i="16"/>
  <c r="N130" i="16"/>
  <c r="M130" i="16"/>
  <c r="L130" i="16"/>
  <c r="K130" i="16"/>
  <c r="J130" i="16"/>
  <c r="I130" i="16"/>
  <c r="H130" i="16"/>
  <c r="G130" i="16"/>
  <c r="F130" i="16"/>
  <c r="E130" i="16"/>
  <c r="N129" i="16"/>
  <c r="M129" i="16"/>
  <c r="L129" i="16"/>
  <c r="K129" i="16"/>
  <c r="J129" i="16"/>
  <c r="I129" i="16"/>
  <c r="H129" i="16"/>
  <c r="G129" i="16"/>
  <c r="F129" i="16"/>
  <c r="E129" i="16"/>
  <c r="N128" i="16"/>
  <c r="M128" i="16"/>
  <c r="L128" i="16"/>
  <c r="K128" i="16"/>
  <c r="J128" i="16"/>
  <c r="I128" i="16"/>
  <c r="H128" i="16"/>
  <c r="G128" i="16"/>
  <c r="F128" i="16"/>
  <c r="E128" i="16"/>
  <c r="N127" i="16"/>
  <c r="M127" i="16"/>
  <c r="L127" i="16"/>
  <c r="K127" i="16"/>
  <c r="J127" i="16"/>
  <c r="I127" i="16"/>
  <c r="H127" i="16"/>
  <c r="G127" i="16"/>
  <c r="F127" i="16"/>
  <c r="E127" i="16"/>
  <c r="N126" i="16"/>
  <c r="M126" i="16"/>
  <c r="L126" i="16"/>
  <c r="K126" i="16"/>
  <c r="J126" i="16"/>
  <c r="I126" i="16"/>
  <c r="H126" i="16"/>
  <c r="G126" i="16"/>
  <c r="F126" i="16"/>
  <c r="E126" i="16"/>
  <c r="N125" i="16"/>
  <c r="M125" i="16"/>
  <c r="L125" i="16"/>
  <c r="K125" i="16"/>
  <c r="J125" i="16"/>
  <c r="I125" i="16"/>
  <c r="H125" i="16"/>
  <c r="G125" i="16"/>
  <c r="F125" i="16"/>
  <c r="E125" i="16"/>
  <c r="N124" i="16"/>
  <c r="M124" i="16"/>
  <c r="L124" i="16"/>
  <c r="K124" i="16"/>
  <c r="J124" i="16"/>
  <c r="I124" i="16"/>
  <c r="H124" i="16"/>
  <c r="G124" i="16"/>
  <c r="F124" i="16"/>
  <c r="E124" i="16"/>
  <c r="N123" i="16"/>
  <c r="M123" i="16"/>
  <c r="L123" i="16"/>
  <c r="K123" i="16"/>
  <c r="J123" i="16"/>
  <c r="I123" i="16"/>
  <c r="H123" i="16"/>
  <c r="G123" i="16"/>
  <c r="F123" i="16"/>
  <c r="E123" i="16"/>
  <c r="N122" i="16"/>
  <c r="M122" i="16"/>
  <c r="L122" i="16"/>
  <c r="K122" i="16"/>
  <c r="J122" i="16"/>
  <c r="I122" i="16"/>
  <c r="H122" i="16"/>
  <c r="G122" i="16"/>
  <c r="F122" i="16"/>
  <c r="E122" i="16"/>
  <c r="N121" i="16"/>
  <c r="M121" i="16"/>
  <c r="L121" i="16"/>
  <c r="K121" i="16"/>
  <c r="J121" i="16"/>
  <c r="I121" i="16"/>
  <c r="H121" i="16"/>
  <c r="G121" i="16"/>
  <c r="F121" i="16"/>
  <c r="E121" i="16"/>
  <c r="N120" i="16"/>
  <c r="M120" i="16"/>
  <c r="L120" i="16"/>
  <c r="K120" i="16"/>
  <c r="J120" i="16"/>
  <c r="I120" i="16"/>
  <c r="H120" i="16"/>
  <c r="G120" i="16"/>
  <c r="F120" i="16"/>
  <c r="E120" i="16"/>
  <c r="N119" i="16"/>
  <c r="M119" i="16"/>
  <c r="L119" i="16"/>
  <c r="K119" i="16"/>
  <c r="J119" i="16"/>
  <c r="I119" i="16"/>
  <c r="H119" i="16"/>
  <c r="G119" i="16"/>
  <c r="F119" i="16"/>
  <c r="E119" i="16"/>
  <c r="N118" i="16"/>
  <c r="M118" i="16"/>
  <c r="L118" i="16"/>
  <c r="K118" i="16"/>
  <c r="J118" i="16"/>
  <c r="I118" i="16"/>
  <c r="H118" i="16"/>
  <c r="G118" i="16"/>
  <c r="F118" i="16"/>
  <c r="E118" i="16"/>
  <c r="N117" i="16"/>
  <c r="M117" i="16"/>
  <c r="L117" i="16"/>
  <c r="K117" i="16"/>
  <c r="J117" i="16"/>
  <c r="I117" i="16"/>
  <c r="H117" i="16"/>
  <c r="G117" i="16"/>
  <c r="F117" i="16"/>
  <c r="E117" i="16"/>
  <c r="N116" i="16"/>
  <c r="M116" i="16"/>
  <c r="L116" i="16"/>
  <c r="K116" i="16"/>
  <c r="J116" i="16"/>
  <c r="I116" i="16"/>
  <c r="H116" i="16"/>
  <c r="G116" i="16"/>
  <c r="F116" i="16"/>
  <c r="E116" i="16"/>
  <c r="N115" i="16"/>
  <c r="M115" i="16"/>
  <c r="L115" i="16"/>
  <c r="K115" i="16"/>
  <c r="J115" i="16"/>
  <c r="I115" i="16"/>
  <c r="H115" i="16"/>
  <c r="G115" i="16"/>
  <c r="F115" i="16"/>
  <c r="E115" i="16"/>
  <c r="N114" i="16"/>
  <c r="M114" i="16"/>
  <c r="L114" i="16"/>
  <c r="K114" i="16"/>
  <c r="J114" i="16"/>
  <c r="I114" i="16"/>
  <c r="H114" i="16"/>
  <c r="G114" i="16"/>
  <c r="F114" i="16"/>
  <c r="E114" i="16"/>
  <c r="N113" i="16"/>
  <c r="M113" i="16"/>
  <c r="L113" i="16"/>
  <c r="K113" i="16"/>
  <c r="J113" i="16"/>
  <c r="I113" i="16"/>
  <c r="H113" i="16"/>
  <c r="G113" i="16"/>
  <c r="F113" i="16"/>
  <c r="E113" i="16"/>
  <c r="N112" i="16"/>
  <c r="M112" i="16"/>
  <c r="L112" i="16"/>
  <c r="K112" i="16"/>
  <c r="J112" i="16"/>
  <c r="I112" i="16"/>
  <c r="H112" i="16"/>
  <c r="G112" i="16"/>
  <c r="F112" i="16"/>
  <c r="E112" i="16"/>
  <c r="N111" i="16"/>
  <c r="M111" i="16"/>
  <c r="L111" i="16"/>
  <c r="K111" i="16"/>
  <c r="J111" i="16"/>
  <c r="I111" i="16"/>
  <c r="H111" i="16"/>
  <c r="G111" i="16"/>
  <c r="F111" i="16"/>
  <c r="E111" i="16"/>
  <c r="N110" i="16"/>
  <c r="M110" i="16"/>
  <c r="L110" i="16"/>
  <c r="K110" i="16"/>
  <c r="J110" i="16"/>
  <c r="I110" i="16"/>
  <c r="H110" i="16"/>
  <c r="G110" i="16"/>
  <c r="F110" i="16"/>
  <c r="E110" i="16"/>
  <c r="N109" i="16"/>
  <c r="M109" i="16"/>
  <c r="L109" i="16"/>
  <c r="K109" i="16"/>
  <c r="J109" i="16"/>
  <c r="I109" i="16"/>
  <c r="H109" i="16"/>
  <c r="G109" i="16"/>
  <c r="F109" i="16"/>
  <c r="E109" i="16"/>
  <c r="N108" i="16"/>
  <c r="M108" i="16"/>
  <c r="L108" i="16"/>
  <c r="K108" i="16"/>
  <c r="J108" i="16"/>
  <c r="I108" i="16"/>
  <c r="H108" i="16"/>
  <c r="G108" i="16"/>
  <c r="F108" i="16"/>
  <c r="E108" i="16"/>
  <c r="N107" i="16"/>
  <c r="M107" i="16"/>
  <c r="L107" i="16"/>
  <c r="K107" i="16"/>
  <c r="J107" i="16"/>
  <c r="I107" i="16"/>
  <c r="H107" i="16"/>
  <c r="G107" i="16"/>
  <c r="F107" i="16"/>
  <c r="E107" i="16"/>
  <c r="N106" i="16"/>
  <c r="M106" i="16"/>
  <c r="L106" i="16"/>
  <c r="K106" i="16"/>
  <c r="J106" i="16"/>
  <c r="I106" i="16"/>
  <c r="H106" i="16"/>
  <c r="G106" i="16"/>
  <c r="F106" i="16"/>
  <c r="E106" i="16"/>
  <c r="N105" i="16"/>
  <c r="M105" i="16"/>
  <c r="L105" i="16"/>
  <c r="K105" i="16"/>
  <c r="J105" i="16"/>
  <c r="I105" i="16"/>
  <c r="H105" i="16"/>
  <c r="G105" i="16"/>
  <c r="F105" i="16"/>
  <c r="E105" i="16"/>
  <c r="N104" i="16"/>
  <c r="M104" i="16"/>
  <c r="L104" i="16"/>
  <c r="K104" i="16"/>
  <c r="J104" i="16"/>
  <c r="I104" i="16"/>
  <c r="H104" i="16"/>
  <c r="G104" i="16"/>
  <c r="F104" i="16"/>
  <c r="E104" i="16"/>
  <c r="N103" i="16"/>
  <c r="M103" i="16"/>
  <c r="L103" i="16"/>
  <c r="K103" i="16"/>
  <c r="J103" i="16"/>
  <c r="I103" i="16"/>
  <c r="H103" i="16"/>
  <c r="G103" i="16"/>
  <c r="F103" i="16"/>
  <c r="E103" i="16"/>
  <c r="N102" i="16"/>
  <c r="M102" i="16"/>
  <c r="L102" i="16"/>
  <c r="K102" i="16"/>
  <c r="J102" i="16"/>
  <c r="I102" i="16"/>
  <c r="H102" i="16"/>
  <c r="G102" i="16"/>
  <c r="F102" i="16"/>
  <c r="E102" i="16"/>
  <c r="N101" i="16"/>
  <c r="M101" i="16"/>
  <c r="L101" i="16"/>
  <c r="K101" i="16"/>
  <c r="J101" i="16"/>
  <c r="I101" i="16"/>
  <c r="H101" i="16"/>
  <c r="G101" i="16"/>
  <c r="F101" i="16"/>
  <c r="E101" i="16"/>
  <c r="N100" i="16"/>
  <c r="M100" i="16"/>
  <c r="L100" i="16"/>
  <c r="K100" i="16"/>
  <c r="J100" i="16"/>
  <c r="I100" i="16"/>
  <c r="H100" i="16"/>
  <c r="G100" i="16"/>
  <c r="F100" i="16"/>
  <c r="E100" i="16"/>
  <c r="N99" i="16"/>
  <c r="M99" i="16"/>
  <c r="L99" i="16"/>
  <c r="K99" i="16"/>
  <c r="J99" i="16"/>
  <c r="I99" i="16"/>
  <c r="H99" i="16"/>
  <c r="G99" i="16"/>
  <c r="F99" i="16"/>
  <c r="E99" i="16"/>
  <c r="N98" i="16"/>
  <c r="M98" i="16"/>
  <c r="L98" i="16"/>
  <c r="K98" i="16"/>
  <c r="J98" i="16"/>
  <c r="I98" i="16"/>
  <c r="H98" i="16"/>
  <c r="G98" i="16"/>
  <c r="F98" i="16"/>
  <c r="E98" i="16"/>
  <c r="N97" i="16"/>
  <c r="M97" i="16"/>
  <c r="L97" i="16"/>
  <c r="K97" i="16"/>
  <c r="J97" i="16"/>
  <c r="I97" i="16"/>
  <c r="H97" i="16"/>
  <c r="G97" i="16"/>
  <c r="F97" i="16"/>
  <c r="E97" i="16"/>
  <c r="N96" i="16"/>
  <c r="M96" i="16"/>
  <c r="L96" i="16"/>
  <c r="K96" i="16"/>
  <c r="J96" i="16"/>
  <c r="I96" i="16"/>
  <c r="H96" i="16"/>
  <c r="G96" i="16"/>
  <c r="F96" i="16"/>
  <c r="E96" i="16"/>
  <c r="N95" i="16"/>
  <c r="M95" i="16"/>
  <c r="L95" i="16"/>
  <c r="K95" i="16"/>
  <c r="J95" i="16"/>
  <c r="I95" i="16"/>
  <c r="H95" i="16"/>
  <c r="G95" i="16"/>
  <c r="F95" i="16"/>
  <c r="E95" i="16"/>
  <c r="N94" i="16"/>
  <c r="M94" i="16"/>
  <c r="L94" i="16"/>
  <c r="K94" i="16"/>
  <c r="J94" i="16"/>
  <c r="I94" i="16"/>
  <c r="H94" i="16"/>
  <c r="G94" i="16"/>
  <c r="F94" i="16"/>
  <c r="E94" i="16"/>
  <c r="N93" i="16"/>
  <c r="M93" i="16"/>
  <c r="L93" i="16"/>
  <c r="K93" i="16"/>
  <c r="J93" i="16"/>
  <c r="I93" i="16"/>
  <c r="H93" i="16"/>
  <c r="G93" i="16"/>
  <c r="F93" i="16"/>
  <c r="E93" i="16"/>
  <c r="N92" i="16"/>
  <c r="M92" i="16"/>
  <c r="L92" i="16"/>
  <c r="K92" i="16"/>
  <c r="J92" i="16"/>
  <c r="I92" i="16"/>
  <c r="H92" i="16"/>
  <c r="G92" i="16"/>
  <c r="F92" i="16"/>
  <c r="E92" i="16"/>
  <c r="N91" i="16"/>
  <c r="M91" i="16"/>
  <c r="L91" i="16"/>
  <c r="K91" i="16"/>
  <c r="J91" i="16"/>
  <c r="I91" i="16"/>
  <c r="H91" i="16"/>
  <c r="G91" i="16"/>
  <c r="F91" i="16"/>
  <c r="E91" i="16"/>
  <c r="N90" i="16"/>
  <c r="M90" i="16"/>
  <c r="L90" i="16"/>
  <c r="K90" i="16"/>
  <c r="J90" i="16"/>
  <c r="I90" i="16"/>
  <c r="H90" i="16"/>
  <c r="G90" i="16"/>
  <c r="F90" i="16"/>
  <c r="E90" i="16"/>
  <c r="N89" i="16"/>
  <c r="M89" i="16"/>
  <c r="L89" i="16"/>
  <c r="K89" i="16"/>
  <c r="J89" i="16"/>
  <c r="I89" i="16"/>
  <c r="H89" i="16"/>
  <c r="G89" i="16"/>
  <c r="F89" i="16"/>
  <c r="E89" i="16"/>
  <c r="N88" i="16"/>
  <c r="M88" i="16"/>
  <c r="L88" i="16"/>
  <c r="K88" i="16"/>
  <c r="J88" i="16"/>
  <c r="I88" i="16"/>
  <c r="H88" i="16"/>
  <c r="G88" i="16"/>
  <c r="F88" i="16"/>
  <c r="E88" i="16"/>
  <c r="N87" i="16"/>
  <c r="M87" i="16"/>
  <c r="L87" i="16"/>
  <c r="K87" i="16"/>
  <c r="J87" i="16"/>
  <c r="I87" i="16"/>
  <c r="H87" i="16"/>
  <c r="G87" i="16"/>
  <c r="F87" i="16"/>
  <c r="E87" i="16"/>
  <c r="N86" i="16"/>
  <c r="M86" i="16"/>
  <c r="L86" i="16"/>
  <c r="K86" i="16"/>
  <c r="J86" i="16"/>
  <c r="I86" i="16"/>
  <c r="H86" i="16"/>
  <c r="G86" i="16"/>
  <c r="F86" i="16"/>
  <c r="E86" i="16"/>
  <c r="N85" i="16"/>
  <c r="M85" i="16"/>
  <c r="L85" i="16"/>
  <c r="K85" i="16"/>
  <c r="J85" i="16"/>
  <c r="I85" i="16"/>
  <c r="H85" i="16"/>
  <c r="G85" i="16"/>
  <c r="F85" i="16"/>
  <c r="E85" i="16"/>
  <c r="N84" i="16"/>
  <c r="M84" i="16"/>
  <c r="L84" i="16"/>
  <c r="K84" i="16"/>
  <c r="J84" i="16"/>
  <c r="I84" i="16"/>
  <c r="H84" i="16"/>
  <c r="G84" i="16"/>
  <c r="F84" i="16"/>
  <c r="E84" i="16"/>
  <c r="N83" i="16"/>
  <c r="M83" i="16"/>
  <c r="L83" i="16"/>
  <c r="K83" i="16"/>
  <c r="J83" i="16"/>
  <c r="I83" i="16"/>
  <c r="H83" i="16"/>
  <c r="G83" i="16"/>
  <c r="F83" i="16"/>
  <c r="E83" i="16"/>
  <c r="N82" i="16"/>
  <c r="M82" i="16"/>
  <c r="L82" i="16"/>
  <c r="K82" i="16"/>
  <c r="J82" i="16"/>
  <c r="I82" i="16"/>
  <c r="H82" i="16"/>
  <c r="G82" i="16"/>
  <c r="F82" i="16"/>
  <c r="E82" i="16"/>
  <c r="N81" i="16"/>
  <c r="M81" i="16"/>
  <c r="L81" i="16"/>
  <c r="K81" i="16"/>
  <c r="J81" i="16"/>
  <c r="I81" i="16"/>
  <c r="H81" i="16"/>
  <c r="G81" i="16"/>
  <c r="F81" i="16"/>
  <c r="E81" i="16"/>
  <c r="N80" i="16"/>
  <c r="M80" i="16"/>
  <c r="L80" i="16"/>
  <c r="K80" i="16"/>
  <c r="J80" i="16"/>
  <c r="I80" i="16"/>
  <c r="H80" i="16"/>
  <c r="G80" i="16"/>
  <c r="F80" i="16"/>
  <c r="E80" i="16"/>
  <c r="N79" i="16"/>
  <c r="M79" i="16"/>
  <c r="L79" i="16"/>
  <c r="K79" i="16"/>
  <c r="J79" i="16"/>
  <c r="I79" i="16"/>
  <c r="H79" i="16"/>
  <c r="G79" i="16"/>
  <c r="F79" i="16"/>
  <c r="E79" i="16"/>
  <c r="N78" i="16"/>
  <c r="M78" i="16"/>
  <c r="L78" i="16"/>
  <c r="K78" i="16"/>
  <c r="J78" i="16"/>
  <c r="I78" i="16"/>
  <c r="H78" i="16"/>
  <c r="G78" i="16"/>
  <c r="F78" i="16"/>
  <c r="E78" i="16"/>
  <c r="N77" i="16"/>
  <c r="M77" i="16"/>
  <c r="L77" i="16"/>
  <c r="K77" i="16"/>
  <c r="J77" i="16"/>
  <c r="I77" i="16"/>
  <c r="H77" i="16"/>
  <c r="G77" i="16"/>
  <c r="F77" i="16"/>
  <c r="E77" i="16"/>
  <c r="N76" i="16"/>
  <c r="M76" i="16"/>
  <c r="L76" i="16"/>
  <c r="K76" i="16"/>
  <c r="J76" i="16"/>
  <c r="I76" i="16"/>
  <c r="H76" i="16"/>
  <c r="G76" i="16"/>
  <c r="F76" i="16"/>
  <c r="E76" i="16"/>
  <c r="N75" i="16"/>
  <c r="M75" i="16"/>
  <c r="L75" i="16"/>
  <c r="K75" i="16"/>
  <c r="J75" i="16"/>
  <c r="I75" i="16"/>
  <c r="H75" i="16"/>
  <c r="G75" i="16"/>
  <c r="F75" i="16"/>
  <c r="E75" i="16"/>
  <c r="N74" i="16"/>
  <c r="M74" i="16"/>
  <c r="L74" i="16"/>
  <c r="K74" i="16"/>
  <c r="J74" i="16"/>
  <c r="I74" i="16"/>
  <c r="H74" i="16"/>
  <c r="G74" i="16"/>
  <c r="F74" i="16"/>
  <c r="E74" i="16"/>
  <c r="N73" i="16"/>
  <c r="M73" i="16"/>
  <c r="L73" i="16"/>
  <c r="K73" i="16"/>
  <c r="J73" i="16"/>
  <c r="I73" i="16"/>
  <c r="H73" i="16"/>
  <c r="G73" i="16"/>
  <c r="F73" i="16"/>
  <c r="E73" i="16"/>
  <c r="N72" i="16"/>
  <c r="M72" i="16"/>
  <c r="L72" i="16"/>
  <c r="K72" i="16"/>
  <c r="J72" i="16"/>
  <c r="I72" i="16"/>
  <c r="H72" i="16"/>
  <c r="G72" i="16"/>
  <c r="F72" i="16"/>
  <c r="E72" i="16"/>
  <c r="N71" i="16"/>
  <c r="M71" i="16"/>
  <c r="L71" i="16"/>
  <c r="K71" i="16"/>
  <c r="J71" i="16"/>
  <c r="I71" i="16"/>
  <c r="H71" i="16"/>
  <c r="G71" i="16"/>
  <c r="F71" i="16"/>
  <c r="E71" i="16"/>
  <c r="N70" i="16"/>
  <c r="M70" i="16"/>
  <c r="L70" i="16"/>
  <c r="K70" i="16"/>
  <c r="J70" i="16"/>
  <c r="I70" i="16"/>
  <c r="H70" i="16"/>
  <c r="G70" i="16"/>
  <c r="F70" i="16"/>
  <c r="E70" i="16"/>
  <c r="N69" i="16"/>
  <c r="M69" i="16"/>
  <c r="L69" i="16"/>
  <c r="K69" i="16"/>
  <c r="J69" i="16"/>
  <c r="I69" i="16"/>
  <c r="H69" i="16"/>
  <c r="G69" i="16"/>
  <c r="F69" i="16"/>
  <c r="E69" i="16"/>
  <c r="N68" i="16"/>
  <c r="M68" i="16"/>
  <c r="L68" i="16"/>
  <c r="K68" i="16"/>
  <c r="J68" i="16"/>
  <c r="I68" i="16"/>
  <c r="H68" i="16"/>
  <c r="G68" i="16"/>
  <c r="F68" i="16"/>
  <c r="E68" i="16"/>
  <c r="N67" i="16"/>
  <c r="M67" i="16"/>
  <c r="L67" i="16"/>
  <c r="K67" i="16"/>
  <c r="J67" i="16"/>
  <c r="I67" i="16"/>
  <c r="H67" i="16"/>
  <c r="G67" i="16"/>
  <c r="F67" i="16"/>
  <c r="E67" i="16"/>
  <c r="N66" i="16"/>
  <c r="M66" i="16"/>
  <c r="L66" i="16"/>
  <c r="K66" i="16"/>
  <c r="J66" i="16"/>
  <c r="I66" i="16"/>
  <c r="H66" i="16"/>
  <c r="G66" i="16"/>
  <c r="F66" i="16"/>
  <c r="E66" i="16"/>
  <c r="N65" i="16"/>
  <c r="M65" i="16"/>
  <c r="L65" i="16"/>
  <c r="K65" i="16"/>
  <c r="J65" i="16"/>
  <c r="I65" i="16"/>
  <c r="H65" i="16"/>
  <c r="G65" i="16"/>
  <c r="F65" i="16"/>
  <c r="E65" i="16"/>
  <c r="N64" i="16"/>
  <c r="M64" i="16"/>
  <c r="L64" i="16"/>
  <c r="K64" i="16"/>
  <c r="J64" i="16"/>
  <c r="I64" i="16"/>
  <c r="H64" i="16"/>
  <c r="G64" i="16"/>
  <c r="F64" i="16"/>
  <c r="E64" i="16"/>
  <c r="N63" i="16"/>
  <c r="M63" i="16"/>
  <c r="L63" i="16"/>
  <c r="K63" i="16"/>
  <c r="J63" i="16"/>
  <c r="I63" i="16"/>
  <c r="H63" i="16"/>
  <c r="G63" i="16"/>
  <c r="F63" i="16"/>
  <c r="E63" i="16"/>
  <c r="N62" i="16"/>
  <c r="M62" i="16"/>
  <c r="L62" i="16"/>
  <c r="K62" i="16"/>
  <c r="J62" i="16"/>
  <c r="I62" i="16"/>
  <c r="H62" i="16"/>
  <c r="G62" i="16"/>
  <c r="F62" i="16"/>
  <c r="E62" i="16"/>
  <c r="N61" i="16"/>
  <c r="M61" i="16"/>
  <c r="L61" i="16"/>
  <c r="K61" i="16"/>
  <c r="J61" i="16"/>
  <c r="I61" i="16"/>
  <c r="H61" i="16"/>
  <c r="G61" i="16"/>
  <c r="F61" i="16"/>
  <c r="E61" i="16"/>
  <c r="N60" i="16"/>
  <c r="M60" i="16"/>
  <c r="L60" i="16"/>
  <c r="K60" i="16"/>
  <c r="J60" i="16"/>
  <c r="I60" i="16"/>
  <c r="H60" i="16"/>
  <c r="G60" i="16"/>
  <c r="F60" i="16"/>
  <c r="E60" i="16"/>
  <c r="N59" i="16"/>
  <c r="M59" i="16"/>
  <c r="L59" i="16"/>
  <c r="K59" i="16"/>
  <c r="J59" i="16"/>
  <c r="I59" i="16"/>
  <c r="H59" i="16"/>
  <c r="G59" i="16"/>
  <c r="F59" i="16"/>
  <c r="E59" i="16"/>
  <c r="N58" i="16"/>
  <c r="M58" i="16"/>
  <c r="L58" i="16"/>
  <c r="K58" i="16"/>
  <c r="J58" i="16"/>
  <c r="I58" i="16"/>
  <c r="H58" i="16"/>
  <c r="G58" i="16"/>
  <c r="F58" i="16"/>
  <c r="E58" i="16"/>
  <c r="N57" i="16"/>
  <c r="M57" i="16"/>
  <c r="L57" i="16"/>
  <c r="K57" i="16"/>
  <c r="J57" i="16"/>
  <c r="I57" i="16"/>
  <c r="H57" i="16"/>
  <c r="G57" i="16"/>
  <c r="F57" i="16"/>
  <c r="E57" i="16"/>
  <c r="N56" i="16"/>
  <c r="M56" i="16"/>
  <c r="L56" i="16"/>
  <c r="K56" i="16"/>
  <c r="J56" i="16"/>
  <c r="I56" i="16"/>
  <c r="H56" i="16"/>
  <c r="G56" i="16"/>
  <c r="F56" i="16"/>
  <c r="E56" i="16"/>
  <c r="N55" i="16"/>
  <c r="M55" i="16"/>
  <c r="L55" i="16"/>
  <c r="K55" i="16"/>
  <c r="J55" i="16"/>
  <c r="I55" i="16"/>
  <c r="H55" i="16"/>
  <c r="G55" i="16"/>
  <c r="F55" i="16"/>
  <c r="E55" i="16"/>
  <c r="N54" i="16"/>
  <c r="M54" i="16"/>
  <c r="L54" i="16"/>
  <c r="K54" i="16"/>
  <c r="J54" i="16"/>
  <c r="I54" i="16"/>
  <c r="H54" i="16"/>
  <c r="G54" i="16"/>
  <c r="F54" i="16"/>
  <c r="E54" i="16"/>
  <c r="N53" i="16"/>
  <c r="M53" i="16"/>
  <c r="L53" i="16"/>
  <c r="K53" i="16"/>
  <c r="J53" i="16"/>
  <c r="I53" i="16"/>
  <c r="H53" i="16"/>
  <c r="G53" i="16"/>
  <c r="F53" i="16"/>
  <c r="E53" i="16"/>
  <c r="N52" i="16"/>
  <c r="M52" i="16"/>
  <c r="L52" i="16"/>
  <c r="K52" i="16"/>
  <c r="J52" i="16"/>
  <c r="I52" i="16"/>
  <c r="H52" i="16"/>
  <c r="G52" i="16"/>
  <c r="F52" i="16"/>
  <c r="E52" i="16"/>
  <c r="N51" i="16"/>
  <c r="M51" i="16"/>
  <c r="L51" i="16"/>
  <c r="K51" i="16"/>
  <c r="J51" i="16"/>
  <c r="I51" i="16"/>
  <c r="H51" i="16"/>
  <c r="G51" i="16"/>
  <c r="F51" i="16"/>
  <c r="E51" i="16"/>
  <c r="N50" i="16"/>
  <c r="M50" i="16"/>
  <c r="L50" i="16"/>
  <c r="K50" i="16"/>
  <c r="J50" i="16"/>
  <c r="I50" i="16"/>
  <c r="H50" i="16"/>
  <c r="G50" i="16"/>
  <c r="F50" i="16"/>
  <c r="E50" i="16"/>
  <c r="N49" i="16"/>
  <c r="M49" i="16"/>
  <c r="L49" i="16"/>
  <c r="K49" i="16"/>
  <c r="J49" i="16"/>
  <c r="I49" i="16"/>
  <c r="H49" i="16"/>
  <c r="G49" i="16"/>
  <c r="F49" i="16"/>
  <c r="E49" i="16"/>
  <c r="N48" i="16"/>
  <c r="M48" i="16"/>
  <c r="L48" i="16"/>
  <c r="K48" i="16"/>
  <c r="J48" i="16"/>
  <c r="I48" i="16"/>
  <c r="H48" i="16"/>
  <c r="G48" i="16"/>
  <c r="F48" i="16"/>
  <c r="E48" i="16"/>
  <c r="N47" i="16"/>
  <c r="M47" i="16"/>
  <c r="L47" i="16"/>
  <c r="K47" i="16"/>
  <c r="J47" i="16"/>
  <c r="I47" i="16"/>
  <c r="H47" i="16"/>
  <c r="G47" i="16"/>
  <c r="F47" i="16"/>
  <c r="E47" i="16"/>
  <c r="N46" i="16"/>
  <c r="M46" i="16"/>
  <c r="L46" i="16"/>
  <c r="K46" i="16"/>
  <c r="J46" i="16"/>
  <c r="I46" i="16"/>
  <c r="H46" i="16"/>
  <c r="G46" i="16"/>
  <c r="F46" i="16"/>
  <c r="E46" i="16"/>
  <c r="N45" i="16"/>
  <c r="M45" i="16"/>
  <c r="L45" i="16"/>
  <c r="K45" i="16"/>
  <c r="J45" i="16"/>
  <c r="I45" i="16"/>
  <c r="H45" i="16"/>
  <c r="G45" i="16"/>
  <c r="F45" i="16"/>
  <c r="E45" i="16"/>
  <c r="N44" i="16"/>
  <c r="M44" i="16"/>
  <c r="L44" i="16"/>
  <c r="K44" i="16"/>
  <c r="J44" i="16"/>
  <c r="I44" i="16"/>
  <c r="H44" i="16"/>
  <c r="G44" i="16"/>
  <c r="F44" i="16"/>
  <c r="E44" i="16"/>
  <c r="N43" i="16"/>
  <c r="M43" i="16"/>
  <c r="L43" i="16"/>
  <c r="K43" i="16"/>
  <c r="J43" i="16"/>
  <c r="I43" i="16"/>
  <c r="H43" i="16"/>
  <c r="G43" i="16"/>
  <c r="F43" i="16"/>
  <c r="E43" i="16"/>
  <c r="N42" i="16"/>
  <c r="M42" i="16"/>
  <c r="L42" i="16"/>
  <c r="K42" i="16"/>
  <c r="J42" i="16"/>
  <c r="I42" i="16"/>
  <c r="H42" i="16"/>
  <c r="G42" i="16"/>
  <c r="F42" i="16"/>
  <c r="E42" i="16"/>
  <c r="N41" i="16"/>
  <c r="M41" i="16"/>
  <c r="L41" i="16"/>
  <c r="K41" i="16"/>
  <c r="J41" i="16"/>
  <c r="I41" i="16"/>
  <c r="H41" i="16"/>
  <c r="G41" i="16"/>
  <c r="F41" i="16"/>
  <c r="E41" i="16"/>
  <c r="N40" i="16"/>
  <c r="M40" i="16"/>
  <c r="L40" i="16"/>
  <c r="K40" i="16"/>
  <c r="J40" i="16"/>
  <c r="I40" i="16"/>
  <c r="H40" i="16"/>
  <c r="G40" i="16"/>
  <c r="F40" i="16"/>
  <c r="E40" i="16"/>
  <c r="N39" i="16"/>
  <c r="M39" i="16"/>
  <c r="L39" i="16"/>
  <c r="K39" i="16"/>
  <c r="J39" i="16"/>
  <c r="I39" i="16"/>
  <c r="H39" i="16"/>
  <c r="G39" i="16"/>
  <c r="F39" i="16"/>
  <c r="E39" i="16"/>
  <c r="N38" i="16"/>
  <c r="M38" i="16"/>
  <c r="L38" i="16"/>
  <c r="K38" i="16"/>
  <c r="J38" i="16"/>
  <c r="I38" i="16"/>
  <c r="H38" i="16"/>
  <c r="G38" i="16"/>
  <c r="F38" i="16"/>
  <c r="E38" i="16"/>
  <c r="N37" i="16"/>
  <c r="M37" i="16"/>
  <c r="L37" i="16"/>
  <c r="K37" i="16"/>
  <c r="J37" i="16"/>
  <c r="I37" i="16"/>
  <c r="H37" i="16"/>
  <c r="G37" i="16"/>
  <c r="F37" i="16"/>
  <c r="E37" i="16"/>
  <c r="N36" i="16"/>
  <c r="M36" i="16"/>
  <c r="L36" i="16"/>
  <c r="K36" i="16"/>
  <c r="J36" i="16"/>
  <c r="I36" i="16"/>
  <c r="H36" i="16"/>
  <c r="G36" i="16"/>
  <c r="F36" i="16"/>
  <c r="E36" i="16"/>
  <c r="N35" i="16"/>
  <c r="M35" i="16"/>
  <c r="L35" i="16"/>
  <c r="K35" i="16"/>
  <c r="J35" i="16"/>
  <c r="I35" i="16"/>
  <c r="H35" i="16"/>
  <c r="G35" i="16"/>
  <c r="F35" i="16"/>
  <c r="E35" i="16"/>
  <c r="N34" i="16"/>
  <c r="M34" i="16"/>
  <c r="L34" i="16"/>
  <c r="K34" i="16"/>
  <c r="J34" i="16"/>
  <c r="I34" i="16"/>
  <c r="H34" i="16"/>
  <c r="G34" i="16"/>
  <c r="F34" i="16"/>
  <c r="E34" i="16"/>
  <c r="N33" i="16"/>
  <c r="M33" i="16"/>
  <c r="L33" i="16"/>
  <c r="K33" i="16"/>
  <c r="J33" i="16"/>
  <c r="I33" i="16"/>
  <c r="H33" i="16"/>
  <c r="G33" i="16"/>
  <c r="F33" i="16"/>
  <c r="E33" i="16"/>
  <c r="N32" i="16"/>
  <c r="M32" i="16"/>
  <c r="L32" i="16"/>
  <c r="K32" i="16"/>
  <c r="J32" i="16"/>
  <c r="I32" i="16"/>
  <c r="H32" i="16"/>
  <c r="G32" i="16"/>
  <c r="F32" i="16"/>
  <c r="E32" i="16"/>
  <c r="AT139" i="15"/>
  <c r="AJ139" i="15"/>
  <c r="AI139" i="15"/>
  <c r="AH139" i="15"/>
  <c r="AG139" i="15"/>
  <c r="Z139" i="15"/>
  <c r="Y139" i="15"/>
  <c r="X139" i="15"/>
  <c r="S139" i="15"/>
  <c r="R139" i="15"/>
  <c r="Q139" i="15"/>
  <c r="AQ139" i="15" s="1"/>
  <c r="N139" i="15"/>
  <c r="AM139" i="15" s="1"/>
  <c r="M139" i="15"/>
  <c r="AL139" i="15" s="1"/>
  <c r="L139" i="15"/>
  <c r="AK139" i="15" s="1"/>
  <c r="K139" i="15"/>
  <c r="W139" i="15" s="1"/>
  <c r="J139" i="15"/>
  <c r="V139" i="15" s="1"/>
  <c r="I139" i="15"/>
  <c r="U139" i="15" s="1"/>
  <c r="H139" i="15"/>
  <c r="T139" i="15" s="1"/>
  <c r="G139" i="15"/>
  <c r="AF139" i="15" s="1"/>
  <c r="F139" i="15"/>
  <c r="AE139" i="15" s="1"/>
  <c r="E139" i="15"/>
  <c r="AD139" i="15" s="1"/>
  <c r="AR139" i="15" s="1"/>
  <c r="N138" i="15"/>
  <c r="M138" i="15"/>
  <c r="L138" i="15"/>
  <c r="K138" i="15"/>
  <c r="J138" i="15"/>
  <c r="I138" i="15"/>
  <c r="H138" i="15"/>
  <c r="G138" i="15"/>
  <c r="F138" i="15"/>
  <c r="E138" i="15"/>
  <c r="N137" i="15"/>
  <c r="M137" i="15"/>
  <c r="L137" i="15"/>
  <c r="K137" i="15"/>
  <c r="J137" i="15"/>
  <c r="I137" i="15"/>
  <c r="H137" i="15"/>
  <c r="G137" i="15"/>
  <c r="F137" i="15"/>
  <c r="E137" i="15"/>
  <c r="N136" i="15"/>
  <c r="M136" i="15"/>
  <c r="L136" i="15"/>
  <c r="K136" i="15"/>
  <c r="J136" i="15"/>
  <c r="I136" i="15"/>
  <c r="H136" i="15"/>
  <c r="G136" i="15"/>
  <c r="F136" i="15"/>
  <c r="E136" i="15"/>
  <c r="N135" i="15"/>
  <c r="M135" i="15"/>
  <c r="L135" i="15"/>
  <c r="K135" i="15"/>
  <c r="J135" i="15"/>
  <c r="I135" i="15"/>
  <c r="H135" i="15"/>
  <c r="G135" i="15"/>
  <c r="F135" i="15"/>
  <c r="E135" i="15"/>
  <c r="N134" i="15"/>
  <c r="M134" i="15"/>
  <c r="L134" i="15"/>
  <c r="K134" i="15"/>
  <c r="J134" i="15"/>
  <c r="I134" i="15"/>
  <c r="H134" i="15"/>
  <c r="G134" i="15"/>
  <c r="F134" i="15"/>
  <c r="E134" i="15"/>
  <c r="N133" i="15"/>
  <c r="M133" i="15"/>
  <c r="L133" i="15"/>
  <c r="K133" i="15"/>
  <c r="J133" i="15"/>
  <c r="I133" i="15"/>
  <c r="H133" i="15"/>
  <c r="G133" i="15"/>
  <c r="F133" i="15"/>
  <c r="E133" i="15"/>
  <c r="N132" i="15"/>
  <c r="M132" i="15"/>
  <c r="L132" i="15"/>
  <c r="K132" i="15"/>
  <c r="J132" i="15"/>
  <c r="I132" i="15"/>
  <c r="H132" i="15"/>
  <c r="G132" i="15"/>
  <c r="F132" i="15"/>
  <c r="E132" i="15"/>
  <c r="N131" i="15"/>
  <c r="M131" i="15"/>
  <c r="L131" i="15"/>
  <c r="K131" i="15"/>
  <c r="J131" i="15"/>
  <c r="I131" i="15"/>
  <c r="H131" i="15"/>
  <c r="G131" i="15"/>
  <c r="F131" i="15"/>
  <c r="E131" i="15"/>
  <c r="N130" i="15"/>
  <c r="M130" i="15"/>
  <c r="L130" i="15"/>
  <c r="K130" i="15"/>
  <c r="J130" i="15"/>
  <c r="I130" i="15"/>
  <c r="H130" i="15"/>
  <c r="G130" i="15"/>
  <c r="F130" i="15"/>
  <c r="E130" i="15"/>
  <c r="N129" i="15"/>
  <c r="M129" i="15"/>
  <c r="L129" i="15"/>
  <c r="K129" i="15"/>
  <c r="J129" i="15"/>
  <c r="I129" i="15"/>
  <c r="H129" i="15"/>
  <c r="G129" i="15"/>
  <c r="F129" i="15"/>
  <c r="E129" i="15"/>
  <c r="N128" i="15"/>
  <c r="M128" i="15"/>
  <c r="L128" i="15"/>
  <c r="K128" i="15"/>
  <c r="J128" i="15"/>
  <c r="I128" i="15"/>
  <c r="H128" i="15"/>
  <c r="G128" i="15"/>
  <c r="F128" i="15"/>
  <c r="E128" i="15"/>
  <c r="N127" i="15"/>
  <c r="M127" i="15"/>
  <c r="L127" i="15"/>
  <c r="K127" i="15"/>
  <c r="J127" i="15"/>
  <c r="I127" i="15"/>
  <c r="H127" i="15"/>
  <c r="G127" i="15"/>
  <c r="F127" i="15"/>
  <c r="E127" i="15"/>
  <c r="N126" i="15"/>
  <c r="M126" i="15"/>
  <c r="L126" i="15"/>
  <c r="K126" i="15"/>
  <c r="J126" i="15"/>
  <c r="I126" i="15"/>
  <c r="H126" i="15"/>
  <c r="G126" i="15"/>
  <c r="F126" i="15"/>
  <c r="E126" i="15"/>
  <c r="N125" i="15"/>
  <c r="M125" i="15"/>
  <c r="L125" i="15"/>
  <c r="K125" i="15"/>
  <c r="J125" i="15"/>
  <c r="I125" i="15"/>
  <c r="H125" i="15"/>
  <c r="G125" i="15"/>
  <c r="F125" i="15"/>
  <c r="E125" i="15"/>
  <c r="N124" i="15"/>
  <c r="M124" i="15"/>
  <c r="L124" i="15"/>
  <c r="K124" i="15"/>
  <c r="J124" i="15"/>
  <c r="I124" i="15"/>
  <c r="H124" i="15"/>
  <c r="G124" i="15"/>
  <c r="F124" i="15"/>
  <c r="E124" i="15"/>
  <c r="N123" i="15"/>
  <c r="M123" i="15"/>
  <c r="L123" i="15"/>
  <c r="K123" i="15"/>
  <c r="J123" i="15"/>
  <c r="I123" i="15"/>
  <c r="H123" i="15"/>
  <c r="G123" i="15"/>
  <c r="F123" i="15"/>
  <c r="E123" i="15"/>
  <c r="N122" i="15"/>
  <c r="M122" i="15"/>
  <c r="L122" i="15"/>
  <c r="K122" i="15"/>
  <c r="J122" i="15"/>
  <c r="I122" i="15"/>
  <c r="H122" i="15"/>
  <c r="G122" i="15"/>
  <c r="F122" i="15"/>
  <c r="E122" i="15"/>
  <c r="N121" i="15"/>
  <c r="M121" i="15"/>
  <c r="L121" i="15"/>
  <c r="K121" i="15"/>
  <c r="J121" i="15"/>
  <c r="I121" i="15"/>
  <c r="H121" i="15"/>
  <c r="G121" i="15"/>
  <c r="F121" i="15"/>
  <c r="E121" i="15"/>
  <c r="N120" i="15"/>
  <c r="M120" i="15"/>
  <c r="L120" i="15"/>
  <c r="K120" i="15"/>
  <c r="J120" i="15"/>
  <c r="I120" i="15"/>
  <c r="H120" i="15"/>
  <c r="G120" i="15"/>
  <c r="F120" i="15"/>
  <c r="E120" i="15"/>
  <c r="N119" i="15"/>
  <c r="M119" i="15"/>
  <c r="L119" i="15"/>
  <c r="K119" i="15"/>
  <c r="J119" i="15"/>
  <c r="I119" i="15"/>
  <c r="H119" i="15"/>
  <c r="G119" i="15"/>
  <c r="F119" i="15"/>
  <c r="E119" i="15"/>
  <c r="N118" i="15"/>
  <c r="M118" i="15"/>
  <c r="L118" i="15"/>
  <c r="K118" i="15"/>
  <c r="J118" i="15"/>
  <c r="I118" i="15"/>
  <c r="H118" i="15"/>
  <c r="G118" i="15"/>
  <c r="F118" i="15"/>
  <c r="E118" i="15"/>
  <c r="N117" i="15"/>
  <c r="M117" i="15"/>
  <c r="L117" i="15"/>
  <c r="K117" i="15"/>
  <c r="J117" i="15"/>
  <c r="I117" i="15"/>
  <c r="H117" i="15"/>
  <c r="G117" i="15"/>
  <c r="F117" i="15"/>
  <c r="E117" i="15"/>
  <c r="N116" i="15"/>
  <c r="M116" i="15"/>
  <c r="L116" i="15"/>
  <c r="K116" i="15"/>
  <c r="J116" i="15"/>
  <c r="I116" i="15"/>
  <c r="H116" i="15"/>
  <c r="G116" i="15"/>
  <c r="F116" i="15"/>
  <c r="E116" i="15"/>
  <c r="N115" i="15"/>
  <c r="M115" i="15"/>
  <c r="L115" i="15"/>
  <c r="K115" i="15"/>
  <c r="J115" i="15"/>
  <c r="I115" i="15"/>
  <c r="H115" i="15"/>
  <c r="G115" i="15"/>
  <c r="F115" i="15"/>
  <c r="E115" i="15"/>
  <c r="N114" i="15"/>
  <c r="M114" i="15"/>
  <c r="L114" i="15"/>
  <c r="K114" i="15"/>
  <c r="J114" i="15"/>
  <c r="I114" i="15"/>
  <c r="H114" i="15"/>
  <c r="G114" i="15"/>
  <c r="F114" i="15"/>
  <c r="E114" i="15"/>
  <c r="N113" i="15"/>
  <c r="M113" i="15"/>
  <c r="L113" i="15"/>
  <c r="K113" i="15"/>
  <c r="J113" i="15"/>
  <c r="I113" i="15"/>
  <c r="H113" i="15"/>
  <c r="G113" i="15"/>
  <c r="F113" i="15"/>
  <c r="E113" i="15"/>
  <c r="N112" i="15"/>
  <c r="M112" i="15"/>
  <c r="L112" i="15"/>
  <c r="K112" i="15"/>
  <c r="J112" i="15"/>
  <c r="I112" i="15"/>
  <c r="H112" i="15"/>
  <c r="G112" i="15"/>
  <c r="F112" i="15"/>
  <c r="E112" i="15"/>
  <c r="N111" i="15"/>
  <c r="M111" i="15"/>
  <c r="L111" i="15"/>
  <c r="K111" i="15"/>
  <c r="J111" i="15"/>
  <c r="I111" i="15"/>
  <c r="H111" i="15"/>
  <c r="G111" i="15"/>
  <c r="F111" i="15"/>
  <c r="E111" i="15"/>
  <c r="N110" i="15"/>
  <c r="M110" i="15"/>
  <c r="L110" i="15"/>
  <c r="K110" i="15"/>
  <c r="J110" i="15"/>
  <c r="I110" i="15"/>
  <c r="H110" i="15"/>
  <c r="G110" i="15"/>
  <c r="F110" i="15"/>
  <c r="E110" i="15"/>
  <c r="N109" i="15"/>
  <c r="M109" i="15"/>
  <c r="L109" i="15"/>
  <c r="K109" i="15"/>
  <c r="J109" i="15"/>
  <c r="I109" i="15"/>
  <c r="H109" i="15"/>
  <c r="G109" i="15"/>
  <c r="F109" i="15"/>
  <c r="E109" i="15"/>
  <c r="N108" i="15"/>
  <c r="M108" i="15"/>
  <c r="L108" i="15"/>
  <c r="K108" i="15"/>
  <c r="J108" i="15"/>
  <c r="I108" i="15"/>
  <c r="H108" i="15"/>
  <c r="G108" i="15"/>
  <c r="F108" i="15"/>
  <c r="E108" i="15"/>
  <c r="N107" i="15"/>
  <c r="M107" i="15"/>
  <c r="L107" i="15"/>
  <c r="K107" i="15"/>
  <c r="J107" i="15"/>
  <c r="I107" i="15"/>
  <c r="H107" i="15"/>
  <c r="G107" i="15"/>
  <c r="F107" i="15"/>
  <c r="E107" i="15"/>
  <c r="N106" i="15"/>
  <c r="M106" i="15"/>
  <c r="L106" i="15"/>
  <c r="K106" i="15"/>
  <c r="J106" i="15"/>
  <c r="I106" i="15"/>
  <c r="H106" i="15"/>
  <c r="G106" i="15"/>
  <c r="F106" i="15"/>
  <c r="E106" i="15"/>
  <c r="N105" i="15"/>
  <c r="M105" i="15"/>
  <c r="L105" i="15"/>
  <c r="K105" i="15"/>
  <c r="J105" i="15"/>
  <c r="I105" i="15"/>
  <c r="H105" i="15"/>
  <c r="G105" i="15"/>
  <c r="F105" i="15"/>
  <c r="E105" i="15"/>
  <c r="N104" i="15"/>
  <c r="M104" i="15"/>
  <c r="L104" i="15"/>
  <c r="K104" i="15"/>
  <c r="J104" i="15"/>
  <c r="I104" i="15"/>
  <c r="H104" i="15"/>
  <c r="G104" i="15"/>
  <c r="F104" i="15"/>
  <c r="E104" i="15"/>
  <c r="N103" i="15"/>
  <c r="M103" i="15"/>
  <c r="L103" i="15"/>
  <c r="K103" i="15"/>
  <c r="J103" i="15"/>
  <c r="I103" i="15"/>
  <c r="H103" i="15"/>
  <c r="G103" i="15"/>
  <c r="F103" i="15"/>
  <c r="E103" i="15"/>
  <c r="N102" i="15"/>
  <c r="M102" i="15"/>
  <c r="L102" i="15"/>
  <c r="K102" i="15"/>
  <c r="J102" i="15"/>
  <c r="I102" i="15"/>
  <c r="H102" i="15"/>
  <c r="G102" i="15"/>
  <c r="F102" i="15"/>
  <c r="E102" i="15"/>
  <c r="N101" i="15"/>
  <c r="M101" i="15"/>
  <c r="L101" i="15"/>
  <c r="K101" i="15"/>
  <c r="J101" i="15"/>
  <c r="I101" i="15"/>
  <c r="H101" i="15"/>
  <c r="G101" i="15"/>
  <c r="F101" i="15"/>
  <c r="E101" i="15"/>
  <c r="N100" i="15"/>
  <c r="M100" i="15"/>
  <c r="L100" i="15"/>
  <c r="K100" i="15"/>
  <c r="J100" i="15"/>
  <c r="I100" i="15"/>
  <c r="H100" i="15"/>
  <c r="G100" i="15"/>
  <c r="F100" i="15"/>
  <c r="E100" i="15"/>
  <c r="N99" i="15"/>
  <c r="M99" i="15"/>
  <c r="L99" i="15"/>
  <c r="K99" i="15"/>
  <c r="J99" i="15"/>
  <c r="I99" i="15"/>
  <c r="H99" i="15"/>
  <c r="G99" i="15"/>
  <c r="F99" i="15"/>
  <c r="E99" i="15"/>
  <c r="N98" i="15"/>
  <c r="M98" i="15"/>
  <c r="L98" i="15"/>
  <c r="K98" i="15"/>
  <c r="J98" i="15"/>
  <c r="I98" i="15"/>
  <c r="H98" i="15"/>
  <c r="G98" i="15"/>
  <c r="F98" i="15"/>
  <c r="E98" i="15"/>
  <c r="N97" i="15"/>
  <c r="M97" i="15"/>
  <c r="L97" i="15"/>
  <c r="K97" i="15"/>
  <c r="J97" i="15"/>
  <c r="I97" i="15"/>
  <c r="H97" i="15"/>
  <c r="G97" i="15"/>
  <c r="F97" i="15"/>
  <c r="E97" i="15"/>
  <c r="N96" i="15"/>
  <c r="M96" i="15"/>
  <c r="L96" i="15"/>
  <c r="K96" i="15"/>
  <c r="J96" i="15"/>
  <c r="I96" i="15"/>
  <c r="H96" i="15"/>
  <c r="G96" i="15"/>
  <c r="F96" i="15"/>
  <c r="E96" i="15"/>
  <c r="N95" i="15"/>
  <c r="M95" i="15"/>
  <c r="L95" i="15"/>
  <c r="K95" i="15"/>
  <c r="J95" i="15"/>
  <c r="I95" i="15"/>
  <c r="H95" i="15"/>
  <c r="G95" i="15"/>
  <c r="F95" i="15"/>
  <c r="E95" i="15"/>
  <c r="N94" i="15"/>
  <c r="M94" i="15"/>
  <c r="L94" i="15"/>
  <c r="K94" i="15"/>
  <c r="J94" i="15"/>
  <c r="I94" i="15"/>
  <c r="H94" i="15"/>
  <c r="G94" i="15"/>
  <c r="F94" i="15"/>
  <c r="E94" i="15"/>
  <c r="N93" i="15"/>
  <c r="M93" i="15"/>
  <c r="L93" i="15"/>
  <c r="K93" i="15"/>
  <c r="J93" i="15"/>
  <c r="I93" i="15"/>
  <c r="H93" i="15"/>
  <c r="G93" i="15"/>
  <c r="F93" i="15"/>
  <c r="E93" i="15"/>
  <c r="N92" i="15"/>
  <c r="M92" i="15"/>
  <c r="L92" i="15"/>
  <c r="K92" i="15"/>
  <c r="J92" i="15"/>
  <c r="I92" i="15"/>
  <c r="H92" i="15"/>
  <c r="G92" i="15"/>
  <c r="F92" i="15"/>
  <c r="E92" i="15"/>
  <c r="N91" i="15"/>
  <c r="M91" i="15"/>
  <c r="L91" i="15"/>
  <c r="K91" i="15"/>
  <c r="J91" i="15"/>
  <c r="I91" i="15"/>
  <c r="H91" i="15"/>
  <c r="G91" i="15"/>
  <c r="F91" i="15"/>
  <c r="E91" i="15"/>
  <c r="N90" i="15"/>
  <c r="M90" i="15"/>
  <c r="L90" i="15"/>
  <c r="K90" i="15"/>
  <c r="J90" i="15"/>
  <c r="I90" i="15"/>
  <c r="H90" i="15"/>
  <c r="G90" i="15"/>
  <c r="F90" i="15"/>
  <c r="E90" i="15"/>
  <c r="N89" i="15"/>
  <c r="M89" i="15"/>
  <c r="L89" i="15"/>
  <c r="K89" i="15"/>
  <c r="J89" i="15"/>
  <c r="I89" i="15"/>
  <c r="H89" i="15"/>
  <c r="G89" i="15"/>
  <c r="F89" i="15"/>
  <c r="E89" i="15"/>
  <c r="N88" i="15"/>
  <c r="M88" i="15"/>
  <c r="L88" i="15"/>
  <c r="K88" i="15"/>
  <c r="J88" i="15"/>
  <c r="I88" i="15"/>
  <c r="H88" i="15"/>
  <c r="G88" i="15"/>
  <c r="F88" i="15"/>
  <c r="E88" i="15"/>
  <c r="N87" i="15"/>
  <c r="M87" i="15"/>
  <c r="L87" i="15"/>
  <c r="K87" i="15"/>
  <c r="J87" i="15"/>
  <c r="I87" i="15"/>
  <c r="H87" i="15"/>
  <c r="G87" i="15"/>
  <c r="F87" i="15"/>
  <c r="E87" i="15"/>
  <c r="N86" i="15"/>
  <c r="M86" i="15"/>
  <c r="L86" i="15"/>
  <c r="K86" i="15"/>
  <c r="J86" i="15"/>
  <c r="I86" i="15"/>
  <c r="H86" i="15"/>
  <c r="G86" i="15"/>
  <c r="F86" i="15"/>
  <c r="E86" i="15"/>
  <c r="N85" i="15"/>
  <c r="M85" i="15"/>
  <c r="L85" i="15"/>
  <c r="K85" i="15"/>
  <c r="J85" i="15"/>
  <c r="I85" i="15"/>
  <c r="H85" i="15"/>
  <c r="G85" i="15"/>
  <c r="F85" i="15"/>
  <c r="E85" i="15"/>
  <c r="N84" i="15"/>
  <c r="M84" i="15"/>
  <c r="L84" i="15"/>
  <c r="K84" i="15"/>
  <c r="J84" i="15"/>
  <c r="I84" i="15"/>
  <c r="H84" i="15"/>
  <c r="G84" i="15"/>
  <c r="F84" i="15"/>
  <c r="E84" i="15"/>
  <c r="N83" i="15"/>
  <c r="M83" i="15"/>
  <c r="L83" i="15"/>
  <c r="K83" i="15"/>
  <c r="J83" i="15"/>
  <c r="I83" i="15"/>
  <c r="H83" i="15"/>
  <c r="G83" i="15"/>
  <c r="F83" i="15"/>
  <c r="E83" i="15"/>
  <c r="N82" i="15"/>
  <c r="M82" i="15"/>
  <c r="L82" i="15"/>
  <c r="K82" i="15"/>
  <c r="J82" i="15"/>
  <c r="I82" i="15"/>
  <c r="H82" i="15"/>
  <c r="G82" i="15"/>
  <c r="F82" i="15"/>
  <c r="E82" i="15"/>
  <c r="N81" i="15"/>
  <c r="M81" i="15"/>
  <c r="L81" i="15"/>
  <c r="K81" i="15"/>
  <c r="J81" i="15"/>
  <c r="I81" i="15"/>
  <c r="H81" i="15"/>
  <c r="G81" i="15"/>
  <c r="F81" i="15"/>
  <c r="E81" i="15"/>
  <c r="N80" i="15"/>
  <c r="M80" i="15"/>
  <c r="L80" i="15"/>
  <c r="K80" i="15"/>
  <c r="J80" i="15"/>
  <c r="I80" i="15"/>
  <c r="H80" i="15"/>
  <c r="G80" i="15"/>
  <c r="F80" i="15"/>
  <c r="E80" i="15"/>
  <c r="N79" i="15"/>
  <c r="M79" i="15"/>
  <c r="L79" i="15"/>
  <c r="K79" i="15"/>
  <c r="J79" i="15"/>
  <c r="I79" i="15"/>
  <c r="H79" i="15"/>
  <c r="G79" i="15"/>
  <c r="F79" i="15"/>
  <c r="E79" i="15"/>
  <c r="N78" i="15"/>
  <c r="M78" i="15"/>
  <c r="L78" i="15"/>
  <c r="K78" i="15"/>
  <c r="J78" i="15"/>
  <c r="I78" i="15"/>
  <c r="H78" i="15"/>
  <c r="G78" i="15"/>
  <c r="F78" i="15"/>
  <c r="E78" i="15"/>
  <c r="N77" i="15"/>
  <c r="M77" i="15"/>
  <c r="L77" i="15"/>
  <c r="K77" i="15"/>
  <c r="J77" i="15"/>
  <c r="I77" i="15"/>
  <c r="H77" i="15"/>
  <c r="G77" i="15"/>
  <c r="F77" i="15"/>
  <c r="E77" i="15"/>
  <c r="N76" i="15"/>
  <c r="M76" i="15"/>
  <c r="L76" i="15"/>
  <c r="K76" i="15"/>
  <c r="J76" i="15"/>
  <c r="I76" i="15"/>
  <c r="H76" i="15"/>
  <c r="G76" i="15"/>
  <c r="F76" i="15"/>
  <c r="E76" i="15"/>
  <c r="N75" i="15"/>
  <c r="M75" i="15"/>
  <c r="L75" i="15"/>
  <c r="K75" i="15"/>
  <c r="J75" i="15"/>
  <c r="I75" i="15"/>
  <c r="H75" i="15"/>
  <c r="G75" i="15"/>
  <c r="F75" i="15"/>
  <c r="E75" i="15"/>
  <c r="N74" i="15"/>
  <c r="M74" i="15"/>
  <c r="L74" i="15"/>
  <c r="K74" i="15"/>
  <c r="J74" i="15"/>
  <c r="I74" i="15"/>
  <c r="H74" i="15"/>
  <c r="G74" i="15"/>
  <c r="F74" i="15"/>
  <c r="E74" i="15"/>
  <c r="N73" i="15"/>
  <c r="M73" i="15"/>
  <c r="L73" i="15"/>
  <c r="K73" i="15"/>
  <c r="J73" i="15"/>
  <c r="I73" i="15"/>
  <c r="H73" i="15"/>
  <c r="G73" i="15"/>
  <c r="F73" i="15"/>
  <c r="E73" i="15"/>
  <c r="N72" i="15"/>
  <c r="M72" i="15"/>
  <c r="L72" i="15"/>
  <c r="K72" i="15"/>
  <c r="J72" i="15"/>
  <c r="I72" i="15"/>
  <c r="H72" i="15"/>
  <c r="G72" i="15"/>
  <c r="F72" i="15"/>
  <c r="E72" i="15"/>
  <c r="N71" i="15"/>
  <c r="M71" i="15"/>
  <c r="L71" i="15"/>
  <c r="K71" i="15"/>
  <c r="J71" i="15"/>
  <c r="I71" i="15"/>
  <c r="H71" i="15"/>
  <c r="G71" i="15"/>
  <c r="F71" i="15"/>
  <c r="E71" i="15"/>
  <c r="N70" i="15"/>
  <c r="M70" i="15"/>
  <c r="L70" i="15"/>
  <c r="K70" i="15"/>
  <c r="J70" i="15"/>
  <c r="I70" i="15"/>
  <c r="H70" i="15"/>
  <c r="G70" i="15"/>
  <c r="F70" i="15"/>
  <c r="E70" i="15"/>
  <c r="N69" i="15"/>
  <c r="M69" i="15"/>
  <c r="L69" i="15"/>
  <c r="K69" i="15"/>
  <c r="J69" i="15"/>
  <c r="I69" i="15"/>
  <c r="H69" i="15"/>
  <c r="G69" i="15"/>
  <c r="F69" i="15"/>
  <c r="E69" i="15"/>
  <c r="N68" i="15"/>
  <c r="M68" i="15"/>
  <c r="L68" i="15"/>
  <c r="K68" i="15"/>
  <c r="J68" i="15"/>
  <c r="I68" i="15"/>
  <c r="H68" i="15"/>
  <c r="G68" i="15"/>
  <c r="F68" i="15"/>
  <c r="E68" i="15"/>
  <c r="N67" i="15"/>
  <c r="M67" i="15"/>
  <c r="L67" i="15"/>
  <c r="K67" i="15"/>
  <c r="J67" i="15"/>
  <c r="I67" i="15"/>
  <c r="H67" i="15"/>
  <c r="G67" i="15"/>
  <c r="F67" i="15"/>
  <c r="E67" i="15"/>
  <c r="N66" i="15"/>
  <c r="M66" i="15"/>
  <c r="L66" i="15"/>
  <c r="K66" i="15"/>
  <c r="J66" i="15"/>
  <c r="I66" i="15"/>
  <c r="H66" i="15"/>
  <c r="G66" i="15"/>
  <c r="F66" i="15"/>
  <c r="E66" i="15"/>
  <c r="N65" i="15"/>
  <c r="M65" i="15"/>
  <c r="L65" i="15"/>
  <c r="K65" i="15"/>
  <c r="J65" i="15"/>
  <c r="I65" i="15"/>
  <c r="H65" i="15"/>
  <c r="G65" i="15"/>
  <c r="F65" i="15"/>
  <c r="E65" i="15"/>
  <c r="N64" i="15"/>
  <c r="M64" i="15"/>
  <c r="L64" i="15"/>
  <c r="K64" i="15"/>
  <c r="J64" i="15"/>
  <c r="I64" i="15"/>
  <c r="H64" i="15"/>
  <c r="G64" i="15"/>
  <c r="F64" i="15"/>
  <c r="E64" i="15"/>
  <c r="N63" i="15"/>
  <c r="M63" i="15"/>
  <c r="L63" i="15"/>
  <c r="K63" i="15"/>
  <c r="J63" i="15"/>
  <c r="I63" i="15"/>
  <c r="H63" i="15"/>
  <c r="G63" i="15"/>
  <c r="F63" i="15"/>
  <c r="E63" i="15"/>
  <c r="N62" i="15"/>
  <c r="M62" i="15"/>
  <c r="L62" i="15"/>
  <c r="K62" i="15"/>
  <c r="J62" i="15"/>
  <c r="I62" i="15"/>
  <c r="H62" i="15"/>
  <c r="G62" i="15"/>
  <c r="F62" i="15"/>
  <c r="E62" i="15"/>
  <c r="N61" i="15"/>
  <c r="M61" i="15"/>
  <c r="L61" i="15"/>
  <c r="K61" i="15"/>
  <c r="J61" i="15"/>
  <c r="I61" i="15"/>
  <c r="H61" i="15"/>
  <c r="G61" i="15"/>
  <c r="F61" i="15"/>
  <c r="E61" i="15"/>
  <c r="N60" i="15"/>
  <c r="M60" i="15"/>
  <c r="L60" i="15"/>
  <c r="K60" i="15"/>
  <c r="J60" i="15"/>
  <c r="I60" i="15"/>
  <c r="H60" i="15"/>
  <c r="G60" i="15"/>
  <c r="F60" i="15"/>
  <c r="E60" i="15"/>
  <c r="N59" i="15"/>
  <c r="M59" i="15"/>
  <c r="L59" i="15"/>
  <c r="K59" i="15"/>
  <c r="J59" i="15"/>
  <c r="I59" i="15"/>
  <c r="H59" i="15"/>
  <c r="G59" i="15"/>
  <c r="F59" i="15"/>
  <c r="E59" i="15"/>
  <c r="N58" i="15"/>
  <c r="M58" i="15"/>
  <c r="L58" i="15"/>
  <c r="K58" i="15"/>
  <c r="J58" i="15"/>
  <c r="I58" i="15"/>
  <c r="H58" i="15"/>
  <c r="G58" i="15"/>
  <c r="F58" i="15"/>
  <c r="E58" i="15"/>
  <c r="N57" i="15"/>
  <c r="M57" i="15"/>
  <c r="L57" i="15"/>
  <c r="K57" i="15"/>
  <c r="J57" i="15"/>
  <c r="I57" i="15"/>
  <c r="H57" i="15"/>
  <c r="G57" i="15"/>
  <c r="F57" i="15"/>
  <c r="E57" i="15"/>
  <c r="N56" i="15"/>
  <c r="M56" i="15"/>
  <c r="L56" i="15"/>
  <c r="K56" i="15"/>
  <c r="J56" i="15"/>
  <c r="I56" i="15"/>
  <c r="H56" i="15"/>
  <c r="G56" i="15"/>
  <c r="F56" i="15"/>
  <c r="E56" i="15"/>
  <c r="N55" i="15"/>
  <c r="M55" i="15"/>
  <c r="L55" i="15"/>
  <c r="K55" i="15"/>
  <c r="J55" i="15"/>
  <c r="I55" i="15"/>
  <c r="H55" i="15"/>
  <c r="G55" i="15"/>
  <c r="F55" i="15"/>
  <c r="E55" i="15"/>
  <c r="N54" i="15"/>
  <c r="M54" i="15"/>
  <c r="L54" i="15"/>
  <c r="K54" i="15"/>
  <c r="J54" i="15"/>
  <c r="I54" i="15"/>
  <c r="H54" i="15"/>
  <c r="G54" i="15"/>
  <c r="F54" i="15"/>
  <c r="E54" i="15"/>
  <c r="N53" i="15"/>
  <c r="M53" i="15"/>
  <c r="L53" i="15"/>
  <c r="K53" i="15"/>
  <c r="J53" i="15"/>
  <c r="I53" i="15"/>
  <c r="H53" i="15"/>
  <c r="G53" i="15"/>
  <c r="F53" i="15"/>
  <c r="E53" i="15"/>
  <c r="N52" i="15"/>
  <c r="M52" i="15"/>
  <c r="L52" i="15"/>
  <c r="K52" i="15"/>
  <c r="J52" i="15"/>
  <c r="I52" i="15"/>
  <c r="H52" i="15"/>
  <c r="G52" i="15"/>
  <c r="F52" i="15"/>
  <c r="E52" i="15"/>
  <c r="N51" i="15"/>
  <c r="M51" i="15"/>
  <c r="L51" i="15"/>
  <c r="K51" i="15"/>
  <c r="J51" i="15"/>
  <c r="I51" i="15"/>
  <c r="H51" i="15"/>
  <c r="G51" i="15"/>
  <c r="F51" i="15"/>
  <c r="E51" i="15"/>
  <c r="N50" i="15"/>
  <c r="M50" i="15"/>
  <c r="L50" i="15"/>
  <c r="K50" i="15"/>
  <c r="J50" i="15"/>
  <c r="I50" i="15"/>
  <c r="H50" i="15"/>
  <c r="G50" i="15"/>
  <c r="F50" i="15"/>
  <c r="E50" i="15"/>
  <c r="N49" i="15"/>
  <c r="M49" i="15"/>
  <c r="L49" i="15"/>
  <c r="K49" i="15"/>
  <c r="J49" i="15"/>
  <c r="I49" i="15"/>
  <c r="H49" i="15"/>
  <c r="G49" i="15"/>
  <c r="F49" i="15"/>
  <c r="E49" i="15"/>
  <c r="N48" i="15"/>
  <c r="M48" i="15"/>
  <c r="L48" i="15"/>
  <c r="K48" i="15"/>
  <c r="J48" i="15"/>
  <c r="I48" i="15"/>
  <c r="H48" i="15"/>
  <c r="G48" i="15"/>
  <c r="F48" i="15"/>
  <c r="E48" i="15"/>
  <c r="N47" i="15"/>
  <c r="M47" i="15"/>
  <c r="L47" i="15"/>
  <c r="K47" i="15"/>
  <c r="J47" i="15"/>
  <c r="I47" i="15"/>
  <c r="H47" i="15"/>
  <c r="G47" i="15"/>
  <c r="F47" i="15"/>
  <c r="E47" i="15"/>
  <c r="N46" i="15"/>
  <c r="M46" i="15"/>
  <c r="L46" i="15"/>
  <c r="K46" i="15"/>
  <c r="J46" i="15"/>
  <c r="I46" i="15"/>
  <c r="H46" i="15"/>
  <c r="G46" i="15"/>
  <c r="F46" i="15"/>
  <c r="E46" i="15"/>
  <c r="N45" i="15"/>
  <c r="M45" i="15"/>
  <c r="L45" i="15"/>
  <c r="K45" i="15"/>
  <c r="J45" i="15"/>
  <c r="I45" i="15"/>
  <c r="H45" i="15"/>
  <c r="G45" i="15"/>
  <c r="F45" i="15"/>
  <c r="E45" i="15"/>
  <c r="N44" i="15"/>
  <c r="M44" i="15"/>
  <c r="L44" i="15"/>
  <c r="K44" i="15"/>
  <c r="J44" i="15"/>
  <c r="I44" i="15"/>
  <c r="H44" i="15"/>
  <c r="G44" i="15"/>
  <c r="F44" i="15"/>
  <c r="E44" i="15"/>
  <c r="N43" i="15"/>
  <c r="M43" i="15"/>
  <c r="L43" i="15"/>
  <c r="K43" i="15"/>
  <c r="J43" i="15"/>
  <c r="I43" i="15"/>
  <c r="H43" i="15"/>
  <c r="G43" i="15"/>
  <c r="F43" i="15"/>
  <c r="E43" i="15"/>
  <c r="N42" i="15"/>
  <c r="M42" i="15"/>
  <c r="L42" i="15"/>
  <c r="K42" i="15"/>
  <c r="J42" i="15"/>
  <c r="I42" i="15"/>
  <c r="H42" i="15"/>
  <c r="G42" i="15"/>
  <c r="F42" i="15"/>
  <c r="E42" i="15"/>
  <c r="N41" i="15"/>
  <c r="M41" i="15"/>
  <c r="L41" i="15"/>
  <c r="K41" i="15"/>
  <c r="J41" i="15"/>
  <c r="I41" i="15"/>
  <c r="H41" i="15"/>
  <c r="G41" i="15"/>
  <c r="F41" i="15"/>
  <c r="E41" i="15"/>
  <c r="N40" i="15"/>
  <c r="M40" i="15"/>
  <c r="L40" i="15"/>
  <c r="K40" i="15"/>
  <c r="J40" i="15"/>
  <c r="I40" i="15"/>
  <c r="H40" i="15"/>
  <c r="G40" i="15"/>
  <c r="F40" i="15"/>
  <c r="E40" i="15"/>
  <c r="N39" i="15"/>
  <c r="M39" i="15"/>
  <c r="L39" i="15"/>
  <c r="K39" i="15"/>
  <c r="J39" i="15"/>
  <c r="I39" i="15"/>
  <c r="H39" i="15"/>
  <c r="G39" i="15"/>
  <c r="F39" i="15"/>
  <c r="E39" i="15"/>
  <c r="N38" i="15"/>
  <c r="M38" i="15"/>
  <c r="L38" i="15"/>
  <c r="K38" i="15"/>
  <c r="J38" i="15"/>
  <c r="I38" i="15"/>
  <c r="H38" i="15"/>
  <c r="G38" i="15"/>
  <c r="F38" i="15"/>
  <c r="E38" i="15"/>
  <c r="N37" i="15"/>
  <c r="M37" i="15"/>
  <c r="L37" i="15"/>
  <c r="K37" i="15"/>
  <c r="J37" i="15"/>
  <c r="I37" i="15"/>
  <c r="H37" i="15"/>
  <c r="G37" i="15"/>
  <c r="F37" i="15"/>
  <c r="E37" i="15"/>
  <c r="N36" i="15"/>
  <c r="M36" i="15"/>
  <c r="L36" i="15"/>
  <c r="K36" i="15"/>
  <c r="J36" i="15"/>
  <c r="I36" i="15"/>
  <c r="H36" i="15"/>
  <c r="G36" i="15"/>
  <c r="F36" i="15"/>
  <c r="E36" i="15"/>
  <c r="N35" i="15"/>
  <c r="M35" i="15"/>
  <c r="L35" i="15"/>
  <c r="K35" i="15"/>
  <c r="J35" i="15"/>
  <c r="I35" i="15"/>
  <c r="H35" i="15"/>
  <c r="G35" i="15"/>
  <c r="F35" i="15"/>
  <c r="E35" i="15"/>
  <c r="N34" i="15"/>
  <c r="M34" i="15"/>
  <c r="L34" i="15"/>
  <c r="K34" i="15"/>
  <c r="J34" i="15"/>
  <c r="I34" i="15"/>
  <c r="H34" i="15"/>
  <c r="G34" i="15"/>
  <c r="F34" i="15"/>
  <c r="E34" i="15"/>
  <c r="N33" i="15"/>
  <c r="M33" i="15"/>
  <c r="L33" i="15"/>
  <c r="K33" i="15"/>
  <c r="J33" i="15"/>
  <c r="I33" i="15"/>
  <c r="H33" i="15"/>
  <c r="G33" i="15"/>
  <c r="F33" i="15"/>
  <c r="E33" i="15"/>
  <c r="N32" i="15"/>
  <c r="M32" i="15"/>
  <c r="L32" i="15"/>
  <c r="K32" i="15"/>
  <c r="J32" i="15"/>
  <c r="I32" i="15"/>
  <c r="H32" i="15"/>
  <c r="G32" i="15"/>
  <c r="F32" i="15"/>
  <c r="E32" i="15"/>
  <c r="AT139" i="14"/>
  <c r="Z139" i="14"/>
  <c r="Y139" i="14"/>
  <c r="X139" i="14"/>
  <c r="S139" i="14"/>
  <c r="R139" i="14"/>
  <c r="Q139" i="14"/>
  <c r="AQ139" i="14" s="1"/>
  <c r="N139" i="14"/>
  <c r="AM139" i="14" s="1"/>
  <c r="M139" i="14"/>
  <c r="AL139" i="14" s="1"/>
  <c r="L139" i="14"/>
  <c r="AK139" i="14" s="1"/>
  <c r="K139" i="14"/>
  <c r="W139" i="14" s="1"/>
  <c r="J139" i="14"/>
  <c r="V139" i="14" s="1"/>
  <c r="I139" i="14"/>
  <c r="AH139" i="14" s="1"/>
  <c r="H139" i="14"/>
  <c r="T139" i="14" s="1"/>
  <c r="G139" i="14"/>
  <c r="AF139" i="14" s="1"/>
  <c r="F139" i="14"/>
  <c r="AE139" i="14" s="1"/>
  <c r="E139" i="14"/>
  <c r="AD139" i="14" s="1"/>
  <c r="AR139" i="14" s="1"/>
  <c r="N138" i="14"/>
  <c r="M138" i="14"/>
  <c r="L138" i="14"/>
  <c r="K138" i="14"/>
  <c r="J138" i="14"/>
  <c r="I138" i="14"/>
  <c r="H138" i="14"/>
  <c r="G138" i="14"/>
  <c r="F138" i="14"/>
  <c r="E138" i="14"/>
  <c r="N137" i="14"/>
  <c r="M137" i="14"/>
  <c r="L137" i="14"/>
  <c r="K137" i="14"/>
  <c r="J137" i="14"/>
  <c r="I137" i="14"/>
  <c r="H137" i="14"/>
  <c r="G137" i="14"/>
  <c r="F137" i="14"/>
  <c r="E137" i="14"/>
  <c r="N136" i="14"/>
  <c r="M136" i="14"/>
  <c r="L136" i="14"/>
  <c r="K136" i="14"/>
  <c r="J136" i="14"/>
  <c r="I136" i="14"/>
  <c r="H136" i="14"/>
  <c r="G136" i="14"/>
  <c r="F136" i="14"/>
  <c r="E136" i="14"/>
  <c r="N135" i="14"/>
  <c r="M135" i="14"/>
  <c r="L135" i="14"/>
  <c r="K135" i="14"/>
  <c r="J135" i="14"/>
  <c r="I135" i="14"/>
  <c r="H135" i="14"/>
  <c r="G135" i="14"/>
  <c r="F135" i="14"/>
  <c r="E135" i="14"/>
  <c r="N134" i="14"/>
  <c r="M134" i="14"/>
  <c r="L134" i="14"/>
  <c r="K134" i="14"/>
  <c r="J134" i="14"/>
  <c r="I134" i="14"/>
  <c r="H134" i="14"/>
  <c r="G134" i="14"/>
  <c r="F134" i="14"/>
  <c r="E134" i="14"/>
  <c r="N133" i="14"/>
  <c r="M133" i="14"/>
  <c r="L133" i="14"/>
  <c r="K133" i="14"/>
  <c r="J133" i="14"/>
  <c r="I133" i="14"/>
  <c r="H133" i="14"/>
  <c r="G133" i="14"/>
  <c r="F133" i="14"/>
  <c r="E133" i="14"/>
  <c r="N132" i="14"/>
  <c r="M132" i="14"/>
  <c r="L132" i="14"/>
  <c r="K132" i="14"/>
  <c r="J132" i="14"/>
  <c r="I132" i="14"/>
  <c r="H132" i="14"/>
  <c r="G132" i="14"/>
  <c r="F132" i="14"/>
  <c r="E132" i="14"/>
  <c r="N131" i="14"/>
  <c r="M131" i="14"/>
  <c r="L131" i="14"/>
  <c r="K131" i="14"/>
  <c r="J131" i="14"/>
  <c r="I131" i="14"/>
  <c r="H131" i="14"/>
  <c r="G131" i="14"/>
  <c r="F131" i="14"/>
  <c r="E131" i="14"/>
  <c r="N130" i="14"/>
  <c r="M130" i="14"/>
  <c r="L130" i="14"/>
  <c r="K130" i="14"/>
  <c r="J130" i="14"/>
  <c r="I130" i="14"/>
  <c r="H130" i="14"/>
  <c r="G130" i="14"/>
  <c r="F130" i="14"/>
  <c r="E130" i="14"/>
  <c r="N129" i="14"/>
  <c r="M129" i="14"/>
  <c r="L129" i="14"/>
  <c r="K129" i="14"/>
  <c r="J129" i="14"/>
  <c r="I129" i="14"/>
  <c r="H129" i="14"/>
  <c r="G129" i="14"/>
  <c r="F129" i="14"/>
  <c r="E129" i="14"/>
  <c r="N128" i="14"/>
  <c r="M128" i="14"/>
  <c r="L128" i="14"/>
  <c r="K128" i="14"/>
  <c r="J128" i="14"/>
  <c r="I128" i="14"/>
  <c r="H128" i="14"/>
  <c r="G128" i="14"/>
  <c r="F128" i="14"/>
  <c r="E128" i="14"/>
  <c r="N127" i="14"/>
  <c r="M127" i="14"/>
  <c r="L127" i="14"/>
  <c r="K127" i="14"/>
  <c r="J127" i="14"/>
  <c r="I127" i="14"/>
  <c r="H127" i="14"/>
  <c r="G127" i="14"/>
  <c r="F127" i="14"/>
  <c r="E127" i="14"/>
  <c r="N126" i="14"/>
  <c r="M126" i="14"/>
  <c r="L126" i="14"/>
  <c r="K126" i="14"/>
  <c r="J126" i="14"/>
  <c r="I126" i="14"/>
  <c r="H126" i="14"/>
  <c r="G126" i="14"/>
  <c r="F126" i="14"/>
  <c r="E126" i="14"/>
  <c r="N125" i="14"/>
  <c r="M125" i="14"/>
  <c r="L125" i="14"/>
  <c r="K125" i="14"/>
  <c r="J125" i="14"/>
  <c r="I125" i="14"/>
  <c r="H125" i="14"/>
  <c r="G125" i="14"/>
  <c r="F125" i="14"/>
  <c r="E125" i="14"/>
  <c r="N124" i="14"/>
  <c r="M124" i="14"/>
  <c r="L124" i="14"/>
  <c r="K124" i="14"/>
  <c r="J124" i="14"/>
  <c r="I124" i="14"/>
  <c r="H124" i="14"/>
  <c r="G124" i="14"/>
  <c r="F124" i="14"/>
  <c r="E124" i="14"/>
  <c r="N123" i="14"/>
  <c r="M123" i="14"/>
  <c r="L123" i="14"/>
  <c r="K123" i="14"/>
  <c r="J123" i="14"/>
  <c r="I123" i="14"/>
  <c r="H123" i="14"/>
  <c r="G123" i="14"/>
  <c r="F123" i="14"/>
  <c r="E123" i="14"/>
  <c r="N122" i="14"/>
  <c r="M122" i="14"/>
  <c r="L122" i="14"/>
  <c r="K122" i="14"/>
  <c r="J122" i="14"/>
  <c r="I122" i="14"/>
  <c r="H122" i="14"/>
  <c r="G122" i="14"/>
  <c r="F122" i="14"/>
  <c r="E122" i="14"/>
  <c r="N121" i="14"/>
  <c r="M121" i="14"/>
  <c r="L121" i="14"/>
  <c r="K121" i="14"/>
  <c r="J121" i="14"/>
  <c r="I121" i="14"/>
  <c r="H121" i="14"/>
  <c r="G121" i="14"/>
  <c r="F121" i="14"/>
  <c r="E121" i="14"/>
  <c r="N120" i="14"/>
  <c r="M120" i="14"/>
  <c r="L120" i="14"/>
  <c r="K120" i="14"/>
  <c r="J120" i="14"/>
  <c r="I120" i="14"/>
  <c r="H120" i="14"/>
  <c r="G120" i="14"/>
  <c r="F120" i="14"/>
  <c r="E120" i="14"/>
  <c r="N119" i="14"/>
  <c r="M119" i="14"/>
  <c r="L119" i="14"/>
  <c r="K119" i="14"/>
  <c r="J119" i="14"/>
  <c r="I119" i="14"/>
  <c r="H119" i="14"/>
  <c r="G119" i="14"/>
  <c r="F119" i="14"/>
  <c r="E119" i="14"/>
  <c r="N118" i="14"/>
  <c r="M118" i="14"/>
  <c r="L118" i="14"/>
  <c r="K118" i="14"/>
  <c r="J118" i="14"/>
  <c r="I118" i="14"/>
  <c r="H118" i="14"/>
  <c r="G118" i="14"/>
  <c r="F118" i="14"/>
  <c r="E118" i="14"/>
  <c r="N117" i="14"/>
  <c r="M117" i="14"/>
  <c r="L117" i="14"/>
  <c r="K117" i="14"/>
  <c r="J117" i="14"/>
  <c r="I117" i="14"/>
  <c r="H117" i="14"/>
  <c r="G117" i="14"/>
  <c r="F117" i="14"/>
  <c r="E117" i="14"/>
  <c r="N116" i="14"/>
  <c r="M116" i="14"/>
  <c r="L116" i="14"/>
  <c r="K116" i="14"/>
  <c r="J116" i="14"/>
  <c r="I116" i="14"/>
  <c r="H116" i="14"/>
  <c r="G116" i="14"/>
  <c r="F116" i="14"/>
  <c r="E116" i="14"/>
  <c r="N115" i="14"/>
  <c r="M115" i="14"/>
  <c r="L115" i="14"/>
  <c r="K115" i="14"/>
  <c r="J115" i="14"/>
  <c r="I115" i="14"/>
  <c r="H115" i="14"/>
  <c r="G115" i="14"/>
  <c r="F115" i="14"/>
  <c r="E115" i="14"/>
  <c r="N114" i="14"/>
  <c r="M114" i="14"/>
  <c r="L114" i="14"/>
  <c r="K114" i="14"/>
  <c r="J114" i="14"/>
  <c r="I114" i="14"/>
  <c r="H114" i="14"/>
  <c r="G114" i="14"/>
  <c r="F114" i="14"/>
  <c r="E114" i="14"/>
  <c r="N113" i="14"/>
  <c r="M113" i="14"/>
  <c r="L113" i="14"/>
  <c r="K113" i="14"/>
  <c r="J113" i="14"/>
  <c r="I113" i="14"/>
  <c r="H113" i="14"/>
  <c r="G113" i="14"/>
  <c r="F113" i="14"/>
  <c r="E113" i="14"/>
  <c r="N112" i="14"/>
  <c r="M112" i="14"/>
  <c r="L112" i="14"/>
  <c r="K112" i="14"/>
  <c r="J112" i="14"/>
  <c r="I112" i="14"/>
  <c r="H112" i="14"/>
  <c r="G112" i="14"/>
  <c r="F112" i="14"/>
  <c r="E112" i="14"/>
  <c r="N111" i="14"/>
  <c r="M111" i="14"/>
  <c r="L111" i="14"/>
  <c r="K111" i="14"/>
  <c r="J111" i="14"/>
  <c r="I111" i="14"/>
  <c r="H111" i="14"/>
  <c r="G111" i="14"/>
  <c r="F111" i="14"/>
  <c r="E111" i="14"/>
  <c r="N110" i="14"/>
  <c r="M110" i="14"/>
  <c r="L110" i="14"/>
  <c r="K110" i="14"/>
  <c r="J110" i="14"/>
  <c r="I110" i="14"/>
  <c r="H110" i="14"/>
  <c r="G110" i="14"/>
  <c r="F110" i="14"/>
  <c r="E110" i="14"/>
  <c r="N109" i="14"/>
  <c r="M109" i="14"/>
  <c r="L109" i="14"/>
  <c r="K109" i="14"/>
  <c r="J109" i="14"/>
  <c r="I109" i="14"/>
  <c r="H109" i="14"/>
  <c r="G109" i="14"/>
  <c r="F109" i="14"/>
  <c r="E109" i="14"/>
  <c r="N108" i="14"/>
  <c r="M108" i="14"/>
  <c r="L108" i="14"/>
  <c r="K108" i="14"/>
  <c r="J108" i="14"/>
  <c r="I108" i="14"/>
  <c r="H108" i="14"/>
  <c r="G108" i="14"/>
  <c r="F108" i="14"/>
  <c r="E108" i="14"/>
  <c r="N107" i="14"/>
  <c r="M107" i="14"/>
  <c r="L107" i="14"/>
  <c r="K107" i="14"/>
  <c r="J107" i="14"/>
  <c r="I107" i="14"/>
  <c r="H107" i="14"/>
  <c r="G107" i="14"/>
  <c r="F107" i="14"/>
  <c r="E107" i="14"/>
  <c r="N106" i="14"/>
  <c r="M106" i="14"/>
  <c r="L106" i="14"/>
  <c r="K106" i="14"/>
  <c r="J106" i="14"/>
  <c r="I106" i="14"/>
  <c r="H106" i="14"/>
  <c r="G106" i="14"/>
  <c r="F106" i="14"/>
  <c r="E106" i="14"/>
  <c r="N105" i="14"/>
  <c r="M105" i="14"/>
  <c r="L105" i="14"/>
  <c r="K105" i="14"/>
  <c r="J105" i="14"/>
  <c r="I105" i="14"/>
  <c r="H105" i="14"/>
  <c r="G105" i="14"/>
  <c r="F105" i="14"/>
  <c r="E105" i="14"/>
  <c r="N104" i="14"/>
  <c r="M104" i="14"/>
  <c r="L104" i="14"/>
  <c r="K104" i="14"/>
  <c r="J104" i="14"/>
  <c r="I104" i="14"/>
  <c r="H104" i="14"/>
  <c r="G104" i="14"/>
  <c r="F104" i="14"/>
  <c r="E104" i="14"/>
  <c r="N103" i="14"/>
  <c r="M103" i="14"/>
  <c r="L103" i="14"/>
  <c r="K103" i="14"/>
  <c r="J103" i="14"/>
  <c r="I103" i="14"/>
  <c r="H103" i="14"/>
  <c r="G103" i="14"/>
  <c r="F103" i="14"/>
  <c r="E103" i="14"/>
  <c r="N102" i="14"/>
  <c r="M102" i="14"/>
  <c r="L102" i="14"/>
  <c r="K102" i="14"/>
  <c r="J102" i="14"/>
  <c r="I102" i="14"/>
  <c r="H102" i="14"/>
  <c r="G102" i="14"/>
  <c r="F102" i="14"/>
  <c r="E102" i="14"/>
  <c r="N101" i="14"/>
  <c r="M101" i="14"/>
  <c r="L101" i="14"/>
  <c r="K101" i="14"/>
  <c r="J101" i="14"/>
  <c r="I101" i="14"/>
  <c r="H101" i="14"/>
  <c r="G101" i="14"/>
  <c r="F101" i="14"/>
  <c r="E101" i="14"/>
  <c r="N100" i="14"/>
  <c r="M100" i="14"/>
  <c r="L100" i="14"/>
  <c r="K100" i="14"/>
  <c r="J100" i="14"/>
  <c r="I100" i="14"/>
  <c r="H100" i="14"/>
  <c r="G100" i="14"/>
  <c r="F100" i="14"/>
  <c r="E100" i="14"/>
  <c r="N99" i="14"/>
  <c r="M99" i="14"/>
  <c r="L99" i="14"/>
  <c r="K99" i="14"/>
  <c r="J99" i="14"/>
  <c r="I99" i="14"/>
  <c r="H99" i="14"/>
  <c r="G99" i="14"/>
  <c r="F99" i="14"/>
  <c r="E99" i="14"/>
  <c r="N98" i="14"/>
  <c r="M98" i="14"/>
  <c r="L98" i="14"/>
  <c r="K98" i="14"/>
  <c r="J98" i="14"/>
  <c r="I98" i="14"/>
  <c r="H98" i="14"/>
  <c r="G98" i="14"/>
  <c r="F98" i="14"/>
  <c r="E98" i="14"/>
  <c r="N97" i="14"/>
  <c r="M97" i="14"/>
  <c r="L97" i="14"/>
  <c r="K97" i="14"/>
  <c r="J97" i="14"/>
  <c r="I97" i="14"/>
  <c r="H97" i="14"/>
  <c r="G97" i="14"/>
  <c r="F97" i="14"/>
  <c r="E97" i="14"/>
  <c r="N96" i="14"/>
  <c r="M96" i="14"/>
  <c r="L96" i="14"/>
  <c r="K96" i="14"/>
  <c r="J96" i="14"/>
  <c r="I96" i="14"/>
  <c r="H96" i="14"/>
  <c r="G96" i="14"/>
  <c r="F96" i="14"/>
  <c r="E96" i="14"/>
  <c r="N95" i="14"/>
  <c r="M95" i="14"/>
  <c r="L95" i="14"/>
  <c r="K95" i="14"/>
  <c r="J95" i="14"/>
  <c r="I95" i="14"/>
  <c r="H95" i="14"/>
  <c r="G95" i="14"/>
  <c r="F95" i="14"/>
  <c r="E95" i="14"/>
  <c r="N94" i="14"/>
  <c r="M94" i="14"/>
  <c r="L94" i="14"/>
  <c r="K94" i="14"/>
  <c r="J94" i="14"/>
  <c r="I94" i="14"/>
  <c r="H94" i="14"/>
  <c r="G94" i="14"/>
  <c r="F94" i="14"/>
  <c r="E94" i="14"/>
  <c r="N93" i="14"/>
  <c r="M93" i="14"/>
  <c r="L93" i="14"/>
  <c r="K93" i="14"/>
  <c r="J93" i="14"/>
  <c r="I93" i="14"/>
  <c r="H93" i="14"/>
  <c r="G93" i="14"/>
  <c r="F93" i="14"/>
  <c r="E93" i="14"/>
  <c r="N92" i="14"/>
  <c r="M92" i="14"/>
  <c r="L92" i="14"/>
  <c r="K92" i="14"/>
  <c r="J92" i="14"/>
  <c r="I92" i="14"/>
  <c r="H92" i="14"/>
  <c r="G92" i="14"/>
  <c r="F92" i="14"/>
  <c r="E92" i="14"/>
  <c r="N91" i="14"/>
  <c r="M91" i="14"/>
  <c r="L91" i="14"/>
  <c r="K91" i="14"/>
  <c r="J91" i="14"/>
  <c r="I91" i="14"/>
  <c r="H91" i="14"/>
  <c r="G91" i="14"/>
  <c r="F91" i="14"/>
  <c r="E91" i="14"/>
  <c r="N90" i="14"/>
  <c r="M90" i="14"/>
  <c r="L90" i="14"/>
  <c r="K90" i="14"/>
  <c r="J90" i="14"/>
  <c r="I90" i="14"/>
  <c r="H90" i="14"/>
  <c r="G90" i="14"/>
  <c r="F90" i="14"/>
  <c r="E90" i="14"/>
  <c r="N89" i="14"/>
  <c r="M89" i="14"/>
  <c r="L89" i="14"/>
  <c r="K89" i="14"/>
  <c r="J89" i="14"/>
  <c r="I89" i="14"/>
  <c r="H89" i="14"/>
  <c r="G89" i="14"/>
  <c r="F89" i="14"/>
  <c r="E89" i="14"/>
  <c r="N88" i="14"/>
  <c r="M88" i="14"/>
  <c r="L88" i="14"/>
  <c r="K88" i="14"/>
  <c r="J88" i="14"/>
  <c r="I88" i="14"/>
  <c r="H88" i="14"/>
  <c r="G88" i="14"/>
  <c r="F88" i="14"/>
  <c r="E88" i="14"/>
  <c r="N87" i="14"/>
  <c r="M87" i="14"/>
  <c r="L87" i="14"/>
  <c r="K87" i="14"/>
  <c r="J87" i="14"/>
  <c r="I87" i="14"/>
  <c r="H87" i="14"/>
  <c r="G87" i="14"/>
  <c r="F87" i="14"/>
  <c r="E87" i="14"/>
  <c r="N86" i="14"/>
  <c r="M86" i="14"/>
  <c r="L86" i="14"/>
  <c r="K86" i="14"/>
  <c r="J86" i="14"/>
  <c r="I86" i="14"/>
  <c r="H86" i="14"/>
  <c r="G86" i="14"/>
  <c r="F86" i="14"/>
  <c r="E86" i="14"/>
  <c r="N85" i="14"/>
  <c r="M85" i="14"/>
  <c r="L85" i="14"/>
  <c r="K85" i="14"/>
  <c r="J85" i="14"/>
  <c r="I85" i="14"/>
  <c r="H85" i="14"/>
  <c r="G85" i="14"/>
  <c r="F85" i="14"/>
  <c r="E85" i="14"/>
  <c r="N84" i="14"/>
  <c r="M84" i="14"/>
  <c r="L84" i="14"/>
  <c r="K84" i="14"/>
  <c r="J84" i="14"/>
  <c r="I84" i="14"/>
  <c r="H84" i="14"/>
  <c r="G84" i="14"/>
  <c r="F84" i="14"/>
  <c r="E84" i="14"/>
  <c r="N83" i="14"/>
  <c r="M83" i="14"/>
  <c r="L83" i="14"/>
  <c r="K83" i="14"/>
  <c r="J83" i="14"/>
  <c r="I83" i="14"/>
  <c r="H83" i="14"/>
  <c r="G83" i="14"/>
  <c r="F83" i="14"/>
  <c r="E83" i="14"/>
  <c r="N82" i="14"/>
  <c r="M82" i="14"/>
  <c r="L82" i="14"/>
  <c r="K82" i="14"/>
  <c r="J82" i="14"/>
  <c r="I82" i="14"/>
  <c r="H82" i="14"/>
  <c r="G82" i="14"/>
  <c r="F82" i="14"/>
  <c r="E82" i="14"/>
  <c r="N81" i="14"/>
  <c r="M81" i="14"/>
  <c r="L81" i="14"/>
  <c r="K81" i="14"/>
  <c r="J81" i="14"/>
  <c r="I81" i="14"/>
  <c r="H81" i="14"/>
  <c r="G81" i="14"/>
  <c r="F81" i="14"/>
  <c r="E81" i="14"/>
  <c r="N80" i="14"/>
  <c r="M80" i="14"/>
  <c r="L80" i="14"/>
  <c r="K80" i="14"/>
  <c r="J80" i="14"/>
  <c r="I80" i="14"/>
  <c r="H80" i="14"/>
  <c r="G80" i="14"/>
  <c r="F80" i="14"/>
  <c r="E80" i="14"/>
  <c r="N79" i="14"/>
  <c r="M79" i="14"/>
  <c r="L79" i="14"/>
  <c r="K79" i="14"/>
  <c r="J79" i="14"/>
  <c r="I79" i="14"/>
  <c r="H79" i="14"/>
  <c r="G79" i="14"/>
  <c r="F79" i="14"/>
  <c r="E79" i="14"/>
  <c r="N78" i="14"/>
  <c r="M78" i="14"/>
  <c r="L78" i="14"/>
  <c r="K78" i="14"/>
  <c r="J78" i="14"/>
  <c r="I78" i="14"/>
  <c r="H78" i="14"/>
  <c r="G78" i="14"/>
  <c r="F78" i="14"/>
  <c r="E78" i="14"/>
  <c r="N77" i="14"/>
  <c r="M77" i="14"/>
  <c r="L77" i="14"/>
  <c r="K77" i="14"/>
  <c r="J77" i="14"/>
  <c r="I77" i="14"/>
  <c r="H77" i="14"/>
  <c r="G77" i="14"/>
  <c r="F77" i="14"/>
  <c r="E77" i="14"/>
  <c r="N76" i="14"/>
  <c r="M76" i="14"/>
  <c r="L76" i="14"/>
  <c r="K76" i="14"/>
  <c r="J76" i="14"/>
  <c r="I76" i="14"/>
  <c r="H76" i="14"/>
  <c r="G76" i="14"/>
  <c r="F76" i="14"/>
  <c r="E76" i="14"/>
  <c r="N75" i="14"/>
  <c r="M75" i="14"/>
  <c r="L75" i="14"/>
  <c r="K75" i="14"/>
  <c r="J75" i="14"/>
  <c r="I75" i="14"/>
  <c r="H75" i="14"/>
  <c r="G75" i="14"/>
  <c r="F75" i="14"/>
  <c r="E75" i="14"/>
  <c r="N74" i="14"/>
  <c r="M74" i="14"/>
  <c r="L74" i="14"/>
  <c r="K74" i="14"/>
  <c r="J74" i="14"/>
  <c r="I74" i="14"/>
  <c r="H74" i="14"/>
  <c r="G74" i="14"/>
  <c r="F74" i="14"/>
  <c r="E74" i="14"/>
  <c r="N73" i="14"/>
  <c r="M73" i="14"/>
  <c r="L73" i="14"/>
  <c r="K73" i="14"/>
  <c r="J73" i="14"/>
  <c r="I73" i="14"/>
  <c r="H73" i="14"/>
  <c r="G73" i="14"/>
  <c r="F73" i="14"/>
  <c r="E73" i="14"/>
  <c r="N72" i="14"/>
  <c r="M72" i="14"/>
  <c r="L72" i="14"/>
  <c r="K72" i="14"/>
  <c r="J72" i="14"/>
  <c r="I72" i="14"/>
  <c r="H72" i="14"/>
  <c r="G72" i="14"/>
  <c r="F72" i="14"/>
  <c r="E72" i="14"/>
  <c r="N71" i="14"/>
  <c r="M71" i="14"/>
  <c r="L71" i="14"/>
  <c r="K71" i="14"/>
  <c r="J71" i="14"/>
  <c r="I71" i="14"/>
  <c r="H71" i="14"/>
  <c r="G71" i="14"/>
  <c r="F71" i="14"/>
  <c r="E71" i="14"/>
  <c r="N70" i="14"/>
  <c r="M70" i="14"/>
  <c r="L70" i="14"/>
  <c r="K70" i="14"/>
  <c r="J70" i="14"/>
  <c r="I70" i="14"/>
  <c r="H70" i="14"/>
  <c r="G70" i="14"/>
  <c r="F70" i="14"/>
  <c r="E70" i="14"/>
  <c r="N69" i="14"/>
  <c r="M69" i="14"/>
  <c r="L69" i="14"/>
  <c r="K69" i="14"/>
  <c r="J69" i="14"/>
  <c r="I69" i="14"/>
  <c r="H69" i="14"/>
  <c r="G69" i="14"/>
  <c r="F69" i="14"/>
  <c r="E69" i="14"/>
  <c r="N68" i="14"/>
  <c r="M68" i="14"/>
  <c r="L68" i="14"/>
  <c r="K68" i="14"/>
  <c r="J68" i="14"/>
  <c r="I68" i="14"/>
  <c r="H68" i="14"/>
  <c r="G68" i="14"/>
  <c r="F68" i="14"/>
  <c r="E68" i="14"/>
  <c r="N67" i="14"/>
  <c r="M67" i="14"/>
  <c r="L67" i="14"/>
  <c r="K67" i="14"/>
  <c r="J67" i="14"/>
  <c r="I67" i="14"/>
  <c r="H67" i="14"/>
  <c r="G67" i="14"/>
  <c r="F67" i="14"/>
  <c r="E67" i="14"/>
  <c r="N66" i="14"/>
  <c r="M66" i="14"/>
  <c r="L66" i="14"/>
  <c r="K66" i="14"/>
  <c r="J66" i="14"/>
  <c r="I66" i="14"/>
  <c r="H66" i="14"/>
  <c r="G66" i="14"/>
  <c r="F66" i="14"/>
  <c r="E66" i="14"/>
  <c r="N65" i="14"/>
  <c r="M65" i="14"/>
  <c r="L65" i="14"/>
  <c r="K65" i="14"/>
  <c r="J65" i="14"/>
  <c r="I65" i="14"/>
  <c r="H65" i="14"/>
  <c r="G65" i="14"/>
  <c r="F65" i="14"/>
  <c r="E65" i="14"/>
  <c r="N64" i="14"/>
  <c r="M64" i="14"/>
  <c r="L64" i="14"/>
  <c r="K64" i="14"/>
  <c r="J64" i="14"/>
  <c r="I64" i="14"/>
  <c r="H64" i="14"/>
  <c r="G64" i="14"/>
  <c r="F64" i="14"/>
  <c r="E64" i="14"/>
  <c r="N63" i="14"/>
  <c r="M63" i="14"/>
  <c r="L63" i="14"/>
  <c r="K63" i="14"/>
  <c r="J63" i="14"/>
  <c r="I63" i="14"/>
  <c r="H63" i="14"/>
  <c r="G63" i="14"/>
  <c r="F63" i="14"/>
  <c r="E63" i="14"/>
  <c r="N62" i="14"/>
  <c r="M62" i="14"/>
  <c r="L62" i="14"/>
  <c r="K62" i="14"/>
  <c r="J62" i="14"/>
  <c r="I62" i="14"/>
  <c r="H62" i="14"/>
  <c r="G62" i="14"/>
  <c r="F62" i="14"/>
  <c r="E62" i="14"/>
  <c r="N61" i="14"/>
  <c r="M61" i="14"/>
  <c r="L61" i="14"/>
  <c r="K61" i="14"/>
  <c r="J61" i="14"/>
  <c r="I61" i="14"/>
  <c r="H61" i="14"/>
  <c r="G61" i="14"/>
  <c r="F61" i="14"/>
  <c r="E61" i="14"/>
  <c r="N60" i="14"/>
  <c r="M60" i="14"/>
  <c r="L60" i="14"/>
  <c r="K60" i="14"/>
  <c r="J60" i="14"/>
  <c r="I60" i="14"/>
  <c r="H60" i="14"/>
  <c r="G60" i="14"/>
  <c r="F60" i="14"/>
  <c r="E60" i="14"/>
  <c r="N59" i="14"/>
  <c r="M59" i="14"/>
  <c r="L59" i="14"/>
  <c r="K59" i="14"/>
  <c r="J59" i="14"/>
  <c r="I59" i="14"/>
  <c r="H59" i="14"/>
  <c r="G59" i="14"/>
  <c r="F59" i="14"/>
  <c r="E59" i="14"/>
  <c r="N58" i="14"/>
  <c r="M58" i="14"/>
  <c r="L58" i="14"/>
  <c r="K58" i="14"/>
  <c r="J58" i="14"/>
  <c r="I58" i="14"/>
  <c r="H58" i="14"/>
  <c r="G58" i="14"/>
  <c r="F58" i="14"/>
  <c r="E58" i="14"/>
  <c r="N57" i="14"/>
  <c r="M57" i="14"/>
  <c r="L57" i="14"/>
  <c r="K57" i="14"/>
  <c r="J57" i="14"/>
  <c r="I57" i="14"/>
  <c r="H57" i="14"/>
  <c r="G57" i="14"/>
  <c r="F57" i="14"/>
  <c r="E57" i="14"/>
  <c r="N56" i="14"/>
  <c r="M56" i="14"/>
  <c r="L56" i="14"/>
  <c r="K56" i="14"/>
  <c r="J56" i="14"/>
  <c r="I56" i="14"/>
  <c r="H56" i="14"/>
  <c r="G56" i="14"/>
  <c r="F56" i="14"/>
  <c r="E56" i="14"/>
  <c r="N55" i="14"/>
  <c r="M55" i="14"/>
  <c r="L55" i="14"/>
  <c r="K55" i="14"/>
  <c r="J55" i="14"/>
  <c r="I55" i="14"/>
  <c r="H55" i="14"/>
  <c r="G55" i="14"/>
  <c r="F55" i="14"/>
  <c r="E55" i="14"/>
  <c r="N54" i="14"/>
  <c r="M54" i="14"/>
  <c r="L54" i="14"/>
  <c r="K54" i="14"/>
  <c r="J54" i="14"/>
  <c r="I54" i="14"/>
  <c r="H54" i="14"/>
  <c r="G54" i="14"/>
  <c r="F54" i="14"/>
  <c r="E54" i="14"/>
  <c r="N53" i="14"/>
  <c r="M53" i="14"/>
  <c r="L53" i="14"/>
  <c r="K53" i="14"/>
  <c r="J53" i="14"/>
  <c r="I53" i="14"/>
  <c r="H53" i="14"/>
  <c r="G53" i="14"/>
  <c r="F53" i="14"/>
  <c r="E53" i="14"/>
  <c r="N52" i="14"/>
  <c r="M52" i="14"/>
  <c r="L52" i="14"/>
  <c r="K52" i="14"/>
  <c r="J52" i="14"/>
  <c r="I52" i="14"/>
  <c r="H52" i="14"/>
  <c r="G52" i="14"/>
  <c r="F52" i="14"/>
  <c r="E52" i="14"/>
  <c r="N51" i="14"/>
  <c r="M51" i="14"/>
  <c r="L51" i="14"/>
  <c r="K51" i="14"/>
  <c r="J51" i="14"/>
  <c r="I51" i="14"/>
  <c r="H51" i="14"/>
  <c r="G51" i="14"/>
  <c r="F51" i="14"/>
  <c r="E51" i="14"/>
  <c r="N50" i="14"/>
  <c r="M50" i="14"/>
  <c r="L50" i="14"/>
  <c r="K50" i="14"/>
  <c r="J50" i="14"/>
  <c r="I50" i="14"/>
  <c r="H50" i="14"/>
  <c r="G50" i="14"/>
  <c r="F50" i="14"/>
  <c r="E50" i="14"/>
  <c r="N49" i="14"/>
  <c r="M49" i="14"/>
  <c r="L49" i="14"/>
  <c r="K49" i="14"/>
  <c r="J49" i="14"/>
  <c r="I49" i="14"/>
  <c r="H49" i="14"/>
  <c r="G49" i="14"/>
  <c r="F49" i="14"/>
  <c r="E49" i="14"/>
  <c r="N48" i="14"/>
  <c r="M48" i="14"/>
  <c r="L48" i="14"/>
  <c r="K48" i="14"/>
  <c r="J48" i="14"/>
  <c r="I48" i="14"/>
  <c r="H48" i="14"/>
  <c r="G48" i="14"/>
  <c r="F48" i="14"/>
  <c r="E48" i="14"/>
  <c r="N47" i="14"/>
  <c r="M47" i="14"/>
  <c r="L47" i="14"/>
  <c r="K47" i="14"/>
  <c r="J47" i="14"/>
  <c r="I47" i="14"/>
  <c r="H47" i="14"/>
  <c r="G47" i="14"/>
  <c r="F47" i="14"/>
  <c r="E47" i="14"/>
  <c r="N46" i="14"/>
  <c r="M46" i="14"/>
  <c r="L46" i="14"/>
  <c r="K46" i="14"/>
  <c r="J46" i="14"/>
  <c r="I46" i="14"/>
  <c r="H46" i="14"/>
  <c r="G46" i="14"/>
  <c r="F46" i="14"/>
  <c r="E46" i="14"/>
  <c r="N45" i="14"/>
  <c r="M45" i="14"/>
  <c r="L45" i="14"/>
  <c r="K45" i="14"/>
  <c r="J45" i="14"/>
  <c r="I45" i="14"/>
  <c r="H45" i="14"/>
  <c r="G45" i="14"/>
  <c r="F45" i="14"/>
  <c r="E45" i="14"/>
  <c r="N44" i="14"/>
  <c r="M44" i="14"/>
  <c r="L44" i="14"/>
  <c r="K44" i="14"/>
  <c r="J44" i="14"/>
  <c r="I44" i="14"/>
  <c r="H44" i="14"/>
  <c r="G44" i="14"/>
  <c r="F44" i="14"/>
  <c r="E44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L42" i="14"/>
  <c r="K42" i="14"/>
  <c r="J42" i="14"/>
  <c r="I42" i="14"/>
  <c r="H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M40" i="14"/>
  <c r="L40" i="14"/>
  <c r="K40" i="14"/>
  <c r="J40" i="14"/>
  <c r="I40" i="14"/>
  <c r="H40" i="14"/>
  <c r="G40" i="14"/>
  <c r="F40" i="14"/>
  <c r="E40" i="14"/>
  <c r="N39" i="14"/>
  <c r="M39" i="14"/>
  <c r="L39" i="14"/>
  <c r="K39" i="14"/>
  <c r="J39" i="14"/>
  <c r="I39" i="14"/>
  <c r="H39" i="14"/>
  <c r="G39" i="14"/>
  <c r="F39" i="14"/>
  <c r="E39" i="14"/>
  <c r="N38" i="14"/>
  <c r="M38" i="14"/>
  <c r="L38" i="14"/>
  <c r="K38" i="14"/>
  <c r="J38" i="14"/>
  <c r="I38" i="14"/>
  <c r="H38" i="14"/>
  <c r="G38" i="14"/>
  <c r="F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G36" i="14"/>
  <c r="F36" i="14"/>
  <c r="E36" i="14"/>
  <c r="N35" i="14"/>
  <c r="M35" i="14"/>
  <c r="L35" i="14"/>
  <c r="K35" i="14"/>
  <c r="J35" i="14"/>
  <c r="I35" i="14"/>
  <c r="H35" i="14"/>
  <c r="G35" i="14"/>
  <c r="F35" i="14"/>
  <c r="E35" i="14"/>
  <c r="N34" i="14"/>
  <c r="M34" i="14"/>
  <c r="L34" i="14"/>
  <c r="K34" i="14"/>
  <c r="J34" i="14"/>
  <c r="I34" i="14"/>
  <c r="H34" i="14"/>
  <c r="G34" i="14"/>
  <c r="F34" i="14"/>
  <c r="E34" i="14"/>
  <c r="N33" i="14"/>
  <c r="M33" i="14"/>
  <c r="L33" i="14"/>
  <c r="K33" i="14"/>
  <c r="J33" i="14"/>
  <c r="I33" i="14"/>
  <c r="H33" i="14"/>
  <c r="G33" i="14"/>
  <c r="F33" i="14"/>
  <c r="E33" i="14"/>
  <c r="N32" i="14"/>
  <c r="M32" i="14"/>
  <c r="L32" i="14"/>
  <c r="K32" i="14"/>
  <c r="J32" i="14"/>
  <c r="I32" i="14"/>
  <c r="H32" i="14"/>
  <c r="G32" i="14"/>
  <c r="F32" i="14"/>
  <c r="E32" i="14"/>
  <c r="AT139" i="4"/>
  <c r="AH139" i="4"/>
  <c r="Z139" i="4"/>
  <c r="Y139" i="4"/>
  <c r="X139" i="4"/>
  <c r="S139" i="4"/>
  <c r="R139" i="4"/>
  <c r="Q139" i="4"/>
  <c r="AQ139" i="4" s="1"/>
  <c r="N139" i="4"/>
  <c r="AM139" i="4" s="1"/>
  <c r="M139" i="4"/>
  <c r="AL139" i="4" s="1"/>
  <c r="L139" i="4"/>
  <c r="AK139" i="4" s="1"/>
  <c r="K139" i="4"/>
  <c r="W139" i="4" s="1"/>
  <c r="J139" i="4"/>
  <c r="V139" i="4" s="1"/>
  <c r="I139" i="4"/>
  <c r="U139" i="4" s="1"/>
  <c r="H139" i="4"/>
  <c r="T139" i="4" s="1"/>
  <c r="G139" i="4"/>
  <c r="AF139" i="4" s="1"/>
  <c r="F139" i="4"/>
  <c r="O139" i="4" s="1" a="1"/>
  <c r="O139" i="4" s="1"/>
  <c r="E139" i="4"/>
  <c r="AD139" i="4" s="1"/>
  <c r="AR139" i="4" s="1"/>
  <c r="B139" i="4"/>
  <c r="AT139" i="5"/>
  <c r="Z139" i="5"/>
  <c r="Y139" i="5"/>
  <c r="X139" i="5"/>
  <c r="S139" i="5"/>
  <c r="R139" i="5"/>
  <c r="Q139" i="5"/>
  <c r="AQ139" i="5" s="1"/>
  <c r="N139" i="5"/>
  <c r="AM139" i="5" s="1"/>
  <c r="M139" i="5"/>
  <c r="AL139" i="5" s="1"/>
  <c r="L139" i="5"/>
  <c r="AK139" i="5" s="1"/>
  <c r="K139" i="5"/>
  <c r="W139" i="5" s="1"/>
  <c r="J139" i="5"/>
  <c r="AI139" i="5" s="1"/>
  <c r="I139" i="5"/>
  <c r="U139" i="5" s="1"/>
  <c r="H139" i="5"/>
  <c r="T139" i="5" s="1"/>
  <c r="G139" i="5"/>
  <c r="AF139" i="5" s="1"/>
  <c r="F139" i="5"/>
  <c r="AE139" i="5" s="1"/>
  <c r="E139" i="5"/>
  <c r="AD139" i="5" s="1"/>
  <c r="AR139" i="5" s="1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32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K138" i="4"/>
  <c r="K137" i="4"/>
  <c r="K136" i="4"/>
  <c r="K135" i="4"/>
  <c r="K134" i="4"/>
  <c r="K133" i="4"/>
  <c r="K132" i="4"/>
  <c r="K131" i="4"/>
  <c r="K130" i="4"/>
  <c r="K129" i="4"/>
  <c r="K128" i="4"/>
  <c r="K127" i="4"/>
  <c r="K126" i="4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32" i="4"/>
  <c r="V111" i="35"/>
  <c r="AR112" i="35" s="1"/>
  <c r="S111" i="35"/>
  <c r="P111" i="35"/>
  <c r="M111" i="35"/>
  <c r="J111" i="35"/>
  <c r="G111" i="35"/>
  <c r="AC112" i="35" s="1"/>
  <c r="D111" i="35"/>
  <c r="BP112" i="13"/>
  <c r="AS112" i="13"/>
  <c r="Q112" i="13"/>
  <c r="P112" i="13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B112" i="13"/>
  <c r="A112" i="13"/>
  <c r="BS112" i="13" s="1"/>
  <c r="BP112" i="12"/>
  <c r="AS112" i="12"/>
  <c r="Q112" i="12"/>
  <c r="P112" i="12"/>
  <c r="Q111" i="35" s="1"/>
  <c r="O112" i="12"/>
  <c r="N112" i="12"/>
  <c r="AK113" i="12" s="1"/>
  <c r="M112" i="12"/>
  <c r="L112" i="12"/>
  <c r="K112" i="12"/>
  <c r="J112" i="12"/>
  <c r="I112" i="12"/>
  <c r="H112" i="12"/>
  <c r="G112" i="12"/>
  <c r="AD113" i="12" s="1"/>
  <c r="F112" i="12"/>
  <c r="E112" i="12"/>
  <c r="D112" i="12"/>
  <c r="C112" i="12"/>
  <c r="B112" i="12"/>
  <c r="A112" i="12"/>
  <c r="BS112" i="12" s="1"/>
  <c r="BP112" i="11"/>
  <c r="AS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BS112" i="11" s="1"/>
  <c r="BP112" i="10"/>
  <c r="AS112" i="10"/>
  <c r="Q112" i="10"/>
  <c r="P112" i="10"/>
  <c r="K111" i="35" s="1"/>
  <c r="O112" i="10"/>
  <c r="AL113" i="10" s="1"/>
  <c r="N112" i="10"/>
  <c r="AK113" i="10" s="1"/>
  <c r="M112" i="10"/>
  <c r="L112" i="10"/>
  <c r="K112" i="10"/>
  <c r="J112" i="10"/>
  <c r="I112" i="10"/>
  <c r="H112" i="10"/>
  <c r="G112" i="10"/>
  <c r="AD113" i="10" s="1"/>
  <c r="F112" i="10"/>
  <c r="E112" i="10"/>
  <c r="D112" i="10"/>
  <c r="AA113" i="10" s="1"/>
  <c r="C112" i="10"/>
  <c r="B112" i="10"/>
  <c r="A112" i="10"/>
  <c r="BS112" i="10" s="1"/>
  <c r="BP112" i="8"/>
  <c r="AS112" i="8"/>
  <c r="Q112" i="8"/>
  <c r="P112" i="8"/>
  <c r="H111" i="35" s="1"/>
  <c r="O112" i="8"/>
  <c r="N112" i="8"/>
  <c r="M112" i="8"/>
  <c r="L112" i="8"/>
  <c r="K112" i="8"/>
  <c r="J112" i="8"/>
  <c r="I112" i="8"/>
  <c r="H112" i="8"/>
  <c r="G112" i="8"/>
  <c r="F112" i="8"/>
  <c r="AC113" i="8" s="1"/>
  <c r="E112" i="8"/>
  <c r="D112" i="8"/>
  <c r="C112" i="8"/>
  <c r="B112" i="8"/>
  <c r="A112" i="8"/>
  <c r="BS112" i="8" s="1"/>
  <c r="BP112" i="6"/>
  <c r="AS112" i="6"/>
  <c r="Q112" i="6"/>
  <c r="P112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A112" i="6"/>
  <c r="BS112" i="6" s="1"/>
  <c r="BP112" i="1"/>
  <c r="AS112" i="1"/>
  <c r="Q112" i="1"/>
  <c r="P112" i="1"/>
  <c r="B111" i="35" s="1"/>
  <c r="O112" i="1"/>
  <c r="AL113" i="1" s="1"/>
  <c r="N112" i="1"/>
  <c r="M112" i="1"/>
  <c r="AJ113" i="1" s="1"/>
  <c r="L112" i="1"/>
  <c r="K112" i="1"/>
  <c r="J112" i="1"/>
  <c r="I112" i="1"/>
  <c r="H112" i="1"/>
  <c r="G112" i="1"/>
  <c r="AD113" i="1" s="1"/>
  <c r="F112" i="1"/>
  <c r="E112" i="1"/>
  <c r="D112" i="1"/>
  <c r="C112" i="1"/>
  <c r="B112" i="1"/>
  <c r="A112" i="1"/>
  <c r="B111" i="20" s="1"/>
  <c r="AL111" i="20" s="1"/>
  <c r="AX111" i="20" s="1"/>
  <c r="BD113" i="18" a="1"/>
  <c r="BP113" i="18" a="1"/>
  <c r="BG113" i="18" a="1"/>
  <c r="BO113" i="18" a="1"/>
  <c r="AQ113" i="18" a="1"/>
  <c r="AT112" i="18" a="1"/>
  <c r="BS112" i="18" a="1"/>
  <c r="BD112" i="18" a="1"/>
  <c r="K112" i="18" a="1"/>
  <c r="AG112" i="18" a="1"/>
  <c r="U112" i="18" a="1"/>
  <c r="BC113" i="18" a="1"/>
  <c r="AX113" i="18" a="1"/>
  <c r="AP112" i="18" a="1"/>
  <c r="AB112" i="18" a="1"/>
  <c r="M113" i="18" a="1"/>
  <c r="Q112" i="18" a="1"/>
  <c r="AM113" i="18" a="1"/>
  <c r="F127" i="32" a="1"/>
  <c r="H127" i="32" a="1"/>
  <c r="BL113" i="18" a="1"/>
  <c r="AL113" i="18" a="1"/>
  <c r="AG113" i="18" a="1"/>
  <c r="AB113" i="18" a="1"/>
  <c r="H113" i="18" a="1"/>
  <c r="H112" i="18" a="1"/>
  <c r="L112" i="18" a="1"/>
  <c r="N112" i="18" a="1"/>
  <c r="AL112" i="18" a="1"/>
  <c r="D112" i="18" a="1"/>
  <c r="AN112" i="18" a="1"/>
  <c r="BJ112" i="18" a="1"/>
  <c r="AA112" i="18" a="1"/>
  <c r="C112" i="18" a="1"/>
  <c r="D127" i="32" a="1"/>
  <c r="BH113" i="18" a="1"/>
  <c r="AC113" i="18" a="1"/>
  <c r="T113" i="18" a="1"/>
  <c r="X113" i="18" a="1"/>
  <c r="K113" i="18" a="1"/>
  <c r="AZ112" i="18" a="1"/>
  <c r="AC112" i="18" a="1"/>
  <c r="Y112" i="18" a="1"/>
  <c r="AM112" i="18" a="1"/>
  <c r="BA112" i="18" a="1"/>
  <c r="BN112" i="18" a="1"/>
  <c r="BB113" i="18" a="1"/>
  <c r="AO113" i="18" a="1"/>
  <c r="O112" i="18" a="1"/>
  <c r="J127" i="32" a="1"/>
  <c r="AH113" i="18" a="1"/>
  <c r="Y113" i="18" a="1"/>
  <c r="G113" i="18" a="1"/>
  <c r="O113" i="18" a="1"/>
  <c r="BJ113" i="18" a="1"/>
  <c r="X112" i="18" a="1"/>
  <c r="BO112" i="18" a="1"/>
  <c r="BR112" i="18" a="1"/>
  <c r="Z112" i="18" a="1"/>
  <c r="G112" i="18" a="1"/>
  <c r="J112" i="18" a="1"/>
  <c r="BH112" i="18" a="1"/>
  <c r="AP113" i="18" a="1"/>
  <c r="AX112" i="18" a="1"/>
  <c r="I127" i="32" a="1"/>
  <c r="Q113" i="18" a="1"/>
  <c r="L113" i="18" a="1"/>
  <c r="C113" i="18" a="1"/>
  <c r="AZ113" i="18" a="1"/>
  <c r="BP112" i="18" a="1"/>
  <c r="BE112" i="18" a="1"/>
  <c r="AU112" i="18" a="1"/>
  <c r="AH112" i="18" a="1"/>
  <c r="BC112" i="18" a="1"/>
  <c r="T112" i="18" a="1"/>
  <c r="BB112" i="18" a="1"/>
  <c r="BL112" i="18" a="1"/>
  <c r="Z113" i="18" a="1"/>
  <c r="U113" i="18" a="1"/>
  <c r="BQ112" i="18" a="1"/>
  <c r="BQ113" i="18" a="1"/>
  <c r="D113" i="18" a="1"/>
  <c r="BK113" i="18" a="1"/>
  <c r="BS113" i="18" a="1"/>
  <c r="AU113" i="18" a="1"/>
  <c r="BK112" i="18" a="1"/>
  <c r="M112" i="18" a="1"/>
  <c r="F126" i="32" a="1"/>
  <c r="J126" i="32" a="1"/>
  <c r="AQ112" i="18" a="1"/>
  <c r="AO112" i="18" a="1"/>
  <c r="BG112" i="18" a="1"/>
  <c r="AT113" i="18" a="1"/>
  <c r="I126" i="32" a="1"/>
  <c r="R112" i="1" l="1"/>
  <c r="AE113" i="6"/>
  <c r="AM113" i="6"/>
  <c r="AI113" i="8"/>
  <c r="AE113" i="10"/>
  <c r="AE113" i="11"/>
  <c r="AM113" i="11"/>
  <c r="AE113" i="12"/>
  <c r="AL113" i="13"/>
  <c r="E112" i="35"/>
  <c r="AA112" i="35" s="1"/>
  <c r="D140" i="17"/>
  <c r="AS140" i="17" s="1"/>
  <c r="H113" i="37"/>
  <c r="A113" i="26"/>
  <c r="Y113" i="1"/>
  <c r="AG113" i="1"/>
  <c r="AB113" i="1"/>
  <c r="AN113" i="6"/>
  <c r="AJ113" i="6"/>
  <c r="AJ113" i="8"/>
  <c r="AN113" i="11"/>
  <c r="AL113" i="11"/>
  <c r="Y113" i="13"/>
  <c r="AB140" i="17" s="1"/>
  <c r="AG112" i="19" s="1"/>
  <c r="AG113" i="13"/>
  <c r="N112" i="35"/>
  <c r="AJ112" i="35" s="1"/>
  <c r="D140" i="4"/>
  <c r="AS140" i="4" s="1"/>
  <c r="D140" i="5"/>
  <c r="AS140" i="5" s="1"/>
  <c r="D140" i="14"/>
  <c r="AS140" i="14" s="1"/>
  <c r="O113" i="37"/>
  <c r="R113" i="1"/>
  <c r="AO113" i="1" s="1"/>
  <c r="AH113" i="1"/>
  <c r="Y113" i="6"/>
  <c r="AB140" i="4" s="1"/>
  <c r="H112" i="19" s="1"/>
  <c r="AG113" i="6"/>
  <c r="AD113" i="8"/>
  <c r="AL113" i="8"/>
  <c r="AK113" i="8"/>
  <c r="Y113" i="11"/>
  <c r="AB140" i="15" s="1"/>
  <c r="W112" i="19" s="1"/>
  <c r="AG113" i="11"/>
  <c r="Z113" i="13"/>
  <c r="AH113" i="13"/>
  <c r="B112" i="22"/>
  <c r="A113" i="23"/>
  <c r="AA113" i="1"/>
  <c r="AI113" i="1"/>
  <c r="Z113" i="6"/>
  <c r="AE113" i="8"/>
  <c r="AM113" i="8"/>
  <c r="AF113" i="10"/>
  <c r="AN113" i="10"/>
  <c r="Z113" i="11"/>
  <c r="AH113" i="11"/>
  <c r="AF113" i="12"/>
  <c r="AN113" i="12"/>
  <c r="H112" i="35"/>
  <c r="AD112" i="35" s="1"/>
  <c r="D140" i="16"/>
  <c r="AS140" i="16" s="1"/>
  <c r="U113" i="1"/>
  <c r="AA113" i="6"/>
  <c r="AN113" i="8"/>
  <c r="AM112" i="35"/>
  <c r="AB113" i="6"/>
  <c r="Y113" i="8"/>
  <c r="AB140" i="5" s="1"/>
  <c r="M112" i="19" s="1"/>
  <c r="AG113" i="8"/>
  <c r="AM113" i="12"/>
  <c r="X112" i="35"/>
  <c r="AF112" i="35"/>
  <c r="AK113" i="1"/>
  <c r="Z113" i="8"/>
  <c r="AH113" i="8"/>
  <c r="AB113" i="8"/>
  <c r="AC113" i="10"/>
  <c r="AI113" i="11"/>
  <c r="AC113" i="12"/>
  <c r="AJ113" i="13"/>
  <c r="AO112" i="35"/>
  <c r="D140" i="15"/>
  <c r="AS140" i="15" s="1"/>
  <c r="AE113" i="1"/>
  <c r="AM113" i="1"/>
  <c r="AJ113" i="11"/>
  <c r="AE113" i="13"/>
  <c r="AM113" i="13"/>
  <c r="T112" i="35"/>
  <c r="A113" i="37"/>
  <c r="H113" i="23"/>
  <c r="J113" i="23" s="1"/>
  <c r="K113" i="23" s="1"/>
  <c r="AC113" i="23" s="1"/>
  <c r="AO113" i="23"/>
  <c r="AQ113" i="23" s="1"/>
  <c r="AR113" i="23" s="1"/>
  <c r="BJ113" i="23" s="1"/>
  <c r="H113" i="26"/>
  <c r="N113" i="26"/>
  <c r="I127" i="32"/>
  <c r="J127" i="32"/>
  <c r="D127" i="32"/>
  <c r="H127" i="32"/>
  <c r="V113" i="26" s="1"/>
  <c r="X114" i="33" s="1"/>
  <c r="F127" i="32"/>
  <c r="I112" i="22"/>
  <c r="X112" i="22"/>
  <c r="P112" i="20"/>
  <c r="AO112" i="20" s="1"/>
  <c r="AU112" i="20" s="1"/>
  <c r="BC112" i="20"/>
  <c r="BH112" i="20" s="1"/>
  <c r="BE112" i="20"/>
  <c r="BG112" i="20" s="1"/>
  <c r="AV112" i="19"/>
  <c r="AU112" i="19"/>
  <c r="BB112" i="19"/>
  <c r="BJ113" i="18"/>
  <c r="K113" i="18"/>
  <c r="H113" i="18"/>
  <c r="U113" i="18"/>
  <c r="Z113" i="18"/>
  <c r="AQ113" i="18"/>
  <c r="AU113" i="18"/>
  <c r="AZ113" i="18"/>
  <c r="O113" i="18"/>
  <c r="X113" i="18"/>
  <c r="AB113" i="18"/>
  <c r="AO113" i="18"/>
  <c r="BB113" i="18"/>
  <c r="BO113" i="18"/>
  <c r="BS113" i="18"/>
  <c r="C113" i="18"/>
  <c r="G113" i="18"/>
  <c r="T113" i="18"/>
  <c r="AG113" i="18"/>
  <c r="AT113" i="18"/>
  <c r="AX113" i="18"/>
  <c r="BG113" i="18"/>
  <c r="BK113" i="18"/>
  <c r="L113" i="18"/>
  <c r="Y113" i="18"/>
  <c r="AC113" i="18"/>
  <c r="AL113" i="18"/>
  <c r="AP113" i="18"/>
  <c r="BC113" i="18"/>
  <c r="BP113" i="18"/>
  <c r="D113" i="18"/>
  <c r="Q113" i="18"/>
  <c r="AH113" i="18"/>
  <c r="BH113" i="18"/>
  <c r="BL113" i="18"/>
  <c r="M113" i="18"/>
  <c r="AM113" i="18"/>
  <c r="BD113" i="18"/>
  <c r="BQ113" i="18"/>
  <c r="BE140" i="17"/>
  <c r="BA140" i="17"/>
  <c r="AQ140" i="17"/>
  <c r="O140" i="17" a="1"/>
  <c r="O140" i="17" s="1"/>
  <c r="AF140" i="17"/>
  <c r="AG140" i="17"/>
  <c r="AT140" i="17"/>
  <c r="AH140" i="17"/>
  <c r="Z140" i="17"/>
  <c r="AH140" i="16"/>
  <c r="AI140" i="16"/>
  <c r="T140" i="16"/>
  <c r="AT140" i="16"/>
  <c r="AU140" i="16"/>
  <c r="O140" i="16" a="1"/>
  <c r="O140" i="16" s="1"/>
  <c r="AR140" i="15"/>
  <c r="AG140" i="15"/>
  <c r="AJ140" i="15"/>
  <c r="U140" i="15"/>
  <c r="AU140" i="15"/>
  <c r="AW140" i="15" s="1"/>
  <c r="AI140" i="15"/>
  <c r="AV140" i="15"/>
  <c r="O140" i="15" a="1"/>
  <c r="O140" i="15" s="1"/>
  <c r="AH140" i="14"/>
  <c r="AI140" i="14"/>
  <c r="AG140" i="14"/>
  <c r="AT140" i="14"/>
  <c r="AU140" i="14"/>
  <c r="O140" i="14" a="1"/>
  <c r="O140" i="14" s="1"/>
  <c r="AN140" i="5"/>
  <c r="AA140" i="5"/>
  <c r="AD140" i="5"/>
  <c r="AR140" i="5" s="1"/>
  <c r="AU140" i="5"/>
  <c r="AW140" i="5" s="1"/>
  <c r="AJ140" i="5"/>
  <c r="AV140" i="5"/>
  <c r="AN140" i="4"/>
  <c r="AA140" i="4"/>
  <c r="U140" i="4"/>
  <c r="AD140" i="4"/>
  <c r="AR140" i="4" s="1"/>
  <c r="AI140" i="4"/>
  <c r="AJ140" i="4"/>
  <c r="AV140" i="4"/>
  <c r="AF113" i="13"/>
  <c r="AN113" i="13"/>
  <c r="Y113" i="12"/>
  <c r="AB140" i="16" s="1"/>
  <c r="AB112" i="19" s="1"/>
  <c r="AG113" i="12"/>
  <c r="AF113" i="11"/>
  <c r="AF113" i="8"/>
  <c r="AC113" i="6"/>
  <c r="AK113" i="6"/>
  <c r="AF113" i="6"/>
  <c r="S113" i="1"/>
  <c r="C112" i="35" s="1"/>
  <c r="Y112" i="35" s="1"/>
  <c r="AU112" i="35" s="1"/>
  <c r="T113" i="1"/>
  <c r="Z113" i="1"/>
  <c r="W113" i="1"/>
  <c r="A111" i="35"/>
  <c r="D139" i="5"/>
  <c r="AS139" i="5" s="1"/>
  <c r="A112" i="26"/>
  <c r="I112" i="26" s="1"/>
  <c r="A112" i="23"/>
  <c r="B112" i="18"/>
  <c r="D139" i="14"/>
  <c r="AS139" i="14" s="1"/>
  <c r="B111" i="22"/>
  <c r="T111" i="35"/>
  <c r="B111" i="19"/>
  <c r="AL111" i="19" s="1"/>
  <c r="AY111" i="19" s="1"/>
  <c r="E111" i="35"/>
  <c r="D139" i="16"/>
  <c r="AS139" i="16" s="1"/>
  <c r="D139" i="17"/>
  <c r="AS139" i="17" s="1"/>
  <c r="C126" i="32"/>
  <c r="AC126" i="32" s="1"/>
  <c r="N111" i="35"/>
  <c r="D139" i="15"/>
  <c r="AS139" i="15" s="1"/>
  <c r="D139" i="4"/>
  <c r="AS139" i="4" s="1"/>
  <c r="AQ112" i="23"/>
  <c r="AR112" i="23" s="1"/>
  <c r="BJ112" i="23" s="1"/>
  <c r="H112" i="23"/>
  <c r="J112" i="23" s="1"/>
  <c r="K112" i="23" s="1"/>
  <c r="AC112" i="23" s="1"/>
  <c r="N112" i="26"/>
  <c r="H112" i="26"/>
  <c r="I126" i="32"/>
  <c r="J126" i="32"/>
  <c r="F126" i="32"/>
  <c r="I111" i="22"/>
  <c r="S111" i="22"/>
  <c r="T111" i="22"/>
  <c r="U111" i="22"/>
  <c r="V111" i="22"/>
  <c r="X111" i="22"/>
  <c r="BH111" i="20"/>
  <c r="BB111" i="20"/>
  <c r="Z111" i="20"/>
  <c r="AQ111" i="20" s="1"/>
  <c r="AV111" i="20" s="1"/>
  <c r="BG111" i="20"/>
  <c r="AV111" i="19"/>
  <c r="AU111" i="19"/>
  <c r="BB111" i="19"/>
  <c r="BJ112" i="18"/>
  <c r="AX112" i="18"/>
  <c r="BC112" i="18"/>
  <c r="K112" i="18"/>
  <c r="O112" i="18"/>
  <c r="X112" i="18"/>
  <c r="AB112" i="18"/>
  <c r="AO112" i="18"/>
  <c r="BB112" i="18"/>
  <c r="BO112" i="18"/>
  <c r="BS112" i="18"/>
  <c r="BK112" i="18"/>
  <c r="BP112" i="18"/>
  <c r="BL112" i="18"/>
  <c r="BQ112" i="18"/>
  <c r="H112" i="18"/>
  <c r="Q112" i="18"/>
  <c r="AH112" i="18"/>
  <c r="BH112" i="18"/>
  <c r="M112" i="18"/>
  <c r="Z112" i="18"/>
  <c r="AM112" i="18"/>
  <c r="AQ112" i="18"/>
  <c r="AZ112" i="18"/>
  <c r="BD112" i="18"/>
  <c r="BR112" i="18"/>
  <c r="C112" i="18"/>
  <c r="G112" i="18"/>
  <c r="T112" i="18"/>
  <c r="AG112" i="18"/>
  <c r="AT112" i="18"/>
  <c r="BG112" i="18"/>
  <c r="L112" i="18"/>
  <c r="Y112" i="18"/>
  <c r="AC112" i="18"/>
  <c r="AL112" i="18"/>
  <c r="AP112" i="18"/>
  <c r="D112" i="18"/>
  <c r="U112" i="18"/>
  <c r="AU112" i="18"/>
  <c r="J112" i="18"/>
  <c r="N112" i="18"/>
  <c r="AA112" i="18"/>
  <c r="AN112" i="18"/>
  <c r="BA112" i="18"/>
  <c r="BE112" i="18"/>
  <c r="BN112" i="18"/>
  <c r="BE139" i="17"/>
  <c r="BA139" i="17"/>
  <c r="AE139" i="17"/>
  <c r="O139" i="17" a="1"/>
  <c r="O139" i="17" s="1"/>
  <c r="AG139" i="17"/>
  <c r="Z139" i="17"/>
  <c r="AQ139" i="17" s="1"/>
  <c r="AT139" i="17"/>
  <c r="AI139" i="16"/>
  <c r="U139" i="16"/>
  <c r="AU139" i="16"/>
  <c r="AW139" i="16" s="1"/>
  <c r="AG139" i="16"/>
  <c r="AJ139" i="16"/>
  <c r="AV139" i="16"/>
  <c r="O139" i="16" a="1"/>
  <c r="O139" i="16" s="1"/>
  <c r="AU139" i="15"/>
  <c r="AW139" i="15" s="1"/>
  <c r="AV139" i="15"/>
  <c r="O139" i="15" a="1"/>
  <c r="O139" i="15" s="1"/>
  <c r="AG139" i="14"/>
  <c r="AI139" i="14"/>
  <c r="U139" i="14"/>
  <c r="AU139" i="14"/>
  <c r="AW139" i="14" s="1"/>
  <c r="AV139" i="14"/>
  <c r="AJ139" i="14"/>
  <c r="O139" i="14" a="1"/>
  <c r="O139" i="14" s="1"/>
  <c r="AN139" i="4"/>
  <c r="AA139" i="4"/>
  <c r="AG139" i="4"/>
  <c r="AI139" i="4"/>
  <c r="AU139" i="4"/>
  <c r="AW139" i="4" s="1"/>
  <c r="AE139" i="4"/>
  <c r="AV139" i="4"/>
  <c r="AJ139" i="4"/>
  <c r="AG139" i="5"/>
  <c r="AH139" i="5"/>
  <c r="AJ139" i="5"/>
  <c r="AU139" i="5"/>
  <c r="AW139" i="5" s="1"/>
  <c r="V139" i="5"/>
  <c r="AV139" i="5"/>
  <c r="O139" i="5" a="1"/>
  <c r="O139" i="5" s="1"/>
  <c r="U112" i="1"/>
  <c r="AR113" i="1" s="1"/>
  <c r="W112" i="1"/>
  <c r="S112" i="1"/>
  <c r="C111" i="35" s="1"/>
  <c r="T112" i="1"/>
  <c r="BR113" i="18" a="1"/>
  <c r="BI113" i="18" a="1"/>
  <c r="AV113" i="18" a="1"/>
  <c r="J113" i="18" a="1"/>
  <c r="G127" i="32" a="1"/>
  <c r="E113" i="18" a="1"/>
  <c r="S113" i="18" a="1"/>
  <c r="AF113" i="18" a="1"/>
  <c r="AS113" i="18" a="1"/>
  <c r="F113" i="18" a="1"/>
  <c r="N113" i="18" a="1"/>
  <c r="E127" i="32" a="1"/>
  <c r="AW113" i="18" a="1"/>
  <c r="V113" i="18" a="1"/>
  <c r="BE113" i="18" a="1"/>
  <c r="R113" i="18" a="1"/>
  <c r="AN113" i="18" a="1"/>
  <c r="AE113" i="18" a="1"/>
  <c r="AA113" i="18" a="1"/>
  <c r="AJ113" i="18" a="1"/>
  <c r="BA113" i="18" a="1"/>
  <c r="AI113" i="18" a="1"/>
  <c r="BN113" i="18" a="1"/>
  <c r="AH113" i="23" l="1"/>
  <c r="BI113" i="23" s="1"/>
  <c r="AB113" i="23"/>
  <c r="B114" i="33" s="1"/>
  <c r="F114" i="33" s="1"/>
  <c r="J114" i="33" s="1"/>
  <c r="AP112" i="35"/>
  <c r="I113" i="26"/>
  <c r="R113" i="26"/>
  <c r="AT112" i="35"/>
  <c r="AV112" i="35" s="1"/>
  <c r="E127" i="32"/>
  <c r="G127" i="32"/>
  <c r="Y112" i="22"/>
  <c r="Q112" i="22"/>
  <c r="AV112" i="20"/>
  <c r="AV113" i="18"/>
  <c r="AW113" i="18"/>
  <c r="AS113" i="18"/>
  <c r="BA113" i="18"/>
  <c r="AE113" i="18"/>
  <c r="S113" i="18"/>
  <c r="E113" i="18"/>
  <c r="J113" i="18"/>
  <c r="BI113" i="18"/>
  <c r="BM113" i="18" s="1"/>
  <c r="CD113" i="18" s="1"/>
  <c r="BN113" i="18"/>
  <c r="AI113" i="18"/>
  <c r="AJ113" i="18"/>
  <c r="AN113" i="18"/>
  <c r="AR113" i="18" s="1"/>
  <c r="CA113" i="18" s="1"/>
  <c r="V113" i="18"/>
  <c r="N113" i="18"/>
  <c r="F113" i="18"/>
  <c r="BR113" i="18"/>
  <c r="BE113" i="18"/>
  <c r="AF113" i="18"/>
  <c r="AA113" i="18"/>
  <c r="AD113" i="18" s="1"/>
  <c r="BY113" i="18" s="1"/>
  <c r="R113" i="18"/>
  <c r="AN140" i="17"/>
  <c r="AA140" i="17"/>
  <c r="AZ140" i="17"/>
  <c r="BB140" i="17" s="1"/>
  <c r="AW140" i="17"/>
  <c r="AV140" i="17"/>
  <c r="BD140" i="17"/>
  <c r="BF140" i="17" s="1"/>
  <c r="AN140" i="16"/>
  <c r="AA140" i="16"/>
  <c r="AW140" i="16"/>
  <c r="AV140" i="16"/>
  <c r="AN140" i="15"/>
  <c r="AA140" i="15"/>
  <c r="AN140" i="14"/>
  <c r="AA140" i="14"/>
  <c r="AW140" i="14"/>
  <c r="AV140" i="14"/>
  <c r="AQ113" i="1"/>
  <c r="AT113" i="1"/>
  <c r="AP113" i="1"/>
  <c r="Y111" i="22"/>
  <c r="Q111" i="22"/>
  <c r="AU111" i="20"/>
  <c r="BF112" i="18"/>
  <c r="CC112" i="18" s="1"/>
  <c r="BT112" i="18"/>
  <c r="CE112" i="18" s="1"/>
  <c r="AD112" i="18"/>
  <c r="BY112" i="18" s="1"/>
  <c r="AR112" i="18"/>
  <c r="CA112" i="18" s="1"/>
  <c r="P112" i="18"/>
  <c r="BW112" i="18" s="1"/>
  <c r="BD139" i="17"/>
  <c r="BF139" i="17" s="1"/>
  <c r="AZ139" i="17"/>
  <c r="BB139" i="17" s="1"/>
  <c r="AW139" i="17"/>
  <c r="AV139" i="17"/>
  <c r="AN139" i="16"/>
  <c r="AA139" i="16"/>
  <c r="AN139" i="15"/>
  <c r="AA139" i="15"/>
  <c r="AN139" i="14"/>
  <c r="AA139" i="14"/>
  <c r="AN139" i="5"/>
  <c r="AA139" i="5"/>
  <c r="U113" i="26" l="1"/>
  <c r="U114" i="33"/>
  <c r="BF113" i="18"/>
  <c r="CC113" i="18" s="1"/>
  <c r="E113" i="37" s="1"/>
  <c r="AY113" i="18"/>
  <c r="CB113" i="18" s="1"/>
  <c r="W113" i="18"/>
  <c r="BX113" i="18" s="1"/>
  <c r="C113" i="37" s="1"/>
  <c r="P113" i="18"/>
  <c r="BW113" i="18" s="1"/>
  <c r="CI113" i="18" s="1"/>
  <c r="N113" i="23" s="1"/>
  <c r="AK113" i="18"/>
  <c r="BZ113" i="18" s="1"/>
  <c r="D113" i="37" s="1"/>
  <c r="I113" i="18"/>
  <c r="BV113" i="18" s="1"/>
  <c r="BT113" i="18"/>
  <c r="CE113" i="18" s="1"/>
  <c r="CK113" i="18"/>
  <c r="P113" i="23" s="1"/>
  <c r="CM113" i="18"/>
  <c r="R113" i="23" s="1"/>
  <c r="CG112" i="18"/>
  <c r="CS112" i="18" s="1"/>
  <c r="O112" i="37"/>
  <c r="H112" i="37"/>
  <c r="A112" i="37"/>
  <c r="R112" i="26"/>
  <c r="AB112" i="23"/>
  <c r="B113" i="33" s="1"/>
  <c r="F113" i="33" s="1"/>
  <c r="J113" i="33" s="1"/>
  <c r="AH112" i="23"/>
  <c r="BI112" i="23" s="1"/>
  <c r="Q69" i="4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DE111" i="18"/>
  <c r="A111" i="18"/>
  <c r="B138" i="4"/>
  <c r="V110" i="35"/>
  <c r="AR111" i="35" s="1"/>
  <c r="S110" i="35"/>
  <c r="AO111" i="35" s="1"/>
  <c r="P110" i="35"/>
  <c r="AL111" i="35" s="1"/>
  <c r="M110" i="35"/>
  <c r="AI111" i="35" s="1"/>
  <c r="J110" i="35"/>
  <c r="AF111" i="35" s="1"/>
  <c r="G110" i="35"/>
  <c r="AC111" i="35" s="1"/>
  <c r="D110" i="35"/>
  <c r="Z111" i="35" s="1"/>
  <c r="BP111" i="13"/>
  <c r="AS111" i="13"/>
  <c r="Q111" i="13"/>
  <c r="AN112" i="13" s="1"/>
  <c r="P111" i="13"/>
  <c r="O111" i="13"/>
  <c r="AL112" i="13" s="1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Y112" i="13" s="1"/>
  <c r="AB139" i="17" s="1"/>
  <c r="AG111" i="19" s="1"/>
  <c r="A111" i="13"/>
  <c r="BS111" i="13" s="1"/>
  <c r="BP111" i="12"/>
  <c r="AS111" i="12"/>
  <c r="Q111" i="12"/>
  <c r="AN112" i="12" s="1"/>
  <c r="P111" i="12"/>
  <c r="O111" i="12"/>
  <c r="AL112" i="12" s="1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Y112" i="12" s="1"/>
  <c r="AB139" i="16" s="1"/>
  <c r="AB111" i="19" s="1"/>
  <c r="A111" i="12"/>
  <c r="BS111" i="12" s="1"/>
  <c r="BP111" i="11"/>
  <c r="AS111" i="11"/>
  <c r="Q111" i="11"/>
  <c r="AN112" i="11" s="1"/>
  <c r="P111" i="11"/>
  <c r="O111" i="11"/>
  <c r="AL112" i="11" s="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Y112" i="11" s="1"/>
  <c r="AB139" i="15" s="1"/>
  <c r="W111" i="19" s="1"/>
  <c r="A111" i="11"/>
  <c r="BS111" i="11" s="1"/>
  <c r="BP111" i="10"/>
  <c r="AS111" i="10"/>
  <c r="Q111" i="10"/>
  <c r="AN112" i="10" s="1"/>
  <c r="P111" i="10"/>
  <c r="AM112" i="10" s="1"/>
  <c r="O111" i="10"/>
  <c r="AL112" i="10" s="1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Y112" i="10" s="1"/>
  <c r="AB139" i="14" s="1"/>
  <c r="R111" i="19" s="1"/>
  <c r="A111" i="10"/>
  <c r="BS111" i="10" s="1"/>
  <c r="BP111" i="8"/>
  <c r="AS111" i="8"/>
  <c r="Q111" i="8"/>
  <c r="AN112" i="8" s="1"/>
  <c r="P111" i="8"/>
  <c r="O111" i="8"/>
  <c r="AL112" i="8" s="1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Y112" i="8" s="1"/>
  <c r="AB139" i="5" s="1"/>
  <c r="M111" i="19" s="1"/>
  <c r="A111" i="8"/>
  <c r="BS111" i="8" s="1"/>
  <c r="BP111" i="6"/>
  <c r="AS111" i="6"/>
  <c r="Q111" i="6"/>
  <c r="AN112" i="6" s="1"/>
  <c r="P111" i="6"/>
  <c r="O111" i="6"/>
  <c r="AL112" i="6" s="1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Y112" i="6" s="1"/>
  <c r="AB139" i="4" s="1"/>
  <c r="H111" i="19" s="1"/>
  <c r="A111" i="6"/>
  <c r="BS111" i="6" s="1"/>
  <c r="BP111" i="1"/>
  <c r="AS111" i="1"/>
  <c r="Q111" i="1"/>
  <c r="AN112" i="1" s="1"/>
  <c r="P111" i="1"/>
  <c r="AM112" i="1" s="1"/>
  <c r="O111" i="1"/>
  <c r="AL112" i="1" s="1"/>
  <c r="N111" i="1"/>
  <c r="AK112" i="1" s="1"/>
  <c r="M111" i="1"/>
  <c r="AJ112" i="1" s="1"/>
  <c r="L111" i="1"/>
  <c r="AI112" i="1" s="1"/>
  <c r="K111" i="1"/>
  <c r="AH112" i="1" s="1"/>
  <c r="J111" i="1"/>
  <c r="AG112" i="1" s="1"/>
  <c r="I111" i="1"/>
  <c r="AF112" i="1" s="1"/>
  <c r="H111" i="1"/>
  <c r="AE112" i="1" s="1"/>
  <c r="G111" i="1"/>
  <c r="AD112" i="1" s="1"/>
  <c r="F111" i="1"/>
  <c r="AC112" i="1" s="1"/>
  <c r="E111" i="1"/>
  <c r="AB112" i="1" s="1"/>
  <c r="D111" i="1"/>
  <c r="AA112" i="1" s="1"/>
  <c r="C111" i="1"/>
  <c r="Z112" i="1" s="1"/>
  <c r="B111" i="1"/>
  <c r="Y112" i="1" s="1"/>
  <c r="A111" i="1"/>
  <c r="C125" i="32" s="1"/>
  <c r="AC125" i="32" s="1"/>
  <c r="B124" i="32"/>
  <c r="A109" i="19"/>
  <c r="X55" i="37"/>
  <c r="X42" i="37"/>
  <c r="X29" i="37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X16" i="37"/>
  <c r="X3" i="37"/>
  <c r="W55" i="37"/>
  <c r="W56" i="37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4" i="37"/>
  <c r="X4" i="37" s="1"/>
  <c r="Y4" i="37" s="1"/>
  <c r="W3" i="37"/>
  <c r="Y3" i="37" s="1"/>
  <c r="CO113" i="18" l="1"/>
  <c r="T113" i="23" s="1"/>
  <c r="F113" i="37"/>
  <c r="B113" i="37"/>
  <c r="CQ113" i="18"/>
  <c r="U112" i="26"/>
  <c r="U113" i="33"/>
  <c r="AH112" i="11"/>
  <c r="AB112" i="6"/>
  <c r="AJ112" i="6"/>
  <c r="AG112" i="8"/>
  <c r="AD112" i="10"/>
  <c r="AA112" i="11"/>
  <c r="AI112" i="11"/>
  <c r="AF112" i="12"/>
  <c r="AC112" i="13"/>
  <c r="AK112" i="13"/>
  <c r="AC112" i="10"/>
  <c r="AC112" i="6"/>
  <c r="AK112" i="6"/>
  <c r="Z112" i="8"/>
  <c r="AH112" i="8"/>
  <c r="AE112" i="10"/>
  <c r="AB112" i="11"/>
  <c r="AJ112" i="11"/>
  <c r="AG112" i="12"/>
  <c r="AD112" i="13"/>
  <c r="AF112" i="8"/>
  <c r="AK112" i="10"/>
  <c r="AB112" i="13"/>
  <c r="T110" i="35"/>
  <c r="AP111" i="35" s="1"/>
  <c r="AM112" i="13"/>
  <c r="AE112" i="12"/>
  <c r="AD112" i="6"/>
  <c r="AA112" i="8"/>
  <c r="AI112" i="8"/>
  <c r="AF112" i="10"/>
  <c r="Z112" i="12"/>
  <c r="AE112" i="6"/>
  <c r="E110" i="35"/>
  <c r="AA111" i="35" s="1"/>
  <c r="AM112" i="6"/>
  <c r="AB112" i="8"/>
  <c r="AJ112" i="8"/>
  <c r="AG112" i="10"/>
  <c r="AD112" i="11"/>
  <c r="AA112" i="12"/>
  <c r="AI112" i="12"/>
  <c r="AF112" i="13"/>
  <c r="AA112" i="6"/>
  <c r="Z112" i="11"/>
  <c r="AC112" i="11"/>
  <c r="AK112" i="11"/>
  <c r="AH112" i="12"/>
  <c r="AE112" i="13"/>
  <c r="AF112" i="6"/>
  <c r="AC112" i="8"/>
  <c r="AK112" i="8"/>
  <c r="Z112" i="10"/>
  <c r="AH112" i="10"/>
  <c r="AE112" i="11"/>
  <c r="N110" i="35"/>
  <c r="AJ111" i="35" s="1"/>
  <c r="AM112" i="11"/>
  <c r="AB112" i="12"/>
  <c r="AJ112" i="12"/>
  <c r="AG112" i="13"/>
  <c r="AJ112" i="13"/>
  <c r="AG112" i="6"/>
  <c r="AD112" i="8"/>
  <c r="AA112" i="10"/>
  <c r="AI112" i="10"/>
  <c r="AF112" i="11"/>
  <c r="AC112" i="12"/>
  <c r="AK112" i="12"/>
  <c r="Z112" i="13"/>
  <c r="AH112" i="13"/>
  <c r="AI112" i="6"/>
  <c r="Q110" i="35"/>
  <c r="AM111" i="35" s="1"/>
  <c r="AM112" i="12"/>
  <c r="Z112" i="6"/>
  <c r="AH112" i="6"/>
  <c r="AE112" i="8"/>
  <c r="H110" i="35"/>
  <c r="AD111" i="35" s="1"/>
  <c r="AM112" i="8"/>
  <c r="AB112" i="10"/>
  <c r="AJ112" i="10"/>
  <c r="AG112" i="11"/>
  <c r="AD112" i="12"/>
  <c r="AA112" i="13"/>
  <c r="AI112" i="13"/>
  <c r="W111" i="1"/>
  <c r="AT112" i="1" s="1"/>
  <c r="Q116" i="4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X44" i="37" s="1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X111" i="35" s="1"/>
  <c r="B110" i="20"/>
  <c r="AL110" i="20" s="1"/>
  <c r="AX110" i="20" s="1"/>
  <c r="R111" i="1"/>
  <c r="AO112" i="1" s="1"/>
  <c r="K110" i="35"/>
  <c r="AG111" i="35" s="1"/>
  <c r="D138" i="17"/>
  <c r="AS138" i="17" s="1"/>
  <c r="S111" i="1"/>
  <c r="U111" i="1"/>
  <c r="AR112" i="1" s="1"/>
  <c r="T111" i="1"/>
  <c r="AQ112" i="1" s="1"/>
  <c r="DE110" i="18"/>
  <c r="A110" i="18"/>
  <c r="B137" i="4"/>
  <c r="V109" i="35"/>
  <c r="AR110" i="35" s="1"/>
  <c r="S109" i="35"/>
  <c r="AO110" i="35" s="1"/>
  <c r="P109" i="35"/>
  <c r="AL110" i="35" s="1"/>
  <c r="M109" i="35"/>
  <c r="AI110" i="35" s="1"/>
  <c r="J109" i="35"/>
  <c r="AF110" i="35" s="1"/>
  <c r="G109" i="35"/>
  <c r="AC110" i="35" s="1"/>
  <c r="D109" i="35"/>
  <c r="Z110" i="35" s="1"/>
  <c r="BP110" i="13"/>
  <c r="AS110" i="13"/>
  <c r="Q110" i="13"/>
  <c r="AN111" i="13" s="1"/>
  <c r="P110" i="13"/>
  <c r="AM111" i="13" s="1"/>
  <c r="O110" i="13"/>
  <c r="AL111" i="13" s="1"/>
  <c r="N110" i="13"/>
  <c r="M110" i="13"/>
  <c r="AJ111" i="13" s="1"/>
  <c r="L110" i="13"/>
  <c r="AI111" i="13" s="1"/>
  <c r="K110" i="13"/>
  <c r="AH111" i="13" s="1"/>
  <c r="J110" i="13"/>
  <c r="AG111" i="13" s="1"/>
  <c r="I110" i="13"/>
  <c r="AF111" i="13" s="1"/>
  <c r="H110" i="13"/>
  <c r="G110" i="13"/>
  <c r="F110" i="13"/>
  <c r="AC111" i="13" s="1"/>
  <c r="E110" i="13"/>
  <c r="AB111" i="13" s="1"/>
  <c r="D110" i="13"/>
  <c r="AA111" i="13" s="1"/>
  <c r="C110" i="13"/>
  <c r="B110" i="13"/>
  <c r="Y111" i="13" s="1"/>
  <c r="AB138" i="17" s="1"/>
  <c r="AG110" i="19" s="1"/>
  <c r="A110" i="13"/>
  <c r="BS110" i="13" s="1"/>
  <c r="BP110" i="12"/>
  <c r="AS110" i="12"/>
  <c r="Q110" i="12"/>
  <c r="AN111" i="12" s="1"/>
  <c r="P110" i="12"/>
  <c r="Q109" i="35" s="1"/>
  <c r="O110" i="12"/>
  <c r="AL111" i="12" s="1"/>
  <c r="N110" i="12"/>
  <c r="AK111" i="12" s="1"/>
  <c r="M110" i="12"/>
  <c r="L110" i="12"/>
  <c r="AI111" i="12" s="1"/>
  <c r="K110" i="12"/>
  <c r="AH111" i="12" s="1"/>
  <c r="J110" i="12"/>
  <c r="AG111" i="12" s="1"/>
  <c r="I110" i="12"/>
  <c r="AF111" i="12" s="1"/>
  <c r="H110" i="12"/>
  <c r="G110" i="12"/>
  <c r="AD111" i="12" s="1"/>
  <c r="F110" i="12"/>
  <c r="AC111" i="12" s="1"/>
  <c r="E110" i="12"/>
  <c r="AB111" i="12" s="1"/>
  <c r="D110" i="12"/>
  <c r="AA111" i="12" s="1"/>
  <c r="C110" i="12"/>
  <c r="Z111" i="12" s="1"/>
  <c r="B110" i="12"/>
  <c r="A110" i="12"/>
  <c r="BS110" i="12" s="1"/>
  <c r="BP110" i="11"/>
  <c r="AS110" i="11"/>
  <c r="Q110" i="11"/>
  <c r="AN111" i="11" s="1"/>
  <c r="P110" i="11"/>
  <c r="O110" i="11"/>
  <c r="AL111" i="11" s="1"/>
  <c r="N110" i="11"/>
  <c r="AK111" i="11" s="1"/>
  <c r="M110" i="11"/>
  <c r="AJ111" i="11" s="1"/>
  <c r="L110" i="11"/>
  <c r="K110" i="11"/>
  <c r="AH111" i="11" s="1"/>
  <c r="J110" i="11"/>
  <c r="I110" i="11"/>
  <c r="AF111" i="11" s="1"/>
  <c r="H110" i="11"/>
  <c r="AE111" i="11" s="1"/>
  <c r="G110" i="11"/>
  <c r="AD111" i="11" s="1"/>
  <c r="F110" i="11"/>
  <c r="E110" i="11"/>
  <c r="AB111" i="11" s="1"/>
  <c r="D110" i="11"/>
  <c r="AA111" i="11" s="1"/>
  <c r="C110" i="11"/>
  <c r="B110" i="11"/>
  <c r="Y111" i="11" s="1"/>
  <c r="AB138" i="15" s="1"/>
  <c r="W110" i="19" s="1"/>
  <c r="A110" i="11"/>
  <c r="BS110" i="11" s="1"/>
  <c r="BP110" i="10"/>
  <c r="AS110" i="10"/>
  <c r="Q110" i="10"/>
  <c r="AN111" i="10" s="1"/>
  <c r="P110" i="10"/>
  <c r="AM111" i="10" s="1"/>
  <c r="O110" i="10"/>
  <c r="AL111" i="10" s="1"/>
  <c r="N110" i="10"/>
  <c r="M110" i="10"/>
  <c r="AJ111" i="10" s="1"/>
  <c r="L110" i="10"/>
  <c r="AI111" i="10" s="1"/>
  <c r="K110" i="10"/>
  <c r="AH111" i="10" s="1"/>
  <c r="J110" i="10"/>
  <c r="AG111" i="10" s="1"/>
  <c r="I110" i="10"/>
  <c r="AF111" i="10" s="1"/>
  <c r="H110" i="10"/>
  <c r="AE111" i="10" s="1"/>
  <c r="G110" i="10"/>
  <c r="AD111" i="10" s="1"/>
  <c r="F110" i="10"/>
  <c r="AC111" i="10" s="1"/>
  <c r="E110" i="10"/>
  <c r="AB111" i="10" s="1"/>
  <c r="D110" i="10"/>
  <c r="AA111" i="10" s="1"/>
  <c r="C110" i="10"/>
  <c r="Z111" i="10" s="1"/>
  <c r="B110" i="10"/>
  <c r="Y111" i="10" s="1"/>
  <c r="AB138" i="14" s="1"/>
  <c r="R110" i="19" s="1"/>
  <c r="A110" i="10"/>
  <c r="BS110" i="10" s="1"/>
  <c r="BP110" i="8"/>
  <c r="AS110" i="8"/>
  <c r="Q110" i="8"/>
  <c r="AN111" i="8" s="1"/>
  <c r="P110" i="8"/>
  <c r="O110" i="8"/>
  <c r="AL111" i="8" s="1"/>
  <c r="N110" i="8"/>
  <c r="AK111" i="8" s="1"/>
  <c r="M110" i="8"/>
  <c r="AJ111" i="8" s="1"/>
  <c r="L110" i="8"/>
  <c r="AI111" i="8" s="1"/>
  <c r="K110" i="8"/>
  <c r="J110" i="8"/>
  <c r="AG111" i="8" s="1"/>
  <c r="I110" i="8"/>
  <c r="H110" i="8"/>
  <c r="AE111" i="8" s="1"/>
  <c r="G110" i="8"/>
  <c r="F110" i="8"/>
  <c r="AC111" i="8" s="1"/>
  <c r="E110" i="8"/>
  <c r="AB111" i="8" s="1"/>
  <c r="D110" i="8"/>
  <c r="AA111" i="8" s="1"/>
  <c r="C110" i="8"/>
  <c r="B110" i="8"/>
  <c r="Y111" i="8" s="1"/>
  <c r="AB138" i="5" s="1"/>
  <c r="M110" i="19" s="1"/>
  <c r="A110" i="8"/>
  <c r="BS110" i="8" s="1"/>
  <c r="BP110" i="6"/>
  <c r="AS110" i="6"/>
  <c r="Q110" i="6"/>
  <c r="AN111" i="6" s="1"/>
  <c r="P110" i="6"/>
  <c r="AM111" i="6" s="1"/>
  <c r="O110" i="6"/>
  <c r="AL111" i="6" s="1"/>
  <c r="N110" i="6"/>
  <c r="M110" i="6"/>
  <c r="AJ111" i="6" s="1"/>
  <c r="L110" i="6"/>
  <c r="K110" i="6"/>
  <c r="AH111" i="6" s="1"/>
  <c r="J110" i="6"/>
  <c r="AG111" i="6" s="1"/>
  <c r="I110" i="6"/>
  <c r="H110" i="6"/>
  <c r="AE111" i="6" s="1"/>
  <c r="G110" i="6"/>
  <c r="AD111" i="6" s="1"/>
  <c r="F110" i="6"/>
  <c r="AC111" i="6" s="1"/>
  <c r="E110" i="6"/>
  <c r="AB111" i="6" s="1"/>
  <c r="D110" i="6"/>
  <c r="C110" i="6"/>
  <c r="Z111" i="6" s="1"/>
  <c r="B110" i="6"/>
  <c r="A110" i="6"/>
  <c r="BS110" i="6" s="1"/>
  <c r="BP110" i="1"/>
  <c r="AS110" i="1"/>
  <c r="Q110" i="1"/>
  <c r="AN111" i="1" s="1"/>
  <c r="P110" i="1"/>
  <c r="AM111" i="1" s="1"/>
  <c r="O110" i="1"/>
  <c r="AL111" i="1" s="1"/>
  <c r="N110" i="1"/>
  <c r="AK111" i="1" s="1"/>
  <c r="M110" i="1"/>
  <c r="AJ111" i="1" s="1"/>
  <c r="L110" i="1"/>
  <c r="AI111" i="1" s="1"/>
  <c r="K110" i="1"/>
  <c r="AH111" i="1" s="1"/>
  <c r="J110" i="1"/>
  <c r="AG111" i="1" s="1"/>
  <c r="I110" i="1"/>
  <c r="AF111" i="1" s="1"/>
  <c r="H110" i="1"/>
  <c r="AE111" i="1" s="1"/>
  <c r="G110" i="1"/>
  <c r="AD111" i="1" s="1"/>
  <c r="F110" i="1"/>
  <c r="AC111" i="1" s="1"/>
  <c r="E110" i="1"/>
  <c r="AB111" i="1" s="1"/>
  <c r="D110" i="1"/>
  <c r="AA111" i="1" s="1"/>
  <c r="C110" i="1"/>
  <c r="Z111" i="1" s="1"/>
  <c r="B110" i="1"/>
  <c r="Y111" i="1" s="1"/>
  <c r="A110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AC108" i="18" a="1"/>
  <c r="BJ110" i="18" a="1"/>
  <c r="BG98" i="18" a="1"/>
  <c r="N100" i="18" a="1"/>
  <c r="AU104" i="18" a="1"/>
  <c r="BC105" i="18" a="1"/>
  <c r="H96" i="18" a="1"/>
  <c r="AV103" i="18" a="1"/>
  <c r="AH110" i="18" a="1"/>
  <c r="R95" i="18" a="1"/>
  <c r="AH102" i="18" a="1"/>
  <c r="J105" i="18" a="1"/>
  <c r="BB110" i="18" a="1"/>
  <c r="K107" i="18" a="1"/>
  <c r="AW101" i="18" a="1"/>
  <c r="F107" i="18" a="1"/>
  <c r="J100" i="18" a="1"/>
  <c r="AZ94" i="18" a="1"/>
  <c r="BL111" i="18" a="1"/>
  <c r="Z107" i="18" a="1"/>
  <c r="AC97" i="18" a="1"/>
  <c r="BH97" i="18" a="1"/>
  <c r="BP100" i="18" a="1"/>
  <c r="AM96" i="18" a="1"/>
  <c r="BS104" i="18" a="1"/>
  <c r="K101" i="18" a="1"/>
  <c r="BP106" i="18" a="1"/>
  <c r="AE109" i="18" a="1"/>
  <c r="BQ103" i="18" a="1"/>
  <c r="AE101" i="18" a="1"/>
  <c r="Z106" i="18" a="1"/>
  <c r="X101" i="18" a="1"/>
  <c r="BE108" i="18" a="1"/>
  <c r="AV109" i="18" a="1"/>
  <c r="Q95" i="18" a="1"/>
  <c r="AV101" i="18" a="1"/>
  <c r="BL108" i="18" a="1"/>
  <c r="BS110" i="18" a="1"/>
  <c r="Y98" i="18" a="1"/>
  <c r="AH108" i="18" a="1"/>
  <c r="D97" i="18" a="1"/>
  <c r="BD97" i="18" a="1"/>
  <c r="AL84" i="18" a="1"/>
  <c r="AA103" i="18" a="1"/>
  <c r="BJ88" i="18" a="1"/>
  <c r="K94" i="18" a="1"/>
  <c r="Z65" i="18" a="1"/>
  <c r="AG99" i="18" a="1"/>
  <c r="D94" i="18" a="1"/>
  <c r="E106" i="18" a="1"/>
  <c r="BA91" i="18" a="1"/>
  <c r="AS95" i="18" a="1"/>
  <c r="BS77" i="18" a="1"/>
  <c r="AG101" i="18" a="1"/>
  <c r="U105" i="18" a="1"/>
  <c r="S105" i="18" a="1"/>
  <c r="BJ109" i="18" a="1"/>
  <c r="T107" i="18" a="1"/>
  <c r="BL96" i="18" a="1"/>
  <c r="BL99" i="18" a="1"/>
  <c r="BE105" i="18" a="1"/>
  <c r="AN107" i="18" a="1"/>
  <c r="BB107" i="18" a="1"/>
  <c r="U98" i="18" a="1"/>
  <c r="X110" i="18" a="1"/>
  <c r="AV104" i="18" a="1"/>
  <c r="AH98" i="18" a="1"/>
  <c r="AT94" i="18" a="1"/>
  <c r="U88" i="18" a="1"/>
  <c r="U111" i="18" a="1"/>
  <c r="AV74" i="18" a="1"/>
  <c r="G104" i="18" a="1"/>
  <c r="AM78" i="18" a="1"/>
  <c r="Q106" i="18" a="1"/>
  <c r="BQ73" i="18" a="1"/>
  <c r="BI98" i="18" a="1"/>
  <c r="AA84" i="18" a="1"/>
  <c r="H126" i="32" a="1"/>
  <c r="AV85" i="18" a="1"/>
  <c r="BD101" i="18" a="1"/>
  <c r="T73" i="18" a="1"/>
  <c r="Q103" i="18" a="1"/>
  <c r="AB106" i="18" a="1"/>
  <c r="U106" i="18" a="1"/>
  <c r="AG98" i="18" a="1"/>
  <c r="D99" i="18" a="1"/>
  <c r="R103" i="18" a="1"/>
  <c r="BA97" i="18" a="1"/>
  <c r="AP100" i="18" a="1"/>
  <c r="N110" i="18" a="1"/>
  <c r="E109" i="18" a="1"/>
  <c r="AC102" i="18" a="1"/>
  <c r="E101" i="18" a="1"/>
  <c r="AU106" i="18" a="1"/>
  <c r="Y109" i="18" a="1"/>
  <c r="H109" i="18" a="1"/>
  <c r="AA83" i="18" a="1"/>
  <c r="BB96" i="18" a="1"/>
  <c r="R82" i="18" a="1"/>
  <c r="AA110" i="18" a="1"/>
  <c r="BP63" i="18" a="1"/>
  <c r="AB103" i="18" a="1"/>
  <c r="AW57" i="18" a="1"/>
  <c r="AN99" i="18" a="1"/>
  <c r="BO91" i="18" a="1"/>
  <c r="BR102" i="18" a="1"/>
  <c r="BO88" i="18" a="1"/>
  <c r="AT111" i="18" a="1"/>
  <c r="BH85" i="18" a="1"/>
  <c r="BS106" i="18" a="1"/>
  <c r="Q72" i="18" a="1"/>
  <c r="AB109" i="18" a="1"/>
  <c r="AP98" i="18" a="1"/>
  <c r="BJ99" i="18" a="1"/>
  <c r="M104" i="18" a="1"/>
  <c r="AX105" i="18" a="1"/>
  <c r="BO94" i="18" a="1"/>
  <c r="G97" i="18" a="1"/>
  <c r="AX104" i="18" a="1"/>
  <c r="AX111" i="18" a="1"/>
  <c r="AM102" i="18" a="1"/>
  <c r="AT103" i="18" a="1"/>
  <c r="AG110" i="18" a="1"/>
  <c r="BE111" i="18" a="1"/>
  <c r="BR97" i="18" a="1"/>
  <c r="BP105" i="18" a="1"/>
  <c r="BS97" i="18" a="1"/>
  <c r="AO103" i="18" a="1"/>
  <c r="BQ109" i="18" a="1"/>
  <c r="BL110" i="18" a="1"/>
  <c r="AG96" i="18" a="1"/>
  <c r="BL102" i="18" a="1"/>
  <c r="F110" i="18" a="1"/>
  <c r="J111" i="18" a="1"/>
  <c r="AB99" i="18" a="1"/>
  <c r="AU108" i="18" a="1"/>
  <c r="G98" i="18" a="1"/>
  <c r="BQ97" i="18" a="1"/>
  <c r="BJ102" i="18" a="1"/>
  <c r="AQ104" i="18" a="1"/>
  <c r="E95" i="18" a="1"/>
  <c r="N95" i="18" a="1"/>
  <c r="O92" i="18" a="1"/>
  <c r="F112" i="18" a="1"/>
  <c r="AF104" i="18" a="1"/>
  <c r="AA105" i="18" a="1"/>
  <c r="T106" i="18" a="1"/>
  <c r="X107" i="18" a="1"/>
  <c r="BS103" i="18" a="1"/>
  <c r="AM105" i="18" a="1"/>
  <c r="AN106" i="18" a="1"/>
  <c r="T99" i="18" a="1"/>
  <c r="BQ104" i="18" a="1"/>
  <c r="J106" i="18" a="1"/>
  <c r="BA95" i="18" a="1"/>
  <c r="AI96" i="18" a="1"/>
  <c r="T88" i="18" a="1"/>
  <c r="T101" i="18" a="1"/>
  <c r="BL74" i="18" a="1"/>
  <c r="BH108" i="18" a="1"/>
  <c r="H89" i="18" a="1"/>
  <c r="L98" i="18" a="1"/>
  <c r="AI75" i="18" a="1"/>
  <c r="BA103" i="18" a="1"/>
  <c r="J83" i="18" a="1"/>
  <c r="X94" i="18" a="1"/>
  <c r="BJ81" i="18" a="1"/>
  <c r="BQ110" i="18" a="1"/>
  <c r="AF73" i="18" a="1"/>
  <c r="BQ102" i="18" a="1"/>
  <c r="BN102" i="18" a="1"/>
  <c r="BK110" i="18" a="1"/>
  <c r="AG111" i="18" a="1"/>
  <c r="AQ98" i="18" a="1"/>
  <c r="T103" i="18" a="1"/>
  <c r="AV107" i="18" a="1"/>
  <c r="R94" i="18" a="1"/>
  <c r="BR96" i="18" a="1"/>
  <c r="BI107" i="18" a="1"/>
  <c r="AO102" i="18" a="1"/>
  <c r="M97" i="18" a="1"/>
  <c r="BE100" i="18" a="1"/>
  <c r="BQ91" i="18" a="1"/>
  <c r="BN109" i="18" a="1"/>
  <c r="AM83" i="18" a="1"/>
  <c r="BN101" i="18" a="1"/>
  <c r="U82" i="18" a="1"/>
  <c r="BL109" i="18" a="1"/>
  <c r="N64" i="18" a="1"/>
  <c r="AN97" i="18" a="1"/>
  <c r="E88" i="18" a="1"/>
  <c r="AU100" i="18" a="1"/>
  <c r="AO90" i="18" a="1"/>
  <c r="BS108" i="18" a="1"/>
  <c r="BP76" i="18" a="1"/>
  <c r="BS100" i="18" a="1"/>
  <c r="V104" i="18" a="1"/>
  <c r="C110" i="18" a="1"/>
  <c r="L97" i="18" a="1"/>
  <c r="BE107" i="18" a="1"/>
  <c r="BI95" i="18" a="1"/>
  <c r="BK95" i="18" a="1"/>
  <c r="BB104" i="18" a="1"/>
  <c r="T102" i="18" a="1"/>
  <c r="AP106" i="18" a="1"/>
  <c r="AA99" i="18" a="1"/>
  <c r="X100" i="18" a="1"/>
  <c r="Q99" i="18" a="1"/>
  <c r="AE97" i="18" a="1"/>
  <c r="BO106" i="18" a="1"/>
  <c r="V87" i="18" a="1"/>
  <c r="C95" i="18" a="1"/>
  <c r="AS73" i="18" a="1"/>
  <c r="AG102" i="18" a="1"/>
  <c r="AX67" i="18" a="1"/>
  <c r="BH111" i="18" a="1"/>
  <c r="BB71" i="18" a="1"/>
  <c r="S98" i="18" a="1"/>
  <c r="X83" i="18" a="1"/>
  <c r="BG100" i="18" a="1"/>
  <c r="BK81" i="18" a="1"/>
  <c r="BR108" i="18" a="1"/>
  <c r="AL89" i="18" a="1"/>
  <c r="G95" i="18" a="1"/>
  <c r="AE111" i="18" a="1"/>
  <c r="AH101" i="18" a="1"/>
  <c r="U97" i="18" a="1"/>
  <c r="AO98" i="18" a="1"/>
  <c r="F102" i="18" a="1"/>
  <c r="M103" i="18" a="1"/>
  <c r="AM110" i="18" a="1"/>
  <c r="BK100" i="18" a="1"/>
  <c r="BK107" i="18" a="1"/>
  <c r="M109" i="18" a="1"/>
  <c r="L102" i="18" a="1"/>
  <c r="AU95" i="18" a="1"/>
  <c r="M108" i="18" a="1"/>
  <c r="T109" i="18" a="1"/>
  <c r="AF96" i="18" a="1"/>
  <c r="H94" i="18" a="1"/>
  <c r="F81" i="18" a="1"/>
  <c r="AE100" i="18" a="1"/>
  <c r="AL108" i="18" a="1"/>
  <c r="AL97" i="18" a="1"/>
  <c r="BK98" i="18" a="1"/>
  <c r="J102" i="18" a="1"/>
  <c r="AP97" i="18" a="1"/>
  <c r="Q107" i="18" a="1"/>
  <c r="O101" i="18" a="1"/>
  <c r="J108" i="18" a="1"/>
  <c r="AU110" i="18" a="1"/>
  <c r="AI94" i="18" a="1"/>
  <c r="AU102" i="18" a="1"/>
  <c r="Q108" i="18" a="1"/>
  <c r="F105" i="18" a="1"/>
  <c r="AC78" i="18" a="1"/>
  <c r="G107" i="18" a="1"/>
  <c r="BE71" i="18" a="1"/>
  <c r="BD104" i="18" a="1"/>
  <c r="Z84" i="18" a="1"/>
  <c r="AN95" i="18" a="1"/>
  <c r="E85" i="18" a="1"/>
  <c r="L111" i="18" a="1"/>
  <c r="AI74" i="18" a="1"/>
  <c r="L103" i="18" a="1"/>
  <c r="AC96" i="18" a="1"/>
  <c r="L106" i="18" a="1"/>
  <c r="E81" i="18" a="1"/>
  <c r="BC99" i="18" a="1"/>
  <c r="AJ104" i="18" a="1"/>
  <c r="BA109" i="18" a="1"/>
  <c r="BJ67" i="18" a="1"/>
  <c r="AA106" i="18" a="1"/>
  <c r="BD92" i="18" a="1"/>
  <c r="BI96" i="18" a="1"/>
  <c r="M79" i="18" a="1"/>
  <c r="AT101" i="18" a="1"/>
  <c r="E87" i="18" a="1"/>
  <c r="AF105" i="18" a="1"/>
  <c r="BA90" i="18" a="1"/>
  <c r="AJ108" i="18" a="1"/>
  <c r="J77" i="18" a="1"/>
  <c r="AJ100" i="18" a="1"/>
  <c r="AX100" i="18" a="1"/>
  <c r="AZ108" i="18" a="1"/>
  <c r="BN108" i="18" a="1"/>
  <c r="M111" i="18" a="1"/>
  <c r="AN111" i="18" a="1"/>
  <c r="D107" i="18" a="1"/>
  <c r="AX99" i="18" a="1"/>
  <c r="AW95" i="18" a="1"/>
  <c r="C108" i="18" a="1"/>
  <c r="AH100" i="18" a="1"/>
  <c r="BJ95" i="18" a="1"/>
  <c r="T104" i="18" a="1"/>
  <c r="AO94" i="18" a="1"/>
  <c r="AG107" i="18" a="1"/>
  <c r="Q87" i="18" a="1"/>
  <c r="C100" i="18" a="1"/>
  <c r="BI73" i="18" a="1"/>
  <c r="BA107" i="18" a="1"/>
  <c r="BG66" i="18" a="1"/>
  <c r="AE112" i="18" a="1"/>
  <c r="AJ74" i="18" a="1"/>
  <c r="AG104" i="18" a="1"/>
  <c r="AM95" i="18" a="1"/>
  <c r="AH106" i="18" a="1"/>
  <c r="BG80" i="18" a="1"/>
  <c r="H99" i="18" a="1"/>
  <c r="AG105" i="18" a="1"/>
  <c r="BE97" i="18" a="1"/>
  <c r="BO101" i="18" a="1"/>
  <c r="AM111" i="18" a="1"/>
  <c r="Q110" i="18" a="1"/>
  <c r="AP94" i="18" a="1"/>
  <c r="Q102" i="18" a="1"/>
  <c r="BI110" i="18" a="1"/>
  <c r="AB110" i="18" a="1"/>
  <c r="T110" i="18" a="1"/>
  <c r="AW106" i="18" a="1"/>
  <c r="BN97" i="18" a="1"/>
  <c r="J96" i="18" a="1"/>
  <c r="AN110" i="18" a="1"/>
  <c r="BN90" i="18" a="1"/>
  <c r="AA104" i="18" a="1"/>
  <c r="AA77" i="18" a="1"/>
  <c r="BA99" i="18" a="1"/>
  <c r="V81" i="18" a="1"/>
  <c r="Y104" i="18" a="1"/>
  <c r="O63" i="18" a="1"/>
  <c r="AQ106" i="18" a="1"/>
  <c r="BK86" i="18" a="1"/>
  <c r="AS104" i="18" a="1"/>
  <c r="AG73" i="18" a="1"/>
  <c r="BA110" i="18" a="1"/>
  <c r="BD75" i="18" a="1"/>
  <c r="Z105" i="18" a="1"/>
  <c r="G102" i="18" a="1"/>
  <c r="BG105" i="18" a="1"/>
  <c r="BR95" i="18" a="1"/>
  <c r="T97" i="18" a="1"/>
  <c r="V106" i="18" a="1"/>
  <c r="AZ106" i="18" a="1"/>
  <c r="AP103" i="18" a="1"/>
  <c r="AW104" i="18" a="1"/>
  <c r="AS111" i="18" a="1"/>
  <c r="AX106" i="18" a="1"/>
  <c r="Y99" i="18" a="1"/>
  <c r="Z94" i="18" a="1"/>
  <c r="BD111" i="18" a="1"/>
  <c r="AO109" i="18" a="1"/>
  <c r="S86" i="18" a="1"/>
  <c r="E100" i="18" a="1"/>
  <c r="AT72" i="18" a="1"/>
  <c r="BH104" i="18" a="1"/>
  <c r="AI100" i="18" a="1"/>
  <c r="Q96" i="18" a="1"/>
  <c r="BL104" i="18" a="1"/>
  <c r="BG111" i="18" a="1"/>
  <c r="U96" i="18" a="1"/>
  <c r="AX103" i="18" a="1"/>
  <c r="N105" i="18" a="1"/>
  <c r="BN111" i="18" a="1"/>
  <c r="N108" i="18" a="1"/>
  <c r="F100" i="18" a="1"/>
  <c r="BO110" i="18" a="1"/>
  <c r="AI105" i="18" a="1"/>
  <c r="C99" i="18" a="1"/>
  <c r="AJ107" i="18" a="1"/>
  <c r="AN108" i="18" a="1"/>
  <c r="L95" i="18" a="1"/>
  <c r="D95" i="18" a="1"/>
  <c r="AZ107" i="18" a="1"/>
  <c r="AM101" i="18" a="1"/>
  <c r="AH107" i="18" a="1"/>
  <c r="N106" i="18" a="1"/>
  <c r="BD96" i="18" a="1"/>
  <c r="AV96" i="18" a="1"/>
  <c r="AC100" i="18" a="1"/>
  <c r="AJ102" i="18" a="1"/>
  <c r="AP86" i="18" a="1"/>
  <c r="S106" i="18" a="1"/>
  <c r="AG106" i="18" a="1"/>
  <c r="AO95" i="18" a="1"/>
  <c r="BR104" i="18" a="1"/>
  <c r="D126" i="32" a="1"/>
  <c r="BA106" i="18" a="1"/>
  <c r="AX101" i="18" a="1"/>
  <c r="H97" i="18" a="1"/>
  <c r="AJ105" i="18" a="1"/>
  <c r="BE95" i="18" a="1"/>
  <c r="AT107" i="18" a="1"/>
  <c r="AS105" i="18" a="1"/>
  <c r="G100" i="18" a="1"/>
  <c r="AQ85" i="18" a="1"/>
  <c r="BD108" i="18" a="1"/>
  <c r="BC96" i="18" a="1"/>
  <c r="BJ96" i="18" a="1"/>
  <c r="U95" i="18" a="1"/>
  <c r="S103" i="18" a="1"/>
  <c r="C109" i="18" a="1"/>
  <c r="BE103" i="18" a="1"/>
  <c r="AC98" i="18" a="1"/>
  <c r="AB94" i="18" a="1"/>
  <c r="BN103" i="18" a="1"/>
  <c r="BR109" i="18" a="1"/>
  <c r="BG101" i="18" a="1"/>
  <c r="BR101" i="18" a="1"/>
  <c r="J94" i="18" a="1"/>
  <c r="F111" i="18" a="1"/>
  <c r="L91" i="18" a="1"/>
  <c r="AZ98" i="18" a="1"/>
  <c r="Z77" i="18" a="1"/>
  <c r="BG95" i="18" a="1"/>
  <c r="BE91" i="18" a="1"/>
  <c r="M110" i="18" a="1"/>
  <c r="J78" i="18" a="1"/>
  <c r="M102" i="18" a="1"/>
  <c r="BK85" i="18" a="1"/>
  <c r="G110" i="18" a="1"/>
  <c r="T72" i="18" a="1"/>
  <c r="BN107" i="18" a="1"/>
  <c r="K76" i="18" a="1"/>
  <c r="F96" i="18" a="1"/>
  <c r="BJ105" i="18" a="1"/>
  <c r="AJ103" i="18" a="1"/>
  <c r="BO107" i="18" a="1"/>
  <c r="Z101" i="18" a="1"/>
  <c r="V94" i="18" a="1"/>
  <c r="F98" i="18" a="1"/>
  <c r="AU98" i="18" a="1"/>
  <c r="BR107" i="18" a="1"/>
  <c r="D105" i="18" a="1"/>
  <c r="S96" i="18" a="1"/>
  <c r="BG94" i="18" a="1"/>
  <c r="AT102" i="18" a="1"/>
  <c r="AA98" i="18" a="1"/>
  <c r="AM100" i="18" a="1"/>
  <c r="R86" i="18" a="1"/>
  <c r="AF98" i="18" a="1"/>
  <c r="AW72" i="18" a="1"/>
  <c r="E102" i="18" a="1"/>
  <c r="BH65" i="18" a="1"/>
  <c r="Y110" i="18" a="1"/>
  <c r="BB90" i="18" a="1"/>
  <c r="AT106" i="18" a="1"/>
  <c r="AG93" i="18" a="1"/>
  <c r="AX102" i="18" a="1"/>
  <c r="BH79" i="18" a="1"/>
  <c r="BE99" i="18" a="1"/>
  <c r="U104" i="18" a="1"/>
  <c r="Z103" i="18" a="1"/>
  <c r="AP111" i="18" a="1"/>
  <c r="F101" i="18" a="1"/>
  <c r="R109" i="18" a="1"/>
  <c r="AC110" i="18" a="1"/>
  <c r="R101" i="18" a="1"/>
  <c r="BG96" i="18" a="1"/>
  <c r="AC109" i="18" a="1"/>
  <c r="AJ110" i="18" a="1"/>
  <c r="AI97" i="18" a="1"/>
  <c r="BN106" i="18" a="1"/>
  <c r="K95" i="18" a="1"/>
  <c r="AU101" i="18" a="1"/>
  <c r="BO89" i="18" a="1"/>
  <c r="BB98" i="18" a="1"/>
  <c r="X76" i="18" a="1"/>
  <c r="N102" i="18" a="1"/>
  <c r="V112" i="18" a="1"/>
  <c r="AX108" i="18" a="1"/>
  <c r="AA102" i="18" a="1"/>
  <c r="Z109" i="18" a="1"/>
  <c r="BH110" i="18" a="1"/>
  <c r="BH95" i="18" a="1"/>
  <c r="BH102" i="18" a="1"/>
  <c r="AG109" i="18" a="1"/>
  <c r="AV94" i="18" a="1"/>
  <c r="AH111" i="18" a="1"/>
  <c r="U108" i="18" a="1"/>
  <c r="AS97" i="18" a="1"/>
  <c r="AZ97" i="18" a="1"/>
  <c r="V111" i="18" a="1"/>
  <c r="C106" i="18" a="1"/>
  <c r="BQ101" i="18" a="1"/>
  <c r="BG109" i="18" a="1"/>
  <c r="AF99" i="18" a="1"/>
  <c r="O99" i="18" a="1"/>
  <c r="H104" i="18" a="1"/>
  <c r="AZ104" i="18" a="1"/>
  <c r="AI95" i="18" a="1"/>
  <c r="AA95" i="18" a="1"/>
  <c r="AB104" i="18" a="1"/>
  <c r="BD110" i="18" a="1"/>
  <c r="AP83" i="18" a="1"/>
  <c r="BD102" i="18" a="1"/>
  <c r="BH77" i="18" a="1"/>
  <c r="E126" i="32" a="1"/>
  <c r="N63" i="18" a="1"/>
  <c r="AW102" i="18" a="1"/>
  <c r="Q88" i="18" a="1"/>
  <c r="Q111" i="18" a="1"/>
  <c r="BD91" i="18" a="1"/>
  <c r="AS108" i="18" a="1"/>
  <c r="Z78" i="18" a="1"/>
  <c r="AS100" i="18" a="1"/>
  <c r="BJ85" i="18" a="1"/>
  <c r="BP109" i="18" a="1"/>
  <c r="E97" i="18" a="1"/>
  <c r="AV76" i="18" a="1"/>
  <c r="AF103" i="18" a="1"/>
  <c r="O62" i="18" a="1"/>
  <c r="AF100" i="18" a="1"/>
  <c r="R87" i="18" a="1"/>
  <c r="AF111" i="18" a="1"/>
  <c r="AJ73" i="18" a="1"/>
  <c r="L109" i="18" a="1"/>
  <c r="N77" i="18" a="1"/>
  <c r="V97" i="18" a="1"/>
  <c r="BG84" i="18" a="1"/>
  <c r="AS103" i="18" a="1"/>
  <c r="BG87" i="18" a="1"/>
  <c r="Y102" i="18" a="1"/>
  <c r="AH95" i="18" a="1"/>
  <c r="Z111" i="18" a="1"/>
  <c r="BB70" i="18" a="1"/>
  <c r="AL94" i="18" a="1"/>
  <c r="N83" i="18" a="1"/>
  <c r="AX107" i="18" a="1"/>
  <c r="E82" i="18" a="1"/>
  <c r="T100" i="18" a="1"/>
  <c r="AO89" i="18" a="1"/>
  <c r="BQ98" i="18" a="1"/>
  <c r="AF93" i="18" a="1"/>
  <c r="AQ111" i="18" a="1"/>
  <c r="BK79" i="18" a="1"/>
  <c r="BC94" i="18" a="1"/>
  <c r="AG103" i="18" a="1"/>
  <c r="AC101" i="18" a="1"/>
  <c r="BA111" i="18" a="1"/>
  <c r="L104" i="18" a="1"/>
  <c r="D108" i="18" a="1"/>
  <c r="AM106" i="18" a="1"/>
  <c r="Z97" i="18" a="1"/>
  <c r="AZ111" i="18" a="1"/>
  <c r="BO102" i="18" a="1"/>
  <c r="BP94" i="18" a="1"/>
  <c r="BC102" i="18" a="1"/>
  <c r="X103" i="18" a="1"/>
  <c r="BR92" i="18" a="1"/>
  <c r="AC104" i="18" a="1"/>
  <c r="BR89" i="18" a="1"/>
  <c r="BC107" i="18" a="1"/>
  <c r="BB97" i="18" a="1"/>
  <c r="AV106" i="18" a="1"/>
  <c r="AP69" i="18" a="1"/>
  <c r="AX96" i="18" a="1"/>
  <c r="K77" i="18" a="1"/>
  <c r="AF110" i="18" a="1"/>
  <c r="BL84" i="18" a="1"/>
  <c r="AQ100" i="18" a="1"/>
  <c r="AG87" i="18" a="1"/>
  <c r="AJ98" i="18" a="1"/>
  <c r="BC100" i="18" a="1"/>
  <c r="BD106" i="18" a="1"/>
  <c r="BO104" i="18" a="1"/>
  <c r="BJ104" i="18" a="1"/>
  <c r="BC106" i="18" a="1"/>
  <c r="BJ107" i="18" a="1"/>
  <c r="AQ101" i="18" a="1"/>
  <c r="AL95" i="18" a="1"/>
  <c r="BJ106" i="18" a="1"/>
  <c r="BO99" i="18" a="1"/>
  <c r="BJ103" i="18" a="1"/>
  <c r="AC105" i="18" a="1"/>
  <c r="BE104" i="18" a="1"/>
  <c r="BO105" i="18" a="1"/>
  <c r="AS93" i="18" a="1"/>
  <c r="AG97" i="18" a="1"/>
  <c r="S80" i="18" a="1"/>
  <c r="BK111" i="18" a="1"/>
  <c r="AW112" i="18" a="1"/>
  <c r="BG103" i="18" a="1"/>
  <c r="AW109" i="18" a="1"/>
  <c r="BG106" i="18" a="1"/>
  <c r="AA108" i="18" a="1"/>
  <c r="AM94" i="18" a="1"/>
  <c r="BR111" i="18" a="1"/>
  <c r="BC98" i="18" a="1"/>
  <c r="S100" i="18" a="1"/>
  <c r="Z104" i="18" a="1"/>
  <c r="BS105" i="18" a="1"/>
  <c r="X96" i="18" a="1"/>
  <c r="AE96" i="18" a="1"/>
  <c r="BP108" i="18" a="1"/>
  <c r="J95" i="18" a="1"/>
  <c r="D101" i="18" a="1"/>
  <c r="AM107" i="18" a="1"/>
  <c r="K98" i="18" a="1"/>
  <c r="BL97" i="18" a="1"/>
  <c r="AO101" i="18" a="1"/>
  <c r="AS102" i="18" a="1"/>
  <c r="D110" i="18" a="1"/>
  <c r="S109" i="18" a="1"/>
  <c r="T90" i="18" a="1"/>
  <c r="AF108" i="18" a="1"/>
  <c r="BH76" i="18" a="1"/>
  <c r="AQ105" i="18" a="1"/>
  <c r="AV70" i="18" a="1"/>
  <c r="BI112" i="18" a="1"/>
  <c r="E67" i="18" a="1"/>
  <c r="E112" i="18" a="1"/>
  <c r="AC56" i="18" a="1"/>
  <c r="X104" i="18" a="1"/>
  <c r="Z83" i="18" a="1"/>
  <c r="Y106" i="18" a="1"/>
  <c r="BE92" i="18" a="1"/>
  <c r="BP99" i="18" a="1"/>
  <c r="BE89" i="18" a="1"/>
  <c r="H98" i="18" a="1"/>
  <c r="AT96" i="18" a="1"/>
  <c r="AE104" i="18" a="1"/>
  <c r="S110" i="18" a="1"/>
  <c r="T94" i="18" a="1"/>
  <c r="AO99" i="18" a="1"/>
  <c r="S112" i="18" a="1"/>
  <c r="L105" i="18" a="1"/>
  <c r="Y111" i="18" a="1"/>
  <c r="E103" i="18" a="1"/>
  <c r="Y103" i="18" a="1"/>
  <c r="AC111" i="18" a="1"/>
  <c r="S111" i="18" a="1"/>
  <c r="AC103" i="18" a="1"/>
  <c r="BD98" i="18" a="1"/>
  <c r="Q89" i="18" a="1"/>
  <c r="X105" i="18" a="1"/>
  <c r="G109" i="18" a="1"/>
  <c r="AP107" i="18" a="1"/>
  <c r="AL98" i="18" a="1"/>
  <c r="AV105" i="18" a="1"/>
  <c r="BR103" i="18" a="1"/>
  <c r="AS107" i="18" a="1"/>
  <c r="BB94" i="18" a="1"/>
  <c r="G126" i="32" a="1"/>
  <c r="Z110" i="18" a="1"/>
  <c r="AO105" i="18" a="1"/>
  <c r="Z102" i="18" a="1"/>
  <c r="BP107" i="18" a="1"/>
  <c r="R88" i="18" a="1"/>
  <c r="AU107" i="18" a="1"/>
  <c r="AS74" i="18" a="1"/>
  <c r="V99" i="18" a="1"/>
  <c r="BG99" i="18" a="1"/>
  <c r="BJ101" i="18" a="1"/>
  <c r="AJ109" i="18" a="1"/>
  <c r="L110" i="18" a="1"/>
  <c r="E96" i="18" a="1"/>
  <c r="AW103" i="18" a="1"/>
  <c r="BH100" i="18" a="1"/>
  <c r="AP101" i="18" a="1"/>
  <c r="AT104" i="18" a="1"/>
  <c r="AI99" i="18" a="1"/>
  <c r="AN84" i="18" a="1"/>
  <c r="R102" i="18" a="1"/>
  <c r="AU86" i="18" a="1"/>
  <c r="AB111" i="18" a="1"/>
  <c r="AS75" i="18" a="1"/>
  <c r="AW107" i="18" a="1"/>
  <c r="AL96" i="18" a="1"/>
  <c r="AC95" i="18" a="1"/>
  <c r="BK80" i="18" a="1"/>
  <c r="R112" i="18" a="1"/>
  <c r="AL88" i="18" a="1"/>
  <c r="AL104" i="18" a="1"/>
  <c r="BQ74" i="18" a="1"/>
  <c r="V102" i="18" a="1"/>
  <c r="BL78" i="18" a="1"/>
  <c r="AL110" i="18" a="1"/>
  <c r="U102" i="18" a="1"/>
  <c r="BK96" i="18" a="1"/>
  <c r="AO110" i="18" a="1"/>
  <c r="AV111" i="18" a="1"/>
  <c r="BH98" i="18" a="1"/>
  <c r="L108" i="18" a="1"/>
  <c r="N96" i="18" a="1"/>
  <c r="AT98" i="18" a="1"/>
  <c r="BC101" i="18" a="1"/>
  <c r="AF112" i="18" a="1"/>
  <c r="AV99" i="18" a="1"/>
  <c r="AM103" i="18" a="1"/>
  <c r="F85" i="18" a="1"/>
  <c r="S101" i="18" a="1"/>
  <c r="BS88" i="18" a="1"/>
  <c r="AM109" i="18" a="1"/>
  <c r="BN105" i="18" a="1"/>
  <c r="BL95" i="18" a="1"/>
  <c r="BK103" i="18" a="1"/>
  <c r="AS110" i="18" a="1"/>
  <c r="BI94" i="18" a="1"/>
  <c r="BR106" i="18" a="1"/>
  <c r="AT109" i="18" a="1"/>
  <c r="AH97" i="18" a="1"/>
  <c r="BP98" i="18" a="1"/>
  <c r="S102" i="18" a="1"/>
  <c r="AM104" i="18" a="1"/>
  <c r="AU94" i="18" a="1"/>
  <c r="AF102" i="18" a="1"/>
  <c r="BN100" i="18" a="1"/>
  <c r="AZ110" i="18" a="1"/>
  <c r="T105" i="18" a="1"/>
  <c r="BH105" i="18" a="1"/>
  <c r="BH96" i="18" a="1"/>
  <c r="AQ96" i="18" a="1"/>
  <c r="BA105" i="18" a="1"/>
  <c r="C111" i="18" a="1"/>
  <c r="D102" i="18" a="1"/>
  <c r="K104" i="18" a="1"/>
  <c r="AN94" i="18" a="1"/>
  <c r="BQ105" i="18" a="1"/>
  <c r="AC80" i="18" a="1"/>
  <c r="AP99" i="18" a="1"/>
  <c r="R62" i="18" a="1"/>
  <c r="D98" i="18" a="1"/>
  <c r="BR65" i="18" a="1"/>
  <c r="BI109" i="18" a="1"/>
  <c r="BL59" i="18" a="1"/>
  <c r="BI101" i="18" a="1"/>
  <c r="H87" i="18" a="1"/>
  <c r="K110" i="18" a="1"/>
  <c r="N84" i="18" a="1"/>
  <c r="AE107" i="18" a="1"/>
  <c r="AW92" i="18" a="1"/>
  <c r="BE96" i="18" a="1"/>
  <c r="Y95" i="18" a="1"/>
  <c r="X102" i="18" a="1"/>
  <c r="BD107" i="18" a="1"/>
  <c r="Q100" i="18" a="1"/>
  <c r="T98" i="18" a="1"/>
  <c r="AO108" i="18" a="1"/>
  <c r="BQ96" i="18" a="1"/>
  <c r="AW108" i="18" a="1"/>
  <c r="AL100" i="18" a="1"/>
  <c r="AW100" i="18" a="1"/>
  <c r="BJ108" i="18" a="1"/>
  <c r="BQ108" i="18" a="1"/>
  <c r="BJ100" i="18" a="1"/>
  <c r="AF106" i="18" a="1"/>
  <c r="AV75" i="18" a="1"/>
  <c r="BB95" i="18" a="1"/>
  <c r="AS69" i="18" a="1"/>
  <c r="Y101" i="18" a="1"/>
  <c r="BK65" i="18" a="1"/>
  <c r="R99" i="18" a="1"/>
  <c r="BE90" i="18" a="1"/>
  <c r="AL107" i="18" a="1"/>
  <c r="AB97" i="18" a="1"/>
  <c r="AS106" i="18" a="1"/>
  <c r="BB91" i="18" a="1"/>
  <c r="BS95" i="18" a="1"/>
  <c r="BB88" i="18" a="1"/>
  <c r="AL101" i="18" a="1"/>
  <c r="BG83" i="18" a="1"/>
  <c r="D109" i="18" a="1"/>
  <c r="AT68" i="18" a="1"/>
  <c r="AO96" i="18" a="1"/>
  <c r="T65" i="18" a="1"/>
  <c r="O109" i="18" a="1"/>
  <c r="BB89" i="18" a="1"/>
  <c r="AS99" i="18" a="1"/>
  <c r="O76" i="18" a="1"/>
  <c r="X98" i="18" a="1"/>
  <c r="AP90" i="18" a="1"/>
  <c r="BB111" i="18" a="1"/>
  <c r="AP87" i="18" a="1"/>
  <c r="R98" i="18" a="1"/>
  <c r="BH81" i="18" a="1"/>
  <c r="BI111" i="18" a="1"/>
  <c r="BK99" i="18" a="1"/>
  <c r="BJ97" i="18" a="1"/>
  <c r="BO78" i="18" a="1"/>
  <c r="AI111" i="18" a="1"/>
  <c r="F86" i="18" a="1"/>
  <c r="BO103" i="18" a="1"/>
  <c r="AG72" i="18" a="1"/>
  <c r="AV112" i="18" a="1"/>
  <c r="T92" i="18" a="1"/>
  <c r="K108" i="18" a="1"/>
  <c r="BH83" i="18" a="1"/>
  <c r="AT108" i="18" a="1"/>
  <c r="AC82" i="18" a="1"/>
  <c r="E108" i="18" a="1"/>
  <c r="AE94" i="18" a="1"/>
  <c r="AP95" i="18" a="1"/>
  <c r="H108" i="18" a="1"/>
  <c r="BN104" i="18" a="1"/>
  <c r="H105" i="18" a="1"/>
  <c r="AE110" i="18" a="1"/>
  <c r="BK94" i="18" a="1"/>
  <c r="Y97" i="18" a="1"/>
  <c r="BB105" i="18" a="1"/>
  <c r="AI112" i="18" a="1"/>
  <c r="BS91" i="18" a="1"/>
  <c r="BQ106" i="18" a="1"/>
  <c r="AB83" i="18" a="1"/>
  <c r="E105" i="18" a="1"/>
  <c r="F82" i="18" a="1"/>
  <c r="BK106" i="18" a="1"/>
  <c r="AQ109" i="18" a="1"/>
  <c r="AQ94" i="18" a="1"/>
  <c r="BL105" i="18" a="1"/>
  <c r="BS99" i="18" a="1"/>
  <c r="AN100" i="18" a="1"/>
  <c r="AL105" i="18" a="1"/>
  <c r="M107" i="18" a="1"/>
  <c r="M96" i="18" a="1"/>
  <c r="AU97" i="18" a="1"/>
  <c r="AP109" i="18" a="1"/>
  <c r="Z96" i="18" a="1"/>
  <c r="BQ107" i="18" a="1"/>
  <c r="T108" i="18" a="1"/>
  <c r="N99" i="18" a="1"/>
  <c r="S108" i="18" a="1"/>
  <c r="BE102" i="18" a="1"/>
  <c r="BI103" i="18" a="1"/>
  <c r="T111" i="18" a="1"/>
  <c r="R110" i="18" a="1"/>
  <c r="AO107" i="18" a="1"/>
  <c r="AI109" i="18" a="1"/>
  <c r="D111" i="18" a="1"/>
  <c r="AI101" i="18" a="1"/>
  <c r="AL85" i="18" a="1"/>
  <c r="BC109" i="18" a="1"/>
  <c r="BD95" i="18" a="1"/>
  <c r="V107" i="18" a="1"/>
  <c r="BH75" i="18" a="1"/>
  <c r="BA96" i="18" a="1"/>
  <c r="BI69" i="18" a="1"/>
  <c r="AB107" i="18" a="1"/>
  <c r="BQ93" i="18" a="1"/>
  <c r="H107" i="18" a="1"/>
  <c r="BQ90" i="18" a="1"/>
  <c r="Q98" i="18" a="1"/>
  <c r="AW84" i="18" a="1"/>
  <c r="AU105" i="18" a="1"/>
  <c r="AF75" i="18" a="1"/>
  <c r="AJ95" i="18" a="1"/>
  <c r="BP102" i="18" a="1"/>
  <c r="V110" i="18" a="1"/>
  <c r="AG108" i="18" a="1"/>
  <c r="C104" i="18" a="1"/>
  <c r="Q104" i="18" a="1"/>
  <c r="H106" i="18" a="1"/>
  <c r="AV95" i="18" a="1"/>
  <c r="AC106" i="18" a="1"/>
  <c r="AO104" i="18" a="1"/>
  <c r="K100" i="18" a="1"/>
  <c r="AL106" i="18" a="1"/>
  <c r="R97" i="18" a="1"/>
  <c r="BQ92" i="18" a="1"/>
  <c r="AI104" i="18" a="1"/>
  <c r="Z79" i="18" a="1"/>
  <c r="AG94" i="18" a="1"/>
  <c r="BB78" i="18" a="1"/>
  <c r="O105" i="18" a="1"/>
  <c r="Z55" i="18" a="1"/>
  <c r="D103" i="18" a="1"/>
  <c r="BI58" i="18" a="1"/>
  <c r="O111" i="18" a="1"/>
  <c r="E86" i="18" a="1"/>
  <c r="BI104" i="18" a="1"/>
  <c r="O83" i="18" a="1"/>
  <c r="AX94" i="18" a="1"/>
  <c r="BG81" i="18" a="1"/>
  <c r="AE99" i="18" a="1"/>
  <c r="M94" i="18" a="1"/>
  <c r="H103" i="18" a="1"/>
  <c r="BE106" i="18" a="1"/>
  <c r="X111" i="18" a="1"/>
  <c r="Q97" i="18" a="1"/>
  <c r="AW97" i="18" a="1"/>
  <c r="BK101" i="18" a="1"/>
  <c r="AB96" i="18" a="1"/>
  <c r="AW105" i="18" a="1"/>
  <c r="AS112" i="18" a="1"/>
  <c r="BG107" i="18" a="1"/>
  <c r="U103" i="18" a="1"/>
  <c r="M101" i="18" a="1"/>
  <c r="AO111" i="18" a="1"/>
  <c r="BN91" i="18" a="1"/>
  <c r="E110" i="18" a="1"/>
  <c r="AI110" i="18" a="1"/>
  <c r="U101" i="18" a="1"/>
  <c r="R96" i="18" a="1"/>
  <c r="AB98" i="18" a="1"/>
  <c r="BL100" i="18" a="1"/>
  <c r="BS101" i="18" a="1"/>
  <c r="N109" i="18" a="1"/>
  <c r="R106" i="18" a="1"/>
  <c r="BH106" i="18" a="1"/>
  <c r="BS107" i="18" a="1"/>
  <c r="U99" i="18" a="1"/>
  <c r="R108" i="18" a="1"/>
  <c r="BO90" i="18" a="1"/>
  <c r="BC95" i="18" a="1"/>
  <c r="O77" i="18" a="1"/>
  <c r="X109" i="18" a="1"/>
  <c r="AM97" i="18" a="1"/>
  <c r="AW99" i="18" a="1"/>
  <c r="BS102" i="18" a="1"/>
  <c r="AH104" i="18" a="1"/>
  <c r="BB103" i="18" a="1"/>
  <c r="D96" i="18" a="1"/>
  <c r="AH103" i="18" a="1"/>
  <c r="U110" i="18" a="1"/>
  <c r="N101" i="18" a="1"/>
  <c r="AP110" i="18" a="1"/>
  <c r="F87" i="18" a="1"/>
  <c r="F97" i="18" a="1"/>
  <c r="AT73" i="18" a="1"/>
  <c r="AW110" i="18" a="1"/>
  <c r="C96" i="18" a="1"/>
  <c r="Y108" i="18" a="1"/>
  <c r="AX109" i="18" a="1"/>
  <c r="AX98" i="18" a="1"/>
  <c r="K99" i="18" a="1"/>
  <c r="AE103" i="18" a="1"/>
  <c r="AP105" i="18" a="1"/>
  <c r="BC111" i="18" a="1"/>
  <c r="AI103" i="18" a="1"/>
  <c r="V109" i="18" a="1"/>
  <c r="BP111" i="18" a="1"/>
  <c r="L101" i="18" a="1"/>
  <c r="BP103" i="18" a="1"/>
  <c r="BK97" i="18" a="1"/>
  <c r="AJ112" i="18" a="1"/>
  <c r="AT100" i="18" a="1"/>
  <c r="V95" i="18" a="1"/>
  <c r="G103" i="18" a="1"/>
  <c r="O104" i="18" a="1"/>
  <c r="AA111" i="18" a="1"/>
  <c r="O107" i="18" a="1"/>
  <c r="AT99" i="18" a="1"/>
  <c r="AN104" i="18" a="1"/>
  <c r="AG89" i="18" a="1"/>
  <c r="G99" i="18" a="1"/>
  <c r="K93" i="18" a="1"/>
  <c r="AH105" i="18" a="1"/>
  <c r="AL79" i="18" a="1"/>
  <c r="AF95" i="18" a="1"/>
  <c r="AQ80" i="18" a="1"/>
  <c r="N111" i="18" a="1"/>
  <c r="AM85" i="18" a="1"/>
  <c r="AI107" i="18" a="1"/>
  <c r="BJ87" i="18" a="1"/>
  <c r="BN96" i="18" a="1"/>
  <c r="AF74" i="18" a="1"/>
  <c r="AN103" i="18" a="1"/>
  <c r="AQ108" i="18" a="1"/>
  <c r="O94" i="18" a="1"/>
  <c r="AJ99" i="18" a="1"/>
  <c r="BE109" i="18" a="1"/>
  <c r="O98" i="18" a="1"/>
  <c r="BE101" i="18" a="1"/>
  <c r="BB101" i="18" a="1"/>
  <c r="BH109" i="18" a="1"/>
  <c r="H110" i="18" a="1"/>
  <c r="O110" i="18" a="1"/>
  <c r="H102" i="18" a="1"/>
  <c r="AJ106" i="18" a="1"/>
  <c r="O100" i="18" a="1"/>
  <c r="BO95" i="18" a="1"/>
  <c r="AM84" i="18" a="1"/>
  <c r="AB102" i="18" a="1"/>
  <c r="D86" i="18" a="1"/>
  <c r="U100" i="18" a="1"/>
  <c r="BS64" i="18" a="1"/>
  <c r="BB108" i="18" a="1"/>
  <c r="AW68" i="18" a="1"/>
  <c r="BB100" i="18" a="1"/>
  <c r="BN92" i="18" a="1"/>
  <c r="AV108" i="18" a="1"/>
  <c r="BN89" i="18" a="1"/>
  <c r="BB102" i="18" a="1"/>
  <c r="BG86" i="18" a="1"/>
  <c r="AB105" i="18" a="1"/>
  <c r="T74" i="18" a="1"/>
  <c r="BO108" i="18" a="1"/>
  <c r="BB99" i="18" a="1"/>
  <c r="BO100" i="18" a="1"/>
  <c r="Y105" i="18" a="1"/>
  <c r="BI108" i="18" a="1"/>
  <c r="BN95" i="18" a="1"/>
  <c r="AO106" i="18" a="1"/>
  <c r="AL111" i="18" a="1"/>
  <c r="BH94" i="18" a="1"/>
  <c r="AL103" i="18" a="1"/>
  <c r="J109" i="18" a="1"/>
  <c r="AJ111" i="18" a="1"/>
  <c r="J101" i="18" a="1"/>
  <c r="L99" i="18" a="1"/>
  <c r="E98" i="18" a="1"/>
  <c r="N78" i="18" a="1"/>
  <c r="BK84" i="18" a="1"/>
  <c r="U90" i="18" a="1"/>
  <c r="BO75" i="18" a="1"/>
  <c r="H65" i="18" a="1"/>
  <c r="F93" i="18" a="1"/>
  <c r="AV64" i="18" a="1"/>
  <c r="N104" i="18" a="1"/>
  <c r="AZ100" i="18" a="1"/>
  <c r="BQ71" i="18" a="1"/>
  <c r="BP70" i="18" a="1"/>
  <c r="AA64" i="18" a="1"/>
  <c r="AN68" i="18" a="1"/>
  <c r="S87" i="18" a="1"/>
  <c r="S85" i="18" a="1"/>
  <c r="K68" i="18" a="1"/>
  <c r="V92" i="18" a="1"/>
  <c r="AT63" i="18" a="1"/>
  <c r="BN79" i="18" a="1"/>
  <c r="BP68" i="18" a="1"/>
  <c r="AF83" i="18" a="1"/>
  <c r="D53" i="18" a="1"/>
  <c r="AZ48" i="18" a="1"/>
  <c r="BO55" i="18" a="1"/>
  <c r="C48" i="18" a="1"/>
  <c r="AA43" i="18" a="1"/>
  <c r="AG31" i="18" a="1"/>
  <c r="AJ80" i="18" a="1"/>
  <c r="J63" i="18" a="1"/>
  <c r="AP20" i="18" a="1"/>
  <c r="AJ59" i="18" a="1"/>
  <c r="R45" i="18" a="1"/>
  <c r="AH51" i="18" a="1"/>
  <c r="AN65" i="18" a="1"/>
  <c r="AC99" i="18" a="1"/>
  <c r="BG65" i="18" a="1"/>
  <c r="AP68" i="18" a="1"/>
  <c r="O60" i="18" a="1"/>
  <c r="BQ111" i="18" a="1"/>
  <c r="BO98" i="18" a="1"/>
  <c r="AA81" i="18" a="1"/>
  <c r="BJ44" i="18" a="1"/>
  <c r="AX46" i="18" a="1"/>
  <c r="G92" i="18" a="1"/>
  <c r="Y107" i="18" a="1"/>
  <c r="BQ67" i="18" a="1"/>
  <c r="BJ55" i="18" a="1"/>
  <c r="D47" i="18" a="1"/>
  <c r="V105" i="18" a="1"/>
  <c r="K58" i="18" a="1"/>
  <c r="AT41" i="18" a="1"/>
  <c r="AN42" i="18" a="1"/>
  <c r="BJ86" i="18" a="1"/>
  <c r="S92" i="18" a="1"/>
  <c r="E37" i="18" a="1"/>
  <c r="AE69" i="18" a="1"/>
  <c r="BL61" i="18" a="1"/>
  <c r="Q37" i="18" a="1"/>
  <c r="AX56" i="18" a="1"/>
  <c r="AG81" i="18" a="1"/>
  <c r="AB51" i="18" a="1"/>
  <c r="J90" i="18" a="1"/>
  <c r="BI77" i="18" a="1"/>
  <c r="J92" i="18" a="1"/>
  <c r="AS90" i="18" a="1"/>
  <c r="AW81" i="18" a="1"/>
  <c r="AQ88" i="18" a="1"/>
  <c r="H51" i="18" a="1"/>
  <c r="AO54" i="18" a="1"/>
  <c r="T96" i="18" a="1"/>
  <c r="BN74" i="18" a="1"/>
  <c r="N103" i="18" a="1"/>
  <c r="AH91" i="18" a="1"/>
  <c r="BA78" i="18" a="1"/>
  <c r="BJ92" i="18" a="1"/>
  <c r="K65" i="18" a="1"/>
  <c r="J93" i="18" a="1"/>
  <c r="BR90" i="18" a="1"/>
  <c r="C103" i="18" a="1"/>
  <c r="Z64" i="18" a="1"/>
  <c r="C90" i="18" a="1"/>
  <c r="AG62" i="18" a="1"/>
  <c r="BR76" i="18" a="1"/>
  <c r="S97" i="18" a="1"/>
  <c r="AM91" i="18" a="1"/>
  <c r="AN45" i="18" a="1"/>
  <c r="J80" i="18" a="1"/>
  <c r="BI56" i="18" a="1"/>
  <c r="BA56" i="18" a="1"/>
  <c r="AZ65" i="18" a="1"/>
  <c r="AT78" i="18" a="1"/>
  <c r="BK78" i="18" a="1"/>
  <c r="AE60" i="18" a="1"/>
  <c r="BG52" i="18" a="1"/>
  <c r="O106" i="18" a="1"/>
  <c r="BD109" i="18" a="1"/>
  <c r="D80" i="18" a="1"/>
  <c r="BE68" i="18" a="1"/>
  <c r="AW96" i="18" a="1"/>
  <c r="BA59" i="18" a="1"/>
  <c r="Z87" i="18" a="1"/>
  <c r="BK71" i="18" a="1"/>
  <c r="Z93" i="18" a="1"/>
  <c r="D89" i="18" a="1"/>
  <c r="BN94" i="18" a="1"/>
  <c r="BQ86" i="18" a="1"/>
  <c r="C75" i="18" a="1"/>
  <c r="BJ76" i="18" a="1"/>
  <c r="BK69" i="18" a="1"/>
  <c r="AO47" i="18" a="1"/>
  <c r="H36" i="18" a="1"/>
  <c r="AA63" i="18" a="1"/>
  <c r="AP51" i="18" a="1"/>
  <c r="BL87" i="18" a="1"/>
  <c r="BQ66" i="18" a="1"/>
  <c r="D41" i="18" a="1"/>
  <c r="AP64" i="18" a="1"/>
  <c r="O47" i="18" a="1"/>
  <c r="V72" i="18" a="1"/>
  <c r="AQ57" i="18" a="1"/>
  <c r="M99" i="18" a="1"/>
  <c r="AL21" i="18" a="1"/>
  <c r="N53" i="18" a="1"/>
  <c r="BD42" i="18" a="1"/>
  <c r="AP82" i="18" a="1"/>
  <c r="AM28" i="18" a="1"/>
  <c r="AV26" i="18" a="1"/>
  <c r="BK67" i="18" a="1"/>
  <c r="BH84" i="18" a="1"/>
  <c r="BC23" i="18" a="1"/>
  <c r="U94" i="18" a="1"/>
  <c r="O37" i="18" a="1"/>
  <c r="Z82" i="18" a="1"/>
  <c r="S62" i="18" a="1"/>
  <c r="AW69" i="18" a="1"/>
  <c r="BQ70" i="18" a="1"/>
  <c r="E77" i="18" a="1"/>
  <c r="BB87" i="18" a="1"/>
  <c r="G56" i="18" a="1"/>
  <c r="AJ57" i="18" a="1"/>
  <c r="U68" i="18" a="1"/>
  <c r="BS53" i="18" a="1"/>
  <c r="BD61" i="18" a="1"/>
  <c r="BP82" i="18" a="1"/>
  <c r="BH44" i="18" a="1"/>
  <c r="AL65" i="18" a="1"/>
  <c r="T59" i="18" a="1"/>
  <c r="L24" i="18" a="1"/>
  <c r="AH63" i="18" a="1"/>
  <c r="BR75" i="18" a="1"/>
  <c r="AS68" i="18" a="1"/>
  <c r="AX50" i="18" a="1"/>
  <c r="BE77" i="18" a="1"/>
  <c r="M43" i="18" a="1"/>
  <c r="AO46" i="18" a="1"/>
  <c r="BH25" i="18" a="1"/>
  <c r="J97" i="18" a="1"/>
  <c r="BA49" i="18" a="1"/>
  <c r="AL74" i="18" a="1"/>
  <c r="BN34" i="18" a="1"/>
  <c r="Z76" i="18" a="1"/>
  <c r="BI39" i="18" a="1"/>
  <c r="BA94" i="18" a="1"/>
  <c r="BL72" i="18" a="1"/>
  <c r="AV80" i="18" a="1"/>
  <c r="S67" i="18" a="1"/>
  <c r="BK68" i="18" a="1"/>
  <c r="L92" i="18" a="1"/>
  <c r="AZ79" i="18" a="1"/>
  <c r="Z58" i="18" a="1"/>
  <c r="BP90" i="18" a="1"/>
  <c r="BN66" i="18" a="1"/>
  <c r="BI92" i="18" a="1"/>
  <c r="K90" i="18" a="1"/>
  <c r="AB27" i="18" a="1"/>
  <c r="BD59" i="18" a="1"/>
  <c r="AQ78" i="18" a="1"/>
  <c r="AZ90" i="18" a="1"/>
  <c r="AH43" i="18" a="1"/>
  <c r="AX41" i="18" a="1"/>
  <c r="F47" i="18" a="1"/>
  <c r="E48" i="18" a="1"/>
  <c r="J52" i="18" a="1"/>
  <c r="AA44" i="18" a="1"/>
  <c r="AG41" i="18" a="1"/>
  <c r="BE76" i="18" a="1"/>
  <c r="AN36" i="18" a="1"/>
  <c r="BO29" i="18" a="1"/>
  <c r="L79" i="18" a="1"/>
  <c r="BP19" i="18" a="1"/>
  <c r="AV45" i="18" a="1"/>
  <c r="Q38" i="18" a="1"/>
  <c r="AI70" i="18" a="1"/>
  <c r="M32" i="18" a="1"/>
  <c r="AF61" i="18" a="1"/>
  <c r="AX93" i="18" a="1"/>
  <c r="H77" i="18" a="1"/>
  <c r="AT47" i="18" a="1"/>
  <c r="AF57" i="18" a="1"/>
  <c r="BH89" i="18" a="1"/>
  <c r="T63" i="18" a="1"/>
  <c r="BB40" i="18" a="1"/>
  <c r="AI90" i="18" a="1"/>
  <c r="C87" i="18" a="1"/>
  <c r="M53" i="18" a="1"/>
  <c r="Y80" i="18" a="1"/>
  <c r="BI44" i="18" a="1"/>
  <c r="X48" i="18" a="1"/>
  <c r="AQ28" i="18" a="1"/>
  <c r="AQ40" i="18" a="1"/>
  <c r="BG48" i="18" a="1"/>
  <c r="AJ18" i="18" a="1"/>
  <c r="AE38" i="18" a="1"/>
  <c r="BS56" i="18" a="1"/>
  <c r="T53" i="18" a="1"/>
  <c r="BQ14" i="18" a="1"/>
  <c r="AX44" i="18" a="1"/>
  <c r="AW54" i="18" a="1"/>
  <c r="BD32" i="18" a="1"/>
  <c r="AB8" i="18" a="1"/>
  <c r="AT65" i="18" a="1"/>
  <c r="Z25" i="18" a="1"/>
  <c r="Y21" i="18" a="1"/>
  <c r="R30" i="18" a="1"/>
  <c r="BN38" i="18" a="1"/>
  <c r="M106" i="18" a="1"/>
  <c r="Z70" i="18" a="1"/>
  <c r="F83" i="18" a="1"/>
  <c r="H78" i="18" a="1"/>
  <c r="AA70" i="18" a="1"/>
  <c r="F67" i="18" a="1"/>
  <c r="M46" i="18" a="1"/>
  <c r="AO41" i="18" a="1"/>
  <c r="BR62" i="18" a="1"/>
  <c r="Y87" i="18" a="1"/>
  <c r="AT38" i="18" a="1"/>
  <c r="BE45" i="18" a="1"/>
  <c r="BK55" i="18" a="1"/>
  <c r="AX110" i="18" a="1"/>
  <c r="M37" i="18" a="1"/>
  <c r="AO35" i="18" a="1"/>
  <c r="AN48" i="18" a="1"/>
  <c r="BQ39" i="18" a="1"/>
  <c r="AE67" i="18" a="1"/>
  <c r="BA24" i="18" a="1"/>
  <c r="AA54" i="18" a="1"/>
  <c r="K106" i="18" a="1"/>
  <c r="AS46" i="18" a="1"/>
  <c r="AZ63" i="18" a="1"/>
  <c r="BR41" i="18" a="1"/>
  <c r="AA107" i="18" a="1"/>
  <c r="AI67" i="18" a="1"/>
  <c r="AP35" i="18" a="1"/>
  <c r="BQ28" i="18" a="1"/>
  <c r="BL51" i="18" a="1"/>
  <c r="BB106" i="18" a="1"/>
  <c r="C97" i="18" a="1"/>
  <c r="AL109" i="18" a="1"/>
  <c r="AB73" i="18" a="1"/>
  <c r="BD77" i="18" a="1"/>
  <c r="F79" i="18" a="1"/>
  <c r="AV97" i="18" a="1"/>
  <c r="AE106" i="18" a="1"/>
  <c r="AA86" i="18" a="1"/>
  <c r="AN53" i="18" a="1"/>
  <c r="AP58" i="18" a="1"/>
  <c r="BR63" i="18" a="1"/>
  <c r="AV102" i="18" a="1"/>
  <c r="BL62" i="18" a="1"/>
  <c r="J75" i="18" a="1"/>
  <c r="BR54" i="18" a="1"/>
  <c r="BP110" i="18" a="1"/>
  <c r="BC54" i="18" a="1"/>
  <c r="V50" i="18" a="1"/>
  <c r="BS48" i="18" a="1"/>
  <c r="Z85" i="18" a="1"/>
  <c r="BA42" i="18" a="1"/>
  <c r="K47" i="18" a="1"/>
  <c r="L84" i="18" a="1"/>
  <c r="V79" i="18" a="1"/>
  <c r="AJ34" i="18" a="1"/>
  <c r="E32" i="18" a="1"/>
  <c r="U65" i="18" a="1"/>
  <c r="AV61" i="18" a="1"/>
  <c r="BD27" i="18" a="1"/>
  <c r="BC90" i="18" a="1"/>
  <c r="AL76" i="18" a="1"/>
  <c r="BQ56" i="18" a="1"/>
  <c r="BG70" i="18" a="1"/>
  <c r="AN67" i="18" a="1"/>
  <c r="AL60" i="18" a="1"/>
  <c r="J61" i="18" a="1"/>
  <c r="R49" i="18" a="1"/>
  <c r="AH92" i="18" a="1"/>
  <c r="X80" i="18" a="1"/>
  <c r="AT97" i="18" a="1"/>
  <c r="BE83" i="18" a="1"/>
  <c r="O89" i="18" a="1"/>
  <c r="S84" i="18" a="1"/>
  <c r="AO87" i="18" a="1"/>
  <c r="BN60" i="18" a="1"/>
  <c r="AH53" i="18" a="1"/>
  <c r="O96" i="18" a="1"/>
  <c r="AO84" i="18" a="1"/>
  <c r="BB92" i="18" a="1"/>
  <c r="AF91" i="18" a="1"/>
  <c r="AU99" i="18" a="1"/>
  <c r="M61" i="18" a="1"/>
  <c r="AO75" i="18" a="1"/>
  <c r="AU34" i="18" a="1"/>
  <c r="F78" i="18" a="1"/>
  <c r="AX74" i="18" a="1"/>
  <c r="BD76" i="18" a="1"/>
  <c r="AW83" i="18" a="1"/>
  <c r="AN55" i="18" a="1"/>
  <c r="BB72" i="18" a="1"/>
  <c r="AO71" i="18" a="1"/>
  <c r="AH71" i="18" a="1"/>
  <c r="C71" i="18" a="1"/>
  <c r="AE98" i="18" a="1"/>
  <c r="Q49" i="18" a="1"/>
  <c r="BN110" i="18" a="1"/>
  <c r="BC91" i="18" a="1"/>
  <c r="S74" i="18" a="1"/>
  <c r="AA74" i="18" a="1"/>
  <c r="L94" i="18" a="1"/>
  <c r="BA86" i="18" a="1"/>
  <c r="BG108" i="18" a="1"/>
  <c r="BL53" i="18" a="1"/>
  <c r="O48" i="18" a="1"/>
  <c r="N50" i="18" a="1"/>
  <c r="K81" i="18" a="1"/>
  <c r="V74" i="18" a="1"/>
  <c r="AJ84" i="18" a="1"/>
  <c r="S79" i="18" a="1"/>
  <c r="BI62" i="18" a="1"/>
  <c r="AF68" i="18" a="1"/>
  <c r="BJ64" i="18" a="1"/>
  <c r="BG76" i="18" a="1"/>
  <c r="AW65" i="18" a="1"/>
  <c r="Z27" i="18" a="1"/>
  <c r="BP69" i="18" a="1"/>
  <c r="AJ85" i="18" a="1"/>
  <c r="BG69" i="18" a="1"/>
  <c r="G61" i="18" a="1"/>
  <c r="BQ85" i="18" a="1"/>
  <c r="AV91" i="18" a="1"/>
  <c r="J46" i="18" a="1"/>
  <c r="Y33" i="18" a="1"/>
  <c r="BA64" i="18" a="1"/>
  <c r="S59" i="18" a="1"/>
  <c r="AH65" i="18" a="1"/>
  <c r="BR88" i="18" a="1"/>
  <c r="AF92" i="18" a="1"/>
  <c r="Y69" i="18" a="1"/>
  <c r="AV84" i="18" a="1"/>
  <c r="K79" i="18" a="1"/>
  <c r="BQ79" i="18" a="1"/>
  <c r="AL52" i="18" a="1"/>
  <c r="BN63" i="18" a="1"/>
  <c r="AI51" i="18" a="1"/>
  <c r="BG104" i="18" a="1"/>
  <c r="AH83" i="18" a="1"/>
  <c r="Y82" i="18" a="1"/>
  <c r="AJ44" i="18" a="1"/>
  <c r="BP73" i="18" a="1"/>
  <c r="BS68" i="18" a="1"/>
  <c r="U31" i="18" a="1"/>
  <c r="E99" i="18" a="1"/>
  <c r="BC27" i="18" a="1"/>
  <c r="U17" i="18" a="1"/>
  <c r="BN87" i="18" a="1"/>
  <c r="AZ78" i="18" a="1"/>
  <c r="N47" i="18" a="1"/>
  <c r="BK31" i="18" a="1"/>
  <c r="J45" i="18" a="1"/>
  <c r="AA85" i="18" a="1"/>
  <c r="AG17" i="18" a="1"/>
  <c r="AB49" i="18" a="1"/>
  <c r="E35" i="18" a="1"/>
  <c r="BA57" i="18" a="1"/>
  <c r="T24" i="18" a="1"/>
  <c r="H19" i="18" a="1"/>
  <c r="X73" i="18" a="1"/>
  <c r="AS32" i="18" a="1"/>
  <c r="K109" i="18" a="1"/>
  <c r="O90" i="18" a="1"/>
  <c r="AV79" i="18" a="1"/>
  <c r="AZ77" i="18" a="1"/>
  <c r="V70" i="18" a="1"/>
  <c r="F45" i="18" a="1"/>
  <c r="BD84" i="18" a="1"/>
  <c r="AJ75" i="18" a="1"/>
  <c r="AE102" i="18" a="1"/>
  <c r="BI64" i="18" a="1"/>
  <c r="AW71" i="18" a="1"/>
  <c r="F66" i="18" a="1"/>
  <c r="AG44" i="18" a="1"/>
  <c r="O74" i="18" a="1"/>
  <c r="AG75" i="18" a="1"/>
  <c r="BR69" i="18" a="1"/>
  <c r="R64" i="18" a="1"/>
  <c r="AU91" i="18" a="1"/>
  <c r="BP66" i="18" a="1"/>
  <c r="R46" i="18" a="1"/>
  <c r="AW19" i="18" a="1"/>
  <c r="AI44" i="18" a="1"/>
  <c r="AJ61" i="18" a="1"/>
  <c r="K48" i="18" a="1"/>
  <c r="AH52" i="18" a="1"/>
  <c r="AC34" i="18" a="1"/>
  <c r="AJ55" i="18" a="1"/>
  <c r="H29" i="18" a="1"/>
  <c r="S21" i="18" a="1"/>
  <c r="Y50" i="18" a="1"/>
  <c r="V62" i="18" a="1"/>
  <c r="M39" i="18" a="1"/>
  <c r="V66" i="18" a="1"/>
  <c r="AS65" i="18" a="1"/>
  <c r="V91" i="18" a="1"/>
  <c r="BQ75" i="18" a="1"/>
  <c r="AM49" i="18" a="1"/>
  <c r="AU93" i="18" a="1"/>
  <c r="AC67" i="18" a="1"/>
  <c r="E93" i="18" a="1"/>
  <c r="AN101" i="18" a="1"/>
  <c r="C67" i="18" a="1"/>
  <c r="AZ43" i="18" a="1"/>
  <c r="AF47" i="18" a="1"/>
  <c r="V46" i="18" a="1"/>
  <c r="Y70" i="18" a="1"/>
  <c r="AE55" i="18" a="1"/>
  <c r="AS101" i="18" a="1"/>
  <c r="Z29" i="18" a="1"/>
  <c r="BJ83" i="18" a="1"/>
  <c r="BK64" i="18" a="1"/>
  <c r="N79" i="18" a="1"/>
  <c r="BN25" i="18" a="1"/>
  <c r="AN44" i="18" a="1"/>
  <c r="BL93" i="18" a="1"/>
  <c r="AB22" i="18" a="1"/>
  <c r="BS65" i="18" a="1"/>
  <c r="BC79" i="18" a="1"/>
  <c r="AV69" i="18" a="1"/>
  <c r="V68" i="18" a="1"/>
  <c r="BE75" i="18" a="1"/>
  <c r="K37" i="18" a="1"/>
  <c r="AE45" i="18" a="1"/>
  <c r="BR80" i="18" a="1"/>
  <c r="AJ82" i="18" a="1"/>
  <c r="AT76" i="18" a="1"/>
  <c r="U67" i="18" a="1"/>
  <c r="AS98" i="18" a="1"/>
  <c r="AX54" i="18" a="1"/>
  <c r="BE60" i="18" a="1"/>
  <c r="G96" i="18" a="1"/>
  <c r="Q34" i="18" a="1"/>
  <c r="U47" i="18" a="1"/>
  <c r="BG57" i="18" a="1"/>
  <c r="AO59" i="18" a="1"/>
  <c r="AG92" i="18" a="1"/>
  <c r="E24" i="18" a="1"/>
  <c r="J20" i="18" a="1"/>
  <c r="BN32" i="18" a="1"/>
  <c r="BQ99" i="18" a="1"/>
  <c r="BD56" i="18" a="1"/>
  <c r="AJ25" i="18" a="1"/>
  <c r="X67" i="18" a="1"/>
  <c r="BJ48" i="18" a="1"/>
  <c r="AL43" i="18" a="1"/>
  <c r="AB24" i="18" a="1"/>
  <c r="BJ18" i="18" a="1"/>
  <c r="BN39" i="18" a="1"/>
  <c r="J58" i="18" a="1"/>
  <c r="BC6" i="18" a="1"/>
  <c r="G30" i="18" a="1"/>
  <c r="BP85" i="18" a="1"/>
  <c r="T60" i="18" a="1"/>
  <c r="AM6" i="18" a="1"/>
  <c r="AP102" i="18" a="1"/>
  <c r="BB52" i="18" a="1"/>
  <c r="N66" i="18" a="1"/>
  <c r="BC71" i="18" a="1"/>
  <c r="BI100" i="18" a="1"/>
  <c r="AT83" i="18" a="1"/>
  <c r="BH87" i="18" a="1"/>
  <c r="BL68" i="18" a="1"/>
  <c r="AG29" i="18" a="1"/>
  <c r="BA73" i="18" a="1"/>
  <c r="AZ80" i="18" a="1"/>
  <c r="O68" i="18" a="1"/>
  <c r="AU67" i="18" a="1"/>
  <c r="BH64" i="18" a="1"/>
  <c r="BI80" i="18" a="1"/>
  <c r="BB24" i="18" a="1"/>
  <c r="AT61" i="18" a="1"/>
  <c r="BG43" i="18" a="1"/>
  <c r="AT40" i="18" a="1"/>
  <c r="BK70" i="18" a="1"/>
  <c r="K19" i="18" a="1"/>
  <c r="D23" i="18" a="1"/>
  <c r="AZ96" i="18" a="1"/>
  <c r="AQ24" i="18" a="1"/>
  <c r="Z89" i="18" a="1"/>
  <c r="BO50" i="18" a="1"/>
  <c r="AH59" i="18" a="1"/>
  <c r="AC47" i="18" a="1"/>
  <c r="AT37" i="18" a="1"/>
  <c r="AM73" i="18" a="1"/>
  <c r="L96" i="18" a="1"/>
  <c r="AH73" i="18" a="1"/>
  <c r="AH79" i="18" a="1"/>
  <c r="H81" i="18" a="1"/>
  <c r="BE57" i="18" a="1"/>
  <c r="V71" i="18" a="1"/>
  <c r="X85" i="18" a="1"/>
  <c r="AQ103" i="18" a="1"/>
  <c r="BO62" i="18" a="1"/>
  <c r="BO53" i="18" a="1"/>
  <c r="AP91" i="18" a="1"/>
  <c r="AB67" i="18" a="1"/>
  <c r="BC70" i="18" a="1"/>
  <c r="AX69" i="18" a="1"/>
  <c r="AT44" i="18" a="1"/>
  <c r="S91" i="18" a="1"/>
  <c r="AA52" i="18" a="1"/>
  <c r="BL47" i="18" a="1"/>
  <c r="AN85" i="18" a="1"/>
  <c r="BO97" i="18" a="1"/>
  <c r="X79" i="18" a="1"/>
  <c r="F51" i="18" a="1"/>
  <c r="C58" i="18" a="1"/>
  <c r="AH50" i="18" a="1"/>
  <c r="L44" i="18" a="1"/>
  <c r="D85" i="18" a="1"/>
  <c r="Q81" i="18" a="1"/>
  <c r="BR48" i="18" a="1"/>
  <c r="AX90" i="18" a="1"/>
  <c r="AN87" i="18" a="1"/>
  <c r="L46" i="18" a="1"/>
  <c r="J104" i="18" a="1"/>
  <c r="O71" i="18" a="1"/>
  <c r="AS96" i="18" a="1"/>
  <c r="Y86" i="18" a="1"/>
  <c r="AN91" i="18" a="1"/>
  <c r="D92" i="18" a="1"/>
  <c r="BK102" i="18" a="1"/>
  <c r="BC97" i="18" a="1"/>
  <c r="BA98" i="18" a="1"/>
  <c r="AF70" i="18" a="1"/>
  <c r="AV54" i="18" a="1"/>
  <c r="BH53" i="18" a="1"/>
  <c r="O86" i="18" a="1"/>
  <c r="AQ91" i="18" a="1"/>
  <c r="L88" i="18" a="1"/>
  <c r="S78" i="18" a="1"/>
  <c r="AL72" i="18" a="1"/>
  <c r="BR77" i="18" a="1"/>
  <c r="AQ74" i="18" a="1"/>
  <c r="AH76" i="18" a="1"/>
  <c r="C93" i="18" a="1"/>
  <c r="R44" i="18" a="1"/>
  <c r="X24" i="18" a="1"/>
  <c r="BA72" i="18" a="1"/>
  <c r="M81" i="18" a="1"/>
  <c r="E19" i="18" a="1"/>
  <c r="AG76" i="18" a="1"/>
  <c r="AA58" i="18" a="1"/>
  <c r="AB63" i="18" a="1"/>
  <c r="BE37" i="18" a="1"/>
  <c r="AC92" i="18" a="1"/>
  <c r="BD82" i="18" a="1"/>
  <c r="AE70" i="18" a="1"/>
  <c r="AM75" i="18" a="1"/>
  <c r="AE91" i="18" a="1"/>
  <c r="C65" i="18" a="1"/>
  <c r="Q64" i="18" a="1"/>
  <c r="AB54" i="18" a="1"/>
  <c r="AW77" i="18" a="1"/>
  <c r="C102" i="18" a="1"/>
  <c r="AE90" i="18" a="1"/>
  <c r="N48" i="18" a="1"/>
  <c r="F50" i="18" a="1"/>
  <c r="C85" i="18" a="1"/>
  <c r="AA57" i="18" a="1"/>
  <c r="AV63" i="18" a="1"/>
  <c r="L47" i="18" a="1"/>
  <c r="AF88" i="18" a="1"/>
  <c r="BC50" i="18" a="1"/>
  <c r="BO54" i="18" a="1"/>
  <c r="BH72" i="18" a="1"/>
  <c r="AL40" i="18" a="1"/>
  <c r="BA83" i="18" a="1"/>
  <c r="BP24" i="18" a="1"/>
  <c r="BI14" i="18" a="1"/>
  <c r="R50" i="18" a="1"/>
  <c r="BD53" i="18" a="1"/>
  <c r="AS53" i="18" a="1"/>
  <c r="BK77" i="18" a="1"/>
  <c r="BJ53" i="18" a="1"/>
  <c r="BA44" i="18" a="1"/>
  <c r="AU41" i="18" a="1"/>
  <c r="BH56" i="18" a="1"/>
  <c r="G106" i="18" a="1"/>
  <c r="BB79" i="18" a="1"/>
  <c r="BJ68" i="18" a="1"/>
  <c r="AF59" i="18" a="1"/>
  <c r="O91" i="18" a="1"/>
  <c r="L76" i="18" a="1"/>
  <c r="L73" i="18" a="1"/>
  <c r="AP67" i="18" a="1"/>
  <c r="M76" i="18" a="1"/>
  <c r="U89" i="18" a="1"/>
  <c r="M51" i="18" a="1"/>
  <c r="AZ102" i="18" a="1"/>
  <c r="E94" i="18" a="1"/>
  <c r="S57" i="18" a="1"/>
  <c r="AC88" i="18" a="1"/>
  <c r="V31" i="18" a="1"/>
  <c r="C64" i="18" a="1"/>
  <c r="AO33" i="18" a="1"/>
  <c r="BQ50" i="18" a="1"/>
  <c r="BD35" i="18" a="1"/>
  <c r="N107" i="18" a="1"/>
  <c r="BS62" i="18" a="1"/>
  <c r="J74" i="18" a="1"/>
  <c r="AW43" i="18" a="1"/>
  <c r="J23" i="18" a="1"/>
  <c r="AZ44" i="18" a="1"/>
  <c r="AW24" i="18" a="1"/>
  <c r="BD73" i="18" a="1"/>
  <c r="R60" i="18" a="1"/>
  <c r="D82" i="18" a="1"/>
  <c r="AN16" i="18" a="1"/>
  <c r="AC41" i="18" a="1"/>
  <c r="R26" i="18" a="1"/>
  <c r="J62" i="18" a="1"/>
  <c r="AI40" i="18" a="1"/>
  <c r="BN88" i="18" a="1"/>
  <c r="BS87" i="18" a="1"/>
  <c r="AE66" i="18" a="1"/>
  <c r="AT93" i="18" a="1"/>
  <c r="AX59" i="18" a="1"/>
  <c r="AN56" i="18" a="1"/>
  <c r="G86" i="18" a="1"/>
  <c r="AO81" i="18" a="1"/>
  <c r="C107" i="18" a="1"/>
  <c r="BB76" i="18" a="1"/>
  <c r="M50" i="18" a="1"/>
  <c r="AO67" i="18" a="1"/>
  <c r="BE15" i="18" a="1"/>
  <c r="AX84" i="18" a="1"/>
  <c r="BG17" i="18" a="1"/>
  <c r="BG56" i="18" a="1"/>
  <c r="AA34" i="18" a="1"/>
  <c r="AZ88" i="18" a="1"/>
  <c r="AM86" i="18" a="1"/>
  <c r="AO58" i="18" a="1"/>
  <c r="BN26" i="18" a="1"/>
  <c r="BG16" i="18" a="1"/>
  <c r="G90" i="18" a="1"/>
  <c r="AH42" i="18" a="1"/>
  <c r="V53" i="18" a="1"/>
  <c r="BH57" i="18" a="1"/>
  <c r="BK74" i="18" a="1"/>
  <c r="AH35" i="18" a="1"/>
  <c r="T28" i="18" a="1"/>
  <c r="AB68" i="18" a="1"/>
  <c r="AJ90" i="18" a="1"/>
  <c r="L22" i="18" a="1"/>
  <c r="T76" i="18" a="1"/>
  <c r="BH82" i="18" a="1"/>
  <c r="D79" i="18" a="1"/>
  <c r="L52" i="18" a="1"/>
  <c r="BJ71" i="18" a="1"/>
  <c r="AG49" i="18" a="1"/>
  <c r="AC79" i="18" a="1"/>
  <c r="AA60" i="18" a="1"/>
  <c r="BA101" i="18" a="1"/>
  <c r="AW55" i="18" a="1"/>
  <c r="AT62" i="18" a="1"/>
  <c r="AB81" i="18" a="1"/>
  <c r="AI72" i="18" a="1"/>
  <c r="AU70" i="18" a="1"/>
  <c r="BB39" i="18" a="1"/>
  <c r="K111" i="18" a="1"/>
  <c r="N26" i="18" a="1"/>
  <c r="BK44" i="18" a="1"/>
  <c r="BG93" i="18" a="1"/>
  <c r="AA80" i="18" a="1"/>
  <c r="U21" i="18" a="1"/>
  <c r="AI48" i="18" a="1"/>
  <c r="K89" i="18" a="1"/>
  <c r="G77" i="18" a="1"/>
  <c r="BK32" i="18" a="1"/>
  <c r="BI85" i="18" a="1"/>
  <c r="BB86" i="18" a="1"/>
  <c r="BE61" i="18" a="1"/>
  <c r="BI51" i="18" a="1"/>
  <c r="G91" i="18" a="1"/>
  <c r="AI55" i="18" a="1"/>
  <c r="AV88" i="18" a="1"/>
  <c r="T51" i="18" a="1"/>
  <c r="C80" i="18" a="1"/>
  <c r="T86" i="18" a="1"/>
  <c r="D83" i="18" a="1"/>
  <c r="F63" i="18" a="1"/>
  <c r="AH69" i="18" a="1"/>
  <c r="BA80" i="18" a="1"/>
  <c r="BG35" i="18" a="1"/>
  <c r="BC69" i="18" a="1"/>
  <c r="N75" i="18" a="1"/>
  <c r="U36" i="18" a="1"/>
  <c r="AN61" i="18" a="1"/>
  <c r="R43" i="18" a="1"/>
  <c r="U109" i="18" a="1"/>
  <c r="H50" i="18" a="1"/>
  <c r="BN50" i="18" a="1"/>
  <c r="Y78" i="18" a="1"/>
  <c r="BB41" i="18" a="1"/>
  <c r="R78" i="18" a="1"/>
  <c r="AS41" i="18" a="1"/>
  <c r="X19" i="18" a="1"/>
  <c r="BI79" i="18" a="1"/>
  <c r="BI23" i="18" a="1"/>
  <c r="AF32" i="18" a="1"/>
  <c r="AV53" i="18" a="1"/>
  <c r="D90" i="18" a="1"/>
  <c r="AT36" i="18" a="1"/>
  <c r="BD71" i="18" a="1"/>
  <c r="N51" i="18" a="1"/>
  <c r="AM93" i="18" a="1"/>
  <c r="AG95" i="18" a="1"/>
  <c r="H59" i="18" a="1"/>
  <c r="AP63" i="18" a="1"/>
  <c r="Y66" i="18" a="1"/>
  <c r="AT59" i="18" a="1"/>
  <c r="AW45" i="18" a="1"/>
  <c r="U53" i="18" a="1"/>
  <c r="AL83" i="18" a="1"/>
  <c r="AA65" i="18" a="1"/>
  <c r="BN36" i="18" a="1"/>
  <c r="E79" i="18" a="1"/>
  <c r="AQ62" i="18" a="1"/>
  <c r="AG80" i="18" a="1"/>
  <c r="Y22" i="18" a="1"/>
  <c r="F55" i="18" a="1"/>
  <c r="D93" i="18" a="1"/>
  <c r="N14" i="18" a="1"/>
  <c r="AJ31" i="18" a="1"/>
  <c r="S26" i="18" a="1"/>
  <c r="D54" i="18" a="1"/>
  <c r="Y26" i="18" a="1"/>
  <c r="BN20" i="18" a="1"/>
  <c r="S81" i="18" a="1"/>
  <c r="G43" i="18" a="1"/>
  <c r="AL14" i="18" a="1"/>
  <c r="F60" i="18" a="1"/>
  <c r="BE70" i="18" a="1"/>
  <c r="Z61" i="18" a="1"/>
  <c r="AG58" i="18" a="1"/>
  <c r="N54" i="18" a="1"/>
  <c r="BH80" i="18" a="1"/>
  <c r="AF65" i="18" a="1"/>
  <c r="AO63" i="18" a="1"/>
  <c r="BN67" i="18" a="1"/>
  <c r="AJ88" i="18" a="1"/>
  <c r="AQ59" i="18" a="1"/>
  <c r="Y84" i="18" a="1"/>
  <c r="AN102" i="18" a="1"/>
  <c r="N65" i="18" a="1"/>
  <c r="BG62" i="18" a="1"/>
  <c r="AC71" i="18" a="1"/>
  <c r="AO62" i="18" a="1"/>
  <c r="AF86" i="18" a="1"/>
  <c r="AL82" i="18" a="1"/>
  <c r="O53" i="18" a="1"/>
  <c r="AM70" i="18" a="1"/>
  <c r="E68" i="18" a="1"/>
  <c r="N57" i="18" a="1"/>
  <c r="AC46" i="18" a="1"/>
  <c r="BO86" i="18" a="1"/>
  <c r="AU40" i="18" a="1"/>
  <c r="AA24" i="18" a="1"/>
  <c r="U51" i="18" a="1"/>
  <c r="AH87" i="18" a="1"/>
  <c r="AC32" i="18" a="1"/>
  <c r="G81" i="18" a="1"/>
  <c r="D74" i="18" a="1"/>
  <c r="Y23" i="18" a="1"/>
  <c r="BE98" i="18" a="1"/>
  <c r="T61" i="18" a="1"/>
  <c r="BG90" i="18" a="1"/>
  <c r="L82" i="18" a="1"/>
  <c r="G71" i="18" a="1"/>
  <c r="AT95" i="18" a="1"/>
  <c r="BB65" i="18" a="1"/>
  <c r="BN53" i="18" a="1"/>
  <c r="Q54" i="18" a="1"/>
  <c r="BL101" i="18" a="1"/>
  <c r="AU89" i="18" a="1"/>
  <c r="BL86" i="18" a="1"/>
  <c r="BD45" i="18" a="1"/>
  <c r="BG85" i="18" a="1"/>
  <c r="BA104" i="18" a="1"/>
  <c r="AW60" i="18" a="1"/>
  <c r="AZ53" i="18" a="1"/>
  <c r="M63" i="18" a="1"/>
  <c r="AU103" i="18" a="1"/>
  <c r="AL53" i="18" a="1"/>
  <c r="BK57" i="18" a="1"/>
  <c r="J50" i="18" a="1"/>
  <c r="AP93" i="18" a="1"/>
  <c r="BR86" i="18" a="1"/>
  <c r="BP49" i="18" a="1"/>
  <c r="AA28" i="18" a="1"/>
  <c r="AL81" i="18" a="1"/>
  <c r="BR57" i="18" a="1"/>
  <c r="D24" i="18" a="1"/>
  <c r="AI86" i="18" a="1"/>
  <c r="AO60" i="18" a="1"/>
  <c r="C24" i="18" a="1"/>
  <c r="O55" i="18" a="1"/>
  <c r="G66" i="18" a="1"/>
  <c r="N73" i="18" a="1"/>
  <c r="U76" i="18" a="1"/>
  <c r="BR81" i="18" a="1"/>
  <c r="AF90" i="18" a="1"/>
  <c r="AU52" i="18" a="1"/>
  <c r="AE105" i="18" a="1"/>
  <c r="AL102" i="18" a="1"/>
  <c r="R107" i="18" a="1"/>
  <c r="N60" i="18" a="1"/>
  <c r="H76" i="18" a="1"/>
  <c r="AJ81" i="18" a="1"/>
  <c r="AW56" i="18" a="1"/>
  <c r="U91" i="18" a="1"/>
  <c r="BR91" i="18" a="1"/>
  <c r="M90" i="18" a="1"/>
  <c r="BG77" i="18" a="1"/>
  <c r="AN88" i="18" a="1"/>
  <c r="AL70" i="18" a="1"/>
  <c r="AT69" i="18" a="1"/>
  <c r="BD66" i="18" a="1"/>
  <c r="AQ93" i="18" a="1"/>
  <c r="BO84" i="18" a="1"/>
  <c r="BP72" i="18" a="1"/>
  <c r="AB66" i="18" a="1"/>
  <c r="L51" i="18" a="1"/>
  <c r="E90" i="18" a="1"/>
  <c r="R83" i="18" a="1"/>
  <c r="BK76" i="18" a="1"/>
  <c r="AM81" i="18" a="1"/>
  <c r="BB53" i="18" a="1"/>
  <c r="BC55" i="18" a="1"/>
  <c r="BS58" i="18" a="1"/>
  <c r="AB55" i="18" a="1"/>
  <c r="BJ69" i="18" a="1"/>
  <c r="AZ68" i="18" a="1"/>
  <c r="BN64" i="18" a="1"/>
  <c r="H64" i="18" a="1"/>
  <c r="F103" i="18" a="1"/>
  <c r="BC104" i="18" a="1"/>
  <c r="M66" i="18" a="1"/>
  <c r="AH68" i="18" a="1"/>
  <c r="AZ49" i="18" a="1"/>
  <c r="AQ90" i="18" a="1"/>
  <c r="AN80" i="18" a="1"/>
  <c r="N93" i="18" a="1"/>
  <c r="K57" i="18" a="1"/>
  <c r="AE63" i="18" a="1"/>
  <c r="BS67" i="18" a="1"/>
  <c r="BR51" i="18" a="1"/>
  <c r="AG65" i="18" a="1"/>
  <c r="AU78" i="18" a="1"/>
  <c r="BB42" i="18" a="1"/>
  <c r="AJ67" i="18" a="1"/>
  <c r="BP87" i="18" a="1"/>
  <c r="AX58" i="18" a="1"/>
  <c r="U84" i="18" a="1"/>
  <c r="O70" i="18" a="1"/>
  <c r="U69" i="18" a="1"/>
  <c r="H46" i="18" a="1"/>
  <c r="BE59" i="18" a="1"/>
  <c r="BC48" i="18" a="1"/>
  <c r="Y71" i="18" a="1"/>
  <c r="BL33" i="18" a="1"/>
  <c r="AA20" i="18" a="1"/>
  <c r="V108" i="18" a="1"/>
  <c r="BN59" i="18" a="1"/>
  <c r="BI67" i="18" a="1"/>
  <c r="BN84" i="18" a="1"/>
  <c r="AH81" i="18" a="1"/>
  <c r="AV100" i="18" a="1"/>
  <c r="AW98" i="18" a="1"/>
  <c r="BL58" i="18" a="1"/>
  <c r="AI52" i="18" a="1"/>
  <c r="BI93" i="18" a="1"/>
  <c r="AC87" i="18" a="1"/>
  <c r="C70" i="18" a="1"/>
  <c r="F65" i="18" a="1"/>
  <c r="Q74" i="18" a="1"/>
  <c r="AG50" i="18" a="1"/>
  <c r="O103" i="18" a="1"/>
  <c r="D77" i="18" a="1"/>
  <c r="Q35" i="18" a="1"/>
  <c r="Y51" i="18" a="1"/>
  <c r="AJ19" i="18" a="1"/>
  <c r="X89" i="18" a="1"/>
  <c r="AZ86" i="18" a="1"/>
  <c r="R111" i="18" a="1"/>
  <c r="BB63" i="18" a="1"/>
  <c r="AV42" i="18" a="1"/>
  <c r="AZ95" i="18" a="1"/>
  <c r="BS35" i="18" a="1"/>
  <c r="AC35" i="18" a="1"/>
  <c r="AZ28" i="18" a="1"/>
  <c r="AC89" i="18" a="1"/>
  <c r="AB15" i="18" a="1"/>
  <c r="BQ59" i="18" a="1"/>
  <c r="AM98" i="18" a="1"/>
  <c r="K87" i="18" a="1"/>
  <c r="AQ86" i="18" a="1"/>
  <c r="AU82" i="18" a="1"/>
  <c r="AU76" i="18" a="1"/>
  <c r="O95" i="18" a="1"/>
  <c r="AZ103" i="18" a="1"/>
  <c r="BO59" i="18" a="1"/>
  <c r="AP104" i="18" a="1"/>
  <c r="AA68" i="18" a="1"/>
  <c r="M69" i="18" a="1"/>
  <c r="O82" i="18" a="1"/>
  <c r="BC51" i="18" a="1"/>
  <c r="E76" i="18" a="1"/>
  <c r="BP61" i="18" a="1"/>
  <c r="BS93" i="18" a="1"/>
  <c r="BN71" i="18" a="1"/>
  <c r="AT17" i="18" a="1"/>
  <c r="BH63" i="18" a="1"/>
  <c r="J64" i="18" a="1"/>
  <c r="X70" i="18" a="1"/>
  <c r="AN59" i="18" a="1"/>
  <c r="AL59" i="18" a="1"/>
  <c r="AE42" i="18" a="1"/>
  <c r="X23" i="18" a="1"/>
  <c r="AE82" i="18" a="1"/>
  <c r="AT45" i="18" a="1"/>
  <c r="S39" i="18" a="1"/>
  <c r="AE18" i="18" a="1"/>
  <c r="BL77" i="18" a="1"/>
  <c r="AQ51" i="18" a="1"/>
  <c r="BN55" i="18" a="1"/>
  <c r="AV90" i="18" a="1"/>
  <c r="AX42" i="18" a="1"/>
  <c r="BI97" i="18" a="1"/>
  <c r="T79" i="18" a="1"/>
  <c r="L67" i="18" a="1"/>
  <c r="BQ87" i="18" a="1"/>
  <c r="BK54" i="18" a="1"/>
  <c r="AB53" i="18" a="1"/>
  <c r="R71" i="18" a="1"/>
  <c r="BC58" i="18" a="1"/>
  <c r="AT60" i="18" a="1"/>
  <c r="L38" i="18" a="1"/>
  <c r="BL50" i="18" a="1"/>
  <c r="BK108" i="18" a="1"/>
  <c r="G111" i="18" a="1"/>
  <c r="AM25" i="18" a="1"/>
  <c r="R63" i="18" a="1"/>
  <c r="AQ31" i="18" a="1"/>
  <c r="AS29" i="18" a="1"/>
  <c r="H55" i="18" a="1"/>
  <c r="O43" i="18" a="1"/>
  <c r="Y57" i="18" a="1"/>
  <c r="Q43" i="18" a="1"/>
  <c r="J24" i="18" a="1"/>
  <c r="V76" i="18" a="1"/>
  <c r="O28" i="18" a="1"/>
  <c r="BL29" i="18" a="1"/>
  <c r="Q30" i="18" a="1"/>
  <c r="AL78" i="18" a="1"/>
  <c r="BS109" i="18" a="1"/>
  <c r="T18" i="18" a="1"/>
  <c r="AA55" i="18" a="1"/>
  <c r="AF37" i="18" a="1"/>
  <c r="BS52" i="18" a="1"/>
  <c r="M45" i="18" a="1"/>
  <c r="BH107" i="18" a="1"/>
  <c r="BA69" i="18" a="1"/>
  <c r="AW47" i="18" a="1"/>
  <c r="R105" i="18" a="1"/>
  <c r="Y96" i="18" a="1"/>
  <c r="AZ64" i="18" a="1"/>
  <c r="BK48" i="18" a="1"/>
  <c r="BG36" i="18" a="1"/>
  <c r="K34" i="18" a="1"/>
  <c r="AC63" i="18" a="1"/>
  <c r="BC47" i="18" a="1"/>
  <c r="AJ47" i="18" a="1"/>
  <c r="AE23" i="18" a="1"/>
  <c r="BB77" i="18" a="1"/>
  <c r="AM108" i="18" a="1"/>
  <c r="BA16" i="18" a="1"/>
  <c r="AG57" i="18" a="1"/>
  <c r="BA41" i="18" a="1"/>
  <c r="S28" i="18" a="1"/>
  <c r="AQ61" i="18" a="1"/>
  <c r="AU81" i="18" a="1"/>
  <c r="AF18" i="18" a="1"/>
  <c r="AV50" i="18" a="1"/>
  <c r="AO45" i="18" a="1"/>
  <c r="R77" i="18" a="1"/>
  <c r="D43" i="18" a="1"/>
  <c r="AH38" i="18" a="1"/>
  <c r="BI31" i="18" a="1"/>
  <c r="AE34" i="18" a="1"/>
  <c r="AT105" i="18" a="1"/>
  <c r="T68" i="18" a="1"/>
  <c r="V64" i="18" a="1"/>
  <c r="BG102" i="18" a="1"/>
  <c r="Z95" i="18" a="1"/>
  <c r="BR68" i="18" a="1"/>
  <c r="BN75" i="18" a="1"/>
  <c r="M89" i="18" a="1"/>
  <c r="AP92" i="18" a="1"/>
  <c r="M86" i="18" a="1"/>
  <c r="K78" i="18" a="1"/>
  <c r="L80" i="18" a="1"/>
  <c r="AS35" i="18" a="1"/>
  <c r="BO63" i="18" a="1"/>
  <c r="AF85" i="18" a="1"/>
  <c r="BK73" i="18" a="1"/>
  <c r="Z69" i="18" a="1"/>
  <c r="L83" i="18" a="1"/>
  <c r="AM72" i="18" a="1"/>
  <c r="AS77" i="18" a="1"/>
  <c r="BP55" i="18" a="1"/>
  <c r="AZ57" i="18" a="1"/>
  <c r="X68" i="18" a="1"/>
  <c r="BG59" i="18" a="1"/>
  <c r="BO69" i="18" a="1"/>
  <c r="AJ51" i="18" a="1"/>
  <c r="AX85" i="18" a="1"/>
  <c r="AS89" i="18" a="1"/>
  <c r="AT28" i="18" a="1"/>
  <c r="BL52" i="18" a="1"/>
  <c r="N56" i="18" a="1"/>
  <c r="AJ65" i="18" a="1"/>
  <c r="AA48" i="18" a="1"/>
  <c r="X58" i="18" a="1"/>
  <c r="AT51" i="18" a="1"/>
  <c r="AZ87" i="18" a="1"/>
  <c r="G105" i="18" a="1"/>
  <c r="BD74" i="18" a="1"/>
  <c r="AF51" i="18" a="1"/>
  <c r="S38" i="18" a="1"/>
  <c r="AV86" i="18" a="1"/>
  <c r="T91" i="18" a="1"/>
  <c r="V54" i="18" a="1"/>
  <c r="BE82" i="18" a="1"/>
  <c r="AT32" i="18" a="1"/>
  <c r="E64" i="18" a="1"/>
  <c r="BJ42" i="18" a="1"/>
  <c r="M54" i="18" a="1"/>
  <c r="D64" i="18" a="1"/>
  <c r="E59" i="18" a="1"/>
  <c r="AN86" i="18" a="1"/>
  <c r="Q65" i="18" a="1"/>
  <c r="U87" i="18" a="1"/>
  <c r="D104" i="18" a="1"/>
  <c r="AE57" i="18" a="1"/>
  <c r="AB60" i="18" a="1"/>
  <c r="AJ52" i="18" a="1"/>
  <c r="AJ23" i="18" a="1"/>
  <c r="O87" i="18" a="1"/>
  <c r="N28" i="18" a="1"/>
  <c r="AX95" i="18" a="1"/>
  <c r="BR46" i="18" a="1"/>
  <c r="BR25" i="18" a="1"/>
  <c r="AJ77" i="18" a="1"/>
  <c r="AN43" i="18" a="1"/>
  <c r="BE86" i="18" a="1"/>
  <c r="AN81" i="18" a="1"/>
  <c r="BA52" i="18" a="1"/>
  <c r="G84" i="18" a="1"/>
  <c r="M83" i="18" a="1"/>
  <c r="Y89" i="18" a="1"/>
  <c r="T81" i="18" a="1"/>
  <c r="K82" i="18" a="1"/>
  <c r="BD40" i="18" a="1"/>
  <c r="AB52" i="18" a="1"/>
  <c r="BR29" i="18" a="1"/>
  <c r="AV57" i="18" a="1"/>
  <c r="Y28" i="18" a="1"/>
  <c r="AU42" i="18" a="1"/>
  <c r="AI53" i="18" a="1"/>
  <c r="Y81" i="18" a="1"/>
  <c r="AX78" i="18" a="1"/>
  <c r="AB85" i="18" a="1"/>
  <c r="X61" i="18" a="1"/>
  <c r="AI73" i="18" a="1"/>
  <c r="Z50" i="18" a="1"/>
  <c r="BS59" i="18" a="1"/>
  <c r="AL68" i="18" a="1"/>
  <c r="BD85" i="18" a="1"/>
  <c r="BL76" i="18" a="1"/>
  <c r="K86" i="18" a="1"/>
  <c r="U34" i="18" a="1"/>
  <c r="AJ29" i="18" a="1"/>
  <c r="AX22" i="18" a="1"/>
  <c r="K67" i="18" a="1"/>
  <c r="BD29" i="18" a="1"/>
  <c r="H68" i="18" a="1"/>
  <c r="BN86" i="18" a="1"/>
  <c r="BB85" i="18" a="1"/>
  <c r="F104" i="18" a="1"/>
  <c r="BR85" i="18" a="1"/>
  <c r="AH75" i="18" a="1"/>
  <c r="AV68" i="18" a="1"/>
  <c r="AC26" i="18" a="1"/>
  <c r="AE36" i="18" a="1"/>
  <c r="R28" i="18" a="1"/>
  <c r="BQ23" i="18" a="1"/>
  <c r="AS19" i="18" a="1"/>
  <c r="BD24" i="18" a="1"/>
  <c r="AO76" i="18" a="1"/>
  <c r="BG68" i="18" a="1"/>
  <c r="BA34" i="18" a="1"/>
  <c r="R89" i="18" a="1"/>
  <c r="AC84" i="18" a="1"/>
  <c r="BR79" i="18" a="1"/>
  <c r="BJ77" i="18" a="1"/>
  <c r="O54" i="18" a="1"/>
  <c r="AO40" i="18" a="1"/>
  <c r="D21" i="18" a="1"/>
  <c r="AC44" i="18" a="1"/>
  <c r="AV58" i="18" a="1"/>
  <c r="AV43" i="18" a="1"/>
  <c r="BC67" i="18" a="1"/>
  <c r="BQ37" i="18" a="1"/>
  <c r="R81" i="18" a="1"/>
  <c r="BS20" i="18" a="1"/>
  <c r="BB55" i="18" a="1"/>
  <c r="AW30" i="18" a="1"/>
  <c r="BP48" i="18" a="1"/>
  <c r="BC72" i="18" a="1"/>
  <c r="AZ75" i="18" a="1"/>
  <c r="J103" i="18" a="1"/>
  <c r="AN93" i="18" a="1"/>
  <c r="BC74" i="18" a="1"/>
  <c r="U107" i="18" a="1"/>
  <c r="BO57" i="18" a="1"/>
  <c r="Y91" i="18" a="1"/>
  <c r="AS55" i="18" a="1"/>
  <c r="AV73" i="18" a="1"/>
  <c r="BN28" i="18" a="1"/>
  <c r="R70" i="18" a="1"/>
  <c r="BL92" i="18" a="1"/>
  <c r="C44" i="18" a="1"/>
  <c r="AW91" i="18" a="1"/>
  <c r="AZ37" i="18" a="1"/>
  <c r="AO14" i="18" a="1"/>
  <c r="C45" i="18" a="1"/>
  <c r="BH93" i="18" a="1"/>
  <c r="U32" i="18" a="1"/>
  <c r="BH68" i="18" a="1"/>
  <c r="AV93" i="18" a="1"/>
  <c r="K60" i="18" a="1"/>
  <c r="AL57" i="18" a="1"/>
  <c r="AZ59" i="18" a="1"/>
  <c r="BK58" i="18" a="1"/>
  <c r="BH86" i="18" a="1"/>
  <c r="AG28" i="18" a="1"/>
  <c r="BD52" i="18" a="1"/>
  <c r="Q58" i="18" a="1"/>
  <c r="AF23" i="18" a="1"/>
  <c r="BL60" i="18" a="1"/>
  <c r="AT55" i="18" a="1"/>
  <c r="S45" i="18" a="1"/>
  <c r="L107" i="18" a="1"/>
  <c r="AQ81" i="18" a="1"/>
  <c r="BE44" i="18" a="1"/>
  <c r="S63" i="18" a="1"/>
  <c r="Q85" i="18" a="1"/>
  <c r="BA87" i="18" a="1"/>
  <c r="AE27" i="18" a="1"/>
  <c r="Q42" i="18" a="1"/>
  <c r="N38" i="18" a="1"/>
  <c r="BS23" i="18" a="1"/>
  <c r="U41" i="18" a="1"/>
  <c r="BI20" i="18" a="1"/>
  <c r="G34" i="18" a="1"/>
  <c r="AA37" i="18" a="1"/>
  <c r="AX68" i="18" a="1"/>
  <c r="BO36" i="18" a="1"/>
  <c r="G35" i="18" a="1"/>
  <c r="AC45" i="18" a="1"/>
  <c r="X5" i="18" a="1"/>
  <c r="AA17" i="18" a="1"/>
  <c r="D33" i="18" a="1"/>
  <c r="BQ58" i="18" a="1"/>
  <c r="X56" i="18" a="1"/>
  <c r="Y63" i="18" a="1"/>
  <c r="BH50" i="18" a="1"/>
  <c r="BD44" i="18" a="1"/>
  <c r="AE19" i="18" a="1"/>
  <c r="AI39" i="18" a="1"/>
  <c r="BO68" i="18" a="1"/>
  <c r="H63" i="18" a="1"/>
  <c r="AT66" i="18" a="1"/>
  <c r="AZ17" i="18" a="1"/>
  <c r="T57" i="18" a="1"/>
  <c r="BK22" i="18" a="1"/>
  <c r="Z52" i="18" a="1"/>
  <c r="AG52" i="18" a="1"/>
  <c r="AX40" i="18" a="1"/>
  <c r="AW37" i="18" a="1"/>
  <c r="V37" i="18" a="1"/>
  <c r="AH61" i="18" a="1"/>
  <c r="Z30" i="18" a="1"/>
  <c r="Q10" i="18" a="1"/>
  <c r="D15" i="18" a="1"/>
  <c r="AB43" i="18" a="1"/>
  <c r="E8" i="18" a="1"/>
  <c r="BQ8" i="18" a="1"/>
  <c r="BL56" i="18" a="1"/>
  <c r="AV14" i="18" a="1"/>
  <c r="AJ37" i="18" a="1"/>
  <c r="BP23" i="18" a="1"/>
  <c r="H31" i="18" a="1"/>
  <c r="BS63" i="18" a="1"/>
  <c r="BJ13" i="18" a="1"/>
  <c r="E66" i="18" a="1"/>
  <c r="AX47" i="18" a="1"/>
  <c r="AT50" i="18" a="1"/>
  <c r="AF78" i="18" a="1"/>
  <c r="AZ27" i="18" a="1"/>
  <c r="Q29" i="18" a="1"/>
  <c r="M75" i="18" a="1"/>
  <c r="J88" i="18" a="1"/>
  <c r="AW87" i="18" a="1"/>
  <c r="BR98" i="18" a="1"/>
  <c r="AX33" i="18" a="1"/>
  <c r="AX91" i="18" a="1"/>
  <c r="AW52" i="18" a="1"/>
  <c r="AM39" i="18" a="1"/>
  <c r="AG43" i="18" a="1"/>
  <c r="AC60" i="18" a="1"/>
  <c r="AQ17" i="18" a="1"/>
  <c r="BH32" i="18" a="1"/>
  <c r="Q61" i="18" a="1"/>
  <c r="K33" i="18" a="1"/>
  <c r="K42" i="18" a="1"/>
  <c r="AS13" i="18" a="1"/>
  <c r="BP50" i="18" a="1"/>
  <c r="F23" i="18" a="1"/>
  <c r="AJ20" i="18" a="1"/>
  <c r="X16" i="18" a="1"/>
  <c r="AC25" i="18" a="1"/>
  <c r="S16" i="18" a="1"/>
  <c r="C19" i="18" a="1"/>
  <c r="AS9" i="18" a="1"/>
  <c r="AI87" i="18" a="1"/>
  <c r="Q109" i="18" a="1"/>
  <c r="L71" i="18" a="1"/>
  <c r="BJ70" i="18" a="1"/>
  <c r="C105" i="18" a="1"/>
  <c r="AW82" i="18" a="1"/>
  <c r="F70" i="18" a="1"/>
  <c r="AF63" i="18" a="1"/>
  <c r="S83" i="18" a="1"/>
  <c r="BR82" i="18" a="1"/>
  <c r="AB86" i="18" a="1"/>
  <c r="BI43" i="18" a="1"/>
  <c r="BI86" i="18" a="1"/>
  <c r="M40" i="18" a="1"/>
  <c r="AJ71" i="18" a="1"/>
  <c r="AI60" i="18" a="1"/>
  <c r="BA61" i="18" a="1"/>
  <c r="F72" i="18" a="1"/>
  <c r="AH90" i="18" a="1"/>
  <c r="U64" i="18" a="1"/>
  <c r="Y79" i="18" a="1"/>
  <c r="AH58" i="18" a="1"/>
  <c r="BB61" i="18" a="1"/>
  <c r="AP81" i="18" a="1"/>
  <c r="AP88" i="18" a="1"/>
  <c r="BQ53" i="18" a="1"/>
  <c r="BK52" i="18" a="1"/>
  <c r="BH41" i="18" a="1"/>
  <c r="F77" i="18" a="1"/>
  <c r="AU16" i="18" a="1"/>
  <c r="BO48" i="18" a="1"/>
  <c r="Q40" i="18" a="1"/>
  <c r="AE61" i="18" a="1"/>
  <c r="BR44" i="18" a="1"/>
  <c r="BP62" i="18" a="1"/>
  <c r="AC61" i="18" a="1"/>
  <c r="BQ82" i="18" a="1"/>
  <c r="AU96" i="18" a="1"/>
  <c r="BI106" i="18" a="1"/>
  <c r="BP53" i="18" a="1"/>
  <c r="O108" i="18" a="1"/>
  <c r="R75" i="18" a="1"/>
  <c r="U77" i="18" a="1"/>
  <c r="AN51" i="18" a="1"/>
  <c r="X88" i="18" a="1"/>
  <c r="AU20" i="18" a="1"/>
  <c r="AT81" i="18" a="1"/>
  <c r="AC39" i="18" a="1"/>
  <c r="BD67" i="18" a="1"/>
  <c r="BS89" i="18" a="1"/>
  <c r="AX86" i="18" a="1"/>
  <c r="AE89" i="18" a="1"/>
  <c r="AN73" i="18" a="1"/>
  <c r="AL92" i="18" a="1"/>
  <c r="BB62" i="18" a="1"/>
  <c r="AT52" i="18" a="1"/>
  <c r="X53" i="18" a="1"/>
  <c r="Q90" i="18" a="1"/>
  <c r="D59" i="18" a="1"/>
  <c r="AH86" i="18" a="1"/>
  <c r="S30" i="18" a="1"/>
  <c r="BC59" i="18" a="1"/>
  <c r="AJ35" i="18" a="1"/>
  <c r="AM51" i="18" a="1"/>
  <c r="AT71" i="18" a="1"/>
  <c r="Y73" i="18" a="1"/>
  <c r="AX81" i="18" a="1"/>
  <c r="AV89" i="18" a="1"/>
  <c r="BG63" i="18" a="1"/>
  <c r="AZ69" i="18" a="1"/>
  <c r="AB74" i="18" a="1"/>
  <c r="L50" i="18" a="1"/>
  <c r="AJ97" i="18" a="1"/>
  <c r="BR59" i="18" a="1"/>
  <c r="AL75" i="18" a="1"/>
  <c r="X59" i="18" a="1"/>
  <c r="BB14" i="18" a="1"/>
  <c r="AM37" i="18" a="1"/>
  <c r="BI30" i="18" a="1"/>
  <c r="Z31" i="18" a="1"/>
  <c r="Q45" i="18" a="1"/>
  <c r="BI49" i="18" a="1"/>
  <c r="AA61" i="18" a="1"/>
  <c r="M74" i="18" a="1"/>
  <c r="K49" i="18" a="1"/>
  <c r="BO70" i="18" a="1"/>
  <c r="BA92" i="18" a="1"/>
  <c r="U74" i="18" a="1"/>
  <c r="AC72" i="18" a="1"/>
  <c r="S76" i="18" a="1"/>
  <c r="O59" i="18" a="1"/>
  <c r="M84" i="18" a="1"/>
  <c r="AZ25" i="18" a="1"/>
  <c r="AX31" i="18" a="1"/>
  <c r="AA33" i="18" a="1"/>
  <c r="AS58" i="18" a="1"/>
  <c r="AN82" i="18" a="1"/>
  <c r="Z81" i="18" a="1"/>
  <c r="BA75" i="18" a="1"/>
  <c r="AU74" i="18" a="1"/>
  <c r="AE58" i="18" a="1"/>
  <c r="D34" i="18" a="1"/>
  <c r="R59" i="18" a="1"/>
  <c r="Q46" i="18" a="1"/>
  <c r="AT57" i="18" a="1"/>
  <c r="X63" i="18" a="1"/>
  <c r="D68" i="18" a="1"/>
  <c r="AB38" i="18" a="1"/>
  <c r="X62" i="18" a="1"/>
  <c r="BG22" i="18" a="1"/>
  <c r="AO85" i="18" a="1"/>
  <c r="BG73" i="18" a="1"/>
  <c r="O65" i="18" a="1"/>
  <c r="T93" i="18" a="1"/>
  <c r="T84" i="18" a="1"/>
  <c r="AM82" i="18" a="1"/>
  <c r="C52" i="18" a="1"/>
  <c r="BD81" i="18" a="1"/>
  <c r="U61" i="18" a="1"/>
  <c r="Y48" i="18" a="1"/>
  <c r="BI59" i="18" a="1"/>
  <c r="AO79" i="18" a="1"/>
  <c r="BC46" i="18" a="1"/>
  <c r="AS61" i="18" a="1"/>
  <c r="AE26" i="18" a="1"/>
  <c r="AI63" i="18" a="1"/>
  <c r="BO41" i="18" a="1"/>
  <c r="U37" i="18" a="1"/>
  <c r="AB50" i="18" a="1"/>
  <c r="Y10" i="18" a="1"/>
  <c r="AO65" i="18" a="1"/>
  <c r="E53" i="18" a="1"/>
  <c r="D100" i="18" a="1"/>
  <c r="AL46" i="18" a="1"/>
  <c r="AB101" i="18" a="1"/>
  <c r="AH93" i="18" a="1"/>
  <c r="U73" i="18" a="1"/>
  <c r="D70" i="18" a="1"/>
  <c r="L56" i="18" a="1"/>
  <c r="BL106" i="18" a="1"/>
  <c r="BD65" i="18" a="1"/>
  <c r="G73" i="18" a="1"/>
  <c r="J69" i="18" a="1"/>
  <c r="L49" i="18" a="1"/>
  <c r="S46" i="18" a="1"/>
  <c r="AU36" i="18" a="1"/>
  <c r="AH70" i="18" a="1"/>
  <c r="AG45" i="18" a="1"/>
  <c r="BA28" i="18" a="1"/>
  <c r="AH21" i="18" a="1"/>
  <c r="D58" i="18" a="1"/>
  <c r="BS40" i="18" a="1"/>
  <c r="AO68" i="18" a="1"/>
  <c r="O41" i="18" a="1"/>
  <c r="AQ34" i="18" a="1"/>
  <c r="BN27" i="18" a="1"/>
  <c r="M67" i="18" a="1"/>
  <c r="AJ78" i="18" a="1"/>
  <c r="X34" i="18" a="1"/>
  <c r="Z16" i="18" a="1"/>
  <c r="AI49" i="18" a="1"/>
  <c r="BP45" i="18" a="1"/>
  <c r="S88" i="18" a="1"/>
  <c r="AI54" i="18" a="1"/>
  <c r="U71" i="18" a="1"/>
  <c r="AV67" i="18" a="1"/>
  <c r="AH66" i="18" a="1"/>
  <c r="BO56" i="18" a="1"/>
  <c r="BD63" i="18" a="1"/>
  <c r="N98" i="18" a="1"/>
  <c r="AJ79" i="18" a="1"/>
  <c r="BS42" i="18" a="1"/>
  <c r="BS33" i="18" a="1"/>
  <c r="BD33" i="18" a="1"/>
  <c r="Y68" i="18" a="1"/>
  <c r="Z60" i="18" a="1"/>
  <c r="BC40" i="18" a="1"/>
  <c r="Y43" i="18" a="1"/>
  <c r="BJ66" i="18" a="1"/>
  <c r="AO42" i="18" a="1"/>
  <c r="AE7" i="18" a="1"/>
  <c r="Y18" i="18" a="1"/>
  <c r="J29" i="18" a="1"/>
  <c r="BI61" i="18" a="1"/>
  <c r="BK17" i="18" a="1"/>
  <c r="BR78" i="18" a="1"/>
  <c r="N76" i="18" a="1"/>
  <c r="D66" i="18" a="1"/>
  <c r="Q76" i="18" a="1"/>
  <c r="BQ16" i="18" a="1"/>
  <c r="F99" i="18" a="1"/>
  <c r="AQ72" i="18" a="1"/>
  <c r="AC54" i="18" a="1"/>
  <c r="V49" i="18" a="1"/>
  <c r="BJ56" i="18" a="1"/>
  <c r="AV72" i="18" a="1"/>
  <c r="O88" i="18" a="1"/>
  <c r="O52" i="18" a="1"/>
  <c r="AE81" i="18" a="1"/>
  <c r="AM48" i="18" a="1"/>
  <c r="AX43" i="18" a="1"/>
  <c r="R36" i="18" a="1"/>
  <c r="Q56" i="18" a="1"/>
  <c r="AX18" i="18" a="1"/>
  <c r="E9" i="18" a="1"/>
  <c r="Y11" i="18" a="1"/>
  <c r="AJ92" i="18" a="1"/>
  <c r="F39" i="18" a="1"/>
  <c r="K28" i="18" a="1"/>
  <c r="AZ9" i="18" a="1"/>
  <c r="Z42" i="18" a="1"/>
  <c r="BP30" i="18" a="1"/>
  <c r="BJ21" i="18" a="1"/>
  <c r="BP16" i="18" a="1"/>
  <c r="AL99" i="18" a="1"/>
  <c r="Y77" i="18" a="1"/>
  <c r="BE14" i="18" a="1"/>
  <c r="AN71" i="18" a="1"/>
  <c r="AW62" i="18" a="1"/>
  <c r="AV49" i="18" a="1"/>
  <c r="F49" i="18" a="1"/>
  <c r="L61" i="18" a="1"/>
  <c r="AO74" i="18" a="1"/>
  <c r="J56" i="18" a="1"/>
  <c r="BO82" i="18" a="1"/>
  <c r="M55" i="18" a="1"/>
  <c r="BP86" i="18" a="1"/>
  <c r="AX65" i="18" a="1"/>
  <c r="H47" i="18" a="1"/>
  <c r="AP45" i="18" a="1"/>
  <c r="BG79" i="18" a="1"/>
  <c r="V28" i="18" a="1"/>
  <c r="BB26" i="18" a="1"/>
  <c r="V77" i="18" a="1"/>
  <c r="BR19" i="18" a="1"/>
  <c r="AS94" i="18" a="1"/>
  <c r="BL16" i="18" a="1"/>
  <c r="AG12" i="18" a="1"/>
  <c r="BE53" i="18" a="1"/>
  <c r="G67" i="18" a="1"/>
  <c r="C29" i="18" a="1"/>
  <c r="BP10" i="18" a="1"/>
  <c r="AS24" i="18" a="1"/>
  <c r="O45" i="18" a="1"/>
  <c r="S12" i="18" a="1"/>
  <c r="BO9" i="18" a="1"/>
  <c r="BB93" i="18" a="1"/>
  <c r="L32" i="18" a="1"/>
  <c r="BO96" i="18" a="1"/>
  <c r="AO72" i="18" a="1"/>
  <c r="E69" i="18" a="1"/>
  <c r="AI68" i="18" a="1"/>
  <c r="F56" i="18" a="1"/>
  <c r="C101" i="18" a="1"/>
  <c r="AF67" i="18" a="1"/>
  <c r="AA109" i="18" a="1"/>
  <c r="D57" i="18" a="1"/>
  <c r="BK60" i="18" a="1"/>
  <c r="BD88" i="18" a="1"/>
  <c r="BA89" i="18" a="1"/>
  <c r="BN40" i="18" a="1"/>
  <c r="BC65" i="18" a="1"/>
  <c r="AE20" i="18" a="1"/>
  <c r="AX55" i="18" a="1"/>
  <c r="AQ71" i="18" a="1"/>
  <c r="BH59" i="18" a="1"/>
  <c r="BO51" i="18" a="1"/>
  <c r="AM69" i="18" a="1"/>
  <c r="AS86" i="18" a="1"/>
  <c r="AU55" i="18" a="1"/>
  <c r="AC68" i="18" a="1"/>
  <c r="BI82" i="18" a="1"/>
  <c r="BP80" i="18" a="1"/>
  <c r="K56" i="18" a="1"/>
  <c r="AW42" i="18" a="1"/>
  <c r="U78" i="18" a="1"/>
  <c r="AU69" i="18" a="1"/>
  <c r="BJ59" i="18" a="1"/>
  <c r="M58" i="18" a="1"/>
  <c r="BD80" i="18" a="1"/>
  <c r="D48" i="18" a="1"/>
  <c r="F92" i="18" a="1"/>
  <c r="BS80" i="18" a="1"/>
  <c r="H101" i="18" a="1"/>
  <c r="Q47" i="18" a="1"/>
  <c r="AI102" i="18" a="1"/>
  <c r="BS76" i="18" a="1"/>
  <c r="BC110" i="18" a="1"/>
  <c r="X71" i="18" a="1"/>
  <c r="S69" i="18" a="1"/>
  <c r="AA15" i="18" a="1"/>
  <c r="BI71" i="18" a="1"/>
  <c r="E34" i="18" a="1"/>
  <c r="BA93" i="18" a="1"/>
  <c r="AQ44" i="18" a="1"/>
  <c r="AU63" i="18" a="1"/>
  <c r="BC87" i="18" a="1"/>
  <c r="U50" i="18" a="1"/>
  <c r="BP104" i="18" a="1"/>
  <c r="BS94" i="18" a="1"/>
  <c r="AU83" i="18" a="1"/>
  <c r="BE72" i="18" a="1"/>
  <c r="AX52" i="18" a="1"/>
  <c r="BO79" i="18" a="1"/>
  <c r="AS84" i="18" a="1"/>
  <c r="V65" i="18" a="1"/>
  <c r="AL67" i="18" a="1"/>
  <c r="AJ66" i="18" a="1"/>
  <c r="Y32" i="18" a="1"/>
  <c r="BQ40" i="18" a="1"/>
  <c r="U29" i="18" a="1"/>
  <c r="BJ51" i="18" a="1"/>
  <c r="Q93" i="18" a="1"/>
  <c r="AG74" i="18" a="1"/>
  <c r="BJ98" i="18" a="1"/>
  <c r="BI99" i="18" a="1"/>
  <c r="BH78" i="18" a="1"/>
  <c r="AN62" i="18" a="1"/>
  <c r="AZ46" i="18" a="1"/>
  <c r="AO83" i="18" a="1"/>
  <c r="G58" i="18" a="1"/>
  <c r="V75" i="18" a="1"/>
  <c r="BD79" i="18" a="1"/>
  <c r="T40" i="18" a="1"/>
  <c r="AS28" i="18" a="1"/>
  <c r="V9" i="18" a="1"/>
  <c r="BC21" i="18" a="1"/>
  <c r="AE85" i="18" a="1"/>
  <c r="E89" i="18" a="1"/>
  <c r="K52" i="18" a="1"/>
  <c r="AG67" i="18" a="1"/>
  <c r="AN109" i="18" a="1"/>
  <c r="G48" i="18" a="1"/>
  <c r="L65" i="18" a="1"/>
  <c r="J26" i="18" a="1"/>
  <c r="AU90" i="18" a="1"/>
  <c r="BD99" i="18" a="1"/>
  <c r="N68" i="18" a="1"/>
  <c r="C46" i="18" a="1"/>
  <c r="T44" i="18" a="1"/>
  <c r="Y67" i="18" a="1"/>
  <c r="AO28" i="18" a="1"/>
  <c r="U27" i="18" a="1"/>
  <c r="F34" i="18" a="1"/>
  <c r="AI91" i="18" a="1"/>
  <c r="AH67" i="18" a="1"/>
  <c r="AV87" i="18" a="1"/>
  <c r="AF77" i="18" a="1"/>
  <c r="G70" i="18" a="1"/>
  <c r="AA72" i="18" a="1"/>
  <c r="J53" i="18" a="1"/>
  <c r="F48" i="18" a="1"/>
  <c r="AQ9" i="18" a="1"/>
  <c r="AO61" i="18" a="1"/>
  <c r="BG40" i="18" a="1"/>
  <c r="O58" i="18" a="1"/>
  <c r="BH36" i="18" a="1"/>
  <c r="AI58" i="18" a="1"/>
  <c r="Y72" i="18" a="1"/>
  <c r="AX45" i="18" a="1"/>
  <c r="AM65" i="18" a="1"/>
  <c r="BG82" i="18" a="1"/>
  <c r="AE92" i="18" a="1"/>
  <c r="V67" i="18" a="1"/>
  <c r="R69" i="18" a="1"/>
  <c r="AU79" i="18" a="1"/>
  <c r="BK35" i="18" a="1"/>
  <c r="BH31" i="18" a="1"/>
  <c r="AQ20" i="18" a="1"/>
  <c r="AX37" i="18" a="1"/>
  <c r="H92" i="18" a="1"/>
  <c r="N92" i="18" a="1"/>
  <c r="AA51" i="18" a="1"/>
  <c r="BB36" i="18" a="1"/>
  <c r="L35" i="18" a="1"/>
  <c r="Z38" i="18" a="1"/>
  <c r="K27" i="18" a="1"/>
  <c r="AH74" i="18" a="1"/>
  <c r="Y58" i="18" a="1"/>
  <c r="AG63" i="18" a="1"/>
  <c r="AE76" i="18" a="1"/>
  <c r="AN52" i="18" a="1"/>
  <c r="BE85" i="18" a="1"/>
  <c r="M95" i="18" a="1"/>
  <c r="AF62" i="18" a="1"/>
  <c r="BJ60" i="18" a="1"/>
  <c r="F59" i="18" a="1"/>
  <c r="BD23" i="18" a="1"/>
  <c r="Y60" i="18" a="1"/>
  <c r="AW61" i="18" a="1"/>
  <c r="AE31" i="18" a="1"/>
  <c r="BK43" i="18" a="1"/>
  <c r="AC16" i="18" a="1"/>
  <c r="G65" i="18" a="1"/>
  <c r="BO49" i="18" a="1"/>
  <c r="BK24" i="18" a="1"/>
  <c r="AA90" i="18" a="1"/>
  <c r="AG90" i="18" a="1"/>
  <c r="AH44" i="18" a="1"/>
  <c r="BS69" i="18" a="1"/>
  <c r="BE47" i="18" a="1"/>
  <c r="D36" i="18" a="1"/>
  <c r="V36" i="18" a="1"/>
  <c r="AO69" i="18" a="1"/>
  <c r="AI27" i="18" a="1"/>
  <c r="BB31" i="18" a="1"/>
  <c r="H23" i="18" a="1"/>
  <c r="E56" i="18" a="1"/>
  <c r="Y27" i="18" a="1"/>
  <c r="BE84" i="18" a="1"/>
  <c r="AG78" i="18" a="1"/>
  <c r="Q86" i="18" a="1"/>
  <c r="X64" i="18" a="1"/>
  <c r="J49" i="18" a="1"/>
  <c r="E36" i="18" a="1"/>
  <c r="AT88" i="18" a="1"/>
  <c r="O67" i="18" a="1"/>
  <c r="X27" i="18" a="1"/>
  <c r="L37" i="18" a="1"/>
  <c r="AI30" i="18" a="1"/>
  <c r="AN54" i="18" a="1"/>
  <c r="BD21" i="18" a="1"/>
  <c r="AQ12" i="18" a="1"/>
  <c r="AT84" i="18" a="1"/>
  <c r="K29" i="18" a="1"/>
  <c r="AE87" i="18" a="1"/>
  <c r="K36" i="18" a="1"/>
  <c r="AH99" i="18" a="1"/>
  <c r="AI22" i="18" a="1"/>
  <c r="N18" i="18" a="1"/>
  <c r="V5" i="18" a="1"/>
  <c r="BS96" i="18" a="1"/>
  <c r="AN96" i="18" a="1"/>
  <c r="AM61" i="18" a="1"/>
  <c r="AE48" i="18" a="1"/>
  <c r="Z51" i="18" a="1"/>
  <c r="AS63" i="18" a="1"/>
  <c r="AO57" i="18" a="1"/>
  <c r="BG97" i="18" a="1"/>
  <c r="AT18" i="18" a="1"/>
  <c r="BQ22" i="18" a="1"/>
  <c r="AI81" i="18" a="1"/>
  <c r="AG51" i="18" a="1"/>
  <c r="BQ49" i="18" a="1"/>
  <c r="AH39" i="18" a="1"/>
  <c r="Y100" i="18" a="1"/>
  <c r="M31" i="18" a="1"/>
  <c r="BA30" i="18" a="1"/>
  <c r="AJ40" i="18" a="1"/>
  <c r="AT14" i="18" a="1"/>
  <c r="M56" i="18" a="1"/>
  <c r="F25" i="18" a="1"/>
  <c r="D17" i="18" a="1"/>
  <c r="BO111" i="18" a="1"/>
  <c r="AO38" i="18" a="1"/>
  <c r="E13" i="18" a="1"/>
  <c r="Q7" i="18" a="1"/>
  <c r="AQ67" i="18" a="1"/>
  <c r="G76" i="18" a="1"/>
  <c r="BC28" i="18" a="1"/>
  <c r="AT7" i="18" a="1"/>
  <c r="G60" i="18" a="1"/>
  <c r="AC17" i="18" a="1"/>
  <c r="AA87" i="18" a="1"/>
  <c r="R104" i="18" a="1"/>
  <c r="Z90" i="18" a="1"/>
  <c r="BE93" i="18" a="1"/>
  <c r="BB81" i="18" a="1"/>
  <c r="AS78" i="18" a="1"/>
  <c r="O61" i="18" a="1"/>
  <c r="U46" i="18" a="1"/>
  <c r="O93" i="18" a="1"/>
  <c r="BQ41" i="18" a="1"/>
  <c r="K46" i="18" a="1"/>
  <c r="F69" i="18" a="1"/>
  <c r="AM57" i="18" a="1"/>
  <c r="Z40" i="18" a="1"/>
  <c r="X66" i="18" a="1"/>
  <c r="AE15" i="18" a="1"/>
  <c r="AZ8" i="18" a="1"/>
  <c r="AZ50" i="18" a="1"/>
  <c r="AE46" i="18" a="1"/>
  <c r="BC83" i="18" a="1"/>
  <c r="BJ24" i="18" a="1"/>
  <c r="R40" i="18" a="1"/>
  <c r="BC93" i="18" a="1"/>
  <c r="AV33" i="18" a="1"/>
  <c r="U22" i="18" a="1"/>
  <c r="BP20" i="18" a="1"/>
  <c r="BO83" i="18" a="1"/>
  <c r="AL54" i="18" a="1"/>
  <c r="BQ25" i="18" a="1"/>
  <c r="BK9" i="18" a="1"/>
  <c r="G74" i="18" a="1"/>
  <c r="AF35" i="18" a="1"/>
  <c r="N82" i="18" a="1"/>
  <c r="BH101" i="18" a="1"/>
  <c r="AB75" i="18" a="1"/>
  <c r="D61" i="18" a="1"/>
  <c r="Z75" i="18" a="1"/>
  <c r="O81" i="18" a="1"/>
  <c r="AZ84" i="18" a="1"/>
  <c r="BH67" i="18" a="1"/>
  <c r="AJ72" i="18" a="1"/>
  <c r="AF80" i="18" a="1"/>
  <c r="BG51" i="18" a="1"/>
  <c r="Y92" i="18" a="1"/>
  <c r="M71" i="18" a="1"/>
  <c r="AI65" i="18" a="1"/>
  <c r="AX62" i="18" a="1"/>
  <c r="AZ89" i="18" a="1"/>
  <c r="AT54" i="18" a="1"/>
  <c r="T49" i="18" a="1"/>
  <c r="BD87" i="18" a="1"/>
  <c r="AT53" i="18" a="1"/>
  <c r="AL38" i="18" a="1"/>
  <c r="AL71" i="18" a="1"/>
  <c r="BJ72" i="18" a="1"/>
  <c r="AL61" i="18" a="1"/>
  <c r="BS70" i="18" a="1"/>
  <c r="BI88" i="18" a="1"/>
  <c r="BS85" i="18" a="1"/>
  <c r="BE74" i="18" a="1"/>
  <c r="AM55" i="18" a="1"/>
  <c r="X108" i="18" a="1"/>
  <c r="AW94" i="18" a="1"/>
  <c r="H111" i="18" a="1"/>
  <c r="BJ80" i="18" a="1"/>
  <c r="BR83" i="18" a="1"/>
  <c r="BJ30" i="18" a="1"/>
  <c r="BN68" i="18" a="1"/>
  <c r="AQ58" i="18" a="1"/>
  <c r="M59" i="18" a="1"/>
  <c r="AW39" i="18" a="1"/>
  <c r="J85" i="18" a="1"/>
  <c r="K97" i="18" a="1"/>
  <c r="BO61" i="18" a="1"/>
  <c r="BL80" i="18" a="1"/>
  <c r="BC88" i="18" a="1"/>
  <c r="H49" i="18" a="1"/>
  <c r="N94" i="18" a="1"/>
  <c r="BN52" i="18" a="1"/>
  <c r="F91" i="18" a="1"/>
  <c r="AI92" i="18" a="1"/>
  <c r="AM92" i="18" a="1"/>
  <c r="AT31" i="18" a="1"/>
  <c r="BI46" i="18" a="1"/>
  <c r="H60" i="18" a="1"/>
  <c r="AZ101" i="18" a="1"/>
  <c r="BQ32" i="18" a="1"/>
  <c r="V69" i="18" a="1"/>
  <c r="BC89" i="18" a="1"/>
  <c r="L86" i="18" a="1"/>
  <c r="L100" i="18" a="1"/>
  <c r="BO72" i="18" a="1"/>
  <c r="BK91" i="18" a="1"/>
  <c r="AI85" i="18" a="1"/>
  <c r="F42" i="18" a="1"/>
  <c r="J34" i="18" a="1"/>
  <c r="AC85" i="18" a="1"/>
  <c r="Z73" i="18" a="1"/>
  <c r="BE64" i="18" a="1"/>
  <c r="BL30" i="18" a="1"/>
  <c r="BA63" i="18" a="1"/>
  <c r="X30" i="18" a="1"/>
  <c r="AN57" i="18" a="1"/>
  <c r="R79" i="18" a="1"/>
  <c r="AH72" i="18" a="1"/>
  <c r="AG64" i="18" a="1"/>
  <c r="AB57" i="18" a="1"/>
  <c r="BK104" i="18" a="1"/>
  <c r="AP56" i="18" a="1"/>
  <c r="Y56" i="18" a="1"/>
  <c r="BK42" i="18" a="1"/>
  <c r="AP48" i="18" a="1"/>
  <c r="AS67" i="18" a="1"/>
  <c r="AU111" i="18" a="1"/>
  <c r="BQ57" i="18" a="1"/>
  <c r="AT70" i="18" a="1"/>
  <c r="S72" i="18" a="1"/>
  <c r="AP78" i="18" a="1"/>
  <c r="BE36" i="18" a="1"/>
  <c r="BA71" i="18" a="1"/>
  <c r="AU92" i="18" a="1"/>
  <c r="BH66" i="18" a="1"/>
  <c r="Y47" i="18" a="1"/>
  <c r="AX75" i="18" a="1"/>
  <c r="AI69" i="18" a="1"/>
  <c r="AJ50" i="18" a="1"/>
  <c r="AT89" i="18" a="1"/>
  <c r="AB46" i="18" a="1"/>
  <c r="E55" i="18" a="1"/>
  <c r="G63" i="18" a="1"/>
  <c r="BG88" i="18" a="1"/>
  <c r="Y85" i="18" a="1"/>
  <c r="AA30" i="18" a="1"/>
  <c r="BC92" i="18" a="1"/>
  <c r="AM58" i="18" a="1"/>
  <c r="AB90" i="18" a="1"/>
  <c r="AG83" i="18" a="1"/>
  <c r="AZ105" i="18" a="1"/>
  <c r="BB59" i="18" a="1"/>
  <c r="T56" i="18" a="1"/>
  <c r="BJ73" i="18" a="1"/>
  <c r="AL73" i="18" a="1"/>
  <c r="G49" i="18" a="1"/>
  <c r="AV47" i="18" a="1"/>
  <c r="C81" i="18" a="1"/>
  <c r="L70" i="18" a="1"/>
  <c r="S27" i="18" a="1"/>
  <c r="AP47" i="18" a="1"/>
  <c r="AS15" i="18" a="1"/>
  <c r="H73" i="18" a="1"/>
  <c r="K51" i="18" a="1"/>
  <c r="T43" i="18" a="1"/>
  <c r="BB73" i="18" a="1"/>
  <c r="BS81" i="18" a="1"/>
  <c r="D75" i="18" a="1"/>
  <c r="AS23" i="18" a="1"/>
  <c r="K54" i="18" a="1"/>
  <c r="J89" i="18" a="1"/>
  <c r="Y49" i="18" a="1"/>
  <c r="AS81" i="18" a="1"/>
  <c r="BJ58" i="18" a="1"/>
  <c r="Z53" i="18" a="1"/>
  <c r="U6" i="18" a="1"/>
  <c r="BA33" i="18" a="1"/>
  <c r="N27" i="18" a="1"/>
  <c r="AC21" i="18" a="1"/>
  <c r="BG45" i="18" a="1"/>
  <c r="V16" i="18" a="1"/>
  <c r="AJ13" i="18" a="1"/>
  <c r="BK33" i="18" a="1"/>
  <c r="F106" i="18" a="1"/>
  <c r="AF50" i="18" a="1"/>
  <c r="BE78" i="18" a="1"/>
  <c r="AP75" i="18" a="1"/>
  <c r="N58" i="18" a="1"/>
  <c r="BH55" i="18" a="1"/>
  <c r="Q44" i="18" a="1"/>
  <c r="AF79" i="18" a="1"/>
  <c r="E50" i="18" a="1"/>
  <c r="Y37" i="18" a="1"/>
  <c r="AQ55" i="18" a="1"/>
  <c r="BI68" i="18" a="1"/>
  <c r="V86" i="18" a="1"/>
  <c r="AA27" i="18" a="1"/>
  <c r="AI35" i="18" a="1"/>
  <c r="BO87" i="18" a="1"/>
  <c r="AO51" i="18" a="1"/>
  <c r="C82" i="18" a="1"/>
  <c r="BP40" i="18" a="1"/>
  <c r="BP41" i="18" a="1"/>
  <c r="L34" i="18" a="1"/>
  <c r="AF69" i="18" a="1"/>
  <c r="BN43" i="18" a="1"/>
  <c r="G54" i="18" a="1"/>
  <c r="AV17" i="18" a="1"/>
  <c r="O73" i="18" a="1"/>
  <c r="X55" i="18" a="1"/>
  <c r="F40" i="18" a="1"/>
  <c r="AJ28" i="18" a="1"/>
  <c r="Y64" i="18" a="1"/>
  <c r="BK20" i="18" a="1"/>
  <c r="BI76" i="18" a="1"/>
  <c r="AN75" i="18" a="1"/>
  <c r="AO64" i="18" a="1"/>
  <c r="AC59" i="18" a="1"/>
  <c r="AN60" i="18" a="1"/>
  <c r="J43" i="18" a="1"/>
  <c r="Q84" i="18" a="1"/>
  <c r="G87" i="18" a="1"/>
  <c r="AS80" i="18" a="1"/>
  <c r="AQ23" i="18" a="1"/>
  <c r="BJ37" i="18" a="1"/>
  <c r="BB57" i="18" a="1"/>
  <c r="C26" i="18" a="1"/>
  <c r="S82" i="18" a="1"/>
  <c r="AJ14" i="18" a="1"/>
  <c r="AM42" i="18" a="1"/>
  <c r="BC18" i="18" a="1"/>
  <c r="BO47" i="18" a="1"/>
  <c r="H93" i="18" a="1"/>
  <c r="AJ32" i="18" a="1"/>
  <c r="AS8" i="18" a="1"/>
  <c r="C11" i="18" a="1"/>
  <c r="AA100" i="18" a="1"/>
  <c r="AQ97" i="18" a="1"/>
  <c r="AP66" i="18" a="1"/>
  <c r="AT86" i="18" a="1"/>
  <c r="AU66" i="18" a="1"/>
  <c r="F68" i="18" a="1"/>
  <c r="BP67" i="18" a="1"/>
  <c r="BO66" i="18" a="1"/>
  <c r="BB28" i="18" a="1"/>
  <c r="AA45" i="18" a="1"/>
  <c r="AA9" i="18" a="1"/>
  <c r="Z20" i="18" a="1"/>
  <c r="BL40" i="18" a="1"/>
  <c r="G25" i="18" a="1"/>
  <c r="AC76" i="18" a="1"/>
  <c r="Y45" i="18" a="1"/>
  <c r="AW111" i="18" a="1"/>
  <c r="R76" i="18" a="1"/>
  <c r="T54" i="18" a="1"/>
  <c r="BG47" i="18" a="1"/>
  <c r="BI22" i="18" a="1"/>
  <c r="BN7" i="18" a="1"/>
  <c r="AT67" i="18" a="1"/>
  <c r="U24" i="18" a="1"/>
  <c r="Z66" i="18" a="1"/>
  <c r="H21" i="18" a="1"/>
  <c r="AQ52" i="18" a="1"/>
  <c r="AA66" i="18" a="1"/>
  <c r="Z10" i="18" a="1"/>
  <c r="AH14" i="18" a="1"/>
  <c r="BN77" i="18" a="1"/>
  <c r="BQ83" i="18" a="1"/>
  <c r="G89" i="18" a="1"/>
  <c r="Q105" i="18" a="1"/>
  <c r="BP58" i="18" a="1"/>
  <c r="AE39" i="18" a="1"/>
  <c r="Q91" i="18" a="1"/>
  <c r="E71" i="18" a="1"/>
  <c r="AO88" i="18" a="1"/>
  <c r="BJ65" i="18" a="1"/>
  <c r="C66" i="18" a="1"/>
  <c r="AS62" i="18" a="1"/>
  <c r="Q8" i="18" a="1"/>
  <c r="AE80" i="18" a="1"/>
  <c r="O25" i="18" a="1"/>
  <c r="BG21" i="18" a="1"/>
  <c r="AV46" i="18" a="1"/>
  <c r="F52" i="18" a="1"/>
  <c r="R92" i="18" a="1"/>
  <c r="BN37" i="18" a="1"/>
  <c r="X36" i="18" a="1"/>
  <c r="AM23" i="18" a="1"/>
  <c r="J8" i="18" a="1"/>
  <c r="L81" i="18" a="1"/>
  <c r="U92" i="18" a="1"/>
  <c r="BH103" i="18" a="1"/>
  <c r="BS111" i="18" a="1"/>
  <c r="G88" i="18" a="1"/>
  <c r="U83" i="18" a="1"/>
  <c r="X78" i="18" a="1"/>
  <c r="R54" i="18" a="1"/>
  <c r="BI89" i="18" a="1"/>
  <c r="BN99" i="18" a="1"/>
  <c r="BA88" i="18" a="1"/>
  <c r="BA85" i="18" a="1"/>
  <c r="AU58" i="18" a="1"/>
  <c r="BB80" i="18" a="1"/>
  <c r="H57" i="18" a="1"/>
  <c r="AQ84" i="18" a="1"/>
  <c r="BO44" i="18" a="1"/>
  <c r="G101" i="18" a="1"/>
  <c r="AJ101" i="18" a="1"/>
  <c r="AZ109" i="18" a="1"/>
  <c r="AE72" i="18" a="1"/>
  <c r="AS57" i="18" a="1"/>
  <c r="AE88" i="18" a="1"/>
  <c r="AS64" i="18" a="1"/>
  <c r="BN83" i="18" a="1"/>
  <c r="AB87" i="18" a="1"/>
  <c r="AW63" i="18" a="1"/>
  <c r="L53" i="18" a="1"/>
  <c r="X47" i="18" a="1"/>
  <c r="AA82" i="18" a="1"/>
  <c r="AM99" i="18" a="1"/>
  <c r="X37" i="18" a="1"/>
  <c r="G93" i="18" a="1"/>
  <c r="BS92" i="18" a="1"/>
  <c r="AC77" i="18" a="1"/>
  <c r="BI81" i="18" a="1"/>
  <c r="AZ76" i="18" a="1"/>
  <c r="E111" i="18" a="1"/>
  <c r="E83" i="18" a="1"/>
  <c r="BK56" i="18" a="1"/>
  <c r="BC73" i="18" a="1"/>
  <c r="AC86" i="18" a="1"/>
  <c r="AE52" i="18" a="1"/>
  <c r="BA27" i="18" a="1"/>
  <c r="AJ58" i="18" a="1"/>
  <c r="BB69" i="18" a="1"/>
  <c r="X86" i="18" a="1"/>
  <c r="BL69" i="18" a="1"/>
  <c r="AX97" i="18" a="1"/>
  <c r="AW66" i="18" a="1"/>
  <c r="E39" i="18" a="1"/>
  <c r="BE40" i="18" a="1"/>
  <c r="BA32" i="18" a="1"/>
  <c r="BE73" i="18" a="1"/>
  <c r="AB72" i="18" a="1"/>
  <c r="BC41" i="18" a="1"/>
  <c r="AT92" i="18" a="1"/>
  <c r="AX29" i="18" a="1"/>
  <c r="BC103" i="18" a="1"/>
  <c r="BO45" i="18" a="1"/>
  <c r="AL39" i="18" a="1"/>
  <c r="BQ64" i="18" a="1"/>
  <c r="BP77" i="18" a="1"/>
  <c r="AC42" i="18" a="1"/>
  <c r="L58" i="18" a="1"/>
  <c r="AC70" i="18" a="1"/>
  <c r="AB89" i="18" a="1"/>
  <c r="O85" i="18" a="1"/>
  <c r="Q77" i="18" a="1"/>
  <c r="N62" i="18" a="1"/>
  <c r="Z57" i="18" a="1"/>
  <c r="AE30" i="18" a="1"/>
  <c r="V39" i="18" a="1"/>
  <c r="K74" i="18" a="1"/>
  <c r="BO58" i="18" a="1"/>
  <c r="AX17" i="18" a="1"/>
  <c r="AF71" i="18" a="1"/>
  <c r="BS39" i="18" a="1"/>
  <c r="Q68" i="18" a="1"/>
  <c r="H66" i="18" a="1"/>
  <c r="AF64" i="18" a="1"/>
  <c r="T67" i="18" a="1"/>
  <c r="BJ17" i="18" a="1"/>
  <c r="AH77" i="18" a="1"/>
  <c r="AN66" i="18" a="1"/>
  <c r="Z72" i="18" a="1"/>
  <c r="AO56" i="18" a="1"/>
  <c r="AM54" i="18" a="1"/>
  <c r="Z74" i="18" a="1"/>
  <c r="AT34" i="18" a="1"/>
  <c r="BK10" i="18" a="1"/>
  <c r="BC62" i="18" a="1"/>
  <c r="AQ75" i="18" a="1"/>
  <c r="J66" i="18" a="1"/>
  <c r="AA97" i="18" a="1"/>
  <c r="BR43" i="18" a="1"/>
  <c r="BG61" i="18" a="1"/>
  <c r="AC33" i="18" a="1"/>
  <c r="C25" i="18" a="1"/>
  <c r="AB62" i="18" a="1"/>
  <c r="BP79" i="18" a="1"/>
  <c r="BD36" i="18" a="1"/>
  <c r="AF38" i="18" a="1"/>
  <c r="BD5" i="18" a="1"/>
  <c r="BC57" i="18" a="1"/>
  <c r="BA5" i="18" a="1"/>
  <c r="Q82" i="18" a="1"/>
  <c r="BN58" i="18" a="1"/>
  <c r="BL79" i="18" a="1"/>
  <c r="V85" i="18" a="1"/>
  <c r="E72" i="18" a="1"/>
  <c r="Q63" i="18" a="1"/>
  <c r="AQ89" i="18" a="1"/>
  <c r="AX27" i="18" a="1"/>
  <c r="U48" i="18" a="1"/>
  <c r="BA62" i="18" a="1"/>
  <c r="BE48" i="18" a="1"/>
  <c r="AM71" i="18" a="1"/>
  <c r="BI8" i="18" a="1"/>
  <c r="BD17" i="18" a="1"/>
  <c r="BL12" i="18" a="1"/>
  <c r="BA45" i="18" a="1"/>
  <c r="T21" i="18" a="1"/>
  <c r="BH11" i="18" a="1"/>
  <c r="Z14" i="18" a="1"/>
  <c r="S75" i="18" a="1"/>
  <c r="AJ48" i="18" a="1"/>
  <c r="BH74" i="18" a="1"/>
  <c r="U40" i="18" a="1"/>
  <c r="K105" i="18" a="1"/>
  <c r="BQ84" i="18" a="1"/>
  <c r="AO44" i="18" a="1"/>
  <c r="U43" i="18" a="1"/>
  <c r="BE51" i="18" a="1"/>
  <c r="BI66" i="18" a="1"/>
  <c r="AP36" i="18" a="1"/>
  <c r="AG40" i="18" a="1"/>
  <c r="BA43" i="18" a="1"/>
  <c r="J33" i="18" a="1"/>
  <c r="E16" i="18" a="1"/>
  <c r="AA67" i="18" a="1"/>
  <c r="AJ15" i="18" a="1"/>
  <c r="BI65" i="18" a="1"/>
  <c r="C39" i="18" a="1"/>
  <c r="Z17" i="18" a="1"/>
  <c r="M29" i="18" a="1"/>
  <c r="C74" i="18" a="1"/>
  <c r="Q48" i="18" a="1"/>
  <c r="J37" i="18" a="1"/>
  <c r="O16" i="18" a="1"/>
  <c r="BD46" i="18" a="1"/>
  <c r="BK19" i="18" a="1"/>
  <c r="AJ21" i="18" a="1"/>
  <c r="AN6" i="18" a="1"/>
  <c r="AZ30" i="18" a="1"/>
  <c r="AU23" i="18" a="1"/>
  <c r="N69" i="18" a="1"/>
  <c r="O84" i="18" a="1"/>
  <c r="N97" i="18" a="1"/>
  <c r="BO77" i="18" a="1"/>
  <c r="AZ26" i="18" a="1"/>
  <c r="M33" i="18" a="1"/>
  <c r="L18" i="18" a="1"/>
  <c r="AV34" i="18" a="1"/>
  <c r="D91" i="18" a="1"/>
  <c r="C77" i="18" a="1"/>
  <c r="AX11" i="18" a="1"/>
  <c r="AF58" i="18" a="1"/>
  <c r="E25" i="18" a="1"/>
  <c r="K75" i="18" a="1"/>
  <c r="BA7" i="18" a="1"/>
  <c r="AN8" i="18" a="1"/>
  <c r="AM66" i="18" a="1"/>
  <c r="T20" i="18" a="1"/>
  <c r="K16" i="18" a="1"/>
  <c r="AB59" i="18" a="1"/>
  <c r="AT9" i="18" a="1"/>
  <c r="AG15" i="18" a="1"/>
  <c r="H30" i="18" a="1"/>
  <c r="BR40" i="18" a="1"/>
  <c r="AV30" i="18" a="1"/>
  <c r="Q24" i="18" a="1"/>
  <c r="AJ86" i="18" a="1"/>
  <c r="M52" i="18" a="1"/>
  <c r="AL28" i="18" a="1"/>
  <c r="U30" i="18" a="1"/>
  <c r="K10" i="18" a="1"/>
  <c r="BS8" i="18" a="1"/>
  <c r="AA7" i="18" a="1"/>
  <c r="BS19" i="18" a="1"/>
  <c r="T85" i="18" a="1"/>
  <c r="BJ46" i="18" a="1"/>
  <c r="T27" i="18" a="1"/>
  <c r="T22" i="18" a="1"/>
  <c r="AB91" i="18" a="1"/>
  <c r="AW41" i="18" a="1"/>
  <c r="M36" i="18" a="1"/>
  <c r="M48" i="18" a="1"/>
  <c r="AF8" i="18" a="1"/>
  <c r="G29" i="18" a="1"/>
  <c r="E43" i="18" a="1"/>
  <c r="BD100" i="18" a="1"/>
  <c r="BR45" i="18" a="1"/>
  <c r="AM16" i="18" a="1"/>
  <c r="AM34" i="18" a="1"/>
  <c r="BN98" i="18" a="1"/>
  <c r="R21" i="18" a="1"/>
  <c r="AG5" i="18" a="1"/>
  <c r="Z33" i="18" a="1"/>
  <c r="AO34" i="18" a="1"/>
  <c r="AO10" i="18" a="1"/>
  <c r="AE41" i="18" a="1"/>
  <c r="S20" i="18" a="1"/>
  <c r="AU75" i="18" a="1"/>
  <c r="AW38" i="18" a="1"/>
  <c r="AT21" i="18" a="1"/>
  <c r="Q62" i="18" a="1"/>
  <c r="AX38" i="18" a="1"/>
  <c r="N6" i="18" a="1"/>
  <c r="K35" i="18" a="1"/>
  <c r="X84" i="18" a="1"/>
  <c r="AQ69" i="18" a="1"/>
  <c r="S49" i="18" a="1"/>
  <c r="R53" i="18" a="1"/>
  <c r="C27" i="18" a="1"/>
  <c r="BP65" i="18" a="1"/>
  <c r="M42" i="18" a="1"/>
  <c r="O34" i="18" a="1"/>
  <c r="L26" i="18" a="1"/>
  <c r="V35" i="18" a="1"/>
  <c r="S14" i="18" a="1"/>
  <c r="AC37" i="18" a="1"/>
  <c r="AZ31" i="18" a="1"/>
  <c r="BE66" i="18" a="1"/>
  <c r="BP8" i="18" a="1"/>
  <c r="AE6" i="18" a="1"/>
  <c r="C72" i="18" a="1"/>
  <c r="J10" i="18" a="1"/>
  <c r="L16" i="18" a="1"/>
  <c r="AV60" i="18" a="1"/>
  <c r="BC32" i="18" a="1"/>
  <c r="AC13" i="18" a="1"/>
  <c r="BL94" i="18" a="1"/>
  <c r="S64" i="18" a="1"/>
  <c r="F89" i="18" a="1"/>
  <c r="AB71" i="18" a="1"/>
  <c r="F90" i="18" a="1"/>
  <c r="H67" i="18" a="1"/>
  <c r="H91" i="18" a="1"/>
  <c r="BO32" i="18" a="1"/>
  <c r="AX76" i="18" a="1"/>
  <c r="AA76" i="18" a="1"/>
  <c r="AH96" i="18" a="1"/>
  <c r="AU73" i="18" a="1"/>
  <c r="E61" i="18" a="1"/>
  <c r="T55" i="18" a="1"/>
  <c r="AW67" i="18" a="1"/>
  <c r="BK16" i="18" a="1"/>
  <c r="BQ46" i="18" a="1"/>
  <c r="V45" i="18" a="1"/>
  <c r="AG100" i="18" a="1"/>
  <c r="AL50" i="18" a="1"/>
  <c r="BI87" i="18" a="1"/>
  <c r="BD72" i="18" a="1"/>
  <c r="AE49" i="18" a="1"/>
  <c r="AX63" i="18" a="1"/>
  <c r="AA71" i="18" a="1"/>
  <c r="R100" i="18" a="1"/>
  <c r="BP46" i="18" a="1"/>
  <c r="AS109" i="18" a="1"/>
  <c r="AH48" i="18" a="1"/>
  <c r="U54" i="18" a="1"/>
  <c r="BR87" i="18" a="1"/>
  <c r="AS92" i="18" a="1"/>
  <c r="H34" i="18" a="1"/>
  <c r="H84" i="18" a="1"/>
  <c r="BP97" i="18" a="1"/>
  <c r="AZ72" i="18" a="1"/>
  <c r="AW46" i="18" a="1"/>
  <c r="BS61" i="18" a="1"/>
  <c r="AM50" i="18" a="1"/>
  <c r="AC49" i="18" a="1"/>
  <c r="K14" i="18" a="1"/>
  <c r="AT74" i="18" a="1"/>
  <c r="BC56" i="18" a="1"/>
  <c r="BQ72" i="18" a="1"/>
  <c r="AG30" i="18" a="1"/>
  <c r="AW78" i="18" a="1"/>
  <c r="BS44" i="18" a="1"/>
  <c r="V80" i="18" a="1"/>
  <c r="Y52" i="18" a="1"/>
  <c r="BS75" i="18" a="1"/>
  <c r="AU46" i="18" a="1"/>
  <c r="AS79" i="18" a="1"/>
  <c r="BK30" i="18" a="1"/>
  <c r="AJ91" i="18" a="1"/>
  <c r="E49" i="18" a="1"/>
  <c r="AH27" i="18" a="1"/>
  <c r="BS73" i="18" a="1"/>
  <c r="AI82" i="18" a="1"/>
  <c r="J59" i="18" a="1"/>
  <c r="Y46" i="18" a="1"/>
  <c r="AG20" i="18" a="1"/>
  <c r="AL80" i="18" a="1"/>
  <c r="BG89" i="18" a="1"/>
  <c r="AE50" i="18" a="1"/>
  <c r="H88" i="18" a="1"/>
  <c r="AL86" i="18" a="1"/>
  <c r="M92" i="18" a="1"/>
  <c r="S50" i="18" a="1"/>
  <c r="BQ80" i="18" a="1"/>
  <c r="AM43" i="18" a="1"/>
  <c r="N35" i="18" a="1"/>
  <c r="AZ42" i="18" a="1"/>
  <c r="BQ13" i="18" a="1"/>
  <c r="AV52" i="18" a="1"/>
  <c r="BQ81" i="18" a="1"/>
  <c r="V38" i="18" a="1"/>
  <c r="AO92" i="18" a="1"/>
  <c r="D25" i="18" a="1"/>
  <c r="C61" i="18" a="1"/>
  <c r="AN39" i="18" a="1"/>
  <c r="AP61" i="18" a="1"/>
  <c r="T95" i="18" a="1"/>
  <c r="O78" i="18" a="1"/>
  <c r="V98" i="18" a="1"/>
  <c r="BS60" i="18" a="1"/>
  <c r="BH60" i="18" a="1"/>
  <c r="AB26" i="18" a="1"/>
  <c r="L60" i="18" a="1"/>
  <c r="BB35" i="18" a="1"/>
  <c r="AP21" i="18" a="1"/>
  <c r="AS40" i="18" a="1"/>
  <c r="BP6" i="18" a="1"/>
  <c r="D78" i="18" a="1"/>
  <c r="AF101" i="18" a="1"/>
  <c r="AT85" i="18" a="1"/>
  <c r="AN83" i="18" a="1"/>
  <c r="AG27" i="18" a="1"/>
  <c r="BE49" i="18" a="1"/>
  <c r="L87" i="18" a="1"/>
  <c r="J14" i="18" a="1"/>
  <c r="H45" i="18" a="1"/>
  <c r="AS30" i="18" a="1"/>
  <c r="J19" i="18" a="1"/>
  <c r="BC63" i="18" a="1"/>
  <c r="C17" i="18" a="1"/>
  <c r="AI24" i="18" a="1"/>
  <c r="AQ11" i="18" a="1"/>
  <c r="AS39" i="18" a="1"/>
  <c r="R58" i="18" a="1"/>
  <c r="BD89" i="18" a="1"/>
  <c r="AZ70" i="18" a="1"/>
  <c r="BB27" i="18" a="1"/>
  <c r="BJ63" i="18" a="1"/>
  <c r="AF72" i="18" a="1"/>
  <c r="AX87" i="18" a="1"/>
  <c r="AL48" i="18" a="1"/>
  <c r="AX73" i="18" a="1"/>
  <c r="J15" i="18" a="1"/>
  <c r="AJ38" i="18" a="1"/>
  <c r="AB79" i="18" a="1"/>
  <c r="AN22" i="18" a="1"/>
  <c r="AB6" i="18" a="1"/>
  <c r="BK61" i="18" a="1"/>
  <c r="J5" i="18" a="1"/>
  <c r="V82" i="18" a="1"/>
  <c r="AE8" i="18" a="1"/>
  <c r="U81" i="18" a="1"/>
  <c r="BQ62" i="18" a="1"/>
  <c r="BI75" i="18" a="1"/>
  <c r="AQ102" i="18" a="1"/>
  <c r="F76" i="18" a="1"/>
  <c r="AL26" i="18" a="1"/>
  <c r="BI52" i="18" a="1"/>
  <c r="AJ41" i="18" a="1"/>
  <c r="BQ31" i="18" a="1"/>
  <c r="BD68" i="18" a="1"/>
  <c r="BE38" i="18" a="1"/>
  <c r="AH26" i="18" a="1"/>
  <c r="AU6" i="18" a="1"/>
  <c r="AI77" i="18" a="1"/>
  <c r="BL21" i="18" a="1"/>
  <c r="F64" i="18" a="1"/>
  <c r="AM38" i="18" a="1"/>
  <c r="BR28" i="18" a="1"/>
  <c r="AU48" i="18" a="1"/>
  <c r="BB29" i="18" a="1"/>
  <c r="AB7" i="18" a="1"/>
  <c r="S54" i="18" a="1"/>
  <c r="K41" i="18" a="1"/>
  <c r="BP7" i="18" a="1"/>
  <c r="BO6" i="18" a="1"/>
  <c r="AP32" i="18" a="1"/>
  <c r="BJ40" i="18" a="1"/>
  <c r="BK29" i="18" a="1"/>
  <c r="Y20" i="18" a="1"/>
  <c r="AM46" i="18" a="1"/>
  <c r="AX26" i="18" a="1"/>
  <c r="AB80" i="18" a="1"/>
  <c r="G79" i="18" a="1"/>
  <c r="BI74" i="18" a="1"/>
  <c r="BL66" i="18" a="1"/>
  <c r="BC34" i="18" a="1"/>
  <c r="U33" i="18" a="1"/>
  <c r="BI53" i="18" a="1"/>
  <c r="AG38" i="18" a="1"/>
  <c r="H43" i="18" a="1"/>
  <c r="E26" i="18" a="1"/>
  <c r="BN17" i="18" a="1"/>
  <c r="AP79" i="18" a="1"/>
  <c r="D60" i="18" a="1"/>
  <c r="BJ19" i="18" a="1"/>
  <c r="AP42" i="18" a="1"/>
  <c r="AC12" i="18" a="1"/>
  <c r="S34" i="18" a="1"/>
  <c r="O17" i="18" a="1"/>
  <c r="AO12" i="18" a="1"/>
  <c r="G78" i="18" a="1"/>
  <c r="D28" i="18" a="1"/>
  <c r="AU7" i="18" a="1"/>
  <c r="Z18" i="18" a="1"/>
  <c r="BC13" i="18" a="1"/>
  <c r="BS11" i="18" a="1"/>
  <c r="AX60" i="18" a="1"/>
  <c r="R47" i="18" a="1"/>
  <c r="BE17" i="18" a="1"/>
  <c r="BA18" i="18" a="1"/>
  <c r="BP17" i="18" a="1"/>
  <c r="BN12" i="18" a="1"/>
  <c r="R12" i="18" a="1"/>
  <c r="AE33" i="18" a="1"/>
  <c r="O32" i="18" a="1"/>
  <c r="AS85" i="18" a="1"/>
  <c r="S15" i="18" a="1"/>
  <c r="AU31" i="18" a="1"/>
  <c r="AU85" i="18" a="1"/>
  <c r="BP57" i="18" a="1"/>
  <c r="AE10" i="18" a="1"/>
  <c r="AF54" i="18" a="1"/>
  <c r="AU35" i="18" a="1"/>
  <c r="M82" i="18" a="1"/>
  <c r="BS28" i="18" a="1"/>
  <c r="AF39" i="18" a="1"/>
  <c r="Q55" i="18" a="1"/>
  <c r="AM52" i="18" a="1"/>
  <c r="BQ63" i="18" a="1"/>
  <c r="AB93" i="18" a="1"/>
  <c r="AC14" i="18" a="1"/>
  <c r="AW32" i="18" a="1"/>
  <c r="AL16" i="18" a="1"/>
  <c r="AW7" i="18" a="1"/>
  <c r="AN14" i="18" a="1"/>
  <c r="AU39" i="18" a="1"/>
  <c r="AH29" i="18" a="1"/>
  <c r="BG75" i="18" a="1"/>
  <c r="AJ56" i="18" a="1"/>
  <c r="AM45" i="18" a="1"/>
  <c r="O51" i="18" a="1"/>
  <c r="AU60" i="18" a="1"/>
  <c r="BE22" i="18" a="1"/>
  <c r="BK6" i="18" a="1"/>
  <c r="BQ35" i="18" a="1"/>
  <c r="S89" i="18" a="1"/>
  <c r="BP74" i="18" a="1"/>
  <c r="AT82" i="18" a="1"/>
  <c r="BI57" i="18" a="1"/>
  <c r="BA50" i="18" a="1"/>
  <c r="AQ35" i="18" a="1"/>
  <c r="AO82" i="18" a="1"/>
  <c r="BO40" i="18" a="1"/>
  <c r="AZ32" i="18" a="1"/>
  <c r="BL24" i="18" a="1"/>
  <c r="BE7" i="18" a="1"/>
  <c r="K39" i="18" a="1"/>
  <c r="BA13" i="18" a="1"/>
  <c r="X43" i="18" a="1"/>
  <c r="M13" i="18" a="1"/>
  <c r="AU13" i="18" a="1"/>
  <c r="N11" i="18" a="1"/>
  <c r="BK23" i="18" a="1"/>
  <c r="T26" i="18" a="1"/>
  <c r="AG59" i="18" a="1"/>
  <c r="AU8" i="18" a="1"/>
  <c r="AL29" i="18" a="1"/>
  <c r="Q101" i="18" a="1"/>
  <c r="C68" i="18" a="1"/>
  <c r="C88" i="18" a="1"/>
  <c r="BE69" i="18" a="1"/>
  <c r="S52" i="18" a="1"/>
  <c r="M80" i="18" a="1"/>
  <c r="BG74" i="18" a="1"/>
  <c r="AL30" i="18" a="1"/>
  <c r="U66" i="18" a="1"/>
  <c r="X75" i="18" a="1"/>
  <c r="AC93" i="18" a="1"/>
  <c r="U58" i="18" a="1"/>
  <c r="AO93" i="18" a="1"/>
  <c r="H61" i="18" a="1"/>
  <c r="C47" i="18" a="1"/>
  <c r="X77" i="18" a="1"/>
  <c r="AG47" i="18" a="1"/>
  <c r="U80" i="18" a="1"/>
  <c r="Z71" i="18" a="1"/>
  <c r="AG91" i="18" a="1"/>
  <c r="BA65" i="18" a="1"/>
  <c r="AV77" i="18" a="1"/>
  <c r="E73" i="18" a="1"/>
  <c r="BL41" i="18" a="1"/>
  <c r="AT91" i="18" a="1"/>
  <c r="AA96" i="18" a="1"/>
  <c r="G50" i="18" a="1"/>
  <c r="BB58" i="18" a="1"/>
  <c r="BD37" i="18" a="1"/>
  <c r="BD83" i="18" a="1"/>
  <c r="U60" i="18" a="1"/>
  <c r="BA74" i="18" a="1"/>
  <c r="L33" i="18" a="1"/>
  <c r="E104" i="18" a="1"/>
  <c r="BR94" i="18" a="1"/>
  <c r="Z92" i="18" a="1"/>
  <c r="X33" i="18" a="1"/>
  <c r="BI91" i="18" a="1"/>
  <c r="R85" i="18" a="1"/>
  <c r="BJ90" i="18" a="1"/>
  <c r="BJ93" i="18" a="1"/>
  <c r="F109" i="18" a="1"/>
  <c r="BK72" i="18" a="1"/>
  <c r="AX61" i="18" a="1"/>
  <c r="AE108" i="18" a="1"/>
  <c r="K70" i="18" a="1"/>
  <c r="R32" i="18" a="1"/>
  <c r="BG110" i="18" a="1"/>
  <c r="T83" i="18" a="1"/>
  <c r="AH49" i="18" a="1"/>
  <c r="AE75" i="18" a="1"/>
  <c r="AB88" i="18" a="1"/>
  <c r="AZ18" i="18" a="1"/>
  <c r="AT33" i="18" a="1"/>
  <c r="BR38" i="18" a="1"/>
  <c r="AM20" i="18" a="1"/>
  <c r="AO80" i="18" a="1"/>
  <c r="N49" i="18" a="1"/>
  <c r="AH89" i="18" a="1"/>
  <c r="BK87" i="18" a="1"/>
  <c r="BQ65" i="18" a="1"/>
  <c r="BH21" i="18" a="1"/>
  <c r="AN74" i="18" a="1"/>
  <c r="AO37" i="18" a="1"/>
  <c r="C91" i="18" a="1"/>
  <c r="AQ63" i="18" a="1"/>
  <c r="R84" i="18" a="1"/>
  <c r="AJ70" i="18" a="1"/>
  <c r="BH70" i="18" a="1"/>
  <c r="Z48" i="18" a="1"/>
  <c r="X81" i="18" a="1"/>
  <c r="T37" i="18" a="1"/>
  <c r="Y53" i="18" a="1"/>
  <c r="AP44" i="18" a="1"/>
  <c r="AO86" i="18" a="1"/>
  <c r="AW50" i="18" a="1"/>
  <c r="BK83" i="18" a="1"/>
  <c r="AJ54" i="18" a="1"/>
  <c r="AO26" i="18" a="1"/>
  <c r="AX32" i="18" a="1"/>
  <c r="R27" i="18" a="1"/>
  <c r="U72" i="18" a="1"/>
  <c r="C54" i="18" a="1"/>
  <c r="M78" i="18" a="1"/>
  <c r="AI93" i="18" a="1"/>
  <c r="Z80" i="18" a="1"/>
  <c r="AA23" i="18" a="1"/>
  <c r="L42" i="18" a="1"/>
  <c r="BR71" i="18" a="1"/>
  <c r="AM44" i="18" a="1"/>
  <c r="T25" i="18" a="1"/>
  <c r="AM27" i="18" a="1"/>
  <c r="E63" i="18" a="1"/>
  <c r="E70" i="18" a="1"/>
  <c r="BR55" i="18" a="1"/>
  <c r="BL49" i="18" a="1"/>
  <c r="AL22" i="18" a="1"/>
  <c r="BH91" i="18" a="1"/>
  <c r="N44" i="18" a="1"/>
  <c r="AU27" i="18" a="1"/>
  <c r="O69" i="18" a="1"/>
  <c r="AU14" i="18" a="1"/>
  <c r="AL6" i="18" a="1"/>
  <c r="BI45" i="18" a="1"/>
  <c r="BS38" i="18" a="1"/>
  <c r="Q41" i="18" a="1"/>
  <c r="C5" i="18" a="1"/>
  <c r="BO31" i="18" a="1"/>
  <c r="BP59" i="18" a="1"/>
  <c r="AW48" i="18" a="1"/>
  <c r="L64" i="18" a="1"/>
  <c r="K25" i="18" a="1"/>
  <c r="AC81" i="18" a="1"/>
  <c r="BK109" i="18" a="1"/>
  <c r="V27" i="18" a="1"/>
  <c r="AL25" i="18" a="1"/>
  <c r="BJ61" i="18" a="1"/>
  <c r="V11" i="18" a="1"/>
  <c r="BB13" i="18" a="1"/>
  <c r="BK51" i="18" a="1"/>
  <c r="AT5" i="18" a="1"/>
  <c r="BD10" i="18" a="1"/>
  <c r="M20" i="18" a="1"/>
  <c r="V13" i="18" a="1"/>
  <c r="AN76" i="18" a="1"/>
  <c r="E20" i="18" a="1"/>
  <c r="AX64" i="18" a="1"/>
  <c r="T50" i="18" a="1"/>
  <c r="BO80" i="18" a="1"/>
  <c r="BD54" i="18" a="1"/>
  <c r="BH71" i="18" a="1"/>
  <c r="BP83" i="18" a="1"/>
  <c r="H95" i="18" a="1"/>
  <c r="AV65" i="18" a="1"/>
  <c r="AX57" i="18" a="1"/>
  <c r="AZ71" i="18" a="1"/>
  <c r="X90" i="18" a="1"/>
  <c r="AW64" i="18" a="1"/>
  <c r="AC65" i="18" a="1"/>
  <c r="R34" i="18" a="1"/>
  <c r="X46" i="18" a="1"/>
  <c r="D55" i="18" a="1"/>
  <c r="AG61" i="18" a="1"/>
  <c r="AA94" i="18" a="1"/>
  <c r="BC7" i="18" a="1"/>
  <c r="BN18" i="18" a="1"/>
  <c r="J9" i="18" a="1"/>
  <c r="AL20" i="18" a="1"/>
  <c r="S60" i="18" a="1"/>
  <c r="L14" i="18" a="1"/>
  <c r="AX15" i="18" a="1"/>
  <c r="U45" i="18" a="1"/>
  <c r="AC7" i="18" a="1"/>
  <c r="AA47" i="18" a="1"/>
  <c r="BS13" i="18" a="1"/>
  <c r="BK21" i="18" a="1"/>
  <c r="AU12" i="18" a="1"/>
  <c r="AJ53" i="18" a="1"/>
  <c r="AU84" i="18" a="1"/>
  <c r="AW29" i="18" a="1"/>
  <c r="C55" i="18" a="1"/>
  <c r="BS83" i="18" a="1"/>
  <c r="U70" i="18" a="1"/>
  <c r="BJ8" i="18" a="1"/>
  <c r="BA60" i="18" a="1"/>
  <c r="BP33" i="18" a="1"/>
  <c r="H24" i="18" a="1"/>
  <c r="AN26" i="18" a="1"/>
  <c r="D20" i="18" a="1"/>
  <c r="BI15" i="18" a="1"/>
  <c r="BR32" i="18" a="1"/>
  <c r="C10" i="18" a="1"/>
  <c r="BE9" i="18" a="1"/>
  <c r="AL19" i="18" a="1"/>
  <c r="BL26" i="18" a="1"/>
  <c r="T7" i="18" a="1"/>
  <c r="BC80" i="18" a="1"/>
  <c r="AQ16" i="18" a="1"/>
  <c r="U9" i="18" a="1"/>
  <c r="F24" i="18" a="1"/>
  <c r="N89" i="18" a="1"/>
  <c r="AM9" i="18" a="1"/>
  <c r="C41" i="18" a="1"/>
  <c r="F17" i="18" a="1"/>
  <c r="G20" i="18" a="1"/>
  <c r="D44" i="18" a="1"/>
  <c r="AX51" i="18" a="1"/>
  <c r="O22" i="18" a="1"/>
  <c r="AJ27" i="18" a="1"/>
  <c r="Z26" i="18" a="1"/>
  <c r="K5" i="18" a="1"/>
  <c r="M60" i="18" a="1"/>
  <c r="K83" i="18" a="1"/>
  <c r="AF31" i="18" a="1"/>
  <c r="BG41" i="18" a="1"/>
  <c r="AB39" i="18" a="1"/>
  <c r="BD31" i="18" a="1"/>
  <c r="Q33" i="18" a="1"/>
  <c r="AZ52" i="18" a="1"/>
  <c r="AF16" i="18" a="1"/>
  <c r="G17" i="18" a="1"/>
  <c r="BJ16" i="18" a="1"/>
  <c r="AE71" i="18" a="1"/>
  <c r="D67" i="18" a="1"/>
  <c r="BL39" i="18" a="1"/>
  <c r="BI34" i="18" a="1"/>
  <c r="AG11" i="18" a="1"/>
  <c r="AT30" i="18" a="1"/>
  <c r="AW36" i="18" a="1"/>
  <c r="AL15" i="18" a="1"/>
  <c r="AV12" i="18" a="1"/>
  <c r="BL89" i="18" a="1"/>
  <c r="AF12" i="18" a="1"/>
  <c r="N23" i="18" a="1"/>
  <c r="H83" i="18" a="1"/>
  <c r="U23" i="18" a="1"/>
  <c r="BP29" i="18" a="1"/>
  <c r="BB5" i="18" a="1"/>
  <c r="BE13" i="18" a="1"/>
  <c r="J13" i="18" a="1"/>
  <c r="BG55" i="18" a="1"/>
  <c r="BQ88" i="18" a="1"/>
  <c r="X91" i="18" a="1"/>
  <c r="AN47" i="18" a="1"/>
  <c r="J86" i="18" a="1"/>
  <c r="AB29" i="18" a="1"/>
  <c r="AQ43" i="18" a="1"/>
  <c r="K91" i="18" a="1"/>
  <c r="L29" i="18" a="1"/>
  <c r="R22" i="18" a="1"/>
  <c r="BD14" i="18" a="1"/>
  <c r="AX13" i="18" a="1"/>
  <c r="AP7" i="18" a="1"/>
  <c r="U16" i="18" a="1"/>
  <c r="AB36" i="18" a="1"/>
  <c r="AA36" i="18" a="1"/>
  <c r="N91" i="18" a="1"/>
  <c r="H32" i="18" a="1"/>
  <c r="AT27" i="18" a="1"/>
  <c r="BO42" i="18" a="1"/>
  <c r="X22" i="18" a="1"/>
  <c r="AC10" i="18" a="1"/>
  <c r="BH14" i="18" a="1"/>
  <c r="AT6" i="18" a="1"/>
  <c r="AI23" i="18" a="1"/>
  <c r="C18" i="18" a="1"/>
  <c r="N16" i="18" a="1"/>
  <c r="AP11" i="18" a="1"/>
  <c r="S31" i="18" a="1"/>
  <c r="C42" i="18" a="1"/>
  <c r="BR20" i="18" a="1"/>
  <c r="AJ93" i="18" a="1"/>
  <c r="U63" i="18" a="1"/>
  <c r="M73" i="18" a="1"/>
  <c r="J65" i="18" a="1"/>
  <c r="AA62" i="18" a="1"/>
  <c r="K88" i="18" a="1"/>
  <c r="AP55" i="18" a="1"/>
  <c r="AA88" i="18" a="1"/>
  <c r="M72" i="18" a="1"/>
  <c r="U85" i="18" a="1"/>
  <c r="AJ63" i="18" a="1"/>
  <c r="C89" i="18" a="1"/>
  <c r="U75" i="18" a="1"/>
  <c r="AV83" i="18" a="1"/>
  <c r="D31" i="18" a="1"/>
  <c r="BH40" i="18" a="1"/>
  <c r="BN78" i="18" a="1"/>
  <c r="BS55" i="18" a="1"/>
  <c r="T47" i="18" a="1"/>
  <c r="BK59" i="18" a="1"/>
  <c r="AS51" i="18" a="1"/>
  <c r="J79" i="18" a="1"/>
  <c r="V33" i="18" a="1"/>
  <c r="AP39" i="18" a="1"/>
  <c r="L63" i="18" a="1"/>
  <c r="S95" i="18" a="1"/>
  <c r="BN54" i="18" a="1"/>
  <c r="BA53" i="18" a="1"/>
  <c r="N80" i="18" a="1"/>
  <c r="J99" i="18" a="1"/>
  <c r="AB33" i="18" a="1"/>
  <c r="BG58" i="18" a="1"/>
  <c r="Y39" i="18" a="1"/>
  <c r="K102" i="18" a="1"/>
  <c r="N90" i="18" a="1"/>
  <c r="S65" i="18" a="1"/>
  <c r="AH109" i="18" a="1"/>
  <c r="E75" i="18" a="1"/>
  <c r="Q59" i="18" a="1"/>
  <c r="M64" i="18" a="1"/>
  <c r="BQ78" i="18" a="1"/>
  <c r="G94" i="18" a="1"/>
  <c r="D65" i="18" a="1"/>
  <c r="S56" i="18" a="1"/>
  <c r="AZ82" i="18" a="1"/>
  <c r="BA102" i="18" a="1"/>
  <c r="F61" i="18" a="1"/>
  <c r="AO22" i="18" a="1"/>
  <c r="AB34" i="18" a="1"/>
  <c r="U79" i="18" a="1"/>
  <c r="AF76" i="18" a="1"/>
  <c r="BI63" i="18" a="1"/>
  <c r="R91" i="18" a="1"/>
  <c r="BA22" i="18" a="1"/>
  <c r="BG30" i="18" a="1"/>
  <c r="AN89" i="18" a="1"/>
  <c r="G57" i="18" a="1"/>
  <c r="BK92" i="18" a="1"/>
  <c r="BP54" i="18" a="1"/>
  <c r="C92" i="18" a="1"/>
  <c r="AS42" i="18" a="1"/>
  <c r="BI28" i="18" a="1"/>
  <c r="Q17" i="18" a="1"/>
  <c r="AW44" i="18" a="1"/>
  <c r="S37" i="18" a="1"/>
  <c r="AL51" i="18" a="1"/>
  <c r="BD90" i="18" a="1"/>
  <c r="AI84" i="18" a="1"/>
  <c r="AJ94" i="18" a="1"/>
  <c r="BL35" i="18" a="1"/>
  <c r="Y83" i="18" a="1"/>
  <c r="BL15" i="18" a="1"/>
  <c r="AA91" i="18" a="1"/>
  <c r="AH64" i="18" a="1"/>
  <c r="AJ36" i="18" a="1"/>
  <c r="BA66" i="18" a="1"/>
  <c r="J54" i="18" a="1"/>
  <c r="AP43" i="18" a="1"/>
  <c r="U55" i="18" a="1"/>
  <c r="AO30" i="18" a="1"/>
  <c r="BR16" i="18" a="1"/>
  <c r="M100" i="18" a="1"/>
  <c r="AM76" i="18" a="1"/>
  <c r="S94" i="18" a="1"/>
  <c r="X106" i="18" a="1"/>
  <c r="S29" i="18" a="1"/>
  <c r="AA39" i="18" a="1"/>
  <c r="BD55" i="18" a="1"/>
  <c r="AG14" i="18" a="1"/>
  <c r="BJ38" i="18" a="1"/>
  <c r="G40" i="18" a="1"/>
  <c r="AB30" i="18" a="1"/>
  <c r="D69" i="18" a="1"/>
  <c r="AS66" i="18" a="1"/>
  <c r="BP47" i="18" a="1"/>
  <c r="BG18" i="18" a="1"/>
  <c r="AM26" i="18" a="1"/>
  <c r="AX48" i="18" a="1"/>
  <c r="AG69" i="18" a="1"/>
  <c r="AF48" i="18" a="1"/>
  <c r="BG60" i="18" a="1"/>
  <c r="M105" i="18" a="1"/>
  <c r="BN10" i="18" a="1"/>
  <c r="AG39" i="18" a="1"/>
  <c r="U19" i="18" a="1"/>
  <c r="BC108" i="18" a="1"/>
  <c r="BP21" i="18" a="1"/>
  <c r="N43" i="18" a="1"/>
  <c r="AX71" i="18" a="1"/>
  <c r="T48" i="18" a="1"/>
  <c r="AB41" i="18" a="1"/>
  <c r="AU17" i="18" a="1"/>
  <c r="BL83" i="18" a="1"/>
  <c r="AP29" i="18" a="1"/>
  <c r="E78" i="18" a="1"/>
  <c r="X69" i="18" a="1"/>
  <c r="AI32" i="18" a="1"/>
  <c r="AQ64" i="18" a="1"/>
  <c r="BR37" i="18" a="1"/>
  <c r="J16" i="18" a="1"/>
  <c r="AA25" i="18" a="1"/>
  <c r="M23" i="18" a="1"/>
  <c r="AF94" i="18" a="1"/>
  <c r="AW22" i="18" a="1"/>
  <c r="AP14" i="18" a="1"/>
  <c r="AN35" i="18" a="1"/>
  <c r="T71" i="18" a="1"/>
  <c r="BK46" i="18" a="1"/>
  <c r="C84" i="18" a="1"/>
  <c r="K64" i="18" a="1"/>
  <c r="AG34" i="18" a="1"/>
  <c r="AE16" i="18" a="1"/>
  <c r="BO81" i="18" a="1"/>
  <c r="BJ84" i="18" a="1"/>
  <c r="Y74" i="18" a="1"/>
  <c r="AV55" i="18" a="1"/>
  <c r="M70" i="18" a="1"/>
  <c r="BN41" i="18" a="1"/>
  <c r="BR58" i="18" a="1"/>
  <c r="BA35" i="18" a="1"/>
  <c r="AI46" i="18" a="1"/>
  <c r="BD43" i="18" a="1"/>
  <c r="Y17" i="18" a="1"/>
  <c r="N70" i="18" a="1"/>
  <c r="Q11" i="18" a="1"/>
  <c r="BP9" i="18" a="1"/>
  <c r="BQ20" i="18" a="1"/>
  <c r="BG32" i="18" a="1"/>
  <c r="AP10" i="18" a="1"/>
  <c r="AA16" i="18" a="1"/>
  <c r="F5" i="18" a="1"/>
  <c r="AS38" i="18" a="1"/>
  <c r="BJ20" i="18" a="1"/>
  <c r="AV10" i="18" a="1"/>
  <c r="D81" i="18" a="1"/>
  <c r="BS37" i="18" a="1"/>
  <c r="D8" i="18" a="1"/>
  <c r="V57" i="18" a="1"/>
  <c r="D72" i="18" a="1"/>
  <c r="AA53" i="18" a="1"/>
  <c r="F58" i="18" a="1"/>
  <c r="Z63" i="18" a="1"/>
  <c r="BO52" i="18" a="1"/>
  <c r="AF89" i="18" a="1"/>
  <c r="C53" i="18" a="1"/>
  <c r="S25" i="18" a="1"/>
  <c r="AE35" i="18" a="1"/>
  <c r="BB46" i="18" a="1"/>
  <c r="AF7" i="18" a="1"/>
  <c r="BD39" i="18" a="1"/>
  <c r="X18" i="18" a="1"/>
  <c r="D38" i="18" a="1"/>
  <c r="AJ42" i="18" a="1"/>
  <c r="AL55" i="18" a="1"/>
  <c r="AI5" i="18" a="1"/>
  <c r="AS6" i="18" a="1"/>
  <c r="D49" i="18" a="1"/>
  <c r="AO19" i="18" a="1"/>
  <c r="AZ14" i="18" a="1"/>
  <c r="BS7" i="18" a="1"/>
  <c r="C20" i="18" a="1"/>
  <c r="BG39" i="18" a="1"/>
  <c r="BD48" i="18" a="1"/>
  <c r="BP22" i="18" a="1"/>
  <c r="AE43" i="18" a="1"/>
  <c r="BJ57" i="18" a="1"/>
  <c r="U38" i="18" a="1"/>
  <c r="AN31" i="18" a="1"/>
  <c r="K69" i="18" a="1"/>
  <c r="AU45" i="18" a="1"/>
  <c r="AI50" i="18" a="1"/>
  <c r="BH43" i="18" a="1"/>
  <c r="K31" i="18" a="1"/>
  <c r="AW49" i="18" a="1"/>
  <c r="AI25" i="18" a="1"/>
  <c r="R10" i="18" a="1"/>
  <c r="BH16" i="18" a="1"/>
  <c r="AP31" i="18" a="1"/>
  <c r="AG26" i="18" a="1"/>
  <c r="E14" i="18" a="1"/>
  <c r="AL36" i="18" a="1"/>
  <c r="E31" i="18" a="1"/>
  <c r="AE95" i="18" a="1"/>
  <c r="E52" i="18" a="1"/>
  <c r="H75" i="18" a="1"/>
  <c r="AB70" i="18" a="1"/>
  <c r="K8" i="18" a="1"/>
  <c r="AZ7" i="18" a="1"/>
  <c r="Y29" i="18" a="1"/>
  <c r="L11" i="18" a="1"/>
  <c r="E30" i="18" a="1"/>
  <c r="AA42" i="18" a="1"/>
  <c r="AB28" i="18" a="1"/>
  <c r="BB9" i="18" a="1"/>
  <c r="BB15" i="18" a="1"/>
  <c r="T35" i="18" a="1"/>
  <c r="BN23" i="18" a="1"/>
  <c r="S7" i="18" a="1"/>
  <c r="N17" i="18" a="1"/>
  <c r="H8" i="18" a="1"/>
  <c r="BO73" i="18" a="1"/>
  <c r="BA108" i="18" a="1"/>
  <c r="AX72" i="18" a="1"/>
  <c r="AF84" i="18" a="1"/>
  <c r="BN70" i="18" a="1"/>
  <c r="BI38" i="18" a="1"/>
  <c r="Z36" i="18" a="1"/>
  <c r="AM79" i="18" a="1"/>
  <c r="T31" i="18" a="1"/>
  <c r="BE27" i="18" a="1"/>
  <c r="AO39" i="18" a="1"/>
  <c r="BC60" i="18" a="1"/>
  <c r="BL37" i="18" a="1"/>
  <c r="BC8" i="18" a="1"/>
  <c r="Q28" i="18" a="1"/>
  <c r="AB20" i="18" a="1"/>
  <c r="M17" i="18" a="1"/>
  <c r="M87" i="18" a="1"/>
  <c r="AW17" i="18" a="1"/>
  <c r="BH58" i="18" a="1"/>
  <c r="BA46" i="18" a="1"/>
  <c r="AQ6" i="18" a="1"/>
  <c r="K12" i="18" a="1"/>
  <c r="C83" i="18" a="1"/>
  <c r="AN10" i="18" a="1"/>
  <c r="BD20" i="18" a="1"/>
  <c r="Q5" i="18" a="1"/>
  <c r="BR9" i="18" a="1"/>
  <c r="BA40" i="18" a="1"/>
  <c r="BG25" i="18" a="1"/>
  <c r="AV31" i="18" a="1"/>
  <c r="BE63" i="18" a="1"/>
  <c r="AB77" i="18" a="1"/>
  <c r="K32" i="18" a="1"/>
  <c r="O46" i="18" a="1"/>
  <c r="T64" i="18" a="1"/>
  <c r="BS90" i="18" a="1"/>
  <c r="AI108" i="18" a="1"/>
  <c r="G80" i="18" a="1"/>
  <c r="BQ76" i="18" a="1"/>
  <c r="J60" i="18" a="1"/>
  <c r="BN80" i="18" a="1"/>
  <c r="AA89" i="18" a="1"/>
  <c r="BA67" i="18" a="1"/>
  <c r="Z99" i="18" a="1"/>
  <c r="AJ76" i="18" a="1"/>
  <c r="Q78" i="18" a="1"/>
  <c r="BD50" i="18" a="1"/>
  <c r="E65" i="18" a="1"/>
  <c r="AF55" i="18" a="1"/>
  <c r="AM80" i="18" a="1"/>
  <c r="BD103" i="18" a="1"/>
  <c r="AU62" i="18" a="1"/>
  <c r="AO36" i="18" a="1"/>
  <c r="H69" i="18" a="1"/>
  <c r="M65" i="18" a="1"/>
  <c r="AE64" i="18" a="1"/>
  <c r="S19" i="18" a="1"/>
  <c r="X93" i="18" a="1"/>
  <c r="AG55" i="18" a="1"/>
  <c r="E58" i="18" a="1"/>
  <c r="BO39" i="18" a="1"/>
  <c r="BJ54" i="18" a="1"/>
  <c r="J71" i="18" a="1"/>
  <c r="BQ38" i="18" a="1"/>
  <c r="V101" i="18" a="1"/>
  <c r="C63" i="18" a="1"/>
  <c r="BR74" i="18" a="1"/>
  <c r="Z49" i="18" a="1"/>
  <c r="S66" i="18" a="1"/>
  <c r="AL93" i="18" a="1"/>
  <c r="AF45" i="18" a="1"/>
  <c r="C23" i="18" a="1"/>
  <c r="AB56" i="18" a="1"/>
  <c r="N37" i="18" a="1"/>
  <c r="BB82" i="18" a="1"/>
  <c r="Z39" i="18" a="1"/>
  <c r="AM29" i="18" a="1"/>
  <c r="BI54" i="18" a="1"/>
  <c r="AI59" i="18" a="1"/>
  <c r="BD7" i="18" a="1"/>
  <c r="D73" i="18" a="1"/>
  <c r="O72" i="18" a="1"/>
  <c r="AE78" i="18" a="1"/>
  <c r="BR13" i="18" a="1"/>
  <c r="BR100" i="18" a="1"/>
  <c r="V44" i="18" a="1"/>
  <c r="BR10" i="18" a="1"/>
  <c r="F44" i="18" a="1"/>
  <c r="J57" i="18" a="1"/>
  <c r="H56" i="18" a="1"/>
  <c r="BO76" i="18" a="1"/>
  <c r="F108" i="18" a="1"/>
  <c r="AQ54" i="18" a="1"/>
  <c r="AQ5" i="18" a="1"/>
  <c r="J12" i="18" a="1"/>
  <c r="G8" i="18" a="1"/>
  <c r="L17" i="18" a="1"/>
  <c r="H100" i="18" a="1"/>
  <c r="AG53" i="18" a="1"/>
  <c r="BR49" i="18" a="1"/>
  <c r="BC78" i="18" a="1"/>
  <c r="BJ78" i="18" a="1"/>
  <c r="BB37" i="18" a="1"/>
  <c r="BG44" i="18" a="1"/>
  <c r="K72" i="18" a="1"/>
  <c r="AI37" i="18" a="1"/>
  <c r="BE21" i="18" a="1"/>
  <c r="BG91" i="18" a="1"/>
  <c r="U35" i="18" a="1"/>
  <c r="H38" i="18" a="1"/>
  <c r="AW6" i="18" a="1"/>
  <c r="BA37" i="18" a="1"/>
  <c r="Q60" i="18" a="1"/>
  <c r="AB47" i="18" a="1"/>
  <c r="AI45" i="18" a="1"/>
  <c r="BB49" i="18" a="1"/>
  <c r="BJ29" i="18" a="1"/>
  <c r="AW25" i="18" a="1"/>
  <c r="AC18" i="18" a="1"/>
  <c r="G10" i="18" a="1"/>
  <c r="R41" i="18" a="1"/>
  <c r="BC33" i="18" a="1"/>
  <c r="V23" i="18" a="1"/>
  <c r="AP33" i="18" a="1"/>
  <c r="AC29" i="18" a="1"/>
  <c r="O15" i="18" a="1"/>
  <c r="BG5" i="18" a="1"/>
  <c r="Z13" i="18" a="1"/>
  <c r="J22" i="18" a="1"/>
  <c r="BQ95" i="18" a="1"/>
  <c r="AF44" i="18" a="1"/>
  <c r="V7" i="18" a="1"/>
  <c r="BJ45" i="18" a="1"/>
  <c r="N24" i="18" a="1"/>
  <c r="AM60" i="18" a="1"/>
  <c r="BS79" i="18" a="1"/>
  <c r="F62" i="18" a="1"/>
  <c r="AI83" i="18" a="1"/>
  <c r="BO19" i="18" a="1"/>
  <c r="H53" i="18" a="1"/>
  <c r="AU22" i="18" a="1"/>
  <c r="BP71" i="18" a="1"/>
  <c r="BQ24" i="18" a="1"/>
  <c r="Q26" i="18" a="1"/>
  <c r="BO93" i="18" a="1"/>
  <c r="BL81" i="18" a="1"/>
  <c r="BH42" i="18" a="1"/>
  <c r="U59" i="18" a="1"/>
  <c r="G44" i="18" a="1"/>
  <c r="AV39" i="18" a="1"/>
  <c r="AT13" i="18" a="1"/>
  <c r="BE8" i="18" a="1"/>
  <c r="BP64" i="18" a="1"/>
  <c r="BK15" i="18" a="1"/>
  <c r="G5" i="18" a="1"/>
  <c r="AC27" i="18" a="1"/>
  <c r="AQ21" i="18" a="1"/>
  <c r="BC14" i="18" a="1"/>
  <c r="BG12" i="18" a="1"/>
  <c r="BA47" i="18" a="1"/>
  <c r="S8" i="18" a="1"/>
  <c r="BS10" i="18" a="1"/>
  <c r="AQ42" i="18" a="1"/>
  <c r="BO17" i="18" a="1"/>
  <c r="BE42" i="18" a="1"/>
  <c r="Y88" i="18" a="1"/>
  <c r="AS43" i="18" a="1"/>
  <c r="AC15" i="18" a="1"/>
  <c r="BC22" i="18" a="1"/>
  <c r="AV9" i="18" a="1"/>
  <c r="AM56" i="18" a="1"/>
  <c r="S6" i="18" a="1"/>
  <c r="AT20" i="18" a="1"/>
  <c r="S99" i="18" a="1"/>
  <c r="BQ34" i="18" a="1"/>
  <c r="Q16" i="18" a="1"/>
  <c r="BD16" i="18" a="1"/>
  <c r="S68" i="18" a="1"/>
  <c r="AV44" i="18" a="1"/>
  <c r="BK7" i="18" a="1"/>
  <c r="L9" i="18" a="1"/>
  <c r="O102" i="18" a="1"/>
  <c r="C94" i="18" a="1"/>
  <c r="V30" i="18" a="1"/>
  <c r="F12" i="18" a="1"/>
  <c r="T70" i="18" a="1"/>
  <c r="AB76" i="18" a="1"/>
  <c r="BR93" i="18" a="1"/>
  <c r="BL90" i="18" a="1"/>
  <c r="BH99" i="18" a="1"/>
  <c r="BH73" i="18" a="1"/>
  <c r="R42" i="18" a="1"/>
  <c r="H25" i="18" a="1"/>
  <c r="AA18" i="18" a="1"/>
  <c r="AO70" i="18" a="1"/>
  <c r="S22" i="18" a="1"/>
  <c r="BI5" i="18" a="1"/>
  <c r="E45" i="18" a="1"/>
  <c r="BH26" i="18" a="1"/>
  <c r="AT43" i="18" a="1"/>
  <c r="AT16" i="18" a="1"/>
  <c r="F29" i="18" a="1"/>
  <c r="BE28" i="18" a="1"/>
  <c r="N13" i="18" a="1"/>
  <c r="AM10" i="18" a="1"/>
  <c r="Z54" i="18" a="1"/>
  <c r="AZ35" i="18" a="1"/>
  <c r="X21" i="18" a="1"/>
  <c r="R17" i="18" a="1"/>
  <c r="AV6" i="18" a="1"/>
  <c r="AC43" i="18" a="1"/>
  <c r="AV24" i="18" a="1"/>
  <c r="H28" i="18" a="1"/>
  <c r="AW40" i="18" a="1"/>
  <c r="AG19" i="18" a="1"/>
  <c r="BD64" i="18" a="1"/>
  <c r="AZ10" i="18" a="1"/>
  <c r="BK28" i="18" a="1"/>
  <c r="N5" i="18" a="1"/>
  <c r="J28" i="18" a="1"/>
  <c r="X39" i="18" a="1"/>
  <c r="BS51" i="18" a="1"/>
  <c r="V21" i="18" a="1"/>
  <c r="AX8" i="18" a="1"/>
  <c r="K9" i="18" a="1"/>
  <c r="S40" i="18" a="1"/>
  <c r="Y5" i="18" a="1"/>
  <c r="AI98" i="18" a="1"/>
  <c r="BO28" i="18" a="1"/>
  <c r="AN15" i="18" a="1"/>
  <c r="AG36" i="18" a="1"/>
  <c r="R23" i="18" a="1"/>
  <c r="AS71" i="18" a="1"/>
  <c r="AE59" i="18" a="1"/>
  <c r="AQ82" i="18" a="1"/>
  <c r="AW90" i="18" a="1"/>
  <c r="V93" i="18" a="1"/>
  <c r="K11" i="18" a="1"/>
  <c r="AV66" i="18" a="1"/>
  <c r="AP52" i="18" a="1"/>
  <c r="BD86" i="18" a="1"/>
  <c r="AU80" i="18" a="1"/>
  <c r="AF97" i="18" a="1"/>
  <c r="R55" i="18" a="1"/>
  <c r="BK40" i="18" a="1"/>
  <c r="BJ23" i="18" a="1"/>
  <c r="AT58" i="18" a="1"/>
  <c r="AE56" i="18" a="1"/>
  <c r="BL32" i="18" a="1"/>
  <c r="BJ47" i="18" a="1"/>
  <c r="AP41" i="18" a="1"/>
  <c r="BE19" i="18" a="1"/>
  <c r="Z86" i="18" a="1"/>
  <c r="Y16" i="18" a="1"/>
  <c r="AC5" i="18" a="1"/>
  <c r="BO74" i="18" a="1"/>
  <c r="AO24" i="18" a="1"/>
  <c r="AF21" i="18" a="1"/>
  <c r="AI16" i="18" a="1"/>
  <c r="BC9" i="18" a="1"/>
  <c r="BP32" i="18" a="1"/>
  <c r="BI21" i="18" a="1"/>
  <c r="R7" i="18" a="1"/>
  <c r="L19" i="18" a="1"/>
  <c r="T12" i="18" a="1"/>
  <c r="BC86" i="18" a="1"/>
  <c r="T23" i="18" a="1"/>
  <c r="H11" i="18" a="1"/>
  <c r="G82" i="18" a="1"/>
  <c r="BE12" i="18" a="1"/>
  <c r="BE24" i="18" a="1"/>
  <c r="BQ47" i="18" a="1"/>
  <c r="AH47" i="18" a="1"/>
  <c r="AT77" i="18" a="1"/>
  <c r="BS45" i="18" a="1"/>
  <c r="V89" i="18" a="1"/>
  <c r="BK5" i="18" a="1"/>
  <c r="AI62" i="18" a="1"/>
  <c r="AQ10" i="18" a="1"/>
  <c r="AZ16" i="18" a="1"/>
  <c r="AW33" i="18" a="1"/>
  <c r="G52" i="18" a="1"/>
  <c r="BN62" i="18" a="1"/>
  <c r="AB42" i="18" a="1"/>
  <c r="AH12" i="18" a="1"/>
  <c r="D14" i="18" a="1"/>
  <c r="BG24" i="18" a="1"/>
  <c r="AH37" i="18" a="1"/>
  <c r="G72" i="18" a="1"/>
  <c r="T41" i="18" a="1"/>
  <c r="BI17" i="18" a="1"/>
  <c r="AS16" i="18" a="1"/>
  <c r="BR42" i="18" a="1"/>
  <c r="BB54" i="18" a="1"/>
  <c r="AS33" i="18" a="1"/>
  <c r="L5" i="18" a="1"/>
  <c r="BQ26" i="18" a="1"/>
  <c r="AL31" i="18" a="1"/>
  <c r="BJ9" i="18" a="1"/>
  <c r="F26" i="18" a="1"/>
  <c r="BR5" i="18" a="1"/>
  <c r="V14" i="18" a="1"/>
  <c r="N36" i="18" a="1"/>
  <c r="AE79" i="18" a="1"/>
  <c r="M10" i="18" a="1"/>
  <c r="BD25" i="18" a="1"/>
  <c r="BC31" i="18" a="1"/>
  <c r="BG28" i="18" a="1"/>
  <c r="AS11" i="18" a="1"/>
  <c r="E21" i="18" a="1"/>
  <c r="AQ65" i="18" a="1"/>
  <c r="BH20" i="18" a="1"/>
  <c r="E40" i="18" a="1"/>
  <c r="BP31" i="18" a="1"/>
  <c r="AT48" i="18" a="1"/>
  <c r="AH23" i="18" a="1"/>
  <c r="AL64" i="18" a="1"/>
  <c r="O66" i="18" a="1"/>
  <c r="AG35" i="18" a="1"/>
  <c r="BG37" i="18" a="1"/>
  <c r="BL85" i="18" a="1"/>
  <c r="BL65" i="18" a="1"/>
  <c r="AH28" i="18" a="1"/>
  <c r="AN37" i="18" a="1"/>
  <c r="AJ96" i="18" a="1"/>
  <c r="AX53" i="18" a="1"/>
  <c r="AH32" i="18" a="1"/>
  <c r="AT110" i="18" a="1"/>
  <c r="BL82" i="18" a="1"/>
  <c r="AI20" i="18" a="1"/>
  <c r="S71" i="18" a="1"/>
  <c r="AQ37" i="18" a="1"/>
  <c r="AF53" i="18" a="1"/>
  <c r="BP28" i="18" a="1"/>
  <c r="AO55" i="18" a="1"/>
  <c r="J82" i="18" a="1"/>
  <c r="AZ54" i="18" a="1"/>
  <c r="AZ56" i="18" a="1"/>
  <c r="AZ61" i="18" a="1"/>
  <c r="BO37" i="18" a="1"/>
  <c r="C56" i="18" a="1"/>
  <c r="AP74" i="18" a="1"/>
  <c r="BI24" i="18" a="1"/>
  <c r="AQ70" i="18" a="1"/>
  <c r="BI48" i="18" a="1"/>
  <c r="AM40" i="18" a="1"/>
  <c r="BI10" i="18" a="1"/>
  <c r="AQ29" i="18" a="1"/>
  <c r="AB95" i="18" a="1"/>
  <c r="BQ55" i="18" a="1"/>
  <c r="AX83" i="18" a="1"/>
  <c r="AT46" i="18" a="1"/>
  <c r="AC36" i="18" a="1"/>
  <c r="AI12" i="18" a="1"/>
  <c r="AA14" i="18" a="1"/>
  <c r="BC17" i="18" a="1"/>
  <c r="AG85" i="18" a="1"/>
  <c r="U93" i="18" a="1"/>
  <c r="M26" i="18" a="1"/>
  <c r="G68" i="18" a="1"/>
  <c r="Z24" i="18" a="1"/>
  <c r="T58" i="18" a="1"/>
  <c r="BD62" i="18" a="1"/>
  <c r="D56" i="18" a="1"/>
  <c r="O19" i="18" a="1"/>
  <c r="AJ45" i="18" a="1"/>
  <c r="N19" i="18" a="1"/>
  <c r="N81" i="18" a="1"/>
  <c r="E44" i="18" a="1"/>
  <c r="R37" i="18" a="1"/>
  <c r="AQ110" i="18" a="1"/>
  <c r="AT80" i="18" a="1"/>
  <c r="K53" i="18" a="1"/>
  <c r="O50" i="18" a="1"/>
  <c r="BA36" i="18" a="1"/>
  <c r="AQ38" i="18" a="1"/>
  <c r="O26" i="18" a="1"/>
  <c r="AV22" i="18" a="1"/>
  <c r="J47" i="18" a="1"/>
  <c r="BI83" i="18" a="1"/>
  <c r="AI61" i="18" a="1"/>
  <c r="AN18" i="18" a="1"/>
  <c r="Y76" i="18" a="1"/>
  <c r="AU56" i="18" a="1"/>
  <c r="AS27" i="18" a="1"/>
  <c r="F27" i="18" a="1"/>
  <c r="BK34" i="18" a="1"/>
  <c r="BP25" i="18" a="1"/>
  <c r="BG20" i="18" a="1"/>
  <c r="AA59" i="18" a="1"/>
  <c r="AG56" i="18" a="1"/>
  <c r="BL20" i="18" a="1"/>
  <c r="D42" i="18" a="1"/>
  <c r="BS43" i="18" a="1"/>
  <c r="AJ62" i="18" a="1"/>
  <c r="AH54" i="18" a="1"/>
  <c r="T34" i="18" a="1"/>
  <c r="BN65" i="18" a="1"/>
  <c r="X45" i="18" a="1"/>
  <c r="AI88" i="18" a="1"/>
  <c r="AQ15" i="18" a="1"/>
  <c r="L54" i="18" a="1"/>
  <c r="BN5" i="18" a="1"/>
  <c r="AZ85" i="18" a="1"/>
  <c r="T6" i="18" a="1"/>
  <c r="AU51" i="18" a="1"/>
  <c r="AZ99" i="18" a="1"/>
  <c r="BS32" i="18" a="1"/>
  <c r="AP16" i="18" a="1"/>
  <c r="K6" i="18" a="1"/>
  <c r="BL17" i="18" a="1"/>
  <c r="AV56" i="18" a="1"/>
  <c r="R16" i="18" a="1"/>
  <c r="Q14" i="18" a="1"/>
  <c r="BA29" i="18" a="1"/>
  <c r="BD19" i="18" a="1"/>
  <c r="AZ24" i="18" a="1"/>
  <c r="G33" i="18" a="1"/>
  <c r="BD22" i="18" a="1"/>
  <c r="AX66" i="18" a="1"/>
  <c r="D7" i="18" a="1"/>
  <c r="AW20" i="18" a="1"/>
  <c r="G46" i="18" a="1"/>
  <c r="X44" i="18" a="1"/>
  <c r="AC20" i="18" a="1"/>
  <c r="N12" i="18" a="1"/>
  <c r="V103" i="18" a="1"/>
  <c r="AP71" i="18" a="1"/>
  <c r="BA76" i="18" a="1"/>
  <c r="BS26" i="18" a="1"/>
  <c r="AL17" i="18" a="1"/>
  <c r="BS15" i="18" a="1"/>
  <c r="R20" i="18" a="1"/>
  <c r="AO13" i="18" a="1"/>
  <c r="AG22" i="18" a="1"/>
  <c r="Q57" i="18" a="1"/>
  <c r="BI27" i="18" a="1"/>
  <c r="AI38" i="18" a="1"/>
  <c r="AO49" i="18" a="1"/>
  <c r="BB60" i="18" a="1"/>
  <c r="N87" i="18" a="1"/>
  <c r="Q13" i="18" a="1"/>
  <c r="AH17" i="18" a="1"/>
  <c r="BQ44" i="18" a="1"/>
  <c r="T16" i="18" a="1"/>
  <c r="AI8" i="18" a="1"/>
  <c r="D125" i="32" a="1"/>
  <c r="R66" i="18" a="1"/>
  <c r="F41" i="18" a="1"/>
  <c r="E6" i="18" a="1"/>
  <c r="Y6" i="18" a="1"/>
  <c r="N61" i="18" a="1"/>
  <c r="X28" i="18" a="1"/>
  <c r="Q6" i="18" a="1"/>
  <c r="X11" i="18" a="1"/>
  <c r="AI66" i="18" a="1"/>
  <c r="BE54" i="18" a="1"/>
  <c r="M11" i="18" a="1"/>
  <c r="AG37" i="18" a="1"/>
  <c r="BQ15" i="18" a="1"/>
  <c r="AG13" i="18" a="1"/>
  <c r="AN13" i="18" a="1"/>
  <c r="BL36" i="18" a="1"/>
  <c r="BN45" i="18" a="1"/>
  <c r="N31" i="18" a="1"/>
  <c r="G21" i="18" a="1"/>
  <c r="V88" i="18" a="1"/>
  <c r="AN32" i="18" a="1"/>
  <c r="AN98" i="18" a="1"/>
  <c r="Z91" i="18" a="1"/>
  <c r="BS41" i="18" a="1"/>
  <c r="AL66" i="18" a="1"/>
  <c r="X35" i="18" a="1"/>
  <c r="Y30" i="18" a="1"/>
  <c r="AN33" i="18" a="1"/>
  <c r="AW23" i="18" a="1"/>
  <c r="H17" i="18" a="1"/>
  <c r="BB32" i="18" a="1"/>
  <c r="AN20" i="18" a="1"/>
  <c r="AW18" i="18" a="1"/>
  <c r="C51" i="18" a="1"/>
  <c r="Y40" i="18" a="1"/>
  <c r="BR14" i="18" a="1"/>
  <c r="AI57" i="18" a="1"/>
  <c r="X13" i="18" a="1"/>
  <c r="BK49" i="18" a="1"/>
  <c r="BC11" i="18" a="1"/>
  <c r="AL45" i="18" a="1"/>
  <c r="BL7" i="18" a="1"/>
  <c r="BO38" i="18" a="1"/>
  <c r="AU9" i="18" a="1"/>
  <c r="R31" i="18" a="1"/>
  <c r="K26" i="18" a="1"/>
  <c r="O5" i="18" a="1"/>
  <c r="AI7" i="18" a="1"/>
  <c r="BP36" i="18" a="1"/>
  <c r="AB16" i="18" a="1"/>
  <c r="AG18" i="18" a="1"/>
  <c r="BD8" i="18" a="1"/>
  <c r="AZ55" i="18" a="1"/>
  <c r="AW31" i="18" a="1"/>
  <c r="BH6" i="18" a="1"/>
  <c r="AU59" i="18" a="1"/>
  <c r="L45" i="18" a="1"/>
  <c r="H10" i="18" a="1"/>
  <c r="F19" i="18" a="1"/>
  <c r="X31" i="18" a="1"/>
  <c r="AH85" i="18" a="1"/>
  <c r="E62" i="18" a="1"/>
  <c r="AW89" i="18" a="1"/>
  <c r="G59" i="18" a="1"/>
  <c r="J72" i="18" a="1"/>
  <c r="AB48" i="18" a="1"/>
  <c r="E22" i="18" a="1"/>
  <c r="Y12" i="18" a="1"/>
  <c r="AH19" i="18" a="1"/>
  <c r="AL62" i="18" a="1"/>
  <c r="BE58" i="18" a="1"/>
  <c r="BH13" i="18" a="1"/>
  <c r="Z37" i="18" a="1"/>
  <c r="BI26" i="18" a="1"/>
  <c r="AG77" i="18" a="1"/>
  <c r="E74" i="18" a="1"/>
  <c r="N29" i="18" a="1"/>
  <c r="S104" i="18" a="1"/>
  <c r="BG38" i="18" a="1"/>
  <c r="X95" i="18" a="1"/>
  <c r="BC52" i="18" a="1"/>
  <c r="BC26" i="18" a="1"/>
  <c r="O80" i="18" a="1"/>
  <c r="BJ82" i="18" a="1"/>
  <c r="S53" i="18" a="1"/>
  <c r="M21" i="18" a="1"/>
  <c r="AH82" i="18" a="1"/>
  <c r="V100" i="18" a="1"/>
  <c r="C49" i="18" a="1"/>
  <c r="AP70" i="18" a="1"/>
  <c r="L68" i="18" a="1"/>
  <c r="BS74" i="18" a="1"/>
  <c r="AQ25" i="18" a="1"/>
  <c r="AN41" i="18" a="1"/>
  <c r="AA32" i="18" a="1"/>
  <c r="BD93" i="18" a="1"/>
  <c r="AC22" i="18" a="1"/>
  <c r="AE24" i="18" a="1"/>
  <c r="BL63" i="18" a="1"/>
  <c r="BA48" i="18" a="1"/>
  <c r="K103" i="18" a="1"/>
  <c r="AA46" i="18" a="1"/>
  <c r="U39" i="18" a="1"/>
  <c r="BO67" i="18" a="1"/>
  <c r="AS76" i="18" a="1"/>
  <c r="BN16" i="18" a="1"/>
  <c r="AS34" i="18" a="1"/>
  <c r="AM59" i="18" a="1"/>
  <c r="Z88" i="18" a="1"/>
  <c r="BP89" i="18" a="1"/>
  <c r="AP5" i="18" a="1"/>
  <c r="AP60" i="18" a="1"/>
  <c r="AQ53" i="18" a="1"/>
  <c r="AF52" i="18" a="1"/>
  <c r="AZ66" i="18" a="1"/>
  <c r="AQ33" i="18" a="1"/>
  <c r="AU109" i="18" a="1"/>
  <c r="AN58" i="18" a="1"/>
  <c r="AZ93" i="18" a="1"/>
  <c r="BO71" i="18" a="1"/>
  <c r="BP51" i="18" a="1"/>
  <c r="C32" i="18" a="1"/>
  <c r="M35" i="18" a="1"/>
  <c r="O30" i="18" a="1"/>
  <c r="AZ73" i="18" a="1"/>
  <c r="F71" i="18" a="1"/>
  <c r="BP81" i="18" a="1"/>
  <c r="BE20" i="18" a="1"/>
  <c r="O36" i="18" a="1"/>
  <c r="BI19" i="18" a="1"/>
  <c r="E38" i="18" a="1"/>
  <c r="AA29" i="18" a="1"/>
  <c r="S33" i="18" a="1"/>
  <c r="D106" i="18" a="1"/>
  <c r="AT75" i="18" a="1"/>
  <c r="AB64" i="18" a="1"/>
  <c r="BA31" i="18" a="1"/>
  <c r="AP30" i="18" a="1"/>
  <c r="BE67" i="18" a="1"/>
  <c r="BN57" i="18" a="1"/>
  <c r="AG16" i="18" a="1"/>
  <c r="BJ94" i="18" a="1"/>
  <c r="AB108" i="18" a="1"/>
  <c r="AZ81" i="18" a="1"/>
  <c r="X72" i="18" a="1"/>
  <c r="AX21" i="18" a="1"/>
  <c r="AQ39" i="18" a="1"/>
  <c r="AH33" i="18" a="1"/>
  <c r="BO60" i="18" a="1"/>
  <c r="AN27" i="18" a="1"/>
  <c r="AH16" i="18" a="1"/>
  <c r="AU15" i="18" a="1"/>
  <c r="BE50" i="18" a="1"/>
  <c r="O35" i="18" a="1"/>
  <c r="AL42" i="18" a="1"/>
  <c r="L48" i="18" a="1"/>
  <c r="BA58" i="18" a="1"/>
  <c r="AV78" i="18" a="1"/>
  <c r="C69" i="18" a="1"/>
  <c r="K63" i="18" a="1"/>
  <c r="AO48" i="18" a="1"/>
  <c r="C33" i="18" a="1"/>
  <c r="BR27" i="18" a="1"/>
  <c r="AM11" i="18" a="1"/>
  <c r="V19" i="18" a="1"/>
  <c r="Z56" i="18" a="1"/>
  <c r="AW73" i="18" a="1"/>
  <c r="BL64" i="18" a="1"/>
  <c r="BN93" i="18" a="1"/>
  <c r="AF22" i="18" a="1"/>
  <c r="AB11" i="18" a="1"/>
  <c r="AM35" i="18" a="1"/>
  <c r="AT49" i="18" a="1"/>
  <c r="D16" i="18" a="1"/>
  <c r="BC24" i="18" a="1"/>
  <c r="BH47" i="18" a="1"/>
  <c r="N34" i="18" a="1"/>
  <c r="AW16" i="18" a="1"/>
  <c r="V26" i="18" a="1"/>
  <c r="R13" i="18" a="1"/>
  <c r="T30" i="18" a="1"/>
  <c r="T13" i="18" a="1"/>
  <c r="E18" i="18" a="1"/>
  <c r="C16" i="18" a="1"/>
  <c r="BB43" i="18" a="1"/>
  <c r="BR99" i="18" a="1"/>
  <c r="AS56" i="18" a="1"/>
  <c r="O40" i="18" a="1"/>
  <c r="AL23" i="18" a="1"/>
  <c r="BK82" i="18" a="1"/>
  <c r="BB45" i="18" a="1"/>
  <c r="BR53" i="18" a="1"/>
  <c r="AI19" i="18" a="1"/>
  <c r="BQ6" i="18" a="1"/>
  <c r="H42" i="18" a="1"/>
  <c r="BC10" i="18" a="1"/>
  <c r="AN21" i="18" a="1"/>
  <c r="Y19" i="18" a="1"/>
  <c r="AQ46" i="18" a="1"/>
  <c r="AX30" i="18" a="1"/>
  <c r="AC38" i="18" a="1"/>
  <c r="BJ41" i="18" a="1"/>
  <c r="L40" i="18" a="1"/>
  <c r="AV21" i="18" a="1"/>
  <c r="G7" i="18" a="1"/>
  <c r="AH18" i="18" a="1"/>
  <c r="AM36" i="18" a="1"/>
  <c r="BP14" i="18" a="1"/>
  <c r="S5" i="18" a="1"/>
  <c r="BC38" i="18" a="1"/>
  <c r="AF107" i="18" a="1"/>
  <c r="H20" i="18" a="1"/>
  <c r="AU44" i="18" a="1"/>
  <c r="AL9" i="18" a="1"/>
  <c r="AF25" i="18" a="1"/>
  <c r="AX7" i="18" a="1"/>
  <c r="BA12" i="18" a="1"/>
  <c r="AW14" i="18" a="1"/>
  <c r="F31" i="18" a="1"/>
  <c r="BL42" i="18" a="1"/>
  <c r="AT8" i="18" a="1"/>
  <c r="BK13" i="18" a="1"/>
  <c r="AN29" i="18" a="1"/>
  <c r="BP18" i="18" a="1"/>
  <c r="BK50" i="18" a="1"/>
  <c r="BI47" i="18" a="1"/>
  <c r="BP39" i="18" a="1"/>
  <c r="Q69" i="18" a="1"/>
  <c r="U14" i="18" a="1"/>
  <c r="O23" i="18" a="1"/>
  <c r="AA22" i="18" a="1"/>
  <c r="D88" i="18" a="1"/>
  <c r="AG84" i="18" a="1"/>
  <c r="E28" i="18" a="1"/>
  <c r="BN82" i="18" a="1"/>
  <c r="BJ43" i="18" a="1"/>
  <c r="AS45" i="18" a="1"/>
  <c r="V58" i="18" a="1"/>
  <c r="AL41" i="18" a="1"/>
  <c r="BK47" i="18" a="1"/>
  <c r="AV37" i="18" a="1"/>
  <c r="BD12" i="18" a="1"/>
  <c r="H5" i="18" a="1"/>
  <c r="AA10" i="18" a="1"/>
  <c r="AV29" i="18" a="1"/>
  <c r="M19" i="18" a="1"/>
  <c r="C60" i="18" a="1"/>
  <c r="M12" i="18" a="1"/>
  <c r="BS5" i="18" a="1"/>
  <c r="BH19" i="18" a="1"/>
  <c r="V40" i="18" a="1"/>
  <c r="BA8" i="18" a="1"/>
  <c r="AV7" i="18" a="1"/>
  <c r="K22" i="18" a="1"/>
  <c r="BJ26" i="18" a="1"/>
  <c r="AC8" i="18" a="1"/>
  <c r="Y35" i="18" a="1"/>
  <c r="AH34" i="18" a="1"/>
  <c r="AU32" i="18" a="1"/>
  <c r="AM24" i="18" a="1"/>
  <c r="M24" i="18" a="1"/>
  <c r="BN14" i="18" a="1"/>
  <c r="Y44" i="18" a="1"/>
  <c r="AM33" i="18" a="1"/>
  <c r="O10" i="18" a="1"/>
  <c r="AG68" i="18" a="1"/>
  <c r="AX39" i="18" a="1"/>
  <c r="BO35" i="18" a="1"/>
  <c r="Y24" i="18" a="1"/>
  <c r="AF56" i="18" a="1"/>
  <c r="AE47" i="18" a="1"/>
  <c r="AF42" i="18" a="1"/>
  <c r="AO21" i="18" a="1"/>
  <c r="AH40" i="18" a="1"/>
  <c r="M49" i="18" a="1"/>
  <c r="AQ30" i="18" a="1"/>
  <c r="G18" i="18" a="1"/>
  <c r="AP19" i="18" a="1"/>
  <c r="Q31" i="18" a="1"/>
  <c r="Q66" i="18" a="1"/>
  <c r="AZ67" i="18" a="1"/>
  <c r="L21" i="18" a="1"/>
  <c r="AB92" i="18" a="1"/>
  <c r="BJ12" i="18" a="1"/>
  <c r="G83" i="18" a="1"/>
  <c r="AT79" i="18" a="1"/>
  <c r="J98" i="18" a="1"/>
  <c r="AO78" i="18" a="1"/>
  <c r="BR26" i="18" a="1"/>
  <c r="K59" i="18" a="1"/>
  <c r="BK75" i="18" a="1"/>
  <c r="M30" i="18" a="1"/>
  <c r="V41" i="18" a="1"/>
  <c r="F11" i="18" a="1"/>
  <c r="H41" i="18" a="1"/>
  <c r="BS12" i="18" a="1"/>
  <c r="BO21" i="18" a="1"/>
  <c r="AE93" i="18" a="1"/>
  <c r="AP85" i="18" a="1"/>
  <c r="BS82" i="18" a="1"/>
  <c r="T5" i="18" a="1"/>
  <c r="AI13" i="18" a="1"/>
  <c r="D71" i="18" a="1"/>
  <c r="AQ60" i="18" a="1"/>
  <c r="S43" i="18" a="1"/>
  <c r="BD15" i="18" a="1"/>
  <c r="K96" i="18" a="1"/>
  <c r="D9" i="18" a="1"/>
  <c r="AJ17" i="18" a="1"/>
  <c r="AW28" i="18" a="1"/>
  <c r="BI35" i="18" a="1"/>
  <c r="BK8" i="18" a="1"/>
  <c r="BE23" i="18" a="1"/>
  <c r="AH62" i="18" a="1"/>
  <c r="S23" i="18" a="1"/>
  <c r="BR36" i="18" a="1"/>
  <c r="Q22" i="18" a="1"/>
  <c r="BK39" i="18" a="1"/>
  <c r="F36" i="18" a="1"/>
  <c r="AW27" i="18" a="1"/>
  <c r="AL13" i="18" a="1"/>
  <c r="BE34" i="18" a="1"/>
  <c r="BH54" i="18" a="1"/>
  <c r="K84" i="18" a="1"/>
  <c r="V56" i="18" a="1"/>
  <c r="AJ87" i="18" a="1"/>
  <c r="AS82" i="18" a="1"/>
  <c r="K43" i="18" a="1"/>
  <c r="U5" i="18" a="1"/>
  <c r="N74" i="18" a="1"/>
  <c r="AS26" i="18" a="1"/>
  <c r="BS46" i="18" a="1"/>
  <c r="D46" i="18" a="1"/>
  <c r="AF41" i="18" a="1"/>
  <c r="N42" i="18" a="1"/>
  <c r="AJ89" i="18" a="1"/>
  <c r="BH27" i="18" a="1"/>
  <c r="O9" i="18" a="1"/>
  <c r="BE16" i="18" a="1"/>
  <c r="S32" i="18" a="1"/>
  <c r="Z7" i="18" a="1"/>
  <c r="V18" i="18" a="1"/>
  <c r="BS25" i="18" a="1"/>
  <c r="AN40" i="18" a="1"/>
  <c r="T78" i="18" a="1"/>
  <c r="AE51" i="18" a="1"/>
  <c r="F18" i="18" a="1"/>
  <c r="AB82" i="18" a="1"/>
  <c r="S47" i="18" a="1"/>
  <c r="AZ38" i="18" a="1"/>
  <c r="C57" i="18" a="1"/>
  <c r="BP91" i="18" a="1"/>
  <c r="Y13" i="18" a="1"/>
  <c r="AA31" i="18" a="1"/>
  <c r="AT29" i="18" a="1"/>
  <c r="AM15" i="18" a="1"/>
  <c r="AO18" i="18" a="1"/>
  <c r="BL6" i="18" a="1"/>
  <c r="AQ41" i="18" a="1"/>
  <c r="AM88" i="18" a="1"/>
  <c r="AW59" i="18" a="1"/>
  <c r="Z98" i="18" a="1"/>
  <c r="BB44" i="18" a="1"/>
  <c r="BI105" i="18" a="1"/>
  <c r="X97" i="18" a="1"/>
  <c r="AZ91" i="18" a="1"/>
  <c r="BQ68" i="18" a="1"/>
  <c r="AF109" i="18" a="1"/>
  <c r="AQ49" i="18" a="1"/>
  <c r="AP54" i="18" a="1"/>
  <c r="BA84" i="18" a="1"/>
  <c r="S73" i="18" a="1"/>
  <c r="AE86" i="18" a="1"/>
  <c r="AJ30" i="18" a="1"/>
  <c r="M25" i="18" a="1"/>
  <c r="AL63" i="18" a="1"/>
  <c r="AM53" i="18" a="1"/>
  <c r="BS14" i="18" a="1"/>
  <c r="BQ21" i="18" a="1"/>
  <c r="V51" i="18" a="1"/>
  <c r="BJ74" i="18" a="1"/>
  <c r="AE68" i="18" a="1"/>
  <c r="D45" i="18" a="1"/>
  <c r="AW76" i="18" a="1"/>
  <c r="X14" i="18" a="1"/>
  <c r="C22" i="18" a="1"/>
  <c r="AF36" i="18" a="1"/>
  <c r="H74" i="18" a="1"/>
  <c r="AQ50" i="18" a="1"/>
  <c r="AM63" i="18" a="1"/>
  <c r="E80" i="18" a="1"/>
  <c r="BK90" i="18" a="1"/>
  <c r="BI102" i="18" a="1"/>
  <c r="AS91" i="18" a="1"/>
  <c r="N88" i="18" a="1"/>
  <c r="BJ22" i="18" a="1"/>
  <c r="V55" i="18" a="1"/>
  <c r="Z59" i="18" a="1"/>
  <c r="AG79" i="18" a="1"/>
  <c r="O56" i="18" a="1"/>
  <c r="AF60" i="18" a="1"/>
  <c r="AC52" i="18" a="1"/>
  <c r="AS50" i="18" a="1"/>
  <c r="X99" i="18" a="1"/>
  <c r="T46" i="18" a="1"/>
  <c r="BL88" i="18" a="1"/>
  <c r="BC76" i="18" a="1"/>
  <c r="AI106" i="18" a="1"/>
  <c r="J35" i="18" a="1"/>
  <c r="C7" i="18" a="1"/>
  <c r="BE29" i="18" a="1"/>
  <c r="N32" i="18" a="1"/>
  <c r="AV13" i="18" a="1"/>
  <c r="BJ89" i="18" a="1"/>
  <c r="BJ52" i="18" a="1"/>
  <c r="AL91" i="18" a="1"/>
  <c r="X52" i="18" a="1"/>
  <c r="AU33" i="18" a="1"/>
  <c r="AM64" i="18" a="1"/>
  <c r="AQ73" i="18" a="1"/>
  <c r="M7" i="18" a="1"/>
  <c r="BN76" i="18" a="1"/>
  <c r="AH88" i="18" a="1"/>
  <c r="T66" i="18" a="1"/>
  <c r="K61" i="18" a="1"/>
  <c r="S58" i="18" a="1"/>
  <c r="R38" i="18" a="1"/>
  <c r="BO64" i="18" a="1"/>
  <c r="BD28" i="18" a="1"/>
  <c r="BH61" i="18" a="1"/>
  <c r="Y61" i="18" a="1"/>
  <c r="AC58" i="18" a="1"/>
  <c r="AM41" i="18" a="1"/>
  <c r="BA11" i="18" a="1"/>
  <c r="BG42" i="18" a="1"/>
  <c r="AF20" i="18" a="1"/>
  <c r="C38" i="18" a="1"/>
  <c r="R51" i="18" a="1"/>
  <c r="AT42" i="18" a="1"/>
  <c r="AL32" i="18" a="1"/>
  <c r="R80" i="18" a="1"/>
  <c r="AX88" i="18" a="1"/>
  <c r="BH46" i="18" a="1"/>
  <c r="AS83" i="18" a="1"/>
  <c r="BB17" i="18" a="1"/>
  <c r="AB10" i="18" a="1"/>
  <c r="AP25" i="18" a="1"/>
  <c r="AP59" i="18" a="1"/>
  <c r="BN30" i="18" a="1"/>
  <c r="AF15" i="18" a="1"/>
  <c r="Q32" i="18" a="1"/>
  <c r="AX35" i="18" a="1"/>
  <c r="U20" i="18" a="1"/>
  <c r="BB51" i="18" a="1"/>
  <c r="BN15" i="18" a="1"/>
  <c r="AM5" i="18" a="1"/>
  <c r="AF28" i="18" a="1"/>
  <c r="AE5" i="18" a="1"/>
  <c r="BI36" i="18" a="1"/>
  <c r="BE55" i="18" a="1"/>
  <c r="BK66" i="18" a="1"/>
  <c r="H33" i="18" a="1"/>
  <c r="AQ13" i="18" a="1"/>
  <c r="M57" i="18" a="1"/>
  <c r="AI36" i="18" a="1"/>
  <c r="BE88" i="18" a="1"/>
  <c r="BQ42" i="18" a="1"/>
  <c r="AB32" i="18" a="1"/>
  <c r="BS50" i="18" a="1"/>
  <c r="AM68" i="18" a="1"/>
  <c r="AA75" i="18" a="1"/>
  <c r="BS31" i="18" a="1"/>
  <c r="BB50" i="18" a="1"/>
  <c r="AV27" i="18" a="1"/>
  <c r="BH48" i="18" a="1"/>
  <c r="E84" i="18" a="1"/>
  <c r="BJ10" i="18" a="1"/>
  <c r="R5" i="18" a="1"/>
  <c r="BB64" i="18" a="1"/>
  <c r="BO23" i="18" a="1"/>
  <c r="AJ26" i="18" a="1"/>
  <c r="AE32" i="18" a="1"/>
  <c r="Q52" i="18" a="1"/>
  <c r="AJ8" i="18" a="1"/>
  <c r="Z23" i="18" a="1"/>
  <c r="Y38" i="18" a="1"/>
  <c r="BP15" i="18" a="1"/>
  <c r="BO34" i="18" a="1"/>
  <c r="AW75" i="18" a="1"/>
  <c r="AG66" i="18" a="1"/>
  <c r="AP26" i="18" a="1"/>
  <c r="BD78" i="18" a="1"/>
  <c r="BE18" i="18" a="1"/>
  <c r="AO27" i="18" a="1"/>
  <c r="S13" i="18" a="1"/>
  <c r="BG9" i="18" a="1"/>
  <c r="BE65" i="18" a="1"/>
  <c r="V52" i="18" a="1"/>
  <c r="AN64" i="18" a="1"/>
  <c r="BB75" i="18" a="1"/>
  <c r="AA50" i="18" a="1"/>
  <c r="AH6" i="18" a="1"/>
  <c r="Z28" i="18" a="1"/>
  <c r="AL27" i="18" a="1"/>
  <c r="AV15" i="18" a="1"/>
  <c r="BI90" i="18" a="1"/>
  <c r="L75" i="18" a="1"/>
  <c r="BI50" i="18" a="1"/>
  <c r="AN49" i="18" a="1"/>
  <c r="BN22" i="18" a="1"/>
  <c r="BE87" i="18" a="1"/>
  <c r="BR73" i="18" a="1"/>
  <c r="BL67" i="18" a="1"/>
  <c r="AA69" i="18" a="1"/>
  <c r="BG29" i="18" a="1"/>
  <c r="G64" i="18" a="1"/>
  <c r="X92" i="18" a="1"/>
  <c r="L62" i="18" a="1"/>
  <c r="AC66" i="18" a="1"/>
  <c r="AQ45" i="18" a="1"/>
  <c r="X10" i="18" a="1"/>
  <c r="BD69" i="18" a="1"/>
  <c r="AV23" i="18" a="1"/>
  <c r="BH12" i="18" a="1"/>
  <c r="Q70" i="18" a="1"/>
  <c r="AB25" i="18" a="1"/>
  <c r="D50" i="18" a="1"/>
  <c r="J38" i="18" a="1"/>
  <c r="BG7" i="18" a="1"/>
  <c r="AQ48" i="18" a="1"/>
  <c r="AT25" i="18" a="1"/>
  <c r="J11" i="18" a="1"/>
  <c r="G28" i="18" a="1"/>
  <c r="E92" i="18" a="1"/>
  <c r="AF17" i="18" a="1"/>
  <c r="AX10" i="18" a="1"/>
  <c r="BL13" i="18" a="1"/>
  <c r="AU68" i="18" a="1"/>
  <c r="F15" i="18" a="1"/>
  <c r="J17" i="18" a="1"/>
  <c r="AJ7" i="18" a="1"/>
  <c r="BN24" i="18" a="1"/>
  <c r="AV59" i="18" a="1"/>
  <c r="AQ7" i="18" a="1"/>
  <c r="BK62" i="18" a="1"/>
  <c r="AC75" i="18" a="1"/>
  <c r="BP26" i="18" a="1"/>
  <c r="BQ33" i="18" a="1"/>
  <c r="AI15" i="18" a="1"/>
  <c r="BN11" i="18" a="1"/>
  <c r="AI56" i="18" a="1"/>
  <c r="AS49" i="18" a="1"/>
  <c r="BQ51" i="18" a="1"/>
  <c r="AC51" i="18" a="1"/>
  <c r="Z5" i="18" a="1"/>
  <c r="BI12" i="18" a="1"/>
  <c r="F32" i="18" a="1"/>
  <c r="T82" i="18" a="1"/>
  <c r="AA13" i="18" a="1"/>
  <c r="BR15" i="18" a="1"/>
  <c r="V25" i="18" a="1"/>
  <c r="BO8" i="18" a="1"/>
  <c r="BL10" i="18" a="1"/>
  <c r="BG71" i="18" a="1"/>
  <c r="R90" i="18" a="1"/>
  <c r="BI70" i="18" a="1"/>
  <c r="AJ60" i="18" a="1"/>
  <c r="AU28" i="18" a="1"/>
  <c r="BL44" i="18" a="1"/>
  <c r="D40" i="18" a="1"/>
  <c r="BC25" i="18" a="1"/>
  <c r="BC82" i="18" a="1"/>
  <c r="BS54" i="18" a="1"/>
  <c r="U57" i="18" a="1"/>
  <c r="M34" i="18" a="1"/>
  <c r="BB11" i="18" a="1"/>
  <c r="AJ24" i="18" a="1"/>
  <c r="AO97" i="18" a="1"/>
  <c r="AN7" i="18" a="1"/>
  <c r="AO25" i="18" a="1"/>
  <c r="AX19" i="18" a="1"/>
  <c r="AO50" i="18" a="1"/>
  <c r="F94" i="18" a="1"/>
  <c r="AE37" i="18" a="1"/>
  <c r="AH10" i="18" a="1"/>
  <c r="BR70" i="18" a="1"/>
  <c r="AN23" i="18" a="1"/>
  <c r="BE30" i="18" a="1"/>
  <c r="BJ5" i="18" a="1"/>
  <c r="C8" i="18" a="1"/>
  <c r="BQ89" i="18" a="1"/>
  <c r="C6" i="18" a="1"/>
  <c r="AO29" i="18" a="1"/>
  <c r="AH11" i="18" a="1"/>
  <c r="AF81" i="18" a="1"/>
  <c r="M16" i="18" a="1"/>
  <c r="AS10" i="18" a="1"/>
  <c r="D62" i="18" a="1"/>
  <c r="BS66" i="18" a="1"/>
  <c r="BL38" i="18" a="1"/>
  <c r="BB6" i="18" a="1"/>
  <c r="L39" i="18" a="1"/>
  <c r="AM18" i="18" a="1"/>
  <c r="O20" i="18" a="1"/>
  <c r="BH5" i="18" a="1"/>
  <c r="O75" i="18" a="1"/>
  <c r="BQ27" i="18" a="1"/>
  <c r="BH45" i="18" a="1"/>
  <c r="AB58" i="18" a="1"/>
  <c r="AU30" i="18" a="1"/>
  <c r="BB23" i="18" a="1"/>
  <c r="BC66" i="18" a="1"/>
  <c r="BE80" i="18" a="1"/>
  <c r="AC91" i="18" a="1"/>
  <c r="BH69" i="18" a="1"/>
  <c r="L77" i="18" a="1"/>
  <c r="BN61" i="18" a="1"/>
  <c r="Q51" i="18" a="1"/>
  <c r="R48" i="18" a="1"/>
  <c r="AN79" i="18" a="1"/>
  <c r="BH88" i="18" a="1"/>
  <c r="H86" i="18" a="1"/>
  <c r="AI89" i="18" a="1"/>
  <c r="C37" i="18" a="1"/>
  <c r="BR66" i="18" a="1"/>
  <c r="G53" i="18" a="1"/>
  <c r="T45" i="18" a="1"/>
  <c r="BP84" i="18" a="1"/>
  <c r="AV40" i="18" a="1"/>
  <c r="AU54" i="18" a="1"/>
  <c r="BP92" i="18" a="1"/>
  <c r="AO77" i="18" a="1"/>
  <c r="BD30" i="18" a="1"/>
  <c r="AJ39" i="18" a="1"/>
  <c r="AU88" i="18" a="1"/>
  <c r="V20" i="18" a="1"/>
  <c r="M6" i="18" a="1"/>
  <c r="S48" i="18" a="1"/>
  <c r="H9" i="18" a="1"/>
  <c r="AM32" i="18" a="1"/>
  <c r="E15" i="18" a="1"/>
  <c r="AU71" i="18" a="1"/>
  <c r="AF27" i="18" a="1"/>
  <c r="Z19" i="18" a="1"/>
  <c r="F7" i="18" a="1"/>
  <c r="BP101" i="18" a="1"/>
  <c r="AX77" i="18" a="1"/>
  <c r="L12" i="18" a="1"/>
  <c r="AA40" i="18" a="1"/>
  <c r="BE31" i="18" a="1"/>
  <c r="AP50" i="18" a="1"/>
  <c r="J68" i="18" a="1"/>
  <c r="AP57" i="18" a="1"/>
  <c r="AT87" i="18" a="1"/>
  <c r="C62" i="18" a="1"/>
  <c r="AQ8" i="18" a="1"/>
  <c r="AU21" i="18" a="1"/>
  <c r="AI18" i="18" a="1"/>
  <c r="L30" i="18" a="1"/>
  <c r="BS6" i="18" a="1"/>
  <c r="BJ14" i="18" a="1"/>
  <c r="U86" i="18" a="1"/>
  <c r="AG9" i="18" a="1"/>
  <c r="BA6" i="18" a="1"/>
  <c r="AC73" i="18" a="1"/>
  <c r="AZ20" i="18" a="1"/>
  <c r="T15" i="18" a="1"/>
  <c r="C35" i="18" a="1"/>
  <c r="AZ36" i="18" a="1"/>
  <c r="C50" i="18" a="1"/>
  <c r="AP34" i="18" a="1"/>
  <c r="AW12" i="18" a="1"/>
  <c r="T9" i="18" a="1"/>
  <c r="BG50" i="18" a="1"/>
  <c r="N8" i="18" a="1"/>
  <c r="R24" i="18" a="1"/>
  <c r="AV48" i="18" a="1"/>
  <c r="BR11" i="18" a="1"/>
  <c r="AH57" i="18" a="1"/>
  <c r="L78" i="18" a="1"/>
  <c r="BA82" i="18" a="1"/>
  <c r="U18" i="18" a="1"/>
  <c r="AN5" i="18" a="1"/>
  <c r="AV110" i="18" a="1"/>
  <c r="AO15" i="18" a="1"/>
  <c r="Y42" i="18" a="1"/>
  <c r="AV8" i="18" a="1"/>
  <c r="T80" i="18" a="1"/>
  <c r="U8" i="18" a="1"/>
  <c r="AG86" i="18" a="1"/>
  <c r="D63" i="18" a="1"/>
  <c r="AP76" i="18" a="1"/>
  <c r="BC30" i="18" a="1"/>
  <c r="AV28" i="18" a="1"/>
  <c r="AT39" i="18" a="1"/>
  <c r="Q23" i="18" a="1"/>
  <c r="BS84" i="18" a="1"/>
  <c r="Y31" i="18" a="1"/>
  <c r="AB61" i="18" a="1"/>
  <c r="Z67" i="18" a="1"/>
  <c r="BL5" i="18" a="1"/>
  <c r="N10" i="18" a="1"/>
  <c r="BN51" i="18" a="1"/>
  <c r="K40" i="18" a="1"/>
  <c r="N41" i="18" a="1"/>
  <c r="K17" i="18" a="1"/>
  <c r="BN56" i="18" a="1"/>
  <c r="AE65" i="18" a="1"/>
  <c r="G24" i="18" a="1"/>
  <c r="BA20" i="18" a="1"/>
  <c r="AI79" i="18" a="1"/>
  <c r="AG6" i="18" a="1"/>
  <c r="BD38" i="18" a="1"/>
  <c r="C12" i="18" a="1"/>
  <c r="AP49" i="18" a="1"/>
  <c r="L13" i="18" a="1"/>
  <c r="AP89" i="18" a="1"/>
  <c r="BC84" i="18" a="1"/>
  <c r="AI41" i="18" a="1"/>
  <c r="AF14" i="18" a="1"/>
  <c r="AU10" i="18" a="1"/>
  <c r="C76" i="18" a="1"/>
  <c r="BQ36" i="18" a="1"/>
  <c r="BQ18" i="18" a="1"/>
  <c r="BC43" i="18" a="1"/>
  <c r="S35" i="18" a="1"/>
  <c r="AQ22" i="18" a="1"/>
  <c r="AH46" i="18" a="1"/>
  <c r="O24" i="18" a="1"/>
  <c r="F14" i="18" a="1"/>
  <c r="O8" i="18" a="1"/>
  <c r="AV51" i="18" a="1"/>
  <c r="AW5" i="18" a="1"/>
  <c r="BO13" i="18" a="1"/>
  <c r="AP9" i="18" a="1"/>
  <c r="H40" i="18" a="1"/>
  <c r="Z41" i="18" a="1"/>
  <c r="BC85" i="18" a="1"/>
  <c r="BP42" i="18" a="1"/>
  <c r="AW13" i="18" a="1"/>
  <c r="BA15" i="18" a="1"/>
  <c r="BO7" i="18" a="1"/>
  <c r="AT90" i="18" a="1"/>
  <c r="AV25" i="18" a="1"/>
  <c r="F8" i="18" a="1"/>
  <c r="AJ10" i="18" a="1"/>
  <c r="L85" i="18" a="1"/>
  <c r="AV19" i="18" a="1"/>
  <c r="J40" i="18" a="1"/>
  <c r="AH24" i="18" a="1"/>
  <c r="X65" i="18" a="1"/>
  <c r="AW79" i="18" a="1"/>
  <c r="AV35" i="18" a="1"/>
  <c r="X29" i="18" a="1"/>
  <c r="AG88" i="18" a="1"/>
  <c r="S17" i="18" a="1"/>
  <c r="AX25" i="18" a="1"/>
  <c r="BE11" i="18" a="1"/>
  <c r="AE25" i="18" a="1"/>
  <c r="BQ94" i="18" a="1"/>
  <c r="X82" i="18" a="1"/>
  <c r="AM31" i="18" a="1"/>
  <c r="AH45" i="18" a="1"/>
  <c r="BC16" i="18" a="1"/>
  <c r="G6" i="18" a="1"/>
  <c r="BA70" i="18" a="1"/>
  <c r="BJ50" i="18" a="1"/>
  <c r="Q67" i="18" a="1"/>
  <c r="BP5" i="18" a="1"/>
  <c r="AS18" i="18" a="1"/>
  <c r="AW93" i="18" a="1"/>
  <c r="AW15" i="18" a="1"/>
  <c r="L36" i="18" a="1"/>
  <c r="K13" i="18" a="1"/>
  <c r="V84" i="18" a="1"/>
  <c r="T8" i="18" a="1"/>
  <c r="H58" i="18" a="1"/>
  <c r="V61" i="18" a="1"/>
  <c r="BB47" i="18" a="1"/>
  <c r="AW26" i="18" a="1"/>
  <c r="N39" i="18" a="1"/>
  <c r="BI6" i="18" a="1"/>
  <c r="Y8" i="18" a="1"/>
  <c r="BO10" i="18" a="1"/>
  <c r="AM22" i="18" a="1"/>
  <c r="AU61" i="18" a="1"/>
  <c r="D12" i="18" a="1"/>
  <c r="AP18" i="18" a="1"/>
  <c r="AZ45" i="18" a="1"/>
  <c r="X15" i="18" a="1"/>
  <c r="E51" i="18" a="1"/>
  <c r="H125" i="32" a="1"/>
  <c r="I125" i="32" a="1"/>
  <c r="Q18" i="18" a="1"/>
  <c r="J41" i="18" a="1"/>
  <c r="AH25" i="18" a="1"/>
  <c r="BB68" i="18" a="1"/>
  <c r="BE52" i="18" a="1"/>
  <c r="K44" i="18" a="1"/>
  <c r="BL46" i="18" a="1"/>
  <c r="BC75" i="18" a="1"/>
  <c r="AZ83" i="18" a="1"/>
  <c r="BO24" i="18" a="1"/>
  <c r="V32" i="18" a="1"/>
  <c r="AZ74" i="18" a="1"/>
  <c r="AB12" i="18" a="1"/>
  <c r="AF24" i="18" a="1"/>
  <c r="M28" i="18" a="1"/>
  <c r="BG31" i="18" a="1"/>
  <c r="BK37" i="18" a="1"/>
  <c r="AM47" i="18" a="1"/>
  <c r="S44" i="18" a="1"/>
  <c r="Q21" i="18" a="1"/>
  <c r="AG33" i="18" a="1"/>
  <c r="AF43" i="18" a="1"/>
  <c r="F28" i="18" a="1"/>
  <c r="AS7" i="18" a="1"/>
  <c r="AZ12" i="18" a="1"/>
  <c r="H6" i="18" a="1"/>
  <c r="BL14" i="18" a="1"/>
  <c r="K20" i="18" a="1"/>
  <c r="AV62" i="18" a="1"/>
  <c r="AV11" i="18" a="1"/>
  <c r="V73" i="18" a="1"/>
  <c r="BQ12" i="18" a="1"/>
  <c r="D26" i="18" a="1"/>
  <c r="C40" i="18" a="1"/>
  <c r="R15" i="18" a="1"/>
  <c r="Z12" i="18" a="1"/>
  <c r="AO31" i="18" a="1"/>
  <c r="H82" i="18" a="1"/>
  <c r="BA19" i="18" a="1"/>
  <c r="AA6" i="18" a="1"/>
  <c r="BP44" i="18" a="1"/>
  <c r="F6" i="18" a="1"/>
  <c r="X49" i="18" a="1"/>
  <c r="BO11" i="18" a="1"/>
  <c r="E27" i="18" a="1"/>
  <c r="AP38" i="18" a="1"/>
  <c r="AJ64" i="18" a="1"/>
  <c r="BQ45" i="18" a="1"/>
  <c r="K55" i="18" a="1"/>
  <c r="N86" i="18" a="1"/>
  <c r="O57" i="18" a="1"/>
  <c r="Q39" i="18" a="1"/>
  <c r="AC6" i="18" a="1"/>
  <c r="O11" i="18" a="1"/>
  <c r="BI13" i="18" a="1"/>
  <c r="C14" i="18" a="1"/>
  <c r="AZ13" i="18" a="1"/>
  <c r="Y7" i="18" a="1"/>
  <c r="N15" i="18" a="1"/>
  <c r="AQ107" i="18" a="1"/>
  <c r="L43" i="18" a="1"/>
  <c r="AM12" i="18" a="1"/>
  <c r="AQ27" i="18" a="1"/>
  <c r="BL8" i="18" a="1"/>
  <c r="D19" i="18" a="1"/>
  <c r="BK27" i="18" a="1"/>
  <c r="BG15" i="18" a="1"/>
  <c r="M22" i="18" a="1"/>
  <c r="BN21" i="18" a="1"/>
  <c r="AI26" i="18" a="1"/>
  <c r="U25" i="18" a="1"/>
  <c r="BH35" i="18" a="1"/>
  <c r="BC53" i="18" a="1"/>
  <c r="AI11" i="18" a="1"/>
  <c r="L59" i="18" a="1"/>
  <c r="K38" i="18" a="1"/>
  <c r="T19" i="18" a="1"/>
  <c r="AG21" i="18" a="1"/>
  <c r="N40" i="18" a="1"/>
  <c r="BQ5" i="18" a="1"/>
  <c r="AB5" i="18" a="1"/>
  <c r="AG54" i="18" a="1"/>
  <c r="D124" i="32" a="1"/>
  <c r="BD18" i="18" a="1"/>
  <c r="AO100" i="18" a="1"/>
  <c r="AA101" i="18" a="1"/>
  <c r="AE53" i="18" a="1"/>
  <c r="AW80" i="18" a="1"/>
  <c r="AF46" i="18" a="1"/>
  <c r="X25" i="18" a="1"/>
  <c r="L27" i="18" a="1"/>
  <c r="AW11" i="18" a="1"/>
  <c r="E17" i="18" a="1"/>
  <c r="BS22" i="18" a="1"/>
  <c r="AN25" i="18" a="1"/>
  <c r="BH7" i="18" a="1"/>
  <c r="AL44" i="18" a="1"/>
  <c r="BN42" i="18" a="1"/>
  <c r="AU64" i="18" a="1"/>
  <c r="BL19" i="18" a="1"/>
  <c r="E41" i="18" a="1"/>
  <c r="BR12" i="18" a="1"/>
  <c r="AB40" i="18" a="1"/>
  <c r="H85" i="18" a="1"/>
  <c r="G13" i="18" a="1"/>
  <c r="BJ31" i="18" a="1"/>
  <c r="AO7" i="18" a="1"/>
  <c r="BE43" i="18" a="1"/>
  <c r="Z9" i="18" a="1"/>
  <c r="AF13" i="18" a="1"/>
  <c r="G12" i="18" a="1"/>
  <c r="AJ83" i="18" a="1"/>
  <c r="L28" i="18" a="1"/>
  <c r="AU49" i="18" a="1"/>
  <c r="O13" i="18" a="1"/>
  <c r="BH92" i="18" a="1"/>
  <c r="AE74" i="18" a="1"/>
  <c r="BJ34" i="18" a="1"/>
  <c r="J91" i="18" a="1"/>
  <c r="J31" i="18" a="1"/>
  <c r="AA56" i="18" a="1"/>
  <c r="AO20" i="18" a="1"/>
  <c r="BE79" i="18" a="1"/>
  <c r="AC90" i="18" a="1"/>
  <c r="C28" i="18" a="1"/>
  <c r="K71" i="18" a="1"/>
  <c r="AP65" i="18" a="1"/>
  <c r="AP17" i="18" a="1"/>
  <c r="BN46" i="18" a="1"/>
  <c r="F21" i="18" a="1"/>
  <c r="C86" i="18" a="1"/>
  <c r="BG14" i="18" a="1"/>
  <c r="BI60" i="18" a="1"/>
  <c r="L57" i="18" a="1"/>
  <c r="F80" i="18" a="1"/>
  <c r="AV20" i="18" a="1"/>
  <c r="AQ56" i="18" a="1"/>
  <c r="AN19" i="18" a="1"/>
  <c r="AB17" i="18" a="1"/>
  <c r="AH78" i="18" a="1"/>
  <c r="AO91" i="18" a="1"/>
  <c r="BE33" i="18" a="1"/>
  <c r="BQ43" i="18" a="1"/>
  <c r="G15" i="18" a="1"/>
  <c r="BL18" i="18" a="1"/>
  <c r="AU38" i="18" a="1"/>
  <c r="AS25" i="18" a="1"/>
  <c r="E46" i="18" a="1"/>
  <c r="G125" i="32" a="1"/>
  <c r="J76" i="18" a="1"/>
  <c r="H90" i="18" a="1"/>
  <c r="AV98" i="18" a="1"/>
  <c r="T87" i="18" a="1"/>
  <c r="AE77" i="18" a="1"/>
  <c r="AN70" i="18" a="1"/>
  <c r="BD94" i="18" a="1"/>
  <c r="BQ17" i="18" a="1"/>
  <c r="BJ79" i="18" a="1"/>
  <c r="AQ26" i="18" a="1"/>
  <c r="AI64" i="18" a="1"/>
  <c r="AS70" i="18" a="1"/>
  <c r="BB67" i="18" a="1"/>
  <c r="AZ60" i="18" a="1"/>
  <c r="AH20" i="18" a="1"/>
  <c r="Q15" i="18" a="1"/>
  <c r="AU77" i="18" a="1"/>
  <c r="M85" i="18" a="1"/>
  <c r="BQ77" i="18" a="1"/>
  <c r="BD57" i="18" a="1"/>
  <c r="BR56" i="18" a="1"/>
  <c r="K73" i="18" a="1"/>
  <c r="K92" i="18" a="1"/>
  <c r="Y55" i="18" a="1"/>
  <c r="G26" i="18" a="1"/>
  <c r="AJ46" i="18" a="1"/>
  <c r="D13" i="18" a="1"/>
  <c r="AQ79" i="18" a="1"/>
  <c r="BG23" i="18" a="1"/>
  <c r="S36" i="18" a="1"/>
  <c r="N59" i="18" a="1"/>
  <c r="C73" i="18" a="1"/>
  <c r="BA79" i="18" a="1"/>
  <c r="H27" i="18" a="1"/>
  <c r="K62" i="18" a="1"/>
  <c r="BO43" i="18" a="1"/>
  <c r="Z15" i="18" a="1"/>
  <c r="G38" i="18" a="1"/>
  <c r="BQ29" i="18" a="1"/>
  <c r="U44" i="18" a="1"/>
  <c r="F35" i="18" a="1"/>
  <c r="AG42" i="18" a="1"/>
  <c r="BP11" i="18" a="1"/>
  <c r="X60" i="18" a="1"/>
  <c r="BD58" i="18" a="1"/>
  <c r="AH7" i="18" a="1"/>
  <c r="M9" i="18" a="1"/>
  <c r="AC62" i="18" a="1"/>
  <c r="BC61" i="18" a="1"/>
  <c r="AI14" i="18" a="1"/>
  <c r="AN38" i="18" a="1"/>
  <c r="G9" i="18" a="1"/>
  <c r="K24" i="18" a="1"/>
  <c r="BK36" i="18" a="1"/>
  <c r="BL70" i="18" a="1"/>
  <c r="BB25" i="18" a="1"/>
  <c r="X41" i="18" a="1"/>
  <c r="U52" i="18" a="1"/>
  <c r="BQ9" i="18" a="1"/>
  <c r="E23" i="18" a="1"/>
  <c r="BJ28" i="18" a="1"/>
  <c r="AB45" i="18" a="1"/>
  <c r="BK18" i="18" a="1"/>
  <c r="L72" i="18" a="1"/>
  <c r="BD47" i="18" a="1"/>
  <c r="V78" i="18" a="1"/>
  <c r="BP27" i="18" a="1"/>
  <c r="N85" i="18" a="1"/>
  <c r="H80" i="18" a="1"/>
  <c r="AI31" i="18" a="1"/>
  <c r="L93" i="18" a="1"/>
  <c r="C59" i="18" a="1"/>
  <c r="AT12" i="18" a="1"/>
  <c r="T52" i="18" a="1"/>
  <c r="BH30" i="18" a="1"/>
  <c r="S90" i="18" a="1"/>
  <c r="BP56" i="18" a="1"/>
  <c r="AL58" i="18" a="1"/>
  <c r="AS59" i="18" a="1"/>
  <c r="BH23" i="18" a="1"/>
  <c r="BC20" i="18" a="1"/>
  <c r="AA12" i="18" a="1"/>
  <c r="BA38" i="18" a="1"/>
  <c r="BH49" i="18" a="1"/>
  <c r="O7" i="18" a="1"/>
  <c r="AF66" i="18" a="1"/>
  <c r="G22" i="18" a="1"/>
  <c r="BI25" i="18" a="1"/>
  <c r="G39" i="18" a="1"/>
  <c r="J6" i="18" a="1"/>
  <c r="AM30" i="18" a="1"/>
  <c r="BI33" i="18" a="1"/>
  <c r="J125" i="32" a="1"/>
  <c r="F74" i="18" a="1"/>
  <c r="BC81" i="18" a="1"/>
  <c r="F124" i="32" a="1"/>
  <c r="AO17" i="18" a="1"/>
  <c r="D30" i="18" a="1"/>
  <c r="M38" i="18" a="1"/>
  <c r="AT35" i="18" a="1"/>
  <c r="BN19" i="18" a="1"/>
  <c r="AT23" i="18" a="1"/>
  <c r="AA8" i="18" a="1"/>
  <c r="C9" i="18" a="1"/>
  <c r="AE13" i="18" a="1"/>
  <c r="BS34" i="18" a="1"/>
  <c r="M44" i="18" a="1"/>
  <c r="BL55" i="18" a="1"/>
  <c r="AO11" i="18" a="1"/>
  <c r="BP52" i="18" a="1"/>
  <c r="BB12" i="18" a="1"/>
  <c r="H26" i="18" a="1"/>
  <c r="E33" i="18" a="1"/>
  <c r="BG13" i="18" a="1"/>
  <c r="BB8" i="18" a="1"/>
  <c r="AQ47" i="18" a="1"/>
  <c r="Z35" i="18" a="1"/>
  <c r="BA55" i="18" a="1"/>
  <c r="R19" i="18" a="1"/>
  <c r="M5" i="18" a="1"/>
  <c r="BR17" i="18" a="1"/>
  <c r="AX80" i="18" a="1"/>
  <c r="AU37" i="18" a="1"/>
  <c r="G55" i="18" a="1"/>
  <c r="BG54" i="18" a="1"/>
  <c r="L41" i="18" a="1"/>
  <c r="BD13" i="18" a="1"/>
  <c r="BQ54" i="18" a="1"/>
  <c r="BC29" i="18" a="1"/>
  <c r="AJ6" i="18" a="1"/>
  <c r="BL45" i="18" a="1"/>
  <c r="AS37" i="18" a="1"/>
  <c r="H44" i="18" a="1"/>
  <c r="AQ87" i="18" a="1"/>
  <c r="D52" i="18" a="1"/>
  <c r="BJ36" i="18" a="1"/>
  <c r="K18" i="18" a="1"/>
  <c r="AZ58" i="18" a="1"/>
  <c r="T62" i="18" a="1"/>
  <c r="S24" i="18" a="1"/>
  <c r="BR24" i="18" a="1"/>
  <c r="D6" i="18" a="1"/>
  <c r="BA14" i="18" a="1"/>
  <c r="BR23" i="18" a="1"/>
  <c r="AL18" i="18" a="1"/>
  <c r="Z8" i="18" a="1"/>
  <c r="AE14" i="18" a="1"/>
  <c r="AG46" i="18" a="1"/>
  <c r="BH29" i="18" a="1"/>
  <c r="AO43" i="18" a="1"/>
  <c r="BG8" i="18" a="1"/>
  <c r="T11" i="18" a="1"/>
  <c r="N7" i="18" a="1"/>
  <c r="BK11" i="18" a="1"/>
  <c r="Q73" i="18" a="1"/>
  <c r="AW85" i="18" a="1"/>
  <c r="AQ76" i="18" a="1"/>
  <c r="R56" i="18" a="1"/>
  <c r="Z108" i="18" a="1"/>
  <c r="R74" i="18" a="1"/>
  <c r="BB109" i="18" a="1"/>
  <c r="AX82" i="18" a="1"/>
  <c r="Q94" i="18" a="1"/>
  <c r="AM67" i="18" a="1"/>
  <c r="AP108" i="18" a="1"/>
  <c r="BQ48" i="18" a="1"/>
  <c r="Z100" i="18" a="1"/>
  <c r="AC94" i="18" a="1"/>
  <c r="J110" i="18" a="1"/>
  <c r="Z62" i="18" a="1"/>
  <c r="BJ32" i="18" a="1"/>
  <c r="O14" i="18" a="1"/>
  <c r="V43" i="18" a="1"/>
  <c r="D76" i="18" a="1"/>
  <c r="BI7" i="18" a="1"/>
  <c r="BE56" i="18" a="1"/>
  <c r="AL47" i="18" a="1"/>
  <c r="BL107" i="18" a="1"/>
  <c r="F75" i="18" a="1"/>
  <c r="BL34" i="18" a="1"/>
  <c r="AF33" i="18" a="1"/>
  <c r="BS98" i="18" a="1"/>
  <c r="M77" i="18" a="1"/>
  <c r="AF29" i="18" a="1"/>
  <c r="AX24" i="18" a="1"/>
  <c r="V42" i="18" a="1"/>
  <c r="AB100" i="18" a="1"/>
  <c r="F53" i="18" a="1"/>
  <c r="R67" i="18" a="1"/>
  <c r="BA25" i="18" a="1"/>
  <c r="G23" i="18" a="1"/>
  <c r="AN11" i="18" a="1"/>
  <c r="AM17" i="18" a="1"/>
  <c r="AP73" i="18" a="1"/>
  <c r="AT22" i="18" a="1"/>
  <c r="BO33" i="18" a="1"/>
  <c r="BN8" i="18" a="1"/>
  <c r="L55" i="18" a="1"/>
  <c r="AG24" i="18" a="1"/>
  <c r="AG32" i="18" a="1"/>
  <c r="AQ36" i="18" a="1"/>
  <c r="H71" i="18" a="1"/>
  <c r="AS88" i="18" a="1"/>
  <c r="AE44" i="18" a="1"/>
  <c r="AU26" i="18" a="1"/>
  <c r="BN49" i="18" a="1"/>
  <c r="AU57" i="18" a="1"/>
  <c r="AT11" i="18" a="1"/>
  <c r="AN30" i="18" a="1"/>
  <c r="J55" i="18" a="1"/>
  <c r="AC40" i="18" a="1"/>
  <c r="AO52" i="18" a="1"/>
  <c r="BP12" i="18" a="1"/>
  <c r="BB48" i="18" a="1"/>
  <c r="H79" i="18" a="1"/>
  <c r="X51" i="18" a="1"/>
  <c r="BL11" i="18" a="1"/>
  <c r="BQ10" i="18" a="1"/>
  <c r="BP35" i="18" a="1"/>
  <c r="AB35" i="18" a="1"/>
  <c r="BR35" i="18" a="1"/>
  <c r="AB13" i="18" a="1"/>
  <c r="G75" i="18" a="1"/>
  <c r="BS47" i="18" a="1"/>
  <c r="AW51" i="18" a="1"/>
  <c r="BO46" i="18" a="1"/>
  <c r="Z68" i="18" a="1"/>
  <c r="AW86" i="18" a="1"/>
  <c r="BC19" i="18" a="1"/>
  <c r="BE26" i="18" a="1"/>
  <c r="BN85" i="18" a="1"/>
  <c r="BP96" i="18" a="1"/>
  <c r="BR47" i="18" a="1"/>
  <c r="E42" i="18" a="1"/>
  <c r="E60" i="18" a="1"/>
  <c r="Z47" i="18" a="1"/>
  <c r="AS5" i="18" a="1"/>
  <c r="AX9" i="18" a="1"/>
  <c r="AC50" i="18" a="1"/>
  <c r="J25" i="18" a="1"/>
  <c r="AJ33" i="18" a="1"/>
  <c r="L7" i="18" a="1"/>
  <c r="F10" i="18" a="1"/>
  <c r="Z11" i="18" a="1"/>
  <c r="BA39" i="18" a="1"/>
  <c r="BS9" i="18" a="1"/>
  <c r="L10" i="18" a="1"/>
  <c r="K45" i="18" a="1"/>
  <c r="BS16" i="18" a="1"/>
  <c r="AX79" i="18" a="1"/>
  <c r="J32" i="18" a="1"/>
  <c r="M47" i="18" a="1"/>
  <c r="AN12" i="18" a="1"/>
  <c r="AS47" i="18" a="1"/>
  <c r="S11" i="18" a="1"/>
  <c r="BO22" i="18" a="1"/>
  <c r="AB9" i="18" a="1"/>
  <c r="R57" i="18" a="1"/>
  <c r="BA26" i="18" a="1"/>
  <c r="AN46" i="18" a="1"/>
  <c r="T33" i="18" a="1"/>
  <c r="AP40" i="18" a="1"/>
  <c r="AP12" i="18" a="1"/>
  <c r="BP43" i="18" a="1"/>
  <c r="BE62" i="18" a="1"/>
  <c r="BB18" i="18" a="1"/>
  <c r="AG25" i="18" a="1"/>
  <c r="Q25" i="18" a="1"/>
  <c r="BI40" i="18" a="1"/>
  <c r="BG19" i="18" a="1"/>
  <c r="BN9" i="18" a="1"/>
  <c r="AM7" i="18" a="1"/>
  <c r="AA21" i="18" a="1"/>
  <c r="J70" i="18" a="1"/>
  <c r="AU18" i="18" a="1"/>
  <c r="BJ11" i="18" a="1"/>
  <c r="AJ22" i="18" a="1"/>
  <c r="AW21" i="18" a="1"/>
  <c r="AB23" i="18" a="1"/>
  <c r="AF19" i="18" a="1"/>
  <c r="BH9" i="18" a="1"/>
  <c r="AN92" i="18" a="1"/>
  <c r="L90" i="18" a="1"/>
  <c r="AL35" i="18" a="1"/>
  <c r="BE32" i="18" a="1"/>
  <c r="E11" i="18" a="1"/>
  <c r="R61" i="18" a="1"/>
  <c r="H72" i="18" a="1"/>
  <c r="BB84" i="18" a="1"/>
  <c r="BI11" i="18" a="1"/>
  <c r="X74" i="18" a="1"/>
  <c r="Q92" i="18" a="1"/>
  <c r="V59" i="18" a="1"/>
  <c r="AZ51" i="18" a="1"/>
  <c r="F22" i="18" a="1"/>
  <c r="BB38" i="18" a="1"/>
  <c r="O29" i="18" a="1"/>
  <c r="AB14" i="18" a="1"/>
  <c r="AB44" i="18" a="1"/>
  <c r="AZ34" i="18" a="1"/>
  <c r="AL24" i="18" a="1"/>
  <c r="AQ99" i="18" a="1"/>
  <c r="BN69" i="18" a="1"/>
  <c r="BD41" i="18" a="1"/>
  <c r="AE62" i="18" a="1"/>
  <c r="H18" i="18" a="1"/>
  <c r="BI42" i="18" a="1"/>
  <c r="O12" i="18" a="1"/>
  <c r="BI32" i="18" a="1"/>
  <c r="AZ23" i="18" a="1"/>
  <c r="O42" i="18" a="1"/>
  <c r="BH22" i="18" a="1"/>
  <c r="BD34" i="18" a="1"/>
  <c r="BL22" i="18" a="1"/>
  <c r="BJ35" i="18" a="1"/>
  <c r="N71" i="18" a="1"/>
  <c r="AP27" i="18" a="1"/>
  <c r="G19" i="18" a="1"/>
  <c r="AB18" i="18" a="1"/>
  <c r="AI71" i="18" a="1"/>
  <c r="H22" i="18" a="1"/>
  <c r="AA78" i="18" a="1"/>
  <c r="AA26" i="18" a="1"/>
  <c r="L15" i="18" a="1"/>
  <c r="BH10" i="18" a="1"/>
  <c r="H35" i="18" a="1"/>
  <c r="G62" i="18" a="1"/>
  <c r="AX20" i="18" a="1"/>
  <c r="AH9" i="18" a="1"/>
  <c r="AM89" i="18" a="1"/>
  <c r="AE17" i="18" a="1"/>
  <c r="U26" i="18" a="1"/>
  <c r="E124" i="32" a="1"/>
  <c r="BL31" i="18" a="1"/>
  <c r="J18" i="18" a="1"/>
  <c r="AH60" i="18" a="1"/>
  <c r="S107" i="18" a="1"/>
  <c r="AL34" i="18" a="1"/>
  <c r="AH36" i="18" a="1"/>
  <c r="E10" i="18" a="1"/>
  <c r="BA23" i="18" a="1"/>
  <c r="AC9" i="18" a="1"/>
  <c r="BS21" i="18" a="1"/>
  <c r="BE10" i="18" a="1"/>
  <c r="AO9" i="18" a="1"/>
  <c r="BH34" i="18" a="1"/>
  <c r="AZ6" i="18" a="1"/>
  <c r="BH51" i="18" a="1"/>
  <c r="AI17" i="18" a="1"/>
  <c r="AG10" i="18" a="1"/>
  <c r="N21" i="18" a="1"/>
  <c r="AL7" i="18" a="1"/>
  <c r="BN13" i="18" a="1"/>
  <c r="AM13" i="18" a="1"/>
  <c r="L69" i="18" a="1"/>
  <c r="BN81" i="18" a="1"/>
  <c r="E47" i="18" a="1"/>
  <c r="T39" i="18" a="1"/>
  <c r="D39" i="18" a="1"/>
  <c r="BN6" i="18" a="1"/>
  <c r="AB21" i="18" a="1"/>
  <c r="AV82" i="18" a="1"/>
  <c r="BJ6" i="18" a="1"/>
  <c r="X20" i="18" a="1"/>
  <c r="AC24" i="18" a="1"/>
  <c r="BL25" i="18" a="1"/>
  <c r="K7" i="18" a="1"/>
  <c r="N45" i="18" a="1"/>
  <c r="X8" i="18" a="1"/>
  <c r="R68" i="18" a="1"/>
  <c r="BC49" i="18" a="1"/>
  <c r="AA11" i="18" a="1"/>
  <c r="L20" i="18" a="1"/>
  <c r="D37" i="18" a="1"/>
  <c r="BD9" i="18" a="1"/>
  <c r="AA38" i="18" a="1"/>
  <c r="AE54" i="18" a="1"/>
  <c r="AP15" i="18" a="1"/>
  <c r="AO8" i="18" a="1"/>
  <c r="Q75" i="18" a="1"/>
  <c r="D87" i="18" a="1"/>
  <c r="AJ49" i="18" a="1"/>
  <c r="N30" i="18" a="1"/>
  <c r="AP77" i="18" a="1"/>
  <c r="BE110" i="18" a="1"/>
  <c r="AN9" i="18" a="1"/>
  <c r="M88" i="18" a="1"/>
  <c r="H124" i="32" a="1"/>
  <c r="F88" i="18" a="1"/>
  <c r="AP23" i="18" a="1"/>
  <c r="M62" i="18" a="1"/>
  <c r="T69" i="18" a="1"/>
  <c r="BQ100" i="18" a="1"/>
  <c r="AA73" i="18" a="1"/>
  <c r="X17" i="18" a="1"/>
  <c r="C36" i="18" a="1"/>
  <c r="BG64" i="18" a="1"/>
  <c r="BJ49" i="18" a="1"/>
  <c r="AW70" i="18" a="1"/>
  <c r="BG27" i="18" a="1"/>
  <c r="AX6" i="18" a="1"/>
  <c r="C31" i="18" a="1"/>
  <c r="G36" i="18" a="1"/>
  <c r="U13" i="18" a="1"/>
  <c r="AN90" i="18" a="1"/>
  <c r="AA93" i="18" a="1"/>
  <c r="X87" i="18" a="1"/>
  <c r="G32" i="18" a="1"/>
  <c r="AQ83" i="18" a="1"/>
  <c r="BS78" i="18" a="1"/>
  <c r="BK14" i="18" a="1"/>
  <c r="AL5" i="18" a="1"/>
  <c r="X42" i="18" a="1"/>
  <c r="BC42" i="18" a="1"/>
  <c r="J51" i="18" a="1"/>
  <c r="BC44" i="18" a="1"/>
  <c r="AE9" i="18" a="1"/>
  <c r="AP13" i="18" a="1"/>
  <c r="G27" i="18" a="1"/>
  <c r="O31" i="18" a="1"/>
  <c r="AP72" i="18" a="1"/>
  <c r="Q79" i="18" a="1"/>
  <c r="G47" i="18" a="1"/>
  <c r="AE11" i="18" a="1"/>
  <c r="AZ41" i="18" a="1"/>
  <c r="BB10" i="18" a="1"/>
  <c r="G51" i="18" a="1"/>
  <c r="BP93" i="18" a="1"/>
  <c r="AW9" i="18" a="1"/>
  <c r="BP38" i="18" a="1"/>
  <c r="AH31" i="18" a="1"/>
  <c r="F84" i="18" a="1"/>
  <c r="AE40" i="18" a="1"/>
  <c r="H54" i="18" a="1"/>
  <c r="BH17" i="18" a="1"/>
  <c r="AC64" i="18" a="1"/>
  <c r="C43" i="18" a="1"/>
  <c r="AE12" i="18" a="1"/>
  <c r="AU5" i="18" a="1"/>
  <c r="C34" i="18" a="1"/>
  <c r="V22" i="18" a="1"/>
  <c r="BR18" i="18" a="1"/>
  <c r="J124" i="32" a="1"/>
  <c r="K15" i="18" a="1"/>
  <c r="AM74" i="18" a="1"/>
  <c r="BJ27" i="18" a="1"/>
  <c r="AJ12" i="18" a="1"/>
  <c r="BQ69" i="18" a="1"/>
  <c r="AV38" i="18" a="1"/>
  <c r="AL12" i="18" a="1"/>
  <c r="BI72" i="18" a="1"/>
  <c r="AW74" i="18" a="1"/>
  <c r="BA17" i="18" a="1"/>
  <c r="Z22" i="18" a="1"/>
  <c r="AQ19" i="18" a="1"/>
  <c r="AU24" i="18" a="1"/>
  <c r="R33" i="18" a="1"/>
  <c r="BJ25" i="18" a="1"/>
  <c r="AE29" i="18" a="1"/>
  <c r="AZ62" i="18" a="1"/>
  <c r="BL71" i="18" a="1"/>
  <c r="S55" i="18" a="1"/>
  <c r="G16" i="18" a="1"/>
  <c r="O97" i="18" a="1"/>
  <c r="AL69" i="18" a="1"/>
  <c r="C78" i="18" a="1"/>
  <c r="BB20" i="18" a="1"/>
  <c r="D22" i="18" a="1"/>
  <c r="BR64" i="18" a="1"/>
  <c r="V17" i="18" a="1"/>
  <c r="BE39" i="18" a="1"/>
  <c r="X9" i="18" a="1"/>
  <c r="Q27" i="18" a="1"/>
  <c r="H52" i="18" a="1"/>
  <c r="C13" i="18" a="1"/>
  <c r="S9" i="18" a="1"/>
  <c r="Z44" i="18" a="1"/>
  <c r="H7" i="18" a="1"/>
  <c r="AI33" i="18" a="1"/>
  <c r="E125" i="32" a="1"/>
  <c r="BL57" i="18" a="1"/>
  <c r="O79" i="18" a="1"/>
  <c r="BO30" i="18" a="1"/>
  <c r="BL103" i="18" a="1"/>
  <c r="BQ30" i="18" a="1"/>
  <c r="R6" i="18" a="1"/>
  <c r="AZ11" i="18" a="1"/>
  <c r="BC64" i="18" a="1"/>
  <c r="AJ9" i="18" a="1"/>
  <c r="AE84" i="18" a="1"/>
  <c r="BD6" i="18" a="1"/>
  <c r="E5" i="18" a="1"/>
  <c r="BR7" i="18" a="1"/>
  <c r="AF11" i="18" a="1"/>
  <c r="C79" i="18" a="1"/>
  <c r="AN69" i="18" a="1"/>
  <c r="AZ19" i="18" a="1"/>
  <c r="AL37" i="18" a="1"/>
  <c r="BN35" i="18" a="1"/>
  <c r="BG67" i="18" a="1"/>
  <c r="AZ92" i="18" a="1"/>
  <c r="BS27" i="18" a="1"/>
  <c r="BG10" i="18" a="1"/>
  <c r="O21" i="18" a="1"/>
  <c r="AJ11" i="18" a="1"/>
  <c r="F16" i="18" a="1"/>
  <c r="S61" i="18" a="1"/>
  <c r="E12" i="18" a="1"/>
  <c r="AW58" i="18" a="1"/>
  <c r="R11" i="18" a="1"/>
  <c r="AI47" i="18" a="1"/>
  <c r="O6" i="18" a="1"/>
  <c r="BS24" i="18" a="1"/>
  <c r="AW88" i="18" a="1"/>
  <c r="BK105" i="18" a="1"/>
  <c r="BL91" i="18" a="1"/>
  <c r="S70" i="18" a="1"/>
  <c r="AS48" i="18" a="1"/>
  <c r="BO109" i="18" a="1"/>
  <c r="AN78" i="18" a="1"/>
  <c r="AC53" i="18" a="1"/>
  <c r="S42" i="18" a="1"/>
  <c r="AI43" i="18" a="1"/>
  <c r="F43" i="18" a="1"/>
  <c r="AM90" i="18" a="1"/>
  <c r="AX89" i="18" a="1"/>
  <c r="V60" i="18" a="1"/>
  <c r="L31" i="18" a="1"/>
  <c r="V96" i="18" a="1"/>
  <c r="BH39" i="18" a="1"/>
  <c r="BR33" i="18" a="1"/>
  <c r="K85" i="18" a="1"/>
  <c r="BR30" i="18" a="1"/>
  <c r="O44" i="18" a="1"/>
  <c r="J107" i="18" a="1"/>
  <c r="AA35" i="18" a="1"/>
  <c r="R8" i="18" a="1"/>
  <c r="V48" i="18" a="1"/>
  <c r="BR72" i="18" a="1"/>
  <c r="Z32" i="18" a="1"/>
  <c r="AT10" i="18" a="1"/>
  <c r="F95" i="18" a="1"/>
  <c r="Q50" i="18" a="1"/>
  <c r="AV16" i="18" a="1"/>
  <c r="BD49" i="18" a="1"/>
  <c r="AW34" i="18" a="1"/>
  <c r="S51" i="18" a="1"/>
  <c r="AU25" i="18" a="1"/>
  <c r="AL49" i="18" a="1"/>
  <c r="AS12" i="18" a="1"/>
  <c r="BH8" i="18" a="1"/>
  <c r="X38" i="18" a="1"/>
  <c r="AZ22" i="18" a="1"/>
  <c r="R73" i="18" a="1"/>
  <c r="U49" i="18" a="1"/>
  <c r="AA92" i="18" a="1"/>
  <c r="K21" i="18" a="1"/>
  <c r="Y54" i="18" a="1"/>
  <c r="BK53" i="18" a="1"/>
  <c r="BA51" i="18" a="1"/>
  <c r="AX23" i="18" a="1"/>
  <c r="AT64" i="18" a="1"/>
  <c r="AJ69" i="18" a="1"/>
  <c r="AF34" i="18" a="1"/>
  <c r="BQ7" i="18" a="1"/>
  <c r="BC35" i="18" a="1"/>
  <c r="D29" i="18" a="1"/>
  <c r="AH55" i="18" a="1"/>
  <c r="AL11" i="18" a="1"/>
  <c r="BQ60" i="18" a="1"/>
  <c r="Z21" i="18" a="1"/>
  <c r="O49" i="18" a="1"/>
  <c r="BO16" i="18" a="1"/>
  <c r="T89" i="18" a="1"/>
  <c r="BG53" i="18" a="1"/>
  <c r="BI29" i="18" a="1"/>
  <c r="AQ32" i="18" a="1"/>
  <c r="AQ18" i="18" a="1"/>
  <c r="AI9" i="18" a="1"/>
  <c r="AS52" i="18" a="1"/>
  <c r="AU11" i="18" a="1"/>
  <c r="J84" i="18" a="1"/>
  <c r="AL10" i="18" a="1"/>
  <c r="AE22" i="18" a="1"/>
  <c r="N20" i="18" a="1"/>
  <c r="F13" i="18" a="1"/>
  <c r="Q19" i="18" a="1"/>
  <c r="BE46" i="18" a="1"/>
  <c r="X54" i="18" a="1"/>
  <c r="BP37" i="18" a="1"/>
  <c r="AG71" i="18" a="1"/>
  <c r="BG46" i="18" a="1"/>
  <c r="AN77" i="18" a="1"/>
  <c r="J30" i="18" a="1"/>
  <c r="AX28" i="18" a="1"/>
  <c r="AM8" i="18" a="1"/>
  <c r="BS36" i="18" a="1"/>
  <c r="BL27" i="18" a="1"/>
  <c r="BE94" i="18" a="1"/>
  <c r="AN17" i="18" a="1"/>
  <c r="O38" i="18" a="1"/>
  <c r="V15" i="18" a="1"/>
  <c r="D27" i="18" a="1"/>
  <c r="AP8" i="18" a="1"/>
  <c r="Y34" i="18" a="1"/>
  <c r="L8" i="18" a="1"/>
  <c r="M18" i="18" a="1"/>
  <c r="AU72" i="18" a="1"/>
  <c r="AH41" i="18" a="1"/>
  <c r="AS14" i="18" a="1"/>
  <c r="BC5" i="18" a="1"/>
  <c r="AA19" i="18" a="1"/>
  <c r="BG11" i="18" a="1"/>
  <c r="AG23" i="18" a="1"/>
  <c r="AU47" i="18" a="1"/>
  <c r="AS20" i="18" a="1"/>
  <c r="Y62" i="18" a="1"/>
  <c r="BI84" i="18" a="1"/>
  <c r="AH94" i="18" a="1"/>
  <c r="AO53" i="18" a="1"/>
  <c r="AU65" i="18" a="1"/>
  <c r="U12" i="18" a="1"/>
  <c r="BH18" i="18" a="1"/>
  <c r="AV81" i="18" a="1"/>
  <c r="BL48" i="18" a="1"/>
  <c r="D11" i="18" a="1"/>
  <c r="N25" i="18" a="1"/>
  <c r="N33" i="18" a="1"/>
  <c r="BE35" i="18" a="1"/>
  <c r="AB78" i="18" a="1"/>
  <c r="BI78" i="18" a="1"/>
  <c r="T17" i="18" a="1"/>
  <c r="BP75" i="18" a="1"/>
  <c r="AV5" i="18" a="1"/>
  <c r="AG7" i="18" a="1"/>
  <c r="N22" i="18" a="1"/>
  <c r="V8" i="18" a="1"/>
  <c r="BN72" i="18" a="1"/>
  <c r="T14" i="18" a="1"/>
  <c r="AP53" i="18" a="1"/>
  <c r="V24" i="18" a="1"/>
  <c r="G14" i="18" a="1"/>
  <c r="BG26" i="18" a="1"/>
  <c r="AV92" i="18" a="1"/>
  <c r="BR34" i="18" a="1"/>
  <c r="T29" i="18" a="1"/>
  <c r="U11" i="18" a="1"/>
  <c r="N55" i="18" a="1"/>
  <c r="BK38" i="18" a="1"/>
  <c r="V12" i="18" a="1"/>
  <c r="AC107" i="18" a="1"/>
  <c r="BL54" i="18" a="1"/>
  <c r="I124" i="32" a="1"/>
  <c r="BI55" i="18" a="1"/>
  <c r="H39" i="18" a="1"/>
  <c r="AN72" i="18" a="1"/>
  <c r="BN31" i="18" a="1"/>
  <c r="AV41" i="18" a="1"/>
  <c r="BE5" i="18" a="1"/>
  <c r="T77" i="18" a="1"/>
  <c r="BK25" i="18" a="1"/>
  <c r="V83" i="18" a="1"/>
  <c r="Y94" i="18" a="1"/>
  <c r="BP95" i="18" a="1"/>
  <c r="BO92" i="18" a="1"/>
  <c r="M91" i="18" a="1"/>
  <c r="BR67" i="18" a="1"/>
  <c r="BK63" i="18" a="1"/>
  <c r="BD60" i="18" a="1"/>
  <c r="F54" i="18" a="1"/>
  <c r="BP88" i="18" a="1"/>
  <c r="AI21" i="18" a="1"/>
  <c r="O18" i="18" a="1"/>
  <c r="E91" i="18" a="1"/>
  <c r="BO15" i="18" a="1"/>
  <c r="T75" i="18" a="1"/>
  <c r="BH28" i="18" a="1"/>
  <c r="R29" i="18" a="1"/>
  <c r="AV71" i="18" a="1"/>
  <c r="AO32" i="18" a="1"/>
  <c r="E7" i="18" a="1"/>
  <c r="BI18" i="18" a="1"/>
  <c r="BC45" i="18" a="1"/>
  <c r="R18" i="18" a="1"/>
  <c r="Y15" i="18" a="1"/>
  <c r="X57" i="18" a="1"/>
  <c r="BA21" i="18" a="1"/>
  <c r="F38" i="18" a="1"/>
  <c r="F125" i="32" a="1"/>
  <c r="AF5" i="18" a="1"/>
  <c r="BC15" i="18" a="1"/>
  <c r="AF26" i="18" a="1"/>
  <c r="AG60" i="18" a="1"/>
  <c r="BN29" i="18" a="1"/>
  <c r="AQ92" i="18" a="1"/>
  <c r="BS71" i="18" a="1"/>
  <c r="AG82" i="18" a="1"/>
  <c r="BB83" i="18" a="1"/>
  <c r="BC37" i="18" a="1"/>
  <c r="AZ47" i="18" a="1"/>
  <c r="E57" i="18" a="1"/>
  <c r="Q9" i="18" a="1"/>
  <c r="AN50" i="18" a="1"/>
  <c r="X40" i="18" a="1"/>
  <c r="BL75" i="18" a="1"/>
  <c r="BH15" i="18" a="1"/>
  <c r="L23" i="18" a="1"/>
  <c r="AV18" i="18" a="1"/>
  <c r="X32" i="18" a="1"/>
  <c r="AH5" i="18" a="1"/>
  <c r="BA77" i="18" a="1"/>
  <c r="BK93" i="18" a="1"/>
  <c r="AP22" i="18" a="1"/>
  <c r="J7" i="18" a="1"/>
  <c r="X12" i="18" a="1"/>
  <c r="BG34" i="18" a="1"/>
  <c r="AN34" i="18" a="1"/>
  <c r="BB7" i="18" a="1"/>
  <c r="BE25" i="18" a="1"/>
  <c r="AI6" i="18" a="1"/>
  <c r="AS21" i="18" a="1"/>
  <c r="BB19" i="18" a="1"/>
  <c r="AS22" i="18" a="1"/>
  <c r="BB21" i="18" a="1"/>
  <c r="AE21" i="18" a="1"/>
  <c r="BJ62" i="18" a="1"/>
  <c r="K30" i="18" a="1"/>
  <c r="BB16" i="18" a="1"/>
  <c r="AM62" i="18" a="1"/>
  <c r="BH33" i="18" a="1"/>
  <c r="F9" i="18" a="1"/>
  <c r="BO18" i="18" a="1"/>
  <c r="Y65" i="18" a="1"/>
  <c r="BR60" i="18" a="1"/>
  <c r="BN73" i="18" a="1"/>
  <c r="AA79" i="18" a="1"/>
  <c r="BP34" i="18" a="1"/>
  <c r="AP37" i="18" a="1"/>
  <c r="Y75" i="18" a="1"/>
  <c r="AS60" i="18" a="1"/>
  <c r="AI78" i="18" a="1"/>
  <c r="E29" i="18" a="1"/>
  <c r="BB66" i="18" a="1"/>
  <c r="AF87" i="18" a="1"/>
  <c r="BH52" i="18" a="1"/>
  <c r="AL87" i="18" a="1"/>
  <c r="BR8" i="18" a="1"/>
  <c r="F33" i="18" a="1"/>
  <c r="G108" i="18" a="1"/>
  <c r="AL33" i="18" a="1"/>
  <c r="BG49" i="18" a="1"/>
  <c r="AS87" i="18" a="1"/>
  <c r="BD105" i="18" a="1"/>
  <c r="BL98" i="18" a="1"/>
  <c r="AI80" i="18" a="1"/>
  <c r="AJ43" i="18" a="1"/>
  <c r="BS17" i="18" a="1"/>
  <c r="BH62" i="18" a="1"/>
  <c r="AI10" i="18" a="1"/>
  <c r="BK45" i="18" a="1"/>
  <c r="BG33" i="18" a="1"/>
  <c r="BB33" i="18" a="1"/>
  <c r="U28" i="18" a="1"/>
  <c r="Q20" i="18" a="1"/>
  <c r="H15" i="18" a="1"/>
  <c r="BO25" i="18" a="1"/>
  <c r="BS18" i="18" a="1"/>
  <c r="C15" i="18" a="1"/>
  <c r="AC57" i="18" a="1"/>
  <c r="AO6" i="18" a="1"/>
  <c r="O27" i="18" a="1"/>
  <c r="V34" i="18" a="1"/>
  <c r="AB65" i="18" a="1"/>
  <c r="AO16" i="18" a="1"/>
  <c r="AE73" i="18" a="1"/>
  <c r="BJ91" i="18" a="1"/>
  <c r="H13" i="18" a="1"/>
  <c r="N72" i="18" a="1"/>
  <c r="AS17" i="18" a="1"/>
  <c r="U7" i="18" a="1"/>
  <c r="AB19" i="18" a="1"/>
  <c r="AS72" i="18" a="1"/>
  <c r="R72" i="18" a="1"/>
  <c r="AC83" i="18" a="1"/>
  <c r="BC68" i="18" a="1"/>
  <c r="AM21" i="18" a="1"/>
  <c r="AX5" i="18" a="1"/>
  <c r="AQ95" i="18" a="1"/>
  <c r="BA81" i="18" a="1"/>
  <c r="BD51" i="18" a="1"/>
  <c r="BS57" i="18" a="1"/>
  <c r="J21" i="18" a="1"/>
  <c r="G45" i="18" a="1"/>
  <c r="D32" i="18" a="1"/>
  <c r="AT56" i="18" a="1"/>
  <c r="H70" i="18" a="1"/>
  <c r="M15" i="18" a="1"/>
  <c r="K23" i="18" a="1"/>
  <c r="D18" i="18" a="1"/>
  <c r="S18" i="18" a="1"/>
  <c r="BO20" i="18" a="1"/>
  <c r="S41" i="18" a="1"/>
  <c r="AF9" i="18" a="1"/>
  <c r="G31" i="18" a="1"/>
  <c r="BN44" i="18" a="1"/>
  <c r="AS54" i="18" a="1"/>
  <c r="BK89" i="18" a="1"/>
  <c r="Y93" i="18" a="1"/>
  <c r="BD11" i="18" a="1"/>
  <c r="AA5" i="18" a="1"/>
  <c r="Y25" i="18" a="1"/>
  <c r="AT15" i="18" a="1"/>
  <c r="AS44" i="18" a="1"/>
  <c r="E107" i="18" a="1"/>
  <c r="AL56" i="18" a="1"/>
  <c r="G42" i="18" a="1"/>
  <c r="AW35" i="18" a="1"/>
  <c r="BE41" i="18" a="1"/>
  <c r="AF10" i="18" a="1"/>
  <c r="V63" i="18" a="1"/>
  <c r="BH38" i="18" a="1"/>
  <c r="AU50" i="18" a="1"/>
  <c r="AQ77" i="18" a="1"/>
  <c r="AX34" i="18" a="1"/>
  <c r="BJ39" i="18" a="1"/>
  <c r="G124" i="32" a="1"/>
  <c r="BR110" i="18" a="1"/>
  <c r="AU53" i="18" a="1"/>
  <c r="G69" i="18" a="1"/>
  <c r="BG78" i="18" a="1"/>
  <c r="BK88" i="18" a="1"/>
  <c r="AG70" i="18" a="1"/>
  <c r="Z45" i="18" a="1"/>
  <c r="G41" i="18" a="1"/>
  <c r="R35" i="18" a="1"/>
  <c r="T42" i="18" a="1"/>
  <c r="U62" i="18" a="1"/>
  <c r="BR31" i="18" a="1"/>
  <c r="L66" i="18" a="1"/>
  <c r="AX36" i="18" a="1"/>
  <c r="J73" i="18" a="1"/>
  <c r="AB31" i="18" a="1"/>
  <c r="M98" i="18" a="1"/>
  <c r="BP13" i="18" a="1"/>
  <c r="AV36" i="18" a="1"/>
  <c r="BR50" i="18" a="1"/>
  <c r="BJ111" i="18" a="1"/>
  <c r="BO27" i="18" a="1"/>
  <c r="BA10" i="18" a="1"/>
  <c r="V90" i="18" a="1"/>
  <c r="AH30" i="18" a="1"/>
  <c r="AM19" i="18" a="1"/>
  <c r="AP46" i="18" a="1"/>
  <c r="BS72" i="18" a="1"/>
  <c r="O33" i="18" a="1"/>
  <c r="BO65" i="18" a="1"/>
  <c r="BR6" i="18" a="1"/>
  <c r="D51" i="18" a="1"/>
  <c r="BQ52" i="18" a="1"/>
  <c r="AU43" i="18" a="1"/>
  <c r="R39" i="18" a="1"/>
  <c r="AC69" i="18" a="1"/>
  <c r="AH15" i="18" a="1"/>
  <c r="AX49" i="18" a="1"/>
  <c r="AU19" i="18" a="1"/>
  <c r="BL73" i="18" a="1"/>
  <c r="AN24" i="18" a="1"/>
  <c r="J81" i="18" a="1"/>
  <c r="G11" i="18" a="1"/>
  <c r="BO14" i="18" a="1"/>
  <c r="J44" i="18" a="1"/>
  <c r="H12" i="18" a="1"/>
  <c r="BQ11" i="18" a="1"/>
  <c r="BR21" i="18" a="1"/>
  <c r="C98" i="18" a="1"/>
  <c r="N52" i="18" a="1"/>
  <c r="AP96" i="18" a="1"/>
  <c r="AT26" i="18" a="1"/>
  <c r="M93" i="18" a="1"/>
  <c r="BI37" i="18" a="1"/>
  <c r="R25" i="18" a="1"/>
  <c r="J87" i="18" a="1"/>
  <c r="F57" i="18" a="1"/>
  <c r="J42" i="18" a="1"/>
  <c r="AP6" i="18" a="1"/>
  <c r="AP80" i="18" a="1"/>
  <c r="F46" i="18" a="1"/>
  <c r="AH8" i="18" a="1"/>
  <c r="Q12" i="18" a="1"/>
  <c r="BA9" i="18" a="1"/>
  <c r="BL23" i="18" a="1"/>
  <c r="BJ33" i="18" a="1"/>
  <c r="BK26" i="18" a="1"/>
  <c r="J48" i="18" a="1"/>
  <c r="U15" i="18" a="1"/>
  <c r="AC23" i="18" a="1"/>
  <c r="O39" i="18" a="1"/>
  <c r="BI16" i="18" a="1"/>
  <c r="BQ19" i="18" a="1"/>
  <c r="AZ21" i="18" a="1"/>
  <c r="AX92" i="18" a="1"/>
  <c r="AI28" i="18" a="1"/>
  <c r="AQ68" i="18" a="1"/>
  <c r="BG92" i="18" a="1"/>
  <c r="BB22" i="18" a="1"/>
  <c r="F37" i="18" a="1"/>
  <c r="X26" i="18" a="1"/>
  <c r="BS29" i="18" a="1"/>
  <c r="S10" i="18" a="1"/>
  <c r="H14" i="18" a="1"/>
  <c r="BH37" i="18" a="1"/>
  <c r="AZ15" i="18" a="1"/>
  <c r="F30" i="18" a="1"/>
  <c r="AH22" i="18" a="1"/>
  <c r="AO5" i="18" a="1"/>
  <c r="T32" i="18" a="1"/>
  <c r="BH90" i="18" a="1"/>
  <c r="N9" i="18" a="1"/>
  <c r="Z6" i="18" a="1"/>
  <c r="S93" i="18" a="1"/>
  <c r="J39" i="18" a="1"/>
  <c r="U56" i="18" a="1"/>
  <c r="AP28" i="18" a="1"/>
  <c r="AT24" i="18" a="1"/>
  <c r="BC36" i="18" a="1"/>
  <c r="AJ5" i="18" a="1"/>
  <c r="Y36" i="18" a="1"/>
  <c r="AH80" i="18" a="1"/>
  <c r="K80" i="18" a="1"/>
  <c r="AL90" i="18" a="1"/>
  <c r="M68" i="18" a="1"/>
  <c r="AF40" i="18" a="1"/>
  <c r="AJ68" i="18" a="1"/>
  <c r="Q53" i="18" a="1"/>
  <c r="AS36" i="18" a="1"/>
  <c r="AP62" i="18" a="1"/>
  <c r="Q80" i="18" a="1"/>
  <c r="AS31" i="18" a="1"/>
  <c r="D10" i="18" a="1"/>
  <c r="V6" i="18" a="1"/>
  <c r="AZ40" i="18" a="1"/>
  <c r="J27" i="18" a="1"/>
  <c r="BN47" i="18" a="1"/>
  <c r="AA41" i="18" a="1"/>
  <c r="AW10" i="18" a="1"/>
  <c r="BN48" i="18" a="1"/>
  <c r="AV32" i="18" a="1"/>
  <c r="V29" i="18" a="1"/>
  <c r="BJ7" i="18" a="1"/>
  <c r="R65" i="18" a="1"/>
  <c r="BP78" i="18" a="1"/>
  <c r="R14" i="18" a="1"/>
  <c r="BC12" i="18" a="1"/>
  <c r="AW8" i="18" a="1"/>
  <c r="AI42" i="18" a="1"/>
  <c r="BS86" i="18" a="1"/>
  <c r="Y9" i="18" a="1"/>
  <c r="Z46" i="18" a="1"/>
  <c r="AP24" i="18" a="1"/>
  <c r="AH56" i="18" a="1"/>
  <c r="E54" i="18" a="1"/>
  <c r="AZ33" i="18" a="1"/>
  <c r="J67" i="18" a="1"/>
  <c r="BR61" i="18" a="1"/>
  <c r="AC48" i="18" a="1"/>
  <c r="BL43" i="18" a="1"/>
  <c r="AZ29" i="18" a="1"/>
  <c r="T38" i="18" a="1"/>
  <c r="M8" i="18" a="1"/>
  <c r="H16" i="18" a="1"/>
  <c r="BB30" i="18" a="1"/>
  <c r="AQ14" i="18" a="1"/>
  <c r="BR84" i="18" a="1"/>
  <c r="BH24" i="18" a="1"/>
  <c r="X6" i="18" a="1"/>
  <c r="U10" i="18" a="1"/>
  <c r="BE6" i="18" a="1"/>
  <c r="AQ66" i="18" a="1"/>
  <c r="BR22" i="18" a="1"/>
  <c r="AB37" i="18" a="1"/>
  <c r="AL8" i="18" a="1"/>
  <c r="X50" i="18" a="1"/>
  <c r="G85" i="18" a="1"/>
  <c r="BA68" i="18" a="1"/>
  <c r="AM87" i="18" a="1"/>
  <c r="S77" i="18" a="1"/>
  <c r="AO23" i="18" a="1"/>
  <c r="AF49" i="18" a="1"/>
  <c r="AN63" i="18" a="1"/>
  <c r="V47" i="18" a="1"/>
  <c r="BJ75" i="18" a="1"/>
  <c r="AJ16" i="18" a="1"/>
  <c r="G37" i="18" a="1"/>
  <c r="AO66" i="18" a="1"/>
  <c r="M14" i="18" a="1"/>
  <c r="BO85" i="18" a="1"/>
  <c r="C30" i="18" a="1"/>
  <c r="BI9" i="18" a="1"/>
  <c r="BK12" i="18" a="1"/>
  <c r="R52" i="18" a="1"/>
  <c r="U42" i="18" a="1"/>
  <c r="AU87" i="18" a="1"/>
  <c r="AH84" i="18" a="1"/>
  <c r="H48" i="18" a="1"/>
  <c r="AG8" i="18" a="1"/>
  <c r="AT19" i="18" a="1"/>
  <c r="BO5" i="18" a="1"/>
  <c r="J36" i="18" a="1"/>
  <c r="T10" i="18" a="1"/>
  <c r="Y59" i="18" a="1"/>
  <c r="AG48" i="18" a="1"/>
  <c r="AI76" i="18" a="1"/>
  <c r="R9" i="18" a="1"/>
  <c r="AZ39" i="18" a="1"/>
  <c r="Z34" i="18" a="1"/>
  <c r="D5" i="18" a="1"/>
  <c r="H37" i="18" a="1"/>
  <c r="AO73" i="18" a="1"/>
  <c r="H62" i="18" a="1"/>
  <c r="AF82" i="18" a="1"/>
  <c r="L6" i="18" a="1"/>
  <c r="BO12" i="18" a="1"/>
  <c r="BB34" i="18" a="1"/>
  <c r="Y41" i="18" a="1"/>
  <c r="AC19" i="18" a="1"/>
  <c r="N67" i="18" a="1"/>
  <c r="AE28" i="18" a="1"/>
  <c r="AC55" i="18" a="1"/>
  <c r="AI34" i="18" a="1"/>
  <c r="AC30" i="18" a="1"/>
  <c r="K50" i="18" a="1"/>
  <c r="AW53" i="18" a="1"/>
  <c r="BI41" i="18" a="1"/>
  <c r="AX12" i="18" a="1"/>
  <c r="BE81" i="18" a="1"/>
  <c r="AN105" i="18" a="1"/>
  <c r="BS49" i="18" a="1"/>
  <c r="AA49" i="18" a="1"/>
  <c r="BB74" i="18" a="1"/>
  <c r="AF30" i="18" a="1"/>
  <c r="AC11" i="18" a="1"/>
  <c r="AZ5" i="18" a="1"/>
  <c r="D84" i="18" a="1"/>
  <c r="Y90" i="18" a="1"/>
  <c r="BR52" i="18" a="1"/>
  <c r="X7" i="18" a="1"/>
  <c r="AP84" i="18" a="1"/>
  <c r="BA100" i="18" a="1"/>
  <c r="V10" i="18" a="1"/>
  <c r="BD70" i="18" a="1"/>
  <c r="M41" i="18" a="1"/>
  <c r="BA54" i="18" a="1"/>
  <c r="AC31" i="18" a="1"/>
  <c r="T36" i="18" a="1"/>
  <c r="BO26" i="18" a="1"/>
  <c r="AL77" i="18" a="1"/>
  <c r="BR39" i="18" a="1"/>
  <c r="BG72" i="18" a="1"/>
  <c r="AX14" i="18" a="1"/>
  <c r="AE83" i="18" a="1"/>
  <c r="BN33" i="18" a="1"/>
  <c r="AC28" i="18" a="1"/>
  <c r="L25" i="18" a="1"/>
  <c r="Q36" i="18" a="1"/>
  <c r="BL28" i="18" a="1"/>
  <c r="BK41" i="18" a="1"/>
  <c r="N46" i="18" a="1"/>
  <c r="AH13" i="18" a="1"/>
  <c r="BQ61" i="18" a="1"/>
  <c r="D35" i="18" a="1"/>
  <c r="AB69" i="18" a="1"/>
  <c r="AB84" i="18" a="1"/>
  <c r="F73" i="18" a="1"/>
  <c r="AM77" i="18" a="1"/>
  <c r="BB56" i="18" a="1"/>
  <c r="BC39" i="18" a="1"/>
  <c r="Z43" i="18" a="1"/>
  <c r="BS30" i="18" a="1"/>
  <c r="F20" i="18" a="1"/>
  <c r="Q71" i="18" a="1"/>
  <c r="K66" i="18" a="1"/>
  <c r="BG6" i="18" a="1"/>
  <c r="BR105" i="18" a="1"/>
  <c r="L89" i="18" a="1"/>
  <c r="AC74" i="18" a="1"/>
  <c r="Q83" i="18" a="1"/>
  <c r="C21" i="18" a="1"/>
  <c r="AI29" i="18" a="1"/>
  <c r="R93" i="18" a="1"/>
  <c r="BD26" i="18" a="1"/>
  <c r="BP60" i="18" a="1"/>
  <c r="AN28" i="18" a="1"/>
  <c r="Y14" i="18" a="1"/>
  <c r="L74" i="18" a="1"/>
  <c r="AM14" i="18" a="1"/>
  <c r="BC77" i="18" a="1"/>
  <c r="AF6" i="18" a="1"/>
  <c r="AX16" i="18" a="1"/>
  <c r="BL9" i="18" a="1"/>
  <c r="O64" i="18" a="1"/>
  <c r="AU29" i="18" a="1"/>
  <c r="BJ15" i="18" a="1"/>
  <c r="M27" i="18" a="1"/>
  <c r="AX70" i="18" a="1"/>
  <c r="E112" i="19" l="1"/>
  <c r="V113" i="23"/>
  <c r="BH92" i="18"/>
  <c r="AX12" i="18"/>
  <c r="AL8" i="18"/>
  <c r="L20" i="18"/>
  <c r="U26" i="18"/>
  <c r="AG54" i="18"/>
  <c r="E51" i="18"/>
  <c r="AX70" i="18"/>
  <c r="D35" i="18"/>
  <c r="Y65" i="18"/>
  <c r="V83" i="18"/>
  <c r="AA11" i="18"/>
  <c r="AE17" i="18"/>
  <c r="AB5" i="18"/>
  <c r="X15" i="18"/>
  <c r="BK11" i="18"/>
  <c r="AB19" i="18"/>
  <c r="BR18" i="18"/>
  <c r="M88" i="18"/>
  <c r="BL54" i="18"/>
  <c r="AM89" i="18"/>
  <c r="BQ5" i="18"/>
  <c r="AZ45" i="18"/>
  <c r="BJ39" i="18"/>
  <c r="BR17" i="18"/>
  <c r="BI41" i="18"/>
  <c r="AB37" i="18"/>
  <c r="BC49" i="18"/>
  <c r="AH9" i="18"/>
  <c r="N40" i="18"/>
  <c r="AP18" i="18"/>
  <c r="AW88" i="18"/>
  <c r="AI33" i="18"/>
  <c r="BO18" i="18"/>
  <c r="BK25" i="18"/>
  <c r="R68" i="18"/>
  <c r="AX20" i="18"/>
  <c r="AG21" i="18"/>
  <c r="D12" i="18"/>
  <c r="E46" i="18"/>
  <c r="O13" i="18"/>
  <c r="V22" i="18"/>
  <c r="T77" i="18"/>
  <c r="AC107" i="18"/>
  <c r="G62" i="18"/>
  <c r="T19" i="18"/>
  <c r="AU61" i="18"/>
  <c r="M27" i="18"/>
  <c r="U7" i="18"/>
  <c r="F9" i="18"/>
  <c r="BR22" i="18"/>
  <c r="X8" i="18"/>
  <c r="H35" i="18"/>
  <c r="K38" i="18"/>
  <c r="AM22" i="18"/>
  <c r="AX34" i="18"/>
  <c r="BQ61" i="18"/>
  <c r="AW53" i="18"/>
  <c r="AN9" i="18"/>
  <c r="N45" i="18"/>
  <c r="BH10" i="18"/>
  <c r="L59" i="18"/>
  <c r="BO10" i="18"/>
  <c r="N7" i="18"/>
  <c r="M5" i="18"/>
  <c r="C34" i="18"/>
  <c r="BE5" i="18"/>
  <c r="V12" i="18"/>
  <c r="L15" i="18"/>
  <c r="AI11" i="18"/>
  <c r="Y8" i="18"/>
  <c r="BS24" i="18"/>
  <c r="H7" i="18"/>
  <c r="BH33" i="18"/>
  <c r="AQ66" i="18"/>
  <c r="K7" i="18"/>
  <c r="AA26" i="18"/>
  <c r="BC53" i="18"/>
  <c r="BI6" i="18"/>
  <c r="AS25" i="18"/>
  <c r="AS17" i="18"/>
  <c r="K50" i="18"/>
  <c r="AV41" i="18"/>
  <c r="BL25" i="18"/>
  <c r="AA78" i="18"/>
  <c r="BH35" i="18"/>
  <c r="N39" i="18"/>
  <c r="AQ77" i="18"/>
  <c r="AU49" i="18"/>
  <c r="AM62" i="18"/>
  <c r="BE110" i="18"/>
  <c r="AC24" i="18"/>
  <c r="H22" i="18"/>
  <c r="U25" i="18"/>
  <c r="AW26" i="18"/>
  <c r="BJ15" i="18"/>
  <c r="AH13" i="18"/>
  <c r="AU5" i="18"/>
  <c r="BE6" i="18"/>
  <c r="BK38" i="18"/>
  <c r="AI71" i="18"/>
  <c r="AI26" i="18"/>
  <c r="BB47" i="18"/>
  <c r="T11" i="18"/>
  <c r="N72" i="18"/>
  <c r="AC30" i="18"/>
  <c r="BN31" i="18"/>
  <c r="X20" i="18"/>
  <c r="AB18" i="18"/>
  <c r="BN21" i="18"/>
  <c r="V61" i="18"/>
  <c r="O6" i="18"/>
  <c r="Z44" i="18"/>
  <c r="BB16" i="18"/>
  <c r="U10" i="18"/>
  <c r="BJ6" i="18"/>
  <c r="G19" i="18"/>
  <c r="M22" i="18"/>
  <c r="H58" i="18"/>
  <c r="AU50" i="18"/>
  <c r="R19" i="18"/>
  <c r="AI34" i="18"/>
  <c r="AN72" i="18"/>
  <c r="N55" i="18"/>
  <c r="AP27" i="18"/>
  <c r="BG15" i="18"/>
  <c r="T8" i="18"/>
  <c r="AU38" i="18"/>
  <c r="L28" i="18"/>
  <c r="K30" i="18"/>
  <c r="AP77" i="18"/>
  <c r="AV82" i="18"/>
  <c r="N71" i="18"/>
  <c r="BK27" i="18"/>
  <c r="V84" i="18"/>
  <c r="AU29" i="18"/>
  <c r="N46" i="18"/>
  <c r="AE12" i="18"/>
  <c r="X6" i="18"/>
  <c r="U11" i="18"/>
  <c r="BJ35" i="18"/>
  <c r="D19" i="18"/>
  <c r="K13" i="18"/>
  <c r="BH38" i="18"/>
  <c r="H13" i="18"/>
  <c r="BJ62" i="18"/>
  <c r="H39" i="18"/>
  <c r="AB21" i="18"/>
  <c r="BL22" i="18"/>
  <c r="BL8" i="18"/>
  <c r="L36" i="18"/>
  <c r="BG8" i="18"/>
  <c r="S9" i="18"/>
  <c r="AC55" i="18"/>
  <c r="N30" i="18"/>
  <c r="BN6" i="18"/>
  <c r="BD34" i="18"/>
  <c r="AQ27" i="18"/>
  <c r="AW15" i="18"/>
  <c r="AI47" i="18"/>
  <c r="BA55" i="18"/>
  <c r="AE21" i="18"/>
  <c r="BH24" i="18"/>
  <c r="T29" i="18"/>
  <c r="BH22" i="18"/>
  <c r="AM12" i="18"/>
  <c r="AW93" i="18"/>
  <c r="BL18" i="18"/>
  <c r="BJ91" i="18"/>
  <c r="AE28" i="18"/>
  <c r="AJ49" i="18"/>
  <c r="D39" i="18"/>
  <c r="O42" i="18"/>
  <c r="L43" i="18"/>
  <c r="AS18" i="18"/>
  <c r="V63" i="18"/>
  <c r="AJ83" i="18"/>
  <c r="BB21" i="18"/>
  <c r="D87" i="18"/>
  <c r="BR34" i="18"/>
  <c r="AZ23" i="18"/>
  <c r="AQ107" i="18"/>
  <c r="BP5" i="18"/>
  <c r="O64" i="18"/>
  <c r="BK41" i="18"/>
  <c r="C43" i="18"/>
  <c r="BR84" i="18"/>
  <c r="T39" i="18"/>
  <c r="BI32" i="18"/>
  <c r="N15" i="18"/>
  <c r="Q67" i="18"/>
  <c r="AO43" i="18"/>
  <c r="C13" i="18"/>
  <c r="AS22" i="18"/>
  <c r="Q75" i="18"/>
  <c r="AV92" i="18"/>
  <c r="AH23" i="18"/>
  <c r="O12" i="18"/>
  <c r="Y7" i="18"/>
  <c r="BJ50" i="18"/>
  <c r="R11" i="18"/>
  <c r="AE73" i="18"/>
  <c r="N67" i="18"/>
  <c r="AO8" i="18"/>
  <c r="AT48" i="18"/>
  <c r="E47" i="18"/>
  <c r="BI42" i="18"/>
  <c r="AZ13" i="18"/>
  <c r="BA70" i="18"/>
  <c r="AF10" i="18"/>
  <c r="AQ41" i="18"/>
  <c r="Z35" i="18"/>
  <c r="BP31" i="18"/>
  <c r="AC64" i="18"/>
  <c r="AQ14" i="18"/>
  <c r="BN81" i="18"/>
  <c r="H18" i="18"/>
  <c r="C14" i="18"/>
  <c r="BL6" i="18"/>
  <c r="G6" i="18"/>
  <c r="E40" i="18"/>
  <c r="G15" i="18"/>
  <c r="G12" i="18"/>
  <c r="BB19" i="18"/>
  <c r="AP15" i="18"/>
  <c r="BG26" i="18"/>
  <c r="AO18" i="18"/>
  <c r="AE62" i="18"/>
  <c r="BH20" i="18"/>
  <c r="BI13" i="18"/>
  <c r="BC16" i="18"/>
  <c r="BL9" i="18"/>
  <c r="BL28" i="18"/>
  <c r="BH17" i="18"/>
  <c r="AM15" i="18"/>
  <c r="BI55" i="18"/>
  <c r="AQ65" i="18"/>
  <c r="L69" i="18"/>
  <c r="BD41" i="18"/>
  <c r="O11" i="18"/>
  <c r="AH45" i="18"/>
  <c r="BH29" i="18"/>
  <c r="AT29" i="18"/>
  <c r="H52" i="18"/>
  <c r="E21" i="18"/>
  <c r="AC19" i="18"/>
  <c r="BB30" i="18"/>
  <c r="G14" i="18"/>
  <c r="BN69" i="18"/>
  <c r="AC6" i="18"/>
  <c r="AA31" i="18"/>
  <c r="AM31" i="18"/>
  <c r="AS11" i="18"/>
  <c r="BE41" i="18"/>
  <c r="AO16" i="18"/>
  <c r="AS21" i="18"/>
  <c r="AE54" i="18"/>
  <c r="AM13" i="18"/>
  <c r="Y13" i="18"/>
  <c r="AQ99" i="18"/>
  <c r="BG28" i="18"/>
  <c r="Q39" i="18"/>
  <c r="X82" i="18"/>
  <c r="AW58" i="18"/>
  <c r="AQ47" i="18"/>
  <c r="H54" i="18"/>
  <c r="BP91" i="18"/>
  <c r="AA38" i="18"/>
  <c r="BC31" i="18"/>
  <c r="V24" i="18"/>
  <c r="AL24" i="18"/>
  <c r="O57" i="18"/>
  <c r="BQ94" i="18"/>
  <c r="BQ43" i="18"/>
  <c r="C57" i="18"/>
  <c r="AF13" i="18"/>
  <c r="BD25" i="18"/>
  <c r="Y41" i="18"/>
  <c r="H16" i="18"/>
  <c r="BN13" i="18"/>
  <c r="AZ34" i="18"/>
  <c r="N86" i="18"/>
  <c r="AZ38" i="18"/>
  <c r="AE25" i="18"/>
  <c r="M10" i="18"/>
  <c r="AX16" i="18"/>
  <c r="Q27" i="18"/>
  <c r="AI6" i="18"/>
  <c r="BD9" i="18"/>
  <c r="AP53" i="18"/>
  <c r="S47" i="18"/>
  <c r="AB44" i="18"/>
  <c r="AE79" i="18"/>
  <c r="K55" i="18"/>
  <c r="BE11" i="18"/>
  <c r="AW35" i="18"/>
  <c r="Q36" i="18"/>
  <c r="AE40" i="18"/>
  <c r="AB82" i="18"/>
  <c r="M8" i="18"/>
  <c r="N36" i="18"/>
  <c r="AL7" i="18"/>
  <c r="AB14" i="18"/>
  <c r="BQ45" i="18"/>
  <c r="AX25" i="18"/>
  <c r="AG46" i="18"/>
  <c r="F18" i="18"/>
  <c r="AB65" i="18"/>
  <c r="V14" i="18"/>
  <c r="BB34" i="18"/>
  <c r="T38" i="18"/>
  <c r="T14" i="18"/>
  <c r="O29" i="18"/>
  <c r="AJ64" i="18"/>
  <c r="AE51" i="18"/>
  <c r="S17" i="18"/>
  <c r="BR5" i="18"/>
  <c r="E12" i="18"/>
  <c r="BB8" i="18"/>
  <c r="BE25" i="18"/>
  <c r="AZ29" i="18"/>
  <c r="N21" i="18"/>
  <c r="T78" i="18"/>
  <c r="BB38" i="18"/>
  <c r="F26" i="18"/>
  <c r="AP38" i="18"/>
  <c r="AG88" i="18"/>
  <c r="BE33" i="18"/>
  <c r="V34" i="18"/>
  <c r="F84" i="18"/>
  <c r="AN40" i="18"/>
  <c r="D37" i="18"/>
  <c r="BJ9" i="18"/>
  <c r="AG10" i="18"/>
  <c r="F22" i="18"/>
  <c r="E27" i="18"/>
  <c r="X29" i="18"/>
  <c r="G42" i="18"/>
  <c r="BS25" i="18"/>
  <c r="X9" i="18"/>
  <c r="AL31" i="18"/>
  <c r="BB7" i="18"/>
  <c r="BL43" i="18"/>
  <c r="BN72" i="18"/>
  <c r="AZ51" i="18"/>
  <c r="BO11" i="18"/>
  <c r="V18" i="18"/>
  <c r="AV35" i="18"/>
  <c r="BQ26" i="18"/>
  <c r="AF6" i="18"/>
  <c r="Z9" i="18"/>
  <c r="BO12" i="18"/>
  <c r="AC48" i="18"/>
  <c r="AI17" i="18"/>
  <c r="Z7" i="18"/>
  <c r="V59" i="18"/>
  <c r="L5" i="18"/>
  <c r="X49" i="18"/>
  <c r="AW79" i="18"/>
  <c r="AE14" i="18"/>
  <c r="L25" i="18"/>
  <c r="AH31" i="18"/>
  <c r="S32" i="18"/>
  <c r="BR61" i="18"/>
  <c r="AS33" i="18"/>
  <c r="V8" i="18"/>
  <c r="Q92" i="18"/>
  <c r="F6" i="18"/>
  <c r="X65" i="18"/>
  <c r="S61" i="18"/>
  <c r="BE16" i="18"/>
  <c r="O27" i="18"/>
  <c r="BB54" i="18"/>
  <c r="AN34" i="18"/>
  <c r="J67" i="18"/>
  <c r="BH51" i="18"/>
  <c r="X74" i="18"/>
  <c r="BP44" i="18"/>
  <c r="O9" i="18"/>
  <c r="AH24" i="18"/>
  <c r="BR42" i="18"/>
  <c r="AL56" i="18"/>
  <c r="BG13" i="18"/>
  <c r="L6" i="18"/>
  <c r="AZ33" i="18"/>
  <c r="N22" i="18"/>
  <c r="BH27" i="18"/>
  <c r="BI11" i="18"/>
  <c r="AS16" i="18"/>
  <c r="AA6" i="18"/>
  <c r="J40" i="18"/>
  <c r="AO91" i="18"/>
  <c r="BE39" i="18"/>
  <c r="BG34" i="18"/>
  <c r="AJ89" i="18"/>
  <c r="E54" i="18"/>
  <c r="BI17" i="18"/>
  <c r="AZ6" i="18"/>
  <c r="BB84" i="18"/>
  <c r="BA19" i="18"/>
  <c r="AV19" i="18"/>
  <c r="BC77" i="18"/>
  <c r="N42" i="18"/>
  <c r="BE43" i="18"/>
  <c r="T41" i="18"/>
  <c r="BP38" i="18"/>
  <c r="AH56" i="18"/>
  <c r="BH34" i="18"/>
  <c r="AC91" i="18"/>
  <c r="H72" i="18"/>
  <c r="AF41" i="18"/>
  <c r="H82" i="18"/>
  <c r="G72" i="18"/>
  <c r="L85" i="18"/>
  <c r="E107" i="18"/>
  <c r="AC28" i="18"/>
  <c r="BE80" i="18"/>
  <c r="X12" i="18"/>
  <c r="D46" i="18"/>
  <c r="AP24" i="18"/>
  <c r="AH37" i="18"/>
  <c r="AG7" i="18"/>
  <c r="R61" i="18"/>
  <c r="AO31" i="18"/>
  <c r="BC66" i="18"/>
  <c r="AJ10" i="18"/>
  <c r="BS46" i="18"/>
  <c r="Z8" i="18"/>
  <c r="BG24" i="18"/>
  <c r="AO6" i="18"/>
  <c r="AF82" i="18"/>
  <c r="Z46" i="18"/>
  <c r="BB23" i="18"/>
  <c r="AO9" i="18"/>
  <c r="AS26" i="18"/>
  <c r="E11" i="18"/>
  <c r="D14" i="18"/>
  <c r="Z12" i="18"/>
  <c r="F8" i="18"/>
  <c r="F16" i="18"/>
  <c r="AU30" i="18"/>
  <c r="E33" i="18"/>
  <c r="N74" i="18"/>
  <c r="J7" i="18"/>
  <c r="AH12" i="18"/>
  <c r="Y9" i="18"/>
  <c r="AV5" i="18"/>
  <c r="BE32" i="18"/>
  <c r="AB58" i="18"/>
  <c r="R15" i="18"/>
  <c r="U5" i="18"/>
  <c r="AV25" i="18"/>
  <c r="AB42" i="18"/>
  <c r="AM14" i="18"/>
  <c r="V17" i="18"/>
  <c r="AW9" i="18"/>
  <c r="BH45" i="18"/>
  <c r="BS86" i="18"/>
  <c r="K43" i="18"/>
  <c r="BE10" i="18"/>
  <c r="BN62" i="18"/>
  <c r="AL35" i="18"/>
  <c r="C40" i="18"/>
  <c r="AT90" i="18"/>
  <c r="BQ27" i="18"/>
  <c r="AH78" i="18"/>
  <c r="AS82" i="18"/>
  <c r="AC57" i="18"/>
  <c r="G52" i="18"/>
  <c r="H62" i="18"/>
  <c r="AI42" i="18"/>
  <c r="BP75" i="18"/>
  <c r="O75" i="18"/>
  <c r="L90" i="18"/>
  <c r="AJ87" i="18"/>
  <c r="D26" i="18"/>
  <c r="AW33" i="18"/>
  <c r="BO7" i="18"/>
  <c r="AS44" i="18"/>
  <c r="AO7" i="18"/>
  <c r="BH5" i="18"/>
  <c r="AP22" i="18"/>
  <c r="V56" i="18"/>
  <c r="AW8" i="18"/>
  <c r="AZ16" i="18"/>
  <c r="BS21" i="18"/>
  <c r="AN92" i="18"/>
  <c r="BQ12" i="18"/>
  <c r="O20" i="18"/>
  <c r="BA15" i="18"/>
  <c r="K84" i="18"/>
  <c r="AL18" i="18"/>
  <c r="AQ10" i="18"/>
  <c r="BN33" i="18"/>
  <c r="AO73" i="18"/>
  <c r="BC12" i="18"/>
  <c r="AM18" i="18"/>
  <c r="AC9" i="18"/>
  <c r="BH54" i="18"/>
  <c r="BH9" i="18"/>
  <c r="AI62" i="18"/>
  <c r="V73" i="18"/>
  <c r="AW13" i="18"/>
  <c r="AJ11" i="18"/>
  <c r="L39" i="18"/>
  <c r="H26" i="18"/>
  <c r="BE34" i="18"/>
  <c r="BP93" i="18"/>
  <c r="BK5" i="18"/>
  <c r="R14" i="18"/>
  <c r="T17" i="18"/>
  <c r="AF19" i="18"/>
  <c r="BB6" i="18"/>
  <c r="AV11" i="18"/>
  <c r="AL13" i="18"/>
  <c r="BP42" i="18"/>
  <c r="V89" i="18"/>
  <c r="AT15" i="18"/>
  <c r="C15" i="18"/>
  <c r="BK93" i="18"/>
  <c r="BL38" i="18"/>
  <c r="BP78" i="18"/>
  <c r="AW27" i="18"/>
  <c r="BA23" i="18"/>
  <c r="BS45" i="18"/>
  <c r="AB23" i="18"/>
  <c r="AV62" i="18"/>
  <c r="BC85" i="18"/>
  <c r="BS66" i="18"/>
  <c r="L74" i="18"/>
  <c r="F36" i="18"/>
  <c r="BR64" i="18"/>
  <c r="AT77" i="18"/>
  <c r="BA77" i="18"/>
  <c r="R65" i="18"/>
  <c r="BI78" i="18"/>
  <c r="D62" i="18"/>
  <c r="AW21" i="18"/>
  <c r="BK39" i="18"/>
  <c r="K20" i="18"/>
  <c r="AH47" i="18"/>
  <c r="Z41" i="18"/>
  <c r="AB17" i="18"/>
  <c r="BJ31" i="18"/>
  <c r="AS10" i="18"/>
  <c r="H37" i="18"/>
  <c r="Q22" i="18"/>
  <c r="BJ7" i="18"/>
  <c r="BQ47" i="18"/>
  <c r="E10" i="18"/>
  <c r="AJ22" i="18"/>
  <c r="BL14" i="18"/>
  <c r="M16" i="18"/>
  <c r="H40" i="18"/>
  <c r="BR36" i="18"/>
  <c r="BR23" i="18"/>
  <c r="BE24" i="18"/>
  <c r="AE83" i="18"/>
  <c r="AH5" i="18"/>
  <c r="V29" i="18"/>
  <c r="AF81" i="18"/>
  <c r="AB78" i="18"/>
  <c r="S23" i="18"/>
  <c r="BJ11" i="18"/>
  <c r="BE12" i="18"/>
  <c r="H6" i="18"/>
  <c r="AP9" i="18"/>
  <c r="O21" i="18"/>
  <c r="AH11" i="18"/>
  <c r="BS18" i="18"/>
  <c r="AH62" i="18"/>
  <c r="G51" i="18"/>
  <c r="G82" i="18"/>
  <c r="AV32" i="18"/>
  <c r="AH36" i="18"/>
  <c r="AU18" i="18"/>
  <c r="AO29" i="18"/>
  <c r="AZ12" i="18"/>
  <c r="BE23" i="18"/>
  <c r="BO13" i="18"/>
  <c r="H11" i="18"/>
  <c r="Y25" i="18"/>
  <c r="BB12" i="18"/>
  <c r="D5" i="18"/>
  <c r="C6" i="18"/>
  <c r="BN48" i="18"/>
  <c r="BK8" i="18"/>
  <c r="BE35" i="18"/>
  <c r="T23" i="18"/>
  <c r="J70" i="18"/>
  <c r="AS7" i="18"/>
  <c r="AW5" i="18"/>
  <c r="BQ89" i="18"/>
  <c r="Y14" i="18"/>
  <c r="BI35" i="18"/>
  <c r="D22" i="18"/>
  <c r="BC86" i="18"/>
  <c r="X32" i="18"/>
  <c r="AW10" i="18"/>
  <c r="AL34" i="18"/>
  <c r="C8" i="18"/>
  <c r="AA21" i="18"/>
  <c r="AW28" i="18"/>
  <c r="F28" i="18"/>
  <c r="T12" i="18"/>
  <c r="AV51" i="18"/>
  <c r="AN19" i="18"/>
  <c r="BO25" i="18"/>
  <c r="BJ5" i="18"/>
  <c r="BB10" i="18"/>
  <c r="AJ17" i="18"/>
  <c r="AA41" i="18"/>
  <c r="L19" i="18"/>
  <c r="N33" i="18"/>
  <c r="AM7" i="18"/>
  <c r="AF43" i="18"/>
  <c r="BE30" i="18"/>
  <c r="O8" i="18"/>
  <c r="D9" i="18"/>
  <c r="BA14" i="18"/>
  <c r="R7" i="18"/>
  <c r="AX14" i="18"/>
  <c r="Z34" i="18"/>
  <c r="BN47" i="18"/>
  <c r="AN23" i="18"/>
  <c r="S107" i="18"/>
  <c r="K96" i="18"/>
  <c r="BN9" i="18"/>
  <c r="BI21" i="18"/>
  <c r="AG33" i="18"/>
  <c r="F14" i="18"/>
  <c r="AA5" i="18"/>
  <c r="BR70" i="18"/>
  <c r="G13" i="18"/>
  <c r="BD15" i="18"/>
  <c r="AV18" i="18"/>
  <c r="BP32" i="18"/>
  <c r="J27" i="18"/>
  <c r="N25" i="18"/>
  <c r="BG19" i="18"/>
  <c r="AH10" i="18"/>
  <c r="Q21" i="18"/>
  <c r="S43" i="18"/>
  <c r="O24" i="18"/>
  <c r="BC9" i="18"/>
  <c r="BG10" i="18"/>
  <c r="BP52" i="18"/>
  <c r="AZ41" i="18"/>
  <c r="AE37" i="18"/>
  <c r="AZ40" i="18"/>
  <c r="AQ60" i="18"/>
  <c r="AH60" i="18"/>
  <c r="AI16" i="18"/>
  <c r="BI40" i="18"/>
  <c r="S44" i="18"/>
  <c r="AH46" i="18"/>
  <c r="F94" i="18"/>
  <c r="AN28" i="18"/>
  <c r="D71" i="18"/>
  <c r="H15" i="18"/>
  <c r="AF21" i="18"/>
  <c r="AZ39" i="18"/>
  <c r="V6" i="18"/>
  <c r="D11" i="18"/>
  <c r="AO50" i="18"/>
  <c r="Q25" i="18"/>
  <c r="AI13" i="18"/>
  <c r="AM47" i="18"/>
  <c r="AO24" i="18"/>
  <c r="AQ22" i="18"/>
  <c r="BD11" i="18"/>
  <c r="BB20" i="18"/>
  <c r="AX19" i="18"/>
  <c r="L23" i="18"/>
  <c r="T5" i="18"/>
  <c r="D10" i="18"/>
  <c r="BO74" i="18"/>
  <c r="BL48" i="18"/>
  <c r="AG25" i="18"/>
  <c r="BK37" i="18"/>
  <c r="AO25" i="18"/>
  <c r="S35" i="18"/>
  <c r="BS82" i="18"/>
  <c r="AQ56" i="18"/>
  <c r="AC5" i="18"/>
  <c r="BG72" i="18"/>
  <c r="AE11" i="18"/>
  <c r="AS31" i="18"/>
  <c r="AN7" i="18"/>
  <c r="J18" i="18"/>
  <c r="AP85" i="18"/>
  <c r="BB18" i="18"/>
  <c r="Y16" i="18"/>
  <c r="BG31" i="18"/>
  <c r="BC43" i="18"/>
  <c r="D6" i="18"/>
  <c r="AO97" i="18"/>
  <c r="H85" i="18"/>
  <c r="AE93" i="18"/>
  <c r="BH15" i="18"/>
  <c r="Z86" i="18"/>
  <c r="Q80" i="18"/>
  <c r="AV81" i="18"/>
  <c r="BE62" i="18"/>
  <c r="AJ24" i="18"/>
  <c r="M28" i="18"/>
  <c r="BO21" i="18"/>
  <c r="BQ18" i="18"/>
  <c r="BE19" i="18"/>
  <c r="BS27" i="18"/>
  <c r="Q20" i="18"/>
  <c r="R9" i="18"/>
  <c r="BB11" i="18"/>
  <c r="AP62" i="18"/>
  <c r="BS12" i="18"/>
  <c r="BH18" i="18"/>
  <c r="AP41" i="18"/>
  <c r="BP43" i="18"/>
  <c r="AF24" i="18"/>
  <c r="BQ36" i="18"/>
  <c r="M34" i="18"/>
  <c r="BP60" i="18"/>
  <c r="H41" i="18"/>
  <c r="AO11" i="18"/>
  <c r="BJ47" i="18"/>
  <c r="G47" i="18"/>
  <c r="AS36" i="18"/>
  <c r="U12" i="18"/>
  <c r="U57" i="18"/>
  <c r="AP12" i="18"/>
  <c r="F11" i="18"/>
  <c r="AB12" i="18"/>
  <c r="BL32" i="18"/>
  <c r="C76" i="18"/>
  <c r="Y93" i="18"/>
  <c r="C78" i="18"/>
  <c r="BS54" i="18"/>
  <c r="BL75" i="18"/>
  <c r="V41" i="18"/>
  <c r="Q53" i="18"/>
  <c r="AE56" i="18"/>
  <c r="AU65" i="18"/>
  <c r="AP40" i="18"/>
  <c r="AZ74" i="18"/>
  <c r="BC82" i="18"/>
  <c r="AU10" i="18"/>
  <c r="M30" i="18"/>
  <c r="AV20" i="18"/>
  <c r="AT58" i="18"/>
  <c r="BR39" i="18"/>
  <c r="AI76" i="18"/>
  <c r="AJ68" i="18"/>
  <c r="BC25" i="18"/>
  <c r="AO53" i="18"/>
  <c r="BK75" i="18"/>
  <c r="T33" i="18"/>
  <c r="BJ23" i="18"/>
  <c r="V32" i="18"/>
  <c r="AF14" i="18"/>
  <c r="BR24" i="18"/>
  <c r="D40" i="18"/>
  <c r="AB40" i="18"/>
  <c r="K59" i="18"/>
  <c r="Q79" i="18"/>
  <c r="BK40" i="18"/>
  <c r="AF40" i="18"/>
  <c r="AH94" i="18"/>
  <c r="AN46" i="18"/>
  <c r="BL44" i="18"/>
  <c r="BO24" i="18"/>
  <c r="BR26" i="18"/>
  <c r="BG38" i="18"/>
  <c r="R55" i="18"/>
  <c r="AI41" i="18"/>
  <c r="AZ92" i="18"/>
  <c r="U28" i="18"/>
  <c r="AU28" i="18"/>
  <c r="X40" i="18"/>
  <c r="AO78" i="18"/>
  <c r="S104" i="18"/>
  <c r="AF97" i="18"/>
  <c r="M68" i="18"/>
  <c r="BI84" i="18"/>
  <c r="BA26" i="18"/>
  <c r="AJ60" i="18"/>
  <c r="AZ83" i="18"/>
  <c r="J98" i="18"/>
  <c r="N29" i="18"/>
  <c r="AU80" i="18"/>
  <c r="BC84" i="18"/>
  <c r="BD26" i="18"/>
  <c r="BL55" i="18"/>
  <c r="BI70" i="18"/>
  <c r="AG48" i="18"/>
  <c r="AT79" i="18"/>
  <c r="E74" i="18"/>
  <c r="BD86" i="18"/>
  <c r="AL90" i="18"/>
  <c r="Y62" i="18"/>
  <c r="R57" i="18"/>
  <c r="R90" i="18"/>
  <c r="BC75" i="18"/>
  <c r="G83" i="18"/>
  <c r="AG77" i="18"/>
  <c r="AP52" i="18"/>
  <c r="AP89" i="18"/>
  <c r="BK89" i="18"/>
  <c r="AL69" i="18"/>
  <c r="BG71" i="18"/>
  <c r="AP72" i="18"/>
  <c r="BJ12" i="18"/>
  <c r="BI26" i="18"/>
  <c r="AV66" i="18"/>
  <c r="K80" i="18"/>
  <c r="AS20" i="18"/>
  <c r="AB9" i="18"/>
  <c r="BL10" i="18"/>
  <c r="BL46" i="18"/>
  <c r="AB92" i="18"/>
  <c r="Z37" i="18"/>
  <c r="K11" i="18"/>
  <c r="L13" i="18"/>
  <c r="S24" i="18"/>
  <c r="BB33" i="18"/>
  <c r="BO8" i="18"/>
  <c r="AN50" i="18"/>
  <c r="L21" i="18"/>
  <c r="BH13" i="18"/>
  <c r="V93" i="18"/>
  <c r="AH80" i="18"/>
  <c r="AU47" i="18"/>
  <c r="BO22" i="18"/>
  <c r="V25" i="18"/>
  <c r="K44" i="18"/>
  <c r="AZ67" i="18"/>
  <c r="BE58" i="18"/>
  <c r="AW90" i="18"/>
  <c r="AP49" i="18"/>
  <c r="F80" i="18"/>
  <c r="AL77" i="18"/>
  <c r="BR15" i="18"/>
  <c r="Y59" i="18"/>
  <c r="Q66" i="18"/>
  <c r="AL62" i="18"/>
  <c r="AQ82" i="18"/>
  <c r="Y36" i="18"/>
  <c r="AG23" i="18"/>
  <c r="S11" i="18"/>
  <c r="AA13" i="18"/>
  <c r="BE52" i="18"/>
  <c r="Q31" i="18"/>
  <c r="AH19" i="18"/>
  <c r="AE59" i="18"/>
  <c r="C12" i="18"/>
  <c r="BG67" i="18"/>
  <c r="BR12" i="18"/>
  <c r="T82" i="18"/>
  <c r="Q9" i="18"/>
  <c r="AP19" i="18"/>
  <c r="Y12" i="18"/>
  <c r="AS71" i="18"/>
  <c r="AJ5" i="18"/>
  <c r="BG11" i="18"/>
  <c r="AS47" i="18"/>
  <c r="F32" i="18"/>
  <c r="BB68" i="18"/>
  <c r="G18" i="18"/>
  <c r="E22" i="18"/>
  <c r="R23" i="18"/>
  <c r="BD38" i="18"/>
  <c r="R93" i="18"/>
  <c r="BG33" i="18"/>
  <c r="BI12" i="18"/>
  <c r="O31" i="18"/>
  <c r="AQ30" i="18"/>
  <c r="AB48" i="18"/>
  <c r="AG36" i="18"/>
  <c r="BC36" i="18"/>
  <c r="BL31" i="18"/>
  <c r="AN12" i="18"/>
  <c r="Z5" i="18"/>
  <c r="AH25" i="18"/>
  <c r="M49" i="18"/>
  <c r="J72" i="18"/>
  <c r="AN15" i="18"/>
  <c r="AG6" i="18"/>
  <c r="AS54" i="18"/>
  <c r="M44" i="18"/>
  <c r="AC51" i="18"/>
  <c r="E57" i="18"/>
  <c r="AH40" i="18"/>
  <c r="G59" i="18"/>
  <c r="BO28" i="18"/>
  <c r="AT24" i="18"/>
  <c r="AA19" i="18"/>
  <c r="M47" i="18"/>
  <c r="BQ51" i="18"/>
  <c r="J41" i="18"/>
  <c r="AO21" i="18"/>
  <c r="AW89" i="18"/>
  <c r="AI98" i="18"/>
  <c r="AI79" i="18"/>
  <c r="T62" i="18"/>
  <c r="O97" i="18"/>
  <c r="AS49" i="18"/>
  <c r="T10" i="18"/>
  <c r="AF42" i="18"/>
  <c r="E62" i="18"/>
  <c r="Y5" i="18"/>
  <c r="AP28" i="18"/>
  <c r="BC5" i="18"/>
  <c r="J32" i="18"/>
  <c r="AI56" i="18"/>
  <c r="Q18" i="18"/>
  <c r="AE47" i="18"/>
  <c r="AH85" i="18"/>
  <c r="S40" i="18"/>
  <c r="BA20" i="18"/>
  <c r="BN44" i="18"/>
  <c r="BO26" i="18"/>
  <c r="BN11" i="18"/>
  <c r="G27" i="18"/>
  <c r="AF56" i="18"/>
  <c r="X31" i="18"/>
  <c r="K9" i="18"/>
  <c r="U56" i="18"/>
  <c r="AS14" i="18"/>
  <c r="AX79" i="18"/>
  <c r="AI15" i="18"/>
  <c r="BC81" i="18"/>
  <c r="Y24" i="18"/>
  <c r="F19" i="18"/>
  <c r="AX8" i="18"/>
  <c r="G24" i="18"/>
  <c r="BN35" i="18"/>
  <c r="E41" i="18"/>
  <c r="BQ33" i="18"/>
  <c r="AZ47" i="18"/>
  <c r="BO35" i="18"/>
  <c r="H10" i="18"/>
  <c r="V21" i="18"/>
  <c r="J39" i="18"/>
  <c r="AH41" i="18"/>
  <c r="BS16" i="18"/>
  <c r="BP26" i="18"/>
  <c r="F74" i="18"/>
  <c r="AX39" i="18"/>
  <c r="L45" i="18"/>
  <c r="BS51" i="18"/>
  <c r="AE65" i="18"/>
  <c r="AI29" i="18"/>
  <c r="BK45" i="18"/>
  <c r="AC75" i="18"/>
  <c r="J36" i="18"/>
  <c r="AG68" i="18"/>
  <c r="AU59" i="18"/>
  <c r="X39" i="18"/>
  <c r="S93" i="18"/>
  <c r="AU72" i="18"/>
  <c r="K45" i="18"/>
  <c r="BK62" i="18"/>
  <c r="J125" i="32"/>
  <c r="O10" i="18"/>
  <c r="BH6" i="18"/>
  <c r="J28" i="18"/>
  <c r="BN56" i="18"/>
  <c r="L57" i="18"/>
  <c r="BS34" i="18"/>
  <c r="AQ7" i="18"/>
  <c r="BC37" i="18"/>
  <c r="AM33" i="18"/>
  <c r="AW31" i="18"/>
  <c r="N5" i="18"/>
  <c r="Z6" i="18"/>
  <c r="M18" i="18"/>
  <c r="L10" i="18"/>
  <c r="AV59" i="18"/>
  <c r="BI33" i="18"/>
  <c r="Y44" i="18"/>
  <c r="AZ55" i="18"/>
  <c r="BK28" i="18"/>
  <c r="K17" i="18"/>
  <c r="G31" i="18"/>
  <c r="G16" i="18"/>
  <c r="BN24" i="18"/>
  <c r="AP13" i="18"/>
  <c r="BN14" i="18"/>
  <c r="BD8" i="18"/>
  <c r="AZ10" i="18"/>
  <c r="N9" i="18"/>
  <c r="L8" i="18"/>
  <c r="BS9" i="18"/>
  <c r="AJ7" i="18"/>
  <c r="AM30" i="18"/>
  <c r="M24" i="18"/>
  <c r="AG18" i="18"/>
  <c r="BD64" i="18"/>
  <c r="N41" i="18"/>
  <c r="AZ58" i="18"/>
  <c r="BL19" i="18"/>
  <c r="J17" i="18"/>
  <c r="BO5" i="18"/>
  <c r="AM24" i="18"/>
  <c r="AB16" i="18"/>
  <c r="AG19" i="18"/>
  <c r="BH90" i="18"/>
  <c r="Y34" i="18"/>
  <c r="BA39" i="18"/>
  <c r="F15" i="18"/>
  <c r="J6" i="18"/>
  <c r="AU32" i="18"/>
  <c r="BP36" i="18"/>
  <c r="AW40" i="18"/>
  <c r="K40" i="18"/>
  <c r="AL37" i="18"/>
  <c r="AI10" i="18"/>
  <c r="AU68" i="18"/>
  <c r="BB83" i="18"/>
  <c r="AH34" i="18"/>
  <c r="AI7" i="18"/>
  <c r="H28" i="18"/>
  <c r="T32" i="18"/>
  <c r="AP8" i="18"/>
  <c r="Z11" i="18"/>
  <c r="BL13" i="18"/>
  <c r="G39" i="18"/>
  <c r="Y35" i="18"/>
  <c r="O5" i="18"/>
  <c r="AV24" i="18"/>
  <c r="BN51" i="18"/>
  <c r="BI60" i="18"/>
  <c r="T36" i="18"/>
  <c r="AX10" i="18"/>
  <c r="AE9" i="18"/>
  <c r="AC8" i="18"/>
  <c r="K26" i="18"/>
  <c r="AC43" i="18"/>
  <c r="AO5" i="18"/>
  <c r="D27" i="18"/>
  <c r="F10" i="18"/>
  <c r="AF17" i="18"/>
  <c r="BI25" i="18"/>
  <c r="BJ26" i="18"/>
  <c r="R31" i="18"/>
  <c r="AV6" i="18"/>
  <c r="N10" i="18"/>
  <c r="C21" i="18"/>
  <c r="S55" i="18"/>
  <c r="E92" i="18"/>
  <c r="AG82" i="18"/>
  <c r="K22" i="18"/>
  <c r="AU9" i="18"/>
  <c r="R17" i="18"/>
  <c r="AH22" i="18"/>
  <c r="V15" i="18"/>
  <c r="L7" i="18"/>
  <c r="G28" i="18"/>
  <c r="G22" i="18"/>
  <c r="AV7" i="18"/>
  <c r="BO38" i="18"/>
  <c r="X21" i="18"/>
  <c r="BL5" i="18"/>
  <c r="AF9" i="18"/>
  <c r="AE13" i="18"/>
  <c r="J11" i="18"/>
  <c r="AT19" i="18"/>
  <c r="BA8" i="18"/>
  <c r="BL7" i="18"/>
  <c r="AZ35" i="18"/>
  <c r="F30" i="18"/>
  <c r="O38" i="18"/>
  <c r="AJ33" i="18"/>
  <c r="AT25" i="18"/>
  <c r="AF66" i="18"/>
  <c r="V40" i="18"/>
  <c r="AL45" i="18"/>
  <c r="Z54" i="18"/>
  <c r="Z67" i="18"/>
  <c r="K18" i="18"/>
  <c r="BH62" i="18"/>
  <c r="AQ48" i="18"/>
  <c r="BC44" i="18"/>
  <c r="BH19" i="18"/>
  <c r="BC11" i="18"/>
  <c r="AM10" i="18"/>
  <c r="AZ15" i="18"/>
  <c r="AN17" i="18"/>
  <c r="J25" i="18"/>
  <c r="BG7" i="18"/>
  <c r="O7" i="18"/>
  <c r="BS5" i="18"/>
  <c r="BK49" i="18"/>
  <c r="N13" i="18"/>
  <c r="AB61" i="18"/>
  <c r="AZ19" i="18"/>
  <c r="AU64" i="18"/>
  <c r="J38" i="18"/>
  <c r="BS71" i="18"/>
  <c r="M12" i="18"/>
  <c r="X13" i="18"/>
  <c r="BE28" i="18"/>
  <c r="BH37" i="18"/>
  <c r="BE94" i="18"/>
  <c r="AC50" i="18"/>
  <c r="D50" i="18"/>
  <c r="BH49" i="18"/>
  <c r="C60" i="18"/>
  <c r="AI57" i="18"/>
  <c r="F29" i="18"/>
  <c r="Y31" i="18"/>
  <c r="BG14" i="18"/>
  <c r="AC31" i="18"/>
  <c r="AB25" i="18"/>
  <c r="AG8" i="18"/>
  <c r="M19" i="18"/>
  <c r="BR14" i="18"/>
  <c r="AT16" i="18"/>
  <c r="H14" i="18"/>
  <c r="BL27" i="18"/>
  <c r="AX9" i="18"/>
  <c r="Q70" i="18"/>
  <c r="BA38" i="18"/>
  <c r="AV29" i="18"/>
  <c r="Y40" i="18"/>
  <c r="AT43" i="18"/>
  <c r="BS84" i="18"/>
  <c r="Q83" i="18"/>
  <c r="BS17" i="18"/>
  <c r="BH12" i="18"/>
  <c r="J51" i="18"/>
  <c r="AA10" i="18"/>
  <c r="C51" i="18"/>
  <c r="BH26" i="18"/>
  <c r="S10" i="18"/>
  <c r="BS36" i="18"/>
  <c r="AS5" i="18"/>
  <c r="AV23" i="18"/>
  <c r="AA12" i="18"/>
  <c r="H5" i="18"/>
  <c r="AW18" i="18"/>
  <c r="E45" i="18"/>
  <c r="Q23" i="18"/>
  <c r="S41" i="18"/>
  <c r="BL71" i="18"/>
  <c r="BD69" i="18"/>
  <c r="AQ92" i="18"/>
  <c r="BD12" i="18"/>
  <c r="AN20" i="18"/>
  <c r="BI5" i="18"/>
  <c r="BS29" i="18"/>
  <c r="AM8" i="18"/>
  <c r="Z47" i="18"/>
  <c r="X10" i="18"/>
  <c r="BC20" i="18"/>
  <c r="AV37" i="18"/>
  <c r="BB32" i="18"/>
  <c r="S22" i="18"/>
  <c r="AT39" i="18"/>
  <c r="BJ36" i="18"/>
  <c r="C9" i="18"/>
  <c r="AQ45" i="18"/>
  <c r="BN29" i="18"/>
  <c r="BK47" i="18"/>
  <c r="H17" i="18"/>
  <c r="AO70" i="18"/>
  <c r="X26" i="18"/>
  <c r="AX28" i="18"/>
  <c r="E60" i="18"/>
  <c r="AC66" i="18"/>
  <c r="BH23" i="18"/>
  <c r="AL41" i="18"/>
  <c r="AW23" i="18"/>
  <c r="AA18" i="18"/>
  <c r="AV28" i="18"/>
  <c r="AN69" i="18"/>
  <c r="BN42" i="18"/>
  <c r="L62" i="18"/>
  <c r="H48" i="18"/>
  <c r="V58" i="18"/>
  <c r="AN33" i="18"/>
  <c r="H25" i="18"/>
  <c r="F37" i="18"/>
  <c r="J30" i="18"/>
  <c r="E42" i="18"/>
  <c r="X92" i="18"/>
  <c r="AS59" i="18"/>
  <c r="AS45" i="18"/>
  <c r="Y30" i="18"/>
  <c r="R42" i="18"/>
  <c r="BC30" i="18"/>
  <c r="BO20" i="18"/>
  <c r="BA54" i="18"/>
  <c r="G64" i="18"/>
  <c r="BC42" i="18"/>
  <c r="BJ43" i="18"/>
  <c r="X35" i="18"/>
  <c r="BH73" i="18"/>
  <c r="BB22" i="18"/>
  <c r="AN77" i="18"/>
  <c r="BR47" i="18"/>
  <c r="BG29" i="18"/>
  <c r="AL58" i="18"/>
  <c r="BN82" i="18"/>
  <c r="AL66" i="18"/>
  <c r="BH99" i="18"/>
  <c r="AP76" i="18"/>
  <c r="C86" i="18"/>
  <c r="AJ43" i="18"/>
  <c r="AA69" i="18"/>
  <c r="AG60" i="18"/>
  <c r="E28" i="18"/>
  <c r="BS41" i="18"/>
  <c r="BL90" i="18"/>
  <c r="BG92" i="18"/>
  <c r="BG46" i="18"/>
  <c r="BP96" i="18"/>
  <c r="BL67" i="18"/>
  <c r="BP56" i="18"/>
  <c r="AG84" i="18"/>
  <c r="Z91" i="18"/>
  <c r="BR93" i="18"/>
  <c r="D63" i="18"/>
  <c r="AC74" i="18"/>
  <c r="AZ62" i="18"/>
  <c r="BR73" i="18"/>
  <c r="AH84" i="18"/>
  <c r="D88" i="18"/>
  <c r="AN98" i="18"/>
  <c r="AB76" i="18"/>
  <c r="AQ68" i="18"/>
  <c r="AG71" i="18"/>
  <c r="BN85" i="18"/>
  <c r="BE87" i="18"/>
  <c r="S90" i="18"/>
  <c r="AA22" i="18"/>
  <c r="AN32" i="18"/>
  <c r="T70" i="18"/>
  <c r="AG86" i="18"/>
  <c r="D52" i="18"/>
  <c r="AA8" i="18"/>
  <c r="BN22" i="18"/>
  <c r="X42" i="18"/>
  <c r="O23" i="18"/>
  <c r="V88" i="18"/>
  <c r="F12" i="18"/>
  <c r="AI28" i="18"/>
  <c r="BP37" i="18"/>
  <c r="BE26" i="18"/>
  <c r="AN49" i="18"/>
  <c r="BH30" i="18"/>
  <c r="U14" i="18"/>
  <c r="G21" i="18"/>
  <c r="V30" i="18"/>
  <c r="U8" i="18"/>
  <c r="S18" i="18"/>
  <c r="AL44" i="18"/>
  <c r="BI50" i="18"/>
  <c r="AF26" i="18"/>
  <c r="Q69" i="18"/>
  <c r="N31" i="18"/>
  <c r="C94" i="18"/>
  <c r="AX92" i="18"/>
  <c r="X54" i="18"/>
  <c r="BC19" i="18"/>
  <c r="L75" i="18"/>
  <c r="T52" i="18"/>
  <c r="BP39" i="18"/>
  <c r="BN45" i="18"/>
  <c r="O102" i="18"/>
  <c r="T80" i="18"/>
  <c r="C79" i="18"/>
  <c r="AI80" i="18"/>
  <c r="BI90" i="18"/>
  <c r="AU87" i="18"/>
  <c r="BI47" i="18"/>
  <c r="BL36" i="18"/>
  <c r="L9" i="18"/>
  <c r="AZ21" i="18"/>
  <c r="BE46" i="18"/>
  <c r="AW86" i="18"/>
  <c r="AV15" i="18"/>
  <c r="AT12" i="18"/>
  <c r="BK50" i="18"/>
  <c r="AN13" i="18"/>
  <c r="BK7" i="18"/>
  <c r="AV8" i="18"/>
  <c r="F21" i="18"/>
  <c r="M41" i="18"/>
  <c r="AL27" i="18"/>
  <c r="AL5" i="18"/>
  <c r="BP18" i="18"/>
  <c r="AG13" i="18"/>
  <c r="AV44" i="18"/>
  <c r="BQ19" i="18"/>
  <c r="Q19" i="18"/>
  <c r="Z68" i="18"/>
  <c r="Z28" i="18"/>
  <c r="C59" i="18"/>
  <c r="AN29" i="18"/>
  <c r="BQ15" i="18"/>
  <c r="S68" i="18"/>
  <c r="Y42" i="18"/>
  <c r="L89" i="18"/>
  <c r="AE29" i="18"/>
  <c r="AH6" i="18"/>
  <c r="BC15" i="18"/>
  <c r="BK13" i="18"/>
  <c r="AG37" i="18"/>
  <c r="BD16" i="18"/>
  <c r="BI16" i="18"/>
  <c r="F13" i="18"/>
  <c r="BO46" i="18"/>
  <c r="AA50" i="18"/>
  <c r="L93" i="18"/>
  <c r="AT8" i="18"/>
  <c r="M11" i="18"/>
  <c r="Q16" i="18"/>
  <c r="AO15" i="18"/>
  <c r="D18" i="18"/>
  <c r="AT23" i="18"/>
  <c r="BB75" i="18"/>
  <c r="BK14" i="18"/>
  <c r="BL42" i="18"/>
  <c r="BE54" i="18"/>
  <c r="BQ34" i="18"/>
  <c r="O39" i="18"/>
  <c r="N20" i="18"/>
  <c r="AW51" i="18"/>
  <c r="AN64" i="18"/>
  <c r="AI31" i="18"/>
  <c r="F31" i="18"/>
  <c r="AI66" i="18"/>
  <c r="S99" i="18"/>
  <c r="AV110" i="18"/>
  <c r="AQ87" i="18"/>
  <c r="BL98" i="18"/>
  <c r="V52" i="18"/>
  <c r="U42" i="18"/>
  <c r="AW14" i="18"/>
  <c r="X11" i="18"/>
  <c r="AT20" i="18"/>
  <c r="AC23" i="18"/>
  <c r="AE22" i="18"/>
  <c r="BS47" i="18"/>
  <c r="BE65" i="18"/>
  <c r="H80" i="18"/>
  <c r="BA12" i="18"/>
  <c r="Q6" i="18"/>
  <c r="S6" i="18"/>
  <c r="AN5" i="18"/>
  <c r="AF11" i="18"/>
  <c r="BH7" i="18"/>
  <c r="BG9" i="18"/>
  <c r="AF5" i="18"/>
  <c r="AX7" i="18"/>
  <c r="X28" i="18"/>
  <c r="AM56" i="18"/>
  <c r="U15" i="18"/>
  <c r="AL10" i="18"/>
  <c r="G75" i="18"/>
  <c r="S13" i="18"/>
  <c r="N85" i="18"/>
  <c r="AF25" i="18"/>
  <c r="N61" i="18"/>
  <c r="AV9" i="18"/>
  <c r="U18" i="18"/>
  <c r="BN46" i="18"/>
  <c r="BJ25" i="18"/>
  <c r="AO27" i="18"/>
  <c r="BS78" i="18"/>
  <c r="AL9" i="18"/>
  <c r="Y6" i="18"/>
  <c r="BC22" i="18"/>
  <c r="J48" i="18"/>
  <c r="J84" i="18"/>
  <c r="AB13" i="18"/>
  <c r="BE18" i="18"/>
  <c r="BP27" i="18"/>
  <c r="AU44" i="18"/>
  <c r="E6" i="18"/>
  <c r="AC15" i="18"/>
  <c r="BA82" i="18"/>
  <c r="K23" i="18"/>
  <c r="BD70" i="18"/>
  <c r="BD78" i="18"/>
  <c r="R52" i="18"/>
  <c r="H20" i="18"/>
  <c r="F41" i="18"/>
  <c r="AS43" i="18"/>
  <c r="BK26" i="18"/>
  <c r="AU11" i="18"/>
  <c r="BR35" i="18"/>
  <c r="AP26" i="18"/>
  <c r="V78" i="18"/>
  <c r="AF107" i="18"/>
  <c r="R66" i="18"/>
  <c r="Y88" i="18"/>
  <c r="L78" i="18"/>
  <c r="BR105" i="18"/>
  <c r="BD105" i="18"/>
  <c r="AG66" i="18"/>
  <c r="F125" i="32"/>
  <c r="BC38" i="18"/>
  <c r="D125" i="32"/>
  <c r="O46" i="18"/>
  <c r="BE42" i="18"/>
  <c r="BJ33" i="18"/>
  <c r="AS52" i="18"/>
  <c r="AB35" i="18"/>
  <c r="AW75" i="18"/>
  <c r="BD47" i="18"/>
  <c r="S5" i="18"/>
  <c r="K32" i="18"/>
  <c r="AI8" i="18"/>
  <c r="BO17" i="18"/>
  <c r="AH57" i="18"/>
  <c r="H44" i="18"/>
  <c r="BN19" i="18"/>
  <c r="BO34" i="18"/>
  <c r="AQ83" i="18"/>
  <c r="AB77" i="18"/>
  <c r="BP14" i="18"/>
  <c r="T16" i="18"/>
  <c r="AQ42" i="18"/>
  <c r="BL23" i="18"/>
  <c r="AI9" i="18"/>
  <c r="BP35" i="18"/>
  <c r="BP15" i="18"/>
  <c r="BE63" i="18"/>
  <c r="L72" i="18"/>
  <c r="AM36" i="18"/>
  <c r="BQ44" i="18"/>
  <c r="BS10" i="18"/>
  <c r="BR11" i="18"/>
  <c r="BR7" i="18"/>
  <c r="AN25" i="18"/>
  <c r="AV31" i="18"/>
  <c r="BR20" i="18"/>
  <c r="Y38" i="18"/>
  <c r="BK12" i="18"/>
  <c r="AH18" i="18"/>
  <c r="AH17" i="18"/>
  <c r="S8" i="18"/>
  <c r="BA9" i="18"/>
  <c r="BG25" i="18"/>
  <c r="C42" i="18"/>
  <c r="AQ18" i="18"/>
  <c r="BQ10" i="18"/>
  <c r="Z23" i="18"/>
  <c r="BK18" i="18"/>
  <c r="G7" i="18"/>
  <c r="Q13" i="18"/>
  <c r="BA40" i="18"/>
  <c r="S31" i="18"/>
  <c r="BA47" i="18"/>
  <c r="AV48" i="18"/>
  <c r="M15" i="18"/>
  <c r="R33" i="18"/>
  <c r="AJ8" i="18"/>
  <c r="F38" i="18"/>
  <c r="BR9" i="18"/>
  <c r="AP11" i="18"/>
  <c r="AV21" i="18"/>
  <c r="N87" i="18"/>
  <c r="BG12" i="18"/>
  <c r="Q12" i="18"/>
  <c r="AQ32" i="18"/>
  <c r="BL11" i="18"/>
  <c r="Q5" i="18"/>
  <c r="N16" i="18"/>
  <c r="Q52" i="18"/>
  <c r="AB45" i="18"/>
  <c r="L40" i="18"/>
  <c r="BB60" i="18"/>
  <c r="BC14" i="18"/>
  <c r="R24" i="18"/>
  <c r="BD20" i="18"/>
  <c r="C18" i="18"/>
  <c r="AP17" i="18"/>
  <c r="V10" i="18"/>
  <c r="AE32" i="18"/>
  <c r="G32" i="18"/>
  <c r="BJ41" i="18"/>
  <c r="AO49" i="18"/>
  <c r="AN10" i="18"/>
  <c r="AI23" i="18"/>
  <c r="AQ21" i="18"/>
  <c r="AH8" i="18"/>
  <c r="BI29" i="18"/>
  <c r="X51" i="18"/>
  <c r="AJ26" i="18"/>
  <c r="BJ28" i="18"/>
  <c r="C83" i="18"/>
  <c r="AT6" i="18"/>
  <c r="AC38" i="18"/>
  <c r="AI38" i="18"/>
  <c r="AC27" i="18"/>
  <c r="N8" i="18"/>
  <c r="BG6" i="18"/>
  <c r="AS87" i="18"/>
  <c r="K12" i="18"/>
  <c r="BH14" i="18"/>
  <c r="AL29" i="18"/>
  <c r="AC13" i="18"/>
  <c r="BO23" i="18"/>
  <c r="BA21" i="18"/>
  <c r="AX30" i="18"/>
  <c r="BI27" i="18"/>
  <c r="AQ6" i="18"/>
  <c r="AC10" i="18"/>
  <c r="AU8" i="18"/>
  <c r="BC32" i="18"/>
  <c r="G5" i="18"/>
  <c r="F46" i="18"/>
  <c r="BG53" i="18"/>
  <c r="H79" i="18"/>
  <c r="BA46" i="18"/>
  <c r="X22" i="18"/>
  <c r="AG59" i="18"/>
  <c r="AV60" i="18"/>
  <c r="BB64" i="18"/>
  <c r="E23" i="18"/>
  <c r="AQ46" i="18"/>
  <c r="Q57" i="18"/>
  <c r="BH58" i="18"/>
  <c r="BO42" i="18"/>
  <c r="T26" i="18"/>
  <c r="L16" i="18"/>
  <c r="BK15" i="18"/>
  <c r="BG50" i="18"/>
  <c r="H70" i="18"/>
  <c r="AT35" i="18"/>
  <c r="AW17" i="18"/>
  <c r="AT27" i="18"/>
  <c r="BK23" i="18"/>
  <c r="J10" i="18"/>
  <c r="R5" i="18"/>
  <c r="BI9" i="18"/>
  <c r="Y19" i="18"/>
  <c r="AG22" i="18"/>
  <c r="M87" i="18"/>
  <c r="H32" i="18"/>
  <c r="N11" i="18"/>
  <c r="C72" i="18"/>
  <c r="BP64" i="18"/>
  <c r="AP80" i="18"/>
  <c r="T89" i="18"/>
  <c r="BB48" i="18"/>
  <c r="M17" i="18"/>
  <c r="N91" i="18"/>
  <c r="AU13" i="18"/>
  <c r="AE6" i="18"/>
  <c r="BJ10" i="18"/>
  <c r="BQ9" i="18"/>
  <c r="AN21" i="18"/>
  <c r="AO13" i="18"/>
  <c r="AB20" i="18"/>
  <c r="AA36" i="18"/>
  <c r="M13" i="18"/>
  <c r="BP8" i="18"/>
  <c r="BE8" i="18"/>
  <c r="T9" i="18"/>
  <c r="AS37" i="18"/>
  <c r="BG49" i="18"/>
  <c r="Q28" i="18"/>
  <c r="AB36" i="18"/>
  <c r="X43" i="18"/>
  <c r="BE66" i="18"/>
  <c r="E84" i="18"/>
  <c r="X87" i="18"/>
  <c r="BC10" i="18"/>
  <c r="R20" i="18"/>
  <c r="BC8" i="18"/>
  <c r="U16" i="18"/>
  <c r="BA13" i="18"/>
  <c r="AZ31" i="18"/>
  <c r="AT13" i="18"/>
  <c r="AP6" i="18"/>
  <c r="BO16" i="18"/>
  <c r="BP12" i="18"/>
  <c r="BL37" i="18"/>
  <c r="AP7" i="18"/>
  <c r="K39" i="18"/>
  <c r="AC37" i="18"/>
  <c r="BH48" i="18"/>
  <c r="U52" i="18"/>
  <c r="H42" i="18"/>
  <c r="BS15" i="18"/>
  <c r="BC60" i="18"/>
  <c r="AX13" i="18"/>
  <c r="BE7" i="18"/>
  <c r="S14" i="18"/>
  <c r="AV39" i="18"/>
  <c r="AW12" i="18"/>
  <c r="E5" i="18"/>
  <c r="AU24" i="18"/>
  <c r="AO39" i="18"/>
  <c r="BD14" i="18"/>
  <c r="BL24" i="18"/>
  <c r="V35" i="18"/>
  <c r="AV27" i="18"/>
  <c r="X57" i="18"/>
  <c r="BQ6" i="18"/>
  <c r="AL17" i="18"/>
  <c r="BE27" i="18"/>
  <c r="R22" i="18"/>
  <c r="AZ32" i="18"/>
  <c r="L26" i="18"/>
  <c r="G44" i="18"/>
  <c r="J42" i="18"/>
  <c r="O49" i="18"/>
  <c r="AO52" i="18"/>
  <c r="T31" i="18"/>
  <c r="L29" i="18"/>
  <c r="BO40" i="18"/>
  <c r="O34" i="18"/>
  <c r="BB50" i="18"/>
  <c r="X41" i="18"/>
  <c r="AI19" i="18"/>
  <c r="BS26" i="18"/>
  <c r="AM79" i="18"/>
  <c r="K91" i="18"/>
  <c r="AO82" i="18"/>
  <c r="M42" i="18"/>
  <c r="U59" i="18"/>
  <c r="AP34" i="18"/>
  <c r="AP65" i="18"/>
  <c r="BS22" i="18"/>
  <c r="Z36" i="18"/>
  <c r="AQ43" i="18"/>
  <c r="AQ35" i="18"/>
  <c r="BP65" i="18"/>
  <c r="BS31" i="18"/>
  <c r="C30" i="18"/>
  <c r="BR53" i="18"/>
  <c r="BA76" i="18"/>
  <c r="BI38" i="18"/>
  <c r="AB29" i="18"/>
  <c r="BA50" i="18"/>
  <c r="C27" i="18"/>
  <c r="BH42" i="18"/>
  <c r="F57" i="18"/>
  <c r="Z21" i="18"/>
  <c r="AC40" i="18"/>
  <c r="BN70" i="18"/>
  <c r="J86" i="18"/>
  <c r="BI57" i="18"/>
  <c r="R53" i="18"/>
  <c r="AA75" i="18"/>
  <c r="BB25" i="18"/>
  <c r="BB45" i="18"/>
  <c r="AP71" i="18"/>
  <c r="AF84" i="18"/>
  <c r="AN47" i="18"/>
  <c r="AT82" i="18"/>
  <c r="S49" i="18"/>
  <c r="BL81" i="18"/>
  <c r="C50" i="18"/>
  <c r="K66" i="18"/>
  <c r="BA100" i="18"/>
  <c r="AX72" i="18"/>
  <c r="X91" i="18"/>
  <c r="BP74" i="18"/>
  <c r="AQ69" i="18"/>
  <c r="AM68" i="18"/>
  <c r="AA93" i="18"/>
  <c r="BK82" i="18"/>
  <c r="V103" i="18"/>
  <c r="BA108" i="18"/>
  <c r="BQ88" i="18"/>
  <c r="S89" i="18"/>
  <c r="X84" i="18"/>
  <c r="BO93" i="18"/>
  <c r="J87" i="18"/>
  <c r="BQ60" i="18"/>
  <c r="J55" i="18"/>
  <c r="BO73" i="18"/>
  <c r="BG55" i="18"/>
  <c r="BQ35" i="18"/>
  <c r="K35" i="18"/>
  <c r="BS50" i="18"/>
  <c r="BL70" i="18"/>
  <c r="AL23" i="18"/>
  <c r="N12" i="18"/>
  <c r="H8" i="18"/>
  <c r="J13" i="18"/>
  <c r="BK6" i="18"/>
  <c r="N6" i="18"/>
  <c r="Q26" i="18"/>
  <c r="AZ36" i="18"/>
  <c r="AT56" i="18"/>
  <c r="AL33" i="18"/>
  <c r="N17" i="18"/>
  <c r="BE13" i="18"/>
  <c r="BE22" i="18"/>
  <c r="AX38" i="18"/>
  <c r="AB32" i="18"/>
  <c r="Y15" i="18"/>
  <c r="O40" i="18"/>
  <c r="AC20" i="18"/>
  <c r="S7" i="18"/>
  <c r="BB5" i="18"/>
  <c r="AU60" i="18"/>
  <c r="Q62" i="18"/>
  <c r="BQ24" i="18"/>
  <c r="R25" i="18"/>
  <c r="AL11" i="18"/>
  <c r="AN30" i="18"/>
  <c r="BN23" i="18"/>
  <c r="BP29" i="18"/>
  <c r="O51" i="18"/>
  <c r="AT21" i="18"/>
  <c r="BQ42" i="18"/>
  <c r="BK36" i="18"/>
  <c r="AS56" i="18"/>
  <c r="X44" i="18"/>
  <c r="T35" i="18"/>
  <c r="U23" i="18"/>
  <c r="AM45" i="18"/>
  <c r="AW38" i="18"/>
  <c r="BP71" i="18"/>
  <c r="C35" i="18"/>
  <c r="BL45" i="18"/>
  <c r="M38" i="18"/>
  <c r="BB15" i="18"/>
  <c r="H83" i="18"/>
  <c r="AJ56" i="18"/>
  <c r="AU75" i="18"/>
  <c r="BE88" i="18"/>
  <c r="AN90" i="18"/>
  <c r="BR99" i="18"/>
  <c r="G46" i="18"/>
  <c r="BB9" i="18"/>
  <c r="N23" i="18"/>
  <c r="BG75" i="18"/>
  <c r="S20" i="18"/>
  <c r="AU22" i="18"/>
  <c r="BI37" i="18"/>
  <c r="AH55" i="18"/>
  <c r="AT11" i="18"/>
  <c r="AB28" i="18"/>
  <c r="AF12" i="18"/>
  <c r="AH29" i="18"/>
  <c r="AE41" i="18"/>
  <c r="AI36" i="18"/>
  <c r="K24" i="18"/>
  <c r="BB43" i="18"/>
  <c r="AW20" i="18"/>
  <c r="AA42" i="18"/>
  <c r="BL89" i="18"/>
  <c r="AU39" i="18"/>
  <c r="AO10" i="18"/>
  <c r="H53" i="18"/>
  <c r="T15" i="18"/>
  <c r="BD6" i="18"/>
  <c r="AQ19" i="18"/>
  <c r="E30" i="18"/>
  <c r="AV12" i="18"/>
  <c r="AN14" i="18"/>
  <c r="AO34" i="18"/>
  <c r="M57" i="18"/>
  <c r="BO85" i="18"/>
  <c r="C16" i="18"/>
  <c r="D7" i="18"/>
  <c r="L11" i="18"/>
  <c r="AL15" i="18"/>
  <c r="AW7" i="18"/>
  <c r="Z33" i="18"/>
  <c r="BO19" i="18"/>
  <c r="M93" i="18"/>
  <c r="D29" i="18"/>
  <c r="AU57" i="18"/>
  <c r="Y29" i="18"/>
  <c r="AW36" i="18"/>
  <c r="AL16" i="18"/>
  <c r="AG5" i="18"/>
  <c r="AQ13" i="18"/>
  <c r="G9" i="18"/>
  <c r="E18" i="18"/>
  <c r="AX66" i="18"/>
  <c r="AZ7" i="18"/>
  <c r="AT30" i="18"/>
  <c r="AW32" i="18"/>
  <c r="R21" i="18"/>
  <c r="AI83" i="18"/>
  <c r="AZ20" i="18"/>
  <c r="D32" i="18"/>
  <c r="E17" i="18"/>
  <c r="K8" i="18"/>
  <c r="AG11" i="18"/>
  <c r="AC14" i="18"/>
  <c r="BN98" i="18"/>
  <c r="H33" i="18"/>
  <c r="R18" i="18"/>
  <c r="T13" i="18"/>
  <c r="BD22" i="18"/>
  <c r="AB70" i="18"/>
  <c r="BI34" i="18"/>
  <c r="AB93" i="18"/>
  <c r="AM34" i="18"/>
  <c r="F62" i="18"/>
  <c r="AT26" i="18"/>
  <c r="BC35" i="18"/>
  <c r="BN49" i="18"/>
  <c r="H75" i="18"/>
  <c r="BL39" i="18"/>
  <c r="BQ63" i="18"/>
  <c r="AM16" i="18"/>
  <c r="BK66" i="18"/>
  <c r="AN38" i="18"/>
  <c r="T30" i="18"/>
  <c r="G33" i="18"/>
  <c r="E52" i="18"/>
  <c r="D67" i="18"/>
  <c r="AM52" i="18"/>
  <c r="BR45" i="18"/>
  <c r="BS79" i="18"/>
  <c r="AC73" i="18"/>
  <c r="K71" i="18"/>
  <c r="AP84" i="18"/>
  <c r="AE95" i="18"/>
  <c r="AE71" i="18"/>
  <c r="Q55" i="18"/>
  <c r="BD100" i="18"/>
  <c r="BE55" i="18"/>
  <c r="U13" i="18"/>
  <c r="R13" i="18"/>
  <c r="AZ24" i="18"/>
  <c r="E31" i="18"/>
  <c r="BJ16" i="18"/>
  <c r="AF39" i="18"/>
  <c r="E43" i="18"/>
  <c r="AM60" i="18"/>
  <c r="AP96" i="18"/>
  <c r="BQ7" i="18"/>
  <c r="AU26" i="18"/>
  <c r="AL36" i="18"/>
  <c r="G17" i="18"/>
  <c r="BS28" i="18"/>
  <c r="G29" i="18"/>
  <c r="BI36" i="18"/>
  <c r="AI14" i="18"/>
  <c r="V26" i="18"/>
  <c r="BD19" i="18"/>
  <c r="E14" i="18"/>
  <c r="AF16" i="18"/>
  <c r="M82" i="18"/>
  <c r="AF8" i="18"/>
  <c r="N24" i="18"/>
  <c r="BA6" i="18"/>
  <c r="Q71" i="18"/>
  <c r="G108" i="18"/>
  <c r="AG26" i="18"/>
  <c r="AZ52" i="18"/>
  <c r="AU35" i="18"/>
  <c r="M48" i="18"/>
  <c r="AE5" i="18"/>
  <c r="BC45" i="18"/>
  <c r="AW16" i="18"/>
  <c r="BA29" i="18"/>
  <c r="AP31" i="18"/>
  <c r="Q33" i="18"/>
  <c r="AF54" i="18"/>
  <c r="M36" i="18"/>
  <c r="BJ45" i="18"/>
  <c r="N52" i="18"/>
  <c r="AF34" i="18"/>
  <c r="AE44" i="18"/>
  <c r="BH16" i="18"/>
  <c r="BD31" i="18"/>
  <c r="AE10" i="18"/>
  <c r="AW41" i="18"/>
  <c r="AF28" i="18"/>
  <c r="BC61" i="18"/>
  <c r="N34" i="18"/>
  <c r="Q14" i="18"/>
  <c r="R10" i="18"/>
  <c r="AB39" i="18"/>
  <c r="BP57" i="18"/>
  <c r="AB91" i="18"/>
  <c r="V7" i="18"/>
  <c r="AG9" i="18"/>
  <c r="AJ6" i="18"/>
  <c r="Z22" i="18"/>
  <c r="AI25" i="18"/>
  <c r="BG41" i="18"/>
  <c r="AU85" i="18"/>
  <c r="T22" i="18"/>
  <c r="AM5" i="18"/>
  <c r="M14" i="18"/>
  <c r="BH47" i="18"/>
  <c r="R16" i="18"/>
  <c r="AW49" i="18"/>
  <c r="AF31" i="18"/>
  <c r="AU31" i="18"/>
  <c r="T27" i="18"/>
  <c r="AF44" i="18"/>
  <c r="C98" i="18"/>
  <c r="AJ69" i="18"/>
  <c r="AS88" i="18"/>
  <c r="K31" i="18"/>
  <c r="K83" i="18"/>
  <c r="S15" i="18"/>
  <c r="BJ46" i="18"/>
  <c r="BN15" i="18"/>
  <c r="AC62" i="18"/>
  <c r="BC24" i="18"/>
  <c r="AV56" i="18"/>
  <c r="BH43" i="18"/>
  <c r="M60" i="18"/>
  <c r="AS85" i="18"/>
  <c r="T85" i="18"/>
  <c r="BQ95" i="18"/>
  <c r="U86" i="18"/>
  <c r="G45" i="18"/>
  <c r="D30" i="18"/>
  <c r="AI50" i="18"/>
  <c r="K5" i="18"/>
  <c r="O32" i="18"/>
  <c r="BS19" i="18"/>
  <c r="BB51" i="18"/>
  <c r="G36" i="18"/>
  <c r="D16" i="18"/>
  <c r="BL17" i="18"/>
  <c r="AU45" i="18"/>
  <c r="Z26" i="18"/>
  <c r="AE33" i="18"/>
  <c r="AA7" i="18"/>
  <c r="J22" i="18"/>
  <c r="BR21" i="18"/>
  <c r="AT64" i="18"/>
  <c r="H71" i="18"/>
  <c r="K69" i="18"/>
  <c r="AJ27" i="18"/>
  <c r="R12" i="18"/>
  <c r="BS8" i="18"/>
  <c r="U20" i="18"/>
  <c r="M9" i="18"/>
  <c r="AT49" i="18"/>
  <c r="K6" i="18"/>
  <c r="AN31" i="18"/>
  <c r="O22" i="18"/>
  <c r="BN12" i="18"/>
  <c r="K10" i="18"/>
  <c r="Z13" i="18"/>
  <c r="BJ14" i="18"/>
  <c r="AE84" i="18"/>
  <c r="F33" i="18"/>
  <c r="U38" i="18"/>
  <c r="AX51" i="18"/>
  <c r="BP17" i="18"/>
  <c r="U30" i="18"/>
  <c r="AX35" i="18"/>
  <c r="BI18" i="18"/>
  <c r="AM35" i="18"/>
  <c r="AP16" i="18"/>
  <c r="BJ57" i="18"/>
  <c r="D44" i="18"/>
  <c r="BA18" i="18"/>
  <c r="AL28" i="18"/>
  <c r="BG5" i="18"/>
  <c r="BQ11" i="18"/>
  <c r="AX23" i="18"/>
  <c r="AQ36" i="18"/>
  <c r="AE43" i="18"/>
  <c r="G20" i="18"/>
  <c r="BE17" i="18"/>
  <c r="M52" i="18"/>
  <c r="Q32" i="18"/>
  <c r="AH7" i="18"/>
  <c r="AB11" i="18"/>
  <c r="BS32" i="18"/>
  <c r="BP22" i="18"/>
  <c r="F17" i="18"/>
  <c r="R47" i="18"/>
  <c r="AJ86" i="18"/>
  <c r="O15" i="18"/>
  <c r="BS6" i="18"/>
  <c r="F20" i="18"/>
  <c r="X7" i="18"/>
  <c r="BD48" i="18"/>
  <c r="C41" i="18"/>
  <c r="AX60" i="18"/>
  <c r="Q24" i="18"/>
  <c r="AF15" i="18"/>
  <c r="AO66" i="18"/>
  <c r="AF22" i="18"/>
  <c r="AZ99" i="18"/>
  <c r="BG39" i="18"/>
  <c r="AM9" i="18"/>
  <c r="BS11" i="18"/>
  <c r="AV30" i="18"/>
  <c r="AC29" i="18"/>
  <c r="H12" i="18"/>
  <c r="BA51" i="18"/>
  <c r="AG32" i="18"/>
  <c r="C20" i="18"/>
  <c r="N89" i="18"/>
  <c r="BC13" i="18"/>
  <c r="BR40" i="18"/>
  <c r="BN30" i="18"/>
  <c r="BD58" i="18"/>
  <c r="BN93" i="18"/>
  <c r="AU51" i="18"/>
  <c r="BS7" i="18"/>
  <c r="F24" i="18"/>
  <c r="Z18" i="18"/>
  <c r="H30" i="18"/>
  <c r="AP33" i="18"/>
  <c r="L30" i="18"/>
  <c r="C28" i="18"/>
  <c r="AW11" i="18"/>
  <c r="AZ14" i="18"/>
  <c r="U9" i="18"/>
  <c r="AU7" i="18"/>
  <c r="AG15" i="18"/>
  <c r="AP59" i="18"/>
  <c r="E7" i="18"/>
  <c r="BL64" i="18"/>
  <c r="T6" i="18"/>
  <c r="AO19" i="18"/>
  <c r="AQ16" i="18"/>
  <c r="D28" i="18"/>
  <c r="AT9" i="18"/>
  <c r="V23" i="18"/>
  <c r="J44" i="18"/>
  <c r="BK53" i="18"/>
  <c r="AG24" i="18"/>
  <c r="D49" i="18"/>
  <c r="BC80" i="18"/>
  <c r="G78" i="18"/>
  <c r="AB59" i="18"/>
  <c r="AP25" i="18"/>
  <c r="X60" i="18"/>
  <c r="AW73" i="18"/>
  <c r="AZ85" i="18"/>
  <c r="AS6" i="18"/>
  <c r="T7" i="18"/>
  <c r="AO12" i="18"/>
  <c r="K16" i="18"/>
  <c r="BC33" i="18"/>
  <c r="AI18" i="18"/>
  <c r="J21" i="18"/>
  <c r="BR8" i="18"/>
  <c r="AI5" i="18"/>
  <c r="BL26" i="18"/>
  <c r="O17" i="18"/>
  <c r="T20" i="18"/>
  <c r="AB10" i="18"/>
  <c r="C31" i="18"/>
  <c r="Z56" i="18"/>
  <c r="BN5" i="18"/>
  <c r="AL55" i="18"/>
  <c r="AL19" i="18"/>
  <c r="S34" i="18"/>
  <c r="AM66" i="18"/>
  <c r="R41" i="18"/>
  <c r="BO14" i="18"/>
  <c r="Y54" i="18"/>
  <c r="L55" i="18"/>
  <c r="AJ42" i="18"/>
  <c r="BE9" i="18"/>
  <c r="AC12" i="18"/>
  <c r="AN8" i="18"/>
  <c r="BB17" i="18"/>
  <c r="BP11" i="18"/>
  <c r="V19" i="18"/>
  <c r="L54" i="18"/>
  <c r="D38" i="18"/>
  <c r="C10" i="18"/>
  <c r="AP42" i="18"/>
  <c r="BA7" i="18"/>
  <c r="G10" i="18"/>
  <c r="AU21" i="18"/>
  <c r="BC29" i="18"/>
  <c r="BA17" i="18"/>
  <c r="X18" i="18"/>
  <c r="BR32" i="18"/>
  <c r="BJ19" i="18"/>
  <c r="K75" i="18"/>
  <c r="AS83" i="18"/>
  <c r="AO32" i="18"/>
  <c r="AM11" i="18"/>
  <c r="AQ15" i="18"/>
  <c r="BD39" i="18"/>
  <c r="BI15" i="18"/>
  <c r="D60" i="18"/>
  <c r="E25" i="18"/>
  <c r="AC18" i="18"/>
  <c r="G11" i="18"/>
  <c r="K21" i="18"/>
  <c r="BN8" i="18"/>
  <c r="AF7" i="18"/>
  <c r="D20" i="18"/>
  <c r="AP79" i="18"/>
  <c r="AF58" i="18"/>
  <c r="BH46" i="18"/>
  <c r="AG42" i="18"/>
  <c r="BR27" i="18"/>
  <c r="AI88" i="18"/>
  <c r="BB46" i="18"/>
  <c r="AN26" i="18"/>
  <c r="BN17" i="18"/>
  <c r="AX11" i="18"/>
  <c r="AW25" i="18"/>
  <c r="AQ8" i="18"/>
  <c r="AJ9" i="18"/>
  <c r="L27" i="18"/>
  <c r="AE35" i="18"/>
  <c r="H24" i="18"/>
  <c r="E26" i="18"/>
  <c r="C77" i="18"/>
  <c r="AX88" i="18"/>
  <c r="AX6" i="18"/>
  <c r="C33" i="18"/>
  <c r="X45" i="18"/>
  <c r="S25" i="18"/>
  <c r="BP33" i="18"/>
  <c r="H43" i="18"/>
  <c r="D91" i="18"/>
  <c r="BJ29" i="18"/>
  <c r="J81" i="18"/>
  <c r="AA92" i="18"/>
  <c r="BO33" i="18"/>
  <c r="C53" i="18"/>
  <c r="BA60" i="18"/>
  <c r="AG38" i="18"/>
  <c r="AV34" i="18"/>
  <c r="R80" i="18"/>
  <c r="F35" i="18"/>
  <c r="AO48" i="18"/>
  <c r="BN65" i="18"/>
  <c r="AF89" i="18"/>
  <c r="BJ8" i="18"/>
  <c r="BI53" i="18"/>
  <c r="L18" i="18"/>
  <c r="BB49" i="18"/>
  <c r="C62" i="18"/>
  <c r="BS30" i="18"/>
  <c r="BR52" i="18"/>
  <c r="BO52" i="18"/>
  <c r="U70" i="18"/>
  <c r="U33" i="18"/>
  <c r="M33" i="18"/>
  <c r="AL32" i="18"/>
  <c r="G37" i="18"/>
  <c r="K63" i="18"/>
  <c r="T34" i="18"/>
  <c r="Z63" i="18"/>
  <c r="BS83" i="18"/>
  <c r="BC34" i="18"/>
  <c r="AZ26" i="18"/>
  <c r="AI45" i="18"/>
  <c r="AN24" i="18"/>
  <c r="U49" i="18"/>
  <c r="AT22" i="18"/>
  <c r="F58" i="18"/>
  <c r="C55" i="18"/>
  <c r="BL66" i="18"/>
  <c r="BO77" i="18"/>
  <c r="AT42" i="18"/>
  <c r="U44" i="18"/>
  <c r="C69" i="18"/>
  <c r="AH54" i="18"/>
  <c r="AA53" i="18"/>
  <c r="AW29" i="18"/>
  <c r="BI74" i="18"/>
  <c r="N97" i="18"/>
  <c r="AB47" i="18"/>
  <c r="AT87" i="18"/>
  <c r="AC90" i="18"/>
  <c r="AL87" i="18"/>
  <c r="D72" i="18"/>
  <c r="AU84" i="18"/>
  <c r="G79" i="18"/>
  <c r="O84" i="18"/>
  <c r="R51" i="18"/>
  <c r="AV71" i="18"/>
  <c r="AV78" i="18"/>
  <c r="AJ62" i="18"/>
  <c r="V57" i="18"/>
  <c r="AJ53" i="18"/>
  <c r="AB80" i="18"/>
  <c r="N69" i="18"/>
  <c r="Q60" i="18"/>
  <c r="BL73" i="18"/>
  <c r="R73" i="18"/>
  <c r="AP73" i="18"/>
  <c r="D8" i="18"/>
  <c r="AU12" i="18"/>
  <c r="AX26" i="18"/>
  <c r="AU23" i="18"/>
  <c r="C38" i="18"/>
  <c r="BQ29" i="18"/>
  <c r="BA58" i="18"/>
  <c r="BS43" i="18"/>
  <c r="BS37" i="18"/>
  <c r="BK21" i="18"/>
  <c r="AM46" i="18"/>
  <c r="AZ30" i="18"/>
  <c r="BA37" i="18"/>
  <c r="AP57" i="18"/>
  <c r="BS57" i="18"/>
  <c r="AW74" i="18"/>
  <c r="D81" i="18"/>
  <c r="BS13" i="18"/>
  <c r="Y20" i="18"/>
  <c r="AN6" i="18"/>
  <c r="AF20" i="18"/>
  <c r="BG27" i="18"/>
  <c r="L48" i="18"/>
  <c r="D42" i="18"/>
  <c r="AV10" i="18"/>
  <c r="AA47" i="18"/>
  <c r="BK29" i="18"/>
  <c r="AJ21" i="18"/>
  <c r="AW6" i="18"/>
  <c r="AU19" i="18"/>
  <c r="AZ22" i="18"/>
  <c r="AM17" i="18"/>
  <c r="BJ20" i="18"/>
  <c r="AC7" i="18"/>
  <c r="BJ40" i="18"/>
  <c r="BK19" i="18"/>
  <c r="BG42" i="18"/>
  <c r="G38" i="18"/>
  <c r="AL42" i="18"/>
  <c r="BL20" i="18"/>
  <c r="AS38" i="18"/>
  <c r="U45" i="18"/>
  <c r="AP32" i="18"/>
  <c r="BD46" i="18"/>
  <c r="H38" i="18"/>
  <c r="J68" i="18"/>
  <c r="BQ54" i="18"/>
  <c r="X25" i="18"/>
  <c r="F5" i="18"/>
  <c r="AX15" i="18"/>
  <c r="BO6" i="18"/>
  <c r="O16" i="18"/>
  <c r="BA11" i="18"/>
  <c r="AJ16" i="18"/>
  <c r="O35" i="18"/>
  <c r="AG56" i="18"/>
  <c r="AA16" i="18"/>
  <c r="L14" i="18"/>
  <c r="BP7" i="18"/>
  <c r="J37" i="18"/>
  <c r="U35" i="18"/>
  <c r="AX49" i="18"/>
  <c r="X38" i="18"/>
  <c r="AN11" i="18"/>
  <c r="AP10" i="18"/>
  <c r="S60" i="18"/>
  <c r="K41" i="18"/>
  <c r="Q48" i="18"/>
  <c r="AM41" i="18"/>
  <c r="Z15" i="18"/>
  <c r="BE50" i="18"/>
  <c r="AA59" i="18"/>
  <c r="BG32" i="18"/>
  <c r="AL20" i="18"/>
  <c r="S54" i="18"/>
  <c r="C74" i="18"/>
  <c r="BG91" i="18"/>
  <c r="AP50" i="18"/>
  <c r="BC64" i="18"/>
  <c r="Y90" i="18"/>
  <c r="BQ20" i="18"/>
  <c r="J9" i="18"/>
  <c r="AB7" i="18"/>
  <c r="M29" i="18"/>
  <c r="AC58" i="18"/>
  <c r="R29" i="18"/>
  <c r="AU15" i="18"/>
  <c r="BG20" i="18"/>
  <c r="BP9" i="18"/>
  <c r="BN18" i="18"/>
  <c r="BB29" i="18"/>
  <c r="Z17" i="18"/>
  <c r="BE21" i="18"/>
  <c r="AH15" i="18"/>
  <c r="BH8" i="18"/>
  <c r="G23" i="18"/>
  <c r="Q11" i="18"/>
  <c r="BC7" i="18"/>
  <c r="AU48" i="18"/>
  <c r="C39" i="18"/>
  <c r="Y61" i="18"/>
  <c r="BO43" i="18"/>
  <c r="AH16" i="18"/>
  <c r="BP25" i="18"/>
  <c r="N70" i="18"/>
  <c r="AA94" i="18"/>
  <c r="BR28" i="18"/>
  <c r="BI65" i="18"/>
  <c r="AI37" i="18"/>
  <c r="BE31" i="18"/>
  <c r="BD51" i="18"/>
  <c r="BH52" i="18"/>
  <c r="Y17" i="18"/>
  <c r="AG61" i="18"/>
  <c r="AM38" i="18"/>
  <c r="AJ15" i="18"/>
  <c r="BH61" i="18"/>
  <c r="BH28" i="18"/>
  <c r="AN27" i="18"/>
  <c r="BK34" i="18"/>
  <c r="BD43" i="18"/>
  <c r="D55" i="18"/>
  <c r="F64" i="18"/>
  <c r="AA67" i="18"/>
  <c r="K72" i="18"/>
  <c r="AC69" i="18"/>
  <c r="AS12" i="18"/>
  <c r="BA25" i="18"/>
  <c r="AI46" i="18"/>
  <c r="X46" i="18"/>
  <c r="BL21" i="18"/>
  <c r="E16" i="18"/>
  <c r="BD28" i="18"/>
  <c r="K62" i="18"/>
  <c r="BO60" i="18"/>
  <c r="F27" i="18"/>
  <c r="BA35" i="18"/>
  <c r="R34" i="18"/>
  <c r="AI77" i="18"/>
  <c r="J33" i="18"/>
  <c r="BG44" i="18"/>
  <c r="AA40" i="18"/>
  <c r="BE79" i="18"/>
  <c r="BI72" i="18"/>
  <c r="BR58" i="18"/>
  <c r="AC65" i="18"/>
  <c r="AU6" i="18"/>
  <c r="BA43" i="18"/>
  <c r="BO64" i="18"/>
  <c r="AW70" i="18"/>
  <c r="AH33" i="18"/>
  <c r="AS27" i="18"/>
  <c r="BN41" i="18"/>
  <c r="AW64" i="18"/>
  <c r="AH26" i="18"/>
  <c r="AG40" i="18"/>
  <c r="BB37" i="18"/>
  <c r="R39" i="18"/>
  <c r="AL49" i="18"/>
  <c r="R67" i="18"/>
  <c r="M70" i="18"/>
  <c r="X90" i="18"/>
  <c r="BE38" i="18"/>
  <c r="AP36" i="18"/>
  <c r="R38" i="18"/>
  <c r="H27" i="18"/>
  <c r="AQ39" i="18"/>
  <c r="AU56" i="18"/>
  <c r="AV55" i="18"/>
  <c r="AZ71" i="18"/>
  <c r="BD68" i="18"/>
  <c r="BI66" i="18"/>
  <c r="BJ78" i="18"/>
  <c r="L12" i="18"/>
  <c r="Z43" i="18"/>
  <c r="AF87" i="18"/>
  <c r="Y74" i="18"/>
  <c r="AX57" i="18"/>
  <c r="BQ31" i="18"/>
  <c r="BE51" i="18"/>
  <c r="S58" i="18"/>
  <c r="BJ75" i="18"/>
  <c r="AX21" i="18"/>
  <c r="Y76" i="18"/>
  <c r="BJ84" i="18"/>
  <c r="AV65" i="18"/>
  <c r="AJ41" i="18"/>
  <c r="U43" i="18"/>
  <c r="BC78" i="18"/>
  <c r="AU43" i="18"/>
  <c r="AU25" i="18"/>
  <c r="F53" i="18"/>
  <c r="BO81" i="18"/>
  <c r="H95" i="18"/>
  <c r="BI52" i="18"/>
  <c r="AO44" i="18"/>
  <c r="K61" i="18"/>
  <c r="BA79" i="18"/>
  <c r="BH67" i="18"/>
  <c r="X72" i="18"/>
  <c r="AN18" i="18"/>
  <c r="AE16" i="18"/>
  <c r="BP83" i="18"/>
  <c r="AL26" i="18"/>
  <c r="BQ84" i="18"/>
  <c r="BR49" i="18"/>
  <c r="AZ84" i="18"/>
  <c r="AX77" i="18"/>
  <c r="BD13" i="18"/>
  <c r="AF46" i="18"/>
  <c r="AG34" i="18"/>
  <c r="BH71" i="18"/>
  <c r="F76" i="18"/>
  <c r="K105" i="18"/>
  <c r="O81" i="18"/>
  <c r="T66" i="18"/>
  <c r="T75" i="18"/>
  <c r="AZ81" i="18"/>
  <c r="AI61" i="18"/>
  <c r="K64" i="18"/>
  <c r="BD54" i="18"/>
  <c r="AQ102" i="18"/>
  <c r="Z75" i="18"/>
  <c r="U40" i="18"/>
  <c r="AG53" i="18"/>
  <c r="BQ52" i="18"/>
  <c r="S51" i="18"/>
  <c r="AB100" i="18"/>
  <c r="C84" i="18"/>
  <c r="BO80" i="18"/>
  <c r="D61" i="18"/>
  <c r="BI75" i="18"/>
  <c r="BH74" i="18"/>
  <c r="AH88" i="18"/>
  <c r="C73" i="18"/>
  <c r="AB108" i="18"/>
  <c r="BI83" i="18"/>
  <c r="BK46" i="18"/>
  <c r="AB75" i="18"/>
  <c r="T50" i="18"/>
  <c r="BQ62" i="18"/>
  <c r="AJ48" i="18"/>
  <c r="H100" i="18"/>
  <c r="BP101" i="18"/>
  <c r="BA81" i="18"/>
  <c r="D84" i="18"/>
  <c r="BH101" i="18"/>
  <c r="T71" i="18"/>
  <c r="AX64" i="18"/>
  <c r="U81" i="18"/>
  <c r="S75" i="18"/>
  <c r="BN76" i="18"/>
  <c r="BJ49" i="18"/>
  <c r="BJ94" i="18"/>
  <c r="N82" i="18"/>
  <c r="J47" i="18"/>
  <c r="AN35" i="18"/>
  <c r="E20" i="18"/>
  <c r="AE8" i="18"/>
  <c r="Z14" i="18"/>
  <c r="L17" i="18"/>
  <c r="D51" i="18"/>
  <c r="AF35" i="18"/>
  <c r="L32" i="18"/>
  <c r="AI87" i="18"/>
  <c r="AW34" i="18"/>
  <c r="V42" i="18"/>
  <c r="AP14" i="18"/>
  <c r="AN76" i="18"/>
  <c r="V82" i="18"/>
  <c r="G74" i="18"/>
  <c r="BB93" i="18"/>
  <c r="AS9" i="18"/>
  <c r="BH11" i="18"/>
  <c r="M7" i="18"/>
  <c r="N59" i="18"/>
  <c r="AG16" i="18"/>
  <c r="AV22" i="18"/>
  <c r="BK9" i="18"/>
  <c r="BO9" i="18"/>
  <c r="C19" i="18"/>
  <c r="AW22" i="18"/>
  <c r="V13" i="18"/>
  <c r="J5" i="18"/>
  <c r="T21" i="18"/>
  <c r="G8" i="18"/>
  <c r="BQ25" i="18"/>
  <c r="S12" i="18"/>
  <c r="S16" i="18"/>
  <c r="F7" i="18"/>
  <c r="AZ11" i="18"/>
  <c r="AO17" i="18"/>
  <c r="AF94" i="18"/>
  <c r="M20" i="18"/>
  <c r="AL54" i="18"/>
  <c r="O45" i="18"/>
  <c r="AC25" i="18"/>
  <c r="BK61" i="18"/>
  <c r="BA45" i="18"/>
  <c r="AQ73" i="18"/>
  <c r="V47" i="18"/>
  <c r="BN57" i="18"/>
  <c r="BO83" i="18"/>
  <c r="AS24" i="18"/>
  <c r="X16" i="18"/>
  <c r="O26" i="18"/>
  <c r="M23" i="18"/>
  <c r="BD10" i="18"/>
  <c r="AB6" i="18"/>
  <c r="BL12" i="18"/>
  <c r="BP20" i="18"/>
  <c r="BP10" i="18"/>
  <c r="AJ20" i="18"/>
  <c r="J12" i="18"/>
  <c r="BR6" i="18"/>
  <c r="BD49" i="18"/>
  <c r="AX24" i="18"/>
  <c r="AA25" i="18"/>
  <c r="U22" i="18"/>
  <c r="C29" i="18"/>
  <c r="F23" i="18"/>
  <c r="AT5" i="18"/>
  <c r="AN22" i="18"/>
  <c r="BD17" i="18"/>
  <c r="AM64" i="18"/>
  <c r="S36" i="18"/>
  <c r="AV33" i="18"/>
  <c r="G67" i="18"/>
  <c r="BP50" i="18"/>
  <c r="BE67" i="18"/>
  <c r="AQ38" i="18"/>
  <c r="J16" i="18"/>
  <c r="BK51" i="18"/>
  <c r="AB79" i="18"/>
  <c r="BC93" i="18"/>
  <c r="BE53" i="18"/>
  <c r="AS13" i="18"/>
  <c r="BI8" i="18"/>
  <c r="AQ5" i="18"/>
  <c r="Z19" i="18"/>
  <c r="AO20" i="18"/>
  <c r="AL12" i="18"/>
  <c r="R40" i="18"/>
  <c r="AG12" i="18"/>
  <c r="K42" i="18"/>
  <c r="BR37" i="18"/>
  <c r="BB13" i="18"/>
  <c r="AJ38" i="18"/>
  <c r="AM71" i="18"/>
  <c r="J8" i="18"/>
  <c r="BJ24" i="18"/>
  <c r="BL16" i="18"/>
  <c r="K33" i="18"/>
  <c r="AU33" i="18"/>
  <c r="BO15" i="18"/>
  <c r="AP30" i="18"/>
  <c r="BA36" i="18"/>
  <c r="AM23" i="18"/>
  <c r="BC83" i="18"/>
  <c r="AS94" i="18"/>
  <c r="Q61" i="18"/>
  <c r="AQ64" i="18"/>
  <c r="V11" i="18"/>
  <c r="J15" i="18"/>
  <c r="BE48" i="18"/>
  <c r="X36" i="18"/>
  <c r="AE46" i="18"/>
  <c r="BR19" i="18"/>
  <c r="BH32" i="18"/>
  <c r="AQ54" i="18"/>
  <c r="BO65" i="18"/>
  <c r="AV16" i="18"/>
  <c r="AF29" i="18"/>
  <c r="BN37" i="18"/>
  <c r="AZ50" i="18"/>
  <c r="V77" i="18"/>
  <c r="AQ17" i="18"/>
  <c r="AI32" i="18"/>
  <c r="BJ61" i="18"/>
  <c r="AX73" i="18"/>
  <c r="BA62" i="18"/>
  <c r="R92" i="18"/>
  <c r="AZ8" i="18"/>
  <c r="BB26" i="18"/>
  <c r="AC60" i="18"/>
  <c r="X52" i="18"/>
  <c r="BG23" i="18"/>
  <c r="BA31" i="18"/>
  <c r="O50" i="18"/>
  <c r="F52" i="18"/>
  <c r="AE15" i="18"/>
  <c r="V28" i="18"/>
  <c r="AG43" i="18"/>
  <c r="X69" i="18"/>
  <c r="AL25" i="18"/>
  <c r="AL48" i="18"/>
  <c r="U48" i="18"/>
  <c r="AV46" i="18"/>
  <c r="X66" i="18"/>
  <c r="BG79" i="18"/>
  <c r="AM39" i="18"/>
  <c r="F108" i="18"/>
  <c r="AF27" i="18"/>
  <c r="BC39" i="18"/>
  <c r="BB66" i="18"/>
  <c r="BG21" i="18"/>
  <c r="Z40" i="18"/>
  <c r="AP45" i="18"/>
  <c r="AW52" i="18"/>
  <c r="E78" i="18"/>
  <c r="V27" i="18"/>
  <c r="AX87" i="18"/>
  <c r="AX27" i="18"/>
  <c r="O25" i="18"/>
  <c r="AM57" i="18"/>
  <c r="H47" i="18"/>
  <c r="AX91" i="18"/>
  <c r="AL91" i="18"/>
  <c r="BG64" i="18"/>
  <c r="AB64" i="18"/>
  <c r="K53" i="18"/>
  <c r="AE80" i="18"/>
  <c r="F69" i="18"/>
  <c r="AX65" i="18"/>
  <c r="AX33" i="18"/>
  <c r="AP29" i="18"/>
  <c r="BK109" i="18"/>
  <c r="AF72" i="18"/>
  <c r="AQ89" i="18"/>
  <c r="Q8" i="18"/>
  <c r="K46" i="18"/>
  <c r="BP86" i="18"/>
  <c r="BR98" i="18"/>
  <c r="BO76" i="18"/>
  <c r="O33" i="18"/>
  <c r="Q50" i="18"/>
  <c r="M77" i="18"/>
  <c r="AS62" i="18"/>
  <c r="BQ41" i="18"/>
  <c r="M55" i="18"/>
  <c r="AW87" i="18"/>
  <c r="BL83" i="18"/>
  <c r="AC81" i="18"/>
  <c r="BJ63" i="18"/>
  <c r="Q63" i="18"/>
  <c r="C66" i="18"/>
  <c r="O93" i="18"/>
  <c r="BO82" i="18"/>
  <c r="J88" i="18"/>
  <c r="BJ52" i="18"/>
  <c r="AQ79" i="18"/>
  <c r="AT75" i="18"/>
  <c r="AT80" i="18"/>
  <c r="BJ65" i="18"/>
  <c r="U46" i="18"/>
  <c r="J56" i="18"/>
  <c r="M75" i="18"/>
  <c r="AU17" i="18"/>
  <c r="K25" i="18"/>
  <c r="BB27" i="18"/>
  <c r="E72" i="18"/>
  <c r="AO88" i="18"/>
  <c r="O61" i="18"/>
  <c r="AO74" i="18"/>
  <c r="Q29" i="18"/>
  <c r="H56" i="18"/>
  <c r="AU71" i="18"/>
  <c r="AQ95" i="18"/>
  <c r="AW80" i="18"/>
  <c r="E71" i="18"/>
  <c r="AS78" i="18"/>
  <c r="L61" i="18"/>
  <c r="AZ27" i="18"/>
  <c r="AB41" i="18"/>
  <c r="L64" i="18"/>
  <c r="AZ70" i="18"/>
  <c r="V85" i="18"/>
  <c r="Q91" i="18"/>
  <c r="BB81" i="18"/>
  <c r="F49" i="18"/>
  <c r="AF78" i="18"/>
  <c r="BJ89" i="18"/>
  <c r="E91" i="18"/>
  <c r="D106" i="18"/>
  <c r="AQ110" i="18"/>
  <c r="AE39" i="18"/>
  <c r="BE93" i="18"/>
  <c r="AV49" i="18"/>
  <c r="AT50" i="18"/>
  <c r="T48" i="18"/>
  <c r="AW48" i="18"/>
  <c r="BD89" i="18"/>
  <c r="BL79" i="18"/>
  <c r="BP58" i="18"/>
  <c r="Z90" i="18"/>
  <c r="AW62" i="18"/>
  <c r="AX47" i="18"/>
  <c r="J57" i="18"/>
  <c r="BS72" i="18"/>
  <c r="F95" i="18"/>
  <c r="BS98" i="18"/>
  <c r="Q105" i="18"/>
  <c r="R104" i="18"/>
  <c r="AN71" i="18"/>
  <c r="E66" i="18"/>
  <c r="AX71" i="18"/>
  <c r="BP59" i="18"/>
  <c r="R58" i="18"/>
  <c r="BN58" i="18"/>
  <c r="G89" i="18"/>
  <c r="AA87" i="18"/>
  <c r="BE14" i="18"/>
  <c r="BJ13" i="18"/>
  <c r="AV13" i="18"/>
  <c r="D13" i="18"/>
  <c r="S33" i="18"/>
  <c r="R37" i="18"/>
  <c r="BQ83" i="18"/>
  <c r="AC17" i="18"/>
  <c r="Y77" i="18"/>
  <c r="BS63" i="18"/>
  <c r="N43" i="18"/>
  <c r="BO31" i="18"/>
  <c r="AS39" i="18"/>
  <c r="Q82" i="18"/>
  <c r="BN77" i="18"/>
  <c r="G60" i="18"/>
  <c r="AL99" i="18"/>
  <c r="H31" i="18"/>
  <c r="F44" i="18"/>
  <c r="E15" i="18"/>
  <c r="L41" i="18"/>
  <c r="AZ5" i="18"/>
  <c r="AH14" i="18"/>
  <c r="AT7" i="18"/>
  <c r="BP16" i="18"/>
  <c r="BP23" i="18"/>
  <c r="BP21" i="18"/>
  <c r="C5" i="18"/>
  <c r="AQ11" i="18"/>
  <c r="BA5" i="18"/>
  <c r="Z10" i="18"/>
  <c r="BC28" i="18"/>
  <c r="BJ21" i="18"/>
  <c r="AJ37" i="18"/>
  <c r="N32" i="18"/>
  <c r="AN63" i="18"/>
  <c r="AA29" i="18"/>
  <c r="E44" i="18"/>
  <c r="AA66" i="18"/>
  <c r="G76" i="18"/>
  <c r="BP30" i="18"/>
  <c r="AV14" i="18"/>
  <c r="BC108" i="18"/>
  <c r="Q41" i="18"/>
  <c r="AI24" i="18"/>
  <c r="BC57" i="18"/>
  <c r="AQ52" i="18"/>
  <c r="AQ67" i="18"/>
  <c r="Z42" i="18"/>
  <c r="BL56" i="18"/>
  <c r="BR10" i="18"/>
  <c r="AP46" i="18"/>
  <c r="AT10" i="18"/>
  <c r="AF33" i="18"/>
  <c r="H21" i="18"/>
  <c r="Q7" i="18"/>
  <c r="AZ9" i="18"/>
  <c r="BQ8" i="18"/>
  <c r="U19" i="18"/>
  <c r="BS38" i="18"/>
  <c r="C17" i="18"/>
  <c r="BD5" i="18"/>
  <c r="Z66" i="18"/>
  <c r="E13" i="18"/>
  <c r="K28" i="18"/>
  <c r="E8" i="18"/>
  <c r="BE29" i="18"/>
  <c r="AJ46" i="18"/>
  <c r="E38" i="18"/>
  <c r="N81" i="18"/>
  <c r="U24" i="18"/>
  <c r="AO38" i="18"/>
  <c r="F39" i="18"/>
  <c r="AB43" i="18"/>
  <c r="AG39" i="18"/>
  <c r="BI45" i="18"/>
  <c r="BC63" i="18"/>
  <c r="AF38" i="18"/>
  <c r="AT67" i="18"/>
  <c r="BO111" i="18"/>
  <c r="AJ92" i="18"/>
  <c r="D15" i="18"/>
  <c r="V44" i="18"/>
  <c r="AM32" i="18"/>
  <c r="R6" i="18"/>
  <c r="E29" i="18"/>
  <c r="BN7" i="18"/>
  <c r="D17" i="18"/>
  <c r="Y11" i="18"/>
  <c r="Q10" i="18"/>
  <c r="BN10" i="18"/>
  <c r="AL6" i="18"/>
  <c r="J19" i="18"/>
  <c r="BD36" i="18"/>
  <c r="BI22" i="18"/>
  <c r="F25" i="18"/>
  <c r="E9" i="18"/>
  <c r="Z30" i="18"/>
  <c r="C7" i="18"/>
  <c r="C36" i="18"/>
  <c r="BI19" i="18"/>
  <c r="N19" i="18"/>
  <c r="BG47" i="18"/>
  <c r="M56" i="18"/>
  <c r="AX18" i="18"/>
  <c r="AH61" i="18"/>
  <c r="M105" i="18"/>
  <c r="AU14" i="18"/>
  <c r="AS30" i="18"/>
  <c r="BP79" i="18"/>
  <c r="T54" i="18"/>
  <c r="AT14" i="18"/>
  <c r="Q56" i="18"/>
  <c r="V37" i="18"/>
  <c r="BR100" i="18"/>
  <c r="AM19" i="18"/>
  <c r="Z32" i="18"/>
  <c r="BL34" i="18"/>
  <c r="R76" i="18"/>
  <c r="AJ40" i="18"/>
  <c r="R36" i="18"/>
  <c r="AW37" i="18"/>
  <c r="BG60" i="18"/>
  <c r="O69" i="18"/>
  <c r="H45" i="18"/>
  <c r="AB62" i="18"/>
  <c r="AW111" i="18"/>
  <c r="BA30" i="18"/>
  <c r="AX43" i="18"/>
  <c r="AX40" i="18"/>
  <c r="J35" i="18"/>
  <c r="G26" i="18"/>
  <c r="O36" i="18"/>
  <c r="AJ45" i="18"/>
  <c r="Y45" i="18"/>
  <c r="M31" i="18"/>
  <c r="AM48" i="18"/>
  <c r="AG52" i="18"/>
  <c r="AF48" i="18"/>
  <c r="AU27" i="18"/>
  <c r="J14" i="18"/>
  <c r="C25" i="18"/>
  <c r="AC76" i="18"/>
  <c r="Y100" i="18"/>
  <c r="AE81" i="18"/>
  <c r="Z52" i="18"/>
  <c r="BR13" i="18"/>
  <c r="H9" i="18"/>
  <c r="AA56" i="18"/>
  <c r="AV38" i="18"/>
  <c r="G25" i="18"/>
  <c r="AH39" i="18"/>
  <c r="O52" i="18"/>
  <c r="BK22" i="18"/>
  <c r="AG69" i="18"/>
  <c r="N44" i="18"/>
  <c r="L87" i="18"/>
  <c r="AC33" i="18"/>
  <c r="BL40" i="18"/>
  <c r="BQ49" i="18"/>
  <c r="O88" i="18"/>
  <c r="T57" i="18"/>
  <c r="AI106" i="18"/>
  <c r="O18" i="18"/>
  <c r="BE20" i="18"/>
  <c r="O19" i="18"/>
  <c r="Z20" i="18"/>
  <c r="AG51" i="18"/>
  <c r="AV72" i="18"/>
  <c r="AZ17" i="18"/>
  <c r="AX48" i="18"/>
  <c r="BH91" i="18"/>
  <c r="BE49" i="18"/>
  <c r="BG61" i="18"/>
  <c r="AA9" i="18"/>
  <c r="AI81" i="18"/>
  <c r="BJ56" i="18"/>
  <c r="AT66" i="18"/>
  <c r="AE78" i="18"/>
  <c r="AH30" i="18"/>
  <c r="BR72" i="18"/>
  <c r="F75" i="18"/>
  <c r="AA45" i="18"/>
  <c r="BQ22" i="18"/>
  <c r="V49" i="18"/>
  <c r="H63" i="18"/>
  <c r="AM26" i="18"/>
  <c r="AL22" i="18"/>
  <c r="AG27" i="18"/>
  <c r="BR43" i="18"/>
  <c r="BB28" i="18"/>
  <c r="AT18" i="18"/>
  <c r="AC54" i="18"/>
  <c r="BO68" i="18"/>
  <c r="BC76" i="18"/>
  <c r="Y55" i="18"/>
  <c r="BP81" i="18"/>
  <c r="D56" i="18"/>
  <c r="BO66" i="18"/>
  <c r="BG97" i="18"/>
  <c r="AQ72" i="18"/>
  <c r="AI39" i="18"/>
  <c r="BG18" i="18"/>
  <c r="BL49" i="18"/>
  <c r="AN83" i="18"/>
  <c r="AA97" i="18"/>
  <c r="BP67" i="18"/>
  <c r="AO57" i="18"/>
  <c r="F99" i="18"/>
  <c r="AE19" i="18"/>
  <c r="O72" i="18"/>
  <c r="S48" i="18"/>
  <c r="BB56" i="18"/>
  <c r="AE53" i="18"/>
  <c r="F68" i="18"/>
  <c r="AS63" i="18"/>
  <c r="BQ16" i="18"/>
  <c r="BD44" i="18"/>
  <c r="BP47" i="18"/>
  <c r="BR55" i="18"/>
  <c r="AT85" i="18"/>
  <c r="J66" i="18"/>
  <c r="AU66" i="18"/>
  <c r="Z51" i="18"/>
  <c r="Q76" i="18"/>
  <c r="BH50" i="18"/>
  <c r="BL88" i="18"/>
  <c r="AF49" i="18"/>
  <c r="F71" i="18"/>
  <c r="BD62" i="18"/>
  <c r="AT86" i="18"/>
  <c r="AE48" i="18"/>
  <c r="D66" i="18"/>
  <c r="Y63" i="18"/>
  <c r="AS66" i="18"/>
  <c r="E70" i="18"/>
  <c r="AF101" i="18"/>
  <c r="AQ75" i="18"/>
  <c r="AP66" i="18"/>
  <c r="AM61" i="18"/>
  <c r="N76" i="18"/>
  <c r="X56" i="18"/>
  <c r="D73" i="18"/>
  <c r="V90" i="18"/>
  <c r="V48" i="18"/>
  <c r="BL107" i="18"/>
  <c r="AQ97" i="18"/>
  <c r="AN96" i="18"/>
  <c r="BR78" i="18"/>
  <c r="BQ58" i="18"/>
  <c r="D69" i="18"/>
  <c r="E63" i="18"/>
  <c r="D78" i="18"/>
  <c r="BC62" i="18"/>
  <c r="AA100" i="18"/>
  <c r="BS96" i="18"/>
  <c r="BK17" i="18"/>
  <c r="D33" i="18"/>
  <c r="T46" i="18"/>
  <c r="K92" i="18"/>
  <c r="AZ73" i="18"/>
  <c r="T58" i="18"/>
  <c r="C11" i="18"/>
  <c r="V5" i="18"/>
  <c r="BI61" i="18"/>
  <c r="AA17" i="18"/>
  <c r="AB30" i="18"/>
  <c r="AM27" i="18"/>
  <c r="BP6" i="18"/>
  <c r="BK10" i="18"/>
  <c r="AS8" i="18"/>
  <c r="N18" i="18"/>
  <c r="J29" i="18"/>
  <c r="X5" i="18"/>
  <c r="BD7" i="18"/>
  <c r="M6" i="18"/>
  <c r="AX5" i="18"/>
  <c r="AC11" i="18"/>
  <c r="AJ32" i="18"/>
  <c r="AI22" i="18"/>
  <c r="Y18" i="18"/>
  <c r="AC45" i="18"/>
  <c r="G40" i="18"/>
  <c r="T25" i="18"/>
  <c r="AS40" i="18"/>
  <c r="AT34" i="18"/>
  <c r="H93" i="18"/>
  <c r="AH99" i="18"/>
  <c r="AE7" i="18"/>
  <c r="G35" i="18"/>
  <c r="X99" i="18"/>
  <c r="X17" i="18"/>
  <c r="O30" i="18"/>
  <c r="Z24" i="18"/>
  <c r="BO47" i="18"/>
  <c r="K36" i="18"/>
  <c r="AO42" i="18"/>
  <c r="BO36" i="18"/>
  <c r="BJ38" i="18"/>
  <c r="AM44" i="18"/>
  <c r="AP21" i="18"/>
  <c r="Z74" i="18"/>
  <c r="BC18" i="18"/>
  <c r="AE87" i="18"/>
  <c r="BJ66" i="18"/>
  <c r="AX68" i="18"/>
  <c r="AI59" i="18"/>
  <c r="BA10" i="18"/>
  <c r="R8" i="18"/>
  <c r="AL47" i="18"/>
  <c r="AM42" i="18"/>
  <c r="K29" i="18"/>
  <c r="Y43" i="18"/>
  <c r="AA37" i="18"/>
  <c r="AG14" i="18"/>
  <c r="BR71" i="18"/>
  <c r="BB35" i="18"/>
  <c r="AM54" i="18"/>
  <c r="AJ14" i="18"/>
  <c r="AT84" i="18"/>
  <c r="BC40" i="18"/>
  <c r="G34" i="18"/>
  <c r="AS50" i="18"/>
  <c r="K73" i="18"/>
  <c r="M35" i="18"/>
  <c r="G68" i="18"/>
  <c r="S82" i="18"/>
  <c r="AQ12" i="18"/>
  <c r="Z60" i="18"/>
  <c r="BI20" i="18"/>
  <c r="BD55" i="18"/>
  <c r="L42" i="18"/>
  <c r="L60" i="18"/>
  <c r="AO56" i="18"/>
  <c r="C26" i="18"/>
  <c r="BD21" i="18"/>
  <c r="Y68" i="18"/>
  <c r="U41" i="18"/>
  <c r="BI54" i="18"/>
  <c r="V20" i="18"/>
  <c r="BQ30" i="18"/>
  <c r="AI78" i="18"/>
  <c r="BB57" i="18"/>
  <c r="AN54" i="18"/>
  <c r="BD33" i="18"/>
  <c r="BS23" i="18"/>
  <c r="AA39" i="18"/>
  <c r="AA23" i="18"/>
  <c r="AB26" i="18"/>
  <c r="Z72" i="18"/>
  <c r="BJ37" i="18"/>
  <c r="AI30" i="18"/>
  <c r="BS33" i="18"/>
  <c r="N38" i="18"/>
  <c r="AC52" i="18"/>
  <c r="AI21" i="18"/>
  <c r="C32" i="18"/>
  <c r="M26" i="18"/>
  <c r="AQ23" i="18"/>
  <c r="L37" i="18"/>
  <c r="BS42" i="18"/>
  <c r="Q42" i="18"/>
  <c r="S29" i="18"/>
  <c r="Z80" i="18"/>
  <c r="BH60" i="18"/>
  <c r="AN66" i="18"/>
  <c r="AS80" i="18"/>
  <c r="X27" i="18"/>
  <c r="AJ79" i="18"/>
  <c r="AE27" i="18"/>
  <c r="AM29" i="18"/>
  <c r="BO27" i="18"/>
  <c r="AA35" i="18"/>
  <c r="BE56" i="18"/>
  <c r="G87" i="18"/>
  <c r="O67" i="18"/>
  <c r="N98" i="18"/>
  <c r="BA87" i="18"/>
  <c r="X106" i="18"/>
  <c r="AI93" i="18"/>
  <c r="BS60" i="18"/>
  <c r="AH77" i="18"/>
  <c r="Q84" i="18"/>
  <c r="AT88" i="18"/>
  <c r="BD63" i="18"/>
  <c r="Q85" i="18"/>
  <c r="AF60" i="18"/>
  <c r="BR56" i="18"/>
  <c r="BP51" i="18"/>
  <c r="U93" i="18"/>
  <c r="J43" i="18"/>
  <c r="E36" i="18"/>
  <c r="BO56" i="18"/>
  <c r="S63" i="18"/>
  <c r="S94" i="18"/>
  <c r="M78" i="18"/>
  <c r="V98" i="18"/>
  <c r="BJ17" i="18"/>
  <c r="AN60" i="18"/>
  <c r="J49" i="18"/>
  <c r="AH66" i="18"/>
  <c r="BE44" i="18"/>
  <c r="Z39" i="18"/>
  <c r="AU88" i="18"/>
  <c r="BG54" i="18"/>
  <c r="BQ69" i="18"/>
  <c r="AC59" i="18"/>
  <c r="X64" i="18"/>
  <c r="AV67" i="18"/>
  <c r="AQ81" i="18"/>
  <c r="AM76" i="18"/>
  <c r="C54" i="18"/>
  <c r="O78" i="18"/>
  <c r="T67" i="18"/>
  <c r="AO64" i="18"/>
  <c r="Q86" i="18"/>
  <c r="U71" i="18"/>
  <c r="L107" i="18"/>
  <c r="O56" i="18"/>
  <c r="BP88" i="18"/>
  <c r="BO71" i="18"/>
  <c r="AG85" i="18"/>
  <c r="AN75" i="18"/>
  <c r="AG78" i="18"/>
  <c r="AI54" i="18"/>
  <c r="S45" i="18"/>
  <c r="M100" i="18"/>
  <c r="U72" i="18"/>
  <c r="T95" i="18"/>
  <c r="AF64" i="18"/>
  <c r="BI76" i="18"/>
  <c r="BE84" i="18"/>
  <c r="S88" i="18"/>
  <c r="AT55" i="18"/>
  <c r="BB82" i="18"/>
  <c r="BJ111" i="18"/>
  <c r="J107" i="18"/>
  <c r="BI7" i="18"/>
  <c r="BK20" i="18"/>
  <c r="Y27" i="18"/>
  <c r="BP45" i="18"/>
  <c r="BL60" i="18"/>
  <c r="BR16" i="18"/>
  <c r="R27" i="18"/>
  <c r="AP61" i="18"/>
  <c r="H66" i="18"/>
  <c r="Y64" i="18"/>
  <c r="E56" i="18"/>
  <c r="AI49" i="18"/>
  <c r="AF23" i="18"/>
  <c r="AG79" i="18"/>
  <c r="BD57" i="18"/>
  <c r="AZ93" i="18"/>
  <c r="BC17" i="18"/>
  <c r="AJ28" i="18"/>
  <c r="H23" i="18"/>
  <c r="Z16" i="18"/>
  <c r="Q58" i="18"/>
  <c r="AO30" i="18"/>
  <c r="AX32" i="18"/>
  <c r="AN39" i="18"/>
  <c r="Q68" i="18"/>
  <c r="F40" i="18"/>
  <c r="BB31" i="18"/>
  <c r="X34" i="18"/>
  <c r="BD52" i="18"/>
  <c r="N37" i="18"/>
  <c r="AJ39" i="18"/>
  <c r="J31" i="18"/>
  <c r="AS60" i="18"/>
  <c r="X55" i="18"/>
  <c r="AI27" i="18"/>
  <c r="AJ78" i="18"/>
  <c r="AG28" i="18"/>
  <c r="U55" i="18"/>
  <c r="AO26" i="18"/>
  <c r="C61" i="18"/>
  <c r="BS39" i="18"/>
  <c r="O73" i="18"/>
  <c r="AO69" i="18"/>
  <c r="M67" i="18"/>
  <c r="BH86" i="18"/>
  <c r="Z59" i="18"/>
  <c r="AA73" i="18"/>
  <c r="AN58" i="18"/>
  <c r="AA14" i="18"/>
  <c r="AV17" i="18"/>
  <c r="V36" i="18"/>
  <c r="BN27" i="18"/>
  <c r="BK58" i="18"/>
  <c r="AP43" i="18"/>
  <c r="AJ54" i="18"/>
  <c r="D25" i="18"/>
  <c r="AF71" i="18"/>
  <c r="G54" i="18"/>
  <c r="D36" i="18"/>
  <c r="AQ34" i="18"/>
  <c r="AZ59" i="18"/>
  <c r="AB56" i="18"/>
  <c r="BR50" i="18"/>
  <c r="O44" i="18"/>
  <c r="D76" i="18"/>
  <c r="BN43" i="18"/>
  <c r="BE47" i="18"/>
  <c r="O41" i="18"/>
  <c r="AL57" i="18"/>
  <c r="J54" i="18"/>
  <c r="BK83" i="18"/>
  <c r="AO92" i="18"/>
  <c r="AX17" i="18"/>
  <c r="AF69" i="18"/>
  <c r="BS69" i="18"/>
  <c r="AO68" i="18"/>
  <c r="K60" i="18"/>
  <c r="V55" i="18"/>
  <c r="BQ77" i="18"/>
  <c r="AU109" i="18"/>
  <c r="AI12" i="18"/>
  <c r="L34" i="18"/>
  <c r="AH44" i="18"/>
  <c r="BS40" i="18"/>
  <c r="AV93" i="18"/>
  <c r="BA66" i="18"/>
  <c r="AW50" i="18"/>
  <c r="V38" i="18"/>
  <c r="BO58" i="18"/>
  <c r="BP41" i="18"/>
  <c r="AG90" i="18"/>
  <c r="D58" i="18"/>
  <c r="BH68" i="18"/>
  <c r="C23" i="18"/>
  <c r="BD30" i="18"/>
  <c r="AM21" i="18"/>
  <c r="AF30" i="18"/>
  <c r="BP40" i="18"/>
  <c r="AA90" i="18"/>
  <c r="AH21" i="18"/>
  <c r="U32" i="18"/>
  <c r="AJ36" i="18"/>
  <c r="AO86" i="18"/>
  <c r="BQ81" i="18"/>
  <c r="K74" i="18"/>
  <c r="C82" i="18"/>
  <c r="BK24" i="18"/>
  <c r="BA28" i="18"/>
  <c r="BH93" i="18"/>
  <c r="BJ22" i="18"/>
  <c r="AO23" i="18"/>
  <c r="AQ33" i="18"/>
  <c r="AC36" i="18"/>
  <c r="AO51" i="18"/>
  <c r="BO49" i="18"/>
  <c r="AG45" i="18"/>
  <c r="C45" i="18"/>
  <c r="AH64" i="18"/>
  <c r="AP44" i="18"/>
  <c r="AV52" i="18"/>
  <c r="V39" i="18"/>
  <c r="BO87" i="18"/>
  <c r="G65" i="18"/>
  <c r="AH70" i="18"/>
  <c r="AO14" i="18"/>
  <c r="AF45" i="18"/>
  <c r="AV36" i="18"/>
  <c r="BR30" i="18"/>
  <c r="V43" i="18"/>
  <c r="AI35" i="18"/>
  <c r="AC16" i="18"/>
  <c r="AU36" i="18"/>
  <c r="AZ37" i="18"/>
  <c r="AA91" i="18"/>
  <c r="Y53" i="18"/>
  <c r="BQ13" i="18"/>
  <c r="AE30" i="18"/>
  <c r="AA27" i="18"/>
  <c r="BK43" i="18"/>
  <c r="S46" i="18"/>
  <c r="AW91" i="18"/>
  <c r="N88" i="18"/>
  <c r="M85" i="18"/>
  <c r="AZ66" i="18"/>
  <c r="AT46" i="18"/>
  <c r="V86" i="18"/>
  <c r="AE31" i="18"/>
  <c r="L49" i="18"/>
  <c r="C44" i="18"/>
  <c r="BL15" i="18"/>
  <c r="T37" i="18"/>
  <c r="AZ42" i="18"/>
  <c r="Z57" i="18"/>
  <c r="BI68" i="18"/>
  <c r="AW61" i="18"/>
  <c r="J69" i="18"/>
  <c r="BL92" i="18"/>
  <c r="AL93" i="18"/>
  <c r="AO77" i="18"/>
  <c r="AM77" i="18"/>
  <c r="AA101" i="18"/>
  <c r="AQ55" i="18"/>
  <c r="Y60" i="18"/>
  <c r="G73" i="18"/>
  <c r="R70" i="18"/>
  <c r="Y83" i="18"/>
  <c r="X81" i="18"/>
  <c r="N35" i="18"/>
  <c r="N62" i="18"/>
  <c r="Y37" i="18"/>
  <c r="BD23" i="18"/>
  <c r="BD65" i="18"/>
  <c r="BN28" i="18"/>
  <c r="AS91" i="18"/>
  <c r="F54" i="18"/>
  <c r="AF52" i="18"/>
  <c r="AX83" i="18"/>
  <c r="E50" i="18"/>
  <c r="F59" i="18"/>
  <c r="BL106" i="18"/>
  <c r="AV73" i="18"/>
  <c r="BL35" i="18"/>
  <c r="Z48" i="18"/>
  <c r="AM43" i="18"/>
  <c r="Q77" i="18"/>
  <c r="AF79" i="18"/>
  <c r="BJ60" i="18"/>
  <c r="L56" i="18"/>
  <c r="AS55" i="18"/>
  <c r="S66" i="18"/>
  <c r="BP13" i="18"/>
  <c r="K85" i="18"/>
  <c r="O14" i="18"/>
  <c r="Q44" i="18"/>
  <c r="AF62" i="18"/>
  <c r="D70" i="18"/>
  <c r="Y91" i="18"/>
  <c r="AJ94" i="18"/>
  <c r="BH70" i="18"/>
  <c r="BQ80" i="18"/>
  <c r="O85" i="18"/>
  <c r="BH55" i="18"/>
  <c r="M95" i="18"/>
  <c r="U73" i="18"/>
  <c r="BO57" i="18"/>
  <c r="BI102" i="18"/>
  <c r="AU77" i="18"/>
  <c r="AQ53" i="18"/>
  <c r="BQ55" i="18"/>
  <c r="N58" i="18"/>
  <c r="BE85" i="18"/>
  <c r="AH93" i="18"/>
  <c r="U107" i="18"/>
  <c r="AI84" i="18"/>
  <c r="AJ70" i="18"/>
  <c r="S50" i="18"/>
  <c r="AB89" i="18"/>
  <c r="AP75" i="18"/>
  <c r="AN52" i="18"/>
  <c r="AB101" i="18"/>
  <c r="BC74" i="18"/>
  <c r="Z49" i="18"/>
  <c r="BP92" i="18"/>
  <c r="BL103" i="18"/>
  <c r="Y75" i="18"/>
  <c r="BE78" i="18"/>
  <c r="AE76" i="18"/>
  <c r="AL46" i="18"/>
  <c r="AN93" i="18"/>
  <c r="BD90" i="18"/>
  <c r="R84" i="18"/>
  <c r="M92" i="18"/>
  <c r="AC70" i="18"/>
  <c r="AF50" i="18"/>
  <c r="AG63" i="18"/>
  <c r="D100" i="18"/>
  <c r="J103" i="18"/>
  <c r="BK90" i="18"/>
  <c r="BQ100" i="18"/>
  <c r="AP60" i="18"/>
  <c r="AB95" i="18"/>
  <c r="F106" i="18"/>
  <c r="Y58" i="18"/>
  <c r="E53" i="18"/>
  <c r="AZ75" i="18"/>
  <c r="AL51" i="18"/>
  <c r="AQ63" i="18"/>
  <c r="AL86" i="18"/>
  <c r="L58" i="18"/>
  <c r="BK33" i="18"/>
  <c r="AH74" i="18"/>
  <c r="AO65" i="18"/>
  <c r="BC72" i="18"/>
  <c r="BR74" i="18"/>
  <c r="M98" i="18"/>
  <c r="BR33" i="18"/>
  <c r="BJ32" i="18"/>
  <c r="AJ13" i="18"/>
  <c r="K27" i="18"/>
  <c r="Y10" i="18"/>
  <c r="BP48" i="18"/>
  <c r="S37" i="18"/>
  <c r="C91" i="18"/>
  <c r="H88" i="18"/>
  <c r="AC42" i="18"/>
  <c r="V16" i="18"/>
  <c r="Z38" i="18"/>
  <c r="AE34" i="18"/>
  <c r="AB50" i="18"/>
  <c r="AW30" i="18"/>
  <c r="E80" i="18"/>
  <c r="BL51" i="18"/>
  <c r="Q15" i="18"/>
  <c r="AP5" i="18"/>
  <c r="AQ29" i="18"/>
  <c r="BI31" i="18"/>
  <c r="BG45" i="18"/>
  <c r="L35" i="18"/>
  <c r="U37" i="18"/>
  <c r="BQ28" i="18"/>
  <c r="BB55" i="18"/>
  <c r="AW44" i="18"/>
  <c r="AO37" i="18"/>
  <c r="AH38" i="18"/>
  <c r="AE50" i="18"/>
  <c r="AG58" i="18"/>
  <c r="AT37" i="18"/>
  <c r="AP35" i="18"/>
  <c r="BP77" i="18"/>
  <c r="AC21" i="18"/>
  <c r="BB36" i="18"/>
  <c r="D43" i="18"/>
  <c r="BO41" i="18"/>
  <c r="Z61" i="18"/>
  <c r="AC47" i="18"/>
  <c r="AI67" i="18"/>
  <c r="BS20" i="18"/>
  <c r="C63" i="18"/>
  <c r="AU54" i="18"/>
  <c r="R77" i="18"/>
  <c r="G55" i="18"/>
  <c r="BE70" i="18"/>
  <c r="AH59" i="18"/>
  <c r="AA107" i="18"/>
  <c r="AJ12" i="18"/>
  <c r="N27" i="18"/>
  <c r="AA51" i="18"/>
  <c r="AO45" i="18"/>
  <c r="AI63" i="18"/>
  <c r="F60" i="18"/>
  <c r="BO50" i="18"/>
  <c r="BR41" i="18"/>
  <c r="R81" i="18"/>
  <c r="Q17" i="18"/>
  <c r="AN74" i="18"/>
  <c r="AV50" i="18"/>
  <c r="BG89" i="18"/>
  <c r="AL14" i="18"/>
  <c r="Z89" i="18"/>
  <c r="AZ63" i="18"/>
  <c r="BQ64" i="18"/>
  <c r="BA33" i="18"/>
  <c r="N92" i="18"/>
  <c r="AF18" i="18"/>
  <c r="AE26" i="18"/>
  <c r="G43" i="18"/>
  <c r="AQ24" i="18"/>
  <c r="AS46" i="18"/>
  <c r="BQ37" i="18"/>
  <c r="AM63" i="18"/>
  <c r="S77" i="18"/>
  <c r="AU81" i="18"/>
  <c r="BP89" i="18"/>
  <c r="S81" i="18"/>
  <c r="AZ96" i="18"/>
  <c r="K106" i="18"/>
  <c r="BI10" i="18"/>
  <c r="U6" i="18"/>
  <c r="H92" i="18"/>
  <c r="AQ61" i="18"/>
  <c r="AS61" i="18"/>
  <c r="BN20" i="18"/>
  <c r="D23" i="18"/>
  <c r="AA54" i="18"/>
  <c r="BC67" i="18"/>
  <c r="BI28" i="18"/>
  <c r="BH21" i="18"/>
  <c r="S28" i="18"/>
  <c r="AL80" i="18"/>
  <c r="Y26" i="18"/>
  <c r="K19" i="18"/>
  <c r="BA24" i="18"/>
  <c r="AL39" i="18"/>
  <c r="Z53" i="18"/>
  <c r="AX37" i="18"/>
  <c r="BA41" i="18"/>
  <c r="BC46" i="18"/>
  <c r="D54" i="18"/>
  <c r="BK70" i="18"/>
  <c r="AE67" i="18"/>
  <c r="AV43" i="18"/>
  <c r="V101" i="18"/>
  <c r="AB31" i="18"/>
  <c r="AG57" i="18"/>
  <c r="BH39" i="18"/>
  <c r="S26" i="18"/>
  <c r="AT40" i="18"/>
  <c r="BQ39" i="18"/>
  <c r="Z62" i="18"/>
  <c r="BJ58" i="18"/>
  <c r="AQ20" i="18"/>
  <c r="BA16" i="18"/>
  <c r="AO79" i="18"/>
  <c r="AJ31" i="18"/>
  <c r="BG43" i="18"/>
  <c r="AN48" i="18"/>
  <c r="AV58" i="18"/>
  <c r="AS42" i="18"/>
  <c r="BQ65" i="18"/>
  <c r="AM108" i="18"/>
  <c r="AG20" i="18"/>
  <c r="N14" i="18"/>
  <c r="AT61" i="18"/>
  <c r="AO35" i="18"/>
  <c r="BO45" i="18"/>
  <c r="AS81" i="18"/>
  <c r="BH31" i="18"/>
  <c r="BB77" i="18"/>
  <c r="BI59" i="18"/>
  <c r="D93" i="18"/>
  <c r="BB24" i="18"/>
  <c r="M37" i="18"/>
  <c r="AC44" i="18"/>
  <c r="AQ50" i="18"/>
  <c r="AH20" i="18"/>
  <c r="AE23" i="18"/>
  <c r="Z88" i="18"/>
  <c r="F55" i="18"/>
  <c r="BI80" i="18"/>
  <c r="AX110" i="18"/>
  <c r="AM40" i="18"/>
  <c r="Y49" i="18"/>
  <c r="BK35" i="18"/>
  <c r="AJ47" i="18"/>
  <c r="Y48" i="18"/>
  <c r="Y22" i="18"/>
  <c r="BH64" i="18"/>
  <c r="BK55" i="18"/>
  <c r="D21" i="18"/>
  <c r="C92" i="18"/>
  <c r="BK87" i="18"/>
  <c r="BC47" i="18"/>
  <c r="Y46" i="18"/>
  <c r="AG80" i="18"/>
  <c r="AU67" i="18"/>
  <c r="BE45" i="18"/>
  <c r="BC103" i="18"/>
  <c r="J89" i="18"/>
  <c r="AU79" i="18"/>
  <c r="AC63" i="18"/>
  <c r="U61" i="18"/>
  <c r="AQ62" i="18"/>
  <c r="O68" i="18"/>
  <c r="AT38" i="18"/>
  <c r="AO40" i="18"/>
  <c r="BQ38" i="18"/>
  <c r="AV40" i="18"/>
  <c r="K34" i="18"/>
  <c r="BC68" i="18"/>
  <c r="E79" i="18"/>
  <c r="AZ80" i="18"/>
  <c r="Y87" i="18"/>
  <c r="BB74" i="18"/>
  <c r="K54" i="18"/>
  <c r="R69" i="18"/>
  <c r="BG36" i="18"/>
  <c r="BD81" i="18"/>
  <c r="BN36" i="18"/>
  <c r="BA73" i="18"/>
  <c r="BR62" i="18"/>
  <c r="O54" i="18"/>
  <c r="BP54" i="18"/>
  <c r="AH89" i="18"/>
  <c r="BK48" i="18"/>
  <c r="J59" i="18"/>
  <c r="AA65" i="18"/>
  <c r="AG29" i="18"/>
  <c r="AO41" i="18"/>
  <c r="AX29" i="18"/>
  <c r="AS23" i="18"/>
  <c r="V67" i="18"/>
  <c r="AZ64" i="18"/>
  <c r="C52" i="18"/>
  <c r="AL83" i="18"/>
  <c r="BL68" i="18"/>
  <c r="M46" i="18"/>
  <c r="BJ77" i="18"/>
  <c r="H74" i="18"/>
  <c r="BD60" i="18"/>
  <c r="Y96" i="18"/>
  <c r="AM59" i="18"/>
  <c r="U53" i="18"/>
  <c r="BH87" i="18"/>
  <c r="F67" i="18"/>
  <c r="BI48" i="18"/>
  <c r="D75" i="18"/>
  <c r="AE92" i="18"/>
  <c r="R105" i="18"/>
  <c r="AM82" i="18"/>
  <c r="AW45" i="18"/>
  <c r="AT83" i="18"/>
  <c r="AA70" i="18"/>
  <c r="BR79" i="18"/>
  <c r="BK92" i="18"/>
  <c r="N49" i="18"/>
  <c r="AW47" i="18"/>
  <c r="AI82" i="18"/>
  <c r="AT59" i="18"/>
  <c r="BI100" i="18"/>
  <c r="H78" i="18"/>
  <c r="AT92" i="18"/>
  <c r="BS81" i="18"/>
  <c r="BG82" i="18"/>
  <c r="BA69" i="18"/>
  <c r="T84" i="18"/>
  <c r="Y66" i="18"/>
  <c r="BC71" i="18"/>
  <c r="F83" i="18"/>
  <c r="AC84" i="18"/>
  <c r="J71" i="18"/>
  <c r="J73" i="18"/>
  <c r="BH107" i="18"/>
  <c r="V96" i="18"/>
  <c r="AP63" i="18"/>
  <c r="N66" i="18"/>
  <c r="Z70" i="18"/>
  <c r="J110" i="18"/>
  <c r="BB73" i="18"/>
  <c r="AM65" i="18"/>
  <c r="M45" i="18"/>
  <c r="T93" i="18"/>
  <c r="H59" i="18"/>
  <c r="BB52" i="18"/>
  <c r="M106" i="18"/>
  <c r="R89" i="18"/>
  <c r="G57" i="18"/>
  <c r="AO80" i="18"/>
  <c r="BS52" i="18"/>
  <c r="BS73" i="18"/>
  <c r="AG95" i="18"/>
  <c r="AP102" i="18"/>
  <c r="BN38" i="18"/>
  <c r="BC41" i="18"/>
  <c r="T43" i="18"/>
  <c r="AX45" i="18"/>
  <c r="AF37" i="18"/>
  <c r="O65" i="18"/>
  <c r="AM93" i="18"/>
  <c r="AM6" i="18"/>
  <c r="R30" i="18"/>
  <c r="BA34" i="18"/>
  <c r="AF36" i="18"/>
  <c r="AZ60" i="18"/>
  <c r="AA55" i="18"/>
  <c r="AS34" i="18"/>
  <c r="N51" i="18"/>
  <c r="T60" i="18"/>
  <c r="Y21" i="18"/>
  <c r="AQ70" i="18"/>
  <c r="K51" i="18"/>
  <c r="Y72" i="18"/>
  <c r="T18" i="18"/>
  <c r="BG73" i="18"/>
  <c r="BD71" i="18"/>
  <c r="BP85" i="18"/>
  <c r="Z25" i="18"/>
  <c r="BG68" i="18"/>
  <c r="AN89" i="18"/>
  <c r="AM20" i="18"/>
  <c r="BS109" i="18"/>
  <c r="AH27" i="18"/>
  <c r="AT36" i="18"/>
  <c r="G30" i="18"/>
  <c r="AT65" i="18"/>
  <c r="AB72" i="18"/>
  <c r="H73" i="18"/>
  <c r="AI58" i="18"/>
  <c r="AL78" i="18"/>
  <c r="AO85" i="18"/>
  <c r="D90" i="18"/>
  <c r="BC6" i="18"/>
  <c r="AB8" i="18"/>
  <c r="AO76" i="18"/>
  <c r="BJ54" i="18"/>
  <c r="BP84" i="18"/>
  <c r="Q30" i="18"/>
  <c r="J91" i="18"/>
  <c r="AV53" i="18"/>
  <c r="J58" i="18"/>
  <c r="BD32" i="18"/>
  <c r="AP37" i="18"/>
  <c r="AS15" i="18"/>
  <c r="BH36" i="18"/>
  <c r="BL29" i="18"/>
  <c r="BG22" i="18"/>
  <c r="AF32" i="18"/>
  <c r="BN39" i="18"/>
  <c r="AW54" i="18"/>
  <c r="BD24" i="18"/>
  <c r="BG30" i="18"/>
  <c r="BR38" i="18"/>
  <c r="O28" i="18"/>
  <c r="E49" i="18"/>
  <c r="BI23" i="18"/>
  <c r="BJ18" i="18"/>
  <c r="AX44" i="18"/>
  <c r="BE73" i="18"/>
  <c r="AP47" i="18"/>
  <c r="O58" i="18"/>
  <c r="V76" i="18"/>
  <c r="X62" i="18"/>
  <c r="BI79" i="18"/>
  <c r="AB24" i="18"/>
  <c r="BQ14" i="18"/>
  <c r="AS19" i="18"/>
  <c r="C22" i="18"/>
  <c r="T69" i="18"/>
  <c r="J24" i="18"/>
  <c r="BN16" i="18"/>
  <c r="X19" i="18"/>
  <c r="AL43" i="18"/>
  <c r="T53" i="18"/>
  <c r="BI24" i="18"/>
  <c r="S27" i="18"/>
  <c r="BG40" i="18"/>
  <c r="Q43" i="18"/>
  <c r="AB38" i="18"/>
  <c r="AS41" i="18"/>
  <c r="BJ48" i="18"/>
  <c r="BS56" i="18"/>
  <c r="BQ23" i="18"/>
  <c r="BA22" i="18"/>
  <c r="AT33" i="18"/>
  <c r="Y57" i="18"/>
  <c r="AJ91" i="18"/>
  <c r="R78" i="18"/>
  <c r="X67" i="18"/>
  <c r="AE38" i="18"/>
  <c r="BA32" i="18"/>
  <c r="L70" i="18"/>
  <c r="AO61" i="18"/>
  <c r="O43" i="18"/>
  <c r="D68" i="18"/>
  <c r="BB41" i="18"/>
  <c r="AJ25" i="18"/>
  <c r="AJ18" i="18"/>
  <c r="R28" i="18"/>
  <c r="BO39" i="18"/>
  <c r="AX36" i="18"/>
  <c r="H55" i="18"/>
  <c r="L31" i="18"/>
  <c r="Y78" i="18"/>
  <c r="BD56" i="18"/>
  <c r="BG48" i="18"/>
  <c r="AC94" i="18"/>
  <c r="C81" i="18"/>
  <c r="AQ9" i="18"/>
  <c r="AS29" i="18"/>
  <c r="X63" i="18"/>
  <c r="BN50" i="18"/>
  <c r="BQ99" i="18"/>
  <c r="AQ40" i="18"/>
  <c r="AE36" i="18"/>
  <c r="R91" i="18"/>
  <c r="AZ18" i="18"/>
  <c r="AQ31" i="18"/>
  <c r="BK30" i="18"/>
  <c r="H50" i="18"/>
  <c r="BN32" i="18"/>
  <c r="AQ28" i="18"/>
  <c r="BE40" i="18"/>
  <c r="AV47" i="18"/>
  <c r="F48" i="18"/>
  <c r="R63" i="18"/>
  <c r="AT57" i="18"/>
  <c r="U109" i="18"/>
  <c r="J20" i="18"/>
  <c r="X48" i="18"/>
  <c r="AC26" i="18"/>
  <c r="X14" i="18"/>
  <c r="BB67" i="18"/>
  <c r="AM25" i="18"/>
  <c r="AS76" i="18"/>
  <c r="R43" i="18"/>
  <c r="E24" i="18"/>
  <c r="BI44" i="18"/>
  <c r="AP74" i="18"/>
  <c r="G49" i="18"/>
  <c r="J53" i="18"/>
  <c r="G111" i="18"/>
  <c r="Q46" i="18"/>
  <c r="AN61" i="18"/>
  <c r="AG92" i="18"/>
  <c r="Y80" i="18"/>
  <c r="AV68" i="18"/>
  <c r="BI63" i="18"/>
  <c r="AB88" i="18"/>
  <c r="BK108" i="18"/>
  <c r="AS79" i="18"/>
  <c r="U36" i="18"/>
  <c r="AO59" i="18"/>
  <c r="M53" i="18"/>
  <c r="E39" i="18"/>
  <c r="AL73" i="18"/>
  <c r="AA72" i="18"/>
  <c r="BL50" i="18"/>
  <c r="R59" i="18"/>
  <c r="N75" i="18"/>
  <c r="BG57" i="18"/>
  <c r="C87" i="18"/>
  <c r="AH75" i="18"/>
  <c r="E58" i="18"/>
  <c r="T45" i="18"/>
  <c r="L38" i="18"/>
  <c r="F73" i="18"/>
  <c r="BC69" i="18"/>
  <c r="U47" i="18"/>
  <c r="AI90" i="18"/>
  <c r="AO100" i="18"/>
  <c r="BJ73" i="18"/>
  <c r="G70" i="18"/>
  <c r="AT60" i="18"/>
  <c r="D34" i="18"/>
  <c r="BG35" i="18"/>
  <c r="Q34" i="18"/>
  <c r="BB40" i="18"/>
  <c r="BR85" i="18"/>
  <c r="AF76" i="18"/>
  <c r="AE75" i="18"/>
  <c r="BC58" i="18"/>
  <c r="AU46" i="18"/>
  <c r="BA80" i="18"/>
  <c r="G96" i="18"/>
  <c r="T63" i="18"/>
  <c r="AW66" i="18"/>
  <c r="T56" i="18"/>
  <c r="AF77" i="18"/>
  <c r="R71" i="18"/>
  <c r="AE58" i="18"/>
  <c r="AH69" i="18"/>
  <c r="BE60" i="18"/>
  <c r="BH89" i="18"/>
  <c r="F104" i="18"/>
  <c r="AW76" i="18"/>
  <c r="AM87" i="18"/>
  <c r="AB53" i="18"/>
  <c r="BO67" i="18"/>
  <c r="F63" i="18"/>
  <c r="AX54" i="18"/>
  <c r="AF57" i="18"/>
  <c r="C56" i="18"/>
  <c r="BB59" i="18"/>
  <c r="AV87" i="18"/>
  <c r="BK54" i="18"/>
  <c r="AU74" i="18"/>
  <c r="D83" i="18"/>
  <c r="AS98" i="18"/>
  <c r="AT47" i="18"/>
  <c r="BB85" i="18"/>
  <c r="U79" i="18"/>
  <c r="AH49" i="18"/>
  <c r="BQ87" i="18"/>
  <c r="BS75" i="18"/>
  <c r="T86" i="18"/>
  <c r="U67" i="18"/>
  <c r="H77" i="18"/>
  <c r="AX97" i="18"/>
  <c r="AZ105" i="18"/>
  <c r="AH67" i="18"/>
  <c r="L67" i="18"/>
  <c r="BA75" i="18"/>
  <c r="C80" i="18"/>
  <c r="AT76" i="18"/>
  <c r="AX93" i="18"/>
  <c r="BN86" i="18"/>
  <c r="AG55" i="18"/>
  <c r="L66" i="18"/>
  <c r="T79" i="18"/>
  <c r="V60" i="18"/>
  <c r="T51" i="18"/>
  <c r="AJ82" i="18"/>
  <c r="AF61" i="18"/>
  <c r="Z100" i="18"/>
  <c r="AG83" i="18"/>
  <c r="AI91" i="18"/>
  <c r="BI97" i="18"/>
  <c r="Z81" i="18"/>
  <c r="AV88" i="18"/>
  <c r="BR80" i="18"/>
  <c r="M32" i="18"/>
  <c r="H68" i="18"/>
  <c r="AB34" i="18"/>
  <c r="T83" i="18"/>
  <c r="AX42" i="18"/>
  <c r="Y52" i="18"/>
  <c r="AI55" i="18"/>
  <c r="AE45" i="18"/>
  <c r="AI70" i="18"/>
  <c r="BL69" i="18"/>
  <c r="AB90" i="18"/>
  <c r="F34" i="18"/>
  <c r="AV90" i="18"/>
  <c r="AN82" i="18"/>
  <c r="G91" i="18"/>
  <c r="K37" i="18"/>
  <c r="Q38" i="18"/>
  <c r="BD29" i="18"/>
  <c r="D45" i="18"/>
  <c r="AS70" i="18"/>
  <c r="BN55" i="18"/>
  <c r="U39" i="18"/>
  <c r="BI51" i="18"/>
  <c r="BE75" i="18"/>
  <c r="AV45" i="18"/>
  <c r="BO37" i="18"/>
  <c r="AM58" i="18"/>
  <c r="U27" i="18"/>
  <c r="AQ51" i="18"/>
  <c r="AS58" i="18"/>
  <c r="BE61" i="18"/>
  <c r="V68" i="18"/>
  <c r="BP19" i="18"/>
  <c r="K67" i="18"/>
  <c r="AO22" i="18"/>
  <c r="BG110" i="18"/>
  <c r="BL77" i="18"/>
  <c r="V80" i="18"/>
  <c r="BB86" i="18"/>
  <c r="AV69" i="18"/>
  <c r="L79" i="18"/>
  <c r="X86" i="18"/>
  <c r="BC92" i="18"/>
  <c r="AO28" i="18"/>
  <c r="AE18" i="18"/>
  <c r="AA33" i="18"/>
  <c r="BI85" i="18"/>
  <c r="BC79" i="18"/>
  <c r="BO29" i="18"/>
  <c r="AX22" i="18"/>
  <c r="X93" i="18"/>
  <c r="G53" i="18"/>
  <c r="S39" i="18"/>
  <c r="BO30" i="18"/>
  <c r="BK32" i="18"/>
  <c r="BS65" i="18"/>
  <c r="AN36" i="18"/>
  <c r="BJ27" i="18"/>
  <c r="AA30" i="18"/>
  <c r="Y67" i="18"/>
  <c r="AT45" i="18"/>
  <c r="AX31" i="18"/>
  <c r="G77" i="18"/>
  <c r="AB22" i="18"/>
  <c r="BE76" i="18"/>
  <c r="AJ29" i="18"/>
  <c r="F61" i="18"/>
  <c r="R32" i="18"/>
  <c r="AE82" i="18"/>
  <c r="BS44" i="18"/>
  <c r="K89" i="18"/>
  <c r="BL93" i="18"/>
  <c r="AG41" i="18"/>
  <c r="BB69" i="18"/>
  <c r="Y85" i="18"/>
  <c r="T44" i="18"/>
  <c r="X23" i="18"/>
  <c r="AZ25" i="18"/>
  <c r="AI48" i="18"/>
  <c r="AN44" i="18"/>
  <c r="AA44" i="18"/>
  <c r="U34" i="18"/>
  <c r="AE68" i="18"/>
  <c r="BK63" i="18"/>
  <c r="AE42" i="18"/>
  <c r="AA46" i="18"/>
  <c r="U21" i="18"/>
  <c r="BN25" i="18"/>
  <c r="J52" i="18"/>
  <c r="AZ61" i="18"/>
  <c r="BG88" i="18"/>
  <c r="C46" i="18"/>
  <c r="AL59" i="18"/>
  <c r="M84" i="18"/>
  <c r="AA80" i="18"/>
  <c r="N79" i="18"/>
  <c r="E48" i="18"/>
  <c r="K86" i="18"/>
  <c r="BA102" i="18"/>
  <c r="K70" i="18"/>
  <c r="AN59" i="18"/>
  <c r="AW78" i="18"/>
  <c r="BG93" i="18"/>
  <c r="BK64" i="18"/>
  <c r="F47" i="18"/>
  <c r="AJ58" i="18"/>
  <c r="G63" i="18"/>
  <c r="N68" i="18"/>
  <c r="X70" i="18"/>
  <c r="O59" i="18"/>
  <c r="BK44" i="18"/>
  <c r="BJ83" i="18"/>
  <c r="AX41" i="18"/>
  <c r="BL76" i="18"/>
  <c r="S19" i="18"/>
  <c r="BR31" i="18"/>
  <c r="J64" i="18"/>
  <c r="AX89" i="18"/>
  <c r="N26" i="18"/>
  <c r="Z29" i="18"/>
  <c r="AH43" i="18"/>
  <c r="BQ48" i="18"/>
  <c r="E55" i="18"/>
  <c r="BD99" i="18"/>
  <c r="BH63" i="18"/>
  <c r="S76" i="18"/>
  <c r="K111" i="18"/>
  <c r="AS101" i="18"/>
  <c r="AZ90" i="18"/>
  <c r="BD85" i="18"/>
  <c r="AZ82" i="18"/>
  <c r="AE108" i="18"/>
  <c r="AT17" i="18"/>
  <c r="AG30" i="18"/>
  <c r="BB39" i="18"/>
  <c r="AE55" i="18"/>
  <c r="AQ78" i="18"/>
  <c r="BA27" i="18"/>
  <c r="AB46" i="18"/>
  <c r="AU90" i="18"/>
  <c r="BN71" i="18"/>
  <c r="AC72" i="18"/>
  <c r="AU70" i="18"/>
  <c r="Y70" i="18"/>
  <c r="BD59" i="18"/>
  <c r="AL68" i="18"/>
  <c r="BJ74" i="18"/>
  <c r="AI64" i="18"/>
  <c r="BS93" i="18"/>
  <c r="K103" i="18"/>
  <c r="AI72" i="18"/>
  <c r="V46" i="18"/>
  <c r="AB27" i="18"/>
  <c r="AZ56" i="18"/>
  <c r="AT89" i="18"/>
  <c r="J26" i="18"/>
  <c r="BP61" i="18"/>
  <c r="U74" i="18"/>
  <c r="AB81" i="18"/>
  <c r="AF47" i="18"/>
  <c r="K90" i="18"/>
  <c r="BS59" i="18"/>
  <c r="S56" i="18"/>
  <c r="AX61" i="18"/>
  <c r="E76" i="18"/>
  <c r="BQ72" i="18"/>
  <c r="AT62" i="18"/>
  <c r="AZ43" i="18"/>
  <c r="BI92" i="18"/>
  <c r="AE52" i="18"/>
  <c r="AJ50" i="18"/>
  <c r="L65" i="18"/>
  <c r="BC51" i="18"/>
  <c r="BA92" i="18"/>
  <c r="AW55" i="18"/>
  <c r="C67" i="18"/>
  <c r="BN66" i="18"/>
  <c r="Z50" i="18"/>
  <c r="AE64" i="18"/>
  <c r="BR66" i="18"/>
  <c r="O82" i="18"/>
  <c r="AC83" i="18"/>
  <c r="BA101" i="18"/>
  <c r="AN101" i="18"/>
  <c r="BP90" i="18"/>
  <c r="AA49" i="18"/>
  <c r="AI69" i="18"/>
  <c r="G48" i="18"/>
  <c r="M69" i="18"/>
  <c r="BO70" i="18"/>
  <c r="AA60" i="18"/>
  <c r="E93" i="18"/>
  <c r="Z58" i="18"/>
  <c r="AI73" i="18"/>
  <c r="D65" i="18"/>
  <c r="BK72" i="18"/>
  <c r="AA68" i="18"/>
  <c r="BC56" i="18"/>
  <c r="AC79" i="18"/>
  <c r="AC67" i="18"/>
  <c r="AZ79" i="18"/>
  <c r="AC86" i="18"/>
  <c r="AX75" i="18"/>
  <c r="AN109" i="18"/>
  <c r="AP104" i="18"/>
  <c r="K49" i="18"/>
  <c r="AG49" i="18"/>
  <c r="AU93" i="18"/>
  <c r="L92" i="18"/>
  <c r="X61" i="18"/>
  <c r="V51" i="18"/>
  <c r="M62" i="18"/>
  <c r="BO59" i="18"/>
  <c r="BA48" i="18"/>
  <c r="BJ71" i="18"/>
  <c r="AM49" i="18"/>
  <c r="BK68" i="18"/>
  <c r="AZ54" i="18"/>
  <c r="Y47" i="18"/>
  <c r="AG67" i="18"/>
  <c r="AZ103" i="18"/>
  <c r="M74" i="18"/>
  <c r="L52" i="18"/>
  <c r="BQ75" i="18"/>
  <c r="S67" i="18"/>
  <c r="AB85" i="18"/>
  <c r="G94" i="18"/>
  <c r="F109" i="18"/>
  <c r="O95" i="18"/>
  <c r="AT74" i="18"/>
  <c r="D79" i="18"/>
  <c r="V91" i="18"/>
  <c r="AV80" i="18"/>
  <c r="BC73" i="18"/>
  <c r="BH66" i="18"/>
  <c r="K52" i="18"/>
  <c r="AU76" i="18"/>
  <c r="AA61" i="18"/>
  <c r="BH82" i="18"/>
  <c r="AS65" i="18"/>
  <c r="BL72" i="18"/>
  <c r="AX78" i="18"/>
  <c r="M65" i="18"/>
  <c r="U62" i="18"/>
  <c r="AU82" i="18"/>
  <c r="AM90" i="18"/>
  <c r="T76" i="18"/>
  <c r="V66" i="18"/>
  <c r="BA94" i="18"/>
  <c r="AP108" i="18"/>
  <c r="AU92" i="18"/>
  <c r="E89" i="18"/>
  <c r="AQ86" i="18"/>
  <c r="BI49" i="18"/>
  <c r="L22" i="18"/>
  <c r="M39" i="18"/>
  <c r="BI39" i="18"/>
  <c r="Y81" i="18"/>
  <c r="BQ78" i="18"/>
  <c r="BJ93" i="18"/>
  <c r="K87" i="18"/>
  <c r="K14" i="18"/>
  <c r="AJ90" i="18"/>
  <c r="V62" i="18"/>
  <c r="Z76" i="18"/>
  <c r="BK56" i="18"/>
  <c r="BA71" i="18"/>
  <c r="AE85" i="18"/>
  <c r="AM98" i="18"/>
  <c r="Q45" i="18"/>
  <c r="AB68" i="18"/>
  <c r="Y50" i="18"/>
  <c r="BN34" i="18"/>
  <c r="AI53" i="18"/>
  <c r="BQ21" i="18"/>
  <c r="AQ26" i="18"/>
  <c r="BQ59" i="18"/>
  <c r="BL63" i="18"/>
  <c r="T28" i="18"/>
  <c r="S21" i="18"/>
  <c r="AL74" i="18"/>
  <c r="J82" i="18"/>
  <c r="BE36" i="18"/>
  <c r="BC21" i="18"/>
  <c r="AB15" i="18"/>
  <c r="Z31" i="18"/>
  <c r="AH35" i="18"/>
  <c r="H29" i="18"/>
  <c r="BA49" i="18"/>
  <c r="AU42" i="18"/>
  <c r="M64" i="18"/>
  <c r="BJ90" i="18"/>
  <c r="AC89" i="18"/>
  <c r="AC49" i="18"/>
  <c r="BK74" i="18"/>
  <c r="AJ55" i="18"/>
  <c r="J97" i="18"/>
  <c r="E83" i="18"/>
  <c r="AP78" i="18"/>
  <c r="V9" i="18"/>
  <c r="AZ28" i="18"/>
  <c r="BI30" i="18"/>
  <c r="BH57" i="18"/>
  <c r="AC34" i="18"/>
  <c r="BH25" i="18"/>
  <c r="Y28" i="18"/>
  <c r="H69" i="18"/>
  <c r="C37" i="18"/>
  <c r="AC35" i="18"/>
  <c r="AU37" i="18"/>
  <c r="V53" i="18"/>
  <c r="AH52" i="18"/>
  <c r="AO46" i="18"/>
  <c r="BP34" i="18"/>
  <c r="S72" i="18"/>
  <c r="AS28" i="18"/>
  <c r="BS35" i="18"/>
  <c r="AM37" i="18"/>
  <c r="AH42" i="18"/>
  <c r="K48" i="18"/>
  <c r="M43" i="18"/>
  <c r="AV57" i="18"/>
  <c r="Q59" i="18"/>
  <c r="R85" i="18"/>
  <c r="AZ95" i="18"/>
  <c r="AM50" i="18"/>
  <c r="G90" i="18"/>
  <c r="AJ61" i="18"/>
  <c r="BE77" i="18"/>
  <c r="E111" i="18"/>
  <c r="AT70" i="18"/>
  <c r="T40" i="18"/>
  <c r="AV42" i="18"/>
  <c r="BB14" i="18"/>
  <c r="BG16" i="18"/>
  <c r="AI44" i="18"/>
  <c r="AX50" i="18"/>
  <c r="BR29" i="18"/>
  <c r="BS14" i="18"/>
  <c r="BR67" i="18"/>
  <c r="BB63" i="18"/>
  <c r="AE24" i="18"/>
  <c r="BN26" i="18"/>
  <c r="AW19" i="18"/>
  <c r="AS68" i="18"/>
  <c r="AO55" i="18"/>
  <c r="BQ57" i="18"/>
  <c r="BD79" i="18"/>
  <c r="R111" i="18"/>
  <c r="X59" i="18"/>
  <c r="AO58" i="18"/>
  <c r="R46" i="18"/>
  <c r="BR75" i="18"/>
  <c r="AB52" i="18"/>
  <c r="E75" i="18"/>
  <c r="BI91" i="18"/>
  <c r="AZ86" i="18"/>
  <c r="BS61" i="18"/>
  <c r="AM86" i="18"/>
  <c r="BP66" i="18"/>
  <c r="AH63" i="18"/>
  <c r="AZ76" i="18"/>
  <c r="AU111" i="18"/>
  <c r="V75" i="18"/>
  <c r="X89" i="18"/>
  <c r="AL75" i="18"/>
  <c r="AZ88" i="18"/>
  <c r="AU91" i="18"/>
  <c r="L24" i="18"/>
  <c r="BD40" i="18"/>
  <c r="AO36" i="18"/>
  <c r="T42" i="18"/>
  <c r="AJ19" i="18"/>
  <c r="F43" i="18"/>
  <c r="AA34" i="18"/>
  <c r="R64" i="18"/>
  <c r="T59" i="18"/>
  <c r="AM67" i="18"/>
  <c r="AS67" i="18"/>
  <c r="G58" i="18"/>
  <c r="Y51" i="18"/>
  <c r="BR59" i="18"/>
  <c r="BG56" i="18"/>
  <c r="BR69" i="18"/>
  <c r="AL65" i="18"/>
  <c r="K82" i="18"/>
  <c r="AH109" i="18"/>
  <c r="X33" i="18"/>
  <c r="Q35" i="18"/>
  <c r="AW46" i="18"/>
  <c r="BG17" i="18"/>
  <c r="AG75" i="18"/>
  <c r="BH44" i="18"/>
  <c r="BI81" i="18"/>
  <c r="AP48" i="18"/>
  <c r="AO83" i="18"/>
  <c r="D77" i="18"/>
  <c r="AJ97" i="18"/>
  <c r="AX84" i="18"/>
  <c r="O74" i="18"/>
  <c r="BP82" i="18"/>
  <c r="T81" i="18"/>
  <c r="AM53" i="18"/>
  <c r="BJ79" i="18"/>
  <c r="O103" i="18"/>
  <c r="AC22" i="18"/>
  <c r="BE15" i="18"/>
  <c r="AG44" i="18"/>
  <c r="BD61" i="18"/>
  <c r="BP28" i="18"/>
  <c r="BK42" i="18"/>
  <c r="AZ46" i="18"/>
  <c r="AG50" i="18"/>
  <c r="L50" i="18"/>
  <c r="AO67" i="18"/>
  <c r="F66" i="18"/>
  <c r="BS53" i="18"/>
  <c r="Y89" i="18"/>
  <c r="S65" i="18"/>
  <c r="Z92" i="18"/>
  <c r="Q74" i="18"/>
  <c r="AZ72" i="18"/>
  <c r="M50" i="18"/>
  <c r="AW71" i="18"/>
  <c r="U68" i="18"/>
  <c r="AC77" i="18"/>
  <c r="Y56" i="18"/>
  <c r="AN62" i="18"/>
  <c r="F65" i="18"/>
  <c r="AB74" i="18"/>
  <c r="BB76" i="18"/>
  <c r="BI64" i="18"/>
  <c r="AJ57" i="18"/>
  <c r="M83" i="18"/>
  <c r="AU62" i="18"/>
  <c r="AI89" i="18"/>
  <c r="C70" i="18"/>
  <c r="O79" i="18"/>
  <c r="C107" i="18"/>
  <c r="AE102" i="18"/>
  <c r="G56" i="18"/>
  <c r="AA79" i="18"/>
  <c r="AP56" i="18"/>
  <c r="BH78" i="18"/>
  <c r="AC87" i="18"/>
  <c r="AZ69" i="18"/>
  <c r="AO81" i="18"/>
  <c r="AJ75" i="18"/>
  <c r="BB87" i="18"/>
  <c r="G84" i="18"/>
  <c r="N90" i="18"/>
  <c r="BR94" i="18"/>
  <c r="BI93" i="18"/>
  <c r="BP97" i="18"/>
  <c r="G86" i="18"/>
  <c r="BD84" i="18"/>
  <c r="E77" i="18"/>
  <c r="BS92" i="18"/>
  <c r="BK104" i="18"/>
  <c r="BI99" i="18"/>
  <c r="AI52" i="18"/>
  <c r="BG63" i="18"/>
  <c r="AN56" i="18"/>
  <c r="F45" i="18"/>
  <c r="BQ70" i="18"/>
  <c r="BA52" i="18"/>
  <c r="AL63" i="18"/>
  <c r="BA68" i="18"/>
  <c r="BL58" i="18"/>
  <c r="BD93" i="18"/>
  <c r="AX59" i="18"/>
  <c r="V70" i="18"/>
  <c r="AW69" i="18"/>
  <c r="AF53" i="18"/>
  <c r="AB57" i="18"/>
  <c r="BJ98" i="18"/>
  <c r="AW98" i="18"/>
  <c r="AV89" i="18"/>
  <c r="AT93" i="18"/>
  <c r="AZ77" i="18"/>
  <c r="S62" i="18"/>
  <c r="AN81" i="18"/>
  <c r="K102" i="18"/>
  <c r="E104" i="18"/>
  <c r="AV100" i="18"/>
  <c r="H84" i="18"/>
  <c r="AE66" i="18"/>
  <c r="AV79" i="18"/>
  <c r="Z82" i="18"/>
  <c r="G93" i="18"/>
  <c r="AG64" i="18"/>
  <c r="AG74" i="18"/>
  <c r="AH81" i="18"/>
  <c r="AX81" i="18"/>
  <c r="BS87" i="18"/>
  <c r="O90" i="18"/>
  <c r="O37" i="18"/>
  <c r="BE86" i="18"/>
  <c r="BD103" i="18"/>
  <c r="R35" i="18"/>
  <c r="BN84" i="18"/>
  <c r="AI43" i="18"/>
  <c r="BN88" i="18"/>
  <c r="K109" i="18"/>
  <c r="U94" i="18"/>
  <c r="Q94" i="18"/>
  <c r="AH72" i="18"/>
  <c r="Q93" i="18"/>
  <c r="BI67" i="18"/>
  <c r="Y73" i="18"/>
  <c r="AI40" i="18"/>
  <c r="AS32" i="18"/>
  <c r="BC23" i="18"/>
  <c r="AN43" i="18"/>
  <c r="Y39" i="18"/>
  <c r="L33" i="18"/>
  <c r="BN59" i="18"/>
  <c r="H34" i="18"/>
  <c r="J62" i="18"/>
  <c r="X73" i="18"/>
  <c r="BH84" i="18"/>
  <c r="X37" i="18"/>
  <c r="R79" i="18"/>
  <c r="BJ51" i="18"/>
  <c r="V108" i="18"/>
  <c r="AT71" i="18"/>
  <c r="R26" i="18"/>
  <c r="H19" i="18"/>
  <c r="BK67" i="18"/>
  <c r="AJ77" i="18"/>
  <c r="M25" i="18"/>
  <c r="BQ17" i="18"/>
  <c r="AA20" i="18"/>
  <c r="AA32" i="18"/>
  <c r="AC41" i="18"/>
  <c r="T24" i="18"/>
  <c r="AV26" i="18"/>
  <c r="AQ37" i="18"/>
  <c r="AN57" i="18"/>
  <c r="U29" i="18"/>
  <c r="BL33" i="18"/>
  <c r="AM51" i="18"/>
  <c r="AN16" i="18"/>
  <c r="BA57" i="18"/>
  <c r="AM28" i="18"/>
  <c r="BR25" i="18"/>
  <c r="BG58" i="18"/>
  <c r="BA74" i="18"/>
  <c r="Y71" i="18"/>
  <c r="AS92" i="18"/>
  <c r="D82" i="18"/>
  <c r="E35" i="18"/>
  <c r="AP82" i="18"/>
  <c r="AM99" i="18"/>
  <c r="X30" i="18"/>
  <c r="BQ40" i="18"/>
  <c r="BC48" i="18"/>
  <c r="AJ35" i="18"/>
  <c r="R60" i="18"/>
  <c r="AB49" i="18"/>
  <c r="BD42" i="18"/>
  <c r="BR46" i="18"/>
  <c r="AM80" i="18"/>
  <c r="H86" i="18"/>
  <c r="BE59" i="18"/>
  <c r="BJ34" i="18"/>
  <c r="BD73" i="18"/>
  <c r="AG17" i="18"/>
  <c r="N53" i="18"/>
  <c r="BS49" i="18"/>
  <c r="BA63" i="18"/>
  <c r="Y32" i="18"/>
  <c r="H46" i="18"/>
  <c r="BC59" i="18"/>
  <c r="AW24" i="18"/>
  <c r="AA85" i="18"/>
  <c r="AL21" i="18"/>
  <c r="AX95" i="18"/>
  <c r="AB33" i="18"/>
  <c r="U60" i="18"/>
  <c r="U69" i="18"/>
  <c r="BR87" i="18"/>
  <c r="AZ44" i="18"/>
  <c r="J45" i="18"/>
  <c r="M99" i="18"/>
  <c r="AA82" i="18"/>
  <c r="BL30" i="18"/>
  <c r="AJ66" i="18"/>
  <c r="O70" i="18"/>
  <c r="S30" i="18"/>
  <c r="J23" i="18"/>
  <c r="BK31" i="18"/>
  <c r="AQ57" i="18"/>
  <c r="N28" i="18"/>
  <c r="AJ30" i="18"/>
  <c r="AP23" i="18"/>
  <c r="U84" i="18"/>
  <c r="AN41" i="18"/>
  <c r="AW43" i="18"/>
  <c r="N47" i="18"/>
  <c r="V72" i="18"/>
  <c r="S71" i="18"/>
  <c r="BE64" i="18"/>
  <c r="AL67" i="18"/>
  <c r="AX58" i="18"/>
  <c r="AH86" i="18"/>
  <c r="J74" i="18"/>
  <c r="AZ78" i="18"/>
  <c r="O47" i="18"/>
  <c r="O87" i="18"/>
  <c r="J99" i="18"/>
  <c r="BD83" i="18"/>
  <c r="BP87" i="18"/>
  <c r="U54" i="18"/>
  <c r="BS62" i="18"/>
  <c r="BN87" i="18"/>
  <c r="AP64" i="18"/>
  <c r="X47" i="18"/>
  <c r="Z73" i="18"/>
  <c r="V65" i="18"/>
  <c r="AJ67" i="18"/>
  <c r="D59" i="18"/>
  <c r="N107" i="18"/>
  <c r="U17" i="18"/>
  <c r="D41" i="18"/>
  <c r="AJ23" i="18"/>
  <c r="AF55" i="18"/>
  <c r="G41" i="18"/>
  <c r="BB42" i="18"/>
  <c r="S42" i="18"/>
  <c r="BD35" i="18"/>
  <c r="BC27" i="18"/>
  <c r="BQ66" i="18"/>
  <c r="AX82" i="18"/>
  <c r="AC85" i="18"/>
  <c r="AS84" i="18"/>
  <c r="AU78" i="18"/>
  <c r="Q90" i="18"/>
  <c r="BQ50" i="18"/>
  <c r="E99" i="18"/>
  <c r="BL87" i="18"/>
  <c r="AJ52" i="18"/>
  <c r="N80" i="18"/>
  <c r="BD37" i="18"/>
  <c r="AG65" i="18"/>
  <c r="AH48" i="18"/>
  <c r="AO33" i="18"/>
  <c r="U31" i="18"/>
  <c r="AP51" i="18"/>
  <c r="L53" i="18"/>
  <c r="J34" i="18"/>
  <c r="BO79" i="18"/>
  <c r="BR51" i="18"/>
  <c r="X53" i="18"/>
  <c r="C64" i="18"/>
  <c r="BS68" i="18"/>
  <c r="AA63" i="18"/>
  <c r="AB60" i="18"/>
  <c r="AE86" i="18"/>
  <c r="BD94" i="18"/>
  <c r="BS67" i="18"/>
  <c r="AQ25" i="18"/>
  <c r="V31" i="18"/>
  <c r="BP73" i="18"/>
  <c r="H36" i="18"/>
  <c r="AI20" i="18"/>
  <c r="F42" i="18"/>
  <c r="AX52" i="18"/>
  <c r="AE63" i="18"/>
  <c r="AT52" i="18"/>
  <c r="AC88" i="18"/>
  <c r="AJ44" i="18"/>
  <c r="AO47" i="18"/>
  <c r="AE57" i="18"/>
  <c r="BA53" i="18"/>
  <c r="BB58" i="18"/>
  <c r="K57" i="18"/>
  <c r="AS109" i="18"/>
  <c r="S57" i="18"/>
  <c r="Y82" i="18"/>
  <c r="BK69" i="18"/>
  <c r="AW63" i="18"/>
  <c r="AI85" i="18"/>
  <c r="BE72" i="18"/>
  <c r="N93" i="18"/>
  <c r="BB62" i="18"/>
  <c r="E94" i="18"/>
  <c r="AH83" i="18"/>
  <c r="BJ76" i="18"/>
  <c r="D104" i="18"/>
  <c r="E65" i="18"/>
  <c r="BH88" i="18"/>
  <c r="AN80" i="18"/>
  <c r="AB84" i="18"/>
  <c r="AZ102" i="18"/>
  <c r="BG104" i="18"/>
  <c r="C75" i="18"/>
  <c r="AM74" i="18"/>
  <c r="BK91" i="18"/>
  <c r="AU83" i="18"/>
  <c r="AQ90" i="18"/>
  <c r="AL92" i="18"/>
  <c r="M51" i="18"/>
  <c r="AI51" i="18"/>
  <c r="BQ86" i="18"/>
  <c r="U87" i="18"/>
  <c r="BN54" i="18"/>
  <c r="G50" i="18"/>
  <c r="AZ49" i="18"/>
  <c r="BP46" i="18"/>
  <c r="U89" i="18"/>
  <c r="BN63" i="18"/>
  <c r="BN94" i="18"/>
  <c r="AB87" i="18"/>
  <c r="BO72" i="18"/>
  <c r="BS94" i="18"/>
  <c r="AH68" i="18"/>
  <c r="AN73" i="18"/>
  <c r="M76" i="18"/>
  <c r="AL52" i="18"/>
  <c r="D89" i="18"/>
  <c r="Q65" i="18"/>
  <c r="S73" i="18"/>
  <c r="M91" i="18"/>
  <c r="M66" i="18"/>
  <c r="BS74" i="18"/>
  <c r="AP67" i="18"/>
  <c r="BQ79" i="18"/>
  <c r="Z93" i="18"/>
  <c r="BL82" i="18"/>
  <c r="L100" i="18"/>
  <c r="BP104" i="18"/>
  <c r="BC104" i="18"/>
  <c r="AE89" i="18"/>
  <c r="L73" i="18"/>
  <c r="K79" i="18"/>
  <c r="BK71" i="18"/>
  <c r="AN86" i="18"/>
  <c r="S95" i="18"/>
  <c r="AA96" i="18"/>
  <c r="F103" i="18"/>
  <c r="R100" i="18"/>
  <c r="L76" i="18"/>
  <c r="AV84" i="18"/>
  <c r="Z87" i="18"/>
  <c r="BN83" i="18"/>
  <c r="L86" i="18"/>
  <c r="U50" i="18"/>
  <c r="H64" i="18"/>
  <c r="AX86" i="18"/>
  <c r="O91" i="18"/>
  <c r="Y69" i="18"/>
  <c r="BA59" i="18"/>
  <c r="E59" i="18"/>
  <c r="BD50" i="18"/>
  <c r="Z45" i="18"/>
  <c r="BN64" i="18"/>
  <c r="AC53" i="18"/>
  <c r="AF59" i="18"/>
  <c r="AF92" i="18"/>
  <c r="AW96" i="18"/>
  <c r="BB109" i="18"/>
  <c r="BC89" i="18"/>
  <c r="BC87" i="18"/>
  <c r="AZ68" i="18"/>
  <c r="BS89" i="18"/>
  <c r="BJ68" i="18"/>
  <c r="BR88" i="18"/>
  <c r="BE68" i="18"/>
  <c r="D64" i="18"/>
  <c r="L63" i="18"/>
  <c r="AT91" i="18"/>
  <c r="BJ69" i="18"/>
  <c r="AA71" i="18"/>
  <c r="BB79" i="18"/>
  <c r="AH65" i="18"/>
  <c r="D80" i="18"/>
  <c r="AS64" i="18"/>
  <c r="V69" i="18"/>
  <c r="AU63" i="18"/>
  <c r="AB55" i="18"/>
  <c r="BD67" i="18"/>
  <c r="G106" i="18"/>
  <c r="S59" i="18"/>
  <c r="BD109" i="18"/>
  <c r="M54" i="18"/>
  <c r="BA84" i="18"/>
  <c r="AN70" i="18"/>
  <c r="BS58" i="18"/>
  <c r="L68" i="18"/>
  <c r="BH56" i="18"/>
  <c r="BA64" i="18"/>
  <c r="O106" i="18"/>
  <c r="AT110" i="18"/>
  <c r="BQ32" i="18"/>
  <c r="AQ44" i="18"/>
  <c r="BC55" i="18"/>
  <c r="AC39" i="18"/>
  <c r="AU41" i="18"/>
  <c r="Y33" i="18"/>
  <c r="BG52" i="18"/>
  <c r="BJ42" i="18"/>
  <c r="AP39" i="18"/>
  <c r="BL41" i="18"/>
  <c r="BB53" i="18"/>
  <c r="AX63" i="18"/>
  <c r="BA44" i="18"/>
  <c r="J46" i="18"/>
  <c r="AE60" i="18"/>
  <c r="AE88" i="18"/>
  <c r="AZ101" i="18"/>
  <c r="BA93" i="18"/>
  <c r="AM81" i="18"/>
  <c r="AT81" i="18"/>
  <c r="BJ53" i="18"/>
  <c r="AV91" i="18"/>
  <c r="BK78" i="18"/>
  <c r="E64" i="18"/>
  <c r="Q78" i="18"/>
  <c r="AN79" i="18"/>
  <c r="BK76" i="18"/>
  <c r="R72" i="18"/>
  <c r="BK77" i="18"/>
  <c r="BQ85" i="18"/>
  <c r="AT78" i="18"/>
  <c r="BN73" i="18"/>
  <c r="H60" i="18"/>
  <c r="E34" i="18"/>
  <c r="R83" i="18"/>
  <c r="AU20" i="18"/>
  <c r="AS53" i="18"/>
  <c r="G61" i="18"/>
  <c r="AZ65" i="18"/>
  <c r="AT32" i="18"/>
  <c r="V33" i="18"/>
  <c r="E73" i="18"/>
  <c r="E90" i="18"/>
  <c r="AE49" i="18"/>
  <c r="BD53" i="18"/>
  <c r="BG69" i="18"/>
  <c r="BA56" i="18"/>
  <c r="AS57" i="18"/>
  <c r="BI46" i="18"/>
  <c r="BI71" i="18"/>
  <c r="L51" i="18"/>
  <c r="X88" i="18"/>
  <c r="R50" i="18"/>
  <c r="AJ85" i="18"/>
  <c r="BI56" i="18"/>
  <c r="BE82" i="18"/>
  <c r="AP54" i="18"/>
  <c r="BO92" i="18"/>
  <c r="AB66" i="18"/>
  <c r="AP70" i="18"/>
  <c r="BI14" i="18"/>
  <c r="BP69" i="18"/>
  <c r="J80" i="18"/>
  <c r="AH32" i="18"/>
  <c r="AT31" i="18"/>
  <c r="AA15" i="18"/>
  <c r="BP72" i="18"/>
  <c r="AN51" i="18"/>
  <c r="BP24" i="18"/>
  <c r="Z27" i="18"/>
  <c r="AN45" i="18"/>
  <c r="V54" i="18"/>
  <c r="J79" i="18"/>
  <c r="AV77" i="18"/>
  <c r="BO84" i="18"/>
  <c r="BD72" i="18"/>
  <c r="BA83" i="18"/>
  <c r="AW65" i="18"/>
  <c r="AM91" i="18"/>
  <c r="AE72" i="18"/>
  <c r="AM92" i="18"/>
  <c r="S69" i="18"/>
  <c r="AQ93" i="18"/>
  <c r="U77" i="18"/>
  <c r="AL40" i="18"/>
  <c r="BG76" i="18"/>
  <c r="S97" i="18"/>
  <c r="T91" i="18"/>
  <c r="AJ76" i="18"/>
  <c r="AG70" i="18"/>
  <c r="BD66" i="18"/>
  <c r="AN78" i="18"/>
  <c r="BH72" i="18"/>
  <c r="BJ64" i="18"/>
  <c r="BR76" i="18"/>
  <c r="R74" i="18"/>
  <c r="AI92" i="18"/>
  <c r="X71" i="18"/>
  <c r="AT69" i="18"/>
  <c r="R75" i="18"/>
  <c r="BO54" i="18"/>
  <c r="AF68" i="18"/>
  <c r="AG62" i="18"/>
  <c r="AV86" i="18"/>
  <c r="AS51" i="18"/>
  <c r="BA65" i="18"/>
  <c r="AL70" i="18"/>
  <c r="BI87" i="18"/>
  <c r="BC50" i="18"/>
  <c r="BI62" i="18"/>
  <c r="C90" i="18"/>
  <c r="AZ109" i="18"/>
  <c r="F91" i="18"/>
  <c r="BC110" i="18"/>
  <c r="AN88" i="18"/>
  <c r="O108" i="18"/>
  <c r="AF88" i="18"/>
  <c r="S79" i="18"/>
  <c r="Z64" i="18"/>
  <c r="S38" i="18"/>
  <c r="AQ49" i="18"/>
  <c r="AE77" i="18"/>
  <c r="BG77" i="18"/>
  <c r="C49" i="18"/>
  <c r="L47" i="18"/>
  <c r="AJ84" i="18"/>
  <c r="C103" i="18"/>
  <c r="AX53" i="18"/>
  <c r="BN52" i="18"/>
  <c r="BS76" i="18"/>
  <c r="M90" i="18"/>
  <c r="BP53" i="18"/>
  <c r="AV63" i="18"/>
  <c r="V74" i="18"/>
  <c r="BR90" i="18"/>
  <c r="AF51" i="18"/>
  <c r="BK59" i="18"/>
  <c r="AG91" i="18"/>
  <c r="BR91" i="18"/>
  <c r="AL50" i="18"/>
  <c r="AA57" i="18"/>
  <c r="K81" i="18"/>
  <c r="J93" i="18"/>
  <c r="AJ101" i="18"/>
  <c r="N94" i="18"/>
  <c r="AI102" i="18"/>
  <c r="U91" i="18"/>
  <c r="BI106" i="18"/>
  <c r="C85" i="18"/>
  <c r="N50" i="18"/>
  <c r="K65" i="18"/>
  <c r="BD74" i="18"/>
  <c r="Z99" i="18"/>
  <c r="R48" i="18"/>
  <c r="AW56" i="18"/>
  <c r="AX80" i="18"/>
  <c r="F50" i="18"/>
  <c r="O48" i="18"/>
  <c r="BJ92" i="18"/>
  <c r="AN105" i="18"/>
  <c r="H49" i="18"/>
  <c r="Q47" i="18"/>
  <c r="AJ81" i="18"/>
  <c r="AU96" i="18"/>
  <c r="N48" i="18"/>
  <c r="BL53" i="18"/>
  <c r="BA78" i="18"/>
  <c r="G105" i="18"/>
  <c r="T47" i="18"/>
  <c r="Z71" i="18"/>
  <c r="H76" i="18"/>
  <c r="AG100" i="18"/>
  <c r="AE90" i="18"/>
  <c r="BG108" i="18"/>
  <c r="AH91" i="18"/>
  <c r="G101" i="18"/>
  <c r="BC88" i="18"/>
  <c r="H101" i="18"/>
  <c r="N60" i="18"/>
  <c r="BQ82" i="18"/>
  <c r="C102" i="18"/>
  <c r="BA86" i="18"/>
  <c r="N103" i="18"/>
  <c r="AZ87" i="18"/>
  <c r="AF109" i="18"/>
  <c r="G85" i="18"/>
  <c r="R107" i="18"/>
  <c r="V100" i="18"/>
  <c r="AW77" i="18"/>
  <c r="L94" i="18"/>
  <c r="BN74" i="18"/>
  <c r="AJ96" i="18"/>
  <c r="BL80" i="18"/>
  <c r="BS80" i="18"/>
  <c r="AL102" i="18"/>
  <c r="AC61" i="18"/>
  <c r="AB54" i="18"/>
  <c r="AA74" i="18"/>
  <c r="T96" i="18"/>
  <c r="AT51" i="18"/>
  <c r="BS55" i="18"/>
  <c r="U80" i="18"/>
  <c r="AE105" i="18"/>
  <c r="V45" i="18"/>
  <c r="Q64" i="18"/>
  <c r="S74" i="18"/>
  <c r="AO54" i="18"/>
  <c r="BO44" i="18"/>
  <c r="BO61" i="18"/>
  <c r="F92" i="18"/>
  <c r="AU52" i="18"/>
  <c r="BP62" i="18"/>
  <c r="C65" i="18"/>
  <c r="BC91" i="18"/>
  <c r="H51" i="18"/>
  <c r="X58" i="18"/>
  <c r="BA67" i="18"/>
  <c r="BK88" i="18"/>
  <c r="AF90" i="18"/>
  <c r="BO109" i="18"/>
  <c r="AE91" i="18"/>
  <c r="BN110" i="18"/>
  <c r="AQ88" i="18"/>
  <c r="Z108" i="18"/>
  <c r="K97" i="18"/>
  <c r="D48" i="18"/>
  <c r="BR81" i="18"/>
  <c r="BR44" i="18"/>
  <c r="AM75" i="18"/>
  <c r="Q49" i="18"/>
  <c r="AW81" i="18"/>
  <c r="AA48" i="18"/>
  <c r="BN78" i="18"/>
  <c r="AG47" i="18"/>
  <c r="U76" i="18"/>
  <c r="BQ46" i="18"/>
  <c r="AE70" i="18"/>
  <c r="AE98" i="18"/>
  <c r="AS90" i="18"/>
  <c r="AQ84" i="18"/>
  <c r="J85" i="18"/>
  <c r="BD80" i="18"/>
  <c r="N73" i="18"/>
  <c r="AE61" i="18"/>
  <c r="BD82" i="18"/>
  <c r="C71" i="18"/>
  <c r="J92" i="18"/>
  <c r="AJ65" i="18"/>
  <c r="BQ68" i="18"/>
  <c r="T87" i="18"/>
  <c r="G66" i="18"/>
  <c r="AH82" i="18"/>
  <c r="AC92" i="18"/>
  <c r="AH71" i="18"/>
  <c r="BI77" i="18"/>
  <c r="AN37" i="18"/>
  <c r="AW39" i="18"/>
  <c r="M58" i="18"/>
  <c r="O55" i="18"/>
  <c r="Q40" i="18"/>
  <c r="BE37" i="18"/>
  <c r="AO71" i="18"/>
  <c r="J90" i="18"/>
  <c r="N56" i="18"/>
  <c r="BH40" i="18"/>
  <c r="X77" i="18"/>
  <c r="C24" i="18"/>
  <c r="BK16" i="18"/>
  <c r="AB63" i="18"/>
  <c r="BB72" i="18"/>
  <c r="AB51" i="18"/>
  <c r="H57" i="18"/>
  <c r="M59" i="18"/>
  <c r="BJ59" i="18"/>
  <c r="AO60" i="18"/>
  <c r="BO48" i="18"/>
  <c r="AA58" i="18"/>
  <c r="AN55" i="18"/>
  <c r="AG81" i="18"/>
  <c r="BL52" i="18"/>
  <c r="AA89" i="18"/>
  <c r="Q51" i="18"/>
  <c r="AI86" i="18"/>
  <c r="BL57" i="18"/>
  <c r="AG76" i="18"/>
  <c r="AW83" i="18"/>
  <c r="AX56" i="18"/>
  <c r="BD18" i="18"/>
  <c r="AQ58" i="18"/>
  <c r="AU69" i="18"/>
  <c r="D24" i="18"/>
  <c r="AU16" i="18"/>
  <c r="E19" i="18"/>
  <c r="BD76" i="18"/>
  <c r="Q37" i="18"/>
  <c r="AT28" i="18"/>
  <c r="D31" i="18"/>
  <c r="C47" i="18"/>
  <c r="BR57" i="18"/>
  <c r="AW67" i="18"/>
  <c r="M81" i="18"/>
  <c r="AX74" i="18"/>
  <c r="BL61" i="18"/>
  <c r="BB80" i="18"/>
  <c r="BN68" i="18"/>
  <c r="U78" i="18"/>
  <c r="AL81" i="18"/>
  <c r="F77" i="18"/>
  <c r="BA72" i="18"/>
  <c r="F78" i="18"/>
  <c r="AE69" i="18"/>
  <c r="AS89" i="18"/>
  <c r="AZ91" i="18"/>
  <c r="BP95" i="18"/>
  <c r="AA28" i="18"/>
  <c r="M21" i="18"/>
  <c r="X24" i="18"/>
  <c r="AU34" i="18"/>
  <c r="E37" i="18"/>
  <c r="AH28" i="18"/>
  <c r="BJ30" i="18"/>
  <c r="AW42" i="18"/>
  <c r="BP49" i="18"/>
  <c r="BH41" i="18"/>
  <c r="R44" i="18"/>
  <c r="AO75" i="18"/>
  <c r="S92" i="18"/>
  <c r="AX85" i="18"/>
  <c r="AV83" i="18"/>
  <c r="H61" i="18"/>
  <c r="BR86" i="18"/>
  <c r="T55" i="18"/>
  <c r="C93" i="18"/>
  <c r="M61" i="18"/>
  <c r="BJ86" i="18"/>
  <c r="AU58" i="18"/>
  <c r="BR83" i="18"/>
  <c r="K56" i="18"/>
  <c r="AP93" i="18"/>
  <c r="BK52" i="18"/>
  <c r="AH76" i="18"/>
  <c r="AU99" i="18"/>
  <c r="AN42" i="18"/>
  <c r="AJ51" i="18"/>
  <c r="BN80" i="18"/>
  <c r="BG78" i="18"/>
  <c r="J50" i="18"/>
  <c r="AS48" i="18"/>
  <c r="AQ74" i="18"/>
  <c r="AF91" i="18"/>
  <c r="AT41" i="18"/>
  <c r="R56" i="18"/>
  <c r="BJ80" i="18"/>
  <c r="BP80" i="18"/>
  <c r="BK57" i="18"/>
  <c r="BQ53" i="18"/>
  <c r="BR77" i="18"/>
  <c r="BB92" i="18"/>
  <c r="K58" i="18"/>
  <c r="BO69" i="18"/>
  <c r="U75" i="18"/>
  <c r="AO93" i="18"/>
  <c r="AL53" i="18"/>
  <c r="E61" i="18"/>
  <c r="AL72" i="18"/>
  <c r="AO84" i="18"/>
  <c r="V105" i="18"/>
  <c r="BA85" i="18"/>
  <c r="H111" i="18"/>
  <c r="BI82" i="18"/>
  <c r="AU103" i="18"/>
  <c r="AP88" i="18"/>
  <c r="S78" i="18"/>
  <c r="O96" i="18"/>
  <c r="D47" i="18"/>
  <c r="BG59" i="18"/>
  <c r="X97" i="18"/>
  <c r="AV98" i="18"/>
  <c r="M63" i="18"/>
  <c r="S53" i="18"/>
  <c r="L88" i="18"/>
  <c r="AH53" i="18"/>
  <c r="BJ55" i="18"/>
  <c r="BL65" i="18"/>
  <c r="AW94" i="18"/>
  <c r="AC68" i="18"/>
  <c r="AZ53" i="18"/>
  <c r="AP81" i="18"/>
  <c r="AQ91" i="18"/>
  <c r="BN60" i="18"/>
  <c r="BQ67" i="18"/>
  <c r="X68" i="18"/>
  <c r="C89" i="18"/>
  <c r="U58" i="18"/>
  <c r="AW60" i="18"/>
  <c r="AU73" i="18"/>
  <c r="O86" i="18"/>
  <c r="AO87" i="18"/>
  <c r="Y107" i="18"/>
  <c r="BA88" i="18"/>
  <c r="X108" i="18"/>
  <c r="AU55" i="18"/>
  <c r="BA104" i="18"/>
  <c r="BB61" i="18"/>
  <c r="BH53" i="18"/>
  <c r="S84" i="18"/>
  <c r="G92" i="18"/>
  <c r="AZ57" i="18"/>
  <c r="J60" i="18"/>
  <c r="BN61" i="18"/>
  <c r="BG85" i="18"/>
  <c r="AB69" i="18"/>
  <c r="AV54" i="18"/>
  <c r="O89" i="18"/>
  <c r="AX46" i="18"/>
  <c r="BR60" i="18"/>
  <c r="AM55" i="18"/>
  <c r="AS86" i="18"/>
  <c r="BD45" i="18"/>
  <c r="AH58" i="18"/>
  <c r="AF70" i="18"/>
  <c r="BE83" i="18"/>
  <c r="BJ44" i="18"/>
  <c r="BP55" i="18"/>
  <c r="AJ63" i="18"/>
  <c r="AC93" i="18"/>
  <c r="BL86" i="18"/>
  <c r="AH96" i="18"/>
  <c r="BA98" i="18"/>
  <c r="AT97" i="18"/>
  <c r="AA81" i="18"/>
  <c r="BN99" i="18"/>
  <c r="BE74" i="18"/>
  <c r="AM69" i="18"/>
  <c r="AU89" i="18"/>
  <c r="Y79" i="18"/>
  <c r="BC97" i="18"/>
  <c r="X80" i="18"/>
  <c r="BO98" i="18"/>
  <c r="AS77" i="18"/>
  <c r="BI105" i="18"/>
  <c r="F88" i="18"/>
  <c r="BL101" i="18"/>
  <c r="BJ82" i="18"/>
  <c r="BK102" i="18"/>
  <c r="AH92" i="18"/>
  <c r="BQ111" i="18"/>
  <c r="BL85" i="18"/>
  <c r="BS85" i="18"/>
  <c r="BO51" i="18"/>
  <c r="Q54" i="18"/>
  <c r="U64" i="18"/>
  <c r="D92" i="18"/>
  <c r="R49" i="18"/>
  <c r="O60" i="18"/>
  <c r="AM72" i="18"/>
  <c r="U85" i="18"/>
  <c r="X75" i="18"/>
  <c r="BN53" i="18"/>
  <c r="AA76" i="18"/>
  <c r="AN91" i="18"/>
  <c r="J61" i="18"/>
  <c r="AP68" i="18"/>
  <c r="BI89" i="18"/>
  <c r="BI88" i="18"/>
  <c r="BH59" i="18"/>
  <c r="BB65" i="18"/>
  <c r="AH90" i="18"/>
  <c r="Y86" i="18"/>
  <c r="AL60" i="18"/>
  <c r="BG65" i="18"/>
  <c r="L83" i="18"/>
  <c r="BQ76" i="18"/>
  <c r="G69" i="18"/>
  <c r="AT95" i="18"/>
  <c r="S70" i="18"/>
  <c r="AS96" i="18"/>
  <c r="AN67" i="18"/>
  <c r="AC99" i="18"/>
  <c r="AQ76" i="18"/>
  <c r="BS70" i="18"/>
  <c r="AQ71" i="18"/>
  <c r="G71" i="18"/>
  <c r="F72" i="18"/>
  <c r="O71" i="18"/>
  <c r="BG70" i="18"/>
  <c r="AN65" i="18"/>
  <c r="Z69" i="18"/>
  <c r="M72" i="18"/>
  <c r="U66" i="18"/>
  <c r="L82" i="18"/>
  <c r="AX76" i="18"/>
  <c r="J104" i="18"/>
  <c r="BQ56" i="18"/>
  <c r="AH51" i="18"/>
  <c r="R54" i="18"/>
  <c r="AL61" i="18"/>
  <c r="AX55" i="18"/>
  <c r="BG90" i="18"/>
  <c r="BA61" i="18"/>
  <c r="L46" i="18"/>
  <c r="AL76" i="18"/>
  <c r="R45" i="18"/>
  <c r="BK73" i="18"/>
  <c r="BB44" i="18"/>
  <c r="H90" i="18"/>
  <c r="T61" i="18"/>
  <c r="O80" i="18"/>
  <c r="AN87" i="18"/>
  <c r="BC90" i="18"/>
  <c r="AJ59" i="18"/>
  <c r="BG37" i="18"/>
  <c r="BJ72" i="18"/>
  <c r="AE20" i="18"/>
  <c r="BE98" i="18"/>
  <c r="AI60" i="18"/>
  <c r="AX90" i="18"/>
  <c r="BD27" i="18"/>
  <c r="AP20" i="18"/>
  <c r="AF85" i="18"/>
  <c r="AA88" i="18"/>
  <c r="AL30" i="18"/>
  <c r="Y23" i="18"/>
  <c r="BO32" i="18"/>
  <c r="BR48" i="18"/>
  <c r="AV61" i="18"/>
  <c r="J63" i="18"/>
  <c r="X78" i="18"/>
  <c r="AL71" i="18"/>
  <c r="BC65" i="18"/>
  <c r="D74" i="18"/>
  <c r="AJ71" i="18"/>
  <c r="Q81" i="18"/>
  <c r="U65" i="18"/>
  <c r="AJ80" i="18"/>
  <c r="BO63" i="18"/>
  <c r="G80" i="18"/>
  <c r="L77" i="18"/>
  <c r="G81" i="18"/>
  <c r="AE74" i="18"/>
  <c r="D85" i="18"/>
  <c r="E32" i="18"/>
  <c r="AG31" i="18"/>
  <c r="K15" i="18"/>
  <c r="AL38" i="18"/>
  <c r="BN40" i="18"/>
  <c r="AC32" i="18"/>
  <c r="M40" i="18"/>
  <c r="L44" i="18"/>
  <c r="AJ34" i="18"/>
  <c r="AA43" i="18"/>
  <c r="AS35" i="18"/>
  <c r="AP55" i="18"/>
  <c r="BG74" i="18"/>
  <c r="AH87" i="18"/>
  <c r="H91" i="18"/>
  <c r="AH50" i="18"/>
  <c r="V79" i="18"/>
  <c r="C48" i="18"/>
  <c r="U83" i="18"/>
  <c r="AT53" i="18"/>
  <c r="BA89" i="18"/>
  <c r="U51" i="18"/>
  <c r="BI86" i="18"/>
  <c r="C58" i="18"/>
  <c r="L84" i="18"/>
  <c r="BO55" i="18"/>
  <c r="L80" i="18"/>
  <c r="Z98" i="18"/>
  <c r="X50" i="18"/>
  <c r="AA24" i="18"/>
  <c r="BC26" i="18"/>
  <c r="F51" i="18"/>
  <c r="K47" i="18"/>
  <c r="AZ48" i="18"/>
  <c r="AG35" i="18"/>
  <c r="BD87" i="18"/>
  <c r="BD88" i="18"/>
  <c r="AU40" i="18"/>
  <c r="BI43" i="18"/>
  <c r="X79" i="18"/>
  <c r="BA42" i="18"/>
  <c r="D53" i="18"/>
  <c r="K78" i="18"/>
  <c r="K88" i="18"/>
  <c r="M80" i="18"/>
  <c r="BO86" i="18"/>
  <c r="H67" i="18"/>
  <c r="BO97" i="18"/>
  <c r="Z85" i="18"/>
  <c r="AF83" i="18"/>
  <c r="G88" i="18"/>
  <c r="T49" i="18"/>
  <c r="BK60" i="18"/>
  <c r="AC46" i="18"/>
  <c r="AB86" i="18"/>
  <c r="AN85" i="18"/>
  <c r="BS48" i="18"/>
  <c r="BP68" i="18"/>
  <c r="M86" i="18"/>
  <c r="AI108" i="18"/>
  <c r="AU53" i="18"/>
  <c r="N57" i="18"/>
  <c r="BL91" i="18"/>
  <c r="BL47" i="18"/>
  <c r="V50" i="18"/>
  <c r="BN79" i="18"/>
  <c r="AW85" i="18"/>
  <c r="AT54" i="18"/>
  <c r="D57" i="18"/>
  <c r="E68" i="18"/>
  <c r="BR82" i="18"/>
  <c r="AA52" i="18"/>
  <c r="BC54" i="18"/>
  <c r="AT63" i="18"/>
  <c r="AP92" i="18"/>
  <c r="AA62" i="18"/>
  <c r="S52" i="18"/>
  <c r="AM70" i="18"/>
  <c r="F90" i="18"/>
  <c r="S91" i="18"/>
  <c r="BP110" i="18"/>
  <c r="V92" i="18"/>
  <c r="BS111" i="18"/>
  <c r="AZ89" i="18"/>
  <c r="AA109" i="18"/>
  <c r="O53" i="18"/>
  <c r="S83" i="18"/>
  <c r="AT44" i="18"/>
  <c r="BR54" i="18"/>
  <c r="K68" i="18"/>
  <c r="M89" i="18"/>
  <c r="AW59" i="18"/>
  <c r="J76" i="18"/>
  <c r="AL82" i="18"/>
  <c r="BC52" i="18"/>
  <c r="AX69" i="18"/>
  <c r="J75" i="18"/>
  <c r="S85" i="18"/>
  <c r="O66" i="18"/>
  <c r="AX62" i="18"/>
  <c r="AF67" i="18"/>
  <c r="AF86" i="18"/>
  <c r="AF63" i="18"/>
  <c r="BC70" i="18"/>
  <c r="BL62" i="18"/>
  <c r="S87" i="18"/>
  <c r="BN75" i="18"/>
  <c r="J65" i="18"/>
  <c r="BE69" i="18"/>
  <c r="AO62" i="18"/>
  <c r="AB71" i="18"/>
  <c r="AB67" i="18"/>
  <c r="AV102" i="18"/>
  <c r="AN68" i="18"/>
  <c r="BH103" i="18"/>
  <c r="AI65" i="18"/>
  <c r="C101" i="18"/>
  <c r="AC71" i="18"/>
  <c r="F70" i="18"/>
  <c r="AP91" i="18"/>
  <c r="BR63" i="18"/>
  <c r="AA64" i="18"/>
  <c r="BR68" i="18"/>
  <c r="BS90" i="18"/>
  <c r="BH69" i="18"/>
  <c r="BG62" i="18"/>
  <c r="AS72" i="18"/>
  <c r="BO53" i="18"/>
  <c r="AP58" i="18"/>
  <c r="BP70" i="18"/>
  <c r="BE81" i="18"/>
  <c r="M71" i="18"/>
  <c r="F56" i="18"/>
  <c r="N65" i="18"/>
  <c r="AW82" i="18"/>
  <c r="BO62" i="18"/>
  <c r="AN53" i="18"/>
  <c r="BQ71" i="18"/>
  <c r="Z95" i="18"/>
  <c r="M73" i="18"/>
  <c r="C88" i="18"/>
  <c r="AN102" i="18"/>
  <c r="F89" i="18"/>
  <c r="AQ103" i="18"/>
  <c r="AA86" i="18"/>
  <c r="AZ100" i="18"/>
  <c r="U92" i="18"/>
  <c r="Y92" i="18"/>
  <c r="AI68" i="18"/>
  <c r="Y84" i="18"/>
  <c r="C105" i="18"/>
  <c r="X85" i="18"/>
  <c r="AE106" i="18"/>
  <c r="N104" i="18"/>
  <c r="BG102" i="18"/>
  <c r="AM88" i="18"/>
  <c r="Y94" i="18"/>
  <c r="AQ59" i="18"/>
  <c r="X95" i="18"/>
  <c r="V71" i="18"/>
  <c r="AV97" i="18"/>
  <c r="AV64" i="18"/>
  <c r="AL64" i="18"/>
  <c r="BG51" i="18"/>
  <c r="E69" i="18"/>
  <c r="AJ88" i="18"/>
  <c r="BJ70" i="18"/>
  <c r="BE57" i="18"/>
  <c r="F79" i="18"/>
  <c r="F93" i="18"/>
  <c r="V64" i="18"/>
  <c r="U63" i="18"/>
  <c r="C68" i="18"/>
  <c r="BN67" i="18"/>
  <c r="S64" i="18"/>
  <c r="H81" i="18"/>
  <c r="BD77" i="18"/>
  <c r="H65" i="18"/>
  <c r="L81" i="18"/>
  <c r="AF80" i="18"/>
  <c r="AO72" i="18"/>
  <c r="AO63" i="18"/>
  <c r="L71" i="18"/>
  <c r="AH79" i="18"/>
  <c r="AB73" i="18"/>
  <c r="BO75" i="18"/>
  <c r="T68" i="18"/>
  <c r="T64" i="18"/>
  <c r="BR110" i="18"/>
  <c r="AF65" i="18"/>
  <c r="BK105" i="18"/>
  <c r="AH73" i="18"/>
  <c r="AL109" i="18"/>
  <c r="U90" i="18"/>
  <c r="BS97" i="18"/>
  <c r="Q73" i="18"/>
  <c r="BN91" i="18"/>
  <c r="BG83" i="18"/>
  <c r="Q89" i="18"/>
  <c r="AJ72" i="18"/>
  <c r="AP86" i="18"/>
  <c r="Q108" i="18"/>
  <c r="BP105" i="18"/>
  <c r="BO96" i="18"/>
  <c r="AO111" i="18"/>
  <c r="AL101" i="18"/>
  <c r="BD98" i="18"/>
  <c r="BP109" i="18"/>
  <c r="AJ102" i="18"/>
  <c r="AU102" i="18"/>
  <c r="BR97" i="18"/>
  <c r="BH80" i="18"/>
  <c r="M101" i="18"/>
  <c r="BB88" i="18"/>
  <c r="AC103" i="18"/>
  <c r="BJ85" i="18"/>
  <c r="AC100" i="18"/>
  <c r="AI94" i="18"/>
  <c r="BE111" i="18"/>
  <c r="Q109" i="18"/>
  <c r="U103" i="18"/>
  <c r="BS95" i="18"/>
  <c r="S111" i="18"/>
  <c r="AS100" i="18"/>
  <c r="AV96" i="18"/>
  <c r="AU110" i="18"/>
  <c r="AG110" i="18"/>
  <c r="L96" i="18"/>
  <c r="BG107" i="18"/>
  <c r="BB91" i="18"/>
  <c r="AC111" i="18"/>
  <c r="Z78" i="18"/>
  <c r="BD96" i="18"/>
  <c r="J108" i="18"/>
  <c r="AT103" i="18"/>
  <c r="C97" i="18"/>
  <c r="AS112" i="18"/>
  <c r="AS106" i="18"/>
  <c r="Y103" i="18"/>
  <c r="AS108" i="18"/>
  <c r="N106" i="18"/>
  <c r="O101" i="18"/>
  <c r="AM102" i="18"/>
  <c r="BK84" i="18"/>
  <c r="AW105" i="18"/>
  <c r="AB97" i="18"/>
  <c r="E103" i="18"/>
  <c r="BD91" i="18"/>
  <c r="AH107" i="18"/>
  <c r="Q107" i="18"/>
  <c r="AX111" i="18"/>
  <c r="AT105" i="18"/>
  <c r="AB96" i="18"/>
  <c r="AL107" i="18"/>
  <c r="Y111" i="18"/>
  <c r="Q111" i="18"/>
  <c r="AM101" i="18"/>
  <c r="AP97" i="18"/>
  <c r="AX104" i="18"/>
  <c r="AJ93" i="18"/>
  <c r="BK101" i="18"/>
  <c r="BE90" i="18"/>
  <c r="L105" i="18"/>
  <c r="Q88" i="18"/>
  <c r="AZ107" i="18"/>
  <c r="J102" i="18"/>
  <c r="G97" i="18"/>
  <c r="Q101" i="18"/>
  <c r="AW97" i="18"/>
  <c r="R99" i="18"/>
  <c r="S112" i="18"/>
  <c r="AW102" i="18"/>
  <c r="D95" i="18"/>
  <c r="BK98" i="18"/>
  <c r="BO94" i="18"/>
  <c r="N54" i="18"/>
  <c r="Q97" i="18"/>
  <c r="BK65" i="18"/>
  <c r="AO99" i="18"/>
  <c r="N63" i="18"/>
  <c r="L95" i="18"/>
  <c r="AL97" i="18"/>
  <c r="AX105" i="18"/>
  <c r="BL94" i="18"/>
  <c r="X111" i="18"/>
  <c r="Y101" i="18"/>
  <c r="T94" i="18"/>
  <c r="E126" i="32"/>
  <c r="AN108" i="18"/>
  <c r="AL108" i="18"/>
  <c r="M104" i="18"/>
  <c r="AM73" i="18"/>
  <c r="BE106" i="18"/>
  <c r="AS69" i="18"/>
  <c r="S110" i="18"/>
  <c r="BH77" i="18"/>
  <c r="AJ107" i="18"/>
  <c r="AE100" i="18"/>
  <c r="BJ99" i="18"/>
  <c r="BB106" i="18"/>
  <c r="H103" i="18"/>
  <c r="BB95" i="18"/>
  <c r="AE104" i="18"/>
  <c r="BD102" i="18"/>
  <c r="C99" i="18"/>
  <c r="F81" i="18"/>
  <c r="AP98" i="18"/>
  <c r="N78" i="18"/>
  <c r="M94" i="18"/>
  <c r="AV75" i="18"/>
  <c r="AT96" i="18"/>
  <c r="AP83" i="18"/>
  <c r="AI105" i="18"/>
  <c r="H94" i="18"/>
  <c r="AB109" i="18"/>
  <c r="E98" i="18"/>
  <c r="AE99" i="18"/>
  <c r="AF106" i="18"/>
  <c r="H98" i="18"/>
  <c r="BD110" i="18"/>
  <c r="BO110" i="18"/>
  <c r="AF96" i="18"/>
  <c r="Q72" i="18"/>
  <c r="L99" i="18"/>
  <c r="BG81" i="18"/>
  <c r="BJ100" i="18"/>
  <c r="BE89" i="18"/>
  <c r="AB104" i="18"/>
  <c r="F100" i="18"/>
  <c r="T109" i="18"/>
  <c r="BS106" i="18"/>
  <c r="J101" i="18"/>
  <c r="AX94" i="18"/>
  <c r="BQ108" i="18"/>
  <c r="BP99" i="18"/>
  <c r="AA95" i="18"/>
  <c r="N108" i="18"/>
  <c r="M108" i="18"/>
  <c r="BH85" i="18"/>
  <c r="AJ111" i="18"/>
  <c r="O83" i="18"/>
  <c r="BJ108" i="18"/>
  <c r="BE92" i="18"/>
  <c r="AI95" i="18"/>
  <c r="BN111" i="18"/>
  <c r="AU95" i="18"/>
  <c r="AT111" i="18"/>
  <c r="J109" i="18"/>
  <c r="BI104" i="18"/>
  <c r="AW100" i="18"/>
  <c r="Y106" i="18"/>
  <c r="AZ104" i="18"/>
  <c r="N105" i="18"/>
  <c r="L102" i="18"/>
  <c r="BO88" i="18"/>
  <c r="AL103" i="18"/>
  <c r="E86" i="18"/>
  <c r="AL100" i="18"/>
  <c r="Z83" i="18"/>
  <c r="H104" i="18"/>
  <c r="AX103" i="18"/>
  <c r="M109" i="18"/>
  <c r="BR102" i="18"/>
  <c r="BH94" i="18"/>
  <c r="O111" i="18"/>
  <c r="AW108" i="18"/>
  <c r="X104" i="18"/>
  <c r="O99" i="18"/>
  <c r="U96" i="18"/>
  <c r="BK107" i="18"/>
  <c r="BO91" i="18"/>
  <c r="AL111" i="18"/>
  <c r="BI58" i="18"/>
  <c r="BQ96" i="18"/>
  <c r="AC56" i="18"/>
  <c r="AF99" i="18"/>
  <c r="BG111" i="18"/>
  <c r="BK100" i="18"/>
  <c r="AN99" i="18"/>
  <c r="AO106" i="18"/>
  <c r="D103" i="18"/>
  <c r="AO108" i="18"/>
  <c r="E112" i="18"/>
  <c r="BG109" i="18"/>
  <c r="BL104" i="18"/>
  <c r="AM110" i="18"/>
  <c r="AW57" i="18"/>
  <c r="BN95" i="18"/>
  <c r="Z55" i="18"/>
  <c r="T98" i="18"/>
  <c r="E67" i="18"/>
  <c r="BQ101" i="18"/>
  <c r="Q96" i="18"/>
  <c r="M103" i="18"/>
  <c r="AB103" i="18"/>
  <c r="BI108" i="18"/>
  <c r="O105" i="18"/>
  <c r="Q100" i="18"/>
  <c r="BI112" i="18"/>
  <c r="BM112" i="18" s="1"/>
  <c r="CD112" i="18" s="1"/>
  <c r="C106" i="18"/>
  <c r="AI100" i="18"/>
  <c r="F102" i="18"/>
  <c r="BP63" i="18"/>
  <c r="Y105" i="18"/>
  <c r="BB78" i="18"/>
  <c r="BD107" i="18"/>
  <c r="AV70" i="18"/>
  <c r="V111" i="18"/>
  <c r="BH104" i="18"/>
  <c r="AO98" i="18"/>
  <c r="AA110" i="18"/>
  <c r="BO100" i="18"/>
  <c r="AG94" i="18"/>
  <c r="X102" i="18"/>
  <c r="AQ105" i="18"/>
  <c r="AZ97" i="18"/>
  <c r="AT72" i="18"/>
  <c r="U97" i="18"/>
  <c r="R82" i="18"/>
  <c r="BB99" i="18"/>
  <c r="Z79" i="18"/>
  <c r="Y95" i="18"/>
  <c r="BH76" i="18"/>
  <c r="AS97" i="18"/>
  <c r="E100" i="18"/>
  <c r="AH101" i="18"/>
  <c r="BB96" i="18"/>
  <c r="BO108" i="18"/>
  <c r="AI104" i="18"/>
  <c r="BE96" i="18"/>
  <c r="AF108" i="18"/>
  <c r="U108" i="18"/>
  <c r="S86" i="18"/>
  <c r="AE111" i="18"/>
  <c r="AA83" i="18"/>
  <c r="T74" i="18"/>
  <c r="BQ92" i="18"/>
  <c r="AW92" i="18"/>
  <c r="T90" i="18"/>
  <c r="AH111" i="18"/>
  <c r="AO109" i="18"/>
  <c r="G95" i="18"/>
  <c r="H109" i="18"/>
  <c r="AB105" i="18"/>
  <c r="R97" i="18"/>
  <c r="AE107" i="18"/>
  <c r="S109" i="18"/>
  <c r="AV94" i="18"/>
  <c r="BD111" i="18"/>
  <c r="AL89" i="18"/>
  <c r="Y109" i="18"/>
  <c r="BG86" i="18"/>
  <c r="AL106" i="18"/>
  <c r="N84" i="18"/>
  <c r="D110" i="18"/>
  <c r="AG109" i="18"/>
  <c r="Z94" i="18"/>
  <c r="BR108" i="18"/>
  <c r="AU106" i="18"/>
  <c r="BB102" i="18"/>
  <c r="K100" i="18"/>
  <c r="K110" i="18"/>
  <c r="AS102" i="18"/>
  <c r="BH102" i="18"/>
  <c r="Y99" i="18"/>
  <c r="BK81" i="18"/>
  <c r="E101" i="18"/>
  <c r="BN89" i="18"/>
  <c r="AO104" i="18"/>
  <c r="H87" i="18"/>
  <c r="AO101" i="18"/>
  <c r="BH95" i="18"/>
  <c r="AX106" i="18"/>
  <c r="BG100" i="18"/>
  <c r="AC102" i="18"/>
  <c r="AV108" i="18"/>
  <c r="AC106" i="18"/>
  <c r="BI101" i="18"/>
  <c r="BL97" i="18"/>
  <c r="BH110" i="18"/>
  <c r="AS111" i="18"/>
  <c r="X83" i="18"/>
  <c r="E109" i="18"/>
  <c r="BN92" i="18"/>
  <c r="AV95" i="18"/>
  <c r="BL59" i="18"/>
  <c r="K98" i="18"/>
  <c r="Z109" i="18"/>
  <c r="AW104" i="18"/>
  <c r="S98" i="18"/>
  <c r="N110" i="18"/>
  <c r="BB100" i="18"/>
  <c r="H106" i="18"/>
  <c r="BI109" i="18"/>
  <c r="AM107" i="18"/>
  <c r="AA102" i="18"/>
  <c r="AP103" i="18"/>
  <c r="BB71" i="18"/>
  <c r="AP100" i="18"/>
  <c r="AW68" i="18"/>
  <c r="Q104" i="18"/>
  <c r="BR65" i="18"/>
  <c r="D101" i="18"/>
  <c r="AX108" i="18"/>
  <c r="AZ106" i="18"/>
  <c r="BH111" i="18"/>
  <c r="BA97" i="18"/>
  <c r="BB108" i="18"/>
  <c r="C104" i="18"/>
  <c r="D98" i="18"/>
  <c r="J95" i="18"/>
  <c r="V112" i="18"/>
  <c r="V106" i="18"/>
  <c r="AX67" i="18"/>
  <c r="R103" i="18"/>
  <c r="BS64" i="18"/>
  <c r="AG108" i="18"/>
  <c r="R62" i="18"/>
  <c r="BP108" i="18"/>
  <c r="N102" i="18"/>
  <c r="T97" i="18"/>
  <c r="AG102" i="18"/>
  <c r="D99" i="18"/>
  <c r="U100" i="18"/>
  <c r="V110" i="18"/>
  <c r="AP99" i="18"/>
  <c r="AE96" i="18"/>
  <c r="X76" i="18"/>
  <c r="BR95" i="18"/>
  <c r="AS73" i="18"/>
  <c r="AG98" i="18"/>
  <c r="D86" i="18"/>
  <c r="BP102" i="18"/>
  <c r="AC80" i="18"/>
  <c r="X96" i="18"/>
  <c r="BB98" i="18"/>
  <c r="BG105" i="18"/>
  <c r="C95" i="18"/>
  <c r="U106" i="18"/>
  <c r="AB102" i="18"/>
  <c r="AJ95" i="18"/>
  <c r="BQ105" i="18"/>
  <c r="BS105" i="18"/>
  <c r="BO89" i="18"/>
  <c r="G102" i="18"/>
  <c r="V87" i="18"/>
  <c r="AB106" i="18"/>
  <c r="AM84" i="18"/>
  <c r="AF75" i="18"/>
  <c r="AN94" i="18"/>
  <c r="Z104" i="18"/>
  <c r="AU101" i="18"/>
  <c r="Z105" i="18"/>
  <c r="BO106" i="18"/>
  <c r="Q103" i="18"/>
  <c r="BO95" i="18"/>
  <c r="AU105" i="18"/>
  <c r="K104" i="18"/>
  <c r="S100" i="18"/>
  <c r="K95" i="18"/>
  <c r="BD75" i="18"/>
  <c r="AE97" i="18"/>
  <c r="T73" i="18"/>
  <c r="O100" i="18"/>
  <c r="AW84" i="18"/>
  <c r="D102" i="18"/>
  <c r="BC98" i="18"/>
  <c r="BN106" i="18"/>
  <c r="BA110" i="18"/>
  <c r="Q99" i="18"/>
  <c r="BD101" i="18"/>
  <c r="AJ106" i="18"/>
  <c r="Q98" i="18"/>
  <c r="C111" i="18"/>
  <c r="BR111" i="18"/>
  <c r="AI97" i="18"/>
  <c r="AG73" i="18"/>
  <c r="X100" i="18"/>
  <c r="AV85" i="18"/>
  <c r="H102" i="18"/>
  <c r="BQ90" i="18"/>
  <c r="BA105" i="18"/>
  <c r="AM94" i="18"/>
  <c r="AJ110" i="18"/>
  <c r="AS104" i="18"/>
  <c r="AA99" i="18"/>
  <c r="H126" i="32"/>
  <c r="V112" i="26" s="1"/>
  <c r="X113" i="33" s="1"/>
  <c r="O110" i="18"/>
  <c r="H107" i="18"/>
  <c r="AQ96" i="18"/>
  <c r="AA108" i="18"/>
  <c r="AC109" i="18"/>
  <c r="BK86" i="18"/>
  <c r="AP106" i="18"/>
  <c r="AA84" i="18"/>
  <c r="H110" i="18"/>
  <c r="BQ93" i="18"/>
  <c r="BH96" i="18"/>
  <c r="BG106" i="18"/>
  <c r="BG96" i="18"/>
  <c r="AQ106" i="18"/>
  <c r="T102" i="18"/>
  <c r="BI98" i="18"/>
  <c r="BH109" i="18"/>
  <c r="AB107" i="18"/>
  <c r="BH105" i="18"/>
  <c r="AW109" i="18"/>
  <c r="R101" i="18"/>
  <c r="O63" i="18"/>
  <c r="BB104" i="18"/>
  <c r="BQ73" i="18"/>
  <c r="BB101" i="18"/>
  <c r="BI69" i="18"/>
  <c r="T105" i="18"/>
  <c r="BG103" i="18"/>
  <c r="AC110" i="18"/>
  <c r="Y104" i="18"/>
  <c r="BK95" i="18"/>
  <c r="Q106" i="18"/>
  <c r="BE101" i="18"/>
  <c r="BA96" i="18"/>
  <c r="AZ110" i="18"/>
  <c r="AW112" i="18"/>
  <c r="R109" i="18"/>
  <c r="V81" i="18"/>
  <c r="BI95" i="18"/>
  <c r="AM78" i="18"/>
  <c r="O98" i="18"/>
  <c r="BH75" i="18"/>
  <c r="BN100" i="18"/>
  <c r="BK111" i="18"/>
  <c r="F101" i="18"/>
  <c r="BA99" i="18"/>
  <c r="BE107" i="18"/>
  <c r="G104" i="18"/>
  <c r="BE109" i="18"/>
  <c r="V107" i="18"/>
  <c r="AF102" i="18"/>
  <c r="S80" i="18"/>
  <c r="AP111" i="18"/>
  <c r="AA77" i="18"/>
  <c r="L97" i="18"/>
  <c r="AV74" i="18"/>
  <c r="AJ99" i="18"/>
  <c r="BD95" i="18"/>
  <c r="AU94" i="18"/>
  <c r="AG97" i="18"/>
  <c r="Z103" i="18"/>
  <c r="AA104" i="18"/>
  <c r="C110" i="18"/>
  <c r="U111" i="18"/>
  <c r="O94" i="18"/>
  <c r="BC109" i="18"/>
  <c r="AM104" i="18"/>
  <c r="AS93" i="18"/>
  <c r="U104" i="18"/>
  <c r="BN90" i="18"/>
  <c r="V104" i="18"/>
  <c r="U88" i="18"/>
  <c r="AQ108" i="18"/>
  <c r="AL85" i="18"/>
  <c r="S102" i="18"/>
  <c r="BO105" i="18"/>
  <c r="BE99" i="18"/>
  <c r="AN110" i="18"/>
  <c r="BS100" i="18"/>
  <c r="AT94" i="18"/>
  <c r="AN103" i="18"/>
  <c r="AI101" i="18"/>
  <c r="BP98" i="18"/>
  <c r="BE104" i="18"/>
  <c r="BH79" i="18"/>
  <c r="J96" i="18"/>
  <c r="BP76" i="18"/>
  <c r="AH98" i="18"/>
  <c r="AF74" i="18"/>
  <c r="D111" i="18"/>
  <c r="AH97" i="18"/>
  <c r="AC105" i="18"/>
  <c r="AX102" i="18"/>
  <c r="BN97" i="18"/>
  <c r="BS108" i="18"/>
  <c r="AV104" i="18"/>
  <c r="BN96" i="18"/>
  <c r="AI109" i="18"/>
  <c r="AT109" i="18"/>
  <c r="BJ103" i="18"/>
  <c r="AG93" i="18"/>
  <c r="AW106" i="18"/>
  <c r="AO90" i="18"/>
  <c r="X110" i="18"/>
  <c r="BJ87" i="18"/>
  <c r="AO107" i="18"/>
  <c r="BR106" i="18"/>
  <c r="BO99" i="18"/>
  <c r="AT106" i="18"/>
  <c r="T110" i="18"/>
  <c r="AU100" i="18"/>
  <c r="U98" i="18"/>
  <c r="AI107" i="18"/>
  <c r="R110" i="18"/>
  <c r="BI94" i="18"/>
  <c r="BJ106" i="18"/>
  <c r="BB90" i="18"/>
  <c r="AB110" i="18"/>
  <c r="E88" i="18"/>
  <c r="BB107" i="18"/>
  <c r="AM85" i="18"/>
  <c r="T111" i="18"/>
  <c r="AS110" i="18"/>
  <c r="AL95" i="18"/>
  <c r="Y110" i="18"/>
  <c r="BI110" i="18"/>
  <c r="AN97" i="18"/>
  <c r="AN107" i="18"/>
  <c r="N111" i="18"/>
  <c r="BI103" i="18"/>
  <c r="BK103" i="18"/>
  <c r="AQ101" i="18"/>
  <c r="BH65" i="18"/>
  <c r="Q102" i="18"/>
  <c r="N64" i="18"/>
  <c r="BE105" i="18"/>
  <c r="AQ80" i="18"/>
  <c r="BE102" i="18"/>
  <c r="BL95" i="18"/>
  <c r="BJ107" i="18"/>
  <c r="E102" i="18"/>
  <c r="AP94" i="18"/>
  <c r="BL109" i="18"/>
  <c r="BL99" i="18"/>
  <c r="AF95" i="18"/>
  <c r="S108" i="18"/>
  <c r="BN105" i="18"/>
  <c r="BC106" i="18"/>
  <c r="AW72" i="18"/>
  <c r="Q110" i="18"/>
  <c r="U82" i="18"/>
  <c r="BL96" i="18"/>
  <c r="AL79" i="18"/>
  <c r="N99" i="18"/>
  <c r="AM109" i="18"/>
  <c r="BJ104" i="18"/>
  <c r="AF98" i="18"/>
  <c r="AM111" i="18"/>
  <c r="BN101" i="18"/>
  <c r="T107" i="18"/>
  <c r="AH105" i="18"/>
  <c r="T108" i="18"/>
  <c r="BS88" i="18"/>
  <c r="BO104" i="18"/>
  <c r="R86" i="18"/>
  <c r="BO101" i="18"/>
  <c r="AM83" i="18"/>
  <c r="BJ109" i="18"/>
  <c r="K93" i="18"/>
  <c r="BQ107" i="18"/>
  <c r="S101" i="18"/>
  <c r="BD106" i="18"/>
  <c r="AM100" i="18"/>
  <c r="BE97" i="18"/>
  <c r="BN109" i="18"/>
  <c r="S105" i="18"/>
  <c r="G99" i="18"/>
  <c r="Z96" i="18"/>
  <c r="F85" i="18"/>
  <c r="BC100" i="18"/>
  <c r="AA98" i="18"/>
  <c r="AG105" i="18"/>
  <c r="BQ91" i="18"/>
  <c r="U105" i="18"/>
  <c r="AG89" i="18"/>
  <c r="AP109" i="18"/>
  <c r="AM103" i="18"/>
  <c r="AJ98" i="18"/>
  <c r="AT102" i="18"/>
  <c r="H99" i="18"/>
  <c r="BE100" i="18"/>
  <c r="AG101" i="18"/>
  <c r="AN104" i="18"/>
  <c r="AU97" i="18"/>
  <c r="AV99" i="18"/>
  <c r="AG87" i="18"/>
  <c r="BG94" i="18"/>
  <c r="BG80" i="18"/>
  <c r="M97" i="18"/>
  <c r="BS77" i="18"/>
  <c r="AT99" i="18"/>
  <c r="M96" i="18"/>
  <c r="AF112" i="18"/>
  <c r="AQ100" i="18"/>
  <c r="S96" i="18"/>
  <c r="AH106" i="18"/>
  <c r="AO102" i="18"/>
  <c r="AS95" i="18"/>
  <c r="O107" i="18"/>
  <c r="M107" i="18"/>
  <c r="BC101" i="18"/>
  <c r="BL84" i="18"/>
  <c r="D105" i="18"/>
  <c r="AM95" i="18"/>
  <c r="BI107" i="18"/>
  <c r="BA91" i="18"/>
  <c r="AA111" i="18"/>
  <c r="AL105" i="18"/>
  <c r="AT98" i="18"/>
  <c r="AF110" i="18"/>
  <c r="BR107" i="18"/>
  <c r="AG104" i="18"/>
  <c r="BR96" i="18"/>
  <c r="E106" i="18"/>
  <c r="O104" i="18"/>
  <c r="AN100" i="18"/>
  <c r="N96" i="18"/>
  <c r="K77" i="18"/>
  <c r="AU98" i="18"/>
  <c r="AJ74" i="18"/>
  <c r="R94" i="18"/>
  <c r="D94" i="18"/>
  <c r="G103" i="18"/>
  <c r="BS99" i="18"/>
  <c r="L108" i="18"/>
  <c r="AX96" i="18"/>
  <c r="F98" i="18"/>
  <c r="AE112" i="18"/>
  <c r="AV107" i="18"/>
  <c r="AG99" i="18"/>
  <c r="V95" i="18"/>
  <c r="BL105" i="18"/>
  <c r="BH98" i="18"/>
  <c r="AP69" i="18"/>
  <c r="V94" i="18"/>
  <c r="BG66" i="18"/>
  <c r="T103" i="18"/>
  <c r="Z65" i="18"/>
  <c r="AT100" i="18"/>
  <c r="AQ94" i="18"/>
  <c r="AV111" i="18"/>
  <c r="AV106" i="18"/>
  <c r="Z101" i="18"/>
  <c r="BA107" i="18"/>
  <c r="AQ98" i="18"/>
  <c r="K94" i="18"/>
  <c r="AJ112" i="18"/>
  <c r="AQ109" i="18"/>
  <c r="AO110" i="18"/>
  <c r="BB97" i="18"/>
  <c r="BO107" i="18"/>
  <c r="BI73" i="18"/>
  <c r="AG111" i="18"/>
  <c r="BJ88" i="18"/>
  <c r="BK97" i="18"/>
  <c r="BK106" i="18"/>
  <c r="BK96" i="18"/>
  <c r="BC107" i="18"/>
  <c r="AJ103" i="18"/>
  <c r="C100" i="18"/>
  <c r="BK110" i="18"/>
  <c r="AA103" i="18"/>
  <c r="BP103" i="18"/>
  <c r="F82" i="18"/>
  <c r="U102" i="18"/>
  <c r="BR89" i="18"/>
  <c r="BJ105" i="18"/>
  <c r="Q87" i="18"/>
  <c r="BN102" i="18"/>
  <c r="AL84" i="18"/>
  <c r="L101" i="18"/>
  <c r="E105" i="18"/>
  <c r="AL110" i="18"/>
  <c r="AC104" i="18"/>
  <c r="F96" i="18"/>
  <c r="AG107" i="18"/>
  <c r="BQ102" i="18"/>
  <c r="BD97" i="18"/>
  <c r="BP111" i="18"/>
  <c r="AB83" i="18"/>
  <c r="BL78" i="18"/>
  <c r="BR92" i="18"/>
  <c r="K76" i="18"/>
  <c r="AO94" i="18"/>
  <c r="AF73" i="18"/>
  <c r="D97" i="18"/>
  <c r="V109" i="18"/>
  <c r="BQ106" i="18"/>
  <c r="V102" i="18"/>
  <c r="X103" i="18"/>
  <c r="BN107" i="18"/>
  <c r="T104" i="18"/>
  <c r="BQ110" i="18"/>
  <c r="AH108" i="18"/>
  <c r="AI103" i="18"/>
  <c r="BS91" i="18"/>
  <c r="BQ74" i="18"/>
  <c r="BC102" i="18"/>
  <c r="T72" i="18"/>
  <c r="BJ95" i="18"/>
  <c r="BJ81" i="18"/>
  <c r="Y98" i="18"/>
  <c r="BC111" i="18"/>
  <c r="AI112" i="18"/>
  <c r="AL104" i="18"/>
  <c r="BP94" i="18"/>
  <c r="G110" i="18"/>
  <c r="AH100" i="18"/>
  <c r="X94" i="18"/>
  <c r="BS110" i="18"/>
  <c r="AP105" i="18"/>
  <c r="BB105" i="18"/>
  <c r="AL88" i="18"/>
  <c r="BO102" i="18"/>
  <c r="BK85" i="18"/>
  <c r="C108" i="18"/>
  <c r="J83" i="18"/>
  <c r="BL108" i="18"/>
  <c r="AE103" i="18"/>
  <c r="Y97" i="18"/>
  <c r="R112" i="18"/>
  <c r="AZ111" i="18"/>
  <c r="M102" i="18"/>
  <c r="AW95" i="18"/>
  <c r="BA103" i="18"/>
  <c r="AV101" i="18"/>
  <c r="K99" i="18"/>
  <c r="BK94" i="18"/>
  <c r="BK80" i="18"/>
  <c r="Z97" i="18"/>
  <c r="J78" i="18"/>
  <c r="AX99" i="18"/>
  <c r="AI75" i="18"/>
  <c r="Q95" i="18"/>
  <c r="AX98" i="18"/>
  <c r="AE110" i="18"/>
  <c r="AC95" i="18"/>
  <c r="AM106" i="18"/>
  <c r="M110" i="18"/>
  <c r="D107" i="18"/>
  <c r="L98" i="18"/>
  <c r="AV109" i="18"/>
  <c r="AX109" i="18"/>
  <c r="H105" i="18"/>
  <c r="AL96" i="18"/>
  <c r="D108" i="18"/>
  <c r="BE91" i="18"/>
  <c r="AN111" i="18"/>
  <c r="H89" i="18"/>
  <c r="BE108" i="18"/>
  <c r="Y108" i="18"/>
  <c r="BN104" i="18"/>
  <c r="AW107" i="18"/>
  <c r="L104" i="18"/>
  <c r="BG95" i="18"/>
  <c r="M111" i="18"/>
  <c r="BH108" i="18"/>
  <c r="X101" i="18"/>
  <c r="C96" i="18"/>
  <c r="H108" i="18"/>
  <c r="AS75" i="18"/>
  <c r="BA111" i="18"/>
  <c r="Z77" i="18"/>
  <c r="BN108" i="18"/>
  <c r="BL74" i="18"/>
  <c r="Z106" i="18"/>
  <c r="AW110" i="18"/>
  <c r="AP95" i="18"/>
  <c r="AB111" i="18"/>
  <c r="AC101" i="18"/>
  <c r="AZ98" i="18"/>
  <c r="AZ108" i="18"/>
  <c r="T101" i="18"/>
  <c r="AE101" i="18"/>
  <c r="AT73" i="18"/>
  <c r="AE94" i="18"/>
  <c r="AU86" i="18"/>
  <c r="AG103" i="18"/>
  <c r="L91" i="18"/>
  <c r="AX100" i="18"/>
  <c r="T88" i="18"/>
  <c r="BQ103" i="18"/>
  <c r="F97" i="18"/>
  <c r="E108" i="18"/>
  <c r="R102" i="18"/>
  <c r="BC94" i="18"/>
  <c r="F111" i="18"/>
  <c r="AJ100" i="18"/>
  <c r="AI96" i="18"/>
  <c r="AE109" i="18"/>
  <c r="F87" i="18"/>
  <c r="AC82" i="18"/>
  <c r="AN84" i="18"/>
  <c r="BK79" i="18"/>
  <c r="J94" i="18"/>
  <c r="J77" i="18"/>
  <c r="BA95" i="18"/>
  <c r="BP106" i="18"/>
  <c r="AP110" i="18"/>
  <c r="AT108" i="18"/>
  <c r="AI99" i="18"/>
  <c r="AQ111" i="18"/>
  <c r="BR101" i="18"/>
  <c r="AJ108" i="18"/>
  <c r="J106" i="18"/>
  <c r="P106" i="18" s="1"/>
  <c r="BW106" i="18" s="1"/>
  <c r="K101" i="18"/>
  <c r="N101" i="18"/>
  <c r="BH83" i="18"/>
  <c r="AT104" i="18"/>
  <c r="AF93" i="18"/>
  <c r="BG101" i="18"/>
  <c r="BA90" i="18"/>
  <c r="BQ104" i="18"/>
  <c r="BS104" i="18"/>
  <c r="U110" i="18"/>
  <c r="K108" i="18"/>
  <c r="AP101" i="18"/>
  <c r="BQ98" i="18"/>
  <c r="BR109" i="18"/>
  <c r="AF105" i="18"/>
  <c r="T99" i="18"/>
  <c r="AM96" i="18"/>
  <c r="AH103" i="18"/>
  <c r="T92" i="18"/>
  <c r="BH100" i="18"/>
  <c r="AO89" i="18"/>
  <c r="BN103" i="18"/>
  <c r="E87" i="18"/>
  <c r="AN106" i="18"/>
  <c r="BP100" i="18"/>
  <c r="D96" i="18"/>
  <c r="AV112" i="18"/>
  <c r="AW103" i="18"/>
  <c r="T100" i="18"/>
  <c r="AB94" i="18"/>
  <c r="AT101" i="18"/>
  <c r="AM105" i="18"/>
  <c r="BH97" i="18"/>
  <c r="BB103" i="18"/>
  <c r="AG72" i="18"/>
  <c r="E96" i="18"/>
  <c r="E82" i="18"/>
  <c r="AC98" i="18"/>
  <c r="M79" i="18"/>
  <c r="BS103" i="18"/>
  <c r="AC97" i="18"/>
  <c r="AH104" i="18"/>
  <c r="BO103" i="18"/>
  <c r="L110" i="18"/>
  <c r="AX107" i="18"/>
  <c r="BE103" i="18"/>
  <c r="BI96" i="18"/>
  <c r="X107" i="18"/>
  <c r="Z107" i="18"/>
  <c r="BS102" i="18"/>
  <c r="F86" i="18"/>
  <c r="AJ109" i="18"/>
  <c r="N83" i="18"/>
  <c r="C109" i="18"/>
  <c r="BD92" i="18"/>
  <c r="T106" i="18"/>
  <c r="BL111" i="18"/>
  <c r="AW99" i="18"/>
  <c r="AI111" i="18"/>
  <c r="BJ101" i="18"/>
  <c r="AL94" i="18"/>
  <c r="S103" i="18"/>
  <c r="AA106" i="18"/>
  <c r="AA105" i="18"/>
  <c r="AZ94" i="18"/>
  <c r="AM97" i="18"/>
  <c r="BO78" i="18"/>
  <c r="BG99" i="18"/>
  <c r="BB70" i="18"/>
  <c r="U95" i="18"/>
  <c r="BJ67" i="18"/>
  <c r="AF104" i="18"/>
  <c r="J100" i="18"/>
  <c r="X109" i="18"/>
  <c r="BJ97" i="18"/>
  <c r="V99" i="18"/>
  <c r="Z111" i="18"/>
  <c r="BJ96" i="18"/>
  <c r="BA109" i="18"/>
  <c r="F112" i="18"/>
  <c r="F107" i="18"/>
  <c r="O77" i="18"/>
  <c r="BK99" i="18"/>
  <c r="AS74" i="18"/>
  <c r="AH95" i="18"/>
  <c r="BC96" i="18"/>
  <c r="AJ104" i="18"/>
  <c r="O92" i="18"/>
  <c r="AW101" i="18"/>
  <c r="BC95" i="18"/>
  <c r="BI111" i="18"/>
  <c r="AU107" i="18"/>
  <c r="Y102" i="18"/>
  <c r="BD108" i="18"/>
  <c r="BC99" i="18"/>
  <c r="N95" i="18"/>
  <c r="K107" i="18"/>
  <c r="BO90" i="18"/>
  <c r="BH81" i="18"/>
  <c r="R88" i="18"/>
  <c r="BG87" i="18"/>
  <c r="AQ85" i="18"/>
  <c r="E81" i="18"/>
  <c r="E95" i="18"/>
  <c r="BB110" i="18"/>
  <c r="R108" i="18"/>
  <c r="R98" i="18"/>
  <c r="BP107" i="18"/>
  <c r="AS103" i="18"/>
  <c r="G100" i="18"/>
  <c r="L106" i="18"/>
  <c r="AQ104" i="18"/>
  <c r="J105" i="18"/>
  <c r="U99" i="18"/>
  <c r="AP87" i="18"/>
  <c r="Z102" i="18"/>
  <c r="BG84" i="18"/>
  <c r="AS105" i="18"/>
  <c r="AC96" i="18"/>
  <c r="BJ102" i="18"/>
  <c r="AH102" i="18"/>
  <c r="BS107" i="18"/>
  <c r="BB111" i="18"/>
  <c r="AO105" i="18"/>
  <c r="V97" i="18"/>
  <c r="AT107" i="18"/>
  <c r="L103" i="18"/>
  <c r="BQ97" i="18"/>
  <c r="R95" i="18"/>
  <c r="BH106" i="18"/>
  <c r="AP90" i="18"/>
  <c r="Z110" i="18"/>
  <c r="N77" i="18"/>
  <c r="BE95" i="18"/>
  <c r="AI74" i="18"/>
  <c r="G98" i="18"/>
  <c r="AH110" i="18"/>
  <c r="R106" i="18"/>
  <c r="X98" i="18"/>
  <c r="G126" i="32"/>
  <c r="L109" i="18"/>
  <c r="AJ105" i="18"/>
  <c r="L111" i="18"/>
  <c r="AU108" i="18"/>
  <c r="AV103" i="18"/>
  <c r="N109" i="18"/>
  <c r="O76" i="18"/>
  <c r="BB94" i="18"/>
  <c r="AJ73" i="18"/>
  <c r="H97" i="18"/>
  <c r="E85" i="18"/>
  <c r="AB99" i="18"/>
  <c r="H96" i="18"/>
  <c r="BS101" i="18"/>
  <c r="AS99" i="18"/>
  <c r="AS107" i="18"/>
  <c r="AF111" i="18"/>
  <c r="AX101" i="18"/>
  <c r="AN95" i="18"/>
  <c r="J111" i="18"/>
  <c r="BC105" i="18"/>
  <c r="BL100" i="18"/>
  <c r="BB89" i="18"/>
  <c r="BR103" i="18"/>
  <c r="R87" i="18"/>
  <c r="BA106" i="18"/>
  <c r="Z84" i="18"/>
  <c r="F110" i="18"/>
  <c r="AU104" i="18"/>
  <c r="AB98" i="18"/>
  <c r="O109" i="18"/>
  <c r="AV105" i="18"/>
  <c r="AF100" i="18"/>
  <c r="D126" i="32"/>
  <c r="BD104" i="18"/>
  <c r="BL102" i="18"/>
  <c r="N100" i="18"/>
  <c r="R96" i="18"/>
  <c r="T65" i="18"/>
  <c r="AL98" i="18"/>
  <c r="O62" i="18"/>
  <c r="BR104" i="18"/>
  <c r="BE71" i="18"/>
  <c r="AG96" i="18"/>
  <c r="BG98" i="18"/>
  <c r="U101" i="18"/>
  <c r="AO96" i="18"/>
  <c r="AP107" i="18"/>
  <c r="AF103" i="18"/>
  <c r="AO95" i="18"/>
  <c r="G107" i="18"/>
  <c r="BL110" i="18"/>
  <c r="BJ110" i="18"/>
  <c r="AI110" i="18"/>
  <c r="AT68" i="18"/>
  <c r="G109" i="18"/>
  <c r="AV76" i="18"/>
  <c r="AG106" i="18"/>
  <c r="AC78" i="18"/>
  <c r="BQ109" i="18"/>
  <c r="AC108" i="18"/>
  <c r="E110" i="18"/>
  <c r="D109" i="18"/>
  <c r="X105" i="18"/>
  <c r="E97" i="18"/>
  <c r="S106" i="18"/>
  <c r="F105" i="18"/>
  <c r="AO103" i="18"/>
  <c r="AM110" i="35"/>
  <c r="C110" i="35"/>
  <c r="Y111" i="35" s="1"/>
  <c r="AU111" i="35" s="1"/>
  <c r="AP112" i="1"/>
  <c r="X5" i="37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I125" i="32"/>
  <c r="E125" i="32"/>
  <c r="G125" i="32"/>
  <c r="H125" i="32"/>
  <c r="F124" i="32"/>
  <c r="D124" i="32"/>
  <c r="J124" i="32"/>
  <c r="G124" i="32"/>
  <c r="I124" i="32"/>
  <c r="E124" i="32"/>
  <c r="H124" i="32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AK96" i="18" l="1"/>
  <c r="BZ96" i="18" s="1"/>
  <c r="AD107" i="18"/>
  <c r="BY107" i="18" s="1"/>
  <c r="AR105" i="18"/>
  <c r="CA105" i="18" s="1"/>
  <c r="BM108" i="18"/>
  <c r="CD108" i="18" s="1"/>
  <c r="BM81" i="18"/>
  <c r="CD81" i="18" s="1"/>
  <c r="BT110" i="18"/>
  <c r="CE110" i="18" s="1"/>
  <c r="AR102" i="18"/>
  <c r="CA102" i="18" s="1"/>
  <c r="BT91" i="18"/>
  <c r="CE91" i="18" s="1"/>
  <c r="I88" i="18"/>
  <c r="BV88" i="18" s="1"/>
  <c r="W102" i="18"/>
  <c r="BX102" i="18" s="1"/>
  <c r="AD100" i="18"/>
  <c r="BY100" i="18" s="1"/>
  <c r="CW112" i="18" s="1"/>
  <c r="AW112" i="23" s="1"/>
  <c r="W98" i="18"/>
  <c r="BX98" i="18" s="1"/>
  <c r="BM100" i="18"/>
  <c r="CD100" i="18" s="1"/>
  <c r="AK101" i="18"/>
  <c r="BZ101" i="18" s="1"/>
  <c r="CX113" i="18" s="1"/>
  <c r="AX113" i="23" s="1"/>
  <c r="AR108" i="18"/>
  <c r="CA108" i="18" s="1"/>
  <c r="P101" i="18"/>
  <c r="BW101" i="18" s="1"/>
  <c r="CU113" i="18" s="1"/>
  <c r="AU113" i="23" s="1"/>
  <c r="BT79" i="18"/>
  <c r="CE79" i="18" s="1"/>
  <c r="BT55" i="18"/>
  <c r="CE55" i="18" s="1"/>
  <c r="I48" i="18"/>
  <c r="BV48" i="18" s="1"/>
  <c r="AK51" i="18"/>
  <c r="BZ51" i="18" s="1"/>
  <c r="I36" i="18"/>
  <c r="BV36" i="18" s="1"/>
  <c r="AD75" i="18"/>
  <c r="BY75" i="18" s="1"/>
  <c r="AR103" i="18"/>
  <c r="CA103" i="18" s="1"/>
  <c r="P111" i="18"/>
  <c r="BW111" i="18" s="1"/>
  <c r="CI112" i="18" s="1"/>
  <c r="N112" i="23" s="1"/>
  <c r="W88" i="18"/>
  <c r="BX88" i="18" s="1"/>
  <c r="P83" i="18"/>
  <c r="BW83" i="18" s="1"/>
  <c r="AY107" i="18"/>
  <c r="CB107" i="18" s="1"/>
  <c r="BM107" i="18"/>
  <c r="CD107" i="18" s="1"/>
  <c r="BT101" i="18"/>
  <c r="CE101" i="18" s="1"/>
  <c r="DC113" i="18" s="1"/>
  <c r="AY100" i="18"/>
  <c r="CB100" i="18" s="1"/>
  <c r="AY73" i="18"/>
  <c r="CB73" i="18" s="1"/>
  <c r="AD83" i="18"/>
  <c r="BY83" i="18" s="1"/>
  <c r="I102" i="18"/>
  <c r="BV102" i="18" s="1"/>
  <c r="AK100" i="18"/>
  <c r="BZ100" i="18" s="1"/>
  <c r="W107" i="18"/>
  <c r="BX107" i="18" s="1"/>
  <c r="AY110" i="18"/>
  <c r="CB110" i="18" s="1"/>
  <c r="BT75" i="18"/>
  <c r="CE75" i="18" s="1"/>
  <c r="AR68" i="18"/>
  <c r="CA68" i="18" s="1"/>
  <c r="AK83" i="18"/>
  <c r="BZ83" i="18" s="1"/>
  <c r="AD43" i="18"/>
  <c r="BY43" i="18" s="1"/>
  <c r="AR20" i="18"/>
  <c r="CA20" i="18" s="1"/>
  <c r="I47" i="18"/>
  <c r="BV47" i="18" s="1"/>
  <c r="I37" i="18"/>
  <c r="BV37" i="18" s="1"/>
  <c r="AK69" i="18"/>
  <c r="BZ69" i="18" s="1"/>
  <c r="BM61" i="18"/>
  <c r="CD61" i="18" s="1"/>
  <c r="W37" i="18"/>
  <c r="BX37" i="18" s="1"/>
  <c r="AY56" i="18"/>
  <c r="CB56" i="18" s="1"/>
  <c r="P90" i="18"/>
  <c r="BW90" i="18" s="1"/>
  <c r="AY90" i="18"/>
  <c r="CB90" i="18" s="1"/>
  <c r="I51" i="18"/>
  <c r="BV51" i="18" s="1"/>
  <c r="AR54" i="18"/>
  <c r="CA54" i="18" s="1"/>
  <c r="AK91" i="18"/>
  <c r="BZ91" i="18" s="1"/>
  <c r="P65" i="18"/>
  <c r="BW65" i="18" s="1"/>
  <c r="AK62" i="18"/>
  <c r="BZ62" i="18" s="1"/>
  <c r="BF56" i="18"/>
  <c r="CC56" i="18" s="1"/>
  <c r="AY78" i="18"/>
  <c r="CB78" i="18" s="1"/>
  <c r="BM52" i="18"/>
  <c r="CD52" i="18" s="1"/>
  <c r="BF59" i="18"/>
  <c r="CC59" i="18" s="1"/>
  <c r="I75" i="18"/>
  <c r="BV75" i="18" s="1"/>
  <c r="P43" i="18"/>
  <c r="BW43" i="18" s="1"/>
  <c r="BT34" i="18"/>
  <c r="CE34" i="18" s="1"/>
  <c r="AK38" i="18"/>
  <c r="BZ38" i="18" s="1"/>
  <c r="AD25" i="18"/>
  <c r="BY25" i="18" s="1"/>
  <c r="BT33" i="18"/>
  <c r="CE33" i="18" s="1"/>
  <c r="AY10" i="18"/>
  <c r="CB10" i="18" s="1"/>
  <c r="AY108" i="18"/>
  <c r="CB108" i="18" s="1"/>
  <c r="BT103" i="18"/>
  <c r="CE103" i="18" s="1"/>
  <c r="AR106" i="18"/>
  <c r="CA106" i="18" s="1"/>
  <c r="BF95" i="18"/>
  <c r="CC95" i="18" s="1"/>
  <c r="W101" i="18"/>
  <c r="BX101" i="18" s="1"/>
  <c r="CV113" i="18" s="1"/>
  <c r="AV113" i="23" s="1"/>
  <c r="BF103" i="18"/>
  <c r="CC103" i="18" s="1"/>
  <c r="AD94" i="18"/>
  <c r="BY94" i="18" s="1"/>
  <c r="W94" i="18"/>
  <c r="BX94" i="18" s="1"/>
  <c r="AR83" i="18"/>
  <c r="CA83" i="18" s="1"/>
  <c r="BT76" i="18"/>
  <c r="CE76" i="18" s="1"/>
  <c r="BT106" i="18"/>
  <c r="CE106" i="18" s="1"/>
  <c r="BM111" i="18"/>
  <c r="CD111" i="18" s="1"/>
  <c r="CP112" i="18" s="1"/>
  <c r="U112" i="23" s="1"/>
  <c r="DB112" i="18"/>
  <c r="BB112" i="23" s="1"/>
  <c r="AR89" i="18"/>
  <c r="CA89" i="18" s="1"/>
  <c r="W97" i="18"/>
  <c r="BX97" i="18" s="1"/>
  <c r="I93" i="18"/>
  <c r="BV93" i="18" s="1"/>
  <c r="P68" i="18"/>
  <c r="BW68" i="18" s="1"/>
  <c r="AY63" i="18"/>
  <c r="CB63" i="18" s="1"/>
  <c r="BF48" i="18"/>
  <c r="CC48" i="18" s="1"/>
  <c r="P63" i="18"/>
  <c r="BW63" i="18" s="1"/>
  <c r="AR21" i="18"/>
  <c r="CA21" i="18" s="1"/>
  <c r="AR13" i="18"/>
  <c r="CA13" i="18" s="1"/>
  <c r="AY24" i="18"/>
  <c r="CB24" i="18" s="1"/>
  <c r="F112" i="37"/>
  <c r="M113" i="37" s="1"/>
  <c r="CP113" i="18"/>
  <c r="U113" i="23" s="1"/>
  <c r="BT49" i="18"/>
  <c r="CE49" i="18" s="1"/>
  <c r="BM65" i="18"/>
  <c r="CD65" i="18" s="1"/>
  <c r="BT111" i="18"/>
  <c r="CE111" i="18" s="1"/>
  <c r="CQ112" i="18" s="1"/>
  <c r="V112" i="23" s="1"/>
  <c r="W105" i="18"/>
  <c r="BX105" i="18" s="1"/>
  <c r="BT74" i="18"/>
  <c r="CE74" i="18" s="1"/>
  <c r="P93" i="18"/>
  <c r="BW93" i="18" s="1"/>
  <c r="I103" i="18"/>
  <c r="BV103" i="18" s="1"/>
  <c r="I90" i="18"/>
  <c r="BV90" i="18" s="1"/>
  <c r="P80" i="18"/>
  <c r="BW80" i="18" s="1"/>
  <c r="BF65" i="18"/>
  <c r="CC65" i="18" s="1"/>
  <c r="AK60" i="18"/>
  <c r="BZ60" i="18" s="1"/>
  <c r="I80" i="18"/>
  <c r="BV80" i="18" s="1"/>
  <c r="BT94" i="18"/>
  <c r="CE94" i="18" s="1"/>
  <c r="BT86" i="18"/>
  <c r="CE86" i="18" s="1"/>
  <c r="BM69" i="18"/>
  <c r="CD69" i="18" s="1"/>
  <c r="AD63" i="18"/>
  <c r="BY63" i="18" s="1"/>
  <c r="AR64" i="18"/>
  <c r="CA64" i="18" s="1"/>
  <c r="P99" i="18"/>
  <c r="BW99" i="18" s="1"/>
  <c r="BM67" i="18"/>
  <c r="CD67" i="18" s="1"/>
  <c r="I56" i="18"/>
  <c r="BV56" i="18" s="1"/>
  <c r="W68" i="18"/>
  <c r="BX68" i="18" s="1"/>
  <c r="BT82" i="18"/>
  <c r="CE82" i="18" s="1"/>
  <c r="AY68" i="18"/>
  <c r="CB68" i="18" s="1"/>
  <c r="AR74" i="18"/>
  <c r="CA74" i="18" s="1"/>
  <c r="BM72" i="18"/>
  <c r="CD72" i="18" s="1"/>
  <c r="W67" i="18"/>
  <c r="BX67" i="18" s="1"/>
  <c r="BF79" i="18"/>
  <c r="CC79" i="18" s="1"/>
  <c r="AD58" i="18"/>
  <c r="BY58" i="18" s="1"/>
  <c r="BF90" i="18"/>
  <c r="CC90" i="18" s="1"/>
  <c r="P52" i="18"/>
  <c r="BW52" i="18" s="1"/>
  <c r="W38" i="18"/>
  <c r="BX38" i="18" s="1"/>
  <c r="I87" i="18"/>
  <c r="BV87" i="18" s="1"/>
  <c r="AD48" i="18"/>
  <c r="BY48" i="18" s="1"/>
  <c r="AK18" i="18"/>
  <c r="BZ18" i="18" s="1"/>
  <c r="BT38" i="18"/>
  <c r="CE38" i="18" s="1"/>
  <c r="AD70" i="18"/>
  <c r="BY70" i="18" s="1"/>
  <c r="BF45" i="18"/>
  <c r="CC45" i="18" s="1"/>
  <c r="BT39" i="18"/>
  <c r="CE39" i="18" s="1"/>
  <c r="AK67" i="18"/>
  <c r="BZ67" i="18" s="1"/>
  <c r="AR86" i="18"/>
  <c r="CA86" i="18" s="1"/>
  <c r="AR60" i="18"/>
  <c r="CA60" i="18" s="1"/>
  <c r="AR53" i="18"/>
  <c r="CA53" i="18" s="1"/>
  <c r="AR33" i="18"/>
  <c r="CA33" i="18" s="1"/>
  <c r="I25" i="18"/>
  <c r="BV25" i="18" s="1"/>
  <c r="AR58" i="18"/>
  <c r="CA58" i="18" s="1"/>
  <c r="I61" i="18"/>
  <c r="BV61" i="18" s="1"/>
  <c r="P31" i="18"/>
  <c r="BW31" i="18" s="1"/>
  <c r="BF93" i="18"/>
  <c r="CC93" i="18" s="1"/>
  <c r="BM54" i="18"/>
  <c r="CD54" i="18" s="1"/>
  <c r="BT51" i="18"/>
  <c r="CE51" i="18" s="1"/>
  <c r="BT60" i="18"/>
  <c r="CE60" i="18" s="1"/>
  <c r="BM60" i="18"/>
  <c r="CD60" i="18" s="1"/>
  <c r="I32" i="18"/>
  <c r="BV32" i="18" s="1"/>
  <c r="W8" i="18"/>
  <c r="BX8" i="18" s="1"/>
  <c r="AY40" i="18"/>
  <c r="CB40" i="18" s="1"/>
  <c r="BF73" i="18"/>
  <c r="CC73" i="18" s="1"/>
  <c r="I71" i="18"/>
  <c r="BV71" i="18" s="1"/>
  <c r="P87" i="18"/>
  <c r="BW87" i="18" s="1"/>
  <c r="P14" i="18"/>
  <c r="BW14" i="18" s="1"/>
  <c r="AY30" i="18"/>
  <c r="CB30" i="18" s="1"/>
  <c r="P19" i="18"/>
  <c r="BW19" i="18" s="1"/>
  <c r="I17" i="18"/>
  <c r="BV17" i="18" s="1"/>
  <c r="AR11" i="18"/>
  <c r="CA11" i="18" s="1"/>
  <c r="W33" i="18"/>
  <c r="BX33" i="18" s="1"/>
  <c r="AD19" i="18"/>
  <c r="BY19" i="18" s="1"/>
  <c r="P16" i="18"/>
  <c r="BW16" i="18" s="1"/>
  <c r="AR17" i="18"/>
  <c r="CA17" i="18" s="1"/>
  <c r="P5" i="18"/>
  <c r="BW5" i="18" s="1"/>
  <c r="AD14" i="18"/>
  <c r="BY14" i="18" s="1"/>
  <c r="I16" i="18"/>
  <c r="BV16" i="18" s="1"/>
  <c r="P29" i="18"/>
  <c r="BW29" i="18" s="1"/>
  <c r="BF30" i="18"/>
  <c r="CC30" i="18" s="1"/>
  <c r="AR8" i="18"/>
  <c r="CA8" i="18" s="1"/>
  <c r="AR66" i="18"/>
  <c r="CA66" i="18" s="1"/>
  <c r="I27" i="18"/>
  <c r="BV27" i="18" s="1"/>
  <c r="AK6" i="18"/>
  <c r="BZ6" i="18" s="1"/>
  <c r="BM12" i="18"/>
  <c r="CD12" i="18" s="1"/>
  <c r="BF63" i="18"/>
  <c r="CC63" i="18" s="1"/>
  <c r="BT78" i="18"/>
  <c r="CE78" i="18" s="1"/>
  <c r="BM59" i="18"/>
  <c r="CD59" i="18" s="1"/>
  <c r="BM95" i="18"/>
  <c r="CD95" i="18" s="1"/>
  <c r="AK107" i="18"/>
  <c r="BZ107" i="18" s="1"/>
  <c r="AK34" i="18"/>
  <c r="BZ34" i="18" s="1"/>
  <c r="AR76" i="18"/>
  <c r="CA76" i="18" s="1"/>
  <c r="P61" i="18"/>
  <c r="BW61" i="18" s="1"/>
  <c r="AK53" i="18"/>
  <c r="BZ53" i="18" s="1"/>
  <c r="AK45" i="18"/>
  <c r="BZ45" i="18" s="1"/>
  <c r="P20" i="18"/>
  <c r="BW20" i="18" s="1"/>
  <c r="BF6" i="18"/>
  <c r="CC6" i="18" s="1"/>
  <c r="AR32" i="18"/>
  <c r="CA32" i="18" s="1"/>
  <c r="BF11" i="18"/>
  <c r="CC11" i="18" s="1"/>
  <c r="I68" i="18"/>
  <c r="BV68" i="18" s="1"/>
  <c r="I57" i="18"/>
  <c r="BV57" i="18" s="1"/>
  <c r="W40" i="18"/>
  <c r="BX40" i="18" s="1"/>
  <c r="AR50" i="18"/>
  <c r="CA50" i="18" s="1"/>
  <c r="W77" i="18"/>
  <c r="BX77" i="18" s="1"/>
  <c r="I84" i="18"/>
  <c r="BV84" i="18" s="1"/>
  <c r="P107" i="18"/>
  <c r="BW107" i="18" s="1"/>
  <c r="W95" i="18"/>
  <c r="BX95" i="18" s="1"/>
  <c r="AY85" i="18"/>
  <c r="CB85" i="18" s="1"/>
  <c r="AD32" i="18"/>
  <c r="BY32" i="18" s="1"/>
  <c r="AY39" i="18"/>
  <c r="CB39" i="18" s="1"/>
  <c r="BF89" i="18"/>
  <c r="CC89" i="18" s="1"/>
  <c r="AY75" i="18"/>
  <c r="CB75" i="18" s="1"/>
  <c r="AK72" i="18"/>
  <c r="BZ72" i="18" s="1"/>
  <c r="P15" i="18"/>
  <c r="BW15" i="18" s="1"/>
  <c r="AR26" i="18"/>
  <c r="CA26" i="18" s="1"/>
  <c r="AK40" i="18"/>
  <c r="BZ40" i="18" s="1"/>
  <c r="P33" i="18"/>
  <c r="BW33" i="18" s="1"/>
  <c r="AD67" i="18"/>
  <c r="BY67" i="18" s="1"/>
  <c r="I74" i="18"/>
  <c r="BV74" i="18" s="1"/>
  <c r="BT77" i="18"/>
  <c r="CE77" i="18" s="1"/>
  <c r="BF26" i="18"/>
  <c r="CC26" i="18" s="1"/>
  <c r="BT40" i="18"/>
  <c r="CE40" i="18" s="1"/>
  <c r="W24" i="18"/>
  <c r="BX24" i="18" s="1"/>
  <c r="BM46" i="18"/>
  <c r="CD46" i="18" s="1"/>
  <c r="AD84" i="18"/>
  <c r="BY84" i="18" s="1"/>
  <c r="W49" i="18"/>
  <c r="BX49" i="18" s="1"/>
  <c r="P34" i="18"/>
  <c r="BW34" i="18" s="1"/>
  <c r="I72" i="18"/>
  <c r="BV72" i="18" s="1"/>
  <c r="BT44" i="18"/>
  <c r="CE44" i="18" s="1"/>
  <c r="BF105" i="18"/>
  <c r="CC105" i="18" s="1"/>
  <c r="BM7" i="18"/>
  <c r="CD7" i="18" s="1"/>
  <c r="AY51" i="18"/>
  <c r="CB51" i="18" s="1"/>
  <c r="AK29" i="18"/>
  <c r="BZ29" i="18" s="1"/>
  <c r="AD68" i="18"/>
  <c r="BY68" i="18" s="1"/>
  <c r="AY86" i="18"/>
  <c r="CB86" i="18" s="1"/>
  <c r="BT85" i="18"/>
  <c r="CE85" i="18" s="1"/>
  <c r="BF54" i="18"/>
  <c r="CC54" i="18" s="1"/>
  <c r="BT42" i="18"/>
  <c r="CE42" i="18" s="1"/>
  <c r="I60" i="18"/>
  <c r="BV60" i="18" s="1"/>
  <c r="I9" i="18"/>
  <c r="BV9" i="18" s="1"/>
  <c r="AD47" i="18"/>
  <c r="BY47" i="18" s="1"/>
  <c r="BM62" i="18"/>
  <c r="CD62" i="18" s="1"/>
  <c r="AK13" i="18"/>
  <c r="BZ13" i="18" s="1"/>
  <c r="P7" i="18"/>
  <c r="BW7" i="18" s="1"/>
  <c r="W36" i="18"/>
  <c r="BX36" i="18" s="1"/>
  <c r="AD11" i="18"/>
  <c r="BY11" i="18" s="1"/>
  <c r="AR12" i="18"/>
  <c r="CA12" i="18" s="1"/>
  <c r="BM33" i="18"/>
  <c r="CD33" i="18" s="1"/>
  <c r="BF33" i="18"/>
  <c r="CC33" i="18" s="1"/>
  <c r="AD9" i="18"/>
  <c r="BY9" i="18" s="1"/>
  <c r="W57" i="18"/>
  <c r="BX57" i="18" s="1"/>
  <c r="BT24" i="18"/>
  <c r="CE24" i="18" s="1"/>
  <c r="AK68" i="18"/>
  <c r="BZ68" i="18" s="1"/>
  <c r="BF74" i="18"/>
  <c r="CC74" i="18" s="1"/>
  <c r="I6" i="18"/>
  <c r="BV6" i="18" s="1"/>
  <c r="AK46" i="18"/>
  <c r="BZ46" i="18" s="1"/>
  <c r="BF41" i="18"/>
  <c r="CC41" i="18" s="1"/>
  <c r="I5" i="18"/>
  <c r="BV5" i="18" s="1"/>
  <c r="AM127" i="32" s="1"/>
  <c r="BF85" i="18"/>
  <c r="CC85" i="18" s="1"/>
  <c r="AK14" i="18"/>
  <c r="BZ14" i="18" s="1"/>
  <c r="BM9" i="18"/>
  <c r="CD9" i="18" s="1"/>
  <c r="BF13" i="18"/>
  <c r="CC13" i="18" s="1"/>
  <c r="BM8" i="18"/>
  <c r="CD8" i="18" s="1"/>
  <c r="AY29" i="18"/>
  <c r="CB29" i="18" s="1"/>
  <c r="I46" i="18"/>
  <c r="BV46" i="18" s="1"/>
  <c r="BM11" i="18"/>
  <c r="CD11" i="18" s="1"/>
  <c r="AK105" i="18"/>
  <c r="BZ105" i="18" s="1"/>
  <c r="AK112" i="18"/>
  <c r="BZ112" i="18" s="1"/>
  <c r="P96" i="18"/>
  <c r="BW96" i="18" s="1"/>
  <c r="BF110" i="18"/>
  <c r="CC110" i="18" s="1"/>
  <c r="AY111" i="18"/>
  <c r="CB111" i="18" s="1"/>
  <c r="W86" i="18"/>
  <c r="BX86" i="18" s="1"/>
  <c r="AR55" i="18"/>
  <c r="CA55" i="18" s="1"/>
  <c r="P81" i="18"/>
  <c r="BW81" i="18" s="1"/>
  <c r="BT69" i="18"/>
  <c r="CE69" i="18" s="1"/>
  <c r="BT87" i="18"/>
  <c r="CE87" i="18" s="1"/>
  <c r="AY32" i="18"/>
  <c r="CB32" i="18" s="1"/>
  <c r="AR49" i="18"/>
  <c r="CA49" i="18" s="1"/>
  <c r="AY37" i="18"/>
  <c r="CB37" i="18" s="1"/>
  <c r="AR22" i="18"/>
  <c r="CA22" i="18" s="1"/>
  <c r="BF91" i="18"/>
  <c r="CC91" i="18" s="1"/>
  <c r="BF57" i="18"/>
  <c r="CC57" i="18" s="1"/>
  <c r="BM83" i="18"/>
  <c r="CD83" i="18" s="1"/>
  <c r="AY98" i="18"/>
  <c r="CB98" i="18" s="1"/>
  <c r="P66" i="18"/>
  <c r="BW66" i="18" s="1"/>
  <c r="BF80" i="18"/>
  <c r="CC80" i="18" s="1"/>
  <c r="BM43" i="18"/>
  <c r="CD43" i="18" s="1"/>
  <c r="AD89" i="18"/>
  <c r="BY89" i="18" s="1"/>
  <c r="AR23" i="18"/>
  <c r="CA23" i="18" s="1"/>
  <c r="P73" i="18"/>
  <c r="BW73" i="18" s="1"/>
  <c r="AD55" i="18"/>
  <c r="BY55" i="18" s="1"/>
  <c r="AK77" i="18"/>
  <c r="BZ77" i="18" s="1"/>
  <c r="BF29" i="18"/>
  <c r="CC29" i="18" s="1"/>
  <c r="AD20" i="18"/>
  <c r="BY20" i="18" s="1"/>
  <c r="BT11" i="18"/>
  <c r="CE11" i="18" s="1"/>
  <c r="BF18" i="18"/>
  <c r="CC18" i="18" s="1"/>
  <c r="P82" i="18"/>
  <c r="BW82" i="18" s="1"/>
  <c r="BM75" i="18"/>
  <c r="CD75" i="18" s="1"/>
  <c r="BF50" i="18"/>
  <c r="CC50" i="18" s="1"/>
  <c r="AD38" i="18"/>
  <c r="BY38" i="18" s="1"/>
  <c r="W18" i="18"/>
  <c r="BX18" i="18" s="1"/>
  <c r="BF58" i="18"/>
  <c r="CC58" i="18" s="1"/>
  <c r="P40" i="18"/>
  <c r="BW40" i="18" s="1"/>
  <c r="BM13" i="18"/>
  <c r="CD13" i="18" s="1"/>
  <c r="P67" i="18"/>
  <c r="BW67" i="18" s="1"/>
  <c r="BM42" i="18"/>
  <c r="CD42" i="18" s="1"/>
  <c r="AY105" i="18"/>
  <c r="CB105" i="18" s="1"/>
  <c r="AY53" i="18"/>
  <c r="CB53" i="18" s="1"/>
  <c r="BM85" i="18"/>
  <c r="CD85" i="18" s="1"/>
  <c r="P54" i="18"/>
  <c r="BW54" i="18" s="1"/>
  <c r="AY112" i="18"/>
  <c r="CB112" i="18" s="1"/>
  <c r="BT61" i="18"/>
  <c r="CE61" i="18" s="1"/>
  <c r="AR96" i="18"/>
  <c r="CA96" i="18" s="1"/>
  <c r="AR110" i="18"/>
  <c r="CA110" i="18" s="1"/>
  <c r="BT100" i="18"/>
  <c r="CE100" i="18" s="1"/>
  <c r="DC112" i="18" s="1"/>
  <c r="BC112" i="23" s="1"/>
  <c r="I96" i="18"/>
  <c r="BV96" i="18" s="1"/>
  <c r="I97" i="18"/>
  <c r="BV97" i="18" s="1"/>
  <c r="AR79" i="18"/>
  <c r="CA79" i="18" s="1"/>
  <c r="I109" i="18"/>
  <c r="BV109" i="18" s="1"/>
  <c r="BF98" i="18"/>
  <c r="CC98" i="18" s="1"/>
  <c r="P110" i="18"/>
  <c r="BW110" i="18" s="1"/>
  <c r="BM94" i="18"/>
  <c r="CD94" i="18" s="1"/>
  <c r="AY94" i="18"/>
  <c r="CB94" i="18" s="1"/>
  <c r="W71" i="18"/>
  <c r="BX71" i="18" s="1"/>
  <c r="AR85" i="18"/>
  <c r="CA85" i="18" s="1"/>
  <c r="AR72" i="18"/>
  <c r="CA72" i="18" s="1"/>
  <c r="AD92" i="18"/>
  <c r="BY92" i="18" s="1"/>
  <c r="I50" i="18"/>
  <c r="BV50" i="18" s="1"/>
  <c r="AD57" i="18"/>
  <c r="BY57" i="18" s="1"/>
  <c r="BF88" i="18"/>
  <c r="CC88" i="18" s="1"/>
  <c r="AK35" i="18"/>
  <c r="BZ35" i="18" s="1"/>
  <c r="W78" i="18"/>
  <c r="BX78" i="18" s="1"/>
  <c r="AK32" i="18"/>
  <c r="BZ32" i="18" s="1"/>
  <c r="AD66" i="18"/>
  <c r="BY66" i="18" s="1"/>
  <c r="AR62" i="18"/>
  <c r="CA62" i="18" s="1"/>
  <c r="AK64" i="18"/>
  <c r="BZ64" i="18" s="1"/>
  <c r="I69" i="18"/>
  <c r="BV69" i="18" s="1"/>
  <c r="BM88" i="18"/>
  <c r="CD88" i="18" s="1"/>
  <c r="AK78" i="18"/>
  <c r="BZ78" i="18" s="1"/>
  <c r="I7" i="18"/>
  <c r="BV7" i="18" s="1"/>
  <c r="AY22" i="18"/>
  <c r="CB22" i="18" s="1"/>
  <c r="AD90" i="18"/>
  <c r="BY90" i="18" s="1"/>
  <c r="BT18" i="18"/>
  <c r="CE18" i="18" s="1"/>
  <c r="AY12" i="18"/>
  <c r="CB12" i="18" s="1"/>
  <c r="AD10" i="18"/>
  <c r="BY10" i="18" s="1"/>
  <c r="BF82" i="18"/>
  <c r="CC82" i="18" s="1"/>
  <c r="BT84" i="18"/>
  <c r="CE84" i="18" s="1"/>
  <c r="AD6" i="18"/>
  <c r="BY6" i="18" s="1"/>
  <c r="W56" i="18"/>
  <c r="BX56" i="18" s="1"/>
  <c r="BF36" i="18"/>
  <c r="CC36" i="18" s="1"/>
  <c r="I76" i="18"/>
  <c r="BV76" i="18" s="1"/>
  <c r="W73" i="18"/>
  <c r="BX73" i="18" s="1"/>
  <c r="BM27" i="18"/>
  <c r="CD27" i="18" s="1"/>
  <c r="P38" i="18"/>
  <c r="BW38" i="18" s="1"/>
  <c r="AD97" i="18"/>
  <c r="BY97" i="18" s="1"/>
  <c r="AK87" i="18"/>
  <c r="BZ87" i="18" s="1"/>
  <c r="BM97" i="18"/>
  <c r="CD97" i="18" s="1"/>
  <c r="I49" i="18"/>
  <c r="BV49" i="18" s="1"/>
  <c r="AK89" i="18"/>
  <c r="BZ89" i="18" s="1"/>
  <c r="AY89" i="18"/>
  <c r="CB89" i="18" s="1"/>
  <c r="BM30" i="18"/>
  <c r="CD30" i="18" s="1"/>
  <c r="P49" i="18"/>
  <c r="BW49" i="18" s="1"/>
  <c r="AK20" i="18"/>
  <c r="BZ20" i="18" s="1"/>
  <c r="AR80" i="18"/>
  <c r="CA80" i="18" s="1"/>
  <c r="I33" i="18"/>
  <c r="BV33" i="18" s="1"/>
  <c r="AD16" i="18"/>
  <c r="BY16" i="18" s="1"/>
  <c r="AY49" i="18"/>
  <c r="CB49" i="18" s="1"/>
  <c r="W5" i="18"/>
  <c r="BX5" i="18" s="1"/>
  <c r="BT93" i="18"/>
  <c r="CE93" i="18" s="1"/>
  <c r="BM99" i="18"/>
  <c r="CD99" i="18" s="1"/>
  <c r="BF28" i="18"/>
  <c r="CC28" i="18" s="1"/>
  <c r="P28" i="18"/>
  <c r="BW28" i="18" s="1"/>
  <c r="BF109" i="18"/>
  <c r="CC109" i="18" s="1"/>
  <c r="W104" i="18"/>
  <c r="BX104" i="18" s="1"/>
  <c r="BF99" i="18"/>
  <c r="CC99" i="18" s="1"/>
  <c r="I45" i="18"/>
  <c r="BV45" i="18" s="1"/>
  <c r="AY101" i="18"/>
  <c r="CB101" i="18" s="1"/>
  <c r="CZ113" i="18" s="1"/>
  <c r="AZ113" i="23" s="1"/>
  <c r="W79" i="18"/>
  <c r="BX79" i="18" s="1"/>
  <c r="BT109" i="18"/>
  <c r="CE109" i="18" s="1"/>
  <c r="AR97" i="18"/>
  <c r="CA97" i="18" s="1"/>
  <c r="P108" i="18"/>
  <c r="BW108" i="18" s="1"/>
  <c r="AD64" i="18"/>
  <c r="BY64" i="18" s="1"/>
  <c r="BM44" i="18"/>
  <c r="CD44" i="18" s="1"/>
  <c r="W50" i="18"/>
  <c r="BX50" i="18" s="1"/>
  <c r="BT98" i="18"/>
  <c r="CE98" i="18" s="1"/>
  <c r="BF31" i="18"/>
  <c r="CC31" i="18" s="1"/>
  <c r="AK80" i="18"/>
  <c r="BZ80" i="18" s="1"/>
  <c r="AD80" i="18"/>
  <c r="BY80" i="18" s="1"/>
  <c r="AY46" i="18"/>
  <c r="CB46" i="18" s="1"/>
  <c r="AR48" i="18"/>
  <c r="CA48" i="18" s="1"/>
  <c r="P64" i="18"/>
  <c r="BW64" i="18" s="1"/>
  <c r="AK41" i="18"/>
  <c r="BZ41" i="18" s="1"/>
  <c r="AY5" i="18"/>
  <c r="CB5" i="18" s="1"/>
  <c r="AR77" i="18"/>
  <c r="CA77" i="18" s="1"/>
  <c r="BF20" i="18"/>
  <c r="CC20" i="18" s="1"/>
  <c r="BT72" i="18"/>
  <c r="CE72" i="18" s="1"/>
  <c r="BT90" i="18"/>
  <c r="CE90" i="18" s="1"/>
  <c r="AR109" i="18"/>
  <c r="CA109" i="18" s="1"/>
  <c r="AK92" i="18"/>
  <c r="BZ92" i="18" s="1"/>
  <c r="BF77" i="18"/>
  <c r="CC77" i="18" s="1"/>
  <c r="AY65" i="18"/>
  <c r="CB65" i="18" s="1"/>
  <c r="AY83" i="18"/>
  <c r="CB83" i="18" s="1"/>
  <c r="AY67" i="18"/>
  <c r="CB67" i="18" s="1"/>
  <c r="P78" i="18"/>
  <c r="BW78" i="18" s="1"/>
  <c r="BM64" i="18"/>
  <c r="CD64" i="18" s="1"/>
  <c r="AK94" i="18"/>
  <c r="BZ94" i="18" s="1"/>
  <c r="BF84" i="18"/>
  <c r="CC84" i="18" s="1"/>
  <c r="W109" i="18"/>
  <c r="BX109" i="18" s="1"/>
  <c r="BT88" i="18"/>
  <c r="CE88" i="18" s="1"/>
  <c r="I83" i="18"/>
  <c r="BV83" i="18" s="1"/>
  <c r="P57" i="18"/>
  <c r="BW57" i="18" s="1"/>
  <c r="P102" i="18"/>
  <c r="BW102" i="18" s="1"/>
  <c r="I89" i="18"/>
  <c r="BV89" i="18" s="1"/>
  <c r="AD87" i="18"/>
  <c r="BY87" i="18" s="1"/>
  <c r="BT71" i="18"/>
  <c r="CE71" i="18" s="1"/>
  <c r="BM71" i="18"/>
  <c r="CD71" i="18" s="1"/>
  <c r="W48" i="18"/>
  <c r="BX48" i="18" s="1"/>
  <c r="AR46" i="18"/>
  <c r="CA46" i="18" s="1"/>
  <c r="BM102" i="18"/>
  <c r="CD102" i="18" s="1"/>
  <c r="W99" i="18"/>
  <c r="BX99" i="18" s="1"/>
  <c r="I95" i="18"/>
  <c r="BV95" i="18" s="1"/>
  <c r="AK111" i="18"/>
  <c r="BZ111" i="18" s="1"/>
  <c r="AR98" i="18"/>
  <c r="CA98" i="18" s="1"/>
  <c r="P92" i="18"/>
  <c r="BW92" i="18" s="1"/>
  <c r="BM92" i="18"/>
  <c r="CD92" i="18" s="1"/>
  <c r="I77" i="18"/>
  <c r="BV77" i="18" s="1"/>
  <c r="BT8" i="18"/>
  <c r="CE8" i="18" s="1"/>
  <c r="AY52" i="18"/>
  <c r="CB52" i="18" s="1"/>
  <c r="AD8" i="18"/>
  <c r="BY8" i="18" s="1"/>
  <c r="AY64" i="18"/>
  <c r="CB64" i="18" s="1"/>
  <c r="P47" i="18"/>
  <c r="BW47" i="18" s="1"/>
  <c r="AR69" i="18"/>
  <c r="CA69" i="18" s="1"/>
  <c r="BT47" i="18"/>
  <c r="CE47" i="18" s="1"/>
  <c r="P6" i="18"/>
  <c r="BW6" i="18" s="1"/>
  <c r="BT12" i="18"/>
  <c r="CE12" i="18" s="1"/>
  <c r="AY21" i="18"/>
  <c r="CB21" i="18" s="1"/>
  <c r="AK106" i="18"/>
  <c r="BZ106" i="18" s="1"/>
  <c r="AY99" i="18"/>
  <c r="CB99" i="18" s="1"/>
  <c r="P79" i="18"/>
  <c r="BW79" i="18" s="1"/>
  <c r="P45" i="18"/>
  <c r="BW45" i="18" s="1"/>
  <c r="AK102" i="18"/>
  <c r="BZ102" i="18" s="1"/>
  <c r="AD50" i="18"/>
  <c r="BY50" i="18" s="1"/>
  <c r="AK47" i="18"/>
  <c r="BZ47" i="18" s="1"/>
  <c r="I54" i="18"/>
  <c r="BV54" i="18" s="1"/>
  <c r="AR63" i="18"/>
  <c r="CA63" i="18" s="1"/>
  <c r="BF68" i="18"/>
  <c r="CC68" i="18" s="1"/>
  <c r="AK54" i="18"/>
  <c r="BZ54" i="18" s="1"/>
  <c r="AY36" i="18"/>
  <c r="CB36" i="18" s="1"/>
  <c r="BM96" i="18"/>
  <c r="CD96" i="18" s="1"/>
  <c r="I65" i="18"/>
  <c r="BV65" i="18" s="1"/>
  <c r="BM56" i="18"/>
  <c r="CD56" i="18" s="1"/>
  <c r="AY84" i="18"/>
  <c r="CB84" i="18" s="1"/>
  <c r="AY27" i="18"/>
  <c r="CB27" i="18" s="1"/>
  <c r="AK65" i="18"/>
  <c r="BZ65" i="18" s="1"/>
  <c r="I19" i="18"/>
  <c r="BV19" i="18" s="1"/>
  <c r="BM103" i="18"/>
  <c r="CD103" i="18" s="1"/>
  <c r="BF61" i="18"/>
  <c r="CC61" i="18" s="1"/>
  <c r="AY103" i="18"/>
  <c r="CB103" i="18" s="1"/>
  <c r="I108" i="18"/>
  <c r="BV108" i="18" s="1"/>
  <c r="BT92" i="18"/>
  <c r="CE92" i="18" s="1"/>
  <c r="AR95" i="18"/>
  <c r="CA95" i="18" s="1"/>
  <c r="W80" i="18"/>
  <c r="BX80" i="18" s="1"/>
  <c r="I101" i="18"/>
  <c r="BV101" i="18" s="1"/>
  <c r="CT113" i="18" s="1"/>
  <c r="W64" i="18"/>
  <c r="BX64" i="18" s="1"/>
  <c r="W20" i="18"/>
  <c r="BX20" i="18" s="1"/>
  <c r="W92" i="18"/>
  <c r="BX92" i="18" s="1"/>
  <c r="I98" i="18"/>
  <c r="BV98" i="18" s="1"/>
  <c r="AD109" i="18"/>
  <c r="BY109" i="18" s="1"/>
  <c r="AD85" i="18"/>
  <c r="BY85" i="18" s="1"/>
  <c r="W91" i="18"/>
  <c r="BX91" i="18" s="1"/>
  <c r="I64" i="18"/>
  <c r="BV64" i="18" s="1"/>
  <c r="BT26" i="18"/>
  <c r="CE26" i="18" s="1"/>
  <c r="P89" i="18"/>
  <c r="BW89" i="18" s="1"/>
  <c r="AY59" i="18"/>
  <c r="CB59" i="18" s="1"/>
  <c r="I10" i="18"/>
  <c r="BV10" i="18" s="1"/>
  <c r="W87" i="18"/>
  <c r="BX87" i="18" s="1"/>
  <c r="AR94" i="18"/>
  <c r="CA94" i="18" s="1"/>
  <c r="AK93" i="18"/>
  <c r="BZ93" i="18" s="1"/>
  <c r="BF111" i="18"/>
  <c r="CC111" i="18" s="1"/>
  <c r="CO112" i="18" s="1"/>
  <c r="T112" i="23" s="1"/>
  <c r="BF107" i="18"/>
  <c r="CC107" i="18" s="1"/>
  <c r="BM104" i="18"/>
  <c r="CD104" i="18" s="1"/>
  <c r="AY93" i="18"/>
  <c r="CB93" i="18" s="1"/>
  <c r="AD108" i="18"/>
  <c r="BY108" i="18" s="1"/>
  <c r="AD104" i="18"/>
  <c r="BY104" i="18" s="1"/>
  <c r="AK104" i="18"/>
  <c r="BZ104" i="18" s="1"/>
  <c r="AD111" i="18"/>
  <c r="BY111" i="18" s="1"/>
  <c r="CK112" i="18" s="1"/>
  <c r="P112" i="23" s="1"/>
  <c r="W89" i="18"/>
  <c r="BX89" i="18" s="1"/>
  <c r="P71" i="18"/>
  <c r="BW71" i="18" s="1"/>
  <c r="I105" i="18"/>
  <c r="BV105" i="18" s="1"/>
  <c r="I70" i="18"/>
  <c r="BV70" i="18" s="1"/>
  <c r="BF52" i="18"/>
  <c r="CC52" i="18" s="1"/>
  <c r="BM91" i="18"/>
  <c r="CD91" i="18" s="1"/>
  <c r="AK90" i="18"/>
  <c r="BZ90" i="18" s="1"/>
  <c r="AY48" i="18"/>
  <c r="CB48" i="18" s="1"/>
  <c r="AK61" i="18"/>
  <c r="BZ61" i="18" s="1"/>
  <c r="AK49" i="18"/>
  <c r="BZ49" i="18" s="1"/>
  <c r="AR41" i="18"/>
  <c r="CA41" i="18" s="1"/>
  <c r="AY58" i="18"/>
  <c r="CB58" i="18" s="1"/>
  <c r="AY55" i="18"/>
  <c r="CB55" i="18" s="1"/>
  <c r="BM32" i="18"/>
  <c r="CD32" i="18" s="1"/>
  <c r="W25" i="18"/>
  <c r="BX25" i="18" s="1"/>
  <c r="BM39" i="18"/>
  <c r="CD39" i="18" s="1"/>
  <c r="W7" i="18"/>
  <c r="BX7" i="18" s="1"/>
  <c r="P109" i="18"/>
  <c r="BW109" i="18" s="1"/>
  <c r="AR111" i="18"/>
  <c r="CA111" i="18" s="1"/>
  <c r="CM112" i="18" s="1"/>
  <c r="R112" i="23" s="1"/>
  <c r="AY106" i="18"/>
  <c r="CB106" i="18" s="1"/>
  <c r="BT104" i="18"/>
  <c r="CE104" i="18" s="1"/>
  <c r="BT105" i="18"/>
  <c r="CE105" i="18" s="1"/>
  <c r="P95" i="18"/>
  <c r="BW95" i="18" s="1"/>
  <c r="BM70" i="18"/>
  <c r="CD70" i="18" s="1"/>
  <c r="BT65" i="18"/>
  <c r="CE65" i="18" s="1"/>
  <c r="W47" i="18"/>
  <c r="BX47" i="18" s="1"/>
  <c r="BT46" i="18"/>
  <c r="CE46" i="18" s="1"/>
  <c r="AD98" i="18"/>
  <c r="BY98" i="18" s="1"/>
  <c r="AD76" i="18"/>
  <c r="BY76" i="18" s="1"/>
  <c r="AK76" i="18"/>
  <c r="BZ76" i="18" s="1"/>
  <c r="I85" i="18"/>
  <c r="BV85" i="18" s="1"/>
  <c r="BT54" i="18"/>
  <c r="CE54" i="18" s="1"/>
  <c r="P23" i="18"/>
  <c r="BW23" i="18" s="1"/>
  <c r="AY62" i="18"/>
  <c r="CB62" i="18" s="1"/>
  <c r="W66" i="18"/>
  <c r="BX66" i="18" s="1"/>
  <c r="BT10" i="18"/>
  <c r="CE10" i="18" s="1"/>
  <c r="AR91" i="18"/>
  <c r="CA91" i="18" s="1"/>
  <c r="AR9" i="18"/>
  <c r="CA9" i="18" s="1"/>
  <c r="P72" i="18"/>
  <c r="BW72" i="18" s="1"/>
  <c r="BF22" i="18"/>
  <c r="CC22" i="18" s="1"/>
  <c r="AY28" i="18"/>
  <c r="CB28" i="18" s="1"/>
  <c r="P39" i="18"/>
  <c r="BW39" i="18" s="1"/>
  <c r="AY15" i="18"/>
  <c r="CB15" i="18" s="1"/>
  <c r="AK103" i="18"/>
  <c r="BZ103" i="18" s="1"/>
  <c r="BM87" i="18"/>
  <c r="CD87" i="18" s="1"/>
  <c r="I82" i="18"/>
  <c r="BV82" i="18" s="1"/>
  <c r="AD103" i="18"/>
  <c r="BY103" i="18" s="1"/>
  <c r="P77" i="18"/>
  <c r="BW77" i="18" s="1"/>
  <c r="BT99" i="18"/>
  <c r="CE99" i="18" s="1"/>
  <c r="AD96" i="18"/>
  <c r="BY96" i="18" s="1"/>
  <c r="P98" i="18"/>
  <c r="BW98" i="18" s="1"/>
  <c r="AR101" i="18"/>
  <c r="CA101" i="18" s="1"/>
  <c r="CY113" i="18" s="1"/>
  <c r="AY113" i="23" s="1"/>
  <c r="AK108" i="18"/>
  <c r="BZ108" i="18" s="1"/>
  <c r="BM76" i="18"/>
  <c r="CD76" i="18" s="1"/>
  <c r="I112" i="18"/>
  <c r="BV112" i="18" s="1"/>
  <c r="AY96" i="18"/>
  <c r="CB96" i="18" s="1"/>
  <c r="W110" i="18"/>
  <c r="BX110" i="18" s="1"/>
  <c r="W112" i="18"/>
  <c r="BX112" i="18" s="1"/>
  <c r="BM105" i="18"/>
  <c r="CD105" i="18" s="1"/>
  <c r="AD95" i="18"/>
  <c r="BY95" i="18" s="1"/>
  <c r="AY82" i="18"/>
  <c r="CB82" i="18" s="1"/>
  <c r="AK63" i="18"/>
  <c r="BZ63" i="18" s="1"/>
  <c r="W83" i="18"/>
  <c r="BX83" i="18" s="1"/>
  <c r="AK74" i="18"/>
  <c r="BZ74" i="18" s="1"/>
  <c r="BT32" i="18"/>
  <c r="CE32" i="18" s="1"/>
  <c r="BM82" i="18"/>
  <c r="CD82" i="18" s="1"/>
  <c r="AK82" i="18"/>
  <c r="BZ82" i="18" s="1"/>
  <c r="BT53" i="18"/>
  <c r="CE53" i="18" s="1"/>
  <c r="AD88" i="18"/>
  <c r="BY88" i="18" s="1"/>
  <c r="AK58" i="18"/>
  <c r="BZ58" i="18" s="1"/>
  <c r="W85" i="18"/>
  <c r="BX85" i="18" s="1"/>
  <c r="BF17" i="18"/>
  <c r="CC17" i="18" s="1"/>
  <c r="I53" i="18"/>
  <c r="BV53" i="18" s="1"/>
  <c r="I20" i="18"/>
  <c r="BV20" i="18" s="1"/>
  <c r="BF40" i="18"/>
  <c r="CC40" i="18" s="1"/>
  <c r="W106" i="18"/>
  <c r="BX106" i="18" s="1"/>
  <c r="AD110" i="18"/>
  <c r="BY110" i="18" s="1"/>
  <c r="AD71" i="18"/>
  <c r="BY71" i="18" s="1"/>
  <c r="W90" i="18"/>
  <c r="BX90" i="18" s="1"/>
  <c r="AR75" i="18"/>
  <c r="CA75" i="18" s="1"/>
  <c r="AD49" i="18"/>
  <c r="BY49" i="18" s="1"/>
  <c r="AD61" i="18"/>
  <c r="BY61" i="18" s="1"/>
  <c r="W76" i="18"/>
  <c r="BX76" i="18" s="1"/>
  <c r="W39" i="18"/>
  <c r="BX39" i="18" s="1"/>
  <c r="I34" i="18"/>
  <c r="BV34" i="18" s="1"/>
  <c r="W46" i="18"/>
  <c r="BX46" i="18" s="1"/>
  <c r="P91" i="18"/>
  <c r="BW91" i="18" s="1"/>
  <c r="AY34" i="18"/>
  <c r="CB34" i="18" s="1"/>
  <c r="AD46" i="18"/>
  <c r="BY46" i="18" s="1"/>
  <c r="AY61" i="18"/>
  <c r="CB61" i="18" s="1"/>
  <c r="BM45" i="18"/>
  <c r="CD45" i="18" s="1"/>
  <c r="AR93" i="18"/>
  <c r="CA93" i="18" s="1"/>
  <c r="W70" i="18"/>
  <c r="BX70" i="18" s="1"/>
  <c r="BF37" i="18"/>
  <c r="CC37" i="18" s="1"/>
  <c r="W42" i="18"/>
  <c r="BX42" i="18" s="1"/>
  <c r="AD56" i="18"/>
  <c r="BY56" i="18" s="1"/>
  <c r="I63" i="18"/>
  <c r="BV63" i="18" s="1"/>
  <c r="W29" i="18"/>
  <c r="BX29" i="18" s="1"/>
  <c r="AY13" i="18"/>
  <c r="CB13" i="18" s="1"/>
  <c r="AD74" i="18"/>
  <c r="BY74" i="18" s="1"/>
  <c r="W11" i="18"/>
  <c r="BX11" i="18" s="1"/>
  <c r="AY38" i="18"/>
  <c r="CB38" i="18" s="1"/>
  <c r="BT37" i="18"/>
  <c r="CE37" i="18" s="1"/>
  <c r="I38" i="18"/>
  <c r="BV38" i="18" s="1"/>
  <c r="AK43" i="18"/>
  <c r="BZ43" i="18" s="1"/>
  <c r="P69" i="18"/>
  <c r="BW69" i="18" s="1"/>
  <c r="AK25" i="18"/>
  <c r="BZ25" i="18" s="1"/>
  <c r="AK95" i="18"/>
  <c r="BZ95" i="18" s="1"/>
  <c r="AD29" i="18"/>
  <c r="BY29" i="18" s="1"/>
  <c r="W35" i="18"/>
  <c r="BX35" i="18" s="1"/>
  <c r="BF108" i="18"/>
  <c r="CC108" i="18" s="1"/>
  <c r="W31" i="18"/>
  <c r="BX31" i="18" s="1"/>
  <c r="AY43" i="18"/>
  <c r="CB43" i="18" s="1"/>
  <c r="I94" i="18"/>
  <c r="BV94" i="18" s="1"/>
  <c r="BM26" i="18"/>
  <c r="CD26" i="18" s="1"/>
  <c r="W17" i="18"/>
  <c r="BX17" i="18" s="1"/>
  <c r="AK36" i="18"/>
  <c r="BZ36" i="18" s="1"/>
  <c r="P11" i="18"/>
  <c r="BW11" i="18" s="1"/>
  <c r="BM23" i="18"/>
  <c r="CD23" i="18" s="1"/>
  <c r="AD86" i="18"/>
  <c r="BY86" i="18" s="1"/>
  <c r="BF86" i="18"/>
  <c r="CC86" i="18" s="1"/>
  <c r="AK37" i="18"/>
  <c r="BZ37" i="18" s="1"/>
  <c r="AY33" i="18"/>
  <c r="CB33" i="18" s="1"/>
  <c r="BT5" i="18"/>
  <c r="CE5" i="18" s="1"/>
  <c r="AY11" i="18"/>
  <c r="CB11" i="18" s="1"/>
  <c r="BT31" i="18"/>
  <c r="CE31" i="18" s="1"/>
  <c r="W26" i="18"/>
  <c r="BX26" i="18" s="1"/>
  <c r="BM101" i="18"/>
  <c r="CD101" i="18" s="1"/>
  <c r="DB113" i="18" s="1"/>
  <c r="BB113" i="23" s="1"/>
  <c r="BF53" i="18"/>
  <c r="CC53" i="18" s="1"/>
  <c r="BM36" i="18"/>
  <c r="CD36" i="18" s="1"/>
  <c r="BF47" i="18"/>
  <c r="CC47" i="18" s="1"/>
  <c r="BT27" i="18"/>
  <c r="CE27" i="18" s="1"/>
  <c r="AR92" i="18"/>
  <c r="CA92" i="18" s="1"/>
  <c r="AR25" i="18"/>
  <c r="CA25" i="18" s="1"/>
  <c r="AY92" i="18"/>
  <c r="CB92" i="18" s="1"/>
  <c r="BF69" i="18"/>
  <c r="CC69" i="18" s="1"/>
  <c r="P74" i="18"/>
  <c r="BW74" i="18" s="1"/>
  <c r="AK30" i="18"/>
  <c r="BZ30" i="18" s="1"/>
  <c r="AD81" i="18"/>
  <c r="BY81" i="18" s="1"/>
  <c r="AY79" i="18"/>
  <c r="CB79" i="18" s="1"/>
  <c r="BT16" i="18"/>
  <c r="CE16" i="18" s="1"/>
  <c r="BM73" i="18"/>
  <c r="CD73" i="18" s="1"/>
  <c r="BM89" i="18"/>
  <c r="CD89" i="18" s="1"/>
  <c r="BF75" i="18"/>
  <c r="CC75" i="18" s="1"/>
  <c r="BT57" i="18"/>
  <c r="CE57" i="18" s="1"/>
  <c r="BM93" i="18"/>
  <c r="CD93" i="18" s="1"/>
  <c r="W58" i="18"/>
  <c r="BX58" i="18" s="1"/>
  <c r="BF87" i="18"/>
  <c r="CC87" i="18" s="1"/>
  <c r="AD5" i="18"/>
  <c r="BY5" i="18" s="1"/>
  <c r="BM50" i="18"/>
  <c r="CD50" i="18" s="1"/>
  <c r="AY66" i="18"/>
  <c r="CB66" i="18" s="1"/>
  <c r="P88" i="18"/>
  <c r="BW88" i="18" s="1"/>
  <c r="P42" i="18"/>
  <c r="BW42" i="18" s="1"/>
  <c r="BM74" i="18"/>
  <c r="CD74" i="18" s="1"/>
  <c r="BT41" i="18"/>
  <c r="CE41" i="18" s="1"/>
  <c r="BT20" i="18"/>
  <c r="CE20" i="18" s="1"/>
  <c r="I8" i="18"/>
  <c r="BV8" i="18" s="1"/>
  <c r="BT52" i="18"/>
  <c r="CE52" i="18" s="1"/>
  <c r="AY6" i="18"/>
  <c r="CB6" i="18" s="1"/>
  <c r="BM57" i="18"/>
  <c r="CD57" i="18" s="1"/>
  <c r="I31" i="18"/>
  <c r="BV31" i="18" s="1"/>
  <c r="BF7" i="18"/>
  <c r="CC7" i="18" s="1"/>
  <c r="AD42" i="18"/>
  <c r="BY42" i="18" s="1"/>
  <c r="BT73" i="18"/>
  <c r="CE73" i="18" s="1"/>
  <c r="AK84" i="18"/>
  <c r="BZ84" i="18" s="1"/>
  <c r="BM58" i="18"/>
  <c r="CD58" i="18" s="1"/>
  <c r="AY44" i="18"/>
  <c r="CB44" i="18" s="1"/>
  <c r="I12" i="18"/>
  <c r="BV12" i="18" s="1"/>
  <c r="BM90" i="18"/>
  <c r="CD90" i="18" s="1"/>
  <c r="I29" i="18"/>
  <c r="BV29" i="18" s="1"/>
  <c r="BF10" i="18"/>
  <c r="CC10" i="18" s="1"/>
  <c r="AD39" i="18"/>
  <c r="BY39" i="18" s="1"/>
  <c r="AY71" i="18"/>
  <c r="CB71" i="18" s="1"/>
  <c r="AY80" i="18"/>
  <c r="CB80" i="18" s="1"/>
  <c r="AK56" i="18"/>
  <c r="BZ56" i="18" s="1"/>
  <c r="AK16" i="18"/>
  <c r="BZ16" i="18" s="1"/>
  <c r="AY77" i="18"/>
  <c r="CB77" i="18" s="1"/>
  <c r="BM24" i="18"/>
  <c r="CD24" i="18" s="1"/>
  <c r="BM17" i="18"/>
  <c r="CD17" i="18" s="1"/>
  <c r="I26" i="18"/>
  <c r="BV26" i="18" s="1"/>
  <c r="AK79" i="18"/>
  <c r="BZ79" i="18" s="1"/>
  <c r="BM20" i="18"/>
  <c r="CD20" i="18" s="1"/>
  <c r="AD78" i="18"/>
  <c r="BY78" i="18" s="1"/>
  <c r="AK17" i="18"/>
  <c r="BZ17" i="18" s="1"/>
  <c r="W65" i="18"/>
  <c r="BX65" i="18" s="1"/>
  <c r="P76" i="18"/>
  <c r="BW76" i="18" s="1"/>
  <c r="I86" i="18"/>
  <c r="BV86" i="18" s="1"/>
  <c r="W52" i="18"/>
  <c r="BX52" i="18" s="1"/>
  <c r="AD53" i="18"/>
  <c r="BY53" i="18" s="1"/>
  <c r="BM63" i="18"/>
  <c r="CD63" i="18" s="1"/>
  <c r="AK24" i="18"/>
  <c r="BZ24" i="18" s="1"/>
  <c r="W45" i="18"/>
  <c r="BX45" i="18" s="1"/>
  <c r="BF25" i="18"/>
  <c r="CC25" i="18" s="1"/>
  <c r="I73" i="18"/>
  <c r="BV73" i="18" s="1"/>
  <c r="BM22" i="18"/>
  <c r="CD22" i="18" s="1"/>
  <c r="I52" i="18"/>
  <c r="BV52" i="18" s="1"/>
  <c r="P103" i="18"/>
  <c r="BW103" i="18" s="1"/>
  <c r="I44" i="18"/>
  <c r="BV44" i="18" s="1"/>
  <c r="BM86" i="18"/>
  <c r="CD86" i="18" s="1"/>
  <c r="AK19" i="18"/>
  <c r="BZ19" i="18" s="1"/>
  <c r="W10" i="18"/>
  <c r="BX10" i="18" s="1"/>
  <c r="W61" i="18"/>
  <c r="BX61" i="18" s="1"/>
  <c r="AY9" i="18"/>
  <c r="CB9" i="18" s="1"/>
  <c r="I81" i="18"/>
  <c r="BV81" i="18" s="1"/>
  <c r="BT95" i="18"/>
  <c r="CE95" i="18" s="1"/>
  <c r="AR38" i="18"/>
  <c r="CA38" i="18" s="1"/>
  <c r="AR71" i="18"/>
  <c r="CA71" i="18" s="1"/>
  <c r="BT59" i="18"/>
  <c r="CE59" i="18" s="1"/>
  <c r="AR90" i="18"/>
  <c r="CA90" i="18" s="1"/>
  <c r="W74" i="18"/>
  <c r="BX74" i="18" s="1"/>
  <c r="BT30" i="18"/>
  <c r="CE30" i="18" s="1"/>
  <c r="AY76" i="18"/>
  <c r="CB76" i="18" s="1"/>
  <c r="AD62" i="18"/>
  <c r="BY62" i="18" s="1"/>
  <c r="AR82" i="18"/>
  <c r="CA82" i="18" s="1"/>
  <c r="AK50" i="18"/>
  <c r="BZ50" i="18" s="1"/>
  <c r="AY91" i="18"/>
  <c r="CB91" i="18" s="1"/>
  <c r="AK28" i="18"/>
  <c r="BZ28" i="18" s="1"/>
  <c r="BT36" i="18"/>
  <c r="CE36" i="18" s="1"/>
  <c r="BF44" i="18"/>
  <c r="CC44" i="18" s="1"/>
  <c r="I66" i="18"/>
  <c r="BV66" i="18" s="1"/>
  <c r="AR35" i="18"/>
  <c r="CA35" i="18" s="1"/>
  <c r="AD18" i="18"/>
  <c r="BY18" i="18" s="1"/>
  <c r="W28" i="18"/>
  <c r="BX28" i="18" s="1"/>
  <c r="BM98" i="18"/>
  <c r="CD98" i="18" s="1"/>
  <c r="I107" i="18"/>
  <c r="BV107" i="18" s="1"/>
  <c r="AK99" i="18"/>
  <c r="BZ99" i="18" s="1"/>
  <c r="W15" i="18"/>
  <c r="BX15" i="18" s="1"/>
  <c r="I110" i="18"/>
  <c r="BV110" i="18" s="1"/>
  <c r="BF42" i="18"/>
  <c r="CC42" i="18" s="1"/>
  <c r="BF71" i="18"/>
  <c r="CC71" i="18" s="1"/>
  <c r="AD106" i="18"/>
  <c r="BY106" i="18" s="1"/>
  <c r="BM66" i="18"/>
  <c r="CD66" i="18" s="1"/>
  <c r="BM80" i="18"/>
  <c r="CD80" i="18" s="1"/>
  <c r="BT97" i="18"/>
  <c r="CE97" i="18" s="1"/>
  <c r="AD77" i="18"/>
  <c r="BY77" i="18" s="1"/>
  <c r="I100" i="18"/>
  <c r="BV100" i="18" s="1"/>
  <c r="AY72" i="18"/>
  <c r="CB72" i="18" s="1"/>
  <c r="W96" i="18"/>
  <c r="BX96" i="18" s="1"/>
  <c r="I99" i="18"/>
  <c r="BV99" i="18" s="1"/>
  <c r="P75" i="18"/>
  <c r="BW75" i="18" s="1"/>
  <c r="P46" i="18"/>
  <c r="BW46" i="18" s="1"/>
  <c r="AD33" i="18"/>
  <c r="BY33" i="18" s="1"/>
  <c r="AR52" i="18"/>
  <c r="CA52" i="18" s="1"/>
  <c r="BF78" i="18"/>
  <c r="CC78" i="18" s="1"/>
  <c r="AD73" i="18"/>
  <c r="BY73" i="18" s="1"/>
  <c r="I67" i="18"/>
  <c r="BV67" i="18" s="1"/>
  <c r="BF43" i="18"/>
  <c r="CC43" i="18" s="1"/>
  <c r="AK55" i="18"/>
  <c r="BZ55" i="18" s="1"/>
  <c r="BT25" i="18"/>
  <c r="CE25" i="18" s="1"/>
  <c r="W34" i="18"/>
  <c r="BX34" i="18" s="1"/>
  <c r="AR43" i="18"/>
  <c r="CA43" i="18" s="1"/>
  <c r="P58" i="18"/>
  <c r="BW58" i="18" s="1"/>
  <c r="I91" i="18"/>
  <c r="BV91" i="18" s="1"/>
  <c r="AD17" i="18"/>
  <c r="BY17" i="18" s="1"/>
  <c r="AR6" i="18"/>
  <c r="CA6" i="18" s="1"/>
  <c r="W41" i="18"/>
  <c r="BX41" i="18" s="1"/>
  <c r="P25" i="18"/>
  <c r="BW25" i="18" s="1"/>
  <c r="AK8" i="18"/>
  <c r="BZ8" i="18" s="1"/>
  <c r="AK26" i="18"/>
  <c r="BZ26" i="18" s="1"/>
  <c r="BT17" i="18"/>
  <c r="CE17" i="18" s="1"/>
  <c r="AK33" i="18"/>
  <c r="BZ33" i="18" s="1"/>
  <c r="AK10" i="18"/>
  <c r="BZ10" i="18" s="1"/>
  <c r="W55" i="18"/>
  <c r="BX55" i="18" s="1"/>
  <c r="AR16" i="18"/>
  <c r="CA16" i="18" s="1"/>
  <c r="BF32" i="18"/>
  <c r="CC32" i="18" s="1"/>
  <c r="AR29" i="18"/>
  <c r="CA29" i="18" s="1"/>
  <c r="P84" i="18"/>
  <c r="BW84" i="18" s="1"/>
  <c r="AR10" i="18"/>
  <c r="CA10" i="18" s="1"/>
  <c r="AK22" i="18"/>
  <c r="BZ22" i="18" s="1"/>
  <c r="W19" i="18"/>
  <c r="BX19" i="18" s="1"/>
  <c r="I79" i="18"/>
  <c r="BV79" i="18" s="1"/>
  <c r="AD54" i="18"/>
  <c r="BY54" i="18" s="1"/>
  <c r="P30" i="18"/>
  <c r="BW30" i="18" s="1"/>
  <c r="BM14" i="18"/>
  <c r="CD14" i="18" s="1"/>
  <c r="BF19" i="18"/>
  <c r="CC19" i="18" s="1"/>
  <c r="I21" i="18"/>
  <c r="BV21" i="18" s="1"/>
  <c r="AR37" i="18"/>
  <c r="CA37" i="18" s="1"/>
  <c r="BT35" i="18"/>
  <c r="CE35" i="18" s="1"/>
  <c r="AY14" i="18"/>
  <c r="CB14" i="18" s="1"/>
  <c r="AY54" i="18"/>
  <c r="CB54" i="18" s="1"/>
  <c r="AY20" i="18"/>
  <c r="CB20" i="18" s="1"/>
  <c r="BF92" i="18"/>
  <c r="CC92" i="18" s="1"/>
  <c r="AK11" i="18"/>
  <c r="BZ11" i="18" s="1"/>
  <c r="AY7" i="18"/>
  <c r="CB7" i="18" s="1"/>
  <c r="I40" i="18"/>
  <c r="BV40" i="18" s="1"/>
  <c r="W27" i="18"/>
  <c r="BX27" i="18" s="1"/>
  <c r="AD82" i="18"/>
  <c r="BY82" i="18" s="1"/>
  <c r="AY18" i="18"/>
  <c r="CB18" i="18" s="1"/>
  <c r="AD15" i="18"/>
  <c r="BY15" i="18" s="1"/>
  <c r="P97" i="18"/>
  <c r="BW97" i="18" s="1"/>
  <c r="BF100" i="18"/>
  <c r="CC100" i="18" s="1"/>
  <c r="DA112" i="18" s="1"/>
  <c r="BA112" i="23" s="1"/>
  <c r="AR65" i="18"/>
  <c r="CA65" i="18" s="1"/>
  <c r="BT66" i="18"/>
  <c r="CE66" i="18" s="1"/>
  <c r="BF70" i="18"/>
  <c r="CC70" i="18" s="1"/>
  <c r="P37" i="18"/>
  <c r="BW37" i="18" s="1"/>
  <c r="AR28" i="18"/>
  <c r="CA28" i="18" s="1"/>
  <c r="P10" i="18"/>
  <c r="BW10" i="18" s="1"/>
  <c r="AR44" i="18"/>
  <c r="CA44" i="18" s="1"/>
  <c r="BF62" i="18"/>
  <c r="CC62" i="18" s="1"/>
  <c r="P32" i="18"/>
  <c r="BW32" i="18" s="1"/>
  <c r="AY47" i="18"/>
  <c r="CB47" i="18" s="1"/>
  <c r="I78" i="18"/>
  <c r="BV78" i="18" s="1"/>
  <c r="AY31" i="18"/>
  <c r="CB31" i="18" s="1"/>
  <c r="BM19" i="18"/>
  <c r="CD19" i="18" s="1"/>
  <c r="AR34" i="18"/>
  <c r="CA34" i="18" s="1"/>
  <c r="BM34" i="18"/>
  <c r="CD34" i="18" s="1"/>
  <c r="W14" i="18"/>
  <c r="BX14" i="18" s="1"/>
  <c r="BT13" i="18"/>
  <c r="CE13" i="18" s="1"/>
  <c r="BT81" i="18"/>
  <c r="CE81" i="18" s="1"/>
  <c r="BT107" i="18"/>
  <c r="CE107" i="18" s="1"/>
  <c r="AY102" i="18"/>
  <c r="CB102" i="18" s="1"/>
  <c r="BM79" i="18"/>
  <c r="CD79" i="18" s="1"/>
  <c r="BT89" i="18"/>
  <c r="CE89" i="18" s="1"/>
  <c r="W108" i="18"/>
  <c r="BX108" i="18" s="1"/>
  <c r="AY97" i="18"/>
  <c r="CB97" i="18" s="1"/>
  <c r="BF97" i="18"/>
  <c r="CC97" i="18" s="1"/>
  <c r="I106" i="18"/>
  <c r="BV106" i="18" s="1"/>
  <c r="BM109" i="18"/>
  <c r="CD109" i="18" s="1"/>
  <c r="BM77" i="18"/>
  <c r="CD77" i="18" s="1"/>
  <c r="AD52" i="18"/>
  <c r="BY52" i="18" s="1"/>
  <c r="BM47" i="18"/>
  <c r="CD47" i="18" s="1"/>
  <c r="I58" i="18"/>
  <c r="BV58" i="18" s="1"/>
  <c r="W81" i="18"/>
  <c r="BX81" i="18" s="1"/>
  <c r="AD24" i="18"/>
  <c r="BY24" i="18" s="1"/>
  <c r="AK70" i="18"/>
  <c r="BZ70" i="18" s="1"/>
  <c r="AR40" i="18"/>
  <c r="CA40" i="18" s="1"/>
  <c r="BF102" i="18"/>
  <c r="CC102" i="18" s="1"/>
  <c r="BT50" i="18"/>
  <c r="CE50" i="18" s="1"/>
  <c r="P62" i="18"/>
  <c r="BW62" i="18" s="1"/>
  <c r="AK66" i="18"/>
  <c r="BZ66" i="18" s="1"/>
  <c r="BF76" i="18"/>
  <c r="CC76" i="18" s="1"/>
  <c r="BM16" i="18"/>
  <c r="CD16" i="18" s="1"/>
  <c r="BM35" i="18"/>
  <c r="CD35" i="18" s="1"/>
  <c r="AY41" i="18"/>
  <c r="CB41" i="18" s="1"/>
  <c r="AR14" i="18"/>
  <c r="CA14" i="18" s="1"/>
  <c r="AR51" i="18"/>
  <c r="CA51" i="18" s="1"/>
  <c r="I23" i="18"/>
  <c r="BV23" i="18" s="1"/>
  <c r="AY50" i="18"/>
  <c r="CB50" i="18" s="1"/>
  <c r="AD99" i="18"/>
  <c r="BY99" i="18" s="1"/>
  <c r="BM18" i="18"/>
  <c r="CD18" i="18" s="1"/>
  <c r="P35" i="18"/>
  <c r="BW35" i="18" s="1"/>
  <c r="AY17" i="18"/>
  <c r="CB17" i="18" s="1"/>
  <c r="AD69" i="18"/>
  <c r="BY69" i="18" s="1"/>
  <c r="P12" i="18"/>
  <c r="BW12" i="18" s="1"/>
  <c r="BF81" i="18"/>
  <c r="CC81" i="18" s="1"/>
  <c r="P9" i="18"/>
  <c r="BW9" i="18" s="1"/>
  <c r="AR19" i="18"/>
  <c r="CA19" i="18" s="1"/>
  <c r="I41" i="18"/>
  <c r="BV41" i="18" s="1"/>
  <c r="BM41" i="18"/>
  <c r="CD41" i="18" s="1"/>
  <c r="AK71" i="18"/>
  <c r="BZ71" i="18" s="1"/>
  <c r="AR15" i="18"/>
  <c r="CA15" i="18" s="1"/>
  <c r="P13" i="18"/>
  <c r="BW13" i="18" s="1"/>
  <c r="BM55" i="18"/>
  <c r="CD55" i="18" s="1"/>
  <c r="AD91" i="18"/>
  <c r="BY91" i="18" s="1"/>
  <c r="P86" i="18"/>
  <c r="BW86" i="18" s="1"/>
  <c r="AD22" i="18"/>
  <c r="BY22" i="18" s="1"/>
  <c r="I18" i="18"/>
  <c r="BV18" i="18" s="1"/>
  <c r="I42" i="18"/>
  <c r="BV42" i="18" s="1"/>
  <c r="P48" i="18"/>
  <c r="BW48" i="18" s="1"/>
  <c r="BF21" i="18"/>
  <c r="CC21" i="18" s="1"/>
  <c r="AD26" i="18"/>
  <c r="BY26" i="18" s="1"/>
  <c r="W23" i="18"/>
  <c r="BX23" i="18" s="1"/>
  <c r="BF15" i="18"/>
  <c r="CC15" i="18" s="1"/>
  <c r="BT56" i="18"/>
  <c r="CE56" i="18" s="1"/>
  <c r="BM31" i="18"/>
  <c r="CD31" i="18" s="1"/>
  <c r="BF39" i="18"/>
  <c r="CC39" i="18" s="1"/>
  <c r="BM10" i="18"/>
  <c r="CD10" i="18" s="1"/>
  <c r="P27" i="18"/>
  <c r="BW27" i="18" s="1"/>
  <c r="P70" i="18"/>
  <c r="BW70" i="18" s="1"/>
  <c r="AR56" i="18"/>
  <c r="CA56" i="18" s="1"/>
  <c r="AR7" i="18"/>
  <c r="CA7" i="18" s="1"/>
  <c r="I15" i="18"/>
  <c r="BV15" i="18" s="1"/>
  <c r="BM15" i="18"/>
  <c r="CD15" i="18" s="1"/>
  <c r="BT21" i="18"/>
  <c r="CE21" i="18" s="1"/>
  <c r="AY109" i="18"/>
  <c r="CB109" i="18" s="1"/>
  <c r="BF72" i="18"/>
  <c r="CC72" i="18" s="1"/>
  <c r="AR88" i="18"/>
  <c r="CA88" i="18" s="1"/>
  <c r="AK97" i="18"/>
  <c r="BZ97" i="18" s="1"/>
  <c r="AR104" i="18"/>
  <c r="CA104" i="18" s="1"/>
  <c r="W62" i="18"/>
  <c r="BX62" i="18" s="1"/>
  <c r="AD102" i="18"/>
  <c r="BY102" i="18" s="1"/>
  <c r="AY69" i="18"/>
  <c r="CB69" i="18" s="1"/>
  <c r="BT67" i="18"/>
  <c r="CE67" i="18" s="1"/>
  <c r="W54" i="18"/>
  <c r="BX54" i="18" s="1"/>
  <c r="P50" i="18"/>
  <c r="BW50" i="18" s="1"/>
  <c r="AR81" i="18"/>
  <c r="CA81" i="18" s="1"/>
  <c r="I24" i="18"/>
  <c r="BV24" i="18" s="1"/>
  <c r="AR70" i="18"/>
  <c r="CA70" i="18" s="1"/>
  <c r="BF66" i="18"/>
  <c r="CC66" i="18" s="1"/>
  <c r="BT64" i="18"/>
  <c r="CE64" i="18" s="1"/>
  <c r="BF49" i="18"/>
  <c r="CC49" i="18" s="1"/>
  <c r="BF51" i="18"/>
  <c r="CC51" i="18" s="1"/>
  <c r="AR59" i="18"/>
  <c r="CA59" i="18" s="1"/>
  <c r="AK42" i="18"/>
  <c r="BZ42" i="18" s="1"/>
  <c r="AD23" i="18"/>
  <c r="BY23" i="18" s="1"/>
  <c r="W43" i="18"/>
  <c r="BX43" i="18" s="1"/>
  <c r="P24" i="18"/>
  <c r="BW24" i="18" s="1"/>
  <c r="W30" i="18"/>
  <c r="BX30" i="18" s="1"/>
  <c r="BF64" i="18"/>
  <c r="CC64" i="18" s="1"/>
  <c r="AK23" i="18"/>
  <c r="BZ23" i="18" s="1"/>
  <c r="AD34" i="18"/>
  <c r="BY34" i="18" s="1"/>
  <c r="AK7" i="18"/>
  <c r="BZ7" i="18" s="1"/>
  <c r="AK81" i="18"/>
  <c r="BZ81" i="18" s="1"/>
  <c r="BF9" i="18"/>
  <c r="CC9" i="18" s="1"/>
  <c r="AR99" i="18"/>
  <c r="CA99" i="18" s="1"/>
  <c r="P56" i="18"/>
  <c r="BW56" i="18" s="1"/>
  <c r="AD72" i="18"/>
  <c r="BY72" i="18" s="1"/>
  <c r="AR87" i="18"/>
  <c r="CA87" i="18" s="1"/>
  <c r="AD45" i="18"/>
  <c r="BY45" i="18" s="1"/>
  <c r="AD7" i="18"/>
  <c r="BY7" i="18" s="1"/>
  <c r="AY88" i="18"/>
  <c r="CB88" i="18" s="1"/>
  <c r="W16" i="18"/>
  <c r="BX16" i="18" s="1"/>
  <c r="AK44" i="18"/>
  <c r="BZ44" i="18" s="1"/>
  <c r="BF24" i="18"/>
  <c r="CC24" i="18" s="1"/>
  <c r="AD44" i="18"/>
  <c r="BY44" i="18" s="1"/>
  <c r="P55" i="18"/>
  <c r="BW55" i="18" s="1"/>
  <c r="BM49" i="18"/>
  <c r="CD49" i="18" s="1"/>
  <c r="AY87" i="18"/>
  <c r="CB87" i="18" s="1"/>
  <c r="W13" i="18"/>
  <c r="BX13" i="18" s="1"/>
  <c r="AD28" i="18"/>
  <c r="BY28" i="18" s="1"/>
  <c r="W6" i="18"/>
  <c r="BX6" i="18" s="1"/>
  <c r="BT45" i="18"/>
  <c r="CE45" i="18" s="1"/>
  <c r="AD35" i="18"/>
  <c r="BY35" i="18" s="1"/>
  <c r="AD13" i="18"/>
  <c r="BY13" i="18" s="1"/>
  <c r="AR45" i="18"/>
  <c r="CA45" i="18" s="1"/>
  <c r="BF55" i="18"/>
  <c r="CC55" i="18" s="1"/>
  <c r="AD31" i="18"/>
  <c r="BY31" i="18" s="1"/>
  <c r="BM38" i="18"/>
  <c r="CD38" i="18" s="1"/>
  <c r="W53" i="18"/>
  <c r="BX53" i="18" s="1"/>
  <c r="BT9" i="18"/>
  <c r="CE9" i="18" s="1"/>
  <c r="AR18" i="18"/>
  <c r="CA18" i="18" s="1"/>
  <c r="BT6" i="18"/>
  <c r="CE6" i="18" s="1"/>
  <c r="BM106" i="18"/>
  <c r="CD106" i="18" s="1"/>
  <c r="AK27" i="18"/>
  <c r="BZ27" i="18" s="1"/>
  <c r="BT23" i="18"/>
  <c r="CE23" i="18" s="1"/>
  <c r="BM25" i="18"/>
  <c r="CD25" i="18" s="1"/>
  <c r="AK110" i="18"/>
  <c r="BZ110" i="18" s="1"/>
  <c r="AR100" i="18"/>
  <c r="CA100" i="18" s="1"/>
  <c r="CY112" i="18" s="1"/>
  <c r="AY112" i="23" s="1"/>
  <c r="AR107" i="18"/>
  <c r="CA107" i="18" s="1"/>
  <c r="AK109" i="18"/>
  <c r="BZ109" i="18" s="1"/>
  <c r="I111" i="18"/>
  <c r="BV111" i="18" s="1"/>
  <c r="BF96" i="18"/>
  <c r="CC96" i="18" s="1"/>
  <c r="I104" i="18"/>
  <c r="BV104" i="18" s="1"/>
  <c r="AD79" i="18"/>
  <c r="BY79" i="18" s="1"/>
  <c r="AR30" i="18"/>
  <c r="CA30" i="18" s="1"/>
  <c r="BM78" i="18"/>
  <c r="CD78" i="18" s="1"/>
  <c r="W51" i="18"/>
  <c r="BX51" i="18" s="1"/>
  <c r="AR67" i="18"/>
  <c r="CA67" i="18" s="1"/>
  <c r="W93" i="18"/>
  <c r="BX93" i="18" s="1"/>
  <c r="BF46" i="18"/>
  <c r="CC46" i="18" s="1"/>
  <c r="AK85" i="18"/>
  <c r="BZ85" i="18" s="1"/>
  <c r="P26" i="18"/>
  <c r="BW26" i="18" s="1"/>
  <c r="AY70" i="18"/>
  <c r="CB70" i="18" s="1"/>
  <c r="AK75" i="18"/>
  <c r="BZ75" i="18" s="1"/>
  <c r="P53" i="18"/>
  <c r="BW53" i="18" s="1"/>
  <c r="BM40" i="18"/>
  <c r="CD40" i="18" s="1"/>
  <c r="BF60" i="18"/>
  <c r="CC60" i="18" s="1"/>
  <c r="BF23" i="18"/>
  <c r="CC23" i="18" s="1"/>
  <c r="AK31" i="18"/>
  <c r="BZ31" i="18" s="1"/>
  <c r="AD27" i="18"/>
  <c r="BY27" i="18" s="1"/>
  <c r="AK48" i="18"/>
  <c r="BZ48" i="18" s="1"/>
  <c r="AR57" i="18"/>
  <c r="CA57" i="18" s="1"/>
  <c r="AK15" i="18"/>
  <c r="BZ15" i="18" s="1"/>
  <c r="BF8" i="18"/>
  <c r="CC8" i="18" s="1"/>
  <c r="AY25" i="18"/>
  <c r="CB25" i="18" s="1"/>
  <c r="AR42" i="18"/>
  <c r="CA42" i="18" s="1"/>
  <c r="P21" i="18"/>
  <c r="BW21" i="18" s="1"/>
  <c r="I28" i="18"/>
  <c r="BV28" i="18" s="1"/>
  <c r="BM53" i="18"/>
  <c r="CD53" i="18" s="1"/>
  <c r="BM6" i="18"/>
  <c r="CD6" i="18" s="1"/>
  <c r="W69" i="18"/>
  <c r="BX69" i="18" s="1"/>
  <c r="AY45" i="18"/>
  <c r="CB45" i="18" s="1"/>
  <c r="BT14" i="18"/>
  <c r="CE14" i="18" s="1"/>
  <c r="BF67" i="18"/>
  <c r="CC67" i="18" s="1"/>
  <c r="W22" i="18"/>
  <c r="BX22" i="18" s="1"/>
  <c r="AY26" i="18"/>
  <c r="CB26" i="18" s="1"/>
  <c r="BF38" i="18"/>
  <c r="CC38" i="18" s="1"/>
  <c r="W75" i="18"/>
  <c r="BX75" i="18" s="1"/>
  <c r="W100" i="18"/>
  <c r="BX100" i="18" s="1"/>
  <c r="P59" i="18"/>
  <c r="BW59" i="18" s="1"/>
  <c r="BF14" i="18"/>
  <c r="CC14" i="18" s="1"/>
  <c r="AR36" i="18"/>
  <c r="CA36" i="18" s="1"/>
  <c r="BT70" i="18"/>
  <c r="CE70" i="18" s="1"/>
  <c r="BF35" i="18"/>
  <c r="CC35" i="18" s="1"/>
  <c r="AD21" i="18"/>
  <c r="BY21" i="18" s="1"/>
  <c r="AK59" i="18"/>
  <c r="BZ59" i="18" s="1"/>
  <c r="BF16" i="18"/>
  <c r="CC16" i="18" s="1"/>
  <c r="BT62" i="18"/>
  <c r="CE62" i="18" s="1"/>
  <c r="AY16" i="18"/>
  <c r="CB16" i="18" s="1"/>
  <c r="AR31" i="18"/>
  <c r="CA31" i="18" s="1"/>
  <c r="BM28" i="18"/>
  <c r="CD28" i="18" s="1"/>
  <c r="BT102" i="18"/>
  <c r="CE102" i="18" s="1"/>
  <c r="P104" i="18"/>
  <c r="BW104" i="18" s="1"/>
  <c r="BT96" i="18"/>
  <c r="CE96" i="18" s="1"/>
  <c r="P94" i="18"/>
  <c r="BW94" i="18" s="1"/>
  <c r="BF101" i="18"/>
  <c r="CC101" i="18" s="1"/>
  <c r="DA113" i="18" s="1"/>
  <c r="BA113" i="23" s="1"/>
  <c r="AR84" i="18"/>
  <c r="CA84" i="18" s="1"/>
  <c r="BT108" i="18"/>
  <c r="CE108" i="18" s="1"/>
  <c r="AD105" i="18"/>
  <c r="BY105" i="18" s="1"/>
  <c r="BF106" i="18"/>
  <c r="CC106" i="18" s="1"/>
  <c r="BM51" i="18"/>
  <c r="CD51" i="18" s="1"/>
  <c r="AR61" i="18"/>
  <c r="CA61" i="18" s="1"/>
  <c r="P60" i="18"/>
  <c r="BW60" i="18" s="1"/>
  <c r="BT80" i="18"/>
  <c r="CE80" i="18" s="1"/>
  <c r="BT68" i="18"/>
  <c r="CE68" i="18" s="1"/>
  <c r="P85" i="18"/>
  <c r="BW85" i="18" s="1"/>
  <c r="AK86" i="18"/>
  <c r="BZ86" i="18" s="1"/>
  <c r="AD30" i="18"/>
  <c r="BY30" i="18" s="1"/>
  <c r="W59" i="18"/>
  <c r="BX59" i="18" s="1"/>
  <c r="I55" i="18"/>
  <c r="BV55" i="18" s="1"/>
  <c r="AD93" i="18"/>
  <c r="BY93" i="18" s="1"/>
  <c r="AR73" i="18"/>
  <c r="CA73" i="18" s="1"/>
  <c r="I22" i="18"/>
  <c r="BV22" i="18" s="1"/>
  <c r="AY23" i="18"/>
  <c r="CB23" i="18" s="1"/>
  <c r="I92" i="18"/>
  <c r="BV92" i="18" s="1"/>
  <c r="AY81" i="18"/>
  <c r="CB81" i="18" s="1"/>
  <c r="AY42" i="18"/>
  <c r="CB42" i="18" s="1"/>
  <c r="W44" i="18"/>
  <c r="BX44" i="18" s="1"/>
  <c r="AD59" i="18"/>
  <c r="BY59" i="18" s="1"/>
  <c r="W84" i="18"/>
  <c r="BX84" i="18" s="1"/>
  <c r="AY8" i="18"/>
  <c r="CB8" i="18" s="1"/>
  <c r="I11" i="18"/>
  <c r="BV11" i="18" s="1"/>
  <c r="BT7" i="18"/>
  <c r="CE7" i="18" s="1"/>
  <c r="AK39" i="18"/>
  <c r="BZ39" i="18" s="1"/>
  <c r="BM21" i="18"/>
  <c r="CD21" i="18" s="1"/>
  <c r="AD36" i="18"/>
  <c r="BY36" i="18" s="1"/>
  <c r="P8" i="18"/>
  <c r="BW8" i="18" s="1"/>
  <c r="AR24" i="18"/>
  <c r="CA24" i="18" s="1"/>
  <c r="I62" i="18"/>
  <c r="BV62" i="18" s="1"/>
  <c r="AD60" i="18"/>
  <c r="BY60" i="18" s="1"/>
  <c r="P44" i="18"/>
  <c r="BW44" i="18" s="1"/>
  <c r="I35" i="18"/>
  <c r="BV35" i="18" s="1"/>
  <c r="I30" i="18"/>
  <c r="BV30" i="18" s="1"/>
  <c r="AD41" i="18"/>
  <c r="BY41" i="18" s="1"/>
  <c r="AD51" i="18"/>
  <c r="BY51" i="18" s="1"/>
  <c r="W12" i="18"/>
  <c r="BX12" i="18" s="1"/>
  <c r="BT19" i="18"/>
  <c r="CE19" i="18" s="1"/>
  <c r="I59" i="18"/>
  <c r="BV59" i="18" s="1"/>
  <c r="AR5" i="18"/>
  <c r="CA5" i="18" s="1"/>
  <c r="BT29" i="18"/>
  <c r="CE29" i="18" s="1"/>
  <c r="P51" i="18"/>
  <c r="BW51" i="18" s="1"/>
  <c r="AK9" i="18"/>
  <c r="BZ9" i="18" s="1"/>
  <c r="P36" i="18"/>
  <c r="BW36" i="18" s="1"/>
  <c r="P41" i="18"/>
  <c r="BW41" i="18" s="1"/>
  <c r="W9" i="18"/>
  <c r="BX9" i="18" s="1"/>
  <c r="BF83" i="18"/>
  <c r="CC83" i="18" s="1"/>
  <c r="AD40" i="18"/>
  <c r="BY40" i="18" s="1"/>
  <c r="P18" i="18"/>
  <c r="BW18" i="18" s="1"/>
  <c r="W21" i="18"/>
  <c r="BX21" i="18" s="1"/>
  <c r="BT48" i="18"/>
  <c r="CE48" i="18" s="1"/>
  <c r="BF12" i="18"/>
  <c r="CC12" i="18" s="1"/>
  <c r="AD12" i="18"/>
  <c r="BY12" i="18" s="1"/>
  <c r="I14" i="18"/>
  <c r="BV14" i="18" s="1"/>
  <c r="AK73" i="18"/>
  <c r="BZ73" i="18" s="1"/>
  <c r="I43" i="18"/>
  <c r="BV43" i="18" s="1"/>
  <c r="AK21" i="18"/>
  <c r="BZ21" i="18" s="1"/>
  <c r="AK12" i="18"/>
  <c r="BZ12" i="18" s="1"/>
  <c r="BM84" i="18"/>
  <c r="CD84" i="18" s="1"/>
  <c r="BF104" i="18"/>
  <c r="CC104" i="18" s="1"/>
  <c r="BT28" i="18"/>
  <c r="CE28" i="18" s="1"/>
  <c r="BF27" i="18"/>
  <c r="CC27" i="18" s="1"/>
  <c r="BM110" i="18"/>
  <c r="CD110" i="18" s="1"/>
  <c r="P105" i="18"/>
  <c r="BW105" i="18" s="1"/>
  <c r="P100" i="18"/>
  <c r="BW100" i="18" s="1"/>
  <c r="CU112" i="18" s="1"/>
  <c r="AU112" i="23" s="1"/>
  <c r="BF94" i="18"/>
  <c r="CC94" i="18" s="1"/>
  <c r="AD101" i="18"/>
  <c r="BY101" i="18" s="1"/>
  <c r="CW113" i="18" s="1"/>
  <c r="AW113" i="23" s="1"/>
  <c r="AY95" i="18"/>
  <c r="CB95" i="18" s="1"/>
  <c r="AY104" i="18"/>
  <c r="CB104" i="18" s="1"/>
  <c r="AK98" i="18"/>
  <c r="BZ98" i="18" s="1"/>
  <c r="W111" i="18"/>
  <c r="BX111" i="18" s="1"/>
  <c r="CJ112" i="18" s="1"/>
  <c r="O112" i="23" s="1"/>
  <c r="AY74" i="18"/>
  <c r="CB74" i="18" s="1"/>
  <c r="AR78" i="18"/>
  <c r="CA78" i="18" s="1"/>
  <c r="W103" i="18"/>
  <c r="BX103" i="18" s="1"/>
  <c r="W82" i="18"/>
  <c r="BX82" i="18" s="1"/>
  <c r="BT63" i="18"/>
  <c r="CE63" i="18" s="1"/>
  <c r="AY57" i="18"/>
  <c r="CB57" i="18" s="1"/>
  <c r="W72" i="18"/>
  <c r="BX72" i="18" s="1"/>
  <c r="AY35" i="18"/>
  <c r="CB35" i="18" s="1"/>
  <c r="BM37" i="18"/>
  <c r="CD37" i="18" s="1"/>
  <c r="AK88" i="18"/>
  <c r="BZ88" i="18" s="1"/>
  <c r="BT83" i="18"/>
  <c r="CE83" i="18" s="1"/>
  <c r="AK57" i="18"/>
  <c r="BZ57" i="18" s="1"/>
  <c r="AD37" i="18"/>
  <c r="BY37" i="18" s="1"/>
  <c r="AK52" i="18"/>
  <c r="BZ52" i="18" s="1"/>
  <c r="I39" i="18"/>
  <c r="BV39" i="18" s="1"/>
  <c r="AY19" i="18"/>
  <c r="CB19" i="18" s="1"/>
  <c r="BM68" i="18"/>
  <c r="CD68" i="18" s="1"/>
  <c r="BM48" i="18"/>
  <c r="CD48" i="18" s="1"/>
  <c r="AR39" i="18"/>
  <c r="CA39" i="18" s="1"/>
  <c r="AY60" i="18"/>
  <c r="CB60" i="18" s="1"/>
  <c r="AR47" i="18"/>
  <c r="CA47" i="18" s="1"/>
  <c r="BT43" i="18"/>
  <c r="CE43" i="18" s="1"/>
  <c r="BF5" i="18"/>
  <c r="CC5" i="18" s="1"/>
  <c r="BT58" i="18"/>
  <c r="CE58" i="18" s="1"/>
  <c r="W63" i="18"/>
  <c r="BX63" i="18" s="1"/>
  <c r="W60" i="18"/>
  <c r="BX60" i="18" s="1"/>
  <c r="W32" i="18"/>
  <c r="BX32" i="18" s="1"/>
  <c r="BM5" i="18"/>
  <c r="CD5" i="18" s="1"/>
  <c r="P22" i="18"/>
  <c r="BW22" i="18" s="1"/>
  <c r="BT15" i="18"/>
  <c r="CE15" i="18" s="1"/>
  <c r="AK5" i="18"/>
  <c r="BZ5" i="18" s="1"/>
  <c r="AR27" i="18"/>
  <c r="CA27" i="18" s="1"/>
  <c r="BT22" i="18"/>
  <c r="CE22" i="18" s="1"/>
  <c r="BM29" i="18"/>
  <c r="CD29" i="18" s="1"/>
  <c r="P17" i="18"/>
  <c r="BW17" i="18" s="1"/>
  <c r="AD65" i="18"/>
  <c r="BY65" i="18" s="1"/>
  <c r="BF34" i="18"/>
  <c r="CC34" i="18" s="1"/>
  <c r="I13" i="18"/>
  <c r="BV13" i="18" s="1"/>
  <c r="E111" i="19"/>
  <c r="Y110" i="35"/>
  <c r="AT110" i="35" s="1"/>
  <c r="AT111" i="35"/>
  <c r="AV111" i="35" s="1"/>
  <c r="V111" i="26"/>
  <c r="X112" i="33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110" i="37"/>
  <c r="AP111" i="1"/>
  <c r="O110" i="37"/>
  <c r="U111" i="26"/>
  <c r="U112" i="33"/>
  <c r="H110" i="37"/>
  <c r="V110" i="26"/>
  <c r="X111" i="33" s="1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D112" i="20" l="1"/>
  <c r="F112" i="20" s="1"/>
  <c r="AM112" i="20" s="1"/>
  <c r="AH127" i="32" s="1"/>
  <c r="G114" i="33" s="1"/>
  <c r="AT113" i="23"/>
  <c r="E112" i="20"/>
  <c r="BC113" i="23"/>
  <c r="AN126" i="32"/>
  <c r="AN127" i="32"/>
  <c r="AR127" i="32" s="1"/>
  <c r="K114" i="33" s="1"/>
  <c r="C112" i="37"/>
  <c r="J113" i="37" s="1"/>
  <c r="CJ113" i="18"/>
  <c r="O113" i="23" s="1"/>
  <c r="CZ112" i="18"/>
  <c r="AZ112" i="23" s="1"/>
  <c r="CN113" i="18"/>
  <c r="S113" i="23" s="1"/>
  <c r="B112" i="37"/>
  <c r="I113" i="37" s="1"/>
  <c r="CH113" i="18"/>
  <c r="CX112" i="18"/>
  <c r="AX112" i="23" s="1"/>
  <c r="CL113" i="18"/>
  <c r="Q113" i="23" s="1"/>
  <c r="E111" i="20"/>
  <c r="CV112" i="18"/>
  <c r="AV112" i="23" s="1"/>
  <c r="D112" i="37"/>
  <c r="K113" i="37" s="1"/>
  <c r="CL112" i="18"/>
  <c r="Q112" i="23" s="1"/>
  <c r="CN112" i="18"/>
  <c r="S112" i="23" s="1"/>
  <c r="E112" i="37"/>
  <c r="L113" i="37" s="1"/>
  <c r="AM126" i="32"/>
  <c r="CT112" i="18"/>
  <c r="D111" i="20" s="1"/>
  <c r="CH112" i="18"/>
  <c r="D111" i="19" s="1"/>
  <c r="F111" i="19" s="1"/>
  <c r="AM111" i="19" s="1"/>
  <c r="AU110" i="35"/>
  <c r="AV110" i="35"/>
  <c r="X7" i="37"/>
  <c r="Y6" i="37"/>
  <c r="U110" i="26"/>
  <c r="U111" i="33"/>
  <c r="H16" i="29"/>
  <c r="G16" i="29"/>
  <c r="F16" i="29"/>
  <c r="E16" i="29"/>
  <c r="D16" i="29"/>
  <c r="C16" i="29"/>
  <c r="A16" i="29"/>
  <c r="BE113" i="23" l="1"/>
  <c r="BD113" i="23"/>
  <c r="AY112" i="20"/>
  <c r="D112" i="19"/>
  <c r="F112" i="19" s="1"/>
  <c r="AM112" i="19" s="1"/>
  <c r="M113" i="23"/>
  <c r="AR126" i="32"/>
  <c r="K113" i="33" s="1"/>
  <c r="M112" i="23"/>
  <c r="X112" i="23" s="1"/>
  <c r="AT112" i="23"/>
  <c r="BE112" i="23" s="1"/>
  <c r="F111" i="20"/>
  <c r="AM111" i="20" s="1"/>
  <c r="AH126" i="32" s="1"/>
  <c r="G113" i="33" s="1"/>
  <c r="AY111" i="20"/>
  <c r="X8" i="37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BF113" i="23" l="1"/>
  <c r="W113" i="23"/>
  <c r="X113" i="23"/>
  <c r="W112" i="23"/>
  <c r="Y112" i="23" s="1"/>
  <c r="BD112" i="23"/>
  <c r="BF112" i="23" s="1"/>
  <c r="X9" i="37"/>
  <c r="Y8" i="37"/>
  <c r="H31" i="36"/>
  <c r="D14" i="36"/>
  <c r="Y113" i="23" l="1"/>
  <c r="X10" i="37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X11" i="37" l="1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X12" i="37" l="1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X13" i="37" l="1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N3" i="13"/>
  <c r="CE113" i="13" s="1"/>
  <c r="M3" i="13"/>
  <c r="CD113" i="13" s="1"/>
  <c r="L3" i="13"/>
  <c r="CC113" i="13" s="1"/>
  <c r="K3" i="13"/>
  <c r="CB113" i="13" s="1"/>
  <c r="J3" i="13"/>
  <c r="CA113" i="13" s="1"/>
  <c r="I3" i="13"/>
  <c r="BZ113" i="13" s="1"/>
  <c r="H3" i="13"/>
  <c r="BY113" i="13" s="1"/>
  <c r="G3" i="13"/>
  <c r="BX113" i="13" s="1"/>
  <c r="F3" i="13"/>
  <c r="BW113" i="13" s="1"/>
  <c r="E3" i="13"/>
  <c r="D3" i="13"/>
  <c r="BU113" i="13" s="1"/>
  <c r="C3" i="13"/>
  <c r="N3" i="12"/>
  <c r="CE113" i="12" s="1"/>
  <c r="M3" i="12"/>
  <c r="CD113" i="12" s="1"/>
  <c r="L3" i="12"/>
  <c r="CC113" i="12" s="1"/>
  <c r="K3" i="12"/>
  <c r="CB113" i="12" s="1"/>
  <c r="J3" i="12"/>
  <c r="CA113" i="12" s="1"/>
  <c r="I3" i="12"/>
  <c r="BZ113" i="12" s="1"/>
  <c r="H3" i="12"/>
  <c r="BY113" i="12" s="1"/>
  <c r="G3" i="12"/>
  <c r="BX113" i="12" s="1"/>
  <c r="F3" i="12"/>
  <c r="BW113" i="12" s="1"/>
  <c r="E3" i="12"/>
  <c r="D3" i="12"/>
  <c r="BU113" i="12" s="1"/>
  <c r="C3" i="12"/>
  <c r="N3" i="11"/>
  <c r="CE113" i="11" s="1"/>
  <c r="M3" i="11"/>
  <c r="CD113" i="11" s="1"/>
  <c r="L3" i="11"/>
  <c r="CC113" i="11" s="1"/>
  <c r="K3" i="11"/>
  <c r="CB113" i="11" s="1"/>
  <c r="J3" i="11"/>
  <c r="CA113" i="11" s="1"/>
  <c r="I3" i="11"/>
  <c r="BZ113" i="11" s="1"/>
  <c r="H3" i="11"/>
  <c r="BY113" i="11" s="1"/>
  <c r="G3" i="11"/>
  <c r="BX113" i="11" s="1"/>
  <c r="F3" i="11"/>
  <c r="BW113" i="11" s="1"/>
  <c r="E3" i="11"/>
  <c r="D3" i="11"/>
  <c r="BU113" i="11" s="1"/>
  <c r="C3" i="11"/>
  <c r="N3" i="10"/>
  <c r="CE113" i="10" s="1"/>
  <c r="M3" i="10"/>
  <c r="CD113" i="10" s="1"/>
  <c r="L3" i="10"/>
  <c r="CC113" i="10" s="1"/>
  <c r="K3" i="10"/>
  <c r="CB113" i="10" s="1"/>
  <c r="J3" i="10"/>
  <c r="CA113" i="10" s="1"/>
  <c r="I3" i="10"/>
  <c r="BZ113" i="10" s="1"/>
  <c r="H3" i="10"/>
  <c r="BY113" i="10" s="1"/>
  <c r="G3" i="10"/>
  <c r="BX113" i="10" s="1"/>
  <c r="F3" i="10"/>
  <c r="BW113" i="10" s="1"/>
  <c r="E3" i="10"/>
  <c r="D3" i="10"/>
  <c r="BU113" i="10" s="1"/>
  <c r="C3" i="10"/>
  <c r="N3" i="8"/>
  <c r="CE113" i="8" s="1"/>
  <c r="M3" i="8"/>
  <c r="CD113" i="8" s="1"/>
  <c r="L3" i="8"/>
  <c r="CC113" i="8" s="1"/>
  <c r="K3" i="8"/>
  <c r="CB113" i="8" s="1"/>
  <c r="J3" i="8"/>
  <c r="CA113" i="8" s="1"/>
  <c r="I3" i="8"/>
  <c r="BZ113" i="8" s="1"/>
  <c r="H3" i="8"/>
  <c r="BY113" i="8" s="1"/>
  <c r="G3" i="8"/>
  <c r="BX113" i="8" s="1"/>
  <c r="F3" i="8"/>
  <c r="BW113" i="8" s="1"/>
  <c r="E3" i="8"/>
  <c r="D3" i="8"/>
  <c r="BU113" i="8" s="1"/>
  <c r="C3" i="8"/>
  <c r="N3" i="6"/>
  <c r="CE113" i="6" s="1"/>
  <c r="M3" i="6"/>
  <c r="CD113" i="6" s="1"/>
  <c r="L3" i="6"/>
  <c r="CC113" i="6" s="1"/>
  <c r="K3" i="6"/>
  <c r="CB113" i="6" s="1"/>
  <c r="J3" i="6"/>
  <c r="CA113" i="6" s="1"/>
  <c r="I3" i="6"/>
  <c r="BZ113" i="6" s="1"/>
  <c r="H3" i="6"/>
  <c r="BY113" i="6" s="1"/>
  <c r="G3" i="6"/>
  <c r="BX113" i="6" s="1"/>
  <c r="F3" i="6"/>
  <c r="BW113" i="6" s="1"/>
  <c r="E3" i="6"/>
  <c r="D3" i="6"/>
  <c r="BU113" i="6" s="1"/>
  <c r="C3" i="6"/>
  <c r="BT113" i="8" l="1"/>
  <c r="R113" i="8"/>
  <c r="S113" i="8"/>
  <c r="T113" i="8"/>
  <c r="W113" i="8"/>
  <c r="BV113" i="8"/>
  <c r="U113" i="8"/>
  <c r="T113" i="11"/>
  <c r="BV113" i="11"/>
  <c r="U113" i="11"/>
  <c r="W113" i="11"/>
  <c r="BV113" i="13"/>
  <c r="W113" i="13"/>
  <c r="T113" i="13"/>
  <c r="U113" i="13"/>
  <c r="R113" i="11"/>
  <c r="S113" i="11"/>
  <c r="BT113" i="11"/>
  <c r="BT113" i="6"/>
  <c r="R113" i="6"/>
  <c r="S113" i="6"/>
  <c r="S113" i="10"/>
  <c r="BT113" i="10"/>
  <c r="CF113" i="10" s="1"/>
  <c r="R113" i="10"/>
  <c r="BT113" i="12"/>
  <c r="R113" i="12"/>
  <c r="S113" i="12"/>
  <c r="R113" i="13"/>
  <c r="BT113" i="13"/>
  <c r="CF113" i="13" s="1"/>
  <c r="S113" i="13"/>
  <c r="CF113" i="6"/>
  <c r="T113" i="6"/>
  <c r="U113" i="6"/>
  <c r="BV113" i="6"/>
  <c r="W113" i="6"/>
  <c r="U113" i="10"/>
  <c r="BV113" i="10"/>
  <c r="W113" i="10"/>
  <c r="T113" i="10"/>
  <c r="T113" i="12"/>
  <c r="U113" i="12"/>
  <c r="W113" i="12"/>
  <c r="BV113" i="12"/>
  <c r="BX111" i="12"/>
  <c r="BX112" i="12"/>
  <c r="R112" i="13"/>
  <c r="S112" i="13"/>
  <c r="BT112" i="13"/>
  <c r="CB111" i="13"/>
  <c r="CB112" i="13"/>
  <c r="CB111" i="11"/>
  <c r="CB112" i="11"/>
  <c r="BU111" i="8"/>
  <c r="BU112" i="8"/>
  <c r="CC111" i="8"/>
  <c r="CC112" i="8"/>
  <c r="BY111" i="10"/>
  <c r="BY112" i="10"/>
  <c r="BU111" i="11"/>
  <c r="BU112" i="11"/>
  <c r="CC111" i="11"/>
  <c r="CC112" i="11"/>
  <c r="BY111" i="12"/>
  <c r="BY112" i="12"/>
  <c r="BU111" i="13"/>
  <c r="BU112" i="13"/>
  <c r="CC111" i="13"/>
  <c r="CC112" i="13"/>
  <c r="BZ111" i="6"/>
  <c r="BZ112" i="6"/>
  <c r="W112" i="8"/>
  <c r="U112" i="8"/>
  <c r="T112" i="8"/>
  <c r="BV112" i="8"/>
  <c r="CD111" i="8"/>
  <c r="CD112" i="8"/>
  <c r="BZ111" i="10"/>
  <c r="BZ112" i="10"/>
  <c r="U112" i="11"/>
  <c r="T112" i="11"/>
  <c r="W112" i="11"/>
  <c r="BV112" i="11"/>
  <c r="CD111" i="11"/>
  <c r="CD112" i="11"/>
  <c r="BZ111" i="12"/>
  <c r="BZ112" i="12"/>
  <c r="U112" i="13"/>
  <c r="W112" i="13"/>
  <c r="T112" i="13"/>
  <c r="BV112" i="13"/>
  <c r="CD111" i="13"/>
  <c r="CD112" i="13"/>
  <c r="BX111" i="6"/>
  <c r="BX112" i="6"/>
  <c r="S112" i="11"/>
  <c r="R112" i="11"/>
  <c r="BT112" i="11"/>
  <c r="CE111" i="8"/>
  <c r="CE112" i="8"/>
  <c r="CA111" i="10"/>
  <c r="CA112" i="10"/>
  <c r="BW111" i="11"/>
  <c r="BW112" i="11"/>
  <c r="CE111" i="11"/>
  <c r="CE112" i="11"/>
  <c r="CA111" i="12"/>
  <c r="CA112" i="12"/>
  <c r="BW111" i="13"/>
  <c r="BW112" i="13"/>
  <c r="CE111" i="13"/>
  <c r="CE112" i="13"/>
  <c r="CB111" i="8"/>
  <c r="CB112" i="8"/>
  <c r="BY111" i="6"/>
  <c r="BY112" i="6"/>
  <c r="CB111" i="12"/>
  <c r="CB112" i="12"/>
  <c r="BX111" i="13"/>
  <c r="BX112" i="13"/>
  <c r="R112" i="8"/>
  <c r="S112" i="8"/>
  <c r="BT112" i="8"/>
  <c r="CA111" i="6"/>
  <c r="CA112" i="6"/>
  <c r="BW111" i="8"/>
  <c r="BW112" i="8"/>
  <c r="BX111" i="8"/>
  <c r="BX112" i="8"/>
  <c r="R112" i="10"/>
  <c r="S112" i="10"/>
  <c r="BT112" i="10"/>
  <c r="CB111" i="10"/>
  <c r="CB112" i="10"/>
  <c r="CC111" i="6"/>
  <c r="CC112" i="6"/>
  <c r="BU111" i="10"/>
  <c r="BU112" i="10"/>
  <c r="CC111" i="12"/>
  <c r="CC112" i="12"/>
  <c r="BY111" i="13"/>
  <c r="BY112" i="13"/>
  <c r="CB111" i="6"/>
  <c r="CB112" i="6"/>
  <c r="R112" i="12"/>
  <c r="S112" i="12"/>
  <c r="BT112" i="12"/>
  <c r="BY111" i="8"/>
  <c r="BY112" i="8"/>
  <c r="BY111" i="11"/>
  <c r="BY112" i="11"/>
  <c r="BU111" i="12"/>
  <c r="BU112" i="12"/>
  <c r="T112" i="6"/>
  <c r="W112" i="6"/>
  <c r="U112" i="6"/>
  <c r="BV112" i="6"/>
  <c r="CD111" i="6"/>
  <c r="CD112" i="6"/>
  <c r="BZ111" i="8"/>
  <c r="BZ112" i="8"/>
  <c r="W112" i="10"/>
  <c r="U112" i="10"/>
  <c r="T112" i="10"/>
  <c r="BV112" i="10"/>
  <c r="CD111" i="10"/>
  <c r="CD112" i="10"/>
  <c r="BZ111" i="11"/>
  <c r="BZ112" i="11"/>
  <c r="U112" i="12"/>
  <c r="T112" i="12"/>
  <c r="W112" i="12"/>
  <c r="BV112" i="12"/>
  <c r="CD111" i="12"/>
  <c r="CD112" i="12"/>
  <c r="BZ111" i="13"/>
  <c r="BZ112" i="13"/>
  <c r="BX111" i="10"/>
  <c r="BX112" i="10"/>
  <c r="R112" i="6"/>
  <c r="S112" i="6"/>
  <c r="BT112" i="6"/>
  <c r="BX111" i="11"/>
  <c r="BX112" i="11"/>
  <c r="BU111" i="6"/>
  <c r="BU112" i="6"/>
  <c r="CC111" i="10"/>
  <c r="CC112" i="10"/>
  <c r="BW111" i="6"/>
  <c r="BW112" i="6"/>
  <c r="CE111" i="6"/>
  <c r="CE112" i="6"/>
  <c r="CA111" i="8"/>
  <c r="CA112" i="8"/>
  <c r="BW111" i="10"/>
  <c r="BW112" i="10"/>
  <c r="CE111" i="10"/>
  <c r="CE112" i="10"/>
  <c r="CA111" i="11"/>
  <c r="CA112" i="11"/>
  <c r="BW111" i="12"/>
  <c r="BW112" i="12"/>
  <c r="CE111" i="12"/>
  <c r="CE112" i="12"/>
  <c r="CA111" i="13"/>
  <c r="CA112" i="13"/>
  <c r="S111" i="12"/>
  <c r="R111" i="12"/>
  <c r="BT111" i="12"/>
  <c r="W111" i="10"/>
  <c r="U111" i="10"/>
  <c r="T111" i="10"/>
  <c r="BV111" i="10"/>
  <c r="U111" i="12"/>
  <c r="W111" i="12"/>
  <c r="T111" i="12"/>
  <c r="BV111" i="12"/>
  <c r="R111" i="6"/>
  <c r="S111" i="6"/>
  <c r="BT111" i="6"/>
  <c r="R111" i="13"/>
  <c r="S111" i="13"/>
  <c r="BT111" i="13"/>
  <c r="R111" i="10"/>
  <c r="BT111" i="10"/>
  <c r="S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BT111" i="8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T110" i="10"/>
  <c r="U110" i="10"/>
  <c r="W110" i="10"/>
  <c r="S110" i="8"/>
  <c r="R110" i="8"/>
  <c r="S110" i="11"/>
  <c r="R110" i="11"/>
  <c r="S110" i="10"/>
  <c r="R110" i="10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AR113" i="13" l="1"/>
  <c r="AR113" i="8"/>
  <c r="AT113" i="10"/>
  <c r="U112" i="35"/>
  <c r="AQ112" i="35" s="1"/>
  <c r="AP113" i="13"/>
  <c r="L112" i="35"/>
  <c r="AP113" i="10"/>
  <c r="AQ113" i="13"/>
  <c r="AO113" i="10"/>
  <c r="F112" i="35"/>
  <c r="AB112" i="35" s="1"/>
  <c r="AP113" i="6"/>
  <c r="AT113" i="13"/>
  <c r="AT113" i="8"/>
  <c r="AO113" i="11"/>
  <c r="AR113" i="10"/>
  <c r="AO113" i="13"/>
  <c r="AO113" i="6"/>
  <c r="AQ113" i="8"/>
  <c r="AQ113" i="12"/>
  <c r="AQ113" i="10"/>
  <c r="AT113" i="6"/>
  <c r="R112" i="35"/>
  <c r="AN112" i="35" s="1"/>
  <c r="AP113" i="12"/>
  <c r="AT113" i="11"/>
  <c r="I112" i="35"/>
  <c r="AP113" i="8"/>
  <c r="AQ113" i="11"/>
  <c r="AT113" i="12"/>
  <c r="AO113" i="12"/>
  <c r="CF113" i="11"/>
  <c r="AR113" i="11"/>
  <c r="AO113" i="8"/>
  <c r="AQ113" i="6"/>
  <c r="AR113" i="12"/>
  <c r="AR113" i="6"/>
  <c r="CF113" i="12"/>
  <c r="O112" i="35"/>
  <c r="AP113" i="11"/>
  <c r="CF113" i="8"/>
  <c r="CF112" i="12"/>
  <c r="AO112" i="6"/>
  <c r="AT112" i="12"/>
  <c r="AQ112" i="10"/>
  <c r="AR112" i="6"/>
  <c r="CF112" i="10"/>
  <c r="AQ112" i="12"/>
  <c r="AR112" i="10"/>
  <c r="AT112" i="6"/>
  <c r="L111" i="35"/>
  <c r="AP112" i="10"/>
  <c r="CF112" i="8"/>
  <c r="AR112" i="12"/>
  <c r="AT112" i="10"/>
  <c r="AQ112" i="6"/>
  <c r="R111" i="35"/>
  <c r="AP112" i="12"/>
  <c r="AO112" i="10"/>
  <c r="I111" i="35"/>
  <c r="AP112" i="8"/>
  <c r="CF112" i="11"/>
  <c r="AQ112" i="13"/>
  <c r="AT112" i="11"/>
  <c r="AQ112" i="8"/>
  <c r="AO112" i="12"/>
  <c r="AO112" i="8"/>
  <c r="AO112" i="11"/>
  <c r="AT112" i="13"/>
  <c r="AQ112" i="11"/>
  <c r="AR112" i="8"/>
  <c r="CF112" i="13"/>
  <c r="O111" i="35"/>
  <c r="AP112" i="11"/>
  <c r="AR112" i="13"/>
  <c r="AR112" i="11"/>
  <c r="AT112" i="8"/>
  <c r="U111" i="35"/>
  <c r="AP112" i="13"/>
  <c r="AO112" i="13"/>
  <c r="CF112" i="6"/>
  <c r="CF111" i="8"/>
  <c r="F111" i="35"/>
  <c r="AP112" i="6"/>
  <c r="CF111" i="6"/>
  <c r="CF111" i="10"/>
  <c r="CF111" i="11"/>
  <c r="U110" i="35"/>
  <c r="AP111" i="13"/>
  <c r="I110" i="35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I109" i="35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BI112" i="35" l="1"/>
  <c r="BJ112" i="35"/>
  <c r="AE112" i="35"/>
  <c r="BM112" i="35"/>
  <c r="BL112" i="35"/>
  <c r="BN112" i="35" s="1"/>
  <c r="AK112" i="35"/>
  <c r="AH112" i="35"/>
  <c r="AX112" i="35"/>
  <c r="AW112" i="35"/>
  <c r="AY112" i="35" s="1"/>
  <c r="AQ111" i="35"/>
  <c r="BM111" i="35" s="1"/>
  <c r="AH111" i="35"/>
  <c r="AE111" i="35"/>
  <c r="AB111" i="35"/>
  <c r="AK111" i="35"/>
  <c r="AN111" i="35"/>
  <c r="AK110" i="35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BK112" i="35" l="1"/>
  <c r="BC112" i="35"/>
  <c r="BD112" i="35"/>
  <c r="BF112" i="35"/>
  <c r="BG112" i="35"/>
  <c r="BL111" i="35"/>
  <c r="AZ112" i="35"/>
  <c r="BA112" i="35"/>
  <c r="BN111" i="35"/>
  <c r="BJ111" i="35"/>
  <c r="BI111" i="35"/>
  <c r="BA111" i="35"/>
  <c r="AZ111" i="35"/>
  <c r="BB111" i="35" s="1"/>
  <c r="BF111" i="35"/>
  <c r="BG111" i="35"/>
  <c r="AX111" i="35"/>
  <c r="AW111" i="35"/>
  <c r="BD111" i="35"/>
  <c r="BC111" i="35"/>
  <c r="BE111" i="35" s="1"/>
  <c r="AW110" i="35"/>
  <c r="AX110" i="35"/>
  <c r="BA110" i="35"/>
  <c r="AZ110" i="35"/>
  <c r="BB110" i="35" s="1"/>
  <c r="BL110" i="35"/>
  <c r="BM110" i="35"/>
  <c r="BI110" i="35"/>
  <c r="BJ110" i="35"/>
  <c r="BD110" i="35"/>
  <c r="BC110" i="35"/>
  <c r="BE110" i="35" s="1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BB112" i="35" l="1"/>
  <c r="BE112" i="35"/>
  <c r="BH112" i="35"/>
  <c r="AY111" i="35"/>
  <c r="BH111" i="35"/>
  <c r="BK111" i="35"/>
  <c r="BN110" i="35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U138" i="15"/>
  <c r="H109" i="22"/>
  <c r="AT137" i="17"/>
  <c r="AU137" i="14"/>
  <c r="AU137" i="17"/>
  <c r="AU137" i="16"/>
  <c r="E109" i="22"/>
  <c r="G109" i="22"/>
  <c r="AT137" i="15"/>
  <c r="F109" i="22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W31" i="16"/>
  <c r="AJ31" i="16" s="1"/>
  <c r="L31" i="16"/>
  <c r="E30" i="15" a="1"/>
  <c r="E30" i="15" s="1"/>
  <c r="O138" i="15" s="1" a="1"/>
  <c r="O138" i="15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AT138" i="15"/>
  <c r="Q138" i="15"/>
  <c r="G110" i="22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G110" i="26" s="1"/>
  <c r="O138" i="17" a="1"/>
  <c r="O138" i="17" s="1"/>
  <c r="AA139" i="17" s="1"/>
  <c r="X138" i="15"/>
  <c r="V138" i="14"/>
  <c r="U138" i="16"/>
  <c r="E110" i="22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F110" i="26" s="1"/>
  <c r="AT137" i="14"/>
  <c r="AT137" i="16"/>
  <c r="AT137" i="5"/>
  <c r="O137" i="14" a="1"/>
  <c r="O137" i="14" s="1"/>
  <c r="D110" i="26" s="1"/>
  <c r="O137" i="15" a="1"/>
  <c r="O137" i="15" s="1"/>
  <c r="E110" i="26" s="1"/>
  <c r="D109" i="22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AA138" i="16" l="1"/>
  <c r="F111" i="23" s="1"/>
  <c r="AQ138" i="14"/>
  <c r="S110" i="19"/>
  <c r="U110" i="19" s="1"/>
  <c r="AP110" i="19" s="1"/>
  <c r="N110" i="22"/>
  <c r="M110" i="22"/>
  <c r="G111" i="26"/>
  <c r="S111" i="26" s="1"/>
  <c r="V112" i="33" s="1"/>
  <c r="AA138" i="17"/>
  <c r="G111" i="23" s="1"/>
  <c r="Z138" i="5"/>
  <c r="O110" i="19" s="1"/>
  <c r="D110" i="22"/>
  <c r="AT138" i="5"/>
  <c r="Q138" i="5"/>
  <c r="AC110" i="19"/>
  <c r="AE110" i="19" s="1"/>
  <c r="AR110" i="19" s="1"/>
  <c r="AQ138" i="16"/>
  <c r="AA138" i="14"/>
  <c r="D111" i="23" s="1"/>
  <c r="V138" i="5"/>
  <c r="U138" i="5"/>
  <c r="O137" i="5" a="1"/>
  <c r="O137" i="5" s="1"/>
  <c r="C110" i="26" s="1"/>
  <c r="O138" i="5" a="1"/>
  <c r="O138" i="5" s="1"/>
  <c r="T138" i="5"/>
  <c r="S138" i="5"/>
  <c r="O110" i="22"/>
  <c r="AJ110" i="19"/>
  <c r="AS110" i="19" s="1"/>
  <c r="AA138" i="15"/>
  <c r="E111" i="23" s="1"/>
  <c r="AQ138" i="15"/>
  <c r="X110" i="19"/>
  <c r="Z110" i="19" s="1"/>
  <c r="AQ110" i="19" s="1"/>
  <c r="AQ138" i="17"/>
  <c r="S110" i="26"/>
  <c r="V111" i="33" s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10" i="22" l="1"/>
  <c r="C111" i="26"/>
  <c r="AA138" i="5"/>
  <c r="C111" i="23" s="1"/>
  <c r="AQ138" i="5"/>
  <c r="N110" i="19"/>
  <c r="P110" i="19" s="1"/>
  <c r="AO110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DC3" i="21" a="1"/>
  <c r="BX3" i="21" a="1"/>
  <c r="BZ3" i="21" a="1"/>
  <c r="CN3" i="21" a="1"/>
  <c r="CX3" i="18" a="1"/>
  <c r="CD3" i="18" a="1"/>
  <c r="CJ3" i="18" a="1"/>
  <c r="CX3" i="21" a="1"/>
  <c r="CA3" i="18" a="1"/>
  <c r="DA3" i="18" a="1"/>
  <c r="BV3" i="18" a="1"/>
  <c r="CU3" i="18" a="1"/>
  <c r="CI3" i="21" a="1"/>
  <c r="CC3" i="18" a="1"/>
  <c r="BW3" i="18" a="1"/>
  <c r="CA3" i="21" a="1"/>
  <c r="DD3" i="21" a="1"/>
  <c r="BY3" i="18" a="1"/>
  <c r="CT3" i="18" a="1"/>
  <c r="CN3" i="18" a="1"/>
  <c r="BW3" i="21" a="1"/>
  <c r="CK3" i="18" a="1"/>
  <c r="CH3" i="18" a="1"/>
  <c r="CC3" i="21" a="1"/>
  <c r="CJ3" i="21" a="1"/>
  <c r="CI3" i="18" a="1"/>
  <c r="DB3" i="21" a="1"/>
  <c r="CQ3" i="18" a="1"/>
  <c r="CW3" i="21" a="1"/>
  <c r="CP3" i="18" a="1"/>
  <c r="CH3" i="21" a="1"/>
  <c r="CM3" i="21" a="1"/>
  <c r="CW3" i="18" a="1"/>
  <c r="BY3" i="21" a="1"/>
  <c r="CL3" i="18" a="1"/>
  <c r="CY3" i="18" a="1"/>
  <c r="CD3" i="21" a="1"/>
  <c r="CM3" i="18" a="1"/>
  <c r="DA3" i="21" a="1"/>
  <c r="CU3" i="21" a="1"/>
  <c r="CP3" i="21" a="1"/>
  <c r="CE3" i="21" a="1"/>
  <c r="CV3" i="18" a="1"/>
  <c r="CZ3" i="21" a="1"/>
  <c r="CL3" i="21" a="1"/>
  <c r="CZ3" i="18" a="1"/>
  <c r="DC3" i="18" a="1"/>
  <c r="DB3" i="18" a="1"/>
  <c r="CO3" i="21" a="1"/>
  <c r="CE3" i="18" a="1"/>
  <c r="BZ3" i="18" a="1"/>
  <c r="BV3" i="21" a="1"/>
  <c r="CO3" i="18" a="1"/>
  <c r="BX3" i="18" a="1"/>
  <c r="CQ3" i="21" a="1"/>
  <c r="CY3" i="21" a="1"/>
  <c r="CB3" i="18" a="1"/>
  <c r="CV3" i="21" a="1"/>
  <c r="CK3" i="21" a="1"/>
  <c r="CB3" i="21" a="1"/>
  <c r="C109" i="22" l="1"/>
  <c r="I109" i="22" s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CF113" i="18" l="1" a="1"/>
  <c r="CF113" i="18" s="1"/>
  <c r="CF112" i="18" a="1"/>
  <c r="CF112" i="18" s="1"/>
  <c r="CR113" i="18" s="1"/>
  <c r="C112" i="19" s="1"/>
  <c r="CF111" i="18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DD113" i="18" s="1"/>
  <c r="C112" i="20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O88" i="4" a="1"/>
  <c r="O88" i="4" s="1"/>
  <c r="O101" i="4" a="1"/>
  <c r="O101" i="4" s="1"/>
  <c r="O50" i="4" a="1"/>
  <c r="O50" i="4" s="1"/>
  <c r="O136" i="4" a="1"/>
  <c r="O136" i="4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O133" i="4" a="1"/>
  <c r="O133" i="4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O135" i="4" a="1"/>
  <c r="O135" i="4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B111" i="26" s="1"/>
  <c r="O120" i="4" a="1"/>
  <c r="O120" i="4" s="1"/>
  <c r="O129" i="4" a="1"/>
  <c r="O129" i="4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O130" i="4" a="1"/>
  <c r="O130" i="4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L112" i="37" s="1"/>
  <c r="CQ111" i="18"/>
  <c r="D111" i="37"/>
  <c r="K112" i="37" s="1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B110" i="26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G113" i="37" l="1" a="1"/>
  <c r="G113" i="37" s="1"/>
  <c r="G112" i="37" a="1"/>
  <c r="G112" i="37" s="1"/>
  <c r="DD112" i="18"/>
  <c r="C111" i="20" s="1"/>
  <c r="CR112" i="18"/>
  <c r="C111" i="19" s="1"/>
  <c r="E110" i="19"/>
  <c r="F110" i="19" s="1"/>
  <c r="AM110" i="19" s="1"/>
  <c r="V111" i="23"/>
  <c r="K110" i="22"/>
  <c r="I110" i="22"/>
  <c r="CI111" i="18"/>
  <c r="N111" i="23" s="1"/>
  <c r="M111" i="23"/>
  <c r="B111" i="37"/>
  <c r="AA138" i="4"/>
  <c r="B111" i="23" s="1"/>
  <c r="AQ138" i="4"/>
  <c r="I110" i="19"/>
  <c r="K110" i="19" s="1"/>
  <c r="AN110" i="19" s="1"/>
  <c r="H111" i="26"/>
  <c r="L111" i="37"/>
  <c r="F111" i="37"/>
  <c r="C111" i="37"/>
  <c r="D110" i="37"/>
  <c r="K111" i="37" s="1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D12" i="32"/>
  <c r="D9" i="32"/>
  <c r="D11" i="32"/>
  <c r="D8" i="32"/>
  <c r="R127" i="32" l="1"/>
  <c r="P127" i="32"/>
  <c r="L127" i="32"/>
  <c r="N113" i="37"/>
  <c r="L126" i="32"/>
  <c r="M111" i="37"/>
  <c r="M112" i="37"/>
  <c r="I111" i="37"/>
  <c r="I112" i="37"/>
  <c r="J111" i="37"/>
  <c r="J112" i="37"/>
  <c r="L125" i="32"/>
  <c r="G111" i="37" a="1"/>
  <c r="G111" i="37" s="1"/>
  <c r="N112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J5" i="32"/>
  <c r="M124" i="32" s="1"/>
  <c r="J7" i="32"/>
  <c r="O124" i="32" s="1"/>
  <c r="J10" i="32"/>
  <c r="R124" i="32" s="1"/>
  <c r="J13" i="32"/>
  <c r="U124" i="32" s="1"/>
  <c r="Z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M127" i="32" l="1"/>
  <c r="N127" i="32"/>
  <c r="U127" i="32"/>
  <c r="Q127" i="32"/>
  <c r="Z127" i="32"/>
  <c r="T127" i="32"/>
  <c r="O127" i="32"/>
  <c r="S127" i="32"/>
  <c r="N126" i="32"/>
  <c r="U126" i="32"/>
  <c r="Z126" i="32" s="1"/>
  <c r="M126" i="32"/>
  <c r="S126" i="32"/>
  <c r="P126" i="32"/>
  <c r="T126" i="32"/>
  <c r="O126" i="32"/>
  <c r="R126" i="32"/>
  <c r="Q126" i="32"/>
  <c r="Y111" i="23"/>
  <c r="U125" i="32"/>
  <c r="Z125" i="32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W113" i="26" l="1"/>
  <c r="Y114" i="33" s="1"/>
  <c r="AK127" i="32"/>
  <c r="AA127" i="32"/>
  <c r="W112" i="26"/>
  <c r="Y113" i="33" s="1"/>
  <c r="AK126" i="32"/>
  <c r="W111" i="26"/>
  <c r="Y112" i="33" s="1"/>
  <c r="AA126" i="32"/>
  <c r="AK125" i="32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27" i="32" l="1" a="1"/>
  <c r="V127" i="32" s="1"/>
  <c r="V126" i="32" a="1"/>
  <c r="V126" i="32" s="1"/>
  <c r="V125" i="32" a="1"/>
  <c r="V125" i="32" s="1"/>
  <c r="Q109" i="1"/>
  <c r="AN110" i="1" s="1"/>
  <c r="P109" i="1"/>
  <c r="AM110" i="1" s="1"/>
  <c r="O109" i="1"/>
  <c r="AL110" i="1" s="1"/>
  <c r="N109" i="1"/>
  <c r="AK110" i="1" s="1"/>
  <c r="M109" i="1"/>
  <c r="AJ110" i="1" s="1"/>
  <c r="L109" i="1"/>
  <c r="AI110" i="1" s="1"/>
  <c r="K109" i="1"/>
  <c r="AH110" i="1" s="1"/>
  <c r="J109" i="1"/>
  <c r="AG110" i="1" s="1"/>
  <c r="I109" i="1"/>
  <c r="AF110" i="1" s="1"/>
  <c r="H109" i="1"/>
  <c r="AE110" i="1" s="1"/>
  <c r="G109" i="1"/>
  <c r="AD110" i="1" s="1"/>
  <c r="F109" i="1"/>
  <c r="AC110" i="1" s="1"/>
  <c r="E109" i="1"/>
  <c r="AB110" i="1" s="1"/>
  <c r="D109" i="1"/>
  <c r="AA110" i="1" s="1"/>
  <c r="C109" i="1"/>
  <c r="Z110" i="1" s="1"/>
  <c r="B109" i="1"/>
  <c r="Y110" i="1" s="1"/>
  <c r="Q109" i="13"/>
  <c r="AN110" i="13" s="1"/>
  <c r="O109" i="13"/>
  <c r="AL110" i="13" s="1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Y110" i="13" s="1"/>
  <c r="AB137" i="17" s="1"/>
  <c r="AG109" i="19" s="1"/>
  <c r="Q109" i="12"/>
  <c r="AN110" i="12" s="1"/>
  <c r="P109" i="12"/>
  <c r="AM110" i="12" s="1"/>
  <c r="O109" i="12"/>
  <c r="AL110" i="12" s="1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Y110" i="12" s="1"/>
  <c r="AB137" i="16" s="1"/>
  <c r="AB109" i="19" s="1"/>
  <c r="A109" i="12"/>
  <c r="Q109" i="11"/>
  <c r="AN110" i="11" s="1"/>
  <c r="O109" i="11"/>
  <c r="AL110" i="11" s="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Y110" i="11" s="1"/>
  <c r="AB137" i="15" s="1"/>
  <c r="W109" i="19" s="1"/>
  <c r="A109" i="11"/>
  <c r="Q109" i="10"/>
  <c r="AN110" i="10" s="1"/>
  <c r="O109" i="10"/>
  <c r="AL110" i="10" s="1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Y110" i="10" s="1"/>
  <c r="AB137" i="14" s="1"/>
  <c r="R109" i="19" s="1"/>
  <c r="A109" i="10"/>
  <c r="Q109" i="8"/>
  <c r="AN110" i="8" s="1"/>
  <c r="O109" i="8"/>
  <c r="AL110" i="8" s="1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Y110" i="8" s="1"/>
  <c r="AB137" i="5" s="1"/>
  <c r="M109" i="19" s="1"/>
  <c r="A109" i="8"/>
  <c r="Q109" i="6"/>
  <c r="AN110" i="6" s="1"/>
  <c r="O109" i="6"/>
  <c r="AL110" i="6" s="1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Y110" i="6" s="1"/>
  <c r="AB137" i="4" s="1"/>
  <c r="H109" i="19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AB110" i="10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AA110" i="10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Z110" i="10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AQ110" i="6" s="1"/>
  <c r="W109" i="6"/>
  <c r="AT110" i="6" s="1"/>
  <c r="U109" i="6"/>
  <c r="AR110" i="6" s="1"/>
  <c r="R109" i="10"/>
  <c r="AO110" i="10" s="1"/>
  <c r="S109" i="10"/>
  <c r="AP110" i="10" s="1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AQ110" i="8" s="1"/>
  <c r="W109" i="8"/>
  <c r="AT110" i="8" s="1"/>
  <c r="U109" i="8"/>
  <c r="AR110" i="8" s="1"/>
  <c r="S109" i="11"/>
  <c r="AP110" i="11" s="1"/>
  <c r="R109" i="11"/>
  <c r="AO110" i="11" s="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109" i="1"/>
  <c r="A109" i="6"/>
  <c r="U109" i="10"/>
  <c r="AR110" i="10" s="1"/>
  <c r="T109" i="10"/>
  <c r="AQ110" i="10" s="1"/>
  <c r="W109" i="10"/>
  <c r="AT110" i="10" s="1"/>
  <c r="S109" i="12"/>
  <c r="AP110" i="12" s="1"/>
  <c r="R109" i="12"/>
  <c r="AO110" i="12" s="1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AO110" i="13" s="1"/>
  <c r="S109" i="13"/>
  <c r="AP110" i="13" s="1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P109" i="6"/>
  <c r="AM110" i="6" s="1"/>
  <c r="U109" i="11"/>
  <c r="AR110" i="11" s="1"/>
  <c r="T109" i="11"/>
  <c r="AQ110" i="11" s="1"/>
  <c r="W109" i="11"/>
  <c r="AT110" i="11" s="1"/>
  <c r="R109" i="1"/>
  <c r="AO110" i="1" s="1"/>
  <c r="S109" i="1"/>
  <c r="AP110" i="1" s="1"/>
  <c r="P109" i="8"/>
  <c r="AM110" i="8" s="1"/>
  <c r="U109" i="12"/>
  <c r="AR110" i="12" s="1"/>
  <c r="W109" i="12"/>
  <c r="AT110" i="12" s="1"/>
  <c r="T109" i="12"/>
  <c r="AQ110" i="12" s="1"/>
  <c r="W109" i="13"/>
  <c r="AT110" i="13" s="1"/>
  <c r="T109" i="13"/>
  <c r="AQ110" i="13" s="1"/>
  <c r="U109" i="13"/>
  <c r="AR110" i="13" s="1"/>
  <c r="D136" i="5"/>
  <c r="AS136" i="5" s="1"/>
  <c r="BS109" i="8"/>
  <c r="P109" i="10"/>
  <c r="AM110" i="10" s="1"/>
  <c r="T109" i="1"/>
  <c r="AQ110" i="1" s="1"/>
  <c r="U109" i="1"/>
  <c r="AR110" i="1" s="1"/>
  <c r="W109" i="1"/>
  <c r="AT110" i="1" s="1"/>
  <c r="R109" i="6"/>
  <c r="AO110" i="6" s="1"/>
  <c r="S109" i="6"/>
  <c r="AP110" i="6" s="1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P109" i="11"/>
  <c r="AM110" i="11" s="1"/>
  <c r="S109" i="8"/>
  <c r="AP110" i="8" s="1"/>
  <c r="R109" i="8"/>
  <c r="AO110" i="8" s="1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P109" i="13"/>
  <c r="AM110" i="13" s="1"/>
  <c r="Q108" i="1"/>
  <c r="AN109" i="1" s="1"/>
  <c r="O108" i="1"/>
  <c r="AL109" i="1" s="1"/>
  <c r="Q108" i="13"/>
  <c r="O108" i="13"/>
  <c r="N108" i="13"/>
  <c r="AK109" i="13" s="1"/>
  <c r="M108" i="13"/>
  <c r="AJ109" i="13" s="1"/>
  <c r="L108" i="13"/>
  <c r="K108" i="13"/>
  <c r="AH109" i="13" s="1"/>
  <c r="J108" i="13"/>
  <c r="AG109" i="13" s="1"/>
  <c r="I108" i="13"/>
  <c r="AF109" i="13" s="1"/>
  <c r="H108" i="13"/>
  <c r="G108" i="13"/>
  <c r="AD109" i="13" s="1"/>
  <c r="F108" i="13"/>
  <c r="E108" i="13"/>
  <c r="D108" i="13"/>
  <c r="C108" i="13"/>
  <c r="B108" i="13"/>
  <c r="Y109" i="13" s="1"/>
  <c r="AB136" i="17" s="1"/>
  <c r="AG108" i="19" s="1"/>
  <c r="A108" i="13"/>
  <c r="Q108" i="12"/>
  <c r="AN109" i="12" s="1"/>
  <c r="P108" i="12"/>
  <c r="AM109" i="12" s="1"/>
  <c r="O108" i="12"/>
  <c r="AL109" i="12" s="1"/>
  <c r="N108" i="12"/>
  <c r="AK109" i="12" s="1"/>
  <c r="M108" i="12"/>
  <c r="L108" i="12"/>
  <c r="K108" i="12"/>
  <c r="AH109" i="12" s="1"/>
  <c r="J108" i="12"/>
  <c r="I108" i="12"/>
  <c r="AF109" i="12" s="1"/>
  <c r="H108" i="12"/>
  <c r="G108" i="12"/>
  <c r="F108" i="12"/>
  <c r="E108" i="12"/>
  <c r="D108" i="12"/>
  <c r="AA109" i="12" s="1"/>
  <c r="C108" i="12"/>
  <c r="B108" i="12"/>
  <c r="Y109" i="12" s="1"/>
  <c r="AB136" i="16" s="1"/>
  <c r="AB108" i="19" s="1"/>
  <c r="A108" i="12"/>
  <c r="Q108" i="11"/>
  <c r="O108" i="11"/>
  <c r="AL109" i="11" s="1"/>
  <c r="N108" i="11"/>
  <c r="M108" i="11"/>
  <c r="AJ109" i="11" s="1"/>
  <c r="L108" i="11"/>
  <c r="AI109" i="11" s="1"/>
  <c r="K108" i="11"/>
  <c r="AH109" i="11" s="1"/>
  <c r="J108" i="11"/>
  <c r="AG109" i="11" s="1"/>
  <c r="I108" i="11"/>
  <c r="H108" i="11"/>
  <c r="AE109" i="11" s="1"/>
  <c r="G108" i="11"/>
  <c r="F108" i="11"/>
  <c r="E108" i="11"/>
  <c r="D108" i="11"/>
  <c r="AA109" i="11" s="1"/>
  <c r="C108" i="11"/>
  <c r="Z109" i="11" s="1"/>
  <c r="B108" i="11"/>
  <c r="Y109" i="11" s="1"/>
  <c r="AB136" i="15" s="1"/>
  <c r="W108" i="19" s="1"/>
  <c r="A108" i="11"/>
  <c r="Q108" i="10"/>
  <c r="O108" i="10"/>
  <c r="N108" i="10"/>
  <c r="AK109" i="10" s="1"/>
  <c r="M108" i="10"/>
  <c r="AJ109" i="10" s="1"/>
  <c r="L108" i="10"/>
  <c r="AI109" i="10" s="1"/>
  <c r="K108" i="10"/>
  <c r="AH109" i="10" s="1"/>
  <c r="J108" i="10"/>
  <c r="AG109" i="10" s="1"/>
  <c r="I108" i="10"/>
  <c r="H108" i="10"/>
  <c r="G108" i="10"/>
  <c r="AD109" i="10" s="1"/>
  <c r="F108" i="10"/>
  <c r="AC109" i="10" s="1"/>
  <c r="E108" i="10"/>
  <c r="AB109" i="10" s="1"/>
  <c r="D108" i="10"/>
  <c r="C108" i="10"/>
  <c r="Z109" i="10" s="1"/>
  <c r="B108" i="10"/>
  <c r="A108" i="10"/>
  <c r="Q108" i="8"/>
  <c r="AN109" i="8" s="1"/>
  <c r="O108" i="8"/>
  <c r="AL109" i="8" s="1"/>
  <c r="N108" i="8"/>
  <c r="AK109" i="8" s="1"/>
  <c r="M108" i="8"/>
  <c r="L108" i="8"/>
  <c r="AI109" i="8" s="1"/>
  <c r="K108" i="8"/>
  <c r="J108" i="8"/>
  <c r="AG109" i="8" s="1"/>
  <c r="I108" i="8"/>
  <c r="H108" i="8"/>
  <c r="G108" i="8"/>
  <c r="F108" i="8"/>
  <c r="E108" i="8"/>
  <c r="AB109" i="8" s="1"/>
  <c r="D108" i="8"/>
  <c r="C108" i="8"/>
  <c r="B108" i="8"/>
  <c r="A108" i="8"/>
  <c r="Q108" i="6"/>
  <c r="AN109" i="6" s="1"/>
  <c r="O108" i="6"/>
  <c r="AL109" i="6" s="1"/>
  <c r="N108" i="6"/>
  <c r="M108" i="6"/>
  <c r="AJ109" i="6" s="1"/>
  <c r="L108" i="6"/>
  <c r="K108" i="6"/>
  <c r="J108" i="6"/>
  <c r="I108" i="6"/>
  <c r="AF109" i="6" s="1"/>
  <c r="H108" i="6"/>
  <c r="AE109" i="6" s="1"/>
  <c r="G108" i="6"/>
  <c r="AD109" i="6" s="1"/>
  <c r="F108" i="6"/>
  <c r="AC109" i="6" s="1"/>
  <c r="E108" i="6"/>
  <c r="D108" i="6"/>
  <c r="AA109" i="6" s="1"/>
  <c r="C108" i="6"/>
  <c r="B108" i="6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Q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Q107" i="12"/>
  <c r="P107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Q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Q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Q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Q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F123" i="32" a="1"/>
  <c r="E21" i="29" a="1"/>
  <c r="H122" i="32" a="1"/>
  <c r="H21" i="29" a="1"/>
  <c r="G123" i="32" a="1"/>
  <c r="I123" i="32" a="1"/>
  <c r="F21" i="29" a="1"/>
  <c r="J121" i="32" a="1"/>
  <c r="D21" i="29" a="1"/>
  <c r="D123" i="32" a="1"/>
  <c r="C21" i="29" a="1"/>
  <c r="G21" i="29" a="1"/>
  <c r="H121" i="32" a="1"/>
  <c r="E123" i="32" a="1"/>
  <c r="AE109" i="19" l="1"/>
  <c r="AR109" i="19" s="1"/>
  <c r="U109" i="19"/>
  <c r="AP109" i="19" s="1"/>
  <c r="P109" i="19"/>
  <c r="AO109" i="19" s="1"/>
  <c r="K109" i="19"/>
  <c r="AN109" i="19" s="1"/>
  <c r="Z109" i="19"/>
  <c r="AQ109" i="19" s="1"/>
  <c r="AJ109" i="19"/>
  <c r="AS109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Y108" i="10"/>
  <c r="AB135" i="14" s="1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R107" i="6"/>
  <c r="BS107" i="10"/>
  <c r="D134" i="14"/>
  <c r="AS134" i="14" s="1"/>
  <c r="P107" i="11"/>
  <c r="U107" i="1"/>
  <c r="T107" i="1"/>
  <c r="W107" i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P108" i="10"/>
  <c r="AM109" i="10" s="1"/>
  <c r="AD108" i="11"/>
  <c r="BX108" i="11"/>
  <c r="AL108" i="11"/>
  <c r="AC108" i="12"/>
  <c r="BW108" i="12"/>
  <c r="AK108" i="12"/>
  <c r="CE108" i="12"/>
  <c r="AB108" i="13"/>
  <c r="W108" i="13"/>
  <c r="AT109" i="13" s="1"/>
  <c r="T108" i="13"/>
  <c r="AQ109" i="13" s="1"/>
  <c r="U108" i="13"/>
  <c r="AR109" i="13" s="1"/>
  <c r="BV108" i="13"/>
  <c r="AJ108" i="13"/>
  <c r="CD108" i="13"/>
  <c r="D108" i="1"/>
  <c r="L108" i="1"/>
  <c r="F108" i="35"/>
  <c r="AB109" i="35" s="1"/>
  <c r="BW109" i="12"/>
  <c r="BY109" i="10"/>
  <c r="AG109" i="6"/>
  <c r="AL109" i="10"/>
  <c r="AT136" i="17"/>
  <c r="O136" i="17" a="1"/>
  <c r="O136" i="17" s="1"/>
  <c r="AA137" i="17" s="1"/>
  <c r="G110" i="23" s="1"/>
  <c r="H108" i="22"/>
  <c r="P109" i="22" s="1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AA137" i="15" s="1"/>
  <c r="E110" i="23" s="1"/>
  <c r="F108" i="22"/>
  <c r="N109" i="22" s="1"/>
  <c r="AT136" i="15"/>
  <c r="R107" i="8"/>
  <c r="S107" i="8"/>
  <c r="BS107" i="11"/>
  <c r="D134" i="15"/>
  <c r="AS134" i="15" s="1"/>
  <c r="Q106" i="35"/>
  <c r="Z108" i="6"/>
  <c r="S108" i="6"/>
  <c r="AP109" i="6" s="1"/>
  <c r="BT108" i="6"/>
  <c r="R108" i="6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P108" i="11"/>
  <c r="AM109" i="11" s="1"/>
  <c r="AD108" i="12"/>
  <c r="BX108" i="12"/>
  <c r="AL108" i="12"/>
  <c r="AC108" i="13"/>
  <c r="BW108" i="13"/>
  <c r="AK108" i="13"/>
  <c r="CE108" i="13"/>
  <c r="E108" i="1"/>
  <c r="M108" i="1"/>
  <c r="CA109" i="10"/>
  <c r="AT136" i="4"/>
  <c r="AA137" i="4"/>
  <c r="B110" i="23" s="1"/>
  <c r="C108" i="22"/>
  <c r="K109" i="22" s="1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P107" i="8"/>
  <c r="BS107" i="8"/>
  <c r="D134" i="5"/>
  <c r="AS134" i="5" s="1"/>
  <c r="P107" i="10"/>
  <c r="AC109" i="11"/>
  <c r="AC108" i="11"/>
  <c r="BW108" i="11"/>
  <c r="K108" i="1"/>
  <c r="T107" i="6"/>
  <c r="W107" i="6"/>
  <c r="U107" i="6"/>
  <c r="S107" i="10"/>
  <c r="R107" i="10"/>
  <c r="BS107" i="12"/>
  <c r="D134" i="16"/>
  <c r="AS134" i="16" s="1"/>
  <c r="P107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F108" i="1"/>
  <c r="N108" i="1"/>
  <c r="AE109" i="12"/>
  <c r="O136" i="5" a="1"/>
  <c r="O136" i="5" s="1"/>
  <c r="AA137" i="5" s="1"/>
  <c r="C110" i="23" s="1"/>
  <c r="AT136" i="5"/>
  <c r="D108" i="22"/>
  <c r="L109" i="22" s="1"/>
  <c r="I108" i="35"/>
  <c r="AE109" i="35" s="1"/>
  <c r="AN109" i="10"/>
  <c r="Y109" i="8"/>
  <c r="AB136" i="5" s="1"/>
  <c r="M108" i="19" s="1"/>
  <c r="Z109" i="6"/>
  <c r="AI109" i="13"/>
  <c r="G108" i="22"/>
  <c r="O109" i="22" s="1"/>
  <c r="AT136" i="16"/>
  <c r="O136" i="16" a="1"/>
  <c r="O136" i="16" s="1"/>
  <c r="AA137" i="16" s="1"/>
  <c r="F110" i="23" s="1"/>
  <c r="CE109" i="8"/>
  <c r="BV109" i="8"/>
  <c r="BZ109" i="12"/>
  <c r="CB109" i="10"/>
  <c r="O136" i="14" a="1"/>
  <c r="O136" i="14" s="1"/>
  <c r="AA137" i="14" s="1"/>
  <c r="D110" i="23" s="1"/>
  <c r="AT136" i="14"/>
  <c r="E108" i="22"/>
  <c r="M109" i="22" s="1"/>
  <c r="CC109" i="8"/>
  <c r="AF108" i="6"/>
  <c r="BZ108" i="6"/>
  <c r="P108" i="8"/>
  <c r="AM109" i="8" s="1"/>
  <c r="AB108" i="12"/>
  <c r="W108" i="12"/>
  <c r="U108" i="12"/>
  <c r="BV108" i="12"/>
  <c r="T108" i="12"/>
  <c r="AA108" i="6"/>
  <c r="BU108" i="6"/>
  <c r="Z108" i="8"/>
  <c r="BT108" i="8"/>
  <c r="S108" i="8"/>
  <c r="R108" i="8"/>
  <c r="AO109" i="8" s="1"/>
  <c r="U136" i="5"/>
  <c r="T136" i="5"/>
  <c r="Q136" i="5"/>
  <c r="AG108" i="10"/>
  <c r="CA108" i="10"/>
  <c r="R107" i="11"/>
  <c r="S107" i="11"/>
  <c r="AB108" i="6"/>
  <c r="T108" i="6"/>
  <c r="AQ109" i="6" s="1"/>
  <c r="W108" i="6"/>
  <c r="U108" i="6"/>
  <c r="BV108" i="6"/>
  <c r="Z108" i="10"/>
  <c r="BT108" i="10"/>
  <c r="S108" i="10"/>
  <c r="AP109" i="10" s="1"/>
  <c r="R108" i="10"/>
  <c r="Y136" i="14"/>
  <c r="U136" i="14"/>
  <c r="X136" i="14"/>
  <c r="T136" i="14"/>
  <c r="BS108" i="12"/>
  <c r="D135" i="16"/>
  <c r="AS135" i="16" s="1"/>
  <c r="P108" i="13"/>
  <c r="AM109" i="13" s="1"/>
  <c r="BT109" i="8"/>
  <c r="BZ109" i="10"/>
  <c r="CB109" i="6"/>
  <c r="AB109" i="12"/>
  <c r="H108" i="35"/>
  <c r="AD109" i="35" s="1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S107" i="12"/>
  <c r="A107" i="6"/>
  <c r="A107" i="1"/>
  <c r="AC108" i="6"/>
  <c r="BW108" i="6"/>
  <c r="AK108" i="6"/>
  <c r="CE108" i="6"/>
  <c r="AB108" i="8"/>
  <c r="T108" i="8"/>
  <c r="AQ109" i="8" s="1"/>
  <c r="BV108" i="8"/>
  <c r="U108" i="8"/>
  <c r="W108" i="8"/>
  <c r="CD108" i="8"/>
  <c r="AA108" i="10"/>
  <c r="BU108" i="10"/>
  <c r="AI108" i="10"/>
  <c r="CC108" i="10"/>
  <c r="Z108" i="11"/>
  <c r="BT108" i="11"/>
  <c r="S108" i="11"/>
  <c r="R108" i="11"/>
  <c r="AO109" i="11" s="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H108" i="1"/>
  <c r="P108" i="1"/>
  <c r="T108" i="35"/>
  <c r="AP109" i="35" s="1"/>
  <c r="AN109" i="11"/>
  <c r="Y109" i="10"/>
  <c r="AB136" i="14" s="1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AA109" i="10"/>
  <c r="CE109" i="6"/>
  <c r="BU109" i="8"/>
  <c r="AB109" i="6"/>
  <c r="U107" i="13"/>
  <c r="T107" i="13"/>
  <c r="W107" i="13"/>
  <c r="AD108" i="10"/>
  <c r="BX108" i="10"/>
  <c r="AK108" i="11"/>
  <c r="CE108" i="11"/>
  <c r="C108" i="1"/>
  <c r="AI108" i="6"/>
  <c r="CC108" i="6"/>
  <c r="T107" i="8"/>
  <c r="W107" i="8"/>
  <c r="U107" i="8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G108" i="1"/>
  <c r="T107" i="10"/>
  <c r="U107" i="10"/>
  <c r="W107" i="10"/>
  <c r="P107" i="6"/>
  <c r="U107" i="11"/>
  <c r="W107" i="11"/>
  <c r="T107" i="11"/>
  <c r="S107" i="13"/>
  <c r="R107" i="13"/>
  <c r="AD108" i="6"/>
  <c r="BX108" i="6"/>
  <c r="AL108" i="6"/>
  <c r="AC108" i="8"/>
  <c r="BW108" i="8"/>
  <c r="AK108" i="8"/>
  <c r="CE108" i="8"/>
  <c r="AB108" i="10"/>
  <c r="BV108" i="10"/>
  <c r="T108" i="10"/>
  <c r="U108" i="10"/>
  <c r="W108" i="10"/>
  <c r="AT109" i="10" s="1"/>
  <c r="AJ108" i="10"/>
  <c r="CD108" i="10"/>
  <c r="AA108" i="11"/>
  <c r="BU108" i="11"/>
  <c r="AI108" i="11"/>
  <c r="CC108" i="11"/>
  <c r="Z108" i="12"/>
  <c r="BT108" i="12"/>
  <c r="S108" i="12"/>
  <c r="AP109" i="12" s="1"/>
  <c r="R108" i="12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A108" i="1"/>
  <c r="A108" i="6"/>
  <c r="I108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W107" i="12"/>
  <c r="U107" i="12"/>
  <c r="R107" i="1"/>
  <c r="S107" i="1"/>
  <c r="AE108" i="6"/>
  <c r="BY108" i="6"/>
  <c r="P108" i="6"/>
  <c r="AM109" i="6" s="1"/>
  <c r="AD108" i="8"/>
  <c r="BX108" i="8"/>
  <c r="AL108" i="8"/>
  <c r="AC108" i="10"/>
  <c r="BW108" i="10"/>
  <c r="AK108" i="10"/>
  <c r="CE108" i="10"/>
  <c r="AB109" i="11"/>
  <c r="AB108" i="11"/>
  <c r="U108" i="11"/>
  <c r="AR109" i="11" s="1"/>
  <c r="BV108" i="11"/>
  <c r="T108" i="11"/>
  <c r="W108" i="11"/>
  <c r="AJ108" i="11"/>
  <c r="CD108" i="11"/>
  <c r="AA108" i="12"/>
  <c r="BU108" i="12"/>
  <c r="AI108" i="12"/>
  <c r="CC108" i="12"/>
  <c r="Z108" i="13"/>
  <c r="R108" i="13"/>
  <c r="S108" i="13"/>
  <c r="AP109" i="13" s="1"/>
  <c r="BT108" i="13"/>
  <c r="T136" i="17"/>
  <c r="R136" i="17"/>
  <c r="Z136" i="17"/>
  <c r="AI108" i="19" s="1"/>
  <c r="Y136" i="17"/>
  <c r="AH108" i="13"/>
  <c r="CB108" i="13"/>
  <c r="B108" i="1"/>
  <c r="J108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Q106" i="1"/>
  <c r="O106" i="1"/>
  <c r="Q106" i="13"/>
  <c r="O106" i="13"/>
  <c r="N106" i="13"/>
  <c r="AK107" i="13" s="1"/>
  <c r="M106" i="13"/>
  <c r="L106" i="13"/>
  <c r="K106" i="13"/>
  <c r="J106" i="13"/>
  <c r="AG107" i="13" s="1"/>
  <c r="I106" i="13"/>
  <c r="H106" i="13"/>
  <c r="G106" i="13"/>
  <c r="AD107" i="13" s="1"/>
  <c r="F106" i="13"/>
  <c r="AC107" i="13" s="1"/>
  <c r="E106" i="13"/>
  <c r="AB107" i="13" s="1"/>
  <c r="D106" i="13"/>
  <c r="AA107" i="13" s="1"/>
  <c r="C106" i="13"/>
  <c r="B106" i="13"/>
  <c r="A106" i="13"/>
  <c r="Q106" i="12"/>
  <c r="P106" i="12"/>
  <c r="AM107" i="12" s="1"/>
  <c r="O106" i="12"/>
  <c r="N106" i="12"/>
  <c r="AK107" i="12" s="1"/>
  <c r="M106" i="12"/>
  <c r="AJ107" i="12" s="1"/>
  <c r="L106" i="12"/>
  <c r="K106" i="12"/>
  <c r="J106" i="12"/>
  <c r="I106" i="12"/>
  <c r="H106" i="12"/>
  <c r="AE107" i="12" s="1"/>
  <c r="G106" i="12"/>
  <c r="AD107" i="12" s="1"/>
  <c r="F106" i="12"/>
  <c r="E106" i="12"/>
  <c r="AB107" i="12" s="1"/>
  <c r="D106" i="12"/>
  <c r="C106" i="12"/>
  <c r="B106" i="12"/>
  <c r="A106" i="12"/>
  <c r="Q106" i="11"/>
  <c r="P106" i="11"/>
  <c r="O106" i="11"/>
  <c r="AL107" i="11" s="1"/>
  <c r="N106" i="11"/>
  <c r="AK107" i="11" s="1"/>
  <c r="M106" i="11"/>
  <c r="L106" i="11"/>
  <c r="K106" i="11"/>
  <c r="AH107" i="11" s="1"/>
  <c r="J106" i="11"/>
  <c r="I106" i="11"/>
  <c r="AF107" i="11" s="1"/>
  <c r="H106" i="11"/>
  <c r="AE107" i="11" s="1"/>
  <c r="G106" i="11"/>
  <c r="F106" i="11"/>
  <c r="E106" i="11"/>
  <c r="AB107" i="11" s="1"/>
  <c r="D106" i="11"/>
  <c r="C106" i="11"/>
  <c r="Z107" i="11" s="1"/>
  <c r="B106" i="11"/>
  <c r="A106" i="11"/>
  <c r="Q106" i="10"/>
  <c r="AN107" i="10" s="1"/>
  <c r="O106" i="10"/>
  <c r="N106" i="10"/>
  <c r="AK107" i="10" s="1"/>
  <c r="M106" i="10"/>
  <c r="L106" i="10"/>
  <c r="AI107" i="10" s="1"/>
  <c r="K106" i="10"/>
  <c r="J106" i="10"/>
  <c r="AG107" i="10" s="1"/>
  <c r="I106" i="10"/>
  <c r="AF107" i="10" s="1"/>
  <c r="H106" i="10"/>
  <c r="AE107" i="10" s="1"/>
  <c r="G106" i="10"/>
  <c r="F106" i="10"/>
  <c r="E106" i="10"/>
  <c r="AB107" i="10" s="1"/>
  <c r="D106" i="10"/>
  <c r="AA107" i="10" s="1"/>
  <c r="C106" i="10"/>
  <c r="B106" i="10"/>
  <c r="Y107" i="10" s="1"/>
  <c r="AB134" i="14" s="1"/>
  <c r="R106" i="19" s="1"/>
  <c r="A106" i="10"/>
  <c r="Q106" i="8"/>
  <c r="O106" i="8"/>
  <c r="N106" i="8"/>
  <c r="M106" i="8"/>
  <c r="L106" i="8"/>
  <c r="K106" i="8"/>
  <c r="AH107" i="8" s="1"/>
  <c r="J106" i="8"/>
  <c r="AG107" i="8" s="1"/>
  <c r="I106" i="8"/>
  <c r="AF107" i="8" s="1"/>
  <c r="H106" i="8"/>
  <c r="AE107" i="8" s="1"/>
  <c r="G106" i="8"/>
  <c r="F106" i="8"/>
  <c r="AC107" i="8" s="1"/>
  <c r="E106" i="8"/>
  <c r="AB107" i="8" s="1"/>
  <c r="D106" i="8"/>
  <c r="C106" i="8"/>
  <c r="Z107" i="8" s="1"/>
  <c r="B106" i="8"/>
  <c r="Y107" i="8" s="1"/>
  <c r="AB134" i="5" s="1"/>
  <c r="M106" i="19" s="1"/>
  <c r="A106" i="8"/>
  <c r="Q106" i="6"/>
  <c r="AN107" i="6" s="1"/>
  <c r="O106" i="6"/>
  <c r="N106" i="6"/>
  <c r="M106" i="6"/>
  <c r="L106" i="6"/>
  <c r="AI107" i="6" s="1"/>
  <c r="K106" i="6"/>
  <c r="AH107" i="6" s="1"/>
  <c r="J106" i="6"/>
  <c r="AG107" i="6" s="1"/>
  <c r="I106" i="6"/>
  <c r="AF107" i="6" s="1"/>
  <c r="H106" i="6"/>
  <c r="G106" i="6"/>
  <c r="F106" i="6"/>
  <c r="E106" i="6"/>
  <c r="D106" i="6"/>
  <c r="AA107" i="6" s="1"/>
  <c r="C106" i="6"/>
  <c r="Z107" i="6" s="1"/>
  <c r="B106" i="6"/>
  <c r="Y107" i="6" s="1"/>
  <c r="AB134" i="4" s="1"/>
  <c r="H106" i="19" s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Q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Q105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A104" i="11"/>
  <c r="B104" i="11"/>
  <c r="C104" i="11"/>
  <c r="D104" i="11"/>
  <c r="E104" i="11"/>
  <c r="F104" i="11"/>
  <c r="G104" i="11"/>
  <c r="H104" i="11"/>
  <c r="I104" i="11"/>
  <c r="J104" i="11"/>
  <c r="K104" i="11"/>
  <c r="L104" i="11"/>
  <c r="M104" i="11"/>
  <c r="N104" i="11"/>
  <c r="O104" i="11"/>
  <c r="P104" i="11"/>
  <c r="Q104" i="11"/>
  <c r="A105" i="11"/>
  <c r="B105" i="11"/>
  <c r="C105" i="11"/>
  <c r="D105" i="11"/>
  <c r="E105" i="11"/>
  <c r="F105" i="11"/>
  <c r="G105" i="11"/>
  <c r="H105" i="11"/>
  <c r="I105" i="11"/>
  <c r="J105" i="11"/>
  <c r="K105" i="11"/>
  <c r="L105" i="11"/>
  <c r="M105" i="11"/>
  <c r="N105" i="11"/>
  <c r="O105" i="11"/>
  <c r="Q105" i="11"/>
  <c r="AN105" i="11" s="1"/>
  <c r="A104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A105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Q105" i="10"/>
  <c r="Q105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Q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H120" i="32" a="1"/>
  <c r="G122" i="32" a="1"/>
  <c r="G121" i="32" a="1"/>
  <c r="F122" i="32" a="1"/>
  <c r="E122" i="32" a="1"/>
  <c r="J119" i="32" a="1"/>
  <c r="G120" i="32" a="1"/>
  <c r="D122" i="32" a="1"/>
  <c r="G118" i="32" a="1"/>
  <c r="F121" i="32" a="1"/>
  <c r="E121" i="32" a="1"/>
  <c r="F118" i="32" a="1"/>
  <c r="D121" i="32" a="1"/>
  <c r="J122" i="32" a="1"/>
  <c r="I121" i="32" a="1"/>
  <c r="I122" i="32" a="1"/>
  <c r="AN105" i="10" l="1"/>
  <c r="AO108" i="11"/>
  <c r="BU107" i="8"/>
  <c r="I110" i="23"/>
  <c r="H110" i="23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W105" i="12"/>
  <c r="T105" i="12"/>
  <c r="P106" i="1"/>
  <c r="AB105" i="10"/>
  <c r="W105" i="10"/>
  <c r="BV105" i="10"/>
  <c r="T105" i="10"/>
  <c r="U105" i="10"/>
  <c r="BS105" i="8"/>
  <c r="D132" i="5"/>
  <c r="AS132" i="5" s="1"/>
  <c r="AG105" i="10"/>
  <c r="CA105" i="10"/>
  <c r="Y105" i="10"/>
  <c r="AB132" i="14" s="1"/>
  <c r="R104" i="19" s="1"/>
  <c r="R104" i="10"/>
  <c r="S104" i="10"/>
  <c r="AI105" i="11"/>
  <c r="CC105" i="11"/>
  <c r="AA105" i="11"/>
  <c r="BU105" i="11"/>
  <c r="T104" i="11"/>
  <c r="U104" i="11"/>
  <c r="W104" i="11"/>
  <c r="R105" i="13"/>
  <c r="S105" i="13"/>
  <c r="AB106" i="6"/>
  <c r="W106" i="6"/>
  <c r="AT107" i="6" s="1"/>
  <c r="T106" i="6"/>
  <c r="AQ107" i="6" s="1"/>
  <c r="U106" i="6"/>
  <c r="AR107" i="6" s="1"/>
  <c r="BV106" i="6"/>
  <c r="AJ106" i="6"/>
  <c r="CD106" i="6"/>
  <c r="AA106" i="8"/>
  <c r="BU106" i="8"/>
  <c r="AI106" i="8"/>
  <c r="CC106" i="8"/>
  <c r="Z106" i="10"/>
  <c r="S106" i="10"/>
  <c r="R106" i="10"/>
  <c r="AO107" i="10" s="1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P106" i="13"/>
  <c r="AM107" i="13" s="1"/>
  <c r="G106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AT134" i="15"/>
  <c r="O134" i="15" a="1"/>
  <c r="O134" i="15" s="1"/>
  <c r="V135" i="5"/>
  <c r="AC108" i="1"/>
  <c r="AC109" i="1"/>
  <c r="Z107" i="10"/>
  <c r="AH108" i="1"/>
  <c r="AH109" i="1"/>
  <c r="W108" i="1"/>
  <c r="AB108" i="1"/>
  <c r="U108" i="1"/>
  <c r="T108" i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H106" i="1"/>
  <c r="X135" i="17"/>
  <c r="R108" i="1"/>
  <c r="S108" i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K108" i="22" s="1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S105" i="6"/>
  <c r="Z105" i="11"/>
  <c r="S105" i="11"/>
  <c r="R105" i="11"/>
  <c r="BT105" i="11"/>
  <c r="R105" i="1"/>
  <c r="S105" i="1"/>
  <c r="AI106" i="10"/>
  <c r="CC106" i="10"/>
  <c r="R106" i="35"/>
  <c r="P105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AP107" i="12" s="1"/>
  <c r="R106" i="12"/>
  <c r="BT106" i="12"/>
  <c r="Z134" i="16"/>
  <c r="AD106" i="19" s="1"/>
  <c r="W134" i="16"/>
  <c r="Q134" i="16"/>
  <c r="T134" i="16"/>
  <c r="X134" i="16"/>
  <c r="Y134" i="16"/>
  <c r="S134" i="16"/>
  <c r="A106" i="1"/>
  <c r="A106" i="6"/>
  <c r="I106" i="1"/>
  <c r="AD105" i="10"/>
  <c r="BX105" i="10"/>
  <c r="K103" i="35"/>
  <c r="AF105" i="11"/>
  <c r="BZ105" i="11"/>
  <c r="BS105" i="11"/>
  <c r="D132" i="15"/>
  <c r="AS132" i="15" s="1"/>
  <c r="U105" i="1"/>
  <c r="W105" i="1"/>
  <c r="T105" i="1"/>
  <c r="AE106" i="6"/>
  <c r="BY106" i="6"/>
  <c r="P106" i="6"/>
  <c r="AD106" i="8"/>
  <c r="BX106" i="8"/>
  <c r="AL106" i="8"/>
  <c r="AC106" i="10"/>
  <c r="BW106" i="10"/>
  <c r="AK106" i="10"/>
  <c r="CE106" i="10"/>
  <c r="AB106" i="11"/>
  <c r="BV106" i="11"/>
  <c r="U106" i="11"/>
  <c r="AR107" i="11" s="1"/>
  <c r="T106" i="11"/>
  <c r="AQ107" i="11" s="1"/>
  <c r="W106" i="11"/>
  <c r="AJ106" i="11"/>
  <c r="CD106" i="11"/>
  <c r="AA106" i="12"/>
  <c r="BU106" i="12"/>
  <c r="AI106" i="12"/>
  <c r="CC106" i="12"/>
  <c r="Z106" i="13"/>
  <c r="R106" i="13"/>
  <c r="S106" i="13"/>
  <c r="AP107" i="13" s="1"/>
  <c r="BT106" i="13"/>
  <c r="X134" i="17"/>
  <c r="U134" i="17"/>
  <c r="Z134" i="17"/>
  <c r="AI106" i="19" s="1"/>
  <c r="S134" i="17"/>
  <c r="T134" i="17"/>
  <c r="V134" i="17"/>
  <c r="AH106" i="13"/>
  <c r="CB106" i="13"/>
  <c r="B106" i="1"/>
  <c r="J106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Q135" i="14"/>
  <c r="AT135" i="14"/>
  <c r="O135" i="14" a="1"/>
  <c r="O135" i="14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I106" i="35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U106" i="8"/>
  <c r="W106" i="8"/>
  <c r="AT107" i="8" s="1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S105" i="8"/>
  <c r="AE105" i="10"/>
  <c r="BY105" i="10"/>
  <c r="BS104" i="10"/>
  <c r="D131" i="14"/>
  <c r="AS131" i="14" s="1"/>
  <c r="AG105" i="11"/>
  <c r="CA105" i="11"/>
  <c r="R104" i="11"/>
  <c r="S104" i="11"/>
  <c r="U105" i="13"/>
  <c r="T105" i="13"/>
  <c r="W105" i="13"/>
  <c r="AL106" i="6"/>
  <c r="AB106" i="10"/>
  <c r="BV106" i="10"/>
  <c r="T106" i="10"/>
  <c r="AQ107" i="10" s="1"/>
  <c r="W106" i="10"/>
  <c r="U106" i="10"/>
  <c r="AA106" i="11"/>
  <c r="BU106" i="11"/>
  <c r="AH106" i="12"/>
  <c r="CB106" i="12"/>
  <c r="AG106" i="13"/>
  <c r="CA106" i="13"/>
  <c r="W105" i="6"/>
  <c r="T105" i="6"/>
  <c r="U105" i="6"/>
  <c r="U105" i="8"/>
  <c r="W105" i="8"/>
  <c r="T105" i="8"/>
  <c r="AK105" i="10"/>
  <c r="CE105" i="10"/>
  <c r="AC105" i="10"/>
  <c r="BW105" i="10"/>
  <c r="P105" i="11"/>
  <c r="AM106" i="11" s="1"/>
  <c r="AE105" i="11"/>
  <c r="BY105" i="11"/>
  <c r="BS104" i="11"/>
  <c r="D131" i="15"/>
  <c r="AS131" i="15" s="1"/>
  <c r="P105" i="12"/>
  <c r="AM106" i="12" s="1"/>
  <c r="AF106" i="6"/>
  <c r="BZ106" i="6"/>
  <c r="AN106" i="6"/>
  <c r="AE106" i="8"/>
  <c r="BY106" i="8"/>
  <c r="P106" i="8"/>
  <c r="AM107" i="8" s="1"/>
  <c r="AD106" i="10"/>
  <c r="BX106" i="10"/>
  <c r="AL106" i="10"/>
  <c r="AC106" i="11"/>
  <c r="BW106" i="11"/>
  <c r="AK106" i="11"/>
  <c r="CE106" i="11"/>
  <c r="AB106" i="12"/>
  <c r="T106" i="12"/>
  <c r="AQ106" i="12" s="1"/>
  <c r="U106" i="12"/>
  <c r="W106" i="12"/>
  <c r="AT106" i="12" s="1"/>
  <c r="BV106" i="12"/>
  <c r="AJ106" i="12"/>
  <c r="CD106" i="12"/>
  <c r="AA106" i="13"/>
  <c r="BU106" i="13"/>
  <c r="AI106" i="13"/>
  <c r="CC106" i="13"/>
  <c r="C106" i="1"/>
  <c r="K106" i="1"/>
  <c r="R135" i="17"/>
  <c r="AR108" i="11"/>
  <c r="C106" i="35"/>
  <c r="AC107" i="11"/>
  <c r="BS108" i="6"/>
  <c r="D135" i="4"/>
  <c r="AS135" i="4" s="1"/>
  <c r="O135" i="16" a="1"/>
  <c r="O135" i="16" s="1"/>
  <c r="AA136" i="16" s="1"/>
  <c r="F109" i="23" s="1"/>
  <c r="G107" i="22"/>
  <c r="O108" i="22" s="1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I107" i="35"/>
  <c r="AP108" i="8"/>
  <c r="AH107" i="10"/>
  <c r="H107" i="35"/>
  <c r="AM108" i="8"/>
  <c r="AT109" i="6"/>
  <c r="C109" i="26"/>
  <c r="R134" i="14"/>
  <c r="X134" i="14"/>
  <c r="I108" i="22"/>
  <c r="Q109" i="22" s="1"/>
  <c r="AB124" i="32" s="1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S106" i="11"/>
  <c r="BT106" i="11"/>
  <c r="W134" i="15"/>
  <c r="X134" i="15"/>
  <c r="Y108" i="1"/>
  <c r="Y109" i="1"/>
  <c r="P105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P106" i="10"/>
  <c r="AD106" i="11"/>
  <c r="BX106" i="11"/>
  <c r="AL106" i="11"/>
  <c r="AC106" i="12"/>
  <c r="BW106" i="12"/>
  <c r="AK106" i="12"/>
  <c r="CE106" i="12"/>
  <c r="AB106" i="13"/>
  <c r="U106" i="13"/>
  <c r="W106" i="13"/>
  <c r="BV106" i="13"/>
  <c r="T106" i="13"/>
  <c r="AJ106" i="13"/>
  <c r="CD106" i="13"/>
  <c r="D106" i="1"/>
  <c r="L106" i="1"/>
  <c r="X136" i="17"/>
  <c r="S135" i="17"/>
  <c r="Q135" i="17"/>
  <c r="H107" i="22"/>
  <c r="P108" i="22" s="1"/>
  <c r="O135" i="17" a="1"/>
  <c r="O135" i="17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T107" i="11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D107" i="22"/>
  <c r="L108" i="22" s="1"/>
  <c r="CF108" i="8"/>
  <c r="CC107" i="8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AT134" i="4"/>
  <c r="AF105" i="10"/>
  <c r="BZ105" i="10"/>
  <c r="AC106" i="6"/>
  <c r="BW106" i="6"/>
  <c r="AA106" i="10"/>
  <c r="BU106" i="10"/>
  <c r="AG106" i="12"/>
  <c r="CA106" i="12"/>
  <c r="AJ105" i="10"/>
  <c r="CD105" i="10"/>
  <c r="AD105" i="11"/>
  <c r="BX105" i="11"/>
  <c r="N103" i="35"/>
  <c r="AI105" i="10"/>
  <c r="CC105" i="10"/>
  <c r="U104" i="10"/>
  <c r="T104" i="10"/>
  <c r="W104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M106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T134" i="17"/>
  <c r="H106" i="22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G106" i="22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O134" i="14" a="1"/>
  <c r="O134" i="14" s="1"/>
  <c r="L106" i="35"/>
  <c r="AP107" i="10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M123" i="32"/>
  <c r="O123" i="32"/>
  <c r="N123" i="32"/>
  <c r="T123" i="32"/>
  <c r="R123" i="32"/>
  <c r="S123" i="32"/>
  <c r="U123" i="32"/>
  <c r="P123" i="32"/>
  <c r="Q123" i="32"/>
  <c r="AJ106" i="8"/>
  <c r="CD106" i="8"/>
  <c r="BS105" i="12"/>
  <c r="D132" i="16"/>
  <c r="AS132" i="16" s="1"/>
  <c r="P105" i="6"/>
  <c r="AA105" i="10"/>
  <c r="BU105" i="10"/>
  <c r="AK105" i="11"/>
  <c r="CE105" i="11"/>
  <c r="AC105" i="11"/>
  <c r="BW105" i="11"/>
  <c r="B104" i="35"/>
  <c r="Z106" i="6"/>
  <c r="BT106" i="6"/>
  <c r="S106" i="6"/>
  <c r="F105" i="35" s="1"/>
  <c r="R106" i="6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E106" i="1"/>
  <c r="P105" i="8"/>
  <c r="AH105" i="10"/>
  <c r="CB105" i="10"/>
  <c r="Z105" i="10"/>
  <c r="R105" i="10"/>
  <c r="S105" i="10"/>
  <c r="BT105" i="10"/>
  <c r="AJ105" i="11"/>
  <c r="CD105" i="11"/>
  <c r="AB105" i="11"/>
  <c r="T105" i="11"/>
  <c r="W105" i="11"/>
  <c r="BV105" i="11"/>
  <c r="U105" i="11"/>
  <c r="R105" i="12"/>
  <c r="S105" i="12"/>
  <c r="A105" i="6"/>
  <c r="A105" i="1"/>
  <c r="AA106" i="6"/>
  <c r="BU106" i="6"/>
  <c r="AI106" i="6"/>
  <c r="CC106" i="6"/>
  <c r="Z106" i="8"/>
  <c r="S106" i="8"/>
  <c r="BT106" i="8"/>
  <c r="R106" i="8"/>
  <c r="T134" i="5"/>
  <c r="S134" i="5"/>
  <c r="W134" i="5"/>
  <c r="Z134" i="5"/>
  <c r="O106" i="19" s="1"/>
  <c r="AH106" i="8"/>
  <c r="CB106" i="8"/>
  <c r="Y106" i="10"/>
  <c r="AB133" i="14" s="1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F106" i="1"/>
  <c r="N106" i="1"/>
  <c r="AG108" i="1"/>
  <c r="AG109" i="1"/>
  <c r="AU135" i="17"/>
  <c r="Z135" i="17"/>
  <c r="AI107" i="19" s="1"/>
  <c r="CF108" i="13"/>
  <c r="AI107" i="13"/>
  <c r="AQ107" i="12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N108" i="22" s="1"/>
  <c r="Q135" i="15"/>
  <c r="AT135" i="15"/>
  <c r="O135" i="15" a="1"/>
  <c r="O135" i="15" s="1"/>
  <c r="E108" i="26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O134" i="5" a="1"/>
  <c r="O134" i="5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H119" i="32" a="1"/>
  <c r="G119" i="32" a="1"/>
  <c r="F119" i="32" a="1"/>
  <c r="I119" i="32" a="1"/>
  <c r="J120" i="32" a="1"/>
  <c r="F120" i="32" a="1"/>
  <c r="E120" i="32" a="1"/>
  <c r="D120" i="32" a="1"/>
  <c r="E119" i="32" a="1"/>
  <c r="I120" i="32" a="1"/>
  <c r="D119" i="32" a="1"/>
  <c r="AT105" i="11" l="1"/>
  <c r="AE107" i="35"/>
  <c r="AO106" i="13"/>
  <c r="AT107" i="12"/>
  <c r="AK107" i="35"/>
  <c r="AR106" i="10"/>
  <c r="AR106" i="12"/>
  <c r="J110" i="23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Q136" i="16"/>
  <c r="O133" i="5" a="1"/>
  <c r="O133" i="5" s="1"/>
  <c r="AA134" i="5" s="1"/>
  <c r="C107" i="23" s="1"/>
  <c r="AT133" i="5"/>
  <c r="D105" i="22"/>
  <c r="L106" i="22" s="1"/>
  <c r="Q133" i="5"/>
  <c r="AH106" i="1"/>
  <c r="AH107" i="1"/>
  <c r="I105" i="35"/>
  <c r="AE106" i="35" s="1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M110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R106" i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H104" i="22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AT132" i="14"/>
  <c r="O132" i="14" a="1"/>
  <c r="O132" i="14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AQ136" i="4"/>
  <c r="AA135" i="17"/>
  <c r="G108" i="23" s="1"/>
  <c r="G108" i="26"/>
  <c r="AR106" i="13"/>
  <c r="Q133" i="15"/>
  <c r="F105" i="22"/>
  <c r="AT133" i="15"/>
  <c r="O133" i="15" a="1"/>
  <c r="O133" i="15" s="1"/>
  <c r="AA134" i="15" s="1"/>
  <c r="E107" i="23" s="1"/>
  <c r="O105" i="35"/>
  <c r="AP106" i="11"/>
  <c r="CR110" i="18"/>
  <c r="C109" i="19" s="1"/>
  <c r="B109" i="37"/>
  <c r="I110" i="37" s="1"/>
  <c r="AA136" i="17"/>
  <c r="G109" i="23" s="1"/>
  <c r="O131" i="15" a="1"/>
  <c r="O131" i="15" s="1"/>
  <c r="F103" i="22"/>
  <c r="AT131" i="15"/>
  <c r="AP107" i="8"/>
  <c r="U134" i="15"/>
  <c r="T133" i="17"/>
  <c r="R133" i="17"/>
  <c r="S133" i="16"/>
  <c r="U133" i="16"/>
  <c r="C104" i="35"/>
  <c r="U132" i="15"/>
  <c r="C104" i="22"/>
  <c r="AT132" i="4"/>
  <c r="C109" i="37"/>
  <c r="J110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AQ136" i="14"/>
  <c r="W133" i="5"/>
  <c r="R133" i="5"/>
  <c r="X133" i="16"/>
  <c r="R104" i="35"/>
  <c r="S132" i="14"/>
  <c r="Y133" i="4"/>
  <c r="AO107" i="6"/>
  <c r="M108" i="22"/>
  <c r="B107" i="26"/>
  <c r="AE108" i="19"/>
  <c r="AR108" i="19" s="1"/>
  <c r="AA106" i="1"/>
  <c r="AA107" i="1"/>
  <c r="AM106" i="10"/>
  <c r="K105" i="35"/>
  <c r="AG106" i="35" s="1"/>
  <c r="S133" i="15"/>
  <c r="O107" i="22"/>
  <c r="AU131" i="1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T132" i="15"/>
  <c r="Q132" i="15"/>
  <c r="F104" i="22"/>
  <c r="E109" i="37"/>
  <c r="L110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O121" i="32"/>
  <c r="S121" i="32"/>
  <c r="Q121" i="32"/>
  <c r="N121" i="32"/>
  <c r="R121" i="32"/>
  <c r="M121" i="32"/>
  <c r="P121" i="32"/>
  <c r="T121" i="32"/>
  <c r="U121" i="32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G104" i="22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W106" i="1"/>
  <c r="U106" i="1"/>
  <c r="AB106" i="1"/>
  <c r="AB107" i="1"/>
  <c r="AU133" i="4"/>
  <c r="Z133" i="4"/>
  <c r="J105" i="19" s="1"/>
  <c r="AA134" i="4"/>
  <c r="B107" i="23" s="1"/>
  <c r="C105" i="22"/>
  <c r="K106" i="22" s="1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AA134" i="17" s="1"/>
  <c r="G107" i="23" s="1"/>
  <c r="Q133" i="17"/>
  <c r="AT133" i="17"/>
  <c r="H105" i="22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O131" i="14" a="1"/>
  <c r="O131" i="14" s="1"/>
  <c r="AT131" i="14"/>
  <c r="CM109" i="18"/>
  <c r="R109" i="23" s="1"/>
  <c r="L122" i="32"/>
  <c r="T122" i="32"/>
  <c r="M122" i="32"/>
  <c r="O122" i="32"/>
  <c r="N122" i="32"/>
  <c r="S122" i="32"/>
  <c r="U122" i="32"/>
  <c r="P122" i="32"/>
  <c r="Q122" i="32"/>
  <c r="R122" i="32"/>
  <c r="CK109" i="18"/>
  <c r="P109" i="23" s="1"/>
  <c r="D107" i="26"/>
  <c r="AE108" i="35"/>
  <c r="I106" i="22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D104" i="22"/>
  <c r="AT132" i="5"/>
  <c r="I104" i="3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R134" i="5"/>
  <c r="T133" i="15"/>
  <c r="D109" i="37"/>
  <c r="K110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AA134" i="14" s="1"/>
  <c r="D107" i="23" s="1"/>
  <c r="Q133" i="14"/>
  <c r="E105" i="22"/>
  <c r="AO106" i="10"/>
  <c r="P108" i="19"/>
  <c r="AO108" i="19" s="1"/>
  <c r="AB107" i="35"/>
  <c r="AQ135" i="14"/>
  <c r="S107" i="19"/>
  <c r="U107" i="19" s="1"/>
  <c r="AP107" i="19" s="1"/>
  <c r="U133" i="17"/>
  <c r="AR106" i="11"/>
  <c r="D133" i="4"/>
  <c r="AS133" i="4" s="1"/>
  <c r="BS106" i="6"/>
  <c r="Q133" i="16"/>
  <c r="G105" i="22"/>
  <c r="O106" i="22" s="1"/>
  <c r="O133" i="16" a="1"/>
  <c r="O133" i="16" s="1"/>
  <c r="AA134" i="16" s="1"/>
  <c r="F107" i="23" s="1"/>
  <c r="AT133" i="16"/>
  <c r="S132" i="15"/>
  <c r="CF105" i="11"/>
  <c r="V134" i="4"/>
  <c r="U134" i="5"/>
  <c r="S134" i="15"/>
  <c r="AN108" i="35"/>
  <c r="K107" i="22"/>
  <c r="I107" i="22"/>
  <c r="CF107" i="11"/>
  <c r="AO108" i="1"/>
  <c r="AO109" i="1"/>
  <c r="CF107" i="6"/>
  <c r="T133" i="14"/>
  <c r="L105" i="35"/>
  <c r="AP106" i="10"/>
  <c r="L103" i="35"/>
  <c r="Z108" i="19"/>
  <c r="AQ108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AA124" i="32" s="1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AN105" i="35" l="1"/>
  <c r="P105" i="22"/>
  <c r="AK105" i="35"/>
  <c r="F109" i="19"/>
  <c r="AM109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AH105" i="19"/>
  <c r="AJ105" i="19" s="1"/>
  <c r="AS105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AQ133" i="14"/>
  <c r="S105" i="19"/>
  <c r="U105" i="19" s="1"/>
  <c r="AP105" i="19" s="1"/>
  <c r="N106" i="19"/>
  <c r="P106" i="19" s="1"/>
  <c r="AO106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Q106" i="22" s="1"/>
  <c r="AB121" i="32" s="1"/>
  <c r="AG105" i="35"/>
  <c r="G109" i="37" a="1"/>
  <c r="G109" i="37" s="1"/>
  <c r="N110" i="37" s="1"/>
  <c r="N105" i="22"/>
  <c r="CQ108" i="18"/>
  <c r="G105" i="26"/>
  <c r="AK104" i="35"/>
  <c r="L119" i="32"/>
  <c r="O119" i="32"/>
  <c r="N119" i="32"/>
  <c r="M119" i="32"/>
  <c r="R119" i="32"/>
  <c r="S119" i="32"/>
  <c r="T119" i="32"/>
  <c r="U119" i="32"/>
  <c r="P119" i="32"/>
  <c r="Q119" i="32"/>
  <c r="CP107" i="18"/>
  <c r="U107" i="23" s="1"/>
  <c r="AT106" i="1"/>
  <c r="AT107" i="1"/>
  <c r="X106" i="19"/>
  <c r="Z106" i="19" s="1"/>
  <c r="AQ106" i="19" s="1"/>
  <c r="AQ134" i="15"/>
  <c r="AK123" i="32"/>
  <c r="W109" i="26"/>
  <c r="Y110" i="33" s="1"/>
  <c r="I108" i="23"/>
  <c r="H108" i="23"/>
  <c r="B108" i="37"/>
  <c r="I109" i="37" s="1"/>
  <c r="CR109" i="18"/>
  <c r="C108" i="19" s="1"/>
  <c r="CH108" i="18"/>
  <c r="D106" i="26"/>
  <c r="AA133" i="14"/>
  <c r="D106" i="23" s="1"/>
  <c r="AD105" i="35"/>
  <c r="CN108" i="18"/>
  <c r="S108" i="23" s="1"/>
  <c r="E108" i="37"/>
  <c r="L109" i="37" s="1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M109" i="37" s="1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O120" i="32"/>
  <c r="P120" i="32"/>
  <c r="N120" i="32"/>
  <c r="U120" i="32"/>
  <c r="R120" i="32"/>
  <c r="M120" i="32"/>
  <c r="T120" i="32"/>
  <c r="S120" i="32"/>
  <c r="Q120" i="32"/>
  <c r="CJ108" i="18"/>
  <c r="O108" i="23" s="1"/>
  <c r="C108" i="37"/>
  <c r="J109" i="37" s="1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F107" i="37"/>
  <c r="I104" i="22"/>
  <c r="AC105" i="19"/>
  <c r="AE105" i="19" s="1"/>
  <c r="AR105" i="19" s="1"/>
  <c r="AQ133" i="16"/>
  <c r="Y107" i="35"/>
  <c r="Y108" i="35"/>
  <c r="Z122" i="32"/>
  <c r="AA123" i="32" s="1"/>
  <c r="V122" i="32" a="1"/>
  <c r="V122" i="32" s="1"/>
  <c r="AQ105" i="35"/>
  <c r="AQ106" i="1"/>
  <c r="AQ107" i="1"/>
  <c r="B107" i="37"/>
  <c r="CJ109" i="18"/>
  <c r="O109" i="23" s="1"/>
  <c r="AQ106" i="35"/>
  <c r="AQ132" i="14"/>
  <c r="S104" i="19"/>
  <c r="U104" i="19" s="1"/>
  <c r="AP104" i="19" s="1"/>
  <c r="D107" i="37"/>
  <c r="C106" i="26"/>
  <c r="AA133" i="5"/>
  <c r="C106" i="23" s="1"/>
  <c r="CM108" i="18"/>
  <c r="R108" i="23" s="1"/>
  <c r="Z121" i="32"/>
  <c r="X104" i="19"/>
  <c r="Z104" i="19" s="1"/>
  <c r="AQ104" i="19" s="1"/>
  <c r="AQ132" i="15"/>
  <c r="AA105" i="35"/>
  <c r="CI107" i="18"/>
  <c r="N107" i="23" s="1"/>
  <c r="D108" i="37"/>
  <c r="K109" i="37" s="1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J109" i="23" l="1"/>
  <c r="Y110" i="23"/>
  <c r="AU106" i="19"/>
  <c r="AV106" i="19"/>
  <c r="J107" i="23"/>
  <c r="M107" i="23"/>
  <c r="D106" i="19"/>
  <c r="E106" i="19"/>
  <c r="V107" i="23"/>
  <c r="U105" i="26"/>
  <c r="U106" i="33"/>
  <c r="B105" i="37"/>
  <c r="V119" i="32" a="1"/>
  <c r="V119" i="32" s="1"/>
  <c r="C105" i="37"/>
  <c r="G107" i="37" a="1"/>
  <c r="G107" i="37" s="1"/>
  <c r="CN106" i="18"/>
  <c r="S106" i="23" s="1"/>
  <c r="E106" i="37"/>
  <c r="L107" i="37" s="1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C106" i="37"/>
  <c r="J107" i="37" s="1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N109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I107" i="37" s="1"/>
  <c r="CH106" i="18"/>
  <c r="CR107" i="18"/>
  <c r="C106" i="19" s="1"/>
  <c r="H106" i="26"/>
  <c r="J108" i="23"/>
  <c r="J108" i="37"/>
  <c r="E105" i="37"/>
  <c r="D108" i="19"/>
  <c r="F108" i="19" s="1"/>
  <c r="AM108" i="19" s="1"/>
  <c r="M109" i="23"/>
  <c r="D105" i="37"/>
  <c r="CN107" i="18"/>
  <c r="S107" i="23" s="1"/>
  <c r="D106" i="37"/>
  <c r="K107" i="37" s="1"/>
  <c r="CL106" i="18"/>
  <c r="Q106" i="23" s="1"/>
  <c r="M108" i="37"/>
  <c r="CP106" i="18"/>
  <c r="U106" i="23" s="1"/>
  <c r="F106" i="37"/>
  <c r="F105" i="37"/>
  <c r="CK106" i="18"/>
  <c r="P106" i="23" s="1"/>
  <c r="AU105" i="19"/>
  <c r="AV105" i="19"/>
  <c r="Z120" i="32"/>
  <c r="S106" i="26"/>
  <c r="V107" i="33" s="1"/>
  <c r="F106" i="19" l="1"/>
  <c r="AM106" i="19" s="1"/>
  <c r="J106" i="23"/>
  <c r="F107" i="19"/>
  <c r="AM107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N107" i="37" s="1"/>
  <c r="AA121" i="32"/>
  <c r="N108" i="37"/>
  <c r="W105" i="26"/>
  <c r="Y106" i="33" s="1"/>
  <c r="AK119" i="32"/>
  <c r="G105" i="37" a="1"/>
  <c r="G105" i="37" s="1"/>
  <c r="W107" i="23"/>
  <c r="X107" i="23"/>
  <c r="J106" i="37"/>
  <c r="W108" i="23"/>
  <c r="X108" i="23"/>
  <c r="Q104" i="1"/>
  <c r="O104" i="1"/>
  <c r="Q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Q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Q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Q103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Q104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Q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Q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Q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Q103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Q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Q102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Q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Q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Q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Q102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Q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J117" i="32" a="1"/>
  <c r="J116" i="32" a="1"/>
  <c r="AL103" i="13" l="1"/>
  <c r="AN103" i="6"/>
  <c r="AN103" i="12"/>
  <c r="F105" i="19"/>
  <c r="AM105" i="19" s="1"/>
  <c r="CD103" i="6"/>
  <c r="AC103" i="1"/>
  <c r="J116" i="32"/>
  <c r="J117" i="32"/>
  <c r="R102" i="6"/>
  <c r="S102" i="6"/>
  <c r="P102" i="11"/>
  <c r="P103" i="8"/>
  <c r="U102" i="8"/>
  <c r="W102" i="8"/>
  <c r="T102" i="8"/>
  <c r="R102" i="11"/>
  <c r="S102" i="11"/>
  <c r="BS102" i="13"/>
  <c r="D129" i="17"/>
  <c r="AS129" i="17" s="1"/>
  <c r="B101" i="35"/>
  <c r="AA103" i="6"/>
  <c r="BU103" i="6"/>
  <c r="AI103" i="6"/>
  <c r="CC103" i="6"/>
  <c r="Z103" i="8"/>
  <c r="R103" i="8"/>
  <c r="BT103" i="8"/>
  <c r="S103" i="8"/>
  <c r="AH103" i="8"/>
  <c r="CB103" i="8"/>
  <c r="Y103" i="10"/>
  <c r="AB130" i="14" s="1"/>
  <c r="R102" i="19" s="1"/>
  <c r="Y104" i="10"/>
  <c r="AB131" i="14" s="1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P103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AB103" i="1"/>
  <c r="T103" i="1"/>
  <c r="W103" i="1"/>
  <c r="AJ103" i="1"/>
  <c r="AE104" i="6"/>
  <c r="BY104" i="6"/>
  <c r="BY105" i="6"/>
  <c r="AE105" i="6"/>
  <c r="P104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C104" i="1"/>
  <c r="K104" i="1"/>
  <c r="N106" i="37"/>
  <c r="S102" i="12"/>
  <c r="R102" i="12"/>
  <c r="A102" i="6"/>
  <c r="A102" i="1"/>
  <c r="AB103" i="6"/>
  <c r="T103" i="6"/>
  <c r="BV103" i="6"/>
  <c r="W103" i="6"/>
  <c r="U103" i="6"/>
  <c r="AI103" i="8"/>
  <c r="CC103" i="8"/>
  <c r="AH103" i="10"/>
  <c r="CB103" i="10"/>
  <c r="AH104" i="10"/>
  <c r="CB104" i="10"/>
  <c r="BS103" i="12"/>
  <c r="D130" i="16"/>
  <c r="AS130" i="16" s="1"/>
  <c r="P104" i="12"/>
  <c r="AF104" i="6"/>
  <c r="BZ104" i="6"/>
  <c r="AF105" i="6"/>
  <c r="BZ105" i="6"/>
  <c r="AN104" i="6"/>
  <c r="AN105" i="6"/>
  <c r="AE104" i="8"/>
  <c r="BY104" i="8"/>
  <c r="AE105" i="8"/>
  <c r="BY105" i="8"/>
  <c r="P104" i="8"/>
  <c r="AB104" i="13"/>
  <c r="U104" i="13"/>
  <c r="T104" i="13"/>
  <c r="W104" i="13"/>
  <c r="BV104" i="13"/>
  <c r="AB105" i="13"/>
  <c r="BV105" i="13"/>
  <c r="D104" i="1"/>
  <c r="U102" i="11"/>
  <c r="T102" i="11"/>
  <c r="W102" i="11"/>
  <c r="S102" i="13"/>
  <c r="R102" i="13"/>
  <c r="AC103" i="6"/>
  <c r="BW103" i="6"/>
  <c r="AK103" i="6"/>
  <c r="CE103" i="6"/>
  <c r="AB103" i="8"/>
  <c r="T103" i="8"/>
  <c r="U103" i="8"/>
  <c r="BV103" i="8"/>
  <c r="W103" i="8"/>
  <c r="AT103" i="8" s="1"/>
  <c r="AJ103" i="8"/>
  <c r="CD103" i="8"/>
  <c r="AA103" i="10"/>
  <c r="BU103" i="10"/>
  <c r="AA104" i="10"/>
  <c r="BU104" i="10"/>
  <c r="AI103" i="10"/>
  <c r="CC103" i="10"/>
  <c r="AI104" i="10"/>
  <c r="CC104" i="10"/>
  <c r="Z103" i="11"/>
  <c r="S103" i="11"/>
  <c r="BT103" i="11"/>
  <c r="R103" i="1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P103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E104" i="1"/>
  <c r="M104" i="1"/>
  <c r="Y107" i="23"/>
  <c r="Y109" i="23"/>
  <c r="W106" i="23"/>
  <c r="X106" i="23"/>
  <c r="T102" i="10"/>
  <c r="W102" i="10"/>
  <c r="U102" i="10"/>
  <c r="AI103" i="11"/>
  <c r="AA103" i="8"/>
  <c r="BU103" i="8"/>
  <c r="Z103" i="10"/>
  <c r="R103" i="10"/>
  <c r="S103" i="10"/>
  <c r="BT103" i="10"/>
  <c r="BT104" i="10"/>
  <c r="Z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L104" i="1"/>
  <c r="P102" i="6"/>
  <c r="P102" i="8"/>
  <c r="W102" i="12"/>
  <c r="U102" i="12"/>
  <c r="T102" i="12"/>
  <c r="S102" i="1"/>
  <c r="R102" i="1"/>
  <c r="AD103" i="6"/>
  <c r="BX103" i="6"/>
  <c r="AL103" i="6"/>
  <c r="AC103" i="8"/>
  <c r="BW103" i="8"/>
  <c r="AK103" i="8"/>
  <c r="CE103" i="8"/>
  <c r="AB103" i="10"/>
  <c r="W103" i="10"/>
  <c r="U103" i="10"/>
  <c r="T103" i="10"/>
  <c r="BV103" i="10"/>
  <c r="AB104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R103" i="12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R104" i="6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F104" i="1"/>
  <c r="N104" i="1"/>
  <c r="Y108" i="23"/>
  <c r="Y103" i="11"/>
  <c r="AB130" i="15" s="1"/>
  <c r="W102" i="19" s="1"/>
  <c r="Y104" i="11"/>
  <c r="AB131" i="15" s="1"/>
  <c r="W103" i="19" s="1"/>
  <c r="BS102" i="8"/>
  <c r="D129" i="5"/>
  <c r="AS129" i="5" s="1"/>
  <c r="P102" i="10"/>
  <c r="U102" i="13"/>
  <c r="W102" i="13"/>
  <c r="T102" i="13"/>
  <c r="AE103" i="6"/>
  <c r="BY103" i="6"/>
  <c r="P103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T103" i="11"/>
  <c r="BV103" i="11"/>
  <c r="U103" i="1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R104" i="12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103" i="6"/>
  <c r="A103" i="1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T104" i="8"/>
  <c r="S104" i="8"/>
  <c r="BT105" i="8"/>
  <c r="Z105" i="8"/>
  <c r="AH104" i="8"/>
  <c r="CB104" i="8"/>
  <c r="CB105" i="8"/>
  <c r="AH105" i="8"/>
  <c r="AE104" i="13"/>
  <c r="BY104" i="13"/>
  <c r="AE105" i="13"/>
  <c r="BY105" i="13"/>
  <c r="P104" i="13"/>
  <c r="G104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AQ103" i="12" s="1"/>
  <c r="U103" i="12"/>
  <c r="W103" i="12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AO103" i="13" s="1"/>
  <c r="S103" i="13"/>
  <c r="BT103" i="13"/>
  <c r="AH103" i="13"/>
  <c r="CB103" i="13"/>
  <c r="Y103" i="1"/>
  <c r="AG103" i="1"/>
  <c r="AB104" i="6"/>
  <c r="W104" i="6"/>
  <c r="U104" i="6"/>
  <c r="BV104" i="6"/>
  <c r="T104" i="6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H104" i="1"/>
  <c r="P104" i="1"/>
  <c r="BS102" i="10"/>
  <c r="D129" i="14"/>
  <c r="AS129" i="14" s="1"/>
  <c r="BS102" i="11"/>
  <c r="D129" i="15"/>
  <c r="AS129" i="15" s="1"/>
  <c r="P102" i="12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P103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U104" i="12"/>
  <c r="BV104" i="12"/>
  <c r="T104" i="12"/>
  <c r="AB105" i="12"/>
  <c r="BV105" i="12"/>
  <c r="AJ104" i="12"/>
  <c r="CD104" i="12"/>
  <c r="AJ105" i="12"/>
  <c r="CD105" i="12"/>
  <c r="AA103" i="13"/>
  <c r="BU103" i="13"/>
  <c r="AI103" i="13"/>
  <c r="CC103" i="13"/>
  <c r="S103" i="1"/>
  <c r="Z103" i="1"/>
  <c r="R103" i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U104" i="8"/>
  <c r="T104" i="8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A104" i="6"/>
  <c r="A104" i="1"/>
  <c r="I104" i="1"/>
  <c r="AN104" i="1"/>
  <c r="AN105" i="1"/>
  <c r="U102" i="1"/>
  <c r="T102" i="1"/>
  <c r="W102" i="1"/>
  <c r="AF103" i="6"/>
  <c r="BZ103" i="6"/>
  <c r="AE103" i="8"/>
  <c r="BY103" i="8"/>
  <c r="S102" i="8"/>
  <c r="R102" i="8"/>
  <c r="T102" i="6"/>
  <c r="U102" i="6"/>
  <c r="W102" i="6"/>
  <c r="AJ103" i="6"/>
  <c r="S102" i="10"/>
  <c r="R102" i="10"/>
  <c r="BS102" i="12"/>
  <c r="D129" i="16"/>
  <c r="AS129" i="16" s="1"/>
  <c r="P102" i="13"/>
  <c r="Z103" i="6"/>
  <c r="R103" i="6"/>
  <c r="AO103" i="6" s="1"/>
  <c r="S103" i="6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P103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U103" i="13"/>
  <c r="W103" i="13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T104" i="13"/>
  <c r="S104" i="13"/>
  <c r="Z105" i="13"/>
  <c r="BT105" i="13"/>
  <c r="AH104" i="13"/>
  <c r="CB104" i="13"/>
  <c r="AH105" i="13"/>
  <c r="CB105" i="13"/>
  <c r="B104" i="1"/>
  <c r="J104" i="1"/>
  <c r="F117" i="32" a="1"/>
  <c r="J118" i="32" a="1"/>
  <c r="H116" i="32" a="1"/>
  <c r="I116" i="32" a="1"/>
  <c r="E116" i="32" a="1"/>
  <c r="E117" i="32" a="1"/>
  <c r="I118" i="32" a="1"/>
  <c r="G116" i="32" a="1"/>
  <c r="D117" i="32" a="1"/>
  <c r="F116" i="32" a="1"/>
  <c r="H117" i="32" a="1"/>
  <c r="D116" i="32" a="1"/>
  <c r="E118" i="32" a="1"/>
  <c r="D118" i="32" a="1"/>
  <c r="H118" i="32" a="1"/>
  <c r="I117" i="32" a="1"/>
  <c r="G117" i="32" a="1"/>
  <c r="AR103" i="12" l="1"/>
  <c r="AT103" i="12"/>
  <c r="X102" i="35"/>
  <c r="AT103" i="13"/>
  <c r="AQ103" i="13"/>
  <c r="Y106" i="23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O131" i="17" a="1"/>
  <c r="O131" i="17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F102" i="22"/>
  <c r="Q131" i="15"/>
  <c r="U101" i="35"/>
  <c r="AQ103" i="6"/>
  <c r="AM103" i="12"/>
  <c r="Q102" i="35"/>
  <c r="T130" i="5"/>
  <c r="AO103" i="8"/>
  <c r="AU129" i="15"/>
  <c r="F101" i="22"/>
  <c r="AT129" i="15"/>
  <c r="O129" i="15" a="1"/>
  <c r="O129" i="15" s="1"/>
  <c r="H102" i="35"/>
  <c r="AM103" i="8"/>
  <c r="C101" i="22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G103" i="22"/>
  <c r="Q131" i="16"/>
  <c r="Q132" i="16"/>
  <c r="S131" i="17"/>
  <c r="S132" i="17"/>
  <c r="I101" i="35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T129" i="14"/>
  <c r="E101" i="22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G102" i="22"/>
  <c r="AT130" i="16"/>
  <c r="Q130" i="16"/>
  <c r="CF104" i="10"/>
  <c r="U130" i="14"/>
  <c r="U131" i="14"/>
  <c r="T104" i="1"/>
  <c r="AB104" i="1"/>
  <c r="U104" i="1"/>
  <c r="AR105" i="1" s="1"/>
  <c r="W104" i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O129" i="16" a="1"/>
  <c r="O129" i="16" s="1"/>
  <c r="AT129" i="16"/>
  <c r="Z104" i="1"/>
  <c r="R104" i="1"/>
  <c r="S104" i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O130" i="5" a="1"/>
  <c r="O130" i="5" s="1"/>
  <c r="Q130" i="5"/>
  <c r="AT130" i="5"/>
  <c r="Y130" i="5"/>
  <c r="N101" i="35"/>
  <c r="F101" i="35"/>
  <c r="X131" i="17"/>
  <c r="X132" i="17"/>
  <c r="C102" i="22"/>
  <c r="Z130" i="4"/>
  <c r="J102" i="19" s="1"/>
  <c r="AU130" i="4"/>
  <c r="O131" i="5" a="1"/>
  <c r="O131" i="5" s="1"/>
  <c r="D103" i="22"/>
  <c r="AT131" i="5"/>
  <c r="Q131" i="5"/>
  <c r="Q132" i="5"/>
  <c r="I103" i="3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T129" i="5"/>
  <c r="D101" i="22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H102" i="22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Q130" i="14"/>
  <c r="AT130" i="14"/>
  <c r="O130" i="14" a="1"/>
  <c r="O130" i="14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I102" i="3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H101" i="22"/>
  <c r="AM104" i="8"/>
  <c r="H103" i="35"/>
  <c r="AM105" i="8"/>
  <c r="S130" i="5"/>
  <c r="CF103" i="8"/>
  <c r="AU129" i="4"/>
  <c r="AR104" i="1" l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AQ131" i="14"/>
  <c r="N104" i="19"/>
  <c r="P104" i="19" s="1"/>
  <c r="AO104" i="19" s="1"/>
  <c r="AQ132" i="5"/>
  <c r="I102" i="22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AQ131" i="15"/>
  <c r="L117" i="32"/>
  <c r="O117" i="32"/>
  <c r="U117" i="32"/>
  <c r="N117" i="32"/>
  <c r="S117" i="32"/>
  <c r="R117" i="32"/>
  <c r="M117" i="32"/>
  <c r="P117" i="32"/>
  <c r="T117" i="32"/>
  <c r="Q117" i="32"/>
  <c r="L118" i="32"/>
  <c r="N118" i="32"/>
  <c r="Q118" i="32"/>
  <c r="P118" i="32"/>
  <c r="U118" i="32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U116" i="32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K104" i="22"/>
  <c r="AC104" i="19"/>
  <c r="AE104" i="19" s="1"/>
  <c r="AR104" i="19" s="1"/>
  <c r="AQ132" i="16"/>
  <c r="K102" i="22"/>
  <c r="I101" i="22"/>
  <c r="E102" i="26"/>
  <c r="G104" i="26"/>
  <c r="AA131" i="17"/>
  <c r="G104" i="23" s="1"/>
  <c r="AA132" i="17"/>
  <c r="G105" i="23" s="1"/>
  <c r="R104" i="26"/>
  <c r="I104" i="26"/>
  <c r="C103" i="37" l="1"/>
  <c r="CN103" i="18"/>
  <c r="S103" i="23" s="1"/>
  <c r="CJ103" i="18"/>
  <c r="O103" i="23" s="1"/>
  <c r="E103" i="37"/>
  <c r="F104" i="37"/>
  <c r="CP104" i="18"/>
  <c r="U104" i="23" s="1"/>
  <c r="CP105" i="18"/>
  <c r="U105" i="23" s="1"/>
  <c r="CL104" i="18"/>
  <c r="Q104" i="23" s="1"/>
  <c r="D104" i="37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D103" i="37"/>
  <c r="CL103" i="18"/>
  <c r="Q103" i="23" s="1"/>
  <c r="I105" i="23"/>
  <c r="H105" i="23"/>
  <c r="B104" i="37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CN104" i="18"/>
  <c r="S104" i="23" s="1"/>
  <c r="CN105" i="18"/>
  <c r="S105" i="23" s="1"/>
  <c r="I104" i="23"/>
  <c r="H104" i="23"/>
  <c r="V118" i="32" a="1"/>
  <c r="V118" i="32" s="1"/>
  <c r="Z117" i="32"/>
  <c r="B102" i="37"/>
  <c r="F102" i="37"/>
  <c r="U104" i="26"/>
  <c r="U105" i="33"/>
  <c r="CI104" i="18"/>
  <c r="N104" i="23" s="1"/>
  <c r="CI105" i="18"/>
  <c r="N105" i="23" s="1"/>
  <c r="C102" i="37"/>
  <c r="AJ117" i="32"/>
  <c r="T103" i="26"/>
  <c r="W104" i="33" s="1"/>
  <c r="S102" i="26"/>
  <c r="V103" i="33" s="1"/>
  <c r="F103" i="37"/>
  <c r="CQ103" i="18"/>
  <c r="D102" i="37"/>
  <c r="CP103" i="18"/>
  <c r="U103" i="23" s="1"/>
  <c r="AV102" i="19"/>
  <c r="AU102" i="19"/>
  <c r="AV104" i="19"/>
  <c r="AU104" i="19"/>
  <c r="I103" i="23"/>
  <c r="H103" i="23"/>
  <c r="CH103" i="18"/>
  <c r="B103" i="37"/>
  <c r="CK104" i="18"/>
  <c r="P104" i="23" s="1"/>
  <c r="CK105" i="18"/>
  <c r="P105" i="23" s="1"/>
  <c r="Z118" i="32"/>
  <c r="AU103" i="19"/>
  <c r="AV103" i="19"/>
  <c r="E102" i="37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I104" i="37"/>
  <c r="I105" i="37"/>
  <c r="L104" i="37"/>
  <c r="L105" i="37"/>
  <c r="M104" i="23"/>
  <c r="D103" i="19"/>
  <c r="I103" i="37"/>
  <c r="G103" i="37" a="1"/>
  <c r="G103" i="37" s="1"/>
  <c r="J105" i="23"/>
  <c r="G102" i="37" a="1"/>
  <c r="G102" i="37" s="1"/>
  <c r="M103" i="23"/>
  <c r="D102" i="19"/>
  <c r="K104" i="37"/>
  <c r="K105" i="37"/>
  <c r="M104" i="37"/>
  <c r="M105" i="37"/>
  <c r="CR103" i="18"/>
  <c r="C102" i="19" s="1"/>
  <c r="F102" i="19" l="1"/>
  <c r="AM102" i="19" s="1"/>
  <c r="F103" i="19"/>
  <c r="AM103" i="19" s="1"/>
  <c r="N103" i="37"/>
  <c r="F104" i="19"/>
  <c r="AM104" i="19" s="1"/>
  <c r="W103" i="23"/>
  <c r="X103" i="23"/>
  <c r="N104" i="37"/>
  <c r="N105" i="37"/>
  <c r="W105" i="23"/>
  <c r="X105" i="23"/>
  <c r="X104" i="23"/>
  <c r="W104" i="23"/>
  <c r="Y104" i="23" l="1"/>
  <c r="Y103" i="23"/>
  <c r="Y105" i="23"/>
  <c r="Q101" i="1" l="1"/>
  <c r="BK113" i="1" s="1"/>
  <c r="O101" i="1"/>
  <c r="BI113" i="1" s="1"/>
  <c r="B101" i="1"/>
  <c r="AV113" i="1" s="1"/>
  <c r="Q101" i="13"/>
  <c r="BK113" i="13" s="1"/>
  <c r="O101" i="13"/>
  <c r="BI113" i="13" s="1"/>
  <c r="N101" i="13"/>
  <c r="BH113" i="13" s="1"/>
  <c r="M101" i="13"/>
  <c r="BG113" i="13" s="1"/>
  <c r="L101" i="13"/>
  <c r="BF113" i="13" s="1"/>
  <c r="K101" i="13"/>
  <c r="BE113" i="13" s="1"/>
  <c r="J101" i="13"/>
  <c r="BD113" i="13" s="1"/>
  <c r="I101" i="13"/>
  <c r="BC113" i="13" s="1"/>
  <c r="H101" i="13"/>
  <c r="BB113" i="13" s="1"/>
  <c r="G101" i="13"/>
  <c r="BA113" i="13" s="1"/>
  <c r="F101" i="13"/>
  <c r="AZ113" i="13" s="1"/>
  <c r="E101" i="13"/>
  <c r="AY113" i="13" s="1"/>
  <c r="D101" i="13"/>
  <c r="AX113" i="13" s="1"/>
  <c r="C101" i="13"/>
  <c r="AW113" i="13" s="1"/>
  <c r="B101" i="13"/>
  <c r="AV113" i="13" s="1"/>
  <c r="AO140" i="17" s="1"/>
  <c r="A101" i="13"/>
  <c r="Q101" i="12"/>
  <c r="BK113" i="12" s="1"/>
  <c r="O101" i="12"/>
  <c r="BI113" i="12" s="1"/>
  <c r="N101" i="12"/>
  <c r="BH113" i="12" s="1"/>
  <c r="M101" i="12"/>
  <c r="BG113" i="12" s="1"/>
  <c r="L101" i="12"/>
  <c r="BF113" i="12" s="1"/>
  <c r="K101" i="12"/>
  <c r="BE113" i="12" s="1"/>
  <c r="J101" i="12"/>
  <c r="BD113" i="12" s="1"/>
  <c r="I101" i="12"/>
  <c r="BC113" i="12" s="1"/>
  <c r="H101" i="12"/>
  <c r="BB113" i="12" s="1"/>
  <c r="G101" i="12"/>
  <c r="BA113" i="12" s="1"/>
  <c r="F101" i="12"/>
  <c r="AZ113" i="12" s="1"/>
  <c r="E101" i="12"/>
  <c r="AY113" i="12" s="1"/>
  <c r="D101" i="12"/>
  <c r="AX113" i="12" s="1"/>
  <c r="C101" i="12"/>
  <c r="AW113" i="12" s="1"/>
  <c r="B101" i="12"/>
  <c r="AV113" i="12" s="1"/>
  <c r="AO140" i="16" s="1"/>
  <c r="A101" i="12"/>
  <c r="Q101" i="11"/>
  <c r="BK113" i="11" s="1"/>
  <c r="O101" i="11"/>
  <c r="BI113" i="11" s="1"/>
  <c r="N101" i="11"/>
  <c r="BH113" i="11" s="1"/>
  <c r="M101" i="11"/>
  <c r="BG113" i="11" s="1"/>
  <c r="L101" i="11"/>
  <c r="BF113" i="11" s="1"/>
  <c r="K101" i="11"/>
  <c r="BE113" i="11" s="1"/>
  <c r="J101" i="11"/>
  <c r="BD113" i="11" s="1"/>
  <c r="I101" i="11"/>
  <c r="BC113" i="11" s="1"/>
  <c r="H101" i="11"/>
  <c r="BB113" i="11" s="1"/>
  <c r="G101" i="11"/>
  <c r="BA113" i="11" s="1"/>
  <c r="F101" i="11"/>
  <c r="AZ113" i="11" s="1"/>
  <c r="E101" i="11"/>
  <c r="AY113" i="11" s="1"/>
  <c r="D101" i="11"/>
  <c r="AX113" i="11" s="1"/>
  <c r="C101" i="11"/>
  <c r="AW113" i="11" s="1"/>
  <c r="B101" i="11"/>
  <c r="AV113" i="11" s="1"/>
  <c r="AO140" i="15" s="1"/>
  <c r="A101" i="11"/>
  <c r="Q101" i="10"/>
  <c r="BK113" i="10" s="1"/>
  <c r="O101" i="10"/>
  <c r="BI113" i="10" s="1"/>
  <c r="N101" i="10"/>
  <c r="BH113" i="10" s="1"/>
  <c r="M101" i="10"/>
  <c r="BG113" i="10" s="1"/>
  <c r="L101" i="10"/>
  <c r="BF113" i="10" s="1"/>
  <c r="K101" i="10"/>
  <c r="BE113" i="10" s="1"/>
  <c r="J101" i="10"/>
  <c r="BD113" i="10" s="1"/>
  <c r="I101" i="10"/>
  <c r="BC113" i="10" s="1"/>
  <c r="H101" i="10"/>
  <c r="BB113" i="10" s="1"/>
  <c r="G101" i="10"/>
  <c r="BA113" i="10" s="1"/>
  <c r="F101" i="10"/>
  <c r="AZ113" i="10" s="1"/>
  <c r="E101" i="10"/>
  <c r="AY113" i="10" s="1"/>
  <c r="D101" i="10"/>
  <c r="AX113" i="10" s="1"/>
  <c r="C101" i="10"/>
  <c r="AW113" i="10" s="1"/>
  <c r="B101" i="10"/>
  <c r="AV113" i="10" s="1"/>
  <c r="AO140" i="14" s="1"/>
  <c r="A101" i="10"/>
  <c r="Q101" i="8"/>
  <c r="BK113" i="8" s="1"/>
  <c r="O101" i="8"/>
  <c r="BI113" i="8" s="1"/>
  <c r="N101" i="8"/>
  <c r="BH113" i="8" s="1"/>
  <c r="M101" i="8"/>
  <c r="BG113" i="8" s="1"/>
  <c r="L101" i="8"/>
  <c r="BF113" i="8" s="1"/>
  <c r="K101" i="8"/>
  <c r="BE113" i="8" s="1"/>
  <c r="J101" i="8"/>
  <c r="BD113" i="8" s="1"/>
  <c r="I101" i="8"/>
  <c r="BC113" i="8" s="1"/>
  <c r="H101" i="8"/>
  <c r="BB113" i="8" s="1"/>
  <c r="G101" i="8"/>
  <c r="BA113" i="8" s="1"/>
  <c r="F101" i="8"/>
  <c r="AZ113" i="8" s="1"/>
  <c r="E101" i="8"/>
  <c r="AY113" i="8" s="1"/>
  <c r="D101" i="8"/>
  <c r="AX113" i="8" s="1"/>
  <c r="C101" i="8"/>
  <c r="AW113" i="8" s="1"/>
  <c r="B101" i="8"/>
  <c r="AV113" i="8" s="1"/>
  <c r="AO140" i="5" s="1"/>
  <c r="Q101" i="6"/>
  <c r="BK113" i="6" s="1"/>
  <c r="O101" i="6"/>
  <c r="BI113" i="6" s="1"/>
  <c r="N101" i="6"/>
  <c r="BH113" i="6" s="1"/>
  <c r="M101" i="6"/>
  <c r="BG113" i="6" s="1"/>
  <c r="L101" i="6"/>
  <c r="BF113" i="6" s="1"/>
  <c r="K101" i="6"/>
  <c r="BE113" i="6" s="1"/>
  <c r="J101" i="6"/>
  <c r="BD113" i="6" s="1"/>
  <c r="I101" i="6"/>
  <c r="BC113" i="6" s="1"/>
  <c r="H101" i="6"/>
  <c r="BB113" i="6" s="1"/>
  <c r="G101" i="6"/>
  <c r="BA113" i="6" s="1"/>
  <c r="F101" i="6"/>
  <c r="AZ113" i="6" s="1"/>
  <c r="E101" i="6"/>
  <c r="AY113" i="6" s="1"/>
  <c r="D101" i="6"/>
  <c r="AX113" i="6" s="1"/>
  <c r="C101" i="6"/>
  <c r="AW113" i="6" s="1"/>
  <c r="B101" i="6"/>
  <c r="AV113" i="6" s="1"/>
  <c r="AO140" i="4" s="1"/>
  <c r="Q100" i="1"/>
  <c r="BK112" i="1" s="1"/>
  <c r="P100" i="1"/>
  <c r="BJ112" i="1" s="1"/>
  <c r="O100" i="1"/>
  <c r="BI112" i="1" s="1"/>
  <c r="N100" i="1"/>
  <c r="BH112" i="1" s="1"/>
  <c r="M100" i="1"/>
  <c r="BG112" i="1" s="1"/>
  <c r="L100" i="1"/>
  <c r="BF112" i="1" s="1"/>
  <c r="K100" i="1"/>
  <c r="BE112" i="1" s="1"/>
  <c r="J100" i="1"/>
  <c r="BD112" i="1" s="1"/>
  <c r="I100" i="1"/>
  <c r="BC112" i="1" s="1"/>
  <c r="H100" i="1"/>
  <c r="BB112" i="1" s="1"/>
  <c r="G100" i="1"/>
  <c r="BA112" i="1" s="1"/>
  <c r="F100" i="1"/>
  <c r="AZ112" i="1" s="1"/>
  <c r="E100" i="1"/>
  <c r="AY112" i="1" s="1"/>
  <c r="D100" i="1"/>
  <c r="AX112" i="1" s="1"/>
  <c r="C100" i="1"/>
  <c r="AW112" i="1" s="1"/>
  <c r="B100" i="1"/>
  <c r="AV112" i="1" s="1"/>
  <c r="Q100" i="13"/>
  <c r="BK112" i="13" s="1"/>
  <c r="O100" i="13"/>
  <c r="BI112" i="13" s="1"/>
  <c r="N100" i="13"/>
  <c r="BH112" i="13" s="1"/>
  <c r="M100" i="13"/>
  <c r="BG112" i="13" s="1"/>
  <c r="L100" i="13"/>
  <c r="BF112" i="13" s="1"/>
  <c r="K100" i="13"/>
  <c r="BE112" i="13" s="1"/>
  <c r="J100" i="13"/>
  <c r="BD112" i="13" s="1"/>
  <c r="I100" i="13"/>
  <c r="BC112" i="13" s="1"/>
  <c r="H100" i="13"/>
  <c r="BB112" i="13" s="1"/>
  <c r="G100" i="13"/>
  <c r="BA112" i="13" s="1"/>
  <c r="F100" i="13"/>
  <c r="AZ112" i="13" s="1"/>
  <c r="E100" i="13"/>
  <c r="AY112" i="13" s="1"/>
  <c r="D100" i="13"/>
  <c r="AX112" i="13" s="1"/>
  <c r="C100" i="13"/>
  <c r="AW112" i="13" s="1"/>
  <c r="B100" i="13"/>
  <c r="AV112" i="13" s="1"/>
  <c r="AO139" i="17" s="1"/>
  <c r="A100" i="13"/>
  <c r="Q100" i="12"/>
  <c r="BK112" i="12" s="1"/>
  <c r="O100" i="12"/>
  <c r="BI112" i="12" s="1"/>
  <c r="N100" i="12"/>
  <c r="BH112" i="12" s="1"/>
  <c r="M100" i="12"/>
  <c r="BG112" i="12" s="1"/>
  <c r="L100" i="12"/>
  <c r="BF112" i="12" s="1"/>
  <c r="K100" i="12"/>
  <c r="BE112" i="12" s="1"/>
  <c r="J100" i="12"/>
  <c r="BD112" i="12" s="1"/>
  <c r="I100" i="12"/>
  <c r="BC112" i="12" s="1"/>
  <c r="H100" i="12"/>
  <c r="BB112" i="12" s="1"/>
  <c r="G100" i="12"/>
  <c r="BA112" i="12" s="1"/>
  <c r="F100" i="12"/>
  <c r="AZ112" i="12" s="1"/>
  <c r="E100" i="12"/>
  <c r="AY112" i="12" s="1"/>
  <c r="D100" i="12"/>
  <c r="AX112" i="12" s="1"/>
  <c r="C100" i="12"/>
  <c r="AW112" i="12" s="1"/>
  <c r="B100" i="12"/>
  <c r="AV112" i="12" s="1"/>
  <c r="AO139" i="16" s="1"/>
  <c r="A100" i="12"/>
  <c r="Q100" i="11"/>
  <c r="BK112" i="11" s="1"/>
  <c r="O100" i="11"/>
  <c r="BI112" i="11" s="1"/>
  <c r="N100" i="11"/>
  <c r="BH112" i="11" s="1"/>
  <c r="M100" i="11"/>
  <c r="BG112" i="11" s="1"/>
  <c r="L100" i="11"/>
  <c r="BF112" i="11" s="1"/>
  <c r="K100" i="11"/>
  <c r="BE112" i="11" s="1"/>
  <c r="J100" i="11"/>
  <c r="BD112" i="11" s="1"/>
  <c r="I100" i="11"/>
  <c r="BC112" i="11" s="1"/>
  <c r="H100" i="11"/>
  <c r="BB112" i="11" s="1"/>
  <c r="G100" i="11"/>
  <c r="BA112" i="11" s="1"/>
  <c r="F100" i="11"/>
  <c r="AZ112" i="11" s="1"/>
  <c r="E100" i="11"/>
  <c r="AY112" i="11" s="1"/>
  <c r="D100" i="11"/>
  <c r="AX112" i="11" s="1"/>
  <c r="C100" i="11"/>
  <c r="AW112" i="11" s="1"/>
  <c r="B100" i="11"/>
  <c r="AV112" i="11" s="1"/>
  <c r="AO139" i="15" s="1"/>
  <c r="A100" i="11"/>
  <c r="Q100" i="10"/>
  <c r="BK112" i="10" s="1"/>
  <c r="O100" i="10"/>
  <c r="BI112" i="10" s="1"/>
  <c r="N100" i="10"/>
  <c r="BH112" i="10" s="1"/>
  <c r="M100" i="10"/>
  <c r="BG112" i="10" s="1"/>
  <c r="L100" i="10"/>
  <c r="BF112" i="10" s="1"/>
  <c r="K100" i="10"/>
  <c r="BE112" i="10" s="1"/>
  <c r="J100" i="10"/>
  <c r="BD112" i="10" s="1"/>
  <c r="I100" i="10"/>
  <c r="BC112" i="10" s="1"/>
  <c r="H100" i="10"/>
  <c r="BB112" i="10" s="1"/>
  <c r="G100" i="10"/>
  <c r="BA112" i="10" s="1"/>
  <c r="F100" i="10"/>
  <c r="AZ112" i="10" s="1"/>
  <c r="E100" i="10"/>
  <c r="AY112" i="10" s="1"/>
  <c r="D100" i="10"/>
  <c r="AX112" i="10" s="1"/>
  <c r="C100" i="10"/>
  <c r="AW112" i="10" s="1"/>
  <c r="B100" i="10"/>
  <c r="AV112" i="10" s="1"/>
  <c r="AO139" i="14" s="1"/>
  <c r="A100" i="10"/>
  <c r="Q100" i="8"/>
  <c r="BK112" i="8" s="1"/>
  <c r="O100" i="8"/>
  <c r="BI112" i="8" s="1"/>
  <c r="N100" i="8"/>
  <c r="BH112" i="8" s="1"/>
  <c r="M100" i="8"/>
  <c r="BG112" i="8" s="1"/>
  <c r="L100" i="8"/>
  <c r="BF112" i="8" s="1"/>
  <c r="K100" i="8"/>
  <c r="BE112" i="8" s="1"/>
  <c r="J100" i="8"/>
  <c r="BD112" i="8" s="1"/>
  <c r="I100" i="8"/>
  <c r="BC112" i="8" s="1"/>
  <c r="H100" i="8"/>
  <c r="BB112" i="8" s="1"/>
  <c r="G100" i="8"/>
  <c r="BA112" i="8" s="1"/>
  <c r="F100" i="8"/>
  <c r="AZ112" i="8" s="1"/>
  <c r="E100" i="8"/>
  <c r="AY112" i="8" s="1"/>
  <c r="D100" i="8"/>
  <c r="AX112" i="8" s="1"/>
  <c r="C100" i="8"/>
  <c r="AW112" i="8" s="1"/>
  <c r="B100" i="8"/>
  <c r="AV112" i="8" s="1"/>
  <c r="AO139" i="5" s="1"/>
  <c r="A100" i="8"/>
  <c r="Q100" i="6"/>
  <c r="BK112" i="6" s="1"/>
  <c r="O100" i="6"/>
  <c r="BI112" i="6" s="1"/>
  <c r="N100" i="6"/>
  <c r="BH112" i="6" s="1"/>
  <c r="M100" i="6"/>
  <c r="BG112" i="6" s="1"/>
  <c r="L100" i="6"/>
  <c r="BF112" i="6" s="1"/>
  <c r="K100" i="6"/>
  <c r="BE112" i="6" s="1"/>
  <c r="J100" i="6"/>
  <c r="BD112" i="6" s="1"/>
  <c r="I100" i="6"/>
  <c r="BC112" i="6" s="1"/>
  <c r="H100" i="6"/>
  <c r="BB112" i="6" s="1"/>
  <c r="G100" i="6"/>
  <c r="BA112" i="6" s="1"/>
  <c r="F100" i="6"/>
  <c r="AZ112" i="6" s="1"/>
  <c r="E100" i="6"/>
  <c r="AY112" i="6" s="1"/>
  <c r="D100" i="6"/>
  <c r="AX112" i="6" s="1"/>
  <c r="C100" i="6"/>
  <c r="AW112" i="6" s="1"/>
  <c r="B100" i="6"/>
  <c r="AV112" i="6" s="1"/>
  <c r="AO139" i="4" s="1"/>
  <c r="Q99" i="1"/>
  <c r="BK111" i="1" s="1"/>
  <c r="P99" i="1"/>
  <c r="BJ111" i="1" s="1"/>
  <c r="O99" i="1"/>
  <c r="BI111" i="1" s="1"/>
  <c r="N99" i="1"/>
  <c r="BH111" i="1" s="1"/>
  <c r="M99" i="1"/>
  <c r="BG111" i="1" s="1"/>
  <c r="L99" i="1"/>
  <c r="BF111" i="1" s="1"/>
  <c r="K99" i="1"/>
  <c r="BE111" i="1" s="1"/>
  <c r="J99" i="1"/>
  <c r="BD111" i="1" s="1"/>
  <c r="I99" i="1"/>
  <c r="BC111" i="1" s="1"/>
  <c r="H99" i="1"/>
  <c r="BB111" i="1" s="1"/>
  <c r="G99" i="1"/>
  <c r="BA111" i="1" s="1"/>
  <c r="F99" i="1"/>
  <c r="AZ111" i="1" s="1"/>
  <c r="E99" i="1"/>
  <c r="AY111" i="1" s="1"/>
  <c r="D99" i="1"/>
  <c r="AX111" i="1" s="1"/>
  <c r="C99" i="1"/>
  <c r="AW111" i="1" s="1"/>
  <c r="B99" i="1"/>
  <c r="AV111" i="1" s="1"/>
  <c r="Q99" i="13"/>
  <c r="BK111" i="13" s="1"/>
  <c r="O99" i="13"/>
  <c r="BI111" i="13" s="1"/>
  <c r="N99" i="13"/>
  <c r="BH111" i="13" s="1"/>
  <c r="M99" i="13"/>
  <c r="BG111" i="13" s="1"/>
  <c r="L99" i="13"/>
  <c r="BF111" i="13" s="1"/>
  <c r="K99" i="13"/>
  <c r="BE111" i="13" s="1"/>
  <c r="J99" i="13"/>
  <c r="BD111" i="13" s="1"/>
  <c r="I99" i="13"/>
  <c r="BC111" i="13" s="1"/>
  <c r="H99" i="13"/>
  <c r="BB111" i="13" s="1"/>
  <c r="G99" i="13"/>
  <c r="BA111" i="13" s="1"/>
  <c r="F99" i="13"/>
  <c r="AZ111" i="13" s="1"/>
  <c r="E99" i="13"/>
  <c r="AY111" i="13" s="1"/>
  <c r="D99" i="13"/>
  <c r="AX111" i="13" s="1"/>
  <c r="C99" i="13"/>
  <c r="AW111" i="13" s="1"/>
  <c r="B99" i="13"/>
  <c r="AV111" i="13" s="1"/>
  <c r="AO138" i="17" s="1"/>
  <c r="A99" i="13"/>
  <c r="Q99" i="12"/>
  <c r="BK111" i="12" s="1"/>
  <c r="O99" i="12"/>
  <c r="BI111" i="12" s="1"/>
  <c r="N99" i="12"/>
  <c r="BH111" i="12" s="1"/>
  <c r="M99" i="12"/>
  <c r="BG111" i="12" s="1"/>
  <c r="L99" i="12"/>
  <c r="BF111" i="12" s="1"/>
  <c r="K99" i="12"/>
  <c r="BE111" i="12" s="1"/>
  <c r="J99" i="12"/>
  <c r="BD111" i="12" s="1"/>
  <c r="I99" i="12"/>
  <c r="BC111" i="12" s="1"/>
  <c r="H99" i="12"/>
  <c r="BB111" i="12" s="1"/>
  <c r="G99" i="12"/>
  <c r="BA111" i="12" s="1"/>
  <c r="F99" i="12"/>
  <c r="AZ111" i="12" s="1"/>
  <c r="E99" i="12"/>
  <c r="AY111" i="12" s="1"/>
  <c r="D99" i="12"/>
  <c r="AX111" i="12" s="1"/>
  <c r="C99" i="12"/>
  <c r="AW111" i="12" s="1"/>
  <c r="B99" i="12"/>
  <c r="AV111" i="12" s="1"/>
  <c r="AO138" i="16" s="1"/>
  <c r="A99" i="12"/>
  <c r="Q99" i="11"/>
  <c r="BK111" i="11" s="1"/>
  <c r="O99" i="11"/>
  <c r="BI111" i="11" s="1"/>
  <c r="N99" i="11"/>
  <c r="BH111" i="11" s="1"/>
  <c r="M99" i="11"/>
  <c r="BG111" i="11" s="1"/>
  <c r="L99" i="11"/>
  <c r="BF111" i="11" s="1"/>
  <c r="K99" i="11"/>
  <c r="BE111" i="11" s="1"/>
  <c r="J99" i="11"/>
  <c r="BD111" i="11" s="1"/>
  <c r="I99" i="11"/>
  <c r="BC111" i="11" s="1"/>
  <c r="H99" i="11"/>
  <c r="BB111" i="11" s="1"/>
  <c r="G99" i="11"/>
  <c r="BA111" i="11" s="1"/>
  <c r="F99" i="11"/>
  <c r="AZ111" i="11" s="1"/>
  <c r="E99" i="11"/>
  <c r="AY111" i="11" s="1"/>
  <c r="D99" i="11"/>
  <c r="AX111" i="11" s="1"/>
  <c r="C99" i="11"/>
  <c r="AW111" i="11" s="1"/>
  <c r="B99" i="11"/>
  <c r="AV111" i="11" s="1"/>
  <c r="AO138" i="15" s="1"/>
  <c r="A99" i="11"/>
  <c r="Q99" i="10"/>
  <c r="BK111" i="10" s="1"/>
  <c r="O99" i="10"/>
  <c r="BI111" i="10" s="1"/>
  <c r="N99" i="10"/>
  <c r="BH111" i="10" s="1"/>
  <c r="M99" i="10"/>
  <c r="BG111" i="10" s="1"/>
  <c r="L99" i="10"/>
  <c r="BF111" i="10" s="1"/>
  <c r="K99" i="10"/>
  <c r="BE111" i="10" s="1"/>
  <c r="J99" i="10"/>
  <c r="BD111" i="10" s="1"/>
  <c r="I99" i="10"/>
  <c r="BC111" i="10" s="1"/>
  <c r="H99" i="10"/>
  <c r="BB111" i="10" s="1"/>
  <c r="G99" i="10"/>
  <c r="BA111" i="10" s="1"/>
  <c r="F99" i="10"/>
  <c r="AZ111" i="10" s="1"/>
  <c r="E99" i="10"/>
  <c r="AY111" i="10" s="1"/>
  <c r="D99" i="10"/>
  <c r="AX111" i="10" s="1"/>
  <c r="C99" i="10"/>
  <c r="AW111" i="10" s="1"/>
  <c r="B99" i="10"/>
  <c r="AV111" i="10" s="1"/>
  <c r="AO138" i="14" s="1"/>
  <c r="A99" i="10"/>
  <c r="Q99" i="8"/>
  <c r="BK111" i="8" s="1"/>
  <c r="O99" i="8"/>
  <c r="BI111" i="8" s="1"/>
  <c r="N99" i="8"/>
  <c r="BH111" i="8" s="1"/>
  <c r="M99" i="8"/>
  <c r="BG111" i="8" s="1"/>
  <c r="L99" i="8"/>
  <c r="BF111" i="8" s="1"/>
  <c r="K99" i="8"/>
  <c r="BE111" i="8" s="1"/>
  <c r="J99" i="8"/>
  <c r="BD111" i="8" s="1"/>
  <c r="I99" i="8"/>
  <c r="BC111" i="8" s="1"/>
  <c r="H99" i="8"/>
  <c r="BB111" i="8" s="1"/>
  <c r="G99" i="8"/>
  <c r="BA111" i="8" s="1"/>
  <c r="F99" i="8"/>
  <c r="AZ111" i="8" s="1"/>
  <c r="E99" i="8"/>
  <c r="AY111" i="8" s="1"/>
  <c r="D99" i="8"/>
  <c r="AX111" i="8" s="1"/>
  <c r="C99" i="8"/>
  <c r="AW111" i="8" s="1"/>
  <c r="B99" i="8"/>
  <c r="AV111" i="8" s="1"/>
  <c r="AO138" i="5" s="1"/>
  <c r="A99" i="8"/>
  <c r="Q99" i="6"/>
  <c r="BK111" i="6" s="1"/>
  <c r="O99" i="6"/>
  <c r="BI111" i="6" s="1"/>
  <c r="N99" i="6"/>
  <c r="BH111" i="6" s="1"/>
  <c r="M99" i="6"/>
  <c r="BG111" i="6" s="1"/>
  <c r="L99" i="6"/>
  <c r="BF111" i="6" s="1"/>
  <c r="K99" i="6"/>
  <c r="BE111" i="6" s="1"/>
  <c r="J99" i="6"/>
  <c r="BD111" i="6" s="1"/>
  <c r="I99" i="6"/>
  <c r="BC111" i="6" s="1"/>
  <c r="H99" i="6"/>
  <c r="BB111" i="6" s="1"/>
  <c r="G99" i="6"/>
  <c r="BA111" i="6" s="1"/>
  <c r="F99" i="6"/>
  <c r="AZ111" i="6" s="1"/>
  <c r="E99" i="6"/>
  <c r="AY111" i="6" s="1"/>
  <c r="D99" i="6"/>
  <c r="AX111" i="6" s="1"/>
  <c r="C99" i="6"/>
  <c r="AW111" i="6" s="1"/>
  <c r="B99" i="6"/>
  <c r="AV111" i="6" s="1"/>
  <c r="AO138" i="4" s="1"/>
  <c r="J114" i="32" a="1"/>
  <c r="J113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W99" i="10"/>
  <c r="BQ111" i="10" s="1"/>
  <c r="T99" i="10"/>
  <c r="BN111" i="10" s="1"/>
  <c r="U99" i="10"/>
  <c r="BO111" i="10" s="1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99" i="1"/>
  <c r="A99" i="6"/>
  <c r="AE100" i="6"/>
  <c r="BY100" i="6"/>
  <c r="P100" i="6"/>
  <c r="BJ112" i="6" s="1"/>
  <c r="AD100" i="8"/>
  <c r="BX100" i="8"/>
  <c r="AL100" i="8"/>
  <c r="AC100" i="10"/>
  <c r="BW100" i="10"/>
  <c r="AK100" i="10"/>
  <c r="CE100" i="10"/>
  <c r="AB100" i="11"/>
  <c r="U100" i="11"/>
  <c r="BO112" i="11" s="1"/>
  <c r="T100" i="11"/>
  <c r="BN112" i="11" s="1"/>
  <c r="W100" i="11"/>
  <c r="BQ112" i="11" s="1"/>
  <c r="BV100" i="11"/>
  <c r="AJ100" i="11"/>
  <c r="CD100" i="11"/>
  <c r="AA100" i="12"/>
  <c r="BU100" i="12"/>
  <c r="AI100" i="12"/>
  <c r="CC100" i="12"/>
  <c r="Z100" i="13"/>
  <c r="S100" i="13"/>
  <c r="BM112" i="13" s="1"/>
  <c r="BT100" i="13"/>
  <c r="R100" i="13"/>
  <c r="BL112" i="13" s="1"/>
  <c r="AH100" i="13"/>
  <c r="CB100" i="13"/>
  <c r="Y100" i="1"/>
  <c r="AG100" i="1"/>
  <c r="AB102" i="6"/>
  <c r="AB101" i="6"/>
  <c r="W101" i="6"/>
  <c r="BQ113" i="6" s="1"/>
  <c r="BV101" i="6"/>
  <c r="T101" i="6"/>
  <c r="BN113" i="6" s="1"/>
  <c r="U101" i="6"/>
  <c r="BO113" i="6" s="1"/>
  <c r="BV102" i="6"/>
  <c r="AJ102" i="6"/>
  <c r="AJ101" i="6"/>
  <c r="CD101" i="6"/>
  <c r="CD102" i="6"/>
  <c r="AB102" i="8"/>
  <c r="AB101" i="8"/>
  <c r="BV101" i="8"/>
  <c r="T101" i="8"/>
  <c r="BN113" i="8" s="1"/>
  <c r="W101" i="8"/>
  <c r="BQ113" i="8" s="1"/>
  <c r="U101" i="8"/>
  <c r="BO113" i="8" s="1"/>
  <c r="BV102" i="8"/>
  <c r="AJ101" i="8"/>
  <c r="CD101" i="8"/>
  <c r="CD102" i="8"/>
  <c r="AJ102" i="8"/>
  <c r="AA102" i="10"/>
  <c r="AA101" i="10"/>
  <c r="BU101" i="10"/>
  <c r="BU102" i="10"/>
  <c r="AI102" i="10"/>
  <c r="AI101" i="10"/>
  <c r="CC101" i="10"/>
  <c r="CC102" i="10"/>
  <c r="Z101" i="11"/>
  <c r="R101" i="11"/>
  <c r="BL113" i="11" s="1"/>
  <c r="S101" i="11"/>
  <c r="BM113" i="11" s="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H101" i="1"/>
  <c r="BB113" i="1" s="1"/>
  <c r="P101" i="1"/>
  <c r="BJ113" i="1" s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P100" i="8"/>
  <c r="BJ112" i="8" s="1"/>
  <c r="AD100" i="10"/>
  <c r="BX100" i="10"/>
  <c r="AL100" i="10"/>
  <c r="AC100" i="11"/>
  <c r="BW100" i="11"/>
  <c r="AK100" i="11"/>
  <c r="CE100" i="11"/>
  <c r="AB100" i="12"/>
  <c r="W100" i="12"/>
  <c r="BQ112" i="12" s="1"/>
  <c r="BV100" i="12"/>
  <c r="U100" i="12"/>
  <c r="BO112" i="12" s="1"/>
  <c r="T100" i="12"/>
  <c r="BN112" i="12" s="1"/>
  <c r="AJ100" i="12"/>
  <c r="CD100" i="12"/>
  <c r="AA100" i="13"/>
  <c r="BU100" i="13"/>
  <c r="AI100" i="13"/>
  <c r="CC100" i="13"/>
  <c r="R100" i="1"/>
  <c r="BL112" i="1" s="1"/>
  <c r="S100" i="1"/>
  <c r="BM112" i="1" s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AB102" i="10"/>
  <c r="AB101" i="10"/>
  <c r="T101" i="10"/>
  <c r="BN113" i="10" s="1"/>
  <c r="W101" i="10"/>
  <c r="BQ113" i="10" s="1"/>
  <c r="U101" i="10"/>
  <c r="BO113" i="10" s="1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BL113" i="12" s="1"/>
  <c r="S101" i="12"/>
  <c r="BM113" i="12" s="1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A101" i="1"/>
  <c r="A101" i="6"/>
  <c r="I101" i="1"/>
  <c r="BC113" i="1" s="1"/>
  <c r="AN102" i="1"/>
  <c r="AN101" i="1"/>
  <c r="Z100" i="11"/>
  <c r="R100" i="11"/>
  <c r="S100" i="11"/>
  <c r="BM112" i="11" s="1"/>
  <c r="BT100" i="11"/>
  <c r="P99" i="6"/>
  <c r="BJ111" i="6" s="1"/>
  <c r="P99" i="8"/>
  <c r="BJ111" i="8" s="1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P100" i="10"/>
  <c r="BJ112" i="10" s="1"/>
  <c r="AD100" i="11"/>
  <c r="BX100" i="11"/>
  <c r="AL100" i="11"/>
  <c r="AC100" i="12"/>
  <c r="BW100" i="12"/>
  <c r="AK100" i="12"/>
  <c r="CE100" i="12"/>
  <c r="AB100" i="13"/>
  <c r="T100" i="13"/>
  <c r="BN112" i="13" s="1"/>
  <c r="U100" i="13"/>
  <c r="BO112" i="13" s="1"/>
  <c r="W100" i="13"/>
  <c r="BQ112" i="13" s="1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BO113" i="11" s="1"/>
  <c r="W101" i="11"/>
  <c r="BQ113" i="11" s="1"/>
  <c r="BV101" i="11"/>
  <c r="T101" i="11"/>
  <c r="BN113" i="11" s="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L113" i="13" s="1"/>
  <c r="BT101" i="13"/>
  <c r="S101" i="13"/>
  <c r="BM113" i="13" s="1"/>
  <c r="BT102" i="13"/>
  <c r="AH101" i="13"/>
  <c r="CB101" i="13"/>
  <c r="AH102" i="13"/>
  <c r="CB102" i="13"/>
  <c r="Y102" i="1"/>
  <c r="Y101" i="1"/>
  <c r="J101" i="1"/>
  <c r="BD113" i="1" s="1"/>
  <c r="BS99" i="12"/>
  <c r="D126" i="16"/>
  <c r="AS126" i="16" s="1"/>
  <c r="AJ100" i="8"/>
  <c r="CD100" i="8"/>
  <c r="AA100" i="10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P99" i="10"/>
  <c r="BJ111" i="10" s="1"/>
  <c r="T99" i="13"/>
  <c r="BN111" i="13" s="1"/>
  <c r="U99" i="13"/>
  <c r="BO111" i="13" s="1"/>
  <c r="W99" i="13"/>
  <c r="BQ111" i="13" s="1"/>
  <c r="Z100" i="6"/>
  <c r="R100" i="6"/>
  <c r="BL112" i="6" s="1"/>
  <c r="BT100" i="6"/>
  <c r="S100" i="6"/>
  <c r="BM112" i="6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P100" i="11"/>
  <c r="BJ112" i="11" s="1"/>
  <c r="AD100" i="12"/>
  <c r="BX100" i="12"/>
  <c r="AL100" i="12"/>
  <c r="AC100" i="13"/>
  <c r="BW100" i="13"/>
  <c r="AK100" i="13"/>
  <c r="CE100" i="13"/>
  <c r="U100" i="1"/>
  <c r="BO112" i="1" s="1"/>
  <c r="T100" i="1"/>
  <c r="BN112" i="1" s="1"/>
  <c r="W100" i="1"/>
  <c r="BQ112" i="1" s="1"/>
  <c r="AB100" i="1"/>
  <c r="AJ100" i="1"/>
  <c r="AE102" i="6"/>
  <c r="AE101" i="6"/>
  <c r="BY101" i="6"/>
  <c r="BY102" i="6"/>
  <c r="P101" i="6"/>
  <c r="BJ113" i="6" s="1"/>
  <c r="AE102" i="8"/>
  <c r="AE101" i="8"/>
  <c r="BY101" i="8"/>
  <c r="BY102" i="8"/>
  <c r="P101" i="8"/>
  <c r="BJ113" i="8" s="1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BO113" i="12" s="1"/>
  <c r="W101" i="12"/>
  <c r="BQ113" i="12" s="1"/>
  <c r="BV101" i="12"/>
  <c r="T101" i="12"/>
  <c r="BN113" i="12" s="1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C101" i="1"/>
  <c r="AW113" i="1" s="1"/>
  <c r="K101" i="1"/>
  <c r="BE113" i="1" s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BM112" i="8" s="1"/>
  <c r="R100" i="8"/>
  <c r="BL112" i="8" s="1"/>
  <c r="AH100" i="8"/>
  <c r="CB100" i="8"/>
  <c r="Y100" i="10"/>
  <c r="AB127" i="14" s="1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P100" i="12"/>
  <c r="BJ112" i="12" s="1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P101" i="10"/>
  <c r="BJ113" i="10" s="1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BN113" i="13" s="1"/>
  <c r="U101" i="13"/>
  <c r="BO113" i="13" s="1"/>
  <c r="W101" i="13"/>
  <c r="BQ113" i="13" s="1"/>
  <c r="BV101" i="13"/>
  <c r="BV102" i="13"/>
  <c r="AJ101" i="13"/>
  <c r="CD101" i="13"/>
  <c r="AJ102" i="13"/>
  <c r="CD102" i="13"/>
  <c r="D101" i="1"/>
  <c r="AX113" i="1" s="1"/>
  <c r="L101" i="1"/>
  <c r="BF113" i="1" s="1"/>
  <c r="P99" i="11"/>
  <c r="BJ111" i="11" s="1"/>
  <c r="R99" i="8"/>
  <c r="BL111" i="8" s="1"/>
  <c r="S99" i="8"/>
  <c r="BM111" i="8" s="1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P99" i="12"/>
  <c r="BJ111" i="12" s="1"/>
  <c r="AB100" i="6"/>
  <c r="BV100" i="6"/>
  <c r="U100" i="6"/>
  <c r="BO112" i="6" s="1"/>
  <c r="T100" i="6"/>
  <c r="BN112" i="6" s="1"/>
  <c r="W100" i="6"/>
  <c r="BQ112" i="6" s="1"/>
  <c r="AJ100" i="6"/>
  <c r="CD100" i="6"/>
  <c r="AA100" i="8"/>
  <c r="BU100" i="8"/>
  <c r="AI100" i="8"/>
  <c r="CC100" i="8"/>
  <c r="Z100" i="10"/>
  <c r="R100" i="10"/>
  <c r="BL112" i="10" s="1"/>
  <c r="S100" i="10"/>
  <c r="BM112" i="10" s="1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P100" i="13"/>
  <c r="BJ112" i="13" s="1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P101" i="11"/>
  <c r="BJ113" i="11" s="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E101" i="1"/>
  <c r="AY113" i="1" s="1"/>
  <c r="M101" i="1"/>
  <c r="BG113" i="1" s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M113" i="6" s="1"/>
  <c r="BT101" i="6"/>
  <c r="R101" i="6"/>
  <c r="BL113" i="6" s="1"/>
  <c r="BT102" i="6"/>
  <c r="AH102" i="6"/>
  <c r="AH101" i="6"/>
  <c r="CB101" i="6"/>
  <c r="CB102" i="6"/>
  <c r="Z101" i="8"/>
  <c r="R101" i="8"/>
  <c r="BL113" i="8" s="1"/>
  <c r="S101" i="8"/>
  <c r="BM113" i="8" s="1"/>
  <c r="BT101" i="8"/>
  <c r="BT102" i="8"/>
  <c r="Z102" i="8"/>
  <c r="AH102" i="8"/>
  <c r="AH101" i="8"/>
  <c r="CB101" i="8"/>
  <c r="CB102" i="8"/>
  <c r="Y102" i="10"/>
  <c r="AB129" i="14" s="1"/>
  <c r="R101" i="19" s="1"/>
  <c r="Y101" i="10"/>
  <c r="AB128" i="14" s="1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P101" i="12"/>
  <c r="BJ113" i="12" s="1"/>
  <c r="AD101" i="13"/>
  <c r="BX101" i="13"/>
  <c r="AD102" i="13"/>
  <c r="BX102" i="13"/>
  <c r="AL102" i="13"/>
  <c r="AL101" i="13"/>
  <c r="F101" i="1"/>
  <c r="AZ113" i="1" s="1"/>
  <c r="N101" i="1"/>
  <c r="BH113" i="1" s="1"/>
  <c r="BS99" i="10"/>
  <c r="D126" i="14"/>
  <c r="AS126" i="14" s="1"/>
  <c r="S99" i="10"/>
  <c r="BM111" i="10" s="1"/>
  <c r="R99" i="10"/>
  <c r="BL111" i="10" s="1"/>
  <c r="AG138" i="14"/>
  <c r="AH138" i="14"/>
  <c r="AM138" i="14"/>
  <c r="AL138" i="14"/>
  <c r="AK138" i="14"/>
  <c r="AF138" i="14"/>
  <c r="AI138" i="14"/>
  <c r="AE138" i="14"/>
  <c r="AD138" i="14"/>
  <c r="AJ138" i="14"/>
  <c r="P99" i="13"/>
  <c r="BJ111" i="13" s="1"/>
  <c r="AB100" i="8"/>
  <c r="T100" i="8"/>
  <c r="BN112" i="8" s="1"/>
  <c r="BV100" i="8"/>
  <c r="W100" i="8"/>
  <c r="BQ112" i="8" s="1"/>
  <c r="U100" i="8"/>
  <c r="BO112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AB100" i="10"/>
  <c r="W100" i="10"/>
  <c r="BQ112" i="10" s="1"/>
  <c r="BV100" i="10"/>
  <c r="U100" i="10"/>
  <c r="T100" i="10"/>
  <c r="BN112" i="10" s="1"/>
  <c r="AJ100" i="10"/>
  <c r="CD100" i="10"/>
  <c r="AA100" i="11"/>
  <c r="BU100" i="11"/>
  <c r="AI100" i="11"/>
  <c r="CC100" i="11"/>
  <c r="Z100" i="12"/>
  <c r="R100" i="12"/>
  <c r="S100" i="12"/>
  <c r="BM112" i="12" s="1"/>
  <c r="BT100" i="12"/>
  <c r="AH100" i="12"/>
  <c r="CB100" i="12"/>
  <c r="Y100" i="13"/>
  <c r="AB127" i="17" s="1"/>
  <c r="AG99" i="19" s="1"/>
  <c r="AG100" i="13"/>
  <c r="CA100" i="13"/>
  <c r="A100" i="1"/>
  <c r="A100" i="6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Z102" i="10"/>
  <c r="Z101" i="10"/>
  <c r="S101" i="10"/>
  <c r="BM113" i="10" s="1"/>
  <c r="R101" i="10"/>
  <c r="BL113" i="10" s="1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P101" i="13"/>
  <c r="BJ113" i="13" s="1"/>
  <c r="G101" i="1"/>
  <c r="BA113" i="1" s="1"/>
  <c r="AL102" i="1"/>
  <c r="AL101" i="1"/>
  <c r="H114" i="32" a="1"/>
  <c r="D115" i="32" a="1"/>
  <c r="E113" i="32" a="1"/>
  <c r="J115" i="32" a="1"/>
  <c r="I115" i="32" a="1"/>
  <c r="D114" i="32" a="1"/>
  <c r="H113" i="32" a="1"/>
  <c r="H115" i="32" a="1"/>
  <c r="D113" i="32" a="1"/>
  <c r="E114" i="32" a="1"/>
  <c r="G113" i="32" a="1"/>
  <c r="F115" i="32" a="1"/>
  <c r="E115" i="32" a="1"/>
  <c r="G115" i="32" a="1"/>
  <c r="G114" i="32" a="1"/>
  <c r="I114" i="32" a="1"/>
  <c r="F113" i="32" a="1"/>
  <c r="I113" i="32" a="1"/>
  <c r="F114" i="32" a="1"/>
  <c r="AO100" i="12" l="1"/>
  <c r="BL112" i="12"/>
  <c r="AR100" i="10"/>
  <c r="BO112" i="10"/>
  <c r="AO100" i="11"/>
  <c r="BL112" i="11"/>
  <c r="AT100" i="10"/>
  <c r="O110" i="20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AT127" i="16"/>
  <c r="Q127" i="16"/>
  <c r="O127" i="16" a="1"/>
  <c r="O127" i="16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G100" i="22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T127" i="5"/>
  <c r="D99" i="22"/>
  <c r="Q127" i="5"/>
  <c r="Z102" i="1"/>
  <c r="Z101" i="1"/>
  <c r="R101" i="1"/>
  <c r="BL113" i="1" s="1"/>
  <c r="S101" i="1"/>
  <c r="BM113" i="1" s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AN139" i="17" s="1"/>
  <c r="Q127" i="17"/>
  <c r="AT127" i="17"/>
  <c r="H99" i="22"/>
  <c r="CF100" i="13"/>
  <c r="AD102" i="1"/>
  <c r="AD101" i="1"/>
  <c r="AT128" i="14"/>
  <c r="O128" i="14" a="1"/>
  <c r="O128" i="14" s="1"/>
  <c r="Q128" i="14"/>
  <c r="E100" i="22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AT128" i="17"/>
  <c r="Q128" i="17"/>
  <c r="O128" i="17" a="1"/>
  <c r="O128" i="17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D100" i="22"/>
  <c r="Q129" i="5"/>
  <c r="S128" i="5"/>
  <c r="S129" i="5"/>
  <c r="R128" i="4"/>
  <c r="R129" i="4"/>
  <c r="AB101" i="1"/>
  <c r="T101" i="1"/>
  <c r="BN113" i="1" s="1"/>
  <c r="W101" i="1"/>
  <c r="BQ113" i="1" s="1"/>
  <c r="U101" i="1"/>
  <c r="BO113" i="1" s="1"/>
  <c r="AB102" i="1"/>
  <c r="AM102" i="11"/>
  <c r="AM101" i="11"/>
  <c r="N100" i="35"/>
  <c r="T127" i="14"/>
  <c r="AM101" i="10"/>
  <c r="K100" i="35"/>
  <c r="AM102" i="10"/>
  <c r="U127" i="5"/>
  <c r="I99" i="3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T127" i="15"/>
  <c r="F99" i="22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T127" i="14"/>
  <c r="E99" i="22"/>
  <c r="Q127" i="14"/>
  <c r="X127" i="5"/>
  <c r="CF100" i="8"/>
  <c r="AM102" i="8"/>
  <c r="H100" i="35"/>
  <c r="AM101" i="8"/>
  <c r="AR100" i="1"/>
  <c r="AM100" i="11"/>
  <c r="N99" i="35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I100" i="3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F100" i="22"/>
  <c r="AT128" i="15"/>
  <c r="Q128" i="15"/>
  <c r="Q129" i="15"/>
  <c r="T127" i="17"/>
  <c r="AU127" i="17"/>
  <c r="Z127" i="17"/>
  <c r="AI99" i="19" s="1"/>
  <c r="AM100" i="6"/>
  <c r="E99" i="35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I98" i="35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Q98" i="1"/>
  <c r="BK110" i="1" s="1"/>
  <c r="O98" i="1"/>
  <c r="BI110" i="1" s="1"/>
  <c r="B98" i="1"/>
  <c r="AV110" i="1" s="1"/>
  <c r="Q98" i="13"/>
  <c r="BK110" i="13" s="1"/>
  <c r="O98" i="13"/>
  <c r="BI110" i="13" s="1"/>
  <c r="N98" i="13"/>
  <c r="BH110" i="13" s="1"/>
  <c r="M98" i="13"/>
  <c r="BG110" i="13" s="1"/>
  <c r="L98" i="13"/>
  <c r="BF110" i="13" s="1"/>
  <c r="K98" i="13"/>
  <c r="BE110" i="13" s="1"/>
  <c r="J98" i="13"/>
  <c r="BD110" i="13" s="1"/>
  <c r="I98" i="13"/>
  <c r="BC110" i="13" s="1"/>
  <c r="H98" i="13"/>
  <c r="BB110" i="13" s="1"/>
  <c r="G98" i="13"/>
  <c r="BA110" i="13" s="1"/>
  <c r="F98" i="13"/>
  <c r="AZ110" i="13" s="1"/>
  <c r="E98" i="13"/>
  <c r="AY110" i="13" s="1"/>
  <c r="D98" i="13"/>
  <c r="AX110" i="13" s="1"/>
  <c r="C98" i="13"/>
  <c r="AW110" i="13" s="1"/>
  <c r="B98" i="13"/>
  <c r="AV110" i="13" s="1"/>
  <c r="AO137" i="17" s="1"/>
  <c r="A98" i="13"/>
  <c r="Q98" i="12"/>
  <c r="BK110" i="12" s="1"/>
  <c r="O98" i="12"/>
  <c r="BI110" i="12" s="1"/>
  <c r="N98" i="12"/>
  <c r="BH110" i="12" s="1"/>
  <c r="M98" i="12"/>
  <c r="BG110" i="12" s="1"/>
  <c r="L98" i="12"/>
  <c r="BF110" i="12" s="1"/>
  <c r="K98" i="12"/>
  <c r="BE110" i="12" s="1"/>
  <c r="J98" i="12"/>
  <c r="BD110" i="12" s="1"/>
  <c r="I98" i="12"/>
  <c r="BC110" i="12" s="1"/>
  <c r="H98" i="12"/>
  <c r="BB110" i="12" s="1"/>
  <c r="G98" i="12"/>
  <c r="BA110" i="12" s="1"/>
  <c r="F98" i="12"/>
  <c r="AZ110" i="12" s="1"/>
  <c r="E98" i="12"/>
  <c r="AY110" i="12" s="1"/>
  <c r="D98" i="12"/>
  <c r="AX110" i="12" s="1"/>
  <c r="C98" i="12"/>
  <c r="AW110" i="12" s="1"/>
  <c r="B98" i="12"/>
  <c r="AV110" i="12" s="1"/>
  <c r="AO137" i="16" s="1"/>
  <c r="A98" i="12"/>
  <c r="Q98" i="11"/>
  <c r="BK110" i="11" s="1"/>
  <c r="O98" i="11"/>
  <c r="BI110" i="11" s="1"/>
  <c r="N98" i="11"/>
  <c r="BH110" i="11" s="1"/>
  <c r="M98" i="11"/>
  <c r="BG110" i="11" s="1"/>
  <c r="L98" i="11"/>
  <c r="BF110" i="11" s="1"/>
  <c r="K98" i="11"/>
  <c r="BE110" i="11" s="1"/>
  <c r="J98" i="11"/>
  <c r="BD110" i="11" s="1"/>
  <c r="I98" i="11"/>
  <c r="BC110" i="11" s="1"/>
  <c r="H98" i="11"/>
  <c r="BB110" i="11" s="1"/>
  <c r="G98" i="11"/>
  <c r="BA110" i="11" s="1"/>
  <c r="F98" i="11"/>
  <c r="AZ110" i="11" s="1"/>
  <c r="E98" i="11"/>
  <c r="AY110" i="11" s="1"/>
  <c r="D98" i="11"/>
  <c r="AX110" i="11" s="1"/>
  <c r="C98" i="11"/>
  <c r="AW110" i="11" s="1"/>
  <c r="B98" i="11"/>
  <c r="AV110" i="11" s="1"/>
  <c r="AO137" i="15" s="1"/>
  <c r="A98" i="11"/>
  <c r="Q98" i="10"/>
  <c r="BK110" i="10" s="1"/>
  <c r="O98" i="10"/>
  <c r="BI110" i="10" s="1"/>
  <c r="N98" i="10"/>
  <c r="BH110" i="10" s="1"/>
  <c r="M98" i="10"/>
  <c r="BG110" i="10" s="1"/>
  <c r="L98" i="10"/>
  <c r="BF110" i="10" s="1"/>
  <c r="K98" i="10"/>
  <c r="BE110" i="10" s="1"/>
  <c r="J98" i="10"/>
  <c r="BD110" i="10" s="1"/>
  <c r="I98" i="10"/>
  <c r="BC110" i="10" s="1"/>
  <c r="H98" i="10"/>
  <c r="BB110" i="10" s="1"/>
  <c r="G98" i="10"/>
  <c r="BA110" i="10" s="1"/>
  <c r="F98" i="10"/>
  <c r="AZ110" i="10" s="1"/>
  <c r="E98" i="10"/>
  <c r="AY110" i="10" s="1"/>
  <c r="D98" i="10"/>
  <c r="AX110" i="10" s="1"/>
  <c r="C98" i="10"/>
  <c r="AW110" i="10" s="1"/>
  <c r="B98" i="10"/>
  <c r="AV110" i="10" s="1"/>
  <c r="AO137" i="14" s="1"/>
  <c r="A98" i="10"/>
  <c r="Q98" i="8"/>
  <c r="BK110" i="8" s="1"/>
  <c r="O98" i="8"/>
  <c r="BI110" i="8" s="1"/>
  <c r="N98" i="8"/>
  <c r="BH110" i="8" s="1"/>
  <c r="M98" i="8"/>
  <c r="BG110" i="8" s="1"/>
  <c r="L98" i="8"/>
  <c r="BF110" i="8" s="1"/>
  <c r="K98" i="8"/>
  <c r="BE110" i="8" s="1"/>
  <c r="J98" i="8"/>
  <c r="BD110" i="8" s="1"/>
  <c r="I98" i="8"/>
  <c r="BC110" i="8" s="1"/>
  <c r="H98" i="8"/>
  <c r="BB110" i="8" s="1"/>
  <c r="G98" i="8"/>
  <c r="BA110" i="8" s="1"/>
  <c r="F98" i="8"/>
  <c r="AZ110" i="8" s="1"/>
  <c r="E98" i="8"/>
  <c r="AY110" i="8" s="1"/>
  <c r="D98" i="8"/>
  <c r="AX110" i="8" s="1"/>
  <c r="C98" i="8"/>
  <c r="AW110" i="8" s="1"/>
  <c r="B98" i="8"/>
  <c r="AV110" i="8" s="1"/>
  <c r="AO137" i="5" s="1"/>
  <c r="A98" i="8"/>
  <c r="Q98" i="6"/>
  <c r="BK110" i="6" s="1"/>
  <c r="O98" i="6"/>
  <c r="BI110" i="6" s="1"/>
  <c r="N98" i="6"/>
  <c r="BH110" i="6" s="1"/>
  <c r="M98" i="6"/>
  <c r="BG110" i="6" s="1"/>
  <c r="L98" i="6"/>
  <c r="BF110" i="6" s="1"/>
  <c r="K98" i="6"/>
  <c r="BE110" i="6" s="1"/>
  <c r="J98" i="6"/>
  <c r="BD110" i="6" s="1"/>
  <c r="I98" i="6"/>
  <c r="BC110" i="6" s="1"/>
  <c r="H98" i="6"/>
  <c r="BB110" i="6" s="1"/>
  <c r="G98" i="6"/>
  <c r="BA110" i="6" s="1"/>
  <c r="F98" i="6"/>
  <c r="AZ110" i="6" s="1"/>
  <c r="E98" i="6"/>
  <c r="AY110" i="6" s="1"/>
  <c r="D98" i="6"/>
  <c r="AX110" i="6" s="1"/>
  <c r="C98" i="6"/>
  <c r="AW110" i="6" s="1"/>
  <c r="B98" i="6"/>
  <c r="AV110" i="6" s="1"/>
  <c r="AO137" i="4" s="1"/>
  <c r="Q97" i="1"/>
  <c r="P97" i="1"/>
  <c r="O97" i="1"/>
  <c r="Q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Q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Q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Q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Q97" i="8"/>
  <c r="O97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Q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Q96" i="1"/>
  <c r="P96" i="1"/>
  <c r="O96" i="1"/>
  <c r="Q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Q96" i="8"/>
  <c r="O96" i="8"/>
  <c r="Q96" i="10"/>
  <c r="O96" i="10"/>
  <c r="Q96" i="11"/>
  <c r="O96" i="11"/>
  <c r="Q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A95" i="12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Q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J110" i="32" a="1"/>
  <c r="J111" i="32" a="1"/>
  <c r="AA99" i="35" l="1"/>
  <c r="AJ99" i="35"/>
  <c r="BC110" i="20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T96" i="10"/>
  <c r="W96" i="10"/>
  <c r="U96" i="10"/>
  <c r="BI108" i="8"/>
  <c r="BD109" i="11"/>
  <c r="AG97" i="11"/>
  <c r="CA97" i="11"/>
  <c r="BS98" i="8"/>
  <c r="D125" i="5"/>
  <c r="AS125" i="5" s="1"/>
  <c r="AC99" i="12"/>
  <c r="BW98" i="12"/>
  <c r="AC98" i="12"/>
  <c r="BW99" i="12"/>
  <c r="E98" i="1"/>
  <c r="AY110" i="1" s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S96" i="10"/>
  <c r="R96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D96" i="1"/>
  <c r="L96" i="1"/>
  <c r="AX109" i="6"/>
  <c r="AA97" i="6"/>
  <c r="BU97" i="6"/>
  <c r="BF109" i="6"/>
  <c r="AI97" i="6"/>
  <c r="CC97" i="6"/>
  <c r="AW109" i="8"/>
  <c r="Z97" i="8"/>
  <c r="R97" i="8"/>
  <c r="S97" i="8"/>
  <c r="BT97" i="8"/>
  <c r="BE109" i="8"/>
  <c r="AH97" i="8"/>
  <c r="CB97" i="8"/>
  <c r="Y97" i="10"/>
  <c r="AB124" i="14" s="1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P97" i="12"/>
  <c r="BA109" i="13"/>
  <c r="AD97" i="13"/>
  <c r="BX97" i="13"/>
  <c r="AL97" i="13"/>
  <c r="BI109" i="13"/>
  <c r="F97" i="1"/>
  <c r="N97" i="1"/>
  <c r="BZ98" i="6"/>
  <c r="AF98" i="6"/>
  <c r="AF99" i="6"/>
  <c r="BZ99" i="6"/>
  <c r="AN98" i="6"/>
  <c r="AN99" i="6"/>
  <c r="BY98" i="8"/>
  <c r="AE98" i="8"/>
  <c r="BY99" i="8"/>
  <c r="AE99" i="8"/>
  <c r="P98" i="8"/>
  <c r="BJ110" i="8" s="1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C98" i="1"/>
  <c r="AW110" i="1" s="1"/>
  <c r="L98" i="1"/>
  <c r="BF110" i="1" s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M98" i="1"/>
  <c r="BG110" i="1" s="1"/>
  <c r="N100" i="22"/>
  <c r="N101" i="22"/>
  <c r="BG108" i="10"/>
  <c r="AZ108" i="13"/>
  <c r="M96" i="1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P96" i="8"/>
  <c r="BA108" i="13"/>
  <c r="BI108" i="13"/>
  <c r="F96" i="1"/>
  <c r="N96" i="1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AA97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H97" i="1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P98" i="11"/>
  <c r="BJ110" i="11" s="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F98" i="1"/>
  <c r="AZ110" i="1" s="1"/>
  <c r="N98" i="1"/>
  <c r="BH110" i="1" s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P96" i="13"/>
  <c r="G96" i="1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AB97" i="10"/>
  <c r="W97" i="10"/>
  <c r="U97" i="10"/>
  <c r="T97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97" i="1"/>
  <c r="A97" i="6"/>
  <c r="I97" i="1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BM110" i="8" s="1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Y99" i="10"/>
  <c r="AB126" i="14" s="1"/>
  <c r="R98" i="19" s="1"/>
  <c r="Y98" i="10"/>
  <c r="AB125" i="14" s="1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P98" i="12"/>
  <c r="BJ110" i="12" s="1"/>
  <c r="AD99" i="13"/>
  <c r="BX98" i="13"/>
  <c r="AD98" i="13"/>
  <c r="BX99" i="13"/>
  <c r="AL98" i="13"/>
  <c r="AL99" i="13"/>
  <c r="G98" i="1"/>
  <c r="BA110" i="1" s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AQ127" i="15"/>
  <c r="AG101" i="35"/>
  <c r="AG100" i="35"/>
  <c r="AH101" i="19"/>
  <c r="AJ101" i="19" s="1"/>
  <c r="AS101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G97" i="1"/>
  <c r="AK99" i="12"/>
  <c r="CE98" i="12"/>
  <c r="AK98" i="12"/>
  <c r="CE99" i="12"/>
  <c r="BC108" i="11"/>
  <c r="AZ108" i="8"/>
  <c r="BE108" i="12"/>
  <c r="P96" i="11"/>
  <c r="BC108" i="13"/>
  <c r="H96" i="1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DE109" i="18"/>
  <c r="B97" i="1"/>
  <c r="Y98" i="1" s="1"/>
  <c r="J97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Z99" i="10"/>
  <c r="BT98" i="10"/>
  <c r="Z98" i="10"/>
  <c r="R98" i="10"/>
  <c r="BL110" i="10" s="1"/>
  <c r="S98" i="10"/>
  <c r="BM110" i="10" s="1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P98" i="13"/>
  <c r="BJ110" i="13" s="1"/>
  <c r="H98" i="1"/>
  <c r="BB110" i="1" s="1"/>
  <c r="P98" i="1"/>
  <c r="BJ110" i="1" s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AH99" i="35"/>
  <c r="CW111" i="18"/>
  <c r="AW111" i="23" s="1"/>
  <c r="AW108" i="8"/>
  <c r="S96" i="8"/>
  <c r="R96" i="8"/>
  <c r="BA108" i="11"/>
  <c r="P96" i="12"/>
  <c r="E96" i="1"/>
  <c r="AW109" i="10"/>
  <c r="Z97" i="10"/>
  <c r="BT97" i="10"/>
  <c r="S97" i="10"/>
  <c r="R97" i="10"/>
  <c r="BC109" i="12"/>
  <c r="AF97" i="12"/>
  <c r="BZ97" i="12"/>
  <c r="AL97" i="1"/>
  <c r="BI109" i="1"/>
  <c r="CA98" i="6"/>
  <c r="AG98" i="6"/>
  <c r="AG99" i="6"/>
  <c r="CA99" i="6"/>
  <c r="P98" i="10"/>
  <c r="BJ110" i="10" s="1"/>
  <c r="D98" i="1"/>
  <c r="AX110" i="1" s="1"/>
  <c r="X101" i="35"/>
  <c r="X100" i="35"/>
  <c r="BA108" i="6"/>
  <c r="BH108" i="8"/>
  <c r="BD108" i="11"/>
  <c r="BK108" i="13"/>
  <c r="B95" i="35"/>
  <c r="BJ108" i="1"/>
  <c r="P97" i="6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P96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A96" i="1"/>
  <c r="A96" i="6"/>
  <c r="I96" i="1"/>
  <c r="BK108" i="1"/>
  <c r="BC109" i="6"/>
  <c r="AF97" i="6"/>
  <c r="BZ97" i="6"/>
  <c r="AN97" i="6"/>
  <c r="BK109" i="6"/>
  <c r="BB109" i="8"/>
  <c r="AE97" i="8"/>
  <c r="BY97" i="8"/>
  <c r="P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C97" i="1"/>
  <c r="K97" i="1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AA99" i="10"/>
  <c r="BU98" i="10"/>
  <c r="AA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I98" i="1"/>
  <c r="BC110" i="1" s="1"/>
  <c r="AN98" i="1"/>
  <c r="AN99" i="1"/>
  <c r="D99" i="26"/>
  <c r="AQ129" i="15"/>
  <c r="X101" i="19"/>
  <c r="Z101" i="19" s="1"/>
  <c r="AQ101" i="19" s="1"/>
  <c r="B99" i="26"/>
  <c r="AT102" i="1"/>
  <c r="AT101" i="1"/>
  <c r="AQ129" i="5"/>
  <c r="N101" i="19"/>
  <c r="P101" i="19" s="1"/>
  <c r="AO101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W126" i="32" s="1"/>
  <c r="P114" i="32"/>
  <c r="N114" i="32"/>
  <c r="U114" i="32"/>
  <c r="X126" i="32" s="1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DE108" i="18"/>
  <c r="B96" i="1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P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D97" i="1"/>
  <c r="L97" i="1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AB99" i="10"/>
  <c r="BV98" i="10"/>
  <c r="U98" i="10"/>
  <c r="BO110" i="10" s="1"/>
  <c r="W98" i="10"/>
  <c r="BQ110" i="10" s="1"/>
  <c r="T98" i="10"/>
  <c r="BN110" i="10" s="1"/>
  <c r="AB98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A98" i="1"/>
  <c r="A98" i="6"/>
  <c r="J98" i="1"/>
  <c r="BD110" i="1" s="1"/>
  <c r="G99" i="26"/>
  <c r="K99" i="22"/>
  <c r="I99" i="22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AQ129" i="14"/>
  <c r="N99" i="19"/>
  <c r="P99" i="19" s="1"/>
  <c r="AO99" i="19" s="1"/>
  <c r="AQ127" i="5"/>
  <c r="AC100" i="19"/>
  <c r="AE100" i="19" s="1"/>
  <c r="AR100" i="19" s="1"/>
  <c r="AQ128" i="16"/>
  <c r="F100" i="26"/>
  <c r="AA127" i="16"/>
  <c r="F100" i="23" s="1"/>
  <c r="I101" i="19"/>
  <c r="K101" i="19" s="1"/>
  <c r="AN101" i="19" s="1"/>
  <c r="AQ129" i="4"/>
  <c r="BE108" i="8"/>
  <c r="P97" i="13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J96" i="1"/>
  <c r="AN97" i="8"/>
  <c r="BK109" i="8"/>
  <c r="BA109" i="11"/>
  <c r="AD97" i="11"/>
  <c r="BX97" i="11"/>
  <c r="AV108" i="6"/>
  <c r="AO135" i="4" s="1"/>
  <c r="BE108" i="10"/>
  <c r="BG108" i="11"/>
  <c r="AZ108" i="12"/>
  <c r="BH108" i="12"/>
  <c r="P96" i="10"/>
  <c r="AX108" i="13"/>
  <c r="BF108" i="13"/>
  <c r="C96" i="1"/>
  <c r="K96" i="1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P97" i="11"/>
  <c r="BA109" i="12"/>
  <c r="AD97" i="12"/>
  <c r="BX97" i="12"/>
  <c r="AL97" i="12"/>
  <c r="BI109" i="12"/>
  <c r="AZ109" i="13"/>
  <c r="AC97" i="13"/>
  <c r="BW97" i="13"/>
  <c r="BH109" i="13"/>
  <c r="AK97" i="13"/>
  <c r="CE97" i="13"/>
  <c r="E97" i="1"/>
  <c r="M97" i="1"/>
  <c r="AE99" i="6"/>
  <c r="AE98" i="6"/>
  <c r="BY98" i="6"/>
  <c r="BY99" i="6"/>
  <c r="P98" i="6"/>
  <c r="BJ110" i="6" s="1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9" i="1"/>
  <c r="K98" i="1"/>
  <c r="BE110" i="1" s="1"/>
  <c r="Z99" i="19"/>
  <c r="AQ99" i="19" s="1"/>
  <c r="AQ128" i="15"/>
  <c r="X100" i="19"/>
  <c r="Z100" i="19" s="1"/>
  <c r="AQ100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BF110" i="19" s="1"/>
  <c r="AQ127" i="16"/>
  <c r="CZ111" i="18"/>
  <c r="AZ111" i="23" s="1"/>
  <c r="CX111" i="18"/>
  <c r="AX111" i="23" s="1"/>
  <c r="L115" i="32"/>
  <c r="W127" i="32" s="1"/>
  <c r="Q115" i="32"/>
  <c r="T115" i="32"/>
  <c r="U115" i="32"/>
  <c r="X127" i="32" s="1"/>
  <c r="N115" i="32"/>
  <c r="M115" i="32"/>
  <c r="R115" i="32"/>
  <c r="O115" i="32"/>
  <c r="P115" i="32"/>
  <c r="S115" i="32"/>
  <c r="CU111" i="18"/>
  <c r="AU111" i="23" s="1"/>
  <c r="V101" i="26"/>
  <c r="X102" i="33" s="1"/>
  <c r="Q95" i="1"/>
  <c r="O95" i="1"/>
  <c r="J95" i="1"/>
  <c r="H95" i="1"/>
  <c r="G95" i="1"/>
  <c r="F95" i="1"/>
  <c r="Q95" i="13"/>
  <c r="P95" i="13"/>
  <c r="O95" i="13"/>
  <c r="N95" i="13"/>
  <c r="M95" i="13"/>
  <c r="AJ96" i="13" s="1"/>
  <c r="L95" i="13"/>
  <c r="K95" i="13"/>
  <c r="AH96" i="13" s="1"/>
  <c r="J95" i="13"/>
  <c r="I95" i="13"/>
  <c r="AF96" i="13" s="1"/>
  <c r="H95" i="13"/>
  <c r="G95" i="13"/>
  <c r="F95" i="13"/>
  <c r="E95" i="13"/>
  <c r="D95" i="13"/>
  <c r="C95" i="13"/>
  <c r="Z96" i="13" s="1"/>
  <c r="B95" i="13"/>
  <c r="A95" i="13"/>
  <c r="Q95" i="12"/>
  <c r="P95" i="12"/>
  <c r="O95" i="12"/>
  <c r="N95" i="12"/>
  <c r="M95" i="12"/>
  <c r="AJ96" i="12" s="1"/>
  <c r="L95" i="12"/>
  <c r="AI96" i="12" s="1"/>
  <c r="K95" i="12"/>
  <c r="J95" i="12"/>
  <c r="I95" i="12"/>
  <c r="AF96" i="12" s="1"/>
  <c r="H95" i="12"/>
  <c r="G95" i="12"/>
  <c r="F95" i="12"/>
  <c r="E95" i="12"/>
  <c r="D95" i="12"/>
  <c r="C95" i="12"/>
  <c r="Z96" i="12" s="1"/>
  <c r="B95" i="12"/>
  <c r="Y96" i="12" s="1"/>
  <c r="AB123" i="16" s="1"/>
  <c r="AB95" i="19" s="1"/>
  <c r="Q95" i="11"/>
  <c r="P95" i="11"/>
  <c r="O95" i="11"/>
  <c r="AL96" i="11" s="1"/>
  <c r="N95" i="11"/>
  <c r="AK96" i="11" s="1"/>
  <c r="M95" i="11"/>
  <c r="L95" i="11"/>
  <c r="K95" i="11"/>
  <c r="J95" i="11"/>
  <c r="I95" i="11"/>
  <c r="H95" i="11"/>
  <c r="G95" i="11"/>
  <c r="F95" i="11"/>
  <c r="E95" i="11"/>
  <c r="D95" i="11"/>
  <c r="AA96" i="11" s="1"/>
  <c r="C95" i="11"/>
  <c r="Z96" i="11" s="1"/>
  <c r="B95" i="11"/>
  <c r="A95" i="11"/>
  <c r="Q95" i="10"/>
  <c r="P95" i="10"/>
  <c r="O95" i="10"/>
  <c r="N95" i="10"/>
  <c r="M95" i="10"/>
  <c r="L95" i="10"/>
  <c r="AI96" i="10" s="1"/>
  <c r="K95" i="10"/>
  <c r="AH96" i="10" s="1"/>
  <c r="J95" i="10"/>
  <c r="I95" i="10"/>
  <c r="H95" i="10"/>
  <c r="G95" i="10"/>
  <c r="AD96" i="10" s="1"/>
  <c r="F95" i="10"/>
  <c r="E95" i="10"/>
  <c r="D95" i="10"/>
  <c r="C95" i="10"/>
  <c r="B95" i="10"/>
  <c r="A95" i="10"/>
  <c r="Q95" i="8"/>
  <c r="P95" i="8"/>
  <c r="O95" i="8"/>
  <c r="N95" i="8"/>
  <c r="AK96" i="8" s="1"/>
  <c r="M95" i="8"/>
  <c r="L95" i="8"/>
  <c r="K95" i="8"/>
  <c r="J95" i="8"/>
  <c r="I95" i="8"/>
  <c r="H95" i="8"/>
  <c r="G95" i="8"/>
  <c r="F95" i="8"/>
  <c r="AC96" i="8" s="1"/>
  <c r="E95" i="8"/>
  <c r="AB96" i="8" s="1"/>
  <c r="D95" i="8"/>
  <c r="C95" i="8"/>
  <c r="B95" i="8"/>
  <c r="A95" i="8"/>
  <c r="Q95" i="6"/>
  <c r="AN96" i="6" s="1"/>
  <c r="P95" i="6"/>
  <c r="O95" i="6"/>
  <c r="AL96" i="6" s="1"/>
  <c r="N95" i="6"/>
  <c r="AK96" i="6" s="1"/>
  <c r="M95" i="6"/>
  <c r="L95" i="6"/>
  <c r="K95" i="6"/>
  <c r="AH96" i="6" s="1"/>
  <c r="J95" i="6"/>
  <c r="I95" i="6"/>
  <c r="H95" i="6"/>
  <c r="AE96" i="6" s="1"/>
  <c r="G95" i="6"/>
  <c r="F95" i="6"/>
  <c r="E95" i="6"/>
  <c r="AB96" i="6" s="1"/>
  <c r="D95" i="6"/>
  <c r="C95" i="6"/>
  <c r="B95" i="6"/>
  <c r="H111" i="32" a="1"/>
  <c r="F111" i="32" a="1"/>
  <c r="G109" i="32" a="1"/>
  <c r="H109" i="32" a="1"/>
  <c r="F109" i="32" a="1"/>
  <c r="I110" i="32" a="1"/>
  <c r="J112" i="32" a="1"/>
  <c r="I109" i="32" a="1"/>
  <c r="I111" i="32" a="1"/>
  <c r="D110" i="32" a="1"/>
  <c r="G112" i="32" a="1"/>
  <c r="E112" i="32" a="1"/>
  <c r="E109" i="32" a="1"/>
  <c r="D112" i="32" a="1"/>
  <c r="D111" i="32" a="1"/>
  <c r="D109" i="32" a="1"/>
  <c r="E111" i="32" a="1"/>
  <c r="H112" i="32" a="1"/>
  <c r="G110" i="32" a="1"/>
  <c r="E110" i="32" a="1"/>
  <c r="F110" i="32" a="1"/>
  <c r="F112" i="32" a="1"/>
  <c r="H110" i="32" a="1"/>
  <c r="G111" i="32" a="1"/>
  <c r="I112" i="32" a="1"/>
  <c r="AG127" i="32" l="1"/>
  <c r="H114" i="33" s="1"/>
  <c r="AG126" i="32"/>
  <c r="H113" i="33" s="1"/>
  <c r="BG110" i="20"/>
  <c r="AQ111" i="23"/>
  <c r="BD110" i="19"/>
  <c r="BC110" i="19"/>
  <c r="BG110" i="19"/>
  <c r="AU110" i="20"/>
  <c r="BE110" i="19"/>
  <c r="BH110" i="20"/>
  <c r="AV110" i="20"/>
  <c r="BB110" i="19"/>
  <c r="E110" i="20"/>
  <c r="BC111" i="23"/>
  <c r="D110" i="20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T112" i="37" s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AT96" i="12" s="1"/>
  <c r="C95" i="1"/>
  <c r="Z96" i="1" s="1"/>
  <c r="BB107" i="8"/>
  <c r="AZ107" i="12"/>
  <c r="AY107" i="13"/>
  <c r="W95" i="13"/>
  <c r="U95" i="13"/>
  <c r="T95" i="13"/>
  <c r="L95" i="1"/>
  <c r="AV107" i="6"/>
  <c r="AO134" i="4" s="1"/>
  <c r="BC107" i="8"/>
  <c r="K94" i="35"/>
  <c r="BJ107" i="10"/>
  <c r="BI107" i="12"/>
  <c r="E95" i="1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N95" i="1"/>
  <c r="AK96" i="1" s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I95" i="3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K95" i="1"/>
  <c r="AH96" i="1" s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AP96" i="8" s="1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AQ96" i="6" s="1"/>
  <c r="BG107" i="6"/>
  <c r="AX107" i="8"/>
  <c r="BF107" i="8"/>
  <c r="AW107" i="10"/>
  <c r="R95" i="10"/>
  <c r="AO96" i="10" s="1"/>
  <c r="S95" i="10"/>
  <c r="AP96" i="10" s="1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P95" i="1"/>
  <c r="Z115" i="32"/>
  <c r="AD127" i="32" s="1"/>
  <c r="U125" i="17"/>
  <c r="U126" i="17"/>
  <c r="X125" i="17"/>
  <c r="X126" i="17"/>
  <c r="BJ109" i="11"/>
  <c r="N96" i="35"/>
  <c r="AM97" i="11"/>
  <c r="X124" i="4"/>
  <c r="AK136" i="4"/>
  <c r="BQ108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D126" i="32" s="1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I97" i="35"/>
  <c r="AE98" i="35" s="1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R95" i="12"/>
  <c r="AO96" i="12" s="1"/>
  <c r="Q123" i="16"/>
  <c r="BE107" i="12"/>
  <c r="AV107" i="13"/>
  <c r="AO134" i="17" s="1"/>
  <c r="BD107" i="13"/>
  <c r="A95" i="1"/>
  <c r="A95" i="6"/>
  <c r="I95" i="1"/>
  <c r="AF96" i="1" s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Q112" i="37" s="1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J115" i="32"/>
  <c r="T101" i="26"/>
  <c r="W102" i="33" s="1"/>
  <c r="Q100" i="22"/>
  <c r="AB115" i="32" s="1"/>
  <c r="Q101" i="22"/>
  <c r="AB116" i="32" s="1"/>
  <c r="BW96" i="13"/>
  <c r="E100" i="37"/>
  <c r="S112" i="37" s="1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W95" i="10"/>
  <c r="AT96" i="10" s="1"/>
  <c r="U95" i="10"/>
  <c r="AR96" i="10" s="1"/>
  <c r="T95" i="10"/>
  <c r="AQ96" i="10" s="1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DE107" i="18"/>
  <c r="B95" i="1"/>
  <c r="Y96" i="1" s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Y96" i="10"/>
  <c r="AB123" i="14" s="1"/>
  <c r="R95" i="19" s="1"/>
  <c r="AU123" i="16"/>
  <c r="Z123" i="16"/>
  <c r="AD95" i="19" s="1"/>
  <c r="AM135" i="16"/>
  <c r="R95" i="35"/>
  <c r="AP96" i="12"/>
  <c r="BM108" i="12"/>
  <c r="B101" i="37"/>
  <c r="P113" i="37" s="1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I96" i="35"/>
  <c r="AP97" i="8"/>
  <c r="BQ108" i="13"/>
  <c r="AT96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S113" i="37" s="1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R112" i="37" s="1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T113" i="37" s="1"/>
  <c r="CQ101" i="18"/>
  <c r="CQ102" i="18"/>
  <c r="C101" i="37"/>
  <c r="Q113" i="37" s="1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AA96" i="10"/>
  <c r="Y96" i="8"/>
  <c r="AB123" i="5" s="1"/>
  <c r="M95" i="19" s="1"/>
  <c r="AI135" i="4"/>
  <c r="BV96" i="11"/>
  <c r="X123" i="14"/>
  <c r="AK135" i="14"/>
  <c r="BT96" i="10"/>
  <c r="AG96" i="10"/>
  <c r="BZ96" i="6"/>
  <c r="CA96" i="12"/>
  <c r="AB96" i="10"/>
  <c r="BF107" i="13"/>
  <c r="AZ107" i="11"/>
  <c r="BH107" i="12"/>
  <c r="D95" i="1"/>
  <c r="AA96" i="1" s="1"/>
  <c r="BA107" i="12"/>
  <c r="M95" i="1"/>
  <c r="AJ96" i="1" s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P112" i="37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Z96" i="10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R113" i="37" s="1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AC95" i="21" a="1"/>
  <c r="BK95" i="21" a="1"/>
  <c r="Y95" i="21" a="1"/>
  <c r="BQ95" i="21" a="1"/>
  <c r="AW95" i="21" a="1"/>
  <c r="AQ95" i="21" a="1"/>
  <c r="H95" i="21" a="1"/>
  <c r="BD95" i="21" a="1"/>
  <c r="O95" i="21" a="1"/>
  <c r="L95" i="21" a="1"/>
  <c r="AE95" i="21" a="1"/>
  <c r="K95" i="21" a="1"/>
  <c r="BG95" i="21" a="1"/>
  <c r="AF95" i="21" a="1"/>
  <c r="AG95" i="21" a="1"/>
  <c r="S95" i="21" a="1"/>
  <c r="F95" i="21" a="1"/>
  <c r="AJ95" i="21" a="1"/>
  <c r="AV95" i="21" a="1"/>
  <c r="J95" i="21" a="1"/>
  <c r="BA95" i="21" a="1"/>
  <c r="BS95" i="21" a="1"/>
  <c r="J109" i="32" a="1"/>
  <c r="U95" i="21" a="1"/>
  <c r="M95" i="21" a="1"/>
  <c r="R95" i="21" a="1"/>
  <c r="BE95" i="21" a="1"/>
  <c r="AB95" i="21" a="1"/>
  <c r="AH95" i="21" a="1"/>
  <c r="AX95" i="21" a="1"/>
  <c r="Z95" i="21" a="1"/>
  <c r="Q95" i="21" a="1"/>
  <c r="C95" i="21" a="1"/>
  <c r="AZ95" i="21" a="1"/>
  <c r="AM95" i="21" a="1"/>
  <c r="AT95" i="21" a="1"/>
  <c r="AL95" i="21" a="1"/>
  <c r="T95" i="21" a="1"/>
  <c r="BN95" i="21" a="1"/>
  <c r="V95" i="21" a="1"/>
  <c r="AA95" i="21" a="1"/>
  <c r="E95" i="21" a="1"/>
  <c r="BC95" i="21" a="1"/>
  <c r="BJ95" i="21" a="1"/>
  <c r="BL95" i="21" a="1"/>
  <c r="AI95" i="21" a="1"/>
  <c r="BB95" i="21" a="1"/>
  <c r="G95" i="21" a="1"/>
  <c r="AN95" i="21" a="1"/>
  <c r="BP95" i="21" a="1"/>
  <c r="D95" i="21" a="1"/>
  <c r="AS95" i="21" a="1"/>
  <c r="AP95" i="21" a="1"/>
  <c r="BO95" i="21" a="1"/>
  <c r="AU95" i="21" a="1"/>
  <c r="BH95" i="21" a="1"/>
  <c r="BI95" i="21" a="1"/>
  <c r="BR95" i="21" a="1"/>
  <c r="X95" i="21" a="1"/>
  <c r="N95" i="21" a="1"/>
  <c r="AO95" i="21" a="1"/>
  <c r="F110" i="20" l="1"/>
  <c r="AM110" i="20" s="1"/>
  <c r="AH125" i="32" s="1"/>
  <c r="G112" i="33" s="1"/>
  <c r="AY110" i="20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95" i="22" s="1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U112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W107" i="22"/>
  <c r="E100" i="19"/>
  <c r="V101" i="23"/>
  <c r="X97" i="35"/>
  <c r="J102" i="23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V123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U113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I94" i="35"/>
  <c r="AE95" i="35" s="1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1" i="23" l="1"/>
  <c r="AC111" i="23" s="1"/>
  <c r="C112" i="33" s="1"/>
  <c r="BF111" i="23"/>
  <c r="AQ110" i="23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BA112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1" i="19" l="1"/>
  <c r="BA110" i="19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Z113" i="23" s="1"/>
  <c r="AD113" i="23" s="1"/>
  <c r="D114" i="33" s="1"/>
  <c r="Y100" i="23"/>
  <c r="AQ109" i="23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Y95" i="35"/>
  <c r="J97" i="23"/>
  <c r="AG122" i="32"/>
  <c r="H109" i="33" s="1"/>
  <c r="Z112" i="23" l="1"/>
  <c r="AD112" i="23" s="1"/>
  <c r="D113" i="33" s="1"/>
  <c r="Z111" i="23"/>
  <c r="AD111" i="23" s="1"/>
  <c r="D112" i="33" s="1"/>
  <c r="J96" i="23"/>
  <c r="K107" i="23" s="1"/>
  <c r="AC107" i="23" s="1"/>
  <c r="C108" i="33" s="1"/>
  <c r="BF110" i="23"/>
  <c r="F95" i="19"/>
  <c r="AM95" i="19" s="1"/>
  <c r="BE108" i="23"/>
  <c r="F98" i="19"/>
  <c r="AM98" i="19" s="1"/>
  <c r="BA109" i="19" s="1"/>
  <c r="X98" i="23"/>
  <c r="AQ107" i="23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Y98" i="23" l="1"/>
  <c r="BA108" i="19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D107" i="23"/>
  <c r="BE107" i="23"/>
  <c r="Y96" i="23"/>
  <c r="Y99" i="23"/>
  <c r="Z109" i="23" l="1"/>
  <c r="AD109" i="23" s="1"/>
  <c r="D110" i="33" s="1"/>
  <c r="Z110" i="23"/>
  <c r="AD110" i="23" s="1"/>
  <c r="D111" i="33" s="1"/>
  <c r="Z108" i="23"/>
  <c r="AD108" i="23" s="1"/>
  <c r="D109" i="33" s="1"/>
  <c r="BF107" i="23"/>
  <c r="Z107" i="23"/>
  <c r="AD107" i="23" s="1"/>
  <c r="D108" i="33" s="1"/>
  <c r="Q94" i="1" l="1"/>
  <c r="P94" i="1"/>
  <c r="O94" i="1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Q94" i="11"/>
  <c r="P94" i="11"/>
  <c r="O94" i="11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Q94" i="6"/>
  <c r="P94" i="6"/>
  <c r="O94" i="6"/>
  <c r="Q9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Q93" i="1"/>
  <c r="P93" i="1"/>
  <c r="O93" i="1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Q92" i="13"/>
  <c r="P92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Q91" i="13"/>
  <c r="P91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A92" i="11"/>
  <c r="Q92" i="1"/>
  <c r="P92" i="1"/>
  <c r="O92" i="1"/>
  <c r="B92" i="1"/>
  <c r="A92" i="10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E107" i="32" a="1"/>
  <c r="J107" i="32" a="1"/>
  <c r="H107" i="32" a="1"/>
  <c r="G106" i="32" a="1"/>
  <c r="I105" i="32" a="1"/>
  <c r="E106" i="32" a="1"/>
  <c r="J106" i="32" a="1"/>
  <c r="H108" i="32" a="1"/>
  <c r="I106" i="32" a="1"/>
  <c r="D106" i="32" a="1"/>
  <c r="I107" i="32" a="1"/>
  <c r="F108" i="32" a="1"/>
  <c r="E108" i="32" a="1"/>
  <c r="G107" i="32" a="1"/>
  <c r="D108" i="32" a="1"/>
  <c r="F106" i="32" a="1"/>
  <c r="I108" i="32" a="1"/>
  <c r="H106" i="32" a="1"/>
  <c r="G108" i="32" a="1"/>
  <c r="D107" i="32" a="1"/>
  <c r="H105" i="32" a="1"/>
  <c r="G105" i="32" a="1"/>
  <c r="F104" i="32" a="1"/>
  <c r="J108" i="32" a="1"/>
  <c r="F107" i="32" a="1"/>
  <c r="F105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AA93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E93" i="1"/>
  <c r="M93" i="1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E94" i="1"/>
  <c r="M94" i="1"/>
  <c r="AX102" i="10"/>
  <c r="BF103" i="10"/>
  <c r="CC91" i="10"/>
  <c r="AI91" i="10"/>
  <c r="AX104" i="10"/>
  <c r="AA92" i="10"/>
  <c r="BU92" i="10"/>
  <c r="BA104" i="8"/>
  <c r="E92" i="1"/>
  <c r="AY105" i="8"/>
  <c r="U93" i="8"/>
  <c r="T93" i="8"/>
  <c r="BV93" i="8"/>
  <c r="AB93" i="8"/>
  <c r="W93" i="8"/>
  <c r="AY102" i="10"/>
  <c r="W90" i="10"/>
  <c r="U90" i="10"/>
  <c r="T90" i="10"/>
  <c r="BG102" i="10"/>
  <c r="BG104" i="10"/>
  <c r="CD92" i="10"/>
  <c r="AJ92" i="10"/>
  <c r="AY105" i="10"/>
  <c r="BV93" i="10"/>
  <c r="AB93" i="10"/>
  <c r="T93" i="10"/>
  <c r="W93" i="10"/>
  <c r="U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Y94" i="10"/>
  <c r="AB121" i="14" s="1"/>
  <c r="R93" i="19" s="1"/>
  <c r="Y95" i="10"/>
  <c r="AB122" i="14" s="1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F94" i="1"/>
  <c r="N94" i="1"/>
  <c r="BA104" i="6"/>
  <c r="BH104" i="8"/>
  <c r="D92" i="1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T92" i="10"/>
  <c r="BV92" i="10"/>
  <c r="W92" i="10"/>
  <c r="U92" i="10"/>
  <c r="AB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F93" i="1"/>
  <c r="N93" i="1"/>
  <c r="AX106" i="6"/>
  <c r="BU94" i="6"/>
  <c r="AA94" i="6"/>
  <c r="BU95" i="6"/>
  <c r="AA95" i="6"/>
  <c r="BC104" i="6"/>
  <c r="BK104" i="6"/>
  <c r="BB104" i="8"/>
  <c r="H91" i="35"/>
  <c r="BJ104" i="8"/>
  <c r="F92" i="1"/>
  <c r="N92" i="1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G93" i="1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Z94" i="10"/>
  <c r="S94" i="10"/>
  <c r="R94" i="10"/>
  <c r="BT95" i="10"/>
  <c r="Z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G94" i="1"/>
  <c r="BI106" i="1"/>
  <c r="AL94" i="1"/>
  <c r="AL95" i="1"/>
  <c r="BI104" i="6"/>
  <c r="AZ104" i="8"/>
  <c r="L92" i="1"/>
  <c r="BG105" i="6"/>
  <c r="CD93" i="6"/>
  <c r="AJ93" i="6"/>
  <c r="BF105" i="8"/>
  <c r="AI93" i="8"/>
  <c r="CC93" i="8"/>
  <c r="AX103" i="10"/>
  <c r="BU91" i="10"/>
  <c r="AA91" i="10"/>
  <c r="BB104" i="6"/>
  <c r="BI104" i="8"/>
  <c r="M92" i="1"/>
  <c r="AZ105" i="6"/>
  <c r="AC93" i="6"/>
  <c r="BW93" i="6"/>
  <c r="BG105" i="8"/>
  <c r="CD93" i="8"/>
  <c r="AJ93" i="8"/>
  <c r="AY103" i="10"/>
  <c r="BV91" i="10"/>
  <c r="W91" i="10"/>
  <c r="T91" i="10"/>
  <c r="U91" i="10"/>
  <c r="AB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G92" i="1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H93" i="1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AA94" i="10"/>
  <c r="BU94" i="10"/>
  <c r="BU95" i="10"/>
  <c r="AA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H94" i="1"/>
  <c r="BJ106" i="1"/>
  <c r="B93" i="35"/>
  <c r="AM94" i="1"/>
  <c r="AM95" i="1"/>
  <c r="BD105" i="13"/>
  <c r="CA93" i="13"/>
  <c r="AG93" i="13"/>
  <c r="A93" i="6"/>
  <c r="A93" i="1"/>
  <c r="I93" i="1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AB94" i="10"/>
  <c r="BV94" i="10"/>
  <c r="U94" i="10"/>
  <c r="T94" i="10"/>
  <c r="W94" i="10"/>
  <c r="BV95" i="10"/>
  <c r="AB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A94" i="6"/>
  <c r="A94" i="1"/>
  <c r="I94" i="1"/>
  <c r="BK106" i="1"/>
  <c r="AN94" i="1"/>
  <c r="AN95" i="1"/>
  <c r="AW104" i="6"/>
  <c r="S92" i="6"/>
  <c r="R92" i="6"/>
  <c r="BD104" i="8"/>
  <c r="H92" i="1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R92" i="8"/>
  <c r="BE104" i="8"/>
  <c r="A92" i="6"/>
  <c r="A92" i="1"/>
  <c r="I92" i="1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DE105" i="18"/>
  <c r="B93" i="1"/>
  <c r="J93" i="1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DE106" i="18"/>
  <c r="B94" i="1"/>
  <c r="J94" i="1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J92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Y91" i="10"/>
  <c r="AB118" i="14" s="1"/>
  <c r="R90" i="19" s="1"/>
  <c r="BD103" i="10"/>
  <c r="CA91" i="10"/>
  <c r="AG91" i="10"/>
  <c r="AV104" i="10"/>
  <c r="AO131" i="14" s="1"/>
  <c r="Y92" i="10"/>
  <c r="AB119" i="14" s="1"/>
  <c r="R91" i="19" s="1"/>
  <c r="BD104" i="10"/>
  <c r="CA92" i="10"/>
  <c r="AG92" i="10"/>
  <c r="AV105" i="10"/>
  <c r="AO132" i="14" s="1"/>
  <c r="Y93" i="10"/>
  <c r="AB120" i="14" s="1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C93" i="1"/>
  <c r="K93" i="1"/>
  <c r="BC106" i="6"/>
  <c r="AF94" i="6"/>
  <c r="BZ94" i="6"/>
  <c r="AF95" i="6"/>
  <c r="BZ95" i="6"/>
  <c r="AW106" i="8"/>
  <c r="R94" i="8"/>
  <c r="S94" i="8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C94" i="1"/>
  <c r="K94" i="1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C92" i="1"/>
  <c r="K92" i="1"/>
  <c r="AX105" i="6"/>
  <c r="BU93" i="6"/>
  <c r="AA93" i="6"/>
  <c r="BF105" i="6"/>
  <c r="CC93" i="6"/>
  <c r="AI93" i="6"/>
  <c r="AW105" i="8"/>
  <c r="Z93" i="8"/>
  <c r="S93" i="8"/>
  <c r="R93" i="8"/>
  <c r="BT93" i="8"/>
  <c r="BE105" i="8"/>
  <c r="AH93" i="8"/>
  <c r="CB93" i="8"/>
  <c r="AW102" i="10"/>
  <c r="R90" i="10"/>
  <c r="S90" i="10"/>
  <c r="BE102" i="10"/>
  <c r="AW103" i="10"/>
  <c r="BT91" i="10"/>
  <c r="S91" i="10"/>
  <c r="R91" i="10"/>
  <c r="Z91" i="10"/>
  <c r="BE103" i="10"/>
  <c r="CB91" i="10"/>
  <c r="AH91" i="10"/>
  <c r="AW104" i="10"/>
  <c r="S92" i="10"/>
  <c r="BT92" i="10"/>
  <c r="R92" i="10"/>
  <c r="Z92" i="10"/>
  <c r="BE104" i="10"/>
  <c r="AH92" i="10"/>
  <c r="CB92" i="10"/>
  <c r="AW105" i="10"/>
  <c r="Z93" i="10"/>
  <c r="S93" i="10"/>
  <c r="R93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D93" i="1"/>
  <c r="L93" i="1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D94" i="1"/>
  <c r="L94" i="1"/>
  <c r="DE104" i="18"/>
  <c r="CS94" i="21"/>
  <c r="CS95" i="21"/>
  <c r="CS93" i="21"/>
  <c r="Q91" i="1"/>
  <c r="AN92" i="1" s="1"/>
  <c r="P91" i="1"/>
  <c r="O91" i="1"/>
  <c r="AL92" i="1" s="1"/>
  <c r="N91" i="1"/>
  <c r="M91" i="1"/>
  <c r="K91" i="1"/>
  <c r="E91" i="1"/>
  <c r="D91" i="1"/>
  <c r="C91" i="1"/>
  <c r="B91" i="1"/>
  <c r="Y92" i="1" s="1"/>
  <c r="AB119" i="36" s="1"/>
  <c r="A91" i="11"/>
  <c r="A91" i="10"/>
  <c r="Q91" i="8"/>
  <c r="AN92" i="8" s="1"/>
  <c r="P91" i="8"/>
  <c r="AM92" i="8" s="1"/>
  <c r="O91" i="8"/>
  <c r="AL92" i="8" s="1"/>
  <c r="N91" i="8"/>
  <c r="M91" i="8"/>
  <c r="AJ92" i="8" s="1"/>
  <c r="L91" i="8"/>
  <c r="K91" i="8"/>
  <c r="AH92" i="8" s="1"/>
  <c r="J91" i="8"/>
  <c r="I91" i="8"/>
  <c r="H91" i="8"/>
  <c r="AE92" i="8" s="1"/>
  <c r="G91" i="8"/>
  <c r="AD92" i="8" s="1"/>
  <c r="F91" i="8"/>
  <c r="AC92" i="8" s="1"/>
  <c r="E91" i="8"/>
  <c r="AB92" i="8" s="1"/>
  <c r="D91" i="8"/>
  <c r="C91" i="8"/>
  <c r="B91" i="8"/>
  <c r="A91" i="8"/>
  <c r="Q91" i="6"/>
  <c r="P91" i="6"/>
  <c r="AM92" i="6" s="1"/>
  <c r="O91" i="6"/>
  <c r="N91" i="6"/>
  <c r="AK92" i="6" s="1"/>
  <c r="M91" i="6"/>
  <c r="L91" i="6"/>
  <c r="K91" i="6"/>
  <c r="J91" i="6"/>
  <c r="I91" i="6"/>
  <c r="H91" i="6"/>
  <c r="G91" i="6"/>
  <c r="AD92" i="6" s="1"/>
  <c r="F91" i="6"/>
  <c r="AC92" i="6" s="1"/>
  <c r="E91" i="6"/>
  <c r="AB92" i="6" s="1"/>
  <c r="D91" i="6"/>
  <c r="AA92" i="6" s="1"/>
  <c r="C91" i="6"/>
  <c r="Z92" i="6" s="1"/>
  <c r="B91" i="6"/>
  <c r="Y92" i="6" s="1"/>
  <c r="AB119" i="4" s="1"/>
  <c r="H91" i="19" s="1"/>
  <c r="B5" i="10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G91" i="1"/>
  <c r="T91" i="1" s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I91" i="35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I91" i="1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AP92" i="8" s="1"/>
  <c r="Z119" i="5"/>
  <c r="O91" i="19" s="1"/>
  <c r="R91" i="8"/>
  <c r="AO92" i="8" s="1"/>
  <c r="U119" i="5"/>
  <c r="R119" i="5"/>
  <c r="X119" i="5"/>
  <c r="W119" i="5"/>
  <c r="Q119" i="5"/>
  <c r="T119" i="5"/>
  <c r="BE103" i="8"/>
  <c r="L91" i="1"/>
  <c r="AI92" i="1" s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I93" i="35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A91" i="6"/>
  <c r="A91" i="1"/>
  <c r="BS91" i="8"/>
  <c r="D118" i="5"/>
  <c r="AS118" i="5" s="1"/>
  <c r="J91" i="1"/>
  <c r="AG92" i="1" s="1"/>
  <c r="AZ103" i="6"/>
  <c r="BH103" i="6"/>
  <c r="AY103" i="8"/>
  <c r="W91" i="8"/>
  <c r="AT92" i="8" s="1"/>
  <c r="U91" i="8"/>
  <c r="T91" i="8"/>
  <c r="AQ92" i="8" s="1"/>
  <c r="BG103" i="8"/>
  <c r="F91" i="1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I92" i="3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H91" i="1"/>
  <c r="AE92" i="1" s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DE103" i="18"/>
  <c r="CS92" i="21"/>
  <c r="D92" i="21" a="1"/>
  <c r="V92" i="21" a="1"/>
  <c r="BP93" i="21" a="1"/>
  <c r="C93" i="21" a="1"/>
  <c r="BL94" i="21" a="1"/>
  <c r="V91" i="21" a="1"/>
  <c r="E90" i="21" a="1"/>
  <c r="BB90" i="21" a="1"/>
  <c r="AN94" i="21" a="1"/>
  <c r="E94" i="21" a="1"/>
  <c r="AM93" i="21" a="1"/>
  <c r="Q92" i="21" a="1"/>
  <c r="Z91" i="21" a="1"/>
  <c r="K94" i="21" a="1"/>
  <c r="AH94" i="21" a="1"/>
  <c r="C92" i="21" a="1"/>
  <c r="AW91" i="21" a="1"/>
  <c r="AU90" i="21" a="1"/>
  <c r="Z92" i="21" a="1"/>
  <c r="E92" i="21" a="1"/>
  <c r="L94" i="21" a="1"/>
  <c r="BR94" i="21" a="1"/>
  <c r="AU91" i="21" a="1"/>
  <c r="H93" i="21" a="1"/>
  <c r="S91" i="21" a="1"/>
  <c r="AO93" i="21" a="1"/>
  <c r="AX91" i="21" a="1"/>
  <c r="E93" i="21" a="1"/>
  <c r="AJ94" i="21" a="1"/>
  <c r="BQ93" i="21" a="1"/>
  <c r="G91" i="21" a="1"/>
  <c r="F92" i="21" a="1"/>
  <c r="AS93" i="21" a="1"/>
  <c r="BD93" i="21" a="1"/>
  <c r="X91" i="21" a="1"/>
  <c r="BK91" i="21" a="1"/>
  <c r="AX93" i="21" a="1"/>
  <c r="AN90" i="21" a="1"/>
  <c r="BG92" i="21" a="1"/>
  <c r="BO93" i="21" a="1"/>
  <c r="BG94" i="21" a="1"/>
  <c r="AP91" i="21" a="1"/>
  <c r="R91" i="21" a="1"/>
  <c r="AM94" i="21" a="1"/>
  <c r="AG94" i="21" a="1"/>
  <c r="BQ94" i="21" a="1"/>
  <c r="BI94" i="21" a="1"/>
  <c r="R94" i="21" a="1"/>
  <c r="T91" i="21" a="1"/>
  <c r="BP94" i="21" a="1"/>
  <c r="BS94" i="21" a="1"/>
  <c r="J93" i="21" a="1"/>
  <c r="AI93" i="21" a="1"/>
  <c r="N91" i="21" a="1"/>
  <c r="AA93" i="21" a="1"/>
  <c r="AW93" i="21" a="1"/>
  <c r="AE91" i="21" a="1"/>
  <c r="AF92" i="21" a="1"/>
  <c r="AF93" i="21" a="1"/>
  <c r="AA91" i="21" a="1"/>
  <c r="O92" i="21" a="1"/>
  <c r="AL93" i="21" a="1"/>
  <c r="BK93" i="21" a="1"/>
  <c r="BJ92" i="21" a="1"/>
  <c r="BN92" i="21" a="1"/>
  <c r="BK92" i="21" a="1"/>
  <c r="BO94" i="21" a="1"/>
  <c r="BL93" i="21" a="1"/>
  <c r="BN94" i="21" a="1"/>
  <c r="AT94" i="21" a="1"/>
  <c r="AT91" i="21" a="1"/>
  <c r="BP91" i="21" a="1"/>
  <c r="BE93" i="21" a="1"/>
  <c r="AO92" i="21" a="1"/>
  <c r="K91" i="21" a="1"/>
  <c r="BE91" i="21" a="1"/>
  <c r="L92" i="21" a="1"/>
  <c r="AQ94" i="21" a="1"/>
  <c r="AF94" i="21" a="1"/>
  <c r="T92" i="21" a="1"/>
  <c r="BE94" i="21" a="1"/>
  <c r="AH92" i="21" a="1"/>
  <c r="BD94" i="21" a="1"/>
  <c r="AB91" i="21" a="1"/>
  <c r="BL91" i="21" a="1"/>
  <c r="S92" i="21" a="1"/>
  <c r="F93" i="21" a="1"/>
  <c r="H91" i="21" a="1"/>
  <c r="AU94" i="21" a="1"/>
  <c r="Y93" i="21" a="1"/>
  <c r="AQ93" i="21" a="1"/>
  <c r="K93" i="21" a="1"/>
  <c r="X92" i="21" a="1"/>
  <c r="AV91" i="21" a="1"/>
  <c r="BS91" i="21" a="1"/>
  <c r="AZ91" i="21" a="1"/>
  <c r="X93" i="21" a="1"/>
  <c r="BJ91" i="21" a="1"/>
  <c r="BL92" i="21" a="1"/>
  <c r="BI92" i="21" a="1"/>
  <c r="G93" i="21" a="1"/>
  <c r="U91" i="21" a="1"/>
  <c r="BI93" i="21" a="1"/>
  <c r="AC92" i="21" a="1"/>
  <c r="L93" i="21" a="1"/>
  <c r="BS93" i="21" a="1"/>
  <c r="U92" i="21" a="1"/>
  <c r="BK94" i="21" a="1"/>
  <c r="V93" i="21" a="1"/>
  <c r="E91" i="21" a="1"/>
  <c r="AA94" i="21" a="1"/>
  <c r="C91" i="21" a="1"/>
  <c r="AF91" i="21" a="1"/>
  <c r="AB93" i="21" a="1"/>
  <c r="N93" i="21" a="1"/>
  <c r="S90" i="21" a="1"/>
  <c r="BI90" i="21" a="1"/>
  <c r="AZ93" i="21" a="1"/>
  <c r="AJ91" i="21" a="1"/>
  <c r="AQ92" i="21" a="1"/>
  <c r="AG91" i="21" a="1"/>
  <c r="AV93" i="21" a="1"/>
  <c r="K92" i="21" a="1"/>
  <c r="U93" i="21" a="1"/>
  <c r="O91" i="21" a="1"/>
  <c r="BH91" i="21" a="1"/>
  <c r="AE94" i="21" a="1"/>
  <c r="AP94" i="21" a="1"/>
  <c r="R93" i="21" a="1"/>
  <c r="T93" i="21" a="1"/>
  <c r="AC91" i="21" a="1"/>
  <c r="S93" i="21" a="1"/>
  <c r="L90" i="21" a="1"/>
  <c r="BN93" i="21" a="1"/>
  <c r="D105" i="32" a="1"/>
  <c r="G94" i="21" a="1"/>
  <c r="E105" i="32" a="1"/>
  <c r="AH91" i="21" a="1"/>
  <c r="AW94" i="21" a="1"/>
  <c r="AO94" i="21" a="1"/>
  <c r="AS91" i="21" a="1"/>
  <c r="BQ91" i="21" a="1"/>
  <c r="Y91" i="21" a="1"/>
  <c r="AL91" i="21" a="1"/>
  <c r="AN91" i="21" a="1"/>
  <c r="Q91" i="21" a="1"/>
  <c r="BP90" i="21" a="1"/>
  <c r="AZ94" i="21" a="1"/>
  <c r="AL94" i="21" a="1"/>
  <c r="H92" i="21" a="1"/>
  <c r="S94" i="21" a="1"/>
  <c r="BH94" i="21" a="1"/>
  <c r="F94" i="21" a="1"/>
  <c r="BQ92" i="21" a="1"/>
  <c r="BC91" i="21" a="1"/>
  <c r="U94" i="21" a="1"/>
  <c r="AN93" i="21" a="1"/>
  <c r="O93" i="21" a="1"/>
  <c r="AT93" i="21" a="1"/>
  <c r="BA94" i="21" a="1"/>
  <c r="AE92" i="21" a="1"/>
  <c r="Z93" i="21" a="1"/>
  <c r="AC93" i="21" a="1"/>
  <c r="AM92" i="21" a="1"/>
  <c r="AU93" i="21" a="1"/>
  <c r="AN92" i="21" a="1"/>
  <c r="BR92" i="21" a="1"/>
  <c r="AI92" i="21" a="1"/>
  <c r="J94" i="21" a="1"/>
  <c r="AS92" i="21" a="1"/>
  <c r="BC92" i="21" a="1"/>
  <c r="AM91" i="21" a="1"/>
  <c r="AG90" i="21" a="1"/>
  <c r="AU92" i="21" a="1"/>
  <c r="BO92" i="21" a="1"/>
  <c r="D91" i="21" a="1"/>
  <c r="M94" i="21" a="1"/>
  <c r="M92" i="21" a="1"/>
  <c r="AI94" i="21" a="1"/>
  <c r="J92" i="21" a="1"/>
  <c r="Z90" i="21" a="1"/>
  <c r="BA93" i="21" a="1"/>
  <c r="M93" i="21" a="1"/>
  <c r="AZ92" i="21" a="1"/>
  <c r="AQ91" i="21" a="1"/>
  <c r="Q93" i="21" a="1"/>
  <c r="AS94" i="21" a="1"/>
  <c r="D93" i="21" a="1"/>
  <c r="H94" i="21" a="1"/>
  <c r="AV94" i="21" a="1"/>
  <c r="G92" i="21" a="1"/>
  <c r="V94" i="21" a="1"/>
  <c r="BJ94" i="21" a="1"/>
  <c r="BB91" i="21" a="1"/>
  <c r="AX92" i="21" a="1"/>
  <c r="Y94" i="21" a="1"/>
  <c r="AJ93" i="21" a="1"/>
  <c r="N92" i="21" a="1"/>
  <c r="BH92" i="21" a="1"/>
  <c r="J91" i="21" a="1"/>
  <c r="M91" i="21" a="1"/>
  <c r="AE93" i="21" a="1"/>
  <c r="T94" i="21" a="1"/>
  <c r="AV92" i="21" a="1"/>
  <c r="AB94" i="21" a="1"/>
  <c r="AI91" i="21" a="1"/>
  <c r="BD91" i="21" a="1"/>
  <c r="BG93" i="21" a="1"/>
  <c r="AO91" i="21" a="1"/>
  <c r="AL92" i="21" a="1"/>
  <c r="D94" i="21" a="1"/>
  <c r="BR93" i="21" a="1"/>
  <c r="AP92" i="21" a="1"/>
  <c r="AB92" i="21" a="1"/>
  <c r="BA92" i="21" a="1"/>
  <c r="BN91" i="21" a="1"/>
  <c r="BE92" i="21" a="1"/>
  <c r="C94" i="21" a="1"/>
  <c r="L91" i="21" a="1"/>
  <c r="BS92" i="21" a="1"/>
  <c r="BB92" i="21" a="1"/>
  <c r="BD92" i="21" a="1"/>
  <c r="Y92" i="21" a="1"/>
  <c r="BO91" i="21" a="1"/>
  <c r="F91" i="21" a="1"/>
  <c r="AT92" i="21" a="1"/>
  <c r="R92" i="21" a="1"/>
  <c r="J105" i="32" a="1"/>
  <c r="BR91" i="21" a="1"/>
  <c r="AX94" i="21" a="1"/>
  <c r="O94" i="21" a="1"/>
  <c r="BI91" i="21" a="1"/>
  <c r="BP92" i="21" a="1"/>
  <c r="AP93" i="21" a="1"/>
  <c r="Q94" i="21" a="1"/>
  <c r="Z94" i="21" a="1"/>
  <c r="BA91" i="21" a="1"/>
  <c r="BH93" i="21" a="1"/>
  <c r="AW92" i="21" a="1"/>
  <c r="BC93" i="21" a="1"/>
  <c r="AJ92" i="21" a="1"/>
  <c r="AH93" i="21" a="1"/>
  <c r="X94" i="21" a="1"/>
  <c r="BJ93" i="21" a="1"/>
  <c r="BB93" i="21" a="1"/>
  <c r="AG92" i="21" a="1"/>
  <c r="N94" i="21" a="1"/>
  <c r="BB94" i="21" a="1"/>
  <c r="BG91" i="21" a="1"/>
  <c r="AC94" i="21" a="1"/>
  <c r="AA92" i="21" a="1"/>
  <c r="AG93" i="21" a="1"/>
  <c r="BC94" i="21" a="1"/>
  <c r="I118" i="36" l="1" a="1"/>
  <c r="I118" i="36" s="1"/>
  <c r="F118" i="36" a="1"/>
  <c r="F118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AP92" i="1" s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U119" i="36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AQ120" i="36" s="1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R119" i="36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I90" i="35"/>
  <c r="AE91" i="35" s="1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109" i="13"/>
  <c r="BM103" i="1" l="1"/>
  <c r="C90" i="35"/>
  <c r="BC103" i="20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Y91" i="35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A93" i="11"/>
  <c r="A101" i="8"/>
  <c r="A93" i="10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Q90" i="1"/>
  <c r="P90" i="1"/>
  <c r="O90" i="1"/>
  <c r="B90" i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A90" i="10"/>
  <c r="Q90" i="8"/>
  <c r="P90" i="8"/>
  <c r="O90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Q89" i="1"/>
  <c r="P89" i="1"/>
  <c r="O89" i="1"/>
  <c r="B89" i="1"/>
  <c r="Q89" i="13"/>
  <c r="P89" i="13"/>
  <c r="O89" i="13"/>
  <c r="Q88" i="13"/>
  <c r="P88" i="13"/>
  <c r="O88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O88" i="11"/>
  <c r="P88" i="11"/>
  <c r="Q88" i="11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Q88" i="1"/>
  <c r="P88" i="1"/>
  <c r="O88" i="1"/>
  <c r="B88" i="1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Q88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Q87" i="1"/>
  <c r="P87" i="1"/>
  <c r="O87" i="1"/>
  <c r="B87" i="1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Q87" i="10"/>
  <c r="P87" i="10"/>
  <c r="O87" i="10"/>
  <c r="Q87" i="8"/>
  <c r="P87" i="8"/>
  <c r="O87" i="8"/>
  <c r="Q87" i="6"/>
  <c r="P87" i="6"/>
  <c r="O87" i="6"/>
  <c r="Q86" i="6"/>
  <c r="P86" i="6"/>
  <c r="O86" i="6"/>
  <c r="Q87" i="11"/>
  <c r="P87" i="11"/>
  <c r="O87" i="11"/>
  <c r="Q87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Q86" i="8"/>
  <c r="P86" i="8"/>
  <c r="O86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5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Q85" i="8"/>
  <c r="P85" i="8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4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C83" i="11"/>
  <c r="B83" i="11"/>
  <c r="A83" i="1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3" i="11"/>
  <c r="P83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2" i="11"/>
  <c r="P82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Q81" i="13"/>
  <c r="P81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Q8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Q80" i="13"/>
  <c r="P80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80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Q79" i="13"/>
  <c r="P79" i="13"/>
  <c r="O79" i="13"/>
  <c r="Q78" i="13"/>
  <c r="P78" i="13"/>
  <c r="O78" i="13"/>
  <c r="Q77" i="13"/>
  <c r="P77" i="13"/>
  <c r="O77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9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9" i="11"/>
  <c r="P79" i="11"/>
  <c r="O79" i="11"/>
  <c r="Q78" i="11"/>
  <c r="P78" i="11"/>
  <c r="O78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F101" i="32" a="1"/>
  <c r="I104" i="32" a="1"/>
  <c r="G102" i="32" a="1"/>
  <c r="H96" i="32" a="1"/>
  <c r="H95" i="32" a="1"/>
  <c r="I91" i="32" a="1"/>
  <c r="I95" i="32" a="1"/>
  <c r="I92" i="32" a="1"/>
  <c r="F94" i="32" a="1"/>
  <c r="E97" i="32" a="1"/>
  <c r="E102" i="32" a="1"/>
  <c r="H98" i="32" a="1"/>
  <c r="E101" i="32" a="1"/>
  <c r="J97" i="32" a="1"/>
  <c r="H101" i="32" a="1"/>
  <c r="I101" i="32" a="1"/>
  <c r="F103" i="32" a="1"/>
  <c r="G104" i="32" a="1"/>
  <c r="D96" i="32" a="1"/>
  <c r="J100" i="32" a="1"/>
  <c r="E104" i="32" a="1"/>
  <c r="G95" i="32" a="1"/>
  <c r="D97" i="32" a="1"/>
  <c r="D102" i="32" a="1"/>
  <c r="G101" i="32" a="1"/>
  <c r="G97" i="32" a="1"/>
  <c r="E94" i="32" a="1"/>
  <c r="H104" i="32" a="1"/>
  <c r="G99" i="32" a="1"/>
  <c r="F98" i="32" a="1"/>
  <c r="I98" i="32" a="1"/>
  <c r="H99" i="32" a="1"/>
  <c r="E95" i="32" a="1"/>
  <c r="I93" i="32" a="1"/>
  <c r="H102" i="32" a="1"/>
  <c r="J104" i="32" a="1"/>
  <c r="D94" i="32" a="1"/>
  <c r="E98" i="32" a="1"/>
  <c r="D103" i="32" a="1"/>
  <c r="I97" i="32" a="1"/>
  <c r="G98" i="32" a="1"/>
  <c r="J101" i="32" a="1"/>
  <c r="H97" i="32" a="1"/>
  <c r="G93" i="32" a="1"/>
  <c r="E93" i="32" a="1"/>
  <c r="E100" i="32" a="1"/>
  <c r="D99" i="32" a="1"/>
  <c r="J96" i="32" a="1"/>
  <c r="E99" i="32" a="1"/>
  <c r="H103" i="32" a="1"/>
  <c r="H100" i="32" a="1"/>
  <c r="D101" i="32" a="1"/>
  <c r="H93" i="32" a="1"/>
  <c r="J99" i="32" a="1"/>
  <c r="I103" i="32" a="1"/>
  <c r="I99" i="32" a="1"/>
  <c r="G96" i="32" a="1"/>
  <c r="J94" i="32" a="1"/>
  <c r="J98" i="32" a="1"/>
  <c r="H94" i="32" a="1"/>
  <c r="J93" i="32" a="1"/>
  <c r="I94" i="32" a="1"/>
  <c r="E103" i="32" a="1"/>
  <c r="J95" i="32" a="1"/>
  <c r="E96" i="32" a="1"/>
  <c r="F99" i="32" a="1"/>
  <c r="D95" i="32" a="1"/>
  <c r="I102" i="32" a="1"/>
  <c r="F97" i="32" a="1"/>
  <c r="G100" i="32" a="1"/>
  <c r="J102" i="32" a="1"/>
  <c r="G103" i="32" a="1"/>
  <c r="F96" i="32" a="1"/>
  <c r="D93" i="32" a="1"/>
  <c r="I100" i="32" a="1"/>
  <c r="I96" i="32" a="1"/>
  <c r="D104" i="32" a="1"/>
  <c r="J103" i="32" a="1"/>
  <c r="G92" i="32" a="1"/>
  <c r="G94" i="32" a="1"/>
  <c r="D100" i="32" a="1"/>
  <c r="F102" i="32" a="1"/>
  <c r="F95" i="32" a="1"/>
  <c r="F93" i="32" a="1"/>
  <c r="F100" i="32" a="1"/>
  <c r="D98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A81" i="10"/>
  <c r="AX93" i="10"/>
  <c r="AA81" i="11"/>
  <c r="BU81" i="11"/>
  <c r="AX93" i="11"/>
  <c r="AH81" i="12"/>
  <c r="CB81" i="12"/>
  <c r="BE93" i="12"/>
  <c r="A81" i="6"/>
  <c r="A81" i="1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E88" i="1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E89" i="1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80" i="6"/>
  <c r="A80" i="1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85" i="6"/>
  <c r="A85" i="1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Y86" i="10"/>
  <c r="AB113" i="14" s="1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J87" i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AA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F88" i="1"/>
  <c r="N88" i="1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AA89" i="10"/>
  <c r="BU90" i="10"/>
  <c r="AA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F89" i="1"/>
  <c r="N89" i="1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A90" i="6"/>
  <c r="A90" i="1"/>
  <c r="I90" i="1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I87" i="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M89" i="1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H90" i="1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B80" i="10"/>
  <c r="U80" i="10"/>
  <c r="T80" i="10"/>
  <c r="W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B81" i="10"/>
  <c r="W81" i="10"/>
  <c r="U81" i="10"/>
  <c r="T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A85" i="10"/>
  <c r="AX97" i="10"/>
  <c r="CC85" i="10"/>
  <c r="AI85" i="10"/>
  <c r="BF97" i="10"/>
  <c r="CC85" i="11"/>
  <c r="AI85" i="11"/>
  <c r="BF97" i="11"/>
  <c r="A79" i="6"/>
  <c r="A79" i="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U85" i="10"/>
  <c r="AB85" i="10"/>
  <c r="T85" i="10"/>
  <c r="W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Z86" i="8"/>
  <c r="BE98" i="8"/>
  <c r="CB86" i="8"/>
  <c r="AH86" i="8"/>
  <c r="AW98" i="10"/>
  <c r="BT86" i="10"/>
  <c r="S86" i="10"/>
  <c r="Z86" i="10"/>
  <c r="R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C87" i="1"/>
  <c r="K87" i="1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U88" i="10"/>
  <c r="AB88" i="10"/>
  <c r="T88" i="10"/>
  <c r="W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G88" i="1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Z89" i="8"/>
  <c r="R89" i="8"/>
  <c r="BE101" i="10"/>
  <c r="CB89" i="10"/>
  <c r="AH89" i="10"/>
  <c r="CB90" i="10"/>
  <c r="AH90" i="10"/>
  <c r="AW101" i="10"/>
  <c r="BT89" i="10"/>
  <c r="R89" i="10"/>
  <c r="S89" i="10"/>
  <c r="Z89" i="10"/>
  <c r="BT90" i="10"/>
  <c r="Z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G89" i="1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J90" i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U82" i="10"/>
  <c r="T82" i="10"/>
  <c r="AB82" i="10"/>
  <c r="W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M88" i="1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Y84" i="10"/>
  <c r="AB111" i="14" s="1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AA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A86" i="6"/>
  <c r="A86" i="1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D87" i="1"/>
  <c r="L87" i="1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H88" i="1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Y89" i="10"/>
  <c r="AB116" i="14" s="1"/>
  <c r="R88" i="19" s="1"/>
  <c r="Y90" i="10"/>
  <c r="AB117" i="14" s="1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H89" i="1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C90" i="1"/>
  <c r="K90" i="1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Z88" i="10"/>
  <c r="R88" i="10"/>
  <c r="S88" i="10"/>
  <c r="AY101" i="10"/>
  <c r="BV89" i="10"/>
  <c r="AB89" i="10"/>
  <c r="W89" i="10"/>
  <c r="U89" i="10"/>
  <c r="T89" i="10"/>
  <c r="AB90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Y83" i="10"/>
  <c r="AB110" i="14" s="1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83" i="6"/>
  <c r="A83" i="1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AW96" i="8"/>
  <c r="CB84" i="8"/>
  <c r="AH84" i="8"/>
  <c r="BE96" i="8"/>
  <c r="BT84" i="10"/>
  <c r="S84" i="10"/>
  <c r="R84" i="10"/>
  <c r="Z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X83" i="35" s="1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AB86" i="10"/>
  <c r="T86" i="10"/>
  <c r="U86" i="10"/>
  <c r="W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E87" i="1"/>
  <c r="M87" i="1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A88" i="6"/>
  <c r="A88" i="1"/>
  <c r="I88" i="1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A89" i="6"/>
  <c r="A89" i="1"/>
  <c r="I89" i="1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D90" i="1"/>
  <c r="L90" i="1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A87" i="6"/>
  <c r="A87" i="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AW91" i="8"/>
  <c r="BE91" i="8"/>
  <c r="R79" i="10"/>
  <c r="S79" i="10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AW94" i="8"/>
  <c r="CB82" i="8"/>
  <c r="AH82" i="8"/>
  <c r="BE94" i="8"/>
  <c r="Y82" i="10"/>
  <c r="AB109" i="14" s="1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R83" i="8"/>
  <c r="AW95" i="8"/>
  <c r="CB83" i="8"/>
  <c r="AH83" i="8"/>
  <c r="BE95" i="8"/>
  <c r="BT83" i="10"/>
  <c r="S83" i="10"/>
  <c r="Z83" i="10"/>
  <c r="R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A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84" i="6"/>
  <c r="A84" i="1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D84" i="35" s="1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Y87" i="10"/>
  <c r="AB114" i="14" s="1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F87" i="1"/>
  <c r="N87" i="1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J88" i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J89" i="1"/>
  <c r="AW102" i="8"/>
  <c r="BT90" i="8"/>
  <c r="Z90" i="8"/>
  <c r="R90" i="8"/>
  <c r="S90" i="8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E90" i="1"/>
  <c r="M90" i="1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A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A82" i="6"/>
  <c r="A82" i="1"/>
  <c r="BX83" i="12"/>
  <c r="AD83" i="12"/>
  <c r="BA95" i="12"/>
  <c r="AJ83" i="1"/>
  <c r="BG95" i="1"/>
  <c r="AL84" i="11"/>
  <c r="BI96" i="11"/>
  <c r="BT85" i="10"/>
  <c r="R85" i="10"/>
  <c r="Z85" i="10"/>
  <c r="S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W79" i="10"/>
  <c r="U79" i="10"/>
  <c r="T79" i="10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AW92" i="8"/>
  <c r="CB80" i="8"/>
  <c r="AH80" i="8"/>
  <c r="BE92" i="8"/>
  <c r="Y80" i="10"/>
  <c r="AB107" i="14" s="1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Y81" i="10"/>
  <c r="AB108" i="14" s="1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Z82" i="10"/>
  <c r="S82" i="10"/>
  <c r="R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A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U84" i="10"/>
  <c r="AB84" i="10"/>
  <c r="W84" i="10"/>
  <c r="T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4" i="35" s="1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R87" i="10"/>
  <c r="Z87" i="10"/>
  <c r="S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G87" i="1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C88" i="1"/>
  <c r="K88" i="1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C89" i="1"/>
  <c r="K89" i="1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F90" i="1"/>
  <c r="N90" i="1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AB87" i="10"/>
  <c r="W87" i="10"/>
  <c r="U87" i="10"/>
  <c r="T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S80" i="10"/>
  <c r="R80" i="10"/>
  <c r="Z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R81" i="8"/>
  <c r="AW93" i="8"/>
  <c r="CB81" i="8"/>
  <c r="AH81" i="8"/>
  <c r="BE93" i="8"/>
  <c r="BT81" i="10"/>
  <c r="Z81" i="10"/>
  <c r="R81" i="10"/>
  <c r="S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X80" i="35" s="1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A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U83" i="10"/>
  <c r="AB83" i="10"/>
  <c r="T83" i="10"/>
  <c r="W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Y85" i="10"/>
  <c r="AB112" i="14" s="1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J85" i="35" s="1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AA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H87" i="1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Y88" i="10"/>
  <c r="AB115" i="14" s="1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D88" i="1"/>
  <c r="L88" i="1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D89" i="1"/>
  <c r="L89" i="1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G90" i="1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D91" i="37"/>
  <c r="CX103" i="18"/>
  <c r="AX103" i="23" s="1"/>
  <c r="DE102" i="18"/>
  <c r="DE100" i="18"/>
  <c r="DE101" i="18"/>
  <c r="DE99" i="18"/>
  <c r="DE96" i="18"/>
  <c r="DE97" i="18"/>
  <c r="DE98" i="18"/>
  <c r="CS88" i="21"/>
  <c r="CS80" i="21"/>
  <c r="CS81" i="21"/>
  <c r="CS83" i="21"/>
  <c r="CS89" i="21"/>
  <c r="CS86" i="21"/>
  <c r="CS87" i="21"/>
  <c r="CS82" i="21"/>
  <c r="CS90" i="21"/>
  <c r="CS91" i="21"/>
  <c r="CS84" i="21"/>
  <c r="CS85" i="21"/>
  <c r="N78" i="13"/>
  <c r="AK79" i="13" s="1"/>
  <c r="M78" i="13"/>
  <c r="L78" i="13"/>
  <c r="K78" i="13"/>
  <c r="J78" i="13"/>
  <c r="AG79" i="13" s="1"/>
  <c r="I78" i="13"/>
  <c r="AF79" i="13" s="1"/>
  <c r="H78" i="13"/>
  <c r="G78" i="13"/>
  <c r="BA90" i="13" s="1"/>
  <c r="F78" i="13"/>
  <c r="E78" i="13"/>
  <c r="D78" i="13"/>
  <c r="C78" i="13"/>
  <c r="B78" i="13"/>
  <c r="A78" i="13"/>
  <c r="Q78" i="12"/>
  <c r="BK90" i="12" s="1"/>
  <c r="P78" i="12"/>
  <c r="AM79" i="12" s="1"/>
  <c r="O78" i="12"/>
  <c r="N78" i="12"/>
  <c r="AK79" i="12" s="1"/>
  <c r="M78" i="12"/>
  <c r="L78" i="12"/>
  <c r="K78" i="12"/>
  <c r="BE90" i="12" s="1"/>
  <c r="J78" i="12"/>
  <c r="BD90" i="12" s="1"/>
  <c r="I78" i="12"/>
  <c r="AF79" i="12" s="1"/>
  <c r="H78" i="12"/>
  <c r="BB90" i="12" s="1"/>
  <c r="G78" i="12"/>
  <c r="F78" i="12"/>
  <c r="E78" i="12"/>
  <c r="D78" i="12"/>
  <c r="C78" i="12"/>
  <c r="AW90" i="12" s="1"/>
  <c r="B78" i="12"/>
  <c r="AV90" i="12" s="1"/>
  <c r="AO117" i="16" s="1"/>
  <c r="A78" i="12"/>
  <c r="N78" i="11"/>
  <c r="BH90" i="11" s="1"/>
  <c r="M78" i="11"/>
  <c r="BG90" i="11" s="1"/>
  <c r="L78" i="11"/>
  <c r="K78" i="11"/>
  <c r="J78" i="11"/>
  <c r="I78" i="11"/>
  <c r="H78" i="11"/>
  <c r="AE79" i="11" s="1"/>
  <c r="G78" i="11"/>
  <c r="AD79" i="11" s="1"/>
  <c r="F78" i="11"/>
  <c r="AZ90" i="11" s="1"/>
  <c r="E78" i="11"/>
  <c r="AB79" i="11" s="1"/>
  <c r="D78" i="11"/>
  <c r="C78" i="11"/>
  <c r="B78" i="11"/>
  <c r="AV90" i="11" s="1"/>
  <c r="AO117" i="15" s="1"/>
  <c r="A78" i="11"/>
  <c r="Q78" i="10"/>
  <c r="AN79" i="10" s="1"/>
  <c r="P78" i="10"/>
  <c r="AM79" i="10" s="1"/>
  <c r="O78" i="10"/>
  <c r="AL79" i="10" s="1"/>
  <c r="N78" i="10"/>
  <c r="M78" i="10"/>
  <c r="AJ79" i="10" s="1"/>
  <c r="L78" i="10"/>
  <c r="K78" i="10"/>
  <c r="J78" i="10"/>
  <c r="AG79" i="10" s="1"/>
  <c r="I78" i="10"/>
  <c r="H78" i="10"/>
  <c r="G78" i="10"/>
  <c r="AD79" i="10" s="1"/>
  <c r="F78" i="10"/>
  <c r="E78" i="10"/>
  <c r="AB79" i="10" s="1"/>
  <c r="D78" i="10"/>
  <c r="C78" i="10"/>
  <c r="B78" i="10"/>
  <c r="A78" i="10"/>
  <c r="Q78" i="1"/>
  <c r="P78" i="1"/>
  <c r="AM79" i="1" s="1"/>
  <c r="O78" i="1"/>
  <c r="AL79" i="1" s="1"/>
  <c r="Q77" i="1"/>
  <c r="P77" i="1"/>
  <c r="O77" i="1"/>
  <c r="BI89" i="1" s="1"/>
  <c r="Q76" i="1"/>
  <c r="BK88" i="1" s="1"/>
  <c r="P76" i="1"/>
  <c r="O76" i="1"/>
  <c r="BI88" i="1" s="1"/>
  <c r="Q75" i="1"/>
  <c r="BK87" i="1" s="1"/>
  <c r="P75" i="1"/>
  <c r="O75" i="1"/>
  <c r="Q74" i="1"/>
  <c r="P74" i="1"/>
  <c r="O74" i="1"/>
  <c r="Q73" i="1"/>
  <c r="P73" i="1"/>
  <c r="O73" i="1"/>
  <c r="BI85" i="1" s="1"/>
  <c r="Q72" i="1"/>
  <c r="P72" i="1"/>
  <c r="O72" i="1"/>
  <c r="Q71" i="1"/>
  <c r="P71" i="1"/>
  <c r="BJ83" i="1" s="1"/>
  <c r="O71" i="1"/>
  <c r="BI83" i="1" s="1"/>
  <c r="Q70" i="1"/>
  <c r="BK82" i="1" s="1"/>
  <c r="P70" i="1"/>
  <c r="BJ82" i="1" s="1"/>
  <c r="O70" i="1"/>
  <c r="Q69" i="1"/>
  <c r="P69" i="1"/>
  <c r="O69" i="1"/>
  <c r="Q68" i="1"/>
  <c r="BK80" i="1" s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P6" i="1"/>
  <c r="O6" i="1"/>
  <c r="Q5" i="1"/>
  <c r="P5" i="1"/>
  <c r="Q78" i="8"/>
  <c r="P78" i="8"/>
  <c r="BJ90" i="8" s="1"/>
  <c r="O78" i="8"/>
  <c r="AL79" i="8" s="1"/>
  <c r="N78" i="8"/>
  <c r="M78" i="8"/>
  <c r="BG90" i="8" s="1"/>
  <c r="L78" i="8"/>
  <c r="K78" i="8"/>
  <c r="J78" i="8"/>
  <c r="I78" i="8"/>
  <c r="BC90" i="8" s="1"/>
  <c r="H78" i="8"/>
  <c r="BB90" i="8" s="1"/>
  <c r="G78" i="8"/>
  <c r="F78" i="8"/>
  <c r="E78" i="8"/>
  <c r="D78" i="8"/>
  <c r="AA79" i="8" s="1"/>
  <c r="C78" i="8"/>
  <c r="Z79" i="8" s="1"/>
  <c r="B78" i="8"/>
  <c r="A78" i="8"/>
  <c r="Q78" i="6"/>
  <c r="AN79" i="6" s="1"/>
  <c r="P78" i="6"/>
  <c r="O78" i="6"/>
  <c r="N78" i="6"/>
  <c r="AK79" i="6" s="1"/>
  <c r="M78" i="6"/>
  <c r="L78" i="6"/>
  <c r="K78" i="6"/>
  <c r="J78" i="6"/>
  <c r="I78" i="6"/>
  <c r="BC90" i="6" s="1"/>
  <c r="H78" i="6"/>
  <c r="G78" i="6"/>
  <c r="F78" i="6"/>
  <c r="AZ90" i="6" s="1"/>
  <c r="E78" i="6"/>
  <c r="D78" i="6"/>
  <c r="AA79" i="6" s="1"/>
  <c r="C78" i="6"/>
  <c r="B78" i="6"/>
  <c r="N78" i="1"/>
  <c r="AK79" i="1" s="1"/>
  <c r="L78" i="1"/>
  <c r="K78" i="1"/>
  <c r="AH79" i="1" s="1"/>
  <c r="D78" i="1"/>
  <c r="AA79" i="1" s="1"/>
  <c r="B78" i="1"/>
  <c r="AV90" i="1" s="1"/>
  <c r="AO117" i="36" s="1"/>
  <c r="AP86" i="35" l="1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A78" i="6"/>
  <c r="A78" i="1"/>
  <c r="I78" i="1"/>
  <c r="S78" i="6"/>
  <c r="R78" i="6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DE91" i="18"/>
  <c r="DF91" i="21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I80" i="35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I79" i="35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AY104" i="20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I87" i="35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Y84" i="35" s="1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AA79" i="10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S78" i="10"/>
  <c r="AP79" i="10" s="1"/>
  <c r="W106" i="14"/>
  <c r="Q106" i="14"/>
  <c r="X106" i="14"/>
  <c r="R78" i="10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DE92" i="18"/>
  <c r="DF92" i="21"/>
  <c r="Y112" i="4"/>
  <c r="AL124" i="4"/>
  <c r="V110" i="15"/>
  <c r="AI122" i="15"/>
  <c r="J78" i="1"/>
  <c r="BD90" i="1" s="1"/>
  <c r="W106" i="5"/>
  <c r="U106" i="5"/>
  <c r="X106" i="5"/>
  <c r="V106" i="5"/>
  <c r="Z106" i="5"/>
  <c r="O78" i="19" s="1"/>
  <c r="Q106" i="5"/>
  <c r="R78" i="8"/>
  <c r="BL90" i="8" s="1"/>
  <c r="S78" i="8"/>
  <c r="AP79" i="8" s="1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U78" i="10"/>
  <c r="AR79" i="10" s="1"/>
  <c r="W78" i="10"/>
  <c r="T78" i="10"/>
  <c r="AQ79" i="10" s="1"/>
  <c r="AY90" i="10"/>
  <c r="BG90" i="10"/>
  <c r="U78" i="13"/>
  <c r="AR79" i="13" s="1"/>
  <c r="T78" i="13"/>
  <c r="AQ79" i="13" s="1"/>
  <c r="W78" i="13"/>
  <c r="AT79" i="13" s="1"/>
  <c r="CS79" i="21"/>
  <c r="C78" i="1"/>
  <c r="AW90" i="1" s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I83" i="35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AQ86" i="35" s="1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BL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H78" i="1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X53" i="35" s="1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F94" i="21"/>
  <c r="DE94" i="18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I84" i="35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I82" i="35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I88" i="35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I86" i="35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I81" i="35"/>
  <c r="AE81" i="35" s="1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BQ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I85" i="35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K81" i="35" s="1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X19" i="35" s="1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Z79" i="10"/>
  <c r="AE118" i="14"/>
  <c r="AH79" i="8"/>
  <c r="Y106" i="5"/>
  <c r="AL118" i="5"/>
  <c r="AG118" i="5"/>
  <c r="X106" i="4"/>
  <c r="AK118" i="4"/>
  <c r="AO79" i="6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AY105" i="20"/>
  <c r="F105" i="20"/>
  <c r="AM105" i="20" s="1"/>
  <c r="AH120" i="32" s="1"/>
  <c r="G107" i="33" s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E78" i="1"/>
  <c r="AY90" i="1" s="1"/>
  <c r="M78" i="1"/>
  <c r="BG90" i="1" s="1"/>
  <c r="B24" i="35"/>
  <c r="AM25" i="1"/>
  <c r="BJ25" i="1"/>
  <c r="B48" i="35"/>
  <c r="X48" i="35" s="1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F78" i="1"/>
  <c r="AZ90" i="1" s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G78" i="1"/>
  <c r="H77" i="35"/>
  <c r="B6" i="35"/>
  <c r="X6" i="35" s="1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DF95" i="21"/>
  <c r="DE95" i="18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I89" i="35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X57" i="35" s="1"/>
  <c r="BJ58" i="1"/>
  <c r="AM58" i="1"/>
  <c r="DE93" i="18"/>
  <c r="DF93" i="2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I78" i="35"/>
  <c r="BM91" i="8"/>
  <c r="AG118" i="4"/>
  <c r="BS87" i="6"/>
  <c r="D114" i="4"/>
  <c r="AS114" i="4" s="1"/>
  <c r="T108" i="16"/>
  <c r="AG120" i="16"/>
  <c r="Y108" i="16"/>
  <c r="AL120" i="16"/>
  <c r="BD105" i="23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N82" i="35" s="1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Y79" i="10"/>
  <c r="AB106" i="14" s="1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Y80" i="35" s="1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V83" i="21" a="1"/>
  <c r="Z88" i="21" a="1"/>
  <c r="BP81" i="21" a="1"/>
  <c r="K79" i="21" a="1"/>
  <c r="AZ89" i="21" a="1"/>
  <c r="J88" i="32" a="1"/>
  <c r="U87" i="21" a="1"/>
  <c r="AA84" i="21" a="1"/>
  <c r="O89" i="21" a="1"/>
  <c r="BK86" i="21" a="1"/>
  <c r="E92" i="32" a="1"/>
  <c r="Y79" i="21" a="1"/>
  <c r="AZ82" i="21" a="1"/>
  <c r="Z81" i="21" a="1"/>
  <c r="BG82" i="21" a="1"/>
  <c r="BI82" i="21" a="1"/>
  <c r="J56" i="32" a="1"/>
  <c r="AX84" i="21" a="1"/>
  <c r="BP79" i="21" a="1"/>
  <c r="AU79" i="21" a="1"/>
  <c r="Q80" i="21" a="1"/>
  <c r="J28" i="32" a="1"/>
  <c r="BH88" i="21" a="1"/>
  <c r="O88" i="21" a="1"/>
  <c r="BS89" i="21" a="1"/>
  <c r="U88" i="21" a="1"/>
  <c r="BR86" i="21" a="1"/>
  <c r="AX83" i="21" a="1"/>
  <c r="J76" i="32" a="1"/>
  <c r="AW81" i="21" a="1"/>
  <c r="AU82" i="21" a="1"/>
  <c r="M83" i="21" a="1"/>
  <c r="BI85" i="21" a="1"/>
  <c r="N90" i="21" a="1"/>
  <c r="AU81" i="21" a="1"/>
  <c r="J34" i="32" a="1"/>
  <c r="AE83" i="21" a="1"/>
  <c r="Z87" i="21" a="1"/>
  <c r="Q85" i="21" a="1"/>
  <c r="BS80" i="21" a="1"/>
  <c r="AV81" i="21" a="1"/>
  <c r="AO89" i="21" a="1"/>
  <c r="BA88" i="21" a="1"/>
  <c r="J32" i="32" a="1"/>
  <c r="R82" i="21" a="1"/>
  <c r="AO90" i="21" a="1"/>
  <c r="J47" i="32" a="1"/>
  <c r="AG81" i="21" a="1"/>
  <c r="BQ81" i="21" a="1"/>
  <c r="AQ88" i="21" a="1"/>
  <c r="AC82" i="21" a="1"/>
  <c r="AT83" i="21" a="1"/>
  <c r="BR88" i="21" a="1"/>
  <c r="U85" i="21" a="1"/>
  <c r="Y89" i="21" a="1"/>
  <c r="AA85" i="21" a="1"/>
  <c r="C83" i="21" a="1"/>
  <c r="AJ85" i="21" a="1"/>
  <c r="BC88" i="21" a="1"/>
  <c r="M88" i="21" a="1"/>
  <c r="H89" i="21" a="1"/>
  <c r="AP83" i="21" a="1"/>
  <c r="J39" i="32" a="1"/>
  <c r="AF83" i="21" a="1"/>
  <c r="R80" i="21" a="1"/>
  <c r="X87" i="21" a="1"/>
  <c r="AW84" i="21" a="1"/>
  <c r="H81" i="21" a="1"/>
  <c r="BD83" i="21" a="1"/>
  <c r="BR89" i="21" a="1"/>
  <c r="S78" i="21" a="1"/>
  <c r="J65" i="32" a="1"/>
  <c r="AU85" i="21" a="1"/>
  <c r="AV82" i="21" a="1"/>
  <c r="Q88" i="21" a="1"/>
  <c r="AI90" i="21" a="1"/>
  <c r="V79" i="21" a="1"/>
  <c r="AL89" i="21" a="1"/>
  <c r="J75" i="32" a="1"/>
  <c r="C90" i="21" a="1"/>
  <c r="BC81" i="21" a="1"/>
  <c r="T80" i="21" a="1"/>
  <c r="AH79" i="21" a="1"/>
  <c r="AZ84" i="21" a="1"/>
  <c r="AF88" i="21" a="1"/>
  <c r="H82" i="21" a="1"/>
  <c r="C88" i="21" a="1"/>
  <c r="BR82" i="21" a="1"/>
  <c r="AZ79" i="21" a="1"/>
  <c r="BO80" i="21" a="1"/>
  <c r="J53" i="32" a="1"/>
  <c r="AG84" i="21" a="1"/>
  <c r="BE90" i="21" a="1"/>
  <c r="BG78" i="21" a="1"/>
  <c r="G85" i="21" a="1"/>
  <c r="AQ83" i="21" a="1"/>
  <c r="N88" i="21" a="1"/>
  <c r="BO79" i="21" a="1"/>
  <c r="G87" i="21" a="1"/>
  <c r="K87" i="21" a="1"/>
  <c r="BJ81" i="21" a="1"/>
  <c r="J58" i="32" a="1"/>
  <c r="J26" i="32" a="1"/>
  <c r="AB80" i="21" a="1"/>
  <c r="BK82" i="21" a="1"/>
  <c r="AZ83" i="21" a="1"/>
  <c r="Z78" i="21" a="1"/>
  <c r="AF86" i="21" a="1"/>
  <c r="J91" i="32" a="1"/>
  <c r="AH86" i="21" a="1"/>
  <c r="AS79" i="21" a="1"/>
  <c r="D82" i="21" a="1"/>
  <c r="S87" i="21" a="1"/>
  <c r="BL83" i="21" a="1"/>
  <c r="D88" i="21" a="1"/>
  <c r="AT85" i="21" a="1"/>
  <c r="BA79" i="21" a="1"/>
  <c r="H79" i="21" a="1"/>
  <c r="BS85" i="21" a="1"/>
  <c r="AF90" i="21" a="1"/>
  <c r="BB79" i="21" a="1"/>
  <c r="AO83" i="21" a="1"/>
  <c r="AS78" i="21" a="1"/>
  <c r="BJ79" i="21" a="1"/>
  <c r="BO82" i="21" a="1"/>
  <c r="M89" i="21" a="1"/>
  <c r="AO87" i="21" a="1"/>
  <c r="K89" i="21" a="1"/>
  <c r="AC88" i="21" a="1"/>
  <c r="AL83" i="21" a="1"/>
  <c r="AW83" i="21" a="1"/>
  <c r="BN85" i="21" a="1"/>
  <c r="AU88" i="21" a="1"/>
  <c r="AM85" i="21" a="1"/>
  <c r="BD86" i="21" a="1"/>
  <c r="G82" i="21" a="1"/>
  <c r="J57" i="32" a="1"/>
  <c r="AN80" i="21" a="1"/>
  <c r="J35" i="32" a="1"/>
  <c r="BE78" i="21" a="1"/>
  <c r="BL80" i="21" a="1"/>
  <c r="U80" i="21" a="1"/>
  <c r="BR83" i="21" a="1"/>
  <c r="BE89" i="21" a="1"/>
  <c r="AV89" i="21" a="1"/>
  <c r="J84" i="32" a="1"/>
  <c r="AH82" i="21" a="1"/>
  <c r="Q84" i="21" a="1"/>
  <c r="AO79" i="21" a="1"/>
  <c r="AX90" i="21" a="1"/>
  <c r="J66" i="32" a="1"/>
  <c r="N81" i="21" a="1"/>
  <c r="E80" i="21" a="1"/>
  <c r="BH90" i="21" a="1"/>
  <c r="BQ89" i="21" a="1"/>
  <c r="Y85" i="21" a="1"/>
  <c r="AL78" i="21" a="1"/>
  <c r="AO80" i="21" a="1"/>
  <c r="BB81" i="21" a="1"/>
  <c r="BO84" i="21" a="1"/>
  <c r="AU87" i="21" a="1"/>
  <c r="AP86" i="21" a="1"/>
  <c r="BQ90" i="21" a="1"/>
  <c r="BL78" i="21" a="1"/>
  <c r="AH83" i="21" a="1"/>
  <c r="BB80" i="21" a="1"/>
  <c r="J64" i="32" a="1"/>
  <c r="AB82" i="21" a="1"/>
  <c r="K88" i="21" a="1"/>
  <c r="H87" i="21" a="1"/>
  <c r="BC82" i="21" a="1"/>
  <c r="AH80" i="21" a="1"/>
  <c r="J89" i="21" a="1"/>
  <c r="BA86" i="21" a="1"/>
  <c r="J59" i="32" a="1"/>
  <c r="AO81" i="21" a="1"/>
  <c r="X80" i="21" a="1"/>
  <c r="S89" i="21" a="1"/>
  <c r="BE79" i="21" a="1"/>
  <c r="AA78" i="21" a="1"/>
  <c r="BB83" i="21" a="1"/>
  <c r="J81" i="32" a="1"/>
  <c r="V82" i="21" a="1"/>
  <c r="D84" i="21" a="1"/>
  <c r="J70" i="32" a="1"/>
  <c r="Q87" i="21" a="1"/>
  <c r="AL88" i="21" a="1"/>
  <c r="AE82" i="21" a="1"/>
  <c r="E83" i="21" a="1"/>
  <c r="AE80" i="21" a="1"/>
  <c r="AN86" i="21" a="1"/>
  <c r="S80" i="21" a="1"/>
  <c r="BQ83" i="21" a="1"/>
  <c r="AU83" i="21" a="1"/>
  <c r="L89" i="21" a="1"/>
  <c r="AF81" i="21" a="1"/>
  <c r="AE89" i="21" a="1"/>
  <c r="J88" i="21" a="1"/>
  <c r="AX81" i="21" a="1"/>
  <c r="F83" i="21" a="1"/>
  <c r="AM90" i="21" a="1"/>
  <c r="BP80" i="21" a="1"/>
  <c r="J90" i="32" a="1"/>
  <c r="BB86" i="21" a="1"/>
  <c r="AM88" i="21" a="1"/>
  <c r="AZ85" i="21" a="1"/>
  <c r="J61" i="32" a="1"/>
  <c r="BL87" i="21" a="1"/>
  <c r="U78" i="21" a="1"/>
  <c r="R89" i="21" a="1"/>
  <c r="AU86" i="21" a="1"/>
  <c r="E78" i="21" a="1"/>
  <c r="O85" i="21" a="1"/>
  <c r="AC78" i="21" a="1"/>
  <c r="J78" i="21" a="1"/>
  <c r="Y88" i="21" a="1"/>
  <c r="AF84" i="21" a="1"/>
  <c r="AU84" i="21" a="1"/>
  <c r="Y81" i="21" a="1"/>
  <c r="N78" i="21" a="1"/>
  <c r="G84" i="21" a="1"/>
  <c r="L79" i="21" a="1"/>
  <c r="C87" i="21" a="1"/>
  <c r="J85" i="21" a="1"/>
  <c r="J62" i="32" a="1"/>
  <c r="BO88" i="21" a="1"/>
  <c r="BD80" i="21" a="1"/>
  <c r="K90" i="21" a="1"/>
  <c r="M80" i="21" a="1"/>
  <c r="AQ87" i="21" a="1"/>
  <c r="BP87" i="21" a="1"/>
  <c r="AE87" i="21" a="1"/>
  <c r="K84" i="21" a="1"/>
  <c r="L81" i="21" a="1"/>
  <c r="AG82" i="21" a="1"/>
  <c r="AJ82" i="21" a="1"/>
  <c r="BL81" i="21" a="1"/>
  <c r="BP88" i="21" a="1"/>
  <c r="H78" i="21" a="1"/>
  <c r="AI83" i="21" a="1"/>
  <c r="J24" i="32" a="1"/>
  <c r="AT88" i="21" a="1"/>
  <c r="V90" i="21" a="1"/>
  <c r="AJ88" i="21" a="1"/>
  <c r="AJ90" i="21" a="1"/>
  <c r="BK85" i="21" a="1"/>
  <c r="AN89" i="21" a="1"/>
  <c r="AA81" i="21" a="1"/>
  <c r="BN78" i="21" a="1"/>
  <c r="J72" i="32" a="1"/>
  <c r="BR79" i="21" a="1"/>
  <c r="J41" i="32" a="1"/>
  <c r="T78" i="21" a="1"/>
  <c r="BS87" i="21" a="1"/>
  <c r="F81" i="21" a="1"/>
  <c r="J33" i="32" a="1"/>
  <c r="AU89" i="21" a="1"/>
  <c r="AB79" i="21" a="1"/>
  <c r="F89" i="21" a="1"/>
  <c r="J69" i="32" a="1"/>
  <c r="AW79" i="21" a="1"/>
  <c r="BI80" i="21" a="1"/>
  <c r="AL81" i="21" a="1"/>
  <c r="H88" i="21" a="1"/>
  <c r="J49" i="32" a="1"/>
  <c r="AZ78" i="21" a="1"/>
  <c r="AH89" i="21" a="1"/>
  <c r="AQ81" i="21" a="1"/>
  <c r="BG80" i="21" a="1"/>
  <c r="D85" i="21" a="1"/>
  <c r="L88" i="21" a="1"/>
  <c r="BQ84" i="21" a="1"/>
  <c r="Z85" i="21" a="1"/>
  <c r="BQ80" i="21" a="1"/>
  <c r="BG87" i="21" a="1"/>
  <c r="AX85" i="21" a="1"/>
  <c r="BD78" i="21" a="1"/>
  <c r="AS86" i="21" a="1"/>
  <c r="AX82" i="21" a="1"/>
  <c r="BD90" i="21" a="1"/>
  <c r="AM81" i="21" a="1"/>
  <c r="AJ79" i="21" a="1"/>
  <c r="Y84" i="21" a="1"/>
  <c r="Z86" i="21" a="1"/>
  <c r="BS84" i="21" a="1"/>
  <c r="BL88" i="21" a="1"/>
  <c r="BH86" i="21" a="1"/>
  <c r="O83" i="21" a="1"/>
  <c r="F92" i="32" a="1"/>
  <c r="AC87" i="21" a="1"/>
  <c r="AW88" i="21" a="1"/>
  <c r="G83" i="21" a="1"/>
  <c r="S83" i="21" a="1"/>
  <c r="BD89" i="21" a="1"/>
  <c r="BA80" i="21" a="1"/>
  <c r="AA90" i="21" a="1"/>
  <c r="G79" i="21" a="1"/>
  <c r="AZ90" i="21" a="1"/>
  <c r="AH78" i="21" a="1"/>
  <c r="J43" i="32" a="1"/>
  <c r="AE86" i="21" a="1"/>
  <c r="AQ82" i="21" a="1"/>
  <c r="AG83" i="21" a="1"/>
  <c r="S85" i="21" a="1"/>
  <c r="AA88" i="21" a="1"/>
  <c r="BH78" i="21" a="1"/>
  <c r="N80" i="21" a="1"/>
  <c r="O78" i="21" a="1"/>
  <c r="AW78" i="21" a="1"/>
  <c r="BS90" i="21" a="1"/>
  <c r="S86" i="21" a="1"/>
  <c r="AT87" i="21" a="1"/>
  <c r="H80" i="21" a="1"/>
  <c r="AQ78" i="21" a="1"/>
  <c r="AS87" i="21" a="1"/>
  <c r="AU80" i="21" a="1"/>
  <c r="BS83" i="21" a="1"/>
  <c r="BC90" i="21" a="1"/>
  <c r="AA79" i="21" a="1"/>
  <c r="J78" i="32" a="1"/>
  <c r="N82" i="21" a="1"/>
  <c r="AL80" i="21" a="1"/>
  <c r="T85" i="21" a="1"/>
  <c r="AB89" i="21" a="1"/>
  <c r="AH84" i="21" a="1"/>
  <c r="O81" i="21" a="1"/>
  <c r="BR84" i="21" a="1"/>
  <c r="BK83" i="21" a="1"/>
  <c r="Z89" i="21" a="1"/>
  <c r="R87" i="21" a="1"/>
  <c r="BI79" i="21" a="1"/>
  <c r="G89" i="21" a="1"/>
  <c r="AM82" i="21" a="1"/>
  <c r="L87" i="21" a="1"/>
  <c r="BB82" i="21" a="1"/>
  <c r="J86" i="21" a="1"/>
  <c r="AT81" i="21" a="1"/>
  <c r="AA89" i="21" a="1"/>
  <c r="O90" i="21" a="1"/>
  <c r="J44" i="32" a="1"/>
  <c r="AE90" i="21" a="1"/>
  <c r="BP78" i="21" a="1"/>
  <c r="J40" i="32" a="1"/>
  <c r="AW89" i="21" a="1"/>
  <c r="U81" i="21" a="1"/>
  <c r="BO83" i="21" a="1"/>
  <c r="L78" i="21" a="1"/>
  <c r="BK81" i="21" a="1"/>
  <c r="AV90" i="21" a="1"/>
  <c r="AS89" i="21" a="1"/>
  <c r="AV83" i="21" a="1"/>
  <c r="AZ87" i="21" a="1"/>
  <c r="AX80" i="21" a="1"/>
  <c r="BJ90" i="21" a="1"/>
  <c r="T89" i="21" a="1"/>
  <c r="BO85" i="21" a="1"/>
  <c r="Z79" i="21" a="1"/>
  <c r="BE80" i="21" a="1"/>
  <c r="BK78" i="21" a="1"/>
  <c r="BA89" i="21" a="1"/>
  <c r="AN81" i="21" a="1"/>
  <c r="AE85" i="21" a="1"/>
  <c r="AP78" i="21" a="1"/>
  <c r="J46" i="32" a="1"/>
  <c r="K85" i="21" a="1"/>
  <c r="AN85" i="21" a="1"/>
  <c r="AM87" i="21" a="1"/>
  <c r="M87" i="21" a="1"/>
  <c r="AT80" i="21" a="1"/>
  <c r="N85" i="21" a="1"/>
  <c r="J87" i="21" a="1"/>
  <c r="BJ80" i="21" a="1"/>
  <c r="R79" i="21" a="1"/>
  <c r="AZ86" i="21" a="1"/>
  <c r="J20" i="32" a="1"/>
  <c r="AF82" i="21" a="1"/>
  <c r="BD84" i="21" a="1"/>
  <c r="BA82" i="21" a="1"/>
  <c r="AS80" i="21" a="1"/>
  <c r="AQ86" i="21" a="1"/>
  <c r="BN83" i="21" a="1"/>
  <c r="AW87" i="21" a="1"/>
  <c r="D86" i="21" a="1"/>
  <c r="BC85" i="21" a="1"/>
  <c r="J42" i="32" a="1"/>
  <c r="O79" i="21" a="1"/>
  <c r="AF87" i="21" a="1"/>
  <c r="Q83" i="21" a="1"/>
  <c r="AM84" i="21" a="1"/>
  <c r="G88" i="21" a="1"/>
  <c r="BJ88" i="21" a="1"/>
  <c r="M85" i="21" a="1"/>
  <c r="BS86" i="21" a="1"/>
  <c r="AG86" i="21" a="1"/>
  <c r="AI86" i="21" a="1"/>
  <c r="R81" i="21" a="1"/>
  <c r="N83" i="21" a="1"/>
  <c r="Z82" i="21" a="1"/>
  <c r="BB88" i="21" a="1"/>
  <c r="BH87" i="21" a="1"/>
  <c r="BS88" i="21" a="1"/>
  <c r="AH85" i="21" a="1"/>
  <c r="BQ87" i="21" a="1"/>
  <c r="G81" i="21" a="1"/>
  <c r="AC86" i="21" a="1"/>
  <c r="AN87" i="21" a="1"/>
  <c r="BE84" i="21" a="1"/>
  <c r="E82" i="21" a="1"/>
  <c r="H90" i="21" a="1"/>
  <c r="AC85" i="21" a="1"/>
  <c r="N87" i="21" a="1"/>
  <c r="BG85" i="21" a="1"/>
  <c r="AA83" i="21" a="1"/>
  <c r="E86" i="21" a="1"/>
  <c r="AQ84" i="21" a="1"/>
  <c r="J21" i="32" a="1"/>
  <c r="V81" i="21" a="1"/>
  <c r="J73" i="32" a="1"/>
  <c r="O87" i="21" a="1"/>
  <c r="L80" i="21" a="1"/>
  <c r="J67" i="32" a="1"/>
  <c r="AP85" i="21" a="1"/>
  <c r="V89" i="21" a="1"/>
  <c r="BC89" i="21" a="1"/>
  <c r="BL85" i="21" a="1"/>
  <c r="J19" i="32" a="1"/>
  <c r="BA83" i="21" a="1"/>
  <c r="BQ85" i="21" a="1"/>
  <c r="U83" i="21" a="1"/>
  <c r="J92" i="32" a="1"/>
  <c r="BG88" i="21" a="1"/>
  <c r="N89" i="21" a="1"/>
  <c r="AC84" i="21" a="1"/>
  <c r="E87" i="21" a="1"/>
  <c r="X81" i="21" a="1"/>
  <c r="BH82" i="21" a="1"/>
  <c r="BO78" i="21" a="1"/>
  <c r="BD82" i="21" a="1"/>
  <c r="AI81" i="21" a="1"/>
  <c r="Y82" i="21" a="1"/>
  <c r="J50" i="32" a="1"/>
  <c r="AP80" i="21" a="1"/>
  <c r="AB90" i="21" a="1"/>
  <c r="R88" i="21" a="1"/>
  <c r="C89" i="21" a="1"/>
  <c r="BR87" i="21" a="1"/>
  <c r="AX78" i="21" a="1"/>
  <c r="BR85" i="21" a="1"/>
  <c r="J36" i="32" a="1"/>
  <c r="S82" i="21" a="1"/>
  <c r="AW80" i="21" a="1"/>
  <c r="BN87" i="21" a="1"/>
  <c r="Y83" i="21" a="1"/>
  <c r="K82" i="21" a="1"/>
  <c r="N84" i="21" a="1"/>
  <c r="AC83" i="21" a="1"/>
  <c r="AB78" i="21" a="1"/>
  <c r="Q78" i="21" a="1"/>
  <c r="BP85" i="21" a="1"/>
  <c r="AH88" i="21" a="1"/>
  <c r="Q86" i="21" a="1"/>
  <c r="BJ89" i="21" a="1"/>
  <c r="AJ84" i="21" a="1"/>
  <c r="BS82" i="21" a="1"/>
  <c r="BK84" i="21" a="1"/>
  <c r="BL82" i="21" a="1"/>
  <c r="J25" i="32" a="1"/>
  <c r="AH81" i="21" a="1"/>
  <c r="Q81" i="21" a="1"/>
  <c r="M78" i="21" a="1"/>
  <c r="X83" i="21" a="1"/>
  <c r="AC79" i="21" a="1"/>
  <c r="AG80" i="21" a="1"/>
  <c r="BB78" i="21" a="1"/>
  <c r="AI88" i="21" a="1"/>
  <c r="X85" i="21" a="1"/>
  <c r="U84" i="21" a="1"/>
  <c r="AQ85" i="21" a="1"/>
  <c r="BI86" i="21" a="1"/>
  <c r="AQ80" i="21" a="1"/>
  <c r="Q82" i="21" a="1"/>
  <c r="G90" i="21" a="1"/>
  <c r="F86" i="21" a="1"/>
  <c r="AE78" i="21" a="1"/>
  <c r="AW86" i="21" a="1"/>
  <c r="BE86" i="21" a="1"/>
  <c r="H92" i="32" a="1"/>
  <c r="AL79" i="21" a="1"/>
  <c r="J68" i="32" a="1"/>
  <c r="G86" i="21" a="1"/>
  <c r="BS81" i="21" a="1"/>
  <c r="AT90" i="21" a="1"/>
  <c r="T83" i="21" a="1"/>
  <c r="J31" i="32" a="1"/>
  <c r="AB88" i="21" a="1"/>
  <c r="AB81" i="21" a="1"/>
  <c r="AI79" i="21" a="1"/>
  <c r="AS90" i="21" a="1"/>
  <c r="BB84" i="21" a="1"/>
  <c r="AN78" i="21" a="1"/>
  <c r="AA80" i="21" a="1"/>
  <c r="X79" i="21" a="1"/>
  <c r="AP82" i="21" a="1"/>
  <c r="C84" i="21" a="1"/>
  <c r="AQ79" i="21" a="1"/>
  <c r="V80" i="21" a="1"/>
  <c r="X90" i="21" a="1"/>
  <c r="J81" i="21" a="1"/>
  <c r="T87" i="21" a="1"/>
  <c r="M84" i="21" a="1"/>
  <c r="AV85" i="21" a="1"/>
  <c r="AE81" i="21" a="1"/>
  <c r="AL82" i="21" a="1"/>
  <c r="R83" i="21" a="1"/>
  <c r="AC81" i="21" a="1"/>
  <c r="BP86" i="21" a="1"/>
  <c r="AO86" i="21" a="1"/>
  <c r="E89" i="21" a="1"/>
  <c r="F78" i="21" a="1"/>
  <c r="S81" i="21" a="1"/>
  <c r="J30" i="32" a="1"/>
  <c r="AM80" i="21" a="1"/>
  <c r="BK79" i="21" a="1"/>
  <c r="BI78" i="21" a="1"/>
  <c r="BO90" i="21" a="1"/>
  <c r="BC78" i="21" a="1"/>
  <c r="C81" i="21" a="1"/>
  <c r="BL89" i="21" a="1"/>
  <c r="J79" i="21" a="1"/>
  <c r="AN84" i="21" a="1"/>
  <c r="R78" i="21" a="1"/>
  <c r="BO81" i="21" a="1"/>
  <c r="BL84" i="21" a="1"/>
  <c r="C80" i="21" a="1"/>
  <c r="AZ81" i="21" a="1"/>
  <c r="D83" i="21" a="1"/>
  <c r="AI85" i="21" a="1"/>
  <c r="BQ86" i="21" a="1"/>
  <c r="AL85" i="21" a="1"/>
  <c r="BH81" i="21" a="1"/>
  <c r="AI87" i="21" a="1"/>
  <c r="V87" i="21" a="1"/>
  <c r="AS82" i="21" a="1"/>
  <c r="BN81" i="21" a="1"/>
  <c r="BI84" i="21" a="1"/>
  <c r="BD81" i="21" a="1"/>
  <c r="AB83" i="21" a="1"/>
  <c r="BN90" i="21" a="1"/>
  <c r="BJ87" i="21" a="1"/>
  <c r="J23" i="32" a="1"/>
  <c r="BA81" i="21" a="1"/>
  <c r="J63" i="32" a="1"/>
  <c r="BK88" i="21" a="1"/>
  <c r="BE81" i="21" a="1"/>
  <c r="AU78" i="21" a="1"/>
  <c r="AP88" i="21" a="1"/>
  <c r="F80" i="21" a="1"/>
  <c r="AX86" i="21" a="1"/>
  <c r="AJ83" i="21" a="1"/>
  <c r="AB84" i="21" a="1"/>
  <c r="AV80" i="21" a="1"/>
  <c r="J80" i="21" a="1"/>
  <c r="BG79" i="21" a="1"/>
  <c r="X78" i="21" a="1"/>
  <c r="AW85" i="21" a="1"/>
  <c r="AI89" i="21" a="1"/>
  <c r="AZ80" i="21" a="1"/>
  <c r="AJ78" i="21" a="1"/>
  <c r="AG88" i="21" a="1"/>
  <c r="T86" i="21" a="1"/>
  <c r="BC84" i="21" a="1"/>
  <c r="BE83" i="21" a="1"/>
  <c r="J54" i="32" a="1"/>
  <c r="AS84" i="21" a="1"/>
  <c r="AM89" i="21" a="1"/>
  <c r="BH89" i="21" a="1"/>
  <c r="BN79" i="21" a="1"/>
  <c r="V88" i="21" a="1"/>
  <c r="J79" i="32" a="1"/>
  <c r="BC80" i="21" a="1"/>
  <c r="AJ81" i="21" a="1"/>
  <c r="BH79" i="21" a="1"/>
  <c r="AN79" i="21" a="1"/>
  <c r="L83" i="21" a="1"/>
  <c r="X86" i="21" a="1"/>
  <c r="E88" i="21" a="1"/>
  <c r="AT86" i="21" a="1"/>
  <c r="BA78" i="21" a="1"/>
  <c r="BH85" i="21" a="1"/>
  <c r="L82" i="21" a="1"/>
  <c r="BQ78" i="21" a="1"/>
  <c r="AJ80" i="21" a="1"/>
  <c r="D90" i="21" a="1"/>
  <c r="AW90" i="21" a="1"/>
  <c r="BH83" i="21" a="1"/>
  <c r="J29" i="32" a="1"/>
  <c r="AG87" i="21" a="1"/>
  <c r="R90" i="21" a="1"/>
  <c r="BG89" i="21" a="1"/>
  <c r="AO78" i="21" a="1"/>
  <c r="AV84" i="21" a="1"/>
  <c r="J74" i="32" a="1"/>
  <c r="AP90" i="21" a="1"/>
  <c r="U86" i="21" a="1"/>
  <c r="C85" i="21" a="1"/>
  <c r="BR90" i="21" a="1"/>
  <c r="AB87" i="21" a="1"/>
  <c r="C82" i="21" a="1"/>
  <c r="BD79" i="21" a="1"/>
  <c r="J48" i="32" a="1"/>
  <c r="AI82" i="21" a="1"/>
  <c r="AN82" i="21" a="1"/>
  <c r="AX88" i="21" a="1"/>
  <c r="J38" i="32" a="1"/>
  <c r="BP82" i="21" a="1"/>
  <c r="AL90" i="21" a="1"/>
  <c r="BG83" i="21" a="1"/>
  <c r="AA87" i="21" a="1"/>
  <c r="BA90" i="21" a="1"/>
  <c r="BO89" i="21" a="1"/>
  <c r="J77" i="32" a="1"/>
  <c r="U82" i="21" a="1"/>
  <c r="H86" i="21" a="1"/>
  <c r="D79" i="21" a="1"/>
  <c r="AT89" i="21" a="1"/>
  <c r="BJ82" i="21" a="1"/>
  <c r="BJ83" i="21" a="1"/>
  <c r="BG81" i="21" a="1"/>
  <c r="AC80" i="21" a="1"/>
  <c r="H84" i="21" a="1"/>
  <c r="M90" i="21" a="1"/>
  <c r="D89" i="21" a="1"/>
  <c r="E85" i="21" a="1"/>
  <c r="D87" i="21" a="1"/>
  <c r="AI80" i="21" a="1"/>
  <c r="J89" i="32" a="1"/>
  <c r="X82" i="21" a="1"/>
  <c r="J90" i="21" a="1"/>
  <c r="BQ82" i="21" a="1"/>
  <c r="AM79" i="21" a="1"/>
  <c r="E84" i="21" a="1"/>
  <c r="BJ78" i="21" a="1"/>
  <c r="BB89" i="21" a="1"/>
  <c r="J60" i="32" a="1"/>
  <c r="AQ89" i="21" a="1"/>
  <c r="BO87" i="21" a="1"/>
  <c r="M81" i="21" a="1"/>
  <c r="N79" i="21" a="1"/>
  <c r="M82" i="21" a="1"/>
  <c r="AM86" i="21" a="1"/>
  <c r="BJ86" i="21" a="1"/>
  <c r="AV87" i="21" a="1"/>
  <c r="AF79" i="21" a="1"/>
  <c r="H85" i="21" a="1"/>
  <c r="AB86" i="21" a="1"/>
  <c r="AA82" i="21" a="1"/>
  <c r="T82" i="21" a="1"/>
  <c r="L85" i="21" a="1"/>
  <c r="BA87" i="21" a="1"/>
  <c r="BA84" i="21" a="1"/>
  <c r="T90" i="21" a="1"/>
  <c r="AP84" i="21" a="1"/>
  <c r="BI81" i="21" a="1"/>
  <c r="K80" i="21" a="1"/>
  <c r="BG90" i="21" a="1"/>
  <c r="BK89" i="21" a="1"/>
  <c r="AT84" i="21" a="1"/>
  <c r="Y87" i="21" a="1"/>
  <c r="O86" i="21" a="1"/>
  <c r="AE79" i="21" a="1"/>
  <c r="K78" i="21" a="1"/>
  <c r="J37" i="32" a="1"/>
  <c r="Z80" i="21" a="1"/>
  <c r="Y86" i="21" a="1"/>
  <c r="AG78" i="21" a="1"/>
  <c r="Q79" i="21" a="1"/>
  <c r="BL86" i="21" a="1"/>
  <c r="AX89" i="21" a="1"/>
  <c r="O84" i="21" a="1"/>
  <c r="Z83" i="21" a="1"/>
  <c r="H83" i="21" a="1"/>
  <c r="L86" i="21" a="1"/>
  <c r="BC86" i="21" a="1"/>
  <c r="AV78" i="21" a="1"/>
  <c r="BK87" i="21" a="1"/>
  <c r="AC89" i="21" a="1"/>
  <c r="AX79" i="21" a="1"/>
  <c r="BE87" i="21" a="1"/>
  <c r="BI83" i="21" a="1"/>
  <c r="V86" i="21" a="1"/>
  <c r="AG85" i="21" a="1"/>
  <c r="AF85" i="21" a="1"/>
  <c r="J82" i="21" a="1"/>
  <c r="AQ90" i="21" a="1"/>
  <c r="AI84" i="21" a="1"/>
  <c r="AP79" i="21" a="1"/>
  <c r="D80" i="21" a="1"/>
  <c r="BA85" i="21" a="1"/>
  <c r="F90" i="21" a="1"/>
  <c r="BN82" i="21" a="1"/>
  <c r="BN80" i="21" a="1"/>
  <c r="BE85" i="21" a="1"/>
  <c r="AS81" i="21" a="1"/>
  <c r="J51" i="32" a="1"/>
  <c r="AW82" i="21" a="1"/>
  <c r="AP81" i="21" a="1"/>
  <c r="K81" i="21" a="1"/>
  <c r="BL90" i="21" a="1"/>
  <c r="BP84" i="21" a="1"/>
  <c r="F87" i="21" a="1"/>
  <c r="J80" i="32" a="1"/>
  <c r="BG84" i="21" a="1"/>
  <c r="X88" i="21" a="1"/>
  <c r="BN88" i="21" a="1"/>
  <c r="T88" i="21" a="1"/>
  <c r="AF80" i="21" a="1"/>
  <c r="X89" i="21" a="1"/>
  <c r="J85" i="32" a="1"/>
  <c r="AI78" i="21" a="1"/>
  <c r="BD88" i="21" a="1"/>
  <c r="BL79" i="21" a="1"/>
  <c r="BQ79" i="21" a="1"/>
  <c r="AP87" i="21" a="1"/>
  <c r="AT79" i="21" a="1"/>
  <c r="BI87" i="21" a="1"/>
  <c r="AX87" i="21" a="1"/>
  <c r="Q89" i="21" a="1"/>
  <c r="AF78" i="21" a="1"/>
  <c r="BS79" i="21" a="1"/>
  <c r="J84" i="21" a="1"/>
  <c r="V84" i="21" a="1"/>
  <c r="BP89" i="21" a="1"/>
  <c r="G78" i="21" a="1"/>
  <c r="AT78" i="21" a="1"/>
  <c r="AJ86" i="21" a="1"/>
  <c r="BN86" i="21" a="1"/>
  <c r="BN84" i="21" a="1"/>
  <c r="C78" i="21" a="1"/>
  <c r="AM78" i="21" a="1"/>
  <c r="N86" i="21" a="1"/>
  <c r="BC87" i="21" a="1"/>
  <c r="BP83" i="21" a="1"/>
  <c r="BI89" i="21" a="1"/>
  <c r="AV88" i="21" a="1"/>
  <c r="T84" i="21" a="1"/>
  <c r="AZ88" i="21" a="1"/>
  <c r="L84" i="21" a="1"/>
  <c r="AC90" i="21" a="1"/>
  <c r="AV86" i="21" a="1"/>
  <c r="E79" i="21" a="1"/>
  <c r="BQ88" i="21" a="1"/>
  <c r="J55" i="32" a="1"/>
  <c r="BR80" i="21" a="1"/>
  <c r="AF89" i="21" a="1"/>
  <c r="M79" i="21" a="1"/>
  <c r="AO85" i="21" a="1"/>
  <c r="R85" i="21" a="1"/>
  <c r="J83" i="21" a="1"/>
  <c r="AS83" i="21" a="1"/>
  <c r="U79" i="21" a="1"/>
  <c r="Z84" i="21" a="1"/>
  <c r="AO88" i="21" a="1"/>
  <c r="BO86" i="21" a="1"/>
  <c r="S79" i="21" a="1"/>
  <c r="AN88" i="21" a="1"/>
  <c r="U90" i="21" a="1"/>
  <c r="BC83" i="21" a="1"/>
  <c r="E81" i="21" a="1"/>
  <c r="J83" i="32" a="1"/>
  <c r="AG79" i="21" a="1"/>
  <c r="AB85" i="21" a="1"/>
  <c r="BH80" i="21" a="1"/>
  <c r="AJ89" i="21" a="1"/>
  <c r="BD85" i="21" a="1"/>
  <c r="BK80" i="21" a="1"/>
  <c r="BS78" i="21" a="1"/>
  <c r="V85" i="21" a="1"/>
  <c r="BJ85" i="21" a="1"/>
  <c r="BE88" i="21" a="1"/>
  <c r="BB85" i="21" a="1"/>
  <c r="BR81" i="21" a="1"/>
  <c r="AP89" i="21" a="1"/>
  <c r="K86" i="21" a="1"/>
  <c r="AJ87" i="21" a="1"/>
  <c r="AG89" i="21" a="1"/>
  <c r="D78" i="21" a="1"/>
  <c r="Y78" i="21" a="1"/>
  <c r="R84" i="21" a="1"/>
  <c r="AS88" i="21" a="1"/>
  <c r="V78" i="21" a="1"/>
  <c r="F88" i="21" a="1"/>
  <c r="Q90" i="21" a="1"/>
  <c r="AH87" i="21" a="1"/>
  <c r="J87" i="32" a="1"/>
  <c r="S88" i="21" a="1"/>
  <c r="BN89" i="21" a="1"/>
  <c r="AL86" i="21" a="1"/>
  <c r="AH90" i="21" a="1"/>
  <c r="BG86" i="21" a="1"/>
  <c r="AT82" i="21" a="1"/>
  <c r="BD87" i="21" a="1"/>
  <c r="O82" i="21" a="1"/>
  <c r="C86" i="21" a="1"/>
  <c r="AV79" i="21" a="1"/>
  <c r="Y90" i="21" a="1"/>
  <c r="AO84" i="21" a="1"/>
  <c r="AN83" i="21" a="1"/>
  <c r="G80" i="21" a="1"/>
  <c r="BB87" i="21" a="1"/>
  <c r="D81" i="21" a="1"/>
  <c r="BI88" i="21" a="1"/>
  <c r="F79" i="21" a="1"/>
  <c r="AL84" i="21" a="1"/>
  <c r="J82" i="32" a="1"/>
  <c r="K83" i="21" a="1"/>
  <c r="F82" i="21" a="1"/>
  <c r="Y80" i="21" a="1"/>
  <c r="C79" i="21" a="1"/>
  <c r="AE84" i="21" a="1"/>
  <c r="X84" i="21" a="1"/>
  <c r="J22" i="32" a="1"/>
  <c r="J27" i="32" a="1"/>
  <c r="M86" i="21" a="1"/>
  <c r="D92" i="32" a="1"/>
  <c r="T79" i="21" a="1"/>
  <c r="F84" i="21" a="1"/>
  <c r="J71" i="32" a="1"/>
  <c r="AM83" i="21" a="1"/>
  <c r="AL87" i="21" a="1"/>
  <c r="T81" i="21" a="1"/>
  <c r="J52" i="32" a="1"/>
  <c r="BC79" i="21" a="1"/>
  <c r="AO82" i="21" a="1"/>
  <c r="BH84" i="21" a="1"/>
  <c r="AA86" i="21" a="1"/>
  <c r="BR78" i="21" a="1"/>
  <c r="J86" i="32" a="1"/>
  <c r="AE88" i="21" a="1"/>
  <c r="J45" i="32" a="1"/>
  <c r="S84" i="21" a="1"/>
  <c r="R86" i="21" a="1"/>
  <c r="BE82" i="21" a="1"/>
  <c r="BK90" i="21" a="1"/>
  <c r="F85" i="21" a="1"/>
  <c r="BJ84" i="21" a="1"/>
  <c r="AS85" i="21" a="1"/>
  <c r="U89" i="21" a="1"/>
  <c r="O80" i="21" a="1"/>
  <c r="AQ81" i="35" l="1"/>
  <c r="AN80" i="35"/>
  <c r="X61" i="35"/>
  <c r="X13" i="35"/>
  <c r="W95" i="23"/>
  <c r="X45" i="35"/>
  <c r="BO90" i="13"/>
  <c r="AH84" i="35"/>
  <c r="X59" i="35"/>
  <c r="U106" i="37"/>
  <c r="AE85" i="35"/>
  <c r="BB88" i="21"/>
  <c r="AN82" i="21"/>
  <c r="BL90" i="21"/>
  <c r="V90" i="21"/>
  <c r="BP86" i="21"/>
  <c r="J69" i="32"/>
  <c r="AI90" i="21"/>
  <c r="U89" i="21"/>
  <c r="BG86" i="21"/>
  <c r="AW88" i="21"/>
  <c r="AZ84" i="21"/>
  <c r="N86" i="21"/>
  <c r="C89" i="21"/>
  <c r="BA82" i="21"/>
  <c r="BQ89" i="21"/>
  <c r="O83" i="21"/>
  <c r="BJ80" i="21"/>
  <c r="BA84" i="21"/>
  <c r="T82" i="21"/>
  <c r="AM88" i="21"/>
  <c r="BI82" i="21"/>
  <c r="BG88" i="21"/>
  <c r="K85" i="21"/>
  <c r="BQ82" i="21"/>
  <c r="BC86" i="21"/>
  <c r="N90" i="21"/>
  <c r="Q88" i="21"/>
  <c r="M88" i="21"/>
  <c r="D90" i="21"/>
  <c r="BO90" i="21"/>
  <c r="U80" i="21"/>
  <c r="M85" i="21"/>
  <c r="X86" i="21"/>
  <c r="AS84" i="21"/>
  <c r="AW86" i="21"/>
  <c r="BD85" i="21"/>
  <c r="J79" i="21"/>
  <c r="J64" i="32"/>
  <c r="S88" i="21"/>
  <c r="Q81" i="21"/>
  <c r="BP87" i="21"/>
  <c r="O90" i="21"/>
  <c r="N84" i="21"/>
  <c r="O82" i="21"/>
  <c r="AW85" i="21"/>
  <c r="C84" i="21"/>
  <c r="BD83" i="21"/>
  <c r="J51" i="32"/>
  <c r="BE84" i="21"/>
  <c r="AO83" i="21"/>
  <c r="BD90" i="21"/>
  <c r="AQ84" i="21"/>
  <c r="AX90" i="21"/>
  <c r="F85" i="21"/>
  <c r="Y86" i="21"/>
  <c r="J77" i="32"/>
  <c r="AP83" i="21"/>
  <c r="AL82" i="21"/>
  <c r="AS85" i="21"/>
  <c r="D89" i="21"/>
  <c r="AA87" i="21"/>
  <c r="X88" i="21"/>
  <c r="U81" i="21"/>
  <c r="E89" i="21"/>
  <c r="BO83" i="21"/>
  <c r="AU89" i="21"/>
  <c r="J85" i="21"/>
  <c r="O89" i="21"/>
  <c r="F82" i="21"/>
  <c r="J75" i="32"/>
  <c r="AM80" i="21"/>
  <c r="AT86" i="21"/>
  <c r="Q80" i="21"/>
  <c r="N81" i="21"/>
  <c r="T86" i="21"/>
  <c r="AG87" i="21"/>
  <c r="T87" i="21"/>
  <c r="AP85" i="21"/>
  <c r="AT80" i="21"/>
  <c r="BJ79" i="21"/>
  <c r="J33" i="32"/>
  <c r="AH90" i="21"/>
  <c r="BI87" i="21"/>
  <c r="G83" i="21"/>
  <c r="L80" i="21"/>
  <c r="H83" i="21"/>
  <c r="J41" i="32"/>
  <c r="V79" i="21"/>
  <c r="AX88" i="21"/>
  <c r="AX84" i="21"/>
  <c r="BR83" i="21"/>
  <c r="Z81" i="21"/>
  <c r="J48" i="32"/>
  <c r="U84" i="21"/>
  <c r="J67" i="32"/>
  <c r="K86" i="21"/>
  <c r="BQ88" i="21"/>
  <c r="AE82" i="21"/>
  <c r="AS90" i="21"/>
  <c r="AB79" i="21"/>
  <c r="U85" i="21"/>
  <c r="R87" i="21"/>
  <c r="Z85" i="21"/>
  <c r="J46" i="32"/>
  <c r="BE80" i="21"/>
  <c r="BH81" i="21"/>
  <c r="AQ87" i="21"/>
  <c r="BG87" i="21"/>
  <c r="Y90" i="21"/>
  <c r="J42" i="32"/>
  <c r="AS83" i="21"/>
  <c r="G89" i="21"/>
  <c r="J89" i="32"/>
  <c r="BR79" i="21"/>
  <c r="BP82" i="21"/>
  <c r="E82" i="21"/>
  <c r="R88" i="21"/>
  <c r="AW90" i="21"/>
  <c r="BJ84" i="21"/>
  <c r="BG79" i="21"/>
  <c r="AV83" i="21"/>
  <c r="J87" i="32"/>
  <c r="BK79" i="21"/>
  <c r="BH82" i="21"/>
  <c r="AF89" i="21"/>
  <c r="BE86" i="21"/>
  <c r="AF79" i="21"/>
  <c r="T85" i="21"/>
  <c r="BG80" i="21"/>
  <c r="BJ90" i="21"/>
  <c r="AI81" i="21"/>
  <c r="J32" i="32"/>
  <c r="AM89" i="21"/>
  <c r="L82" i="21"/>
  <c r="H82" i="21"/>
  <c r="L81" i="21"/>
  <c r="U90" i="21"/>
  <c r="Y83" i="21"/>
  <c r="AQ88" i="21"/>
  <c r="AV82" i="21"/>
  <c r="J80" i="32"/>
  <c r="AW84" i="21"/>
  <c r="R86" i="21"/>
  <c r="AT81" i="21"/>
  <c r="J89" i="21"/>
  <c r="AA79" i="21"/>
  <c r="AZ86" i="21"/>
  <c r="BK81" i="21"/>
  <c r="BA81" i="21"/>
  <c r="G80" i="21"/>
  <c r="AQ89" i="21"/>
  <c r="BR80" i="21"/>
  <c r="AC84" i="21"/>
  <c r="AL79" i="21"/>
  <c r="AB83" i="21"/>
  <c r="BA87" i="21"/>
  <c r="BP84" i="21"/>
  <c r="O80" i="21"/>
  <c r="S83" i="21"/>
  <c r="BQ90" i="21"/>
  <c r="AJ90" i="21"/>
  <c r="J34" i="32"/>
  <c r="L83" i="21"/>
  <c r="AO85" i="21"/>
  <c r="AB82" i="21"/>
  <c r="AE79" i="21"/>
  <c r="J54" i="32"/>
  <c r="AM84" i="21"/>
  <c r="Z80" i="21"/>
  <c r="C83" i="21"/>
  <c r="D87" i="21"/>
  <c r="BQ84" i="21"/>
  <c r="J62" i="32"/>
  <c r="BI85" i="21"/>
  <c r="Y82" i="21"/>
  <c r="X83" i="21"/>
  <c r="AB87" i="21"/>
  <c r="J49" i="32"/>
  <c r="BN84" i="21"/>
  <c r="J31" i="32"/>
  <c r="J83" i="21"/>
  <c r="BJ83" i="21"/>
  <c r="BJ88" i="21"/>
  <c r="AH82" i="21"/>
  <c r="AN86" i="21"/>
  <c r="AG89" i="21"/>
  <c r="AM85" i="21"/>
  <c r="AV79" i="21"/>
  <c r="AA80" i="21"/>
  <c r="AI79" i="21"/>
  <c r="G81" i="21"/>
  <c r="AF88" i="21"/>
  <c r="BS87" i="21"/>
  <c r="J80" i="21"/>
  <c r="J25" i="32"/>
  <c r="AF84" i="21"/>
  <c r="AB88" i="21"/>
  <c r="J30" i="32"/>
  <c r="BA88" i="21"/>
  <c r="AN81" i="21"/>
  <c r="BQ87" i="21"/>
  <c r="S82" i="21"/>
  <c r="R85" i="21"/>
  <c r="T88" i="21"/>
  <c r="N88" i="21"/>
  <c r="BA80" i="21"/>
  <c r="BC84" i="21"/>
  <c r="BP89" i="21"/>
  <c r="C86" i="21"/>
  <c r="BE88" i="21"/>
  <c r="BD79" i="21"/>
  <c r="Y85" i="21"/>
  <c r="AG80" i="21"/>
  <c r="BC82" i="21"/>
  <c r="J20" i="32"/>
  <c r="BH90" i="21"/>
  <c r="AM82" i="21"/>
  <c r="AM86" i="21"/>
  <c r="BO81" i="21"/>
  <c r="J88" i="32"/>
  <c r="O86" i="21"/>
  <c r="AC80" i="21"/>
  <c r="BE82" i="21"/>
  <c r="AV89" i="21"/>
  <c r="AF87" i="21"/>
  <c r="AT82" i="21"/>
  <c r="AT85" i="21"/>
  <c r="AC83" i="21"/>
  <c r="AB85" i="21"/>
  <c r="AL88" i="21"/>
  <c r="F83" i="21"/>
  <c r="AO80" i="21"/>
  <c r="BB85" i="21"/>
  <c r="S89" i="21"/>
  <c r="AG81" i="21"/>
  <c r="H92" i="32"/>
  <c r="V78" i="26" s="1"/>
  <c r="X79" i="33" s="1"/>
  <c r="BR82" i="21"/>
  <c r="AP84" i="21"/>
  <c r="M87" i="21"/>
  <c r="BO87" i="21"/>
  <c r="AE87" i="21"/>
  <c r="J84" i="32"/>
  <c r="AZ80" i="21"/>
  <c r="BK90" i="21"/>
  <c r="BP81" i="21"/>
  <c r="AV87" i="21"/>
  <c r="AS88" i="21"/>
  <c r="AC90" i="21"/>
  <c r="G85" i="21"/>
  <c r="AI84" i="21"/>
  <c r="BR85" i="21"/>
  <c r="J35" i="32"/>
  <c r="J86" i="32"/>
  <c r="AE84" i="21"/>
  <c r="D85" i="21"/>
  <c r="C80" i="21"/>
  <c r="H88" i="21"/>
  <c r="AO86" i="21"/>
  <c r="R80" i="21"/>
  <c r="J43" i="32"/>
  <c r="X81" i="21"/>
  <c r="C79" i="21"/>
  <c r="AU79" i="21"/>
  <c r="L88" i="21"/>
  <c r="V83" i="21"/>
  <c r="AT89" i="21"/>
  <c r="AV86" i="21"/>
  <c r="Q85" i="21"/>
  <c r="BC90" i="21"/>
  <c r="Z82" i="21"/>
  <c r="L89" i="21"/>
  <c r="Y89" i="21"/>
  <c r="F84" i="21"/>
  <c r="BE85" i="21"/>
  <c r="BO80" i="21"/>
  <c r="AU84" i="21"/>
  <c r="BD87" i="21"/>
  <c r="BO85" i="21"/>
  <c r="K81" i="21"/>
  <c r="AH89" i="21"/>
  <c r="L79" i="21"/>
  <c r="BO79" i="21"/>
  <c r="AH86" i="21"/>
  <c r="O84" i="21"/>
  <c r="AJ81" i="21"/>
  <c r="BI88" i="21"/>
  <c r="J27" i="32"/>
  <c r="BA83" i="21"/>
  <c r="BL89" i="21"/>
  <c r="J81" i="32"/>
  <c r="AN83" i="21"/>
  <c r="BN83" i="21"/>
  <c r="AA81" i="21"/>
  <c r="BJ89" i="21"/>
  <c r="T90" i="21"/>
  <c r="AV90" i="21"/>
  <c r="AZ87" i="21"/>
  <c r="T83" i="21"/>
  <c r="BE89" i="21"/>
  <c r="AE88" i="21"/>
  <c r="AB84" i="21"/>
  <c r="M79" i="21"/>
  <c r="AP80" i="21"/>
  <c r="E80" i="21"/>
  <c r="X87" i="21"/>
  <c r="AW87" i="21"/>
  <c r="AU87" i="21"/>
  <c r="G84" i="21"/>
  <c r="G86" i="21"/>
  <c r="BH87" i="21"/>
  <c r="J52" i="32"/>
  <c r="T89" i="21"/>
  <c r="D80" i="21"/>
  <c r="Y84" i="21"/>
  <c r="C87" i="21"/>
  <c r="AW80" i="21"/>
  <c r="BK89" i="21"/>
  <c r="AJ82" i="21"/>
  <c r="C81" i="21"/>
  <c r="BK86" i="21"/>
  <c r="AF90" i="21"/>
  <c r="BS85" i="21"/>
  <c r="BD88" i="21"/>
  <c r="AS87" i="21"/>
  <c r="BC79" i="21"/>
  <c r="O85" i="21"/>
  <c r="S79" i="21"/>
  <c r="J28" i="32"/>
  <c r="BL80" i="21"/>
  <c r="BG82" i="21"/>
  <c r="BN85" i="21"/>
  <c r="AI87" i="21"/>
  <c r="AQ81" i="21"/>
  <c r="U88" i="21"/>
  <c r="D84" i="21"/>
  <c r="AX80" i="21"/>
  <c r="AJ85" i="21"/>
  <c r="X82" i="21"/>
  <c r="BS82" i="21"/>
  <c r="D86" i="21"/>
  <c r="AS81" i="21"/>
  <c r="BS86" i="21"/>
  <c r="BQ83" i="21"/>
  <c r="BH85" i="21"/>
  <c r="BD80" i="21"/>
  <c r="AJ80" i="21"/>
  <c r="AA88" i="21"/>
  <c r="J91" i="32"/>
  <c r="M86" i="21"/>
  <c r="AH81" i="21"/>
  <c r="BI86" i="21"/>
  <c r="T80" i="21"/>
  <c r="Q79" i="21"/>
  <c r="BQ85" i="21"/>
  <c r="E85" i="21"/>
  <c r="AG84" i="21"/>
  <c r="AU80" i="21"/>
  <c r="AQ86" i="21"/>
  <c r="AN80" i="21"/>
  <c r="BA85" i="21"/>
  <c r="BS79" i="21"/>
  <c r="BB84" i="21"/>
  <c r="V88" i="21"/>
  <c r="AG85" i="21"/>
  <c r="AC86" i="21"/>
  <c r="BK80" i="21"/>
  <c r="BJ81" i="21"/>
  <c r="J21" i="32"/>
  <c r="AT83" i="21"/>
  <c r="BL82" i="21"/>
  <c r="J72" i="32"/>
  <c r="BN90" i="21"/>
  <c r="BH84" i="21"/>
  <c r="BA89" i="21"/>
  <c r="G88" i="21"/>
  <c r="AO89" i="21"/>
  <c r="BB81" i="21"/>
  <c r="X89" i="21"/>
  <c r="Z88" i="21"/>
  <c r="X90" i="21"/>
  <c r="AZ82" i="21"/>
  <c r="H81" i="21"/>
  <c r="F81" i="21"/>
  <c r="BE83" i="21"/>
  <c r="Z89" i="21"/>
  <c r="AO87" i="21"/>
  <c r="BH83" i="21"/>
  <c r="AF82" i="21"/>
  <c r="H90" i="21"/>
  <c r="BQ80" i="21"/>
  <c r="D79" i="21"/>
  <c r="AL86" i="21"/>
  <c r="K88" i="21"/>
  <c r="BN79" i="21"/>
  <c r="N80" i="21"/>
  <c r="AQ79" i="21"/>
  <c r="AX86" i="21"/>
  <c r="AI88" i="21"/>
  <c r="AG88" i="21"/>
  <c r="BB83" i="21"/>
  <c r="F88" i="21"/>
  <c r="O81" i="21"/>
  <c r="J22" i="32"/>
  <c r="AT90" i="21"/>
  <c r="BD82" i="21"/>
  <c r="BE87" i="21"/>
  <c r="J19" i="32"/>
  <c r="Y87" i="21"/>
  <c r="BN89" i="21"/>
  <c r="F87" i="21"/>
  <c r="J71" i="32"/>
  <c r="AU85" i="21"/>
  <c r="AO88" i="21"/>
  <c r="J90" i="32"/>
  <c r="X84" i="21"/>
  <c r="J29" i="32"/>
  <c r="AL84" i="21"/>
  <c r="AP87" i="21"/>
  <c r="AC87" i="21"/>
  <c r="AS80" i="21"/>
  <c r="AE90" i="21"/>
  <c r="S80" i="21"/>
  <c r="AT79" i="21"/>
  <c r="H85" i="21"/>
  <c r="AM79" i="21"/>
  <c r="J68" i="32"/>
  <c r="AB89" i="21"/>
  <c r="AI80" i="21"/>
  <c r="Q89" i="21"/>
  <c r="BN86" i="21"/>
  <c r="AU88" i="21"/>
  <c r="AW83" i="21"/>
  <c r="J45" i="32"/>
  <c r="N83" i="21"/>
  <c r="AI85" i="21"/>
  <c r="AI82" i="21"/>
  <c r="J56" i="32"/>
  <c r="R90" i="21"/>
  <c r="AI86" i="21"/>
  <c r="AU82" i="21"/>
  <c r="L84" i="21"/>
  <c r="BG81" i="21"/>
  <c r="BR81" i="21"/>
  <c r="J85" i="32"/>
  <c r="AL80" i="21"/>
  <c r="M80" i="21"/>
  <c r="C90" i="21"/>
  <c r="K80" i="21"/>
  <c r="C82" i="21"/>
  <c r="AX85" i="21"/>
  <c r="X80" i="21"/>
  <c r="BH89" i="21"/>
  <c r="J26" i="32"/>
  <c r="AC88" i="21"/>
  <c r="AI83" i="21"/>
  <c r="BL81" i="21"/>
  <c r="BL85" i="21"/>
  <c r="BH88" i="21"/>
  <c r="AH85" i="21"/>
  <c r="J84" i="21"/>
  <c r="AM87" i="21"/>
  <c r="J81" i="21"/>
  <c r="T84" i="21"/>
  <c r="BA86" i="21"/>
  <c r="K90" i="21"/>
  <c r="AS79" i="21"/>
  <c r="BK83" i="21"/>
  <c r="BR90" i="21"/>
  <c r="AQ85" i="21"/>
  <c r="AW79" i="21"/>
  <c r="M84" i="21"/>
  <c r="AV88" i="21"/>
  <c r="E84" i="21"/>
  <c r="BC81" i="21"/>
  <c r="BQ79" i="21"/>
  <c r="BG90" i="21"/>
  <c r="K89" i="21"/>
  <c r="AP89" i="21"/>
  <c r="AJ83" i="21"/>
  <c r="H86" i="21"/>
  <c r="J87" i="21"/>
  <c r="H80" i="21"/>
  <c r="J47" i="32"/>
  <c r="BS83" i="21"/>
  <c r="J38" i="32"/>
  <c r="AP82" i="21"/>
  <c r="AH83" i="21"/>
  <c r="AZ83" i="21"/>
  <c r="BA79" i="21"/>
  <c r="M83" i="21"/>
  <c r="AG79" i="21"/>
  <c r="J23" i="32"/>
  <c r="BP80" i="21"/>
  <c r="AW81" i="21"/>
  <c r="AJ79" i="21"/>
  <c r="BB87" i="21"/>
  <c r="AL87" i="21"/>
  <c r="AC79" i="21"/>
  <c r="AL81" i="21"/>
  <c r="BI84" i="21"/>
  <c r="AU83" i="21"/>
  <c r="G87" i="21"/>
  <c r="N87" i="21"/>
  <c r="AL83" i="21"/>
  <c r="BS90" i="21"/>
  <c r="E81" i="21"/>
  <c r="BC87" i="21"/>
  <c r="M82" i="21"/>
  <c r="G82" i="21"/>
  <c r="AF83" i="21"/>
  <c r="J76" i="32"/>
  <c r="Q86" i="21"/>
  <c r="H89" i="21"/>
  <c r="AT87" i="21"/>
  <c r="BN88" i="21"/>
  <c r="AX79" i="21"/>
  <c r="AO82" i="21"/>
  <c r="S86" i="21"/>
  <c r="AE89" i="21"/>
  <c r="AF80" i="21"/>
  <c r="BJ87" i="21"/>
  <c r="D81" i="21"/>
  <c r="BE79" i="21"/>
  <c r="Y79" i="21"/>
  <c r="AG86" i="21"/>
  <c r="J53" i="32"/>
  <c r="K82" i="21"/>
  <c r="AN89" i="21"/>
  <c r="U82" i="21"/>
  <c r="M90" i="21"/>
  <c r="E79" i="21"/>
  <c r="G90" i="21"/>
  <c r="BD84" i="21"/>
  <c r="AX82" i="21"/>
  <c r="AN88" i="21"/>
  <c r="BS84" i="21"/>
  <c r="BP79" i="21"/>
  <c r="AH87" i="21"/>
  <c r="AJ88" i="21"/>
  <c r="AF86" i="21"/>
  <c r="BP85" i="21"/>
  <c r="U83" i="21"/>
  <c r="S87" i="21"/>
  <c r="AB86" i="21"/>
  <c r="AA86" i="21"/>
  <c r="C85" i="21"/>
  <c r="J63" i="32"/>
  <c r="AV80" i="21"/>
  <c r="V80" i="21"/>
  <c r="BO84" i="21"/>
  <c r="J36" i="32"/>
  <c r="AQ80" i="21"/>
  <c r="E92" i="32"/>
  <c r="BK88" i="21"/>
  <c r="Q83" i="21"/>
  <c r="AJ89" i="21"/>
  <c r="J73" i="32"/>
  <c r="O87" i="21"/>
  <c r="BJ82" i="21"/>
  <c r="AF85" i="21"/>
  <c r="AA89" i="21"/>
  <c r="AF81" i="21"/>
  <c r="BE90" i="21"/>
  <c r="X79" i="21"/>
  <c r="AX87" i="21"/>
  <c r="AO84" i="21"/>
  <c r="S84" i="21"/>
  <c r="AO81" i="21"/>
  <c r="Q84" i="21"/>
  <c r="AN84" i="21"/>
  <c r="M81" i="21"/>
  <c r="J88" i="21"/>
  <c r="Y88" i="21"/>
  <c r="BL88" i="21"/>
  <c r="BH79" i="21"/>
  <c r="K79" i="21"/>
  <c r="E86" i="21"/>
  <c r="AQ90" i="21"/>
  <c r="AB81" i="21"/>
  <c r="BR84" i="21"/>
  <c r="V89" i="21"/>
  <c r="AW82" i="21"/>
  <c r="BI81" i="21"/>
  <c r="BN87" i="21"/>
  <c r="AX83" i="21"/>
  <c r="AP79" i="21"/>
  <c r="J44" i="32"/>
  <c r="BG89" i="21"/>
  <c r="V87" i="21"/>
  <c r="BI80" i="21"/>
  <c r="AL85" i="21"/>
  <c r="BQ86" i="21"/>
  <c r="V84" i="21"/>
  <c r="BR86" i="21"/>
  <c r="BO82" i="21"/>
  <c r="AC89" i="21"/>
  <c r="D92" i="32"/>
  <c r="O88" i="21"/>
  <c r="Q82" i="21"/>
  <c r="BK85" i="21"/>
  <c r="R82" i="21"/>
  <c r="BG85" i="21"/>
  <c r="AJ87" i="21"/>
  <c r="BJ85" i="21"/>
  <c r="AN87" i="21"/>
  <c r="AX81" i="21"/>
  <c r="AI89" i="21"/>
  <c r="BC80" i="21"/>
  <c r="AV85" i="21"/>
  <c r="AX89" i="21"/>
  <c r="AA85" i="21"/>
  <c r="H79" i="21"/>
  <c r="J66" i="32"/>
  <c r="AT84" i="21"/>
  <c r="J74" i="32"/>
  <c r="K84" i="21"/>
  <c r="L87" i="21"/>
  <c r="BL87" i="21"/>
  <c r="BP88" i="21"/>
  <c r="BC89" i="21"/>
  <c r="BP83" i="21"/>
  <c r="E87" i="21"/>
  <c r="J82" i="32"/>
  <c r="AS86" i="21"/>
  <c r="AH79" i="21"/>
  <c r="D82" i="21"/>
  <c r="BO89" i="21"/>
  <c r="AG82" i="21"/>
  <c r="F86" i="21"/>
  <c r="BC85" i="21"/>
  <c r="BB86" i="21"/>
  <c r="AA84" i="21"/>
  <c r="Z86" i="21"/>
  <c r="BB82" i="21"/>
  <c r="J83" i="32"/>
  <c r="AE81" i="21"/>
  <c r="Y80" i="21"/>
  <c r="N79" i="21"/>
  <c r="AL90" i="21"/>
  <c r="F89" i="21"/>
  <c r="BL84" i="21"/>
  <c r="AJ86" i="21"/>
  <c r="AV84" i="21"/>
  <c r="AN85" i="21"/>
  <c r="AU86" i="21"/>
  <c r="R84" i="21"/>
  <c r="R83" i="21"/>
  <c r="AV81" i="21"/>
  <c r="BN80" i="21"/>
  <c r="AP86" i="21"/>
  <c r="J79" i="32"/>
  <c r="AS82" i="21"/>
  <c r="BB80" i="21"/>
  <c r="AB90" i="21"/>
  <c r="D83" i="21"/>
  <c r="AL89" i="21"/>
  <c r="AP88" i="21"/>
  <c r="AQ83" i="21"/>
  <c r="BB89" i="21"/>
  <c r="G79" i="21"/>
  <c r="H84" i="21"/>
  <c r="Z84" i="21"/>
  <c r="BC88" i="21"/>
  <c r="AP81" i="21"/>
  <c r="BO86" i="21"/>
  <c r="BK84" i="21"/>
  <c r="BS89" i="21"/>
  <c r="BK87" i="21"/>
  <c r="Z87" i="21"/>
  <c r="AC81" i="21"/>
  <c r="R79" i="21"/>
  <c r="K83" i="21"/>
  <c r="F90" i="21"/>
  <c r="U87" i="21"/>
  <c r="BS81" i="21"/>
  <c r="BA90" i="21"/>
  <c r="AO79" i="21"/>
  <c r="BJ86" i="21"/>
  <c r="D88" i="21"/>
  <c r="BD86" i="21"/>
  <c r="AH80" i="21"/>
  <c r="BR89" i="21"/>
  <c r="BD89" i="21"/>
  <c r="N85" i="21"/>
  <c r="BR88" i="21"/>
  <c r="E88" i="21"/>
  <c r="Q90" i="21"/>
  <c r="BH86" i="21"/>
  <c r="AO90" i="21"/>
  <c r="AM83" i="21"/>
  <c r="BN81" i="21"/>
  <c r="AZ89" i="21"/>
  <c r="T81" i="21"/>
  <c r="AN79" i="21"/>
  <c r="J60" i="32"/>
  <c r="AS89" i="21"/>
  <c r="AB80" i="21"/>
  <c r="J65" i="32"/>
  <c r="Q87" i="21"/>
  <c r="J24" i="32"/>
  <c r="BC83" i="21"/>
  <c r="AQ82" i="21"/>
  <c r="BH80" i="21"/>
  <c r="L85" i="21"/>
  <c r="AT88" i="21"/>
  <c r="F92" i="32"/>
  <c r="R89" i="21"/>
  <c r="BG84" i="21"/>
  <c r="AE85" i="21"/>
  <c r="J37" i="32"/>
  <c r="AP90" i="21"/>
  <c r="V85" i="21"/>
  <c r="AM81" i="21"/>
  <c r="H87" i="21"/>
  <c r="BO88" i="21"/>
  <c r="AZ90" i="21"/>
  <c r="BR87" i="21"/>
  <c r="BL83" i="21"/>
  <c r="BI89" i="21"/>
  <c r="AA83" i="21"/>
  <c r="AE83" i="21"/>
  <c r="N89" i="21"/>
  <c r="BS88" i="21"/>
  <c r="AZ81" i="21"/>
  <c r="BL79" i="21"/>
  <c r="E83" i="21"/>
  <c r="F80" i="21"/>
  <c r="BD81" i="21"/>
  <c r="AA82" i="21"/>
  <c r="J50" i="32"/>
  <c r="S81" i="21"/>
  <c r="J92" i="32"/>
  <c r="AZ79" i="21"/>
  <c r="AC85" i="21"/>
  <c r="J59" i="32"/>
  <c r="AE86" i="21"/>
  <c r="BQ81" i="21"/>
  <c r="J78" i="32"/>
  <c r="J57" i="32"/>
  <c r="AH88" i="21"/>
  <c r="Z83" i="21"/>
  <c r="AC82" i="21"/>
  <c r="U86" i="21"/>
  <c r="AE80" i="21"/>
  <c r="X85" i="21"/>
  <c r="F79" i="21"/>
  <c r="V82" i="21"/>
  <c r="Z79" i="21"/>
  <c r="J82" i="21"/>
  <c r="AZ85" i="21"/>
  <c r="BK82" i="21"/>
  <c r="AG83" i="21"/>
  <c r="R81" i="21"/>
  <c r="BI79" i="21"/>
  <c r="C88" i="21"/>
  <c r="S85" i="21"/>
  <c r="J40" i="32"/>
  <c r="M89" i="21"/>
  <c r="J70" i="32"/>
  <c r="BS80" i="21"/>
  <c r="J86" i="21"/>
  <c r="J90" i="21"/>
  <c r="N82" i="21"/>
  <c r="AA90" i="21"/>
  <c r="BG83" i="21"/>
  <c r="K87" i="21"/>
  <c r="BB79" i="21"/>
  <c r="O79" i="21"/>
  <c r="AZ88" i="21"/>
  <c r="BL86" i="21"/>
  <c r="T79" i="21"/>
  <c r="J58" i="32"/>
  <c r="BI83" i="21"/>
  <c r="J39" i="32"/>
  <c r="AW89" i="21"/>
  <c r="BN82" i="21"/>
  <c r="V81" i="21"/>
  <c r="V86" i="21"/>
  <c r="L86" i="21"/>
  <c r="AU81" i="21"/>
  <c r="AM90" i="21"/>
  <c r="BE81" i="21"/>
  <c r="AJ84" i="21"/>
  <c r="J55" i="32"/>
  <c r="U79" i="21"/>
  <c r="AH84" i="21"/>
  <c r="Y81" i="21"/>
  <c r="J61" i="32"/>
  <c r="AK117" i="17"/>
  <c r="F91" i="19"/>
  <c r="AM91" i="19" s="1"/>
  <c r="AD117" i="15"/>
  <c r="F92" i="19"/>
  <c r="AM92" i="19" s="1"/>
  <c r="BA103" i="19" s="1"/>
  <c r="AF117" i="4"/>
  <c r="W94" i="23"/>
  <c r="Y94" i="23" s="1"/>
  <c r="V106" i="4"/>
  <c r="R106" i="4"/>
  <c r="N94" i="37"/>
  <c r="X95" i="23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R117" i="15" s="1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5" i="23"/>
  <c r="BF106" i="23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I78" i="21"/>
  <c r="N78" i="21"/>
  <c r="Y78" i="21"/>
  <c r="H78" i="21"/>
  <c r="AN78" i="21"/>
  <c r="BC78" i="21"/>
  <c r="BQ78" i="21"/>
  <c r="J78" i="21"/>
  <c r="AP78" i="21"/>
  <c r="D78" i="21"/>
  <c r="AQ78" i="21"/>
  <c r="E78" i="21"/>
  <c r="AO78" i="21"/>
  <c r="AZ78" i="21"/>
  <c r="BO78" i="21"/>
  <c r="AX78" i="21"/>
  <c r="BL78" i="21"/>
  <c r="AU78" i="21"/>
  <c r="F78" i="21"/>
  <c r="C78" i="21"/>
  <c r="BK78" i="21"/>
  <c r="AB78" i="21"/>
  <c r="AM78" i="21"/>
  <c r="AC78" i="21"/>
  <c r="BE78" i="21"/>
  <c r="S78" i="21"/>
  <c r="AA78" i="21"/>
  <c r="BN78" i="21"/>
  <c r="U78" i="21"/>
  <c r="R78" i="21"/>
  <c r="BA78" i="21"/>
  <c r="O78" i="21"/>
  <c r="Z78" i="21"/>
  <c r="BI78" i="21"/>
  <c r="AH78" i="21"/>
  <c r="AE78" i="21"/>
  <c r="G78" i="21"/>
  <c r="AW78" i="21"/>
  <c r="BH78" i="21"/>
  <c r="K78" i="21"/>
  <c r="BS78" i="21"/>
  <c r="L78" i="21"/>
  <c r="AV78" i="21"/>
  <c r="X78" i="21"/>
  <c r="AF78" i="21"/>
  <c r="V78" i="21"/>
  <c r="AG78" i="21"/>
  <c r="BP78" i="21"/>
  <c r="M78" i="21"/>
  <c r="AS78" i="21"/>
  <c r="AL78" i="21"/>
  <c r="BD78" i="21"/>
  <c r="BR78" i="21"/>
  <c r="AT78" i="21"/>
  <c r="AJ78" i="21"/>
  <c r="BB78" i="21"/>
  <c r="T78" i="21"/>
  <c r="BJ78" i="21"/>
  <c r="BG78" i="21"/>
  <c r="Q78" i="21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AN78" i="35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DF90" i="21"/>
  <c r="DE90" i="18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X89" i="20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U94" i="20" s="1"/>
  <c r="AP94" i="20" s="1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BA90" i="20" s="1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I77" i="3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U93" i="20" s="1"/>
  <c r="AP93" i="20" s="1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BE100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Y95" i="23" l="1"/>
  <c r="Z106" i="23" s="1"/>
  <c r="AD106" i="23" s="1"/>
  <c r="D107" i="33" s="1"/>
  <c r="T89" i="22"/>
  <c r="AQ114" i="36"/>
  <c r="BA92" i="20"/>
  <c r="K93" i="20"/>
  <c r="AN93" i="20" s="1"/>
  <c r="K78" i="22"/>
  <c r="AN117" i="4"/>
  <c r="AI90" i="23" s="1"/>
  <c r="CX92" i="18"/>
  <c r="AX92" i="23" s="1"/>
  <c r="AD90" i="21"/>
  <c r="BY90" i="21" s="1"/>
  <c r="CK91" i="21" s="1"/>
  <c r="AD83" i="21"/>
  <c r="BY83" i="21" s="1"/>
  <c r="AK79" i="21"/>
  <c r="BZ79" i="21" s="1"/>
  <c r="CY91" i="21" s="1"/>
  <c r="W79" i="21"/>
  <c r="BX79" i="21" s="1"/>
  <c r="CW91" i="21" s="1"/>
  <c r="CU95" i="18"/>
  <c r="AU95" i="23" s="1"/>
  <c r="AK88" i="21"/>
  <c r="BZ88" i="21" s="1"/>
  <c r="W85" i="21"/>
  <c r="BX85" i="21" s="1"/>
  <c r="BM87" i="21"/>
  <c r="CD87" i="21" s="1"/>
  <c r="AR89" i="21"/>
  <c r="CA89" i="21" s="1"/>
  <c r="AY84" i="21"/>
  <c r="CB84" i="21" s="1"/>
  <c r="W80" i="21"/>
  <c r="BX80" i="21" s="1"/>
  <c r="P80" i="21"/>
  <c r="BW80" i="21" s="1"/>
  <c r="CV92" i="21" s="1"/>
  <c r="I90" i="21"/>
  <c r="BV90" i="21" s="1"/>
  <c r="AD82" i="21"/>
  <c r="BY82" i="21" s="1"/>
  <c r="CX94" i="21" s="1"/>
  <c r="AD86" i="21"/>
  <c r="BY86" i="21" s="1"/>
  <c r="BF85" i="21"/>
  <c r="CC85" i="21" s="1"/>
  <c r="BF87" i="21"/>
  <c r="CC87" i="21" s="1"/>
  <c r="BM85" i="21"/>
  <c r="CD85" i="21" s="1"/>
  <c r="AY86" i="21"/>
  <c r="CB86" i="21" s="1"/>
  <c r="AY80" i="21"/>
  <c r="CB80" i="21" s="1"/>
  <c r="DA92" i="21" s="1"/>
  <c r="AK84" i="21"/>
  <c r="BZ84" i="21" s="1"/>
  <c r="P85" i="21"/>
  <c r="BW85" i="21" s="1"/>
  <c r="I89" i="21"/>
  <c r="BV89" i="21" s="1"/>
  <c r="W82" i="21"/>
  <c r="BX82" i="21" s="1"/>
  <c r="P88" i="21"/>
  <c r="BW88" i="21" s="1"/>
  <c r="AD81" i="21"/>
  <c r="BY81" i="21" s="1"/>
  <c r="CX93" i="21" s="1"/>
  <c r="W90" i="21"/>
  <c r="BX90" i="21" s="1"/>
  <c r="CJ91" i="21" s="1"/>
  <c r="W81" i="21"/>
  <c r="BX81" i="21" s="1"/>
  <c r="L92" i="32"/>
  <c r="W104" i="32" s="1"/>
  <c r="W83" i="21"/>
  <c r="BX83" i="21" s="1"/>
  <c r="CW95" i="21" s="1"/>
  <c r="AR90" i="21"/>
  <c r="CA90" i="21" s="1"/>
  <c r="CM91" i="21" s="1"/>
  <c r="BT83" i="21"/>
  <c r="CE83" i="21" s="1"/>
  <c r="AK85" i="21"/>
  <c r="BZ85" i="21" s="1"/>
  <c r="BT82" i="21"/>
  <c r="CE82" i="21" s="1"/>
  <c r="DD94" i="21" s="1"/>
  <c r="P82" i="21"/>
  <c r="BW82" i="21" s="1"/>
  <c r="CV94" i="21" s="1"/>
  <c r="BF90" i="21"/>
  <c r="CC90" i="21" s="1"/>
  <c r="CO91" i="21" s="1"/>
  <c r="AR81" i="21"/>
  <c r="CA81" i="21" s="1"/>
  <c r="CZ93" i="21" s="1"/>
  <c r="AK81" i="21"/>
  <c r="BZ81" i="21" s="1"/>
  <c r="CY93" i="21" s="1"/>
  <c r="P84" i="21"/>
  <c r="BW84" i="21" s="1"/>
  <c r="AR87" i="21"/>
  <c r="CA87" i="21" s="1"/>
  <c r="BT84" i="21"/>
  <c r="CE84" i="21" s="1"/>
  <c r="P79" i="21"/>
  <c r="BW79" i="21" s="1"/>
  <c r="CV91" i="21" s="1"/>
  <c r="AR84" i="21"/>
  <c r="CA84" i="21" s="1"/>
  <c r="AK86" i="21"/>
  <c r="BZ86" i="21" s="1"/>
  <c r="P87" i="21"/>
  <c r="BW87" i="21" s="1"/>
  <c r="P83" i="21"/>
  <c r="BW83" i="21" s="1"/>
  <c r="CV95" i="21" s="1"/>
  <c r="AD84" i="21"/>
  <c r="BY84" i="21" s="1"/>
  <c r="I87" i="21"/>
  <c r="BV87" i="21" s="1"/>
  <c r="BF82" i="21"/>
  <c r="CC82" i="21" s="1"/>
  <c r="DB94" i="21" s="1"/>
  <c r="AR85" i="21"/>
  <c r="CA85" i="21" s="1"/>
  <c r="BT86" i="21"/>
  <c r="CE86" i="21" s="1"/>
  <c r="W87" i="21"/>
  <c r="BX87" i="21" s="1"/>
  <c r="I86" i="21"/>
  <c r="BV86" i="21" s="1"/>
  <c r="BM88" i="21"/>
  <c r="CD88" i="21" s="1"/>
  <c r="CW97" i="18"/>
  <c r="AW97" i="23" s="1"/>
  <c r="P89" i="21"/>
  <c r="BW89" i="21" s="1"/>
  <c r="BF84" i="21"/>
  <c r="CC84" i="21" s="1"/>
  <c r="M92" i="32"/>
  <c r="CY96" i="18"/>
  <c r="AY96" i="23" s="1"/>
  <c r="BM81" i="21"/>
  <c r="CD81" i="21" s="1"/>
  <c r="AY88" i="21"/>
  <c r="CB88" i="21" s="1"/>
  <c r="U92" i="32"/>
  <c r="BT79" i="21"/>
  <c r="CE79" i="21" s="1"/>
  <c r="DD91" i="21" s="1"/>
  <c r="P92" i="32"/>
  <c r="CZ93" i="18"/>
  <c r="AZ93" i="23" s="1"/>
  <c r="N92" i="32"/>
  <c r="R92" i="32"/>
  <c r="BM79" i="21"/>
  <c r="CD79" i="21" s="1"/>
  <c r="DC91" i="21" s="1"/>
  <c r="P81" i="21"/>
  <c r="BW81" i="21" s="1"/>
  <c r="CV93" i="21" s="1"/>
  <c r="BM86" i="21"/>
  <c r="CD86" i="21" s="1"/>
  <c r="BM80" i="21"/>
  <c r="CD80" i="21" s="1"/>
  <c r="DC92" i="21" s="1"/>
  <c r="BF79" i="21"/>
  <c r="CC79" i="21" s="1"/>
  <c r="DB91" i="21" s="1"/>
  <c r="AK83" i="21"/>
  <c r="BZ83" i="21" s="1"/>
  <c r="CY95" i="21" s="1"/>
  <c r="BF86" i="21"/>
  <c r="CC86" i="21" s="1"/>
  <c r="AR80" i="21"/>
  <c r="CA80" i="21" s="1"/>
  <c r="CZ92" i="21" s="1"/>
  <c r="CU91" i="18"/>
  <c r="AU91" i="23" s="1"/>
  <c r="CX100" i="18"/>
  <c r="AX100" i="23" s="1"/>
  <c r="CW91" i="18"/>
  <c r="AW91" i="23" s="1"/>
  <c r="AD87" i="21"/>
  <c r="BY87" i="21" s="1"/>
  <c r="BM89" i="21"/>
  <c r="CD89" i="21" s="1"/>
  <c r="AR86" i="21"/>
  <c r="CA86" i="21" s="1"/>
  <c r="BT87" i="21"/>
  <c r="CE87" i="21" s="1"/>
  <c r="I83" i="21"/>
  <c r="BV83" i="21" s="1"/>
  <c r="BF80" i="21"/>
  <c r="CC80" i="21" s="1"/>
  <c r="AD80" i="21"/>
  <c r="BY80" i="21" s="1"/>
  <c r="CX92" i="21" s="1"/>
  <c r="AR79" i="21"/>
  <c r="CA79" i="21" s="1"/>
  <c r="AY83" i="21"/>
  <c r="CB83" i="21" s="1"/>
  <c r="DA95" i="21" s="1"/>
  <c r="AY90" i="21"/>
  <c r="CB90" i="21" s="1"/>
  <c r="CN91" i="21" s="1"/>
  <c r="AD85" i="21"/>
  <c r="BY85" i="21" s="1"/>
  <c r="AK82" i="21"/>
  <c r="BZ82" i="21" s="1"/>
  <c r="CY94" i="21" s="1"/>
  <c r="W84" i="21"/>
  <c r="BX84" i="21" s="1"/>
  <c r="AR82" i="21"/>
  <c r="CA82" i="21" s="1"/>
  <c r="I85" i="21"/>
  <c r="BV85" i="21" s="1"/>
  <c r="BF83" i="21"/>
  <c r="CC83" i="21" s="1"/>
  <c r="DB95" i="21" s="1"/>
  <c r="W88" i="21"/>
  <c r="BX88" i="21" s="1"/>
  <c r="BM82" i="21"/>
  <c r="CD82" i="21" s="1"/>
  <c r="P86" i="21"/>
  <c r="BW86" i="21" s="1"/>
  <c r="BT89" i="21"/>
  <c r="CE89" i="21" s="1"/>
  <c r="BF81" i="21"/>
  <c r="CC81" i="21" s="1"/>
  <c r="DB93" i="21" s="1"/>
  <c r="BF89" i="21"/>
  <c r="CC89" i="21" s="1"/>
  <c r="I88" i="21"/>
  <c r="BV88" i="21" s="1"/>
  <c r="BT81" i="21"/>
  <c r="CE81" i="21" s="1"/>
  <c r="DD93" i="21" s="1"/>
  <c r="BF88" i="21"/>
  <c r="CC88" i="21" s="1"/>
  <c r="BM83" i="21"/>
  <c r="CD83" i="21" s="1"/>
  <c r="CV101" i="18"/>
  <c r="AV101" i="23" s="1"/>
  <c r="AY82" i="21"/>
  <c r="CB82" i="21" s="1"/>
  <c r="DA94" i="21" s="1"/>
  <c r="AK89" i="21"/>
  <c r="BZ89" i="21" s="1"/>
  <c r="I81" i="21"/>
  <c r="BV81" i="21" s="1"/>
  <c r="BT90" i="21"/>
  <c r="CE90" i="21" s="1"/>
  <c r="CQ91" i="21" s="1"/>
  <c r="I82" i="21"/>
  <c r="BV82" i="21" s="1"/>
  <c r="CU94" i="21" s="1"/>
  <c r="AK90" i="21"/>
  <c r="BZ90" i="21" s="1"/>
  <c r="CL91" i="21" s="1"/>
  <c r="CU93" i="18"/>
  <c r="AU93" i="23" s="1"/>
  <c r="CY95" i="18"/>
  <c r="AY95" i="23" s="1"/>
  <c r="CT91" i="18"/>
  <c r="AT91" i="23" s="1"/>
  <c r="W86" i="21"/>
  <c r="BX86" i="21" s="1"/>
  <c r="AY79" i="21"/>
  <c r="CB79" i="21" s="1"/>
  <c r="CZ101" i="18"/>
  <c r="AZ101" i="23" s="1"/>
  <c r="I84" i="21"/>
  <c r="BV84" i="21" s="1"/>
  <c r="CW101" i="18"/>
  <c r="AW101" i="23" s="1"/>
  <c r="I80" i="21"/>
  <c r="BV80" i="21" s="1"/>
  <c r="CU92" i="21" s="1"/>
  <c r="AY81" i="21"/>
  <c r="CB81" i="21" s="1"/>
  <c r="DA93" i="21" s="1"/>
  <c r="BM84" i="21"/>
  <c r="CD84" i="21" s="1"/>
  <c r="AY89" i="21"/>
  <c r="CB89" i="21" s="1"/>
  <c r="W89" i="21"/>
  <c r="BX89" i="21" s="1"/>
  <c r="AD88" i="21"/>
  <c r="BY88" i="21" s="1"/>
  <c r="AD79" i="21"/>
  <c r="BY79" i="21" s="1"/>
  <c r="CX91" i="21" s="1"/>
  <c r="T92" i="32"/>
  <c r="AR88" i="21"/>
  <c r="CA88" i="21" s="1"/>
  <c r="P90" i="21"/>
  <c r="BW90" i="21" s="1"/>
  <c r="AK80" i="21"/>
  <c r="BZ80" i="21" s="1"/>
  <c r="CY92" i="21" s="1"/>
  <c r="BT88" i="21"/>
  <c r="CE88" i="21" s="1"/>
  <c r="AR83" i="21"/>
  <c r="CA83" i="21" s="1"/>
  <c r="CZ95" i="21" s="1"/>
  <c r="AY85" i="21"/>
  <c r="CB85" i="21" s="1"/>
  <c r="CT98" i="18"/>
  <c r="AT98" i="23" s="1"/>
  <c r="AD89" i="21"/>
  <c r="BY89" i="21" s="1"/>
  <c r="AK87" i="21"/>
  <c r="BZ87" i="21" s="1"/>
  <c r="BT85" i="21"/>
  <c r="CE85" i="21" s="1"/>
  <c r="AY87" i="21"/>
  <c r="CB87" i="21" s="1"/>
  <c r="BT80" i="21"/>
  <c r="CE80" i="21" s="1"/>
  <c r="DD92" i="21" s="1"/>
  <c r="I79" i="21"/>
  <c r="BV79" i="21" s="1"/>
  <c r="CU91" i="21" s="1"/>
  <c r="DB93" i="18"/>
  <c r="BB93" i="23" s="1"/>
  <c r="BM90" i="21"/>
  <c r="CD90" i="21" s="1"/>
  <c r="CP91" i="21" s="1"/>
  <c r="S92" i="32"/>
  <c r="Q92" i="32"/>
  <c r="O92" i="32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D88" i="37"/>
  <c r="R100" i="37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W78" i="21"/>
  <c r="BX78" i="21" s="1"/>
  <c r="AD78" i="21"/>
  <c r="BY78" i="21" s="1"/>
  <c r="CL79" i="18"/>
  <c r="Q79" i="23" s="1"/>
  <c r="CQ79" i="18"/>
  <c r="CH79" i="18"/>
  <c r="AE90" i="20"/>
  <c r="AR90" i="20" s="1"/>
  <c r="BD99" i="19"/>
  <c r="AK78" i="21"/>
  <c r="BZ78" i="21" s="1"/>
  <c r="CO91" i="18"/>
  <c r="T91" i="23" s="1"/>
  <c r="BD94" i="20"/>
  <c r="BF103" i="23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Y78" i="21"/>
  <c r="CB78" i="21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T78" i="21"/>
  <c r="CE78" i="21" s="1"/>
  <c r="I78" i="21"/>
  <c r="BV78" i="21" s="1"/>
  <c r="P78" i="21"/>
  <c r="BW78" i="21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Z103" i="23" s="1"/>
  <c r="AD103" i="23" s="1"/>
  <c r="D104" i="33" s="1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AR78" i="21"/>
  <c r="CA78" i="21" s="1"/>
  <c r="U100" i="20"/>
  <c r="AP100" i="20" s="1"/>
  <c r="BB100" i="20"/>
  <c r="CN86" i="18"/>
  <c r="S86" i="23" s="1"/>
  <c r="E86" i="37"/>
  <c r="CZ98" i="18"/>
  <c r="AZ98" i="23" s="1"/>
  <c r="CQ80" i="18"/>
  <c r="DC92" i="18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AQ106" i="36" s="1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BM78" i="21"/>
  <c r="CD78" i="21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BF78" i="21"/>
  <c r="CC78" i="21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V93" i="20" s="1"/>
  <c r="AG116" i="32"/>
  <c r="H103" i="33" s="1"/>
  <c r="BD92" i="20"/>
  <c r="BD89" i="20"/>
  <c r="BA95" i="20"/>
  <c r="AZ92" i="20"/>
  <c r="Z105" i="23" l="1"/>
  <c r="AD105" i="23" s="1"/>
  <c r="D106" i="33" s="1"/>
  <c r="Z104" i="23"/>
  <c r="AD104" i="23" s="1"/>
  <c r="D105" i="33" s="1"/>
  <c r="D97" i="20"/>
  <c r="D90" i="20"/>
  <c r="H79" i="23"/>
  <c r="J79" i="23" s="1"/>
  <c r="CP82" i="21"/>
  <c r="CK86" i="21"/>
  <c r="CW90" i="21"/>
  <c r="CJ90" i="21"/>
  <c r="CP85" i="21"/>
  <c r="CL88" i="21"/>
  <c r="CL89" i="21"/>
  <c r="CP89" i="21"/>
  <c r="CO86" i="21"/>
  <c r="CL85" i="21"/>
  <c r="CJ81" i="21"/>
  <c r="CK87" i="21"/>
  <c r="CP80" i="21"/>
  <c r="CX90" i="21"/>
  <c r="CO80" i="21"/>
  <c r="CI85" i="21"/>
  <c r="CK83" i="21"/>
  <c r="CN80" i="21"/>
  <c r="CL79" i="21"/>
  <c r="CO90" i="21"/>
  <c r="CI81" i="21"/>
  <c r="CH87" i="21"/>
  <c r="CX95" i="21"/>
  <c r="CP88" i="21"/>
  <c r="CH81" i="21"/>
  <c r="CH83" i="21"/>
  <c r="CJ80" i="21"/>
  <c r="CK82" i="21"/>
  <c r="DC94" i="21"/>
  <c r="CO89" i="21"/>
  <c r="CW92" i="21"/>
  <c r="CL87" i="21"/>
  <c r="CQ79" i="21"/>
  <c r="CU93" i="21"/>
  <c r="DG93" i="21" s="1"/>
  <c r="CW93" i="21"/>
  <c r="CJ83" i="21"/>
  <c r="CP81" i="21"/>
  <c r="CH89" i="21"/>
  <c r="CH90" i="21"/>
  <c r="CP87" i="21"/>
  <c r="CL86" i="21"/>
  <c r="CQ84" i="21"/>
  <c r="CI80" i="21"/>
  <c r="CJ85" i="21"/>
  <c r="DC93" i="21"/>
  <c r="CU95" i="21"/>
  <c r="DB92" i="21"/>
  <c r="CL84" i="21"/>
  <c r="CH91" i="21"/>
  <c r="DD95" i="21"/>
  <c r="CU90" i="21"/>
  <c r="CN86" i="21"/>
  <c r="CP83" i="21"/>
  <c r="CI87" i="21"/>
  <c r="CM86" i="21"/>
  <c r="CK85" i="21"/>
  <c r="CI88" i="21"/>
  <c r="CN84" i="21"/>
  <c r="CN90" i="21"/>
  <c r="CJ86" i="21"/>
  <c r="CO88" i="21"/>
  <c r="CI89" i="21"/>
  <c r="CQ81" i="21"/>
  <c r="CP86" i="21"/>
  <c r="CF83" i="21" a="1"/>
  <c r="CF83" i="21" s="1"/>
  <c r="DE95" i="21" s="1"/>
  <c r="CP84" i="21"/>
  <c r="CN85" i="21"/>
  <c r="CW94" i="21"/>
  <c r="CJ87" i="21"/>
  <c r="CO87" i="21"/>
  <c r="CL82" i="21"/>
  <c r="CJ82" i="21"/>
  <c r="CN81" i="21"/>
  <c r="CF85" i="21" a="1"/>
  <c r="CF85" i="21" s="1"/>
  <c r="Z92" i="32"/>
  <c r="AA93" i="32" s="1"/>
  <c r="CO84" i="21"/>
  <c r="CM85" i="21"/>
  <c r="DA91" i="21"/>
  <c r="CM81" i="21"/>
  <c r="CI86" i="21"/>
  <c r="CI84" i="21"/>
  <c r="CI90" i="21"/>
  <c r="CM80" i="21"/>
  <c r="CQ87" i="21"/>
  <c r="CN89" i="21"/>
  <c r="CQ89" i="21"/>
  <c r="CJ88" i="21"/>
  <c r="CH88" i="21"/>
  <c r="CF81" i="21" a="1"/>
  <c r="CF81" i="21" s="1"/>
  <c r="CM84" i="21"/>
  <c r="CH85" i="21"/>
  <c r="CO83" i="21"/>
  <c r="CM90" i="21"/>
  <c r="CI82" i="21"/>
  <c r="CM87" i="21"/>
  <c r="CF86" i="21" a="1"/>
  <c r="CF86" i="21" s="1"/>
  <c r="CJ84" i="21"/>
  <c r="CH86" i="21"/>
  <c r="DC95" i="21"/>
  <c r="CO82" i="21"/>
  <c r="CK84" i="21"/>
  <c r="CF84" i="21" a="1"/>
  <c r="CF84" i="21" s="1"/>
  <c r="CZ90" i="21"/>
  <c r="CK81" i="21"/>
  <c r="CI83" i="21"/>
  <c r="DG91" i="21"/>
  <c r="CO85" i="21"/>
  <c r="CF79" i="21" a="1"/>
  <c r="CF79" i="21" s="1"/>
  <c r="DE91" i="21" s="1"/>
  <c r="CQ80" i="21"/>
  <c r="CQ82" i="21"/>
  <c r="CN88" i="21"/>
  <c r="DG94" i="21"/>
  <c r="X104" i="32"/>
  <c r="AG104" i="32" s="1"/>
  <c r="H91" i="33" s="1"/>
  <c r="CL90" i="21"/>
  <c r="CL83" i="21"/>
  <c r="CQ85" i="21"/>
  <c r="CL80" i="21"/>
  <c r="CQ83" i="21"/>
  <c r="CN79" i="21"/>
  <c r="CQ86" i="21"/>
  <c r="V92" i="32" a="1"/>
  <c r="V92" i="32" s="1"/>
  <c r="CJ89" i="21"/>
  <c r="CK89" i="21"/>
  <c r="CM83" i="21"/>
  <c r="CF88" i="21" a="1"/>
  <c r="CF88" i="21" s="1"/>
  <c r="CK88" i="21"/>
  <c r="CF90" i="21" a="1"/>
  <c r="CF90" i="21" s="1"/>
  <c r="CR91" i="21" s="1"/>
  <c r="CZ91" i="21"/>
  <c r="CZ94" i="21"/>
  <c r="CM89" i="21"/>
  <c r="CF87" i="21" a="1"/>
  <c r="CF87" i="21" s="1"/>
  <c r="CP90" i="21"/>
  <c r="CV90" i="21"/>
  <c r="CH80" i="21"/>
  <c r="CI91" i="21"/>
  <c r="CN87" i="21"/>
  <c r="CM82" i="21"/>
  <c r="CN82" i="21"/>
  <c r="CF80" i="21" a="1"/>
  <c r="CF80" i="21" s="1"/>
  <c r="DE92" i="21" s="1"/>
  <c r="DG92" i="21"/>
  <c r="CQ88" i="21"/>
  <c r="CM88" i="21"/>
  <c r="CH84" i="21"/>
  <c r="CN83" i="21"/>
  <c r="CK90" i="21"/>
  <c r="CQ90" i="21"/>
  <c r="CK80" i="21"/>
  <c r="CF89" i="21" a="1"/>
  <c r="CF89" i="21" s="1"/>
  <c r="CF82" i="21" a="1"/>
  <c r="CF82" i="21" s="1"/>
  <c r="CO81" i="21"/>
  <c r="CH82" i="21"/>
  <c r="CL81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Y90" i="21"/>
  <c r="CX90" i="18"/>
  <c r="AX90" i="23" s="1"/>
  <c r="L89" i="37"/>
  <c r="CK79" i="21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DA90" i="21"/>
  <c r="G79" i="37" a="1"/>
  <c r="G79" i="37" s="1"/>
  <c r="U91" i="37" s="1"/>
  <c r="CJ79" i="2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CI79" i="21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AT94" i="23"/>
  <c r="D93" i="20"/>
  <c r="J90" i="37"/>
  <c r="Q102" i="37"/>
  <c r="J91" i="37"/>
  <c r="AT102" i="23"/>
  <c r="D101" i="20"/>
  <c r="L82" i="37"/>
  <c r="S94" i="37"/>
  <c r="DC90" i="21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CO79" i="21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P79" i="21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F78" i="21" a="1"/>
  <c r="CF78" i="21" s="1"/>
  <c r="CH79" i="21"/>
  <c r="S91" i="37"/>
  <c r="CM79" i="21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DB90" i="21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DD90" i="21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AY97" i="20" l="1"/>
  <c r="F90" i="20"/>
  <c r="AM90" i="20" s="1"/>
  <c r="AH105" i="32" s="1"/>
  <c r="G92" i="33" s="1"/>
  <c r="X87" i="23"/>
  <c r="I86" i="37"/>
  <c r="AD104" i="32"/>
  <c r="CR83" i="21"/>
  <c r="CR90" i="21"/>
  <c r="DG95" i="21"/>
  <c r="CR89" i="21"/>
  <c r="CR86" i="21"/>
  <c r="W78" i="26"/>
  <c r="Y79" i="33" s="1"/>
  <c r="CR84" i="21"/>
  <c r="AK92" i="32"/>
  <c r="DG90" i="21"/>
  <c r="CR81" i="21"/>
  <c r="CR82" i="21"/>
  <c r="DE93" i="21"/>
  <c r="CR87" i="21"/>
  <c r="CR85" i="21"/>
  <c r="CR80" i="21"/>
  <c r="CR88" i="21"/>
  <c r="DE94" i="21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CR79" i="21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DE90" i="21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O5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M9" i="1"/>
  <c r="L9" i="1"/>
  <c r="K9" i="1"/>
  <c r="J9" i="1"/>
  <c r="I9" i="1"/>
  <c r="H9" i="1"/>
  <c r="G9" i="1"/>
  <c r="F9" i="1"/>
  <c r="E9" i="1"/>
  <c r="D9" i="1"/>
  <c r="C9" i="1"/>
  <c r="B9" i="1"/>
  <c r="N8" i="1"/>
  <c r="M8" i="1"/>
  <c r="L8" i="1"/>
  <c r="K8" i="1"/>
  <c r="J8" i="1"/>
  <c r="I8" i="1"/>
  <c r="H8" i="1"/>
  <c r="G8" i="1"/>
  <c r="F8" i="1"/>
  <c r="E8" i="1"/>
  <c r="D8" i="1"/>
  <c r="C8" i="1"/>
  <c r="B8" i="1"/>
  <c r="N7" i="1"/>
  <c r="M7" i="1"/>
  <c r="L7" i="1"/>
  <c r="K7" i="1"/>
  <c r="J7" i="1"/>
  <c r="I7" i="1"/>
  <c r="H7" i="1"/>
  <c r="G7" i="1"/>
  <c r="F7" i="1"/>
  <c r="E7" i="1"/>
  <c r="D7" i="1"/>
  <c r="C7" i="1"/>
  <c r="B7" i="1"/>
  <c r="N6" i="1"/>
  <c r="M6" i="1"/>
  <c r="L6" i="1"/>
  <c r="K6" i="1"/>
  <c r="J6" i="1"/>
  <c r="I6" i="1"/>
  <c r="H6" i="1"/>
  <c r="AE6" i="1" s="1"/>
  <c r="G6" i="1"/>
  <c r="F6" i="1"/>
  <c r="E6" i="1"/>
  <c r="D6" i="1"/>
  <c r="C6" i="1"/>
  <c r="B6" i="1"/>
  <c r="N5" i="1"/>
  <c r="M5" i="1"/>
  <c r="L5" i="1"/>
  <c r="K5" i="1"/>
  <c r="J5" i="1"/>
  <c r="I5" i="1"/>
  <c r="H5" i="1"/>
  <c r="G5" i="1"/>
  <c r="F5" i="1"/>
  <c r="E5" i="1"/>
  <c r="D5" i="1"/>
  <c r="C5" i="1"/>
  <c r="B5" i="1"/>
  <c r="Y87" i="23" l="1"/>
  <c r="BF99" i="23"/>
  <c r="N86" i="37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66" i="6"/>
  <c r="A66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A70" i="6"/>
  <c r="A70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A74" i="6"/>
  <c r="A74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27" i="6"/>
  <c r="A27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A50" i="6"/>
  <c r="A50" i="1"/>
  <c r="BC50" i="1"/>
  <c r="AF50" i="1"/>
  <c r="T52" i="1"/>
  <c r="AB52" i="1"/>
  <c r="U52" i="1"/>
  <c r="W52" i="1"/>
  <c r="AY52" i="1"/>
  <c r="BG52" i="1"/>
  <c r="AJ52" i="1"/>
  <c r="AD53" i="1"/>
  <c r="BA53" i="1"/>
  <c r="A54" i="6"/>
  <c r="A54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A58" i="6"/>
  <c r="A58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62" i="6"/>
  <c r="A62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R9" i="1" s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A23" i="6"/>
  <c r="A23" i="1"/>
  <c r="BG25" i="1"/>
  <c r="AJ25" i="1"/>
  <c r="AV19" i="1"/>
  <c r="AO46" i="36" s="1"/>
  <c r="Y19" i="1"/>
  <c r="AB46" i="36" s="1"/>
  <c r="A10" i="6"/>
  <c r="A10" i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A42" i="6"/>
  <c r="A42" i="1"/>
  <c r="BC42" i="1"/>
  <c r="AF42" i="1"/>
  <c r="BE43" i="1"/>
  <c r="AH43" i="1"/>
  <c r="A46" i="6"/>
  <c r="A46" i="1"/>
  <c r="BG48" i="1"/>
  <c r="AJ48" i="1"/>
  <c r="BE51" i="1"/>
  <c r="AH51" i="1"/>
  <c r="A5" i="6"/>
  <c r="A5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21" i="6"/>
  <c r="A21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29" i="6"/>
  <c r="A29" i="1"/>
  <c r="AH30" i="1"/>
  <c r="BE30" i="1"/>
  <c r="AD32" i="1"/>
  <c r="BA32" i="1"/>
  <c r="A33" i="6"/>
  <c r="A33" i="1"/>
  <c r="BC33" i="1"/>
  <c r="AF33" i="1"/>
  <c r="AY35" i="1"/>
  <c r="T35" i="1"/>
  <c r="U35" i="1"/>
  <c r="AB35" i="1"/>
  <c r="W35" i="1"/>
  <c r="AJ63" i="1"/>
  <c r="BG63" i="1"/>
  <c r="AD64" i="1"/>
  <c r="BA64" i="1"/>
  <c r="A65" i="6"/>
  <c r="A65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69" i="6"/>
  <c r="A69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A73" i="6"/>
  <c r="A73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A77" i="6"/>
  <c r="A77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V38" i="36" s="1"/>
  <c r="N38" i="36" a="1"/>
  <c r="N38" i="36" s="1"/>
  <c r="M38" i="36" a="1"/>
  <c r="M38" i="36" s="1"/>
  <c r="Z11" i="1"/>
  <c r="S11" i="1"/>
  <c r="R11" i="1"/>
  <c r="A14" i="6"/>
  <c r="A14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26" i="6"/>
  <c r="A26" i="1"/>
  <c r="AF26" i="1"/>
  <c r="BC26" i="1"/>
  <c r="AH27" i="1"/>
  <c r="BE27" i="1"/>
  <c r="AJ28" i="1"/>
  <c r="BG28" i="1"/>
  <c r="AD29" i="1"/>
  <c r="BA29" i="1"/>
  <c r="A30" i="6"/>
  <c r="A30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34" i="6"/>
  <c r="A34" i="1"/>
  <c r="AH35" i="1"/>
  <c r="BE35" i="1"/>
  <c r="W36" i="1"/>
  <c r="T36" i="1"/>
  <c r="U36" i="1"/>
  <c r="AB36" i="1"/>
  <c r="AY36" i="1"/>
  <c r="BA37" i="1"/>
  <c r="AD37" i="1"/>
  <c r="A38" i="6"/>
  <c r="A38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9" i="6"/>
  <c r="A9" i="1"/>
  <c r="AH10" i="1"/>
  <c r="AJ11" i="1"/>
  <c r="AD12" i="1"/>
  <c r="A13" i="6"/>
  <c r="A13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A17" i="6"/>
  <c r="A17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A25" i="6"/>
  <c r="A25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A37" i="6"/>
  <c r="A37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A41" i="6"/>
  <c r="A41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A45" i="6"/>
  <c r="A45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A49" i="6"/>
  <c r="A49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53" i="6"/>
  <c r="A53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A57" i="6"/>
  <c r="A57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61" i="6"/>
  <c r="A61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H34" i="36" a="1"/>
  <c r="H34" i="36" s="1"/>
  <c r="J34" i="36" a="1"/>
  <c r="J34" i="36" s="1"/>
  <c r="E34" i="36" a="1"/>
  <c r="E34" i="36" s="1"/>
  <c r="I34" i="36" a="1"/>
  <c r="I34" i="36" s="1"/>
  <c r="U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AR12" i="1" s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L42" i="36" a="1"/>
  <c r="L42" i="36" s="1"/>
  <c r="K42" i="36" a="1"/>
  <c r="K42" i="36" s="1"/>
  <c r="W42" i="36" s="1"/>
  <c r="F42" i="36" a="1"/>
  <c r="F42" i="36" s="1"/>
  <c r="M42" i="36" a="1"/>
  <c r="M42" i="36" s="1"/>
  <c r="G42" i="36" a="1"/>
  <c r="G42" i="36" s="1"/>
  <c r="Z15" i="1"/>
  <c r="S15" i="1"/>
  <c r="R15" i="1"/>
  <c r="AO15" i="1" s="1"/>
  <c r="AB16" i="1"/>
  <c r="W16" i="1"/>
  <c r="U16" i="1"/>
  <c r="AR16" i="1" s="1"/>
  <c r="T16" i="1"/>
  <c r="A18" i="6"/>
  <c r="A18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8" i="6"/>
  <c r="A8" i="1"/>
  <c r="AH9" i="1"/>
  <c r="W10" i="1"/>
  <c r="AT10" i="1" s="1"/>
  <c r="T10" i="1"/>
  <c r="AB10" i="1"/>
  <c r="U10" i="1"/>
  <c r="AJ10" i="1"/>
  <c r="A12" i="6"/>
  <c r="A12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24" i="6"/>
  <c r="A24" i="1"/>
  <c r="AH25" i="1"/>
  <c r="BE25" i="1"/>
  <c r="AJ26" i="1"/>
  <c r="BG26" i="1"/>
  <c r="A28" i="6"/>
  <c r="A28" i="1"/>
  <c r="AH29" i="1"/>
  <c r="BE29" i="1"/>
  <c r="AY30" i="1"/>
  <c r="T30" i="1"/>
  <c r="AB30" i="1"/>
  <c r="U30" i="1"/>
  <c r="W30" i="1"/>
  <c r="BA31" i="1"/>
  <c r="AD31" i="1"/>
  <c r="A32" i="6"/>
  <c r="A32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A36" i="6"/>
  <c r="A36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44" i="6"/>
  <c r="A44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A48" i="6"/>
  <c r="A48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52" i="6"/>
  <c r="A52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A56" i="6"/>
  <c r="A56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60" i="6"/>
  <c r="A60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A64" i="6"/>
  <c r="A64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A68" i="6"/>
  <c r="A68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72" i="6"/>
  <c r="A72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76" i="6"/>
  <c r="A76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A7" i="6"/>
  <c r="A7" i="1"/>
  <c r="H35" i="36" a="1"/>
  <c r="H35" i="36" s="1"/>
  <c r="E35" i="36" a="1"/>
  <c r="E35" i="36" s="1"/>
  <c r="F35" i="36" a="1"/>
  <c r="F35" i="36" s="1"/>
  <c r="K35" i="36" a="1"/>
  <c r="K35" i="36" s="1"/>
  <c r="W35" i="36" s="1"/>
  <c r="N35" i="36" a="1"/>
  <c r="N35" i="36" s="1"/>
  <c r="Z35" i="36" s="1"/>
  <c r="L35" i="36" a="1"/>
  <c r="L35" i="36" s="1"/>
  <c r="I35" i="36" a="1"/>
  <c r="I35" i="36" s="1"/>
  <c r="M35" i="36" a="1"/>
  <c r="M35" i="36" s="1"/>
  <c r="Y35" i="36" s="1"/>
  <c r="J35" i="36" a="1"/>
  <c r="J35" i="36" s="1"/>
  <c r="G35" i="36" a="1"/>
  <c r="G35" i="36" s="1"/>
  <c r="R8" i="1"/>
  <c r="S8" i="1"/>
  <c r="Z8" i="1"/>
  <c r="A11" i="6"/>
  <c r="A11" i="1"/>
  <c r="I39" i="36" a="1"/>
  <c r="I39" i="36" s="1"/>
  <c r="M39" i="36" a="1"/>
  <c r="M39" i="36" s="1"/>
  <c r="Y39" i="36" s="1"/>
  <c r="H39" i="36" a="1"/>
  <c r="H39" i="36" s="1"/>
  <c r="T39" i="36" s="1"/>
  <c r="F39" i="36" a="1"/>
  <c r="F39" i="36" s="1"/>
  <c r="R39" i="36" s="1"/>
  <c r="J39" i="36" a="1"/>
  <c r="J39" i="36" s="1"/>
  <c r="G39" i="36" a="1"/>
  <c r="G39" i="36" s="1"/>
  <c r="N39" i="36" a="1"/>
  <c r="N39" i="36" s="1"/>
  <c r="Z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A19" i="6"/>
  <c r="A19" i="1"/>
  <c r="BG21" i="1"/>
  <c r="AJ21" i="1"/>
  <c r="BE24" i="1"/>
  <c r="AH24" i="1"/>
  <c r="AF27" i="1"/>
  <c r="BC27" i="1"/>
  <c r="AG19" i="1"/>
  <c r="BD19" i="1"/>
  <c r="AI20" i="1"/>
  <c r="BF20" i="1"/>
  <c r="A6" i="6"/>
  <c r="A6" i="1"/>
  <c r="U20" i="1"/>
  <c r="AY20" i="1"/>
  <c r="AB20" i="1"/>
  <c r="W20" i="1"/>
  <c r="T20" i="1"/>
  <c r="A22" i="6"/>
  <c r="A22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W40" i="36" s="1"/>
  <c r="M40" i="36" a="1"/>
  <c r="M40" i="36" s="1"/>
  <c r="Y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16" i="6"/>
  <c r="A16" i="1"/>
  <c r="AF16" i="1"/>
  <c r="AH17" i="1"/>
  <c r="BE17" i="1"/>
  <c r="AB18" i="1"/>
  <c r="AY18" i="1"/>
  <c r="T18" i="1"/>
  <c r="U18" i="1"/>
  <c r="W18" i="1"/>
  <c r="AD19" i="1"/>
  <c r="BA19" i="1"/>
  <c r="A20" i="6"/>
  <c r="A20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40" i="6"/>
  <c r="A40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15" i="6"/>
  <c r="A15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A31" i="6"/>
  <c r="A31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A35" i="6"/>
  <c r="A35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A39" i="6"/>
  <c r="A39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43" i="6"/>
  <c r="A43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A47" i="6"/>
  <c r="A47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A51" i="6"/>
  <c r="A51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A55" i="6"/>
  <c r="A55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A59" i="6"/>
  <c r="A59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A63" i="6"/>
  <c r="A63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A67" i="6"/>
  <c r="A67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71" i="6"/>
  <c r="A71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75" i="6"/>
  <c r="A75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CS13" i="21"/>
  <c r="CS21" i="21"/>
  <c r="CS29" i="21"/>
  <c r="CS37" i="21"/>
  <c r="CS45" i="21"/>
  <c r="CS53" i="21"/>
  <c r="CS61" i="21"/>
  <c r="CS69" i="21"/>
  <c r="CS18" i="21"/>
  <c r="CS26" i="21"/>
  <c r="CS34" i="21"/>
  <c r="CS42" i="21"/>
  <c r="CS50" i="21"/>
  <c r="CS58" i="21"/>
  <c r="CS66" i="21"/>
  <c r="CS74" i="21"/>
  <c r="CS10" i="21"/>
  <c r="CS11" i="21"/>
  <c r="CS19" i="21"/>
  <c r="CS27" i="21"/>
  <c r="CS35" i="21"/>
  <c r="CS43" i="21"/>
  <c r="CS51" i="21"/>
  <c r="CS59" i="21"/>
  <c r="CS67" i="21"/>
  <c r="CS75" i="21"/>
  <c r="CS9" i="21"/>
  <c r="CS17" i="21"/>
  <c r="CS25" i="21"/>
  <c r="CS33" i="21"/>
  <c r="CS41" i="21"/>
  <c r="CS49" i="21"/>
  <c r="CS57" i="21"/>
  <c r="CS65" i="21"/>
  <c r="CS73" i="21"/>
  <c r="CS77" i="21"/>
  <c r="CS78" i="21"/>
  <c r="CS12" i="21"/>
  <c r="CS20" i="21"/>
  <c r="CS28" i="21"/>
  <c r="CS36" i="21"/>
  <c r="CS44" i="21"/>
  <c r="CS52" i="21"/>
  <c r="CS60" i="21"/>
  <c r="CS68" i="21"/>
  <c r="CS76" i="21"/>
  <c r="CS8" i="21"/>
  <c r="CS16" i="21"/>
  <c r="CS24" i="21"/>
  <c r="CS32" i="21"/>
  <c r="CS40" i="21"/>
  <c r="CS48" i="21"/>
  <c r="CS56" i="21"/>
  <c r="CS64" i="21"/>
  <c r="CS72" i="21"/>
  <c r="CS7" i="21"/>
  <c r="CS15" i="21"/>
  <c r="CS23" i="21"/>
  <c r="CS31" i="21"/>
  <c r="CS39" i="21"/>
  <c r="CS47" i="21"/>
  <c r="CS55" i="21"/>
  <c r="CS63" i="21"/>
  <c r="CS71" i="21"/>
  <c r="CS14" i="21"/>
  <c r="CS22" i="21"/>
  <c r="CS30" i="21"/>
  <c r="CS38" i="21"/>
  <c r="CS46" i="21"/>
  <c r="CS54" i="21"/>
  <c r="CS62" i="21"/>
  <c r="CS70" i="21"/>
  <c r="CS6" i="21"/>
  <c r="BG113" i="23" l="1"/>
  <c r="BK113" i="23" s="1"/>
  <c r="BL113" i="23" s="1"/>
  <c r="V42" i="36"/>
  <c r="V34" i="36"/>
  <c r="BG112" i="23"/>
  <c r="BK112" i="23" s="1"/>
  <c r="BL112" i="23" s="1"/>
  <c r="V35" i="36"/>
  <c r="T35" i="36"/>
  <c r="AR10" i="1"/>
  <c r="X34" i="36"/>
  <c r="AQ16" i="1"/>
  <c r="Y42" i="36"/>
  <c r="S39" i="36"/>
  <c r="S34" i="36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DE75" i="18"/>
  <c r="DF75" i="21"/>
  <c r="DE20" i="18"/>
  <c r="DF20" i="21"/>
  <c r="DF49" i="21"/>
  <c r="DE49" i="18"/>
  <c r="DF46" i="21"/>
  <c r="DE46" i="18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AQ39" i="36" s="1"/>
  <c r="O39" i="36" a="1"/>
  <c r="O39" i="36" s="1"/>
  <c r="Q35" i="36"/>
  <c r="AQ35" i="36" s="1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DE37" i="18"/>
  <c r="DF37" i="21"/>
  <c r="DE36" i="18"/>
  <c r="DF36" i="21"/>
  <c r="DE45" i="18"/>
  <c r="DF45" i="21"/>
  <c r="DF54" i="21"/>
  <c r="DE54" i="18"/>
  <c r="DF47" i="21"/>
  <c r="DE47" i="18"/>
  <c r="DE59" i="18"/>
  <c r="DF59" i="21"/>
  <c r="DF18" i="21"/>
  <c r="DE18" i="18"/>
  <c r="DF65" i="21"/>
  <c r="DE65" i="18"/>
  <c r="DF50" i="21"/>
  <c r="DE50" i="18"/>
  <c r="DE44" i="18"/>
  <c r="DF44" i="21"/>
  <c r="DE53" i="18"/>
  <c r="DF53" i="21"/>
  <c r="DF62" i="21"/>
  <c r="DE62" i="18"/>
  <c r="DF55" i="21"/>
  <c r="DE55" i="18"/>
  <c r="DF40" i="21"/>
  <c r="DE40" i="18"/>
  <c r="DE85" i="18"/>
  <c r="DF85" i="2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Q34" i="36" s="1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AR102" i="36" s="1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DF64" i="21"/>
  <c r="DE64" i="18"/>
  <c r="DF31" i="21"/>
  <c r="DE31" i="18"/>
  <c r="DE43" i="18"/>
  <c r="DF43" i="21"/>
  <c r="DE28" i="18"/>
  <c r="DF28" i="21"/>
  <c r="DF39" i="21"/>
  <c r="DE39" i="18"/>
  <c r="DE35" i="18"/>
  <c r="DF35" i="21"/>
  <c r="DF57" i="21"/>
  <c r="DE57" i="18"/>
  <c r="DE27" i="18"/>
  <c r="DF27" i="21"/>
  <c r="DF32" i="21"/>
  <c r="DE32" i="18"/>
  <c r="DF73" i="21"/>
  <c r="DE73" i="18"/>
  <c r="DF58" i="21"/>
  <c r="DE58" i="18"/>
  <c r="DE52" i="18"/>
  <c r="DF52" i="21"/>
  <c r="DE61" i="18"/>
  <c r="DF61" i="21"/>
  <c r="DF70" i="21"/>
  <c r="DE70" i="18"/>
  <c r="DF63" i="21"/>
  <c r="DE63" i="18"/>
  <c r="DF48" i="21"/>
  <c r="DE48" i="18"/>
  <c r="DF78" i="21"/>
  <c r="DE78" i="18"/>
  <c r="DF80" i="21"/>
  <c r="DE80" i="18"/>
  <c r="DF81" i="21"/>
  <c r="DE81" i="18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DF41" i="21"/>
  <c r="DE41" i="18"/>
  <c r="DF66" i="21"/>
  <c r="DE66" i="18"/>
  <c r="DE67" i="18"/>
  <c r="DF67" i="21"/>
  <c r="DE60" i="18"/>
  <c r="DF60" i="21"/>
  <c r="DE69" i="18"/>
  <c r="DF69" i="21"/>
  <c r="DF71" i="21"/>
  <c r="DE71" i="18"/>
  <c r="DF26" i="21"/>
  <c r="DE26" i="18"/>
  <c r="DF56" i="21"/>
  <c r="DE56" i="18"/>
  <c r="DF82" i="21"/>
  <c r="DE82" i="18"/>
  <c r="DF86" i="21"/>
  <c r="DE86" i="18"/>
  <c r="DF79" i="21"/>
  <c r="DE79" i="18"/>
  <c r="DF88" i="21"/>
  <c r="DE88" i="18"/>
  <c r="DF89" i="21"/>
  <c r="DE89" i="18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AR70" i="36" s="1"/>
  <c r="Q70" i="36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DF25" i="21"/>
  <c r="DE25" i="18"/>
  <c r="DE77" i="18"/>
  <c r="DF77" i="21"/>
  <c r="DF87" i="21"/>
  <c r="DE87" i="18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AR57" i="36" s="1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Q74" i="36" s="1"/>
  <c r="AD74" i="36"/>
  <c r="AR74" i="36" s="1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AR53" i="36" s="1"/>
  <c r="Q53" i="36"/>
  <c r="AQ53" i="36" s="1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D110" i="36"/>
  <c r="BQ68" i="1"/>
  <c r="AT68" i="1"/>
  <c r="BQ80" i="1"/>
  <c r="AJ94" i="36"/>
  <c r="W94" i="36"/>
  <c r="AJ106" i="36"/>
  <c r="BQ64" i="1"/>
  <c r="AT64" i="1"/>
  <c r="DF74" i="21"/>
  <c r="DE74" i="18"/>
  <c r="DF22" i="21"/>
  <c r="DE22" i="18"/>
  <c r="DF34" i="21"/>
  <c r="DE34" i="18"/>
  <c r="DF17" i="21"/>
  <c r="DE17" i="18"/>
  <c r="DF33" i="21"/>
  <c r="DE33" i="18"/>
  <c r="DE76" i="18"/>
  <c r="DF76" i="21"/>
  <c r="DE21" i="18"/>
  <c r="DF21" i="21"/>
  <c r="DF30" i="21"/>
  <c r="DE30" i="18"/>
  <c r="DF23" i="21"/>
  <c r="DE23" i="18"/>
  <c r="DF42" i="21"/>
  <c r="DE42" i="18"/>
  <c r="DF72" i="21"/>
  <c r="DE72" i="18"/>
  <c r="DE83" i="18"/>
  <c r="DF83" i="2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Y32" i="35" s="1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DF38" i="21"/>
  <c r="DE38" i="18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Y56" i="35" s="1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DE68" i="18"/>
  <c r="DF68" i="21"/>
  <c r="DE29" i="18"/>
  <c r="DF29" i="21"/>
  <c r="DE51" i="18"/>
  <c r="DF51" i="21"/>
  <c r="DE19" i="18"/>
  <c r="DF19" i="21"/>
  <c r="DF24" i="21"/>
  <c r="DE24" i="18"/>
  <c r="DE84" i="18"/>
  <c r="DF84" i="2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Y57" i="35" s="1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R52" i="36" l="1"/>
  <c r="AQ70" i="36"/>
  <c r="AR106" i="36"/>
  <c r="Y63" i="35"/>
  <c r="AQ98" i="36"/>
  <c r="AQ100" i="36"/>
  <c r="Y60" i="35"/>
  <c r="Y25" i="35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Q77" i="8"/>
  <c r="P77" i="8"/>
  <c r="O77" i="8"/>
  <c r="Q76" i="8"/>
  <c r="P76" i="8"/>
  <c r="O76" i="8"/>
  <c r="Q75" i="8"/>
  <c r="P75" i="8"/>
  <c r="O75" i="8"/>
  <c r="Q74" i="8"/>
  <c r="P74" i="8"/>
  <c r="O74" i="8"/>
  <c r="Q73" i="8"/>
  <c r="P73" i="8"/>
  <c r="O73" i="8"/>
  <c r="Q72" i="8"/>
  <c r="P72" i="8"/>
  <c r="O72" i="8"/>
  <c r="Q71" i="8"/>
  <c r="P71" i="8"/>
  <c r="O71" i="8"/>
  <c r="Q70" i="8"/>
  <c r="P70" i="8"/>
  <c r="O70" i="8"/>
  <c r="Q69" i="8"/>
  <c r="P69" i="8"/>
  <c r="O69" i="8"/>
  <c r="Q68" i="8"/>
  <c r="P68" i="8"/>
  <c r="O68" i="8"/>
  <c r="Q67" i="8"/>
  <c r="P67" i="8"/>
  <c r="O67" i="8"/>
  <c r="Q66" i="8"/>
  <c r="P66" i="8"/>
  <c r="O66" i="8"/>
  <c r="Q65" i="8"/>
  <c r="P65" i="8"/>
  <c r="O65" i="8"/>
  <c r="Q64" i="8"/>
  <c r="P64" i="8"/>
  <c r="O64" i="8"/>
  <c r="Q63" i="8"/>
  <c r="P63" i="8"/>
  <c r="O63" i="8"/>
  <c r="Q62" i="8"/>
  <c r="P62" i="8"/>
  <c r="O62" i="8"/>
  <c r="Q61" i="8"/>
  <c r="P61" i="8"/>
  <c r="O61" i="8"/>
  <c r="Q60" i="8"/>
  <c r="P60" i="8"/>
  <c r="O60" i="8"/>
  <c r="Q59" i="8"/>
  <c r="P59" i="8"/>
  <c r="O59" i="8"/>
  <c r="Q58" i="8"/>
  <c r="P58" i="8"/>
  <c r="O58" i="8"/>
  <c r="Q57" i="8"/>
  <c r="P57" i="8"/>
  <c r="O57" i="8"/>
  <c r="Q56" i="8"/>
  <c r="P56" i="8"/>
  <c r="O56" i="8"/>
  <c r="Q55" i="8"/>
  <c r="P55" i="8"/>
  <c r="O55" i="8"/>
  <c r="Q54" i="8"/>
  <c r="P54" i="8"/>
  <c r="O54" i="8"/>
  <c r="Q53" i="8"/>
  <c r="P53" i="8"/>
  <c r="O53" i="8"/>
  <c r="Q52" i="8"/>
  <c r="P52" i="8"/>
  <c r="O52" i="8"/>
  <c r="Q51" i="8"/>
  <c r="P51" i="8"/>
  <c r="O51" i="8"/>
  <c r="Q50" i="8"/>
  <c r="P50" i="8"/>
  <c r="O50" i="8"/>
  <c r="Q49" i="8"/>
  <c r="P49" i="8"/>
  <c r="O49" i="8"/>
  <c r="Q48" i="8"/>
  <c r="P48" i="8"/>
  <c r="O48" i="8"/>
  <c r="Q47" i="8"/>
  <c r="P47" i="8"/>
  <c r="O47" i="8"/>
  <c r="Q46" i="8"/>
  <c r="P46" i="8"/>
  <c r="O46" i="8"/>
  <c r="Q45" i="8"/>
  <c r="P45" i="8"/>
  <c r="O45" i="8"/>
  <c r="Q44" i="8"/>
  <c r="P44" i="8"/>
  <c r="O44" i="8"/>
  <c r="Q43" i="8"/>
  <c r="P43" i="8"/>
  <c r="O43" i="8"/>
  <c r="Q42" i="8"/>
  <c r="P42" i="8"/>
  <c r="O42" i="8"/>
  <c r="Q41" i="8"/>
  <c r="P41" i="8"/>
  <c r="O41" i="8"/>
  <c r="Q40" i="8"/>
  <c r="P40" i="8"/>
  <c r="O40" i="8"/>
  <c r="Q39" i="8"/>
  <c r="P39" i="8"/>
  <c r="O39" i="8"/>
  <c r="Q38" i="8"/>
  <c r="P38" i="8"/>
  <c r="O38" i="8"/>
  <c r="Q37" i="8"/>
  <c r="P37" i="8"/>
  <c r="O37" i="8"/>
  <c r="Q36" i="8"/>
  <c r="P36" i="8"/>
  <c r="O36" i="8"/>
  <c r="Q35" i="8"/>
  <c r="P35" i="8"/>
  <c r="O35" i="8"/>
  <c r="Q34" i="8"/>
  <c r="P34" i="8"/>
  <c r="O34" i="8"/>
  <c r="Q33" i="8"/>
  <c r="P33" i="8"/>
  <c r="O33" i="8"/>
  <c r="Q32" i="8"/>
  <c r="P32" i="8"/>
  <c r="O32" i="8"/>
  <c r="Q31" i="8"/>
  <c r="P31" i="8"/>
  <c r="O31" i="8"/>
  <c r="Q30" i="8"/>
  <c r="P30" i="8"/>
  <c r="O30" i="8"/>
  <c r="Q29" i="8"/>
  <c r="P29" i="8"/>
  <c r="O29" i="8"/>
  <c r="Q28" i="8"/>
  <c r="P28" i="8"/>
  <c r="O28" i="8"/>
  <c r="Q27" i="8"/>
  <c r="P27" i="8"/>
  <c r="O27" i="8"/>
  <c r="Q26" i="8"/>
  <c r="P26" i="8"/>
  <c r="O26" i="8"/>
  <c r="Q25" i="8"/>
  <c r="P25" i="8"/>
  <c r="O25" i="8"/>
  <c r="Q24" i="8"/>
  <c r="P24" i="8"/>
  <c r="O24" i="8"/>
  <c r="Q23" i="8"/>
  <c r="P23" i="8"/>
  <c r="O23" i="8"/>
  <c r="Q22" i="8"/>
  <c r="P22" i="8"/>
  <c r="O22" i="8"/>
  <c r="Q21" i="8"/>
  <c r="P21" i="8"/>
  <c r="O21" i="8"/>
  <c r="Q20" i="8"/>
  <c r="P20" i="8"/>
  <c r="O20" i="8"/>
  <c r="Q19" i="8"/>
  <c r="P19" i="8"/>
  <c r="O19" i="8"/>
  <c r="Q18" i="8"/>
  <c r="P18" i="8"/>
  <c r="O18" i="8"/>
  <c r="Q17" i="8"/>
  <c r="P17" i="8"/>
  <c r="O17" i="8"/>
  <c r="Q16" i="8"/>
  <c r="P16" i="8"/>
  <c r="O16" i="8"/>
  <c r="Q15" i="8"/>
  <c r="P15" i="8"/>
  <c r="O15" i="8"/>
  <c r="Q14" i="8"/>
  <c r="P14" i="8"/>
  <c r="O14" i="8"/>
  <c r="Q13" i="8"/>
  <c r="P13" i="8"/>
  <c r="O13" i="8"/>
  <c r="Q12" i="8"/>
  <c r="P12" i="8"/>
  <c r="O12" i="8"/>
  <c r="Q11" i="8"/>
  <c r="P11" i="8"/>
  <c r="O11" i="8"/>
  <c r="Q10" i="8"/>
  <c r="P10" i="8"/>
  <c r="O10" i="8"/>
  <c r="Q9" i="8"/>
  <c r="P9" i="8"/>
  <c r="O9" i="8"/>
  <c r="Q8" i="8"/>
  <c r="P8" i="8"/>
  <c r="O8" i="8"/>
  <c r="Q7" i="8"/>
  <c r="P7" i="8"/>
  <c r="O7" i="8"/>
  <c r="Q6" i="8"/>
  <c r="P6" i="8"/>
  <c r="O6" i="8"/>
  <c r="Q5" i="8"/>
  <c r="P5" i="8"/>
  <c r="O5" i="8"/>
  <c r="Q77" i="10"/>
  <c r="P77" i="10"/>
  <c r="O77" i="10"/>
  <c r="Q76" i="10"/>
  <c r="P76" i="10"/>
  <c r="O76" i="10"/>
  <c r="Q75" i="10"/>
  <c r="P75" i="10"/>
  <c r="O75" i="10"/>
  <c r="Q74" i="10"/>
  <c r="P74" i="10"/>
  <c r="O74" i="10"/>
  <c r="Q73" i="10"/>
  <c r="P73" i="10"/>
  <c r="O73" i="10"/>
  <c r="Q72" i="10"/>
  <c r="P72" i="10"/>
  <c r="O72" i="10"/>
  <c r="Q71" i="10"/>
  <c r="P71" i="10"/>
  <c r="O71" i="10"/>
  <c r="Q70" i="10"/>
  <c r="P70" i="10"/>
  <c r="O70" i="10"/>
  <c r="Q69" i="10"/>
  <c r="P69" i="10"/>
  <c r="O69" i="10"/>
  <c r="Q68" i="10"/>
  <c r="P68" i="10"/>
  <c r="O68" i="10"/>
  <c r="Q67" i="10"/>
  <c r="P67" i="10"/>
  <c r="O67" i="10"/>
  <c r="Q66" i="10"/>
  <c r="P66" i="10"/>
  <c r="O66" i="10"/>
  <c r="Q65" i="10"/>
  <c r="P65" i="10"/>
  <c r="O65" i="10"/>
  <c r="Q64" i="10"/>
  <c r="P64" i="10"/>
  <c r="O64" i="10"/>
  <c r="Q63" i="10"/>
  <c r="P63" i="10"/>
  <c r="O63" i="10"/>
  <c r="Q62" i="10"/>
  <c r="P62" i="10"/>
  <c r="O62" i="10"/>
  <c r="Q61" i="10"/>
  <c r="P61" i="10"/>
  <c r="O61" i="10"/>
  <c r="Q60" i="10"/>
  <c r="P60" i="10"/>
  <c r="O60" i="10"/>
  <c r="Q59" i="10"/>
  <c r="P59" i="10"/>
  <c r="O59" i="10"/>
  <c r="Q58" i="10"/>
  <c r="P58" i="10"/>
  <c r="O58" i="10"/>
  <c r="Q57" i="10"/>
  <c r="P57" i="10"/>
  <c r="O57" i="10"/>
  <c r="Q56" i="10"/>
  <c r="P56" i="10"/>
  <c r="O56" i="10"/>
  <c r="Q55" i="10"/>
  <c r="P55" i="10"/>
  <c r="O55" i="10"/>
  <c r="Q54" i="10"/>
  <c r="P54" i="10"/>
  <c r="O54" i="10"/>
  <c r="Q53" i="10"/>
  <c r="P53" i="10"/>
  <c r="O53" i="10"/>
  <c r="Q52" i="10"/>
  <c r="P52" i="10"/>
  <c r="O52" i="10"/>
  <c r="Q51" i="10"/>
  <c r="P51" i="10"/>
  <c r="O51" i="10"/>
  <c r="Q50" i="10"/>
  <c r="P50" i="10"/>
  <c r="O50" i="10"/>
  <c r="Q49" i="10"/>
  <c r="P49" i="10"/>
  <c r="O49" i="10"/>
  <c r="Q48" i="10"/>
  <c r="P48" i="10"/>
  <c r="O48" i="10"/>
  <c r="Q47" i="10"/>
  <c r="P47" i="10"/>
  <c r="O47" i="10"/>
  <c r="Q46" i="10"/>
  <c r="P46" i="10"/>
  <c r="O46" i="10"/>
  <c r="Q45" i="10"/>
  <c r="P45" i="10"/>
  <c r="O45" i="10"/>
  <c r="Q44" i="10"/>
  <c r="P44" i="10"/>
  <c r="O44" i="10"/>
  <c r="Q43" i="10"/>
  <c r="P43" i="10"/>
  <c r="O43" i="10"/>
  <c r="Q42" i="10"/>
  <c r="P42" i="10"/>
  <c r="O42" i="10"/>
  <c r="Q41" i="10"/>
  <c r="P41" i="10"/>
  <c r="O41" i="10"/>
  <c r="Q40" i="10"/>
  <c r="P40" i="10"/>
  <c r="O40" i="10"/>
  <c r="Q39" i="10"/>
  <c r="P39" i="10"/>
  <c r="O39" i="10"/>
  <c r="Q38" i="10"/>
  <c r="P38" i="10"/>
  <c r="O38" i="10"/>
  <c r="Q37" i="10"/>
  <c r="P37" i="10"/>
  <c r="O37" i="10"/>
  <c r="Q36" i="10"/>
  <c r="P36" i="10"/>
  <c r="O36" i="10"/>
  <c r="Q35" i="10"/>
  <c r="P35" i="10"/>
  <c r="O35" i="10"/>
  <c r="Q34" i="10"/>
  <c r="P34" i="10"/>
  <c r="O34" i="10"/>
  <c r="Q33" i="10"/>
  <c r="P33" i="10"/>
  <c r="O33" i="10"/>
  <c r="Q32" i="10"/>
  <c r="P32" i="10"/>
  <c r="O32" i="10"/>
  <c r="Q31" i="10"/>
  <c r="P31" i="10"/>
  <c r="O31" i="10"/>
  <c r="Q30" i="10"/>
  <c r="P30" i="10"/>
  <c r="O30" i="10"/>
  <c r="Q29" i="10"/>
  <c r="P29" i="10"/>
  <c r="O29" i="10"/>
  <c r="Q28" i="10"/>
  <c r="P28" i="10"/>
  <c r="O28" i="10"/>
  <c r="Q27" i="10"/>
  <c r="P27" i="10"/>
  <c r="O27" i="10"/>
  <c r="Q26" i="10"/>
  <c r="P26" i="10"/>
  <c r="O26" i="10"/>
  <c r="Q25" i="10"/>
  <c r="P25" i="10"/>
  <c r="O25" i="10"/>
  <c r="Q24" i="10"/>
  <c r="P24" i="10"/>
  <c r="O24" i="10"/>
  <c r="Q23" i="10"/>
  <c r="P23" i="10"/>
  <c r="O23" i="10"/>
  <c r="Q22" i="10"/>
  <c r="P22" i="10"/>
  <c r="O22" i="10"/>
  <c r="Q21" i="10"/>
  <c r="P21" i="10"/>
  <c r="O21" i="10"/>
  <c r="Q20" i="10"/>
  <c r="P20" i="10"/>
  <c r="O20" i="10"/>
  <c r="Q19" i="10"/>
  <c r="P19" i="10"/>
  <c r="O19" i="10"/>
  <c r="Q18" i="10"/>
  <c r="P18" i="10"/>
  <c r="O18" i="10"/>
  <c r="Q17" i="10"/>
  <c r="P17" i="10"/>
  <c r="O17" i="10"/>
  <c r="Q16" i="10"/>
  <c r="P16" i="10"/>
  <c r="O16" i="10"/>
  <c r="Q15" i="10"/>
  <c r="P15" i="10"/>
  <c r="O15" i="10"/>
  <c r="Q14" i="10"/>
  <c r="P14" i="10"/>
  <c r="O14" i="10"/>
  <c r="Q13" i="10"/>
  <c r="P13" i="10"/>
  <c r="O13" i="10"/>
  <c r="Q12" i="10"/>
  <c r="P12" i="10"/>
  <c r="O12" i="10"/>
  <c r="Q11" i="10"/>
  <c r="P11" i="10"/>
  <c r="O11" i="10"/>
  <c r="Q10" i="10"/>
  <c r="P10" i="10"/>
  <c r="O10" i="10"/>
  <c r="Q9" i="10"/>
  <c r="P9" i="10"/>
  <c r="O9" i="10"/>
  <c r="Q8" i="10"/>
  <c r="P8" i="10"/>
  <c r="O8" i="10"/>
  <c r="Q7" i="10"/>
  <c r="P7" i="10"/>
  <c r="O7" i="10"/>
  <c r="Q6" i="10"/>
  <c r="P6" i="10"/>
  <c r="O6" i="10"/>
  <c r="Q5" i="10"/>
  <c r="P5" i="10"/>
  <c r="O5" i="10"/>
  <c r="Q77" i="11"/>
  <c r="P77" i="11"/>
  <c r="O77" i="11"/>
  <c r="Q76" i="11"/>
  <c r="P76" i="11"/>
  <c r="O76" i="11"/>
  <c r="Q75" i="11"/>
  <c r="P75" i="11"/>
  <c r="O75" i="11"/>
  <c r="Q74" i="11"/>
  <c r="P74" i="11"/>
  <c r="O74" i="11"/>
  <c r="Q73" i="11"/>
  <c r="P73" i="11"/>
  <c r="O73" i="11"/>
  <c r="Q72" i="11"/>
  <c r="P72" i="11"/>
  <c r="O72" i="11"/>
  <c r="Q71" i="11"/>
  <c r="P71" i="11"/>
  <c r="O71" i="11"/>
  <c r="Q70" i="11"/>
  <c r="P70" i="11"/>
  <c r="O70" i="11"/>
  <c r="Q69" i="11"/>
  <c r="P69" i="11"/>
  <c r="O69" i="11"/>
  <c r="Q68" i="11"/>
  <c r="P68" i="11"/>
  <c r="O68" i="11"/>
  <c r="Q67" i="11"/>
  <c r="P67" i="11"/>
  <c r="O67" i="11"/>
  <c r="Q66" i="11"/>
  <c r="P66" i="11"/>
  <c r="O66" i="11"/>
  <c r="Q65" i="11"/>
  <c r="P65" i="11"/>
  <c r="O65" i="11"/>
  <c r="Q64" i="11"/>
  <c r="P64" i="11"/>
  <c r="O64" i="11"/>
  <c r="Q63" i="11"/>
  <c r="P63" i="11"/>
  <c r="O63" i="11"/>
  <c r="Q62" i="11"/>
  <c r="P62" i="11"/>
  <c r="O62" i="11"/>
  <c r="Q61" i="11"/>
  <c r="P61" i="11"/>
  <c r="O61" i="11"/>
  <c r="Q60" i="11"/>
  <c r="P60" i="11"/>
  <c r="O60" i="11"/>
  <c r="Q59" i="11"/>
  <c r="P59" i="11"/>
  <c r="O59" i="11"/>
  <c r="Q58" i="11"/>
  <c r="P58" i="11"/>
  <c r="O58" i="11"/>
  <c r="Q57" i="11"/>
  <c r="P57" i="11"/>
  <c r="O57" i="11"/>
  <c r="Q56" i="11"/>
  <c r="P56" i="11"/>
  <c r="O56" i="11"/>
  <c r="Q55" i="11"/>
  <c r="P55" i="11"/>
  <c r="O55" i="11"/>
  <c r="Q54" i="11"/>
  <c r="P54" i="11"/>
  <c r="O54" i="11"/>
  <c r="Q53" i="11"/>
  <c r="P53" i="11"/>
  <c r="O53" i="11"/>
  <c r="Q52" i="11"/>
  <c r="P52" i="11"/>
  <c r="O52" i="11"/>
  <c r="Q51" i="11"/>
  <c r="P51" i="11"/>
  <c r="O51" i="11"/>
  <c r="Q50" i="11"/>
  <c r="P50" i="11"/>
  <c r="O50" i="11"/>
  <c r="Q49" i="11"/>
  <c r="P49" i="11"/>
  <c r="O49" i="11"/>
  <c r="Q48" i="11"/>
  <c r="P48" i="11"/>
  <c r="O48" i="11"/>
  <c r="Q47" i="11"/>
  <c r="P47" i="11"/>
  <c r="O47" i="11"/>
  <c r="Q46" i="11"/>
  <c r="P46" i="11"/>
  <c r="O46" i="11"/>
  <c r="Q45" i="11"/>
  <c r="P45" i="11"/>
  <c r="O45" i="11"/>
  <c r="Q44" i="11"/>
  <c r="P44" i="11"/>
  <c r="O44" i="11"/>
  <c r="Q43" i="11"/>
  <c r="P43" i="11"/>
  <c r="O43" i="11"/>
  <c r="Q42" i="11"/>
  <c r="P42" i="11"/>
  <c r="O42" i="11"/>
  <c r="Q41" i="11"/>
  <c r="P41" i="11"/>
  <c r="O41" i="11"/>
  <c r="Q40" i="11"/>
  <c r="P40" i="11"/>
  <c r="O40" i="11"/>
  <c r="Q39" i="11"/>
  <c r="P39" i="11"/>
  <c r="O39" i="11"/>
  <c r="Q38" i="11"/>
  <c r="P38" i="11"/>
  <c r="O38" i="11"/>
  <c r="Q37" i="11"/>
  <c r="P37" i="11"/>
  <c r="O37" i="11"/>
  <c r="Q36" i="11"/>
  <c r="P36" i="11"/>
  <c r="O36" i="11"/>
  <c r="Q35" i="11"/>
  <c r="P35" i="11"/>
  <c r="O35" i="11"/>
  <c r="Q34" i="11"/>
  <c r="P34" i="11"/>
  <c r="O34" i="11"/>
  <c r="Q33" i="11"/>
  <c r="P33" i="11"/>
  <c r="O33" i="11"/>
  <c r="Q32" i="11"/>
  <c r="P32" i="11"/>
  <c r="O32" i="11"/>
  <c r="Q31" i="11"/>
  <c r="P31" i="11"/>
  <c r="O31" i="11"/>
  <c r="Q30" i="11"/>
  <c r="P30" i="11"/>
  <c r="O30" i="11"/>
  <c r="Q29" i="11"/>
  <c r="P29" i="11"/>
  <c r="O29" i="11"/>
  <c r="Q28" i="11"/>
  <c r="P28" i="11"/>
  <c r="O28" i="11"/>
  <c r="Q27" i="11"/>
  <c r="P27" i="11"/>
  <c r="O27" i="11"/>
  <c r="Q26" i="11"/>
  <c r="P26" i="11"/>
  <c r="O26" i="11"/>
  <c r="Q25" i="11"/>
  <c r="P25" i="11"/>
  <c r="O25" i="11"/>
  <c r="Q24" i="11"/>
  <c r="P24" i="11"/>
  <c r="O24" i="11"/>
  <c r="Q23" i="11"/>
  <c r="P23" i="11"/>
  <c r="O23" i="11"/>
  <c r="Q22" i="11"/>
  <c r="P22" i="11"/>
  <c r="O22" i="11"/>
  <c r="Q21" i="11"/>
  <c r="P21" i="11"/>
  <c r="O21" i="11"/>
  <c r="Q20" i="11"/>
  <c r="P20" i="11"/>
  <c r="O20" i="11"/>
  <c r="Q19" i="11"/>
  <c r="P19" i="11"/>
  <c r="O19" i="11"/>
  <c r="Q18" i="11"/>
  <c r="P18" i="11"/>
  <c r="O18" i="11"/>
  <c r="Q17" i="11"/>
  <c r="P17" i="11"/>
  <c r="O17" i="11"/>
  <c r="Q16" i="11"/>
  <c r="P16" i="11"/>
  <c r="O16" i="11"/>
  <c r="Q15" i="11"/>
  <c r="P15" i="11"/>
  <c r="O15" i="11"/>
  <c r="Q14" i="11"/>
  <c r="P14" i="11"/>
  <c r="O14" i="11"/>
  <c r="Q13" i="11"/>
  <c r="P13" i="11"/>
  <c r="O13" i="11"/>
  <c r="Q12" i="11"/>
  <c r="P12" i="11"/>
  <c r="O12" i="11"/>
  <c r="Q11" i="11"/>
  <c r="P11" i="11"/>
  <c r="O11" i="11"/>
  <c r="Q10" i="11"/>
  <c r="P10" i="11"/>
  <c r="O10" i="11"/>
  <c r="Q9" i="11"/>
  <c r="P9" i="11"/>
  <c r="O9" i="11"/>
  <c r="Q8" i="11"/>
  <c r="P8" i="11"/>
  <c r="O8" i="11"/>
  <c r="Q7" i="11"/>
  <c r="P7" i="11"/>
  <c r="O7" i="11"/>
  <c r="Q6" i="11"/>
  <c r="P6" i="11"/>
  <c r="O6" i="11"/>
  <c r="Q5" i="11"/>
  <c r="P5" i="11"/>
  <c r="O5" i="11"/>
  <c r="Q77" i="12"/>
  <c r="P77" i="12"/>
  <c r="O77" i="12"/>
  <c r="Q76" i="12"/>
  <c r="P76" i="12"/>
  <c r="O76" i="12"/>
  <c r="Q75" i="12"/>
  <c r="P75" i="12"/>
  <c r="O75" i="12"/>
  <c r="Q74" i="12"/>
  <c r="P74" i="12"/>
  <c r="O74" i="12"/>
  <c r="Q73" i="12"/>
  <c r="P73" i="12"/>
  <c r="O73" i="12"/>
  <c r="Q72" i="12"/>
  <c r="P72" i="12"/>
  <c r="O72" i="12"/>
  <c r="Q71" i="12"/>
  <c r="P71" i="12"/>
  <c r="O71" i="12"/>
  <c r="Q70" i="12"/>
  <c r="P70" i="12"/>
  <c r="O70" i="12"/>
  <c r="Q69" i="12"/>
  <c r="P69" i="12"/>
  <c r="O69" i="12"/>
  <c r="Q68" i="12"/>
  <c r="P68" i="12"/>
  <c r="O68" i="12"/>
  <c r="Q67" i="12"/>
  <c r="P67" i="12"/>
  <c r="O67" i="12"/>
  <c r="Q66" i="12"/>
  <c r="P66" i="12"/>
  <c r="O66" i="12"/>
  <c r="Q65" i="12"/>
  <c r="P65" i="12"/>
  <c r="O65" i="12"/>
  <c r="Q64" i="12"/>
  <c r="P64" i="12"/>
  <c r="O64" i="12"/>
  <c r="Q63" i="12"/>
  <c r="P63" i="12"/>
  <c r="O63" i="12"/>
  <c r="Q62" i="12"/>
  <c r="P62" i="12"/>
  <c r="O62" i="12"/>
  <c r="Q61" i="12"/>
  <c r="P61" i="12"/>
  <c r="O61" i="12"/>
  <c r="Q60" i="12"/>
  <c r="P60" i="12"/>
  <c r="O60" i="12"/>
  <c r="Q59" i="12"/>
  <c r="P59" i="12"/>
  <c r="O59" i="12"/>
  <c r="Q58" i="12"/>
  <c r="P58" i="12"/>
  <c r="O58" i="12"/>
  <c r="Q57" i="12"/>
  <c r="P57" i="12"/>
  <c r="O57" i="12"/>
  <c r="Q56" i="12"/>
  <c r="P56" i="12"/>
  <c r="O56" i="12"/>
  <c r="Q55" i="12"/>
  <c r="P55" i="12"/>
  <c r="O55" i="12"/>
  <c r="Q54" i="12"/>
  <c r="P54" i="12"/>
  <c r="O54" i="12"/>
  <c r="Q53" i="12"/>
  <c r="P53" i="12"/>
  <c r="O53" i="12"/>
  <c r="Q52" i="12"/>
  <c r="P52" i="12"/>
  <c r="O52" i="12"/>
  <c r="Q51" i="12"/>
  <c r="P51" i="12"/>
  <c r="O51" i="12"/>
  <c r="Q50" i="12"/>
  <c r="P50" i="12"/>
  <c r="O50" i="12"/>
  <c r="Q49" i="12"/>
  <c r="P49" i="12"/>
  <c r="O49" i="12"/>
  <c r="Q48" i="12"/>
  <c r="P48" i="12"/>
  <c r="O48" i="12"/>
  <c r="Q47" i="12"/>
  <c r="P47" i="12"/>
  <c r="O47" i="12"/>
  <c r="Q46" i="12"/>
  <c r="P46" i="12"/>
  <c r="O46" i="12"/>
  <c r="Q45" i="12"/>
  <c r="P45" i="12"/>
  <c r="O45" i="12"/>
  <c r="Q44" i="12"/>
  <c r="P44" i="12"/>
  <c r="O44" i="12"/>
  <c r="Q43" i="12"/>
  <c r="P43" i="12"/>
  <c r="O43" i="12"/>
  <c r="Q42" i="12"/>
  <c r="P42" i="12"/>
  <c r="O42" i="12"/>
  <c r="Q41" i="12"/>
  <c r="P41" i="12"/>
  <c r="O41" i="12"/>
  <c r="Q40" i="12"/>
  <c r="P40" i="12"/>
  <c r="O40" i="12"/>
  <c r="Q39" i="12"/>
  <c r="P39" i="12"/>
  <c r="O39" i="12"/>
  <c r="Q38" i="12"/>
  <c r="P38" i="12"/>
  <c r="O38" i="12"/>
  <c r="Q37" i="12"/>
  <c r="P37" i="12"/>
  <c r="O37" i="12"/>
  <c r="Q36" i="12"/>
  <c r="P36" i="12"/>
  <c r="O36" i="12"/>
  <c r="Q35" i="12"/>
  <c r="P35" i="12"/>
  <c r="O35" i="12"/>
  <c r="Q34" i="12"/>
  <c r="P34" i="12"/>
  <c r="O34" i="12"/>
  <c r="Q33" i="12"/>
  <c r="P33" i="12"/>
  <c r="O33" i="12"/>
  <c r="Q32" i="12"/>
  <c r="P32" i="12"/>
  <c r="O32" i="12"/>
  <c r="Q31" i="12"/>
  <c r="P31" i="12"/>
  <c r="O31" i="12"/>
  <c r="Q30" i="12"/>
  <c r="P30" i="12"/>
  <c r="O30" i="12"/>
  <c r="Q29" i="12"/>
  <c r="P29" i="12"/>
  <c r="O29" i="12"/>
  <c r="Q28" i="12"/>
  <c r="P28" i="12"/>
  <c r="O28" i="12"/>
  <c r="Q27" i="12"/>
  <c r="P27" i="12"/>
  <c r="O27" i="12"/>
  <c r="Q26" i="12"/>
  <c r="P26" i="12"/>
  <c r="O26" i="12"/>
  <c r="Q25" i="12"/>
  <c r="P25" i="12"/>
  <c r="O25" i="12"/>
  <c r="Q24" i="12"/>
  <c r="P24" i="12"/>
  <c r="O24" i="12"/>
  <c r="Q23" i="12"/>
  <c r="P23" i="12"/>
  <c r="O23" i="12"/>
  <c r="Q22" i="12"/>
  <c r="P22" i="12"/>
  <c r="O22" i="12"/>
  <c r="Q21" i="12"/>
  <c r="P21" i="12"/>
  <c r="O21" i="12"/>
  <c r="Q20" i="12"/>
  <c r="P20" i="12"/>
  <c r="O20" i="12"/>
  <c r="Q19" i="12"/>
  <c r="P19" i="12"/>
  <c r="O19" i="12"/>
  <c r="Q18" i="12"/>
  <c r="P18" i="12"/>
  <c r="O18" i="12"/>
  <c r="Q17" i="12"/>
  <c r="P17" i="12"/>
  <c r="O17" i="12"/>
  <c r="Q16" i="12"/>
  <c r="P16" i="12"/>
  <c r="O16" i="12"/>
  <c r="Q15" i="12"/>
  <c r="AN15" i="12" s="1"/>
  <c r="P15" i="12"/>
  <c r="O15" i="12"/>
  <c r="Q14" i="12"/>
  <c r="P14" i="12"/>
  <c r="O14" i="12"/>
  <c r="Q13" i="12"/>
  <c r="P13" i="12"/>
  <c r="O13" i="12"/>
  <c r="AL13" i="12" s="1"/>
  <c r="Q12" i="12"/>
  <c r="P12" i="12"/>
  <c r="O12" i="12"/>
  <c r="Q11" i="12"/>
  <c r="P11" i="12"/>
  <c r="O11" i="12"/>
  <c r="Q10" i="12"/>
  <c r="P10" i="12"/>
  <c r="O10" i="12"/>
  <c r="Q9" i="12"/>
  <c r="P9" i="12"/>
  <c r="O9" i="12"/>
  <c r="Q8" i="12"/>
  <c r="P8" i="12"/>
  <c r="O8" i="12"/>
  <c r="Q7" i="12"/>
  <c r="AN7" i="12" s="1"/>
  <c r="P7" i="12"/>
  <c r="O7" i="12"/>
  <c r="Q6" i="12"/>
  <c r="P6" i="12"/>
  <c r="O6" i="12"/>
  <c r="Q5" i="12"/>
  <c r="P5" i="12"/>
  <c r="O5" i="12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O65" i="13"/>
  <c r="Q64" i="13"/>
  <c r="P64" i="13"/>
  <c r="O64" i="13"/>
  <c r="Q63" i="13"/>
  <c r="P63" i="13"/>
  <c r="O63" i="13"/>
  <c r="Q62" i="13"/>
  <c r="P62" i="13"/>
  <c r="O62" i="13"/>
  <c r="Q61" i="13"/>
  <c r="P61" i="13"/>
  <c r="O61" i="13"/>
  <c r="Q60" i="13"/>
  <c r="P60" i="13"/>
  <c r="O60" i="13"/>
  <c r="Q59" i="13"/>
  <c r="P59" i="13"/>
  <c r="O59" i="13"/>
  <c r="Q58" i="13"/>
  <c r="P58" i="13"/>
  <c r="O58" i="13"/>
  <c r="Q57" i="13"/>
  <c r="P57" i="13"/>
  <c r="O57" i="13"/>
  <c r="Q56" i="13"/>
  <c r="P56" i="13"/>
  <c r="O56" i="13"/>
  <c r="Q55" i="13"/>
  <c r="P55" i="13"/>
  <c r="O55" i="13"/>
  <c r="Q54" i="13"/>
  <c r="P54" i="13"/>
  <c r="O54" i="13"/>
  <c r="Q53" i="13"/>
  <c r="P53" i="13"/>
  <c r="O53" i="13"/>
  <c r="Q52" i="13"/>
  <c r="P52" i="13"/>
  <c r="O52" i="13"/>
  <c r="Q51" i="13"/>
  <c r="P51" i="13"/>
  <c r="O51" i="13"/>
  <c r="Q50" i="13"/>
  <c r="P50" i="13"/>
  <c r="O50" i="13"/>
  <c r="Q49" i="13"/>
  <c r="P49" i="13"/>
  <c r="O49" i="13"/>
  <c r="Q48" i="13"/>
  <c r="P48" i="13"/>
  <c r="O48" i="13"/>
  <c r="Q47" i="13"/>
  <c r="P47" i="13"/>
  <c r="O47" i="13"/>
  <c r="Q46" i="13"/>
  <c r="P46" i="13"/>
  <c r="O46" i="13"/>
  <c r="Q45" i="13"/>
  <c r="P45" i="13"/>
  <c r="O45" i="13"/>
  <c r="Q44" i="13"/>
  <c r="P44" i="13"/>
  <c r="O44" i="13"/>
  <c r="Q43" i="13"/>
  <c r="P43" i="13"/>
  <c r="O43" i="13"/>
  <c r="Q42" i="13"/>
  <c r="P42" i="13"/>
  <c r="O42" i="13"/>
  <c r="Q41" i="13"/>
  <c r="P41" i="13"/>
  <c r="O41" i="13"/>
  <c r="Q40" i="13"/>
  <c r="P40" i="13"/>
  <c r="O40" i="13"/>
  <c r="Q39" i="13"/>
  <c r="P39" i="13"/>
  <c r="O39" i="13"/>
  <c r="Q38" i="13"/>
  <c r="P38" i="13"/>
  <c r="O38" i="13"/>
  <c r="Q37" i="13"/>
  <c r="P37" i="13"/>
  <c r="O37" i="13"/>
  <c r="Q36" i="13"/>
  <c r="P36" i="13"/>
  <c r="O36" i="13"/>
  <c r="Q35" i="13"/>
  <c r="P35" i="13"/>
  <c r="O35" i="13"/>
  <c r="Q34" i="13"/>
  <c r="P34" i="13"/>
  <c r="O34" i="13"/>
  <c r="Q33" i="13"/>
  <c r="P33" i="13"/>
  <c r="O33" i="13"/>
  <c r="Q32" i="13"/>
  <c r="P32" i="13"/>
  <c r="O32" i="13"/>
  <c r="Q31" i="13"/>
  <c r="P31" i="13"/>
  <c r="O31" i="13"/>
  <c r="Q30" i="13"/>
  <c r="P30" i="13"/>
  <c r="O30" i="13"/>
  <c r="Q29" i="13"/>
  <c r="P29" i="13"/>
  <c r="O29" i="13"/>
  <c r="Q28" i="13"/>
  <c r="P28" i="13"/>
  <c r="O28" i="13"/>
  <c r="Q27" i="13"/>
  <c r="P27" i="13"/>
  <c r="O27" i="13"/>
  <c r="Q26" i="13"/>
  <c r="P26" i="13"/>
  <c r="O26" i="13"/>
  <c r="Q25" i="13"/>
  <c r="P25" i="13"/>
  <c r="O25" i="13"/>
  <c r="Q24" i="13"/>
  <c r="P24" i="13"/>
  <c r="O24" i="13"/>
  <c r="Q23" i="13"/>
  <c r="P23" i="13"/>
  <c r="O23" i="13"/>
  <c r="Q22" i="13"/>
  <c r="P22" i="13"/>
  <c r="O22" i="13"/>
  <c r="Q21" i="13"/>
  <c r="P21" i="13"/>
  <c r="O21" i="13"/>
  <c r="Q20" i="13"/>
  <c r="P20" i="13"/>
  <c r="O20" i="13"/>
  <c r="Q19" i="13"/>
  <c r="P19" i="13"/>
  <c r="O19" i="13"/>
  <c r="Q18" i="13"/>
  <c r="P18" i="13"/>
  <c r="O18" i="13"/>
  <c r="Q17" i="13"/>
  <c r="P17" i="13"/>
  <c r="O17" i="13"/>
  <c r="Q16" i="13"/>
  <c r="P16" i="13"/>
  <c r="O16" i="13"/>
  <c r="Q15" i="13"/>
  <c r="P15" i="13"/>
  <c r="O15" i="13"/>
  <c r="Q14" i="13"/>
  <c r="P14" i="13"/>
  <c r="O14" i="13"/>
  <c r="Q13" i="13"/>
  <c r="P13" i="13"/>
  <c r="O13" i="13"/>
  <c r="Q12" i="13"/>
  <c r="P12" i="13"/>
  <c r="O12" i="13"/>
  <c r="Q11" i="13"/>
  <c r="P11" i="13"/>
  <c r="O11" i="13"/>
  <c r="Q10" i="13"/>
  <c r="P10" i="13"/>
  <c r="O10" i="13"/>
  <c r="Q9" i="13"/>
  <c r="P9" i="13"/>
  <c r="O9" i="13"/>
  <c r="Q8" i="13"/>
  <c r="P8" i="13"/>
  <c r="O8" i="13"/>
  <c r="Q7" i="13"/>
  <c r="P7" i="13"/>
  <c r="O7" i="13"/>
  <c r="Q6" i="13"/>
  <c r="P6" i="13"/>
  <c r="O6" i="13"/>
  <c r="Q5" i="13"/>
  <c r="P5" i="13"/>
  <c r="O5" i="13"/>
  <c r="Q77" i="6"/>
  <c r="P77" i="6"/>
  <c r="O77" i="6"/>
  <c r="Q76" i="6"/>
  <c r="P76" i="6"/>
  <c r="O76" i="6"/>
  <c r="Q75" i="6"/>
  <c r="P75" i="6"/>
  <c r="O75" i="6"/>
  <c r="Q74" i="6"/>
  <c r="P74" i="6"/>
  <c r="O74" i="6"/>
  <c r="Q73" i="6"/>
  <c r="P73" i="6"/>
  <c r="O73" i="6"/>
  <c r="Q72" i="6"/>
  <c r="P72" i="6"/>
  <c r="O72" i="6"/>
  <c r="Q71" i="6"/>
  <c r="P71" i="6"/>
  <c r="O71" i="6"/>
  <c r="Q70" i="6"/>
  <c r="P70" i="6"/>
  <c r="O70" i="6"/>
  <c r="Q69" i="6"/>
  <c r="P69" i="6"/>
  <c r="O69" i="6"/>
  <c r="Q68" i="6"/>
  <c r="P68" i="6"/>
  <c r="O68" i="6"/>
  <c r="Q67" i="6"/>
  <c r="P67" i="6"/>
  <c r="O67" i="6"/>
  <c r="Q66" i="6"/>
  <c r="P66" i="6"/>
  <c r="O66" i="6"/>
  <c r="Q65" i="6"/>
  <c r="P65" i="6"/>
  <c r="O65" i="6"/>
  <c r="Q64" i="6"/>
  <c r="P64" i="6"/>
  <c r="O64" i="6"/>
  <c r="Q63" i="6"/>
  <c r="P63" i="6"/>
  <c r="O63" i="6"/>
  <c r="Q62" i="6"/>
  <c r="P62" i="6"/>
  <c r="O62" i="6"/>
  <c r="Q61" i="6"/>
  <c r="P61" i="6"/>
  <c r="O61" i="6"/>
  <c r="Q60" i="6"/>
  <c r="P60" i="6"/>
  <c r="O60" i="6"/>
  <c r="Q59" i="6"/>
  <c r="P59" i="6"/>
  <c r="O59" i="6"/>
  <c r="Q58" i="6"/>
  <c r="P58" i="6"/>
  <c r="O58" i="6"/>
  <c r="Q57" i="6"/>
  <c r="P57" i="6"/>
  <c r="O57" i="6"/>
  <c r="Q56" i="6"/>
  <c r="P56" i="6"/>
  <c r="O56" i="6"/>
  <c r="Q55" i="6"/>
  <c r="P55" i="6"/>
  <c r="O55" i="6"/>
  <c r="Q54" i="6"/>
  <c r="P54" i="6"/>
  <c r="O54" i="6"/>
  <c r="Q53" i="6"/>
  <c r="P53" i="6"/>
  <c r="O53" i="6"/>
  <c r="Q52" i="6"/>
  <c r="P52" i="6"/>
  <c r="O52" i="6"/>
  <c r="Q51" i="6"/>
  <c r="P51" i="6"/>
  <c r="O51" i="6"/>
  <c r="Q50" i="6"/>
  <c r="P50" i="6"/>
  <c r="O50" i="6"/>
  <c r="Q49" i="6"/>
  <c r="P49" i="6"/>
  <c r="O49" i="6"/>
  <c r="Q48" i="6"/>
  <c r="P48" i="6"/>
  <c r="O48" i="6"/>
  <c r="Q47" i="6"/>
  <c r="P47" i="6"/>
  <c r="O47" i="6"/>
  <c r="Q46" i="6"/>
  <c r="P46" i="6"/>
  <c r="O46" i="6"/>
  <c r="Q45" i="6"/>
  <c r="P45" i="6"/>
  <c r="O45" i="6"/>
  <c r="Q44" i="6"/>
  <c r="P44" i="6"/>
  <c r="O44" i="6"/>
  <c r="Q43" i="6"/>
  <c r="P43" i="6"/>
  <c r="O43" i="6"/>
  <c r="Q42" i="6"/>
  <c r="P42" i="6"/>
  <c r="O42" i="6"/>
  <c r="Q41" i="6"/>
  <c r="P41" i="6"/>
  <c r="O41" i="6"/>
  <c r="Q40" i="6"/>
  <c r="P40" i="6"/>
  <c r="O40" i="6"/>
  <c r="Q39" i="6"/>
  <c r="P39" i="6"/>
  <c r="O39" i="6"/>
  <c r="Q38" i="6"/>
  <c r="P38" i="6"/>
  <c r="O38" i="6"/>
  <c r="Q37" i="6"/>
  <c r="P37" i="6"/>
  <c r="O37" i="6"/>
  <c r="Q36" i="6"/>
  <c r="P36" i="6"/>
  <c r="O36" i="6"/>
  <c r="Q35" i="6"/>
  <c r="P35" i="6"/>
  <c r="O35" i="6"/>
  <c r="Q34" i="6"/>
  <c r="P34" i="6"/>
  <c r="O34" i="6"/>
  <c r="Q33" i="6"/>
  <c r="P33" i="6"/>
  <c r="O33" i="6"/>
  <c r="Q32" i="6"/>
  <c r="P32" i="6"/>
  <c r="O32" i="6"/>
  <c r="Q31" i="6"/>
  <c r="P31" i="6"/>
  <c r="O31" i="6"/>
  <c r="Q30" i="6"/>
  <c r="P30" i="6"/>
  <c r="O30" i="6"/>
  <c r="Q29" i="6"/>
  <c r="P29" i="6"/>
  <c r="O29" i="6"/>
  <c r="Q28" i="6"/>
  <c r="P28" i="6"/>
  <c r="O28" i="6"/>
  <c r="Q27" i="6"/>
  <c r="P27" i="6"/>
  <c r="O27" i="6"/>
  <c r="Q26" i="6"/>
  <c r="P26" i="6"/>
  <c r="O26" i="6"/>
  <c r="Q25" i="6"/>
  <c r="P25" i="6"/>
  <c r="O25" i="6"/>
  <c r="Q24" i="6"/>
  <c r="P24" i="6"/>
  <c r="O24" i="6"/>
  <c r="Q23" i="6"/>
  <c r="P23" i="6"/>
  <c r="O23" i="6"/>
  <c r="Q22" i="6"/>
  <c r="P22" i="6"/>
  <c r="O22" i="6"/>
  <c r="Q21" i="6"/>
  <c r="P21" i="6"/>
  <c r="O21" i="6"/>
  <c r="Q20" i="6"/>
  <c r="P20" i="6"/>
  <c r="O20" i="6"/>
  <c r="Q19" i="6"/>
  <c r="P19" i="6"/>
  <c r="O19" i="6"/>
  <c r="Q18" i="6"/>
  <c r="P18" i="6"/>
  <c r="O18" i="6"/>
  <c r="Q17" i="6"/>
  <c r="P17" i="6"/>
  <c r="O17" i="6"/>
  <c r="Q16" i="6"/>
  <c r="P16" i="6"/>
  <c r="O16" i="6"/>
  <c r="Q15" i="6"/>
  <c r="P15" i="6"/>
  <c r="O15" i="6"/>
  <c r="Q14" i="6"/>
  <c r="P14" i="6"/>
  <c r="O14" i="6"/>
  <c r="Q13" i="6"/>
  <c r="P13" i="6"/>
  <c r="O13" i="6"/>
  <c r="Q12" i="6"/>
  <c r="P12" i="6"/>
  <c r="O12" i="6"/>
  <c r="Q11" i="6"/>
  <c r="P11" i="6"/>
  <c r="O11" i="6"/>
  <c r="Q10" i="6"/>
  <c r="P10" i="6"/>
  <c r="O10" i="6"/>
  <c r="Q9" i="6"/>
  <c r="P9" i="6"/>
  <c r="O9" i="6"/>
  <c r="Q8" i="6"/>
  <c r="P8" i="6"/>
  <c r="O8" i="6"/>
  <c r="Q7" i="6"/>
  <c r="P7" i="6"/>
  <c r="O7" i="6"/>
  <c r="Q6" i="6"/>
  <c r="P6" i="6"/>
  <c r="O6" i="6"/>
  <c r="Q5" i="6"/>
  <c r="P5" i="6"/>
  <c r="O5" i="6"/>
  <c r="G50" i="32" a="1"/>
  <c r="D31" i="32" a="1"/>
  <c r="G39" i="32" a="1"/>
  <c r="G88" i="32" a="1"/>
  <c r="H26" i="32" a="1"/>
  <c r="F46" i="32" a="1"/>
  <c r="I45" i="32" a="1"/>
  <c r="F36" i="32" a="1"/>
  <c r="D75" i="32" a="1"/>
  <c r="E33" i="32" a="1"/>
  <c r="H34" i="32" a="1"/>
  <c r="D27" i="32" a="1"/>
  <c r="I77" i="32" a="1"/>
  <c r="F21" i="32" a="1"/>
  <c r="H60" i="32" a="1"/>
  <c r="H38" i="32" a="1"/>
  <c r="F39" i="32" a="1"/>
  <c r="H35" i="32" a="1"/>
  <c r="G55" i="32" a="1"/>
  <c r="G32" i="32" a="1"/>
  <c r="G63" i="32" a="1"/>
  <c r="I38" i="32" a="1"/>
  <c r="G48" i="32" a="1"/>
  <c r="I55" i="32" a="1"/>
  <c r="I66" i="32" a="1"/>
  <c r="H23" i="32" a="1"/>
  <c r="D40" i="32" a="1"/>
  <c r="G76" i="32" a="1"/>
  <c r="F85" i="32" a="1"/>
  <c r="G27" i="32" a="1"/>
  <c r="E23" i="32" a="1"/>
  <c r="G81" i="32" a="1"/>
  <c r="D82" i="32" a="1"/>
  <c r="D88" i="32" a="1"/>
  <c r="D72" i="32" a="1"/>
  <c r="D34" i="32" a="1"/>
  <c r="D67" i="32" a="1"/>
  <c r="G78" i="32" a="1"/>
  <c r="H91" i="32" a="1"/>
  <c r="D28" i="32" a="1"/>
  <c r="F53" i="32" a="1"/>
  <c r="D81" i="32" a="1"/>
  <c r="F60" i="32" a="1"/>
  <c r="G72" i="32" a="1"/>
  <c r="F30" i="32" a="1"/>
  <c r="G33" i="32" a="1"/>
  <c r="F40" i="32" a="1"/>
  <c r="E76" i="32" a="1"/>
  <c r="E80" i="32" a="1"/>
  <c r="F58" i="32" a="1"/>
  <c r="D91" i="32" a="1"/>
  <c r="D87" i="32" a="1"/>
  <c r="G53" i="32" a="1"/>
  <c r="G52" i="32" a="1"/>
  <c r="F37" i="32" a="1"/>
  <c r="D41" i="32" a="1"/>
  <c r="I75" i="32" a="1"/>
  <c r="E77" i="32" a="1"/>
  <c r="H42" i="32" a="1"/>
  <c r="H64" i="32" a="1"/>
  <c r="F67" i="32" a="1"/>
  <c r="H63" i="32" a="1"/>
  <c r="D36" i="32" a="1"/>
  <c r="F59" i="32" a="1"/>
  <c r="H62" i="32" a="1"/>
  <c r="F65" i="32" a="1"/>
  <c r="D74" i="32" a="1"/>
  <c r="G83" i="32" a="1"/>
  <c r="I76" i="32" a="1"/>
  <c r="G40" i="32" a="1"/>
  <c r="F78" i="32" a="1"/>
  <c r="G80" i="32" a="1"/>
  <c r="D86" i="32" a="1"/>
  <c r="F25" i="32" a="1"/>
  <c r="I25" i="32" a="1"/>
  <c r="F66" i="32" a="1"/>
  <c r="G89" i="32" a="1"/>
  <c r="H43" i="32" a="1"/>
  <c r="H24" i="32" a="1"/>
  <c r="E35" i="32" a="1"/>
  <c r="H50" i="32" a="1"/>
  <c r="I74" i="32" a="1"/>
  <c r="E50" i="32" a="1"/>
  <c r="D73" i="32" a="1"/>
  <c r="F81" i="32" a="1"/>
  <c r="D61" i="32" a="1"/>
  <c r="F41" i="32" a="1"/>
  <c r="H56" i="32" a="1"/>
  <c r="D71" i="32" a="1"/>
  <c r="I60" i="32" a="1"/>
  <c r="E59" i="32" a="1"/>
  <c r="D39" i="32" a="1"/>
  <c r="G51" i="32" a="1"/>
  <c r="I29" i="32" a="1"/>
  <c r="H70" i="32" a="1"/>
  <c r="G62" i="32" a="1"/>
  <c r="E88" i="32" a="1"/>
  <c r="I64" i="32" a="1"/>
  <c r="D55" i="32" a="1"/>
  <c r="G59" i="32" a="1"/>
  <c r="E85" i="32" a="1"/>
  <c r="D45" i="32" a="1"/>
  <c r="H20" i="32" a="1"/>
  <c r="G34" i="32" a="1"/>
  <c r="G22" i="32" a="1"/>
  <c r="E43" i="32" a="1"/>
  <c r="H54" i="32" a="1"/>
  <c r="I35" i="32" a="1"/>
  <c r="F87" i="32" a="1"/>
  <c r="D51" i="32" a="1"/>
  <c r="F44" i="32" a="1"/>
  <c r="D35" i="32" a="1"/>
  <c r="F73" i="32" a="1"/>
  <c r="F68" i="32" a="1"/>
  <c r="F35" i="32" a="1"/>
  <c r="H89" i="32" a="1"/>
  <c r="H27" i="32" a="1"/>
  <c r="E73" i="32" a="1"/>
  <c r="G56" i="32" a="1"/>
  <c r="H80" i="32" a="1"/>
  <c r="G25" i="32" a="1"/>
  <c r="H30" i="32" a="1"/>
  <c r="D50" i="32" a="1"/>
  <c r="D52" i="32" a="1"/>
  <c r="H49" i="32" a="1"/>
  <c r="H33" i="32" a="1"/>
  <c r="H83" i="32" a="1"/>
  <c r="H29" i="32" a="1"/>
  <c r="H87" i="32" a="1"/>
  <c r="H44" i="32" a="1"/>
  <c r="G38" i="32" a="1"/>
  <c r="D43" i="32" a="1"/>
  <c r="F32" i="32" a="1"/>
  <c r="D84" i="32" a="1"/>
  <c r="G86" i="32" a="1"/>
  <c r="G67" i="32" a="1"/>
  <c r="E72" i="32" a="1"/>
  <c r="F72" i="32" a="1"/>
  <c r="I34" i="32" a="1"/>
  <c r="G71" i="32" a="1"/>
  <c r="G47" i="32" a="1"/>
  <c r="D25" i="32" a="1"/>
  <c r="I41" i="32" a="1"/>
  <c r="H46" i="32" a="1"/>
  <c r="H28" i="32" a="1"/>
  <c r="F69" i="32" a="1"/>
  <c r="E53" i="32" a="1"/>
  <c r="I61" i="32" a="1"/>
  <c r="G90" i="32" a="1"/>
  <c r="D47" i="32" a="1"/>
  <c r="F50" i="32" a="1"/>
  <c r="D19" i="32" a="1"/>
  <c r="I50" i="32" a="1"/>
  <c r="F23" i="32" a="1"/>
  <c r="E19" i="32" a="1"/>
  <c r="G49" i="32" a="1"/>
  <c r="F19" i="32" a="1"/>
  <c r="D89" i="32" a="1"/>
  <c r="F38" i="32" a="1"/>
  <c r="F86" i="32" a="1"/>
  <c r="G54" i="32" a="1"/>
  <c r="I65" i="32" a="1"/>
  <c r="E39" i="32" a="1"/>
  <c r="G43" i="32" a="1"/>
  <c r="I83" i="32" a="1"/>
  <c r="E48" i="32" a="1"/>
  <c r="I82" i="32" a="1"/>
  <c r="I57" i="32" a="1"/>
  <c r="H78" i="32" a="1"/>
  <c r="I69" i="32" a="1"/>
  <c r="I42" i="32" a="1"/>
  <c r="G29" i="32" a="1"/>
  <c r="I19" i="32" a="1"/>
  <c r="H21" i="32" a="1"/>
  <c r="E79" i="32" a="1"/>
  <c r="F47" i="32" a="1"/>
  <c r="H45" i="32" a="1"/>
  <c r="F82" i="32" a="1"/>
  <c r="E51" i="32" a="1"/>
  <c r="D22" i="32" a="1"/>
  <c r="F79" i="32" a="1"/>
  <c r="G42" i="32" a="1"/>
  <c r="D80" i="32" a="1"/>
  <c r="E60" i="32" a="1"/>
  <c r="I20" i="32" a="1"/>
  <c r="H48" i="32" a="1"/>
  <c r="F64" i="32" a="1"/>
  <c r="D37" i="32" a="1"/>
  <c r="I37" i="32" a="1"/>
  <c r="G60" i="32" a="1"/>
  <c r="G79" i="32" a="1"/>
  <c r="G69" i="32" a="1"/>
  <c r="E57" i="32" a="1"/>
  <c r="G66" i="32" a="1"/>
  <c r="I59" i="32" a="1"/>
  <c r="D32" i="32" a="1"/>
  <c r="D29" i="32" a="1"/>
  <c r="F52" i="32" a="1"/>
  <c r="H72" i="32" a="1"/>
  <c r="H37" i="32" a="1"/>
  <c r="E62" i="32" a="1"/>
  <c r="G75" i="32" a="1"/>
  <c r="D21" i="32" a="1"/>
  <c r="I70" i="32" a="1"/>
  <c r="I21" i="32" a="1"/>
  <c r="H53" i="32" a="1"/>
  <c r="D42" i="32" a="1"/>
  <c r="H76" i="32" a="1"/>
  <c r="H73" i="32" a="1"/>
  <c r="E31" i="32" a="1"/>
  <c r="H47" i="32" a="1"/>
  <c r="D79" i="32" a="1"/>
  <c r="G77" i="32" a="1"/>
  <c r="I23" i="32" a="1"/>
  <c r="E70" i="32" a="1"/>
  <c r="G19" i="32" a="1"/>
  <c r="H74" i="32" a="1"/>
  <c r="F54" i="32" a="1"/>
  <c r="D54" i="32" a="1"/>
  <c r="I52" i="32" a="1"/>
  <c r="E83" i="32" a="1"/>
  <c r="F88" i="32" a="1"/>
  <c r="F77" i="32" a="1"/>
  <c r="D65" i="32" a="1"/>
  <c r="I78" i="32" a="1"/>
  <c r="F57" i="32" a="1"/>
  <c r="I54" i="32" a="1"/>
  <c r="D33" i="32" a="1"/>
  <c r="I32" i="32" a="1"/>
  <c r="H77" i="32" a="1"/>
  <c r="E42" i="32" a="1"/>
  <c r="H31" i="32" a="1"/>
  <c r="G21" i="32" a="1"/>
  <c r="I85" i="32" a="1"/>
  <c r="G20" i="32" a="1"/>
  <c r="D58" i="32" a="1"/>
  <c r="D20" i="32" a="1"/>
  <c r="F83" i="32" a="1"/>
  <c r="I71" i="32" a="1"/>
  <c r="E54" i="32" a="1"/>
  <c r="F51" i="32" a="1"/>
  <c r="E81" i="32" a="1"/>
  <c r="D24" i="32" a="1"/>
  <c r="E45" i="32" a="1"/>
  <c r="E84" i="32" a="1"/>
  <c r="F84" i="32" a="1"/>
  <c r="G57" i="32" a="1"/>
  <c r="F20" i="32" a="1"/>
  <c r="G35" i="32" a="1"/>
  <c r="D69" i="32" a="1"/>
  <c r="E52" i="32" a="1"/>
  <c r="E74" i="32" a="1"/>
  <c r="I36" i="32" a="1"/>
  <c r="G45" i="32" a="1"/>
  <c r="G91" i="32" a="1"/>
  <c r="H90" i="32" a="1"/>
  <c r="E37" i="32" a="1"/>
  <c r="D90" i="32" a="1"/>
  <c r="I24" i="32" a="1"/>
  <c r="E58" i="32" a="1"/>
  <c r="I80" i="32" a="1"/>
  <c r="E82" i="32" a="1"/>
  <c r="I33" i="32" a="1"/>
  <c r="I86" i="32" a="1"/>
  <c r="H22" i="32" a="1"/>
  <c r="F90" i="32" a="1"/>
  <c r="E66" i="32" a="1"/>
  <c r="I53" i="32" a="1"/>
  <c r="D26" i="32" a="1"/>
  <c r="H19" i="32" a="1"/>
  <c r="I47" i="32" a="1"/>
  <c r="F55" i="32" a="1"/>
  <c r="H68" i="32" a="1"/>
  <c r="F43" i="32" a="1"/>
  <c r="G26" i="32" a="1"/>
  <c r="F74" i="32" a="1"/>
  <c r="E27" i="32" a="1"/>
  <c r="I63" i="32" a="1"/>
  <c r="E90" i="32" a="1"/>
  <c r="G46" i="32" a="1"/>
  <c r="F70" i="32" a="1"/>
  <c r="D60" i="32" a="1"/>
  <c r="H84" i="32" a="1"/>
  <c r="I48" i="32" a="1"/>
  <c r="F62" i="32" a="1"/>
  <c r="E40" i="32" a="1"/>
  <c r="F26" i="32" a="1"/>
  <c r="H85" i="32" a="1"/>
  <c r="H79" i="32" a="1"/>
  <c r="F48" i="32" a="1"/>
  <c r="E61" i="32" a="1"/>
  <c r="G37" i="32" a="1"/>
  <c r="E56" i="32" a="1"/>
  <c r="H57" i="32" a="1"/>
  <c r="F24" i="32" a="1"/>
  <c r="D38" i="32" a="1"/>
  <c r="H55" i="32" a="1"/>
  <c r="E34" i="32" a="1"/>
  <c r="I30" i="32" a="1"/>
  <c r="D62" i="32" a="1"/>
  <c r="D57" i="32" a="1"/>
  <c r="E87" i="32" a="1"/>
  <c r="H61" i="32" a="1"/>
  <c r="I84" i="32" a="1"/>
  <c r="F27" i="32" a="1"/>
  <c r="F80" i="32" a="1"/>
  <c r="I72" i="32" a="1"/>
  <c r="G24" i="32" a="1"/>
  <c r="I28" i="32" a="1"/>
  <c r="F28" i="32" a="1"/>
  <c r="H59" i="32" a="1"/>
  <c r="I39" i="32" a="1"/>
  <c r="G58" i="32" a="1"/>
  <c r="I43" i="32" a="1"/>
  <c r="D83" i="32" a="1"/>
  <c r="G61" i="32" a="1"/>
  <c r="E22" i="32" a="1"/>
  <c r="F56" i="32" a="1"/>
  <c r="F29" i="32" a="1"/>
  <c r="G36" i="32" a="1"/>
  <c r="E44" i="32" a="1"/>
  <c r="E75" i="32" a="1"/>
  <c r="D70" i="32" a="1"/>
  <c r="G41" i="32" a="1"/>
  <c r="D78" i="32" a="1"/>
  <c r="E89" i="32" a="1"/>
  <c r="H66" i="32" a="1"/>
  <c r="F91" i="32" a="1"/>
  <c r="D76" i="32" a="1"/>
  <c r="G82" i="32" a="1"/>
  <c r="G87" i="32" a="1"/>
  <c r="E63" i="32" a="1"/>
  <c r="G70" i="32" a="1"/>
  <c r="D23" i="32" a="1"/>
  <c r="D68" i="32" a="1"/>
  <c r="I22" i="32" a="1"/>
  <c r="I58" i="32" a="1"/>
  <c r="E32" i="32" a="1"/>
  <c r="I26" i="32" a="1"/>
  <c r="H75" i="32" a="1"/>
  <c r="I90" i="32" a="1"/>
  <c r="E20" i="32" a="1"/>
  <c r="G23" i="32" a="1"/>
  <c r="E65" i="32" a="1"/>
  <c r="F33" i="32" a="1"/>
  <c r="E47" i="32" a="1"/>
  <c r="F34" i="32" a="1"/>
  <c r="F42" i="32" a="1"/>
  <c r="F45" i="32" a="1"/>
  <c r="I79" i="32" a="1"/>
  <c r="I68" i="32" a="1"/>
  <c r="F49" i="32" a="1"/>
  <c r="D77" i="32" a="1"/>
  <c r="E78" i="32" a="1"/>
  <c r="D49" i="32" a="1"/>
  <c r="G44" i="32" a="1"/>
  <c r="E69" i="32" a="1"/>
  <c r="H51" i="32" a="1"/>
  <c r="H36" i="32" a="1"/>
  <c r="G28" i="32" a="1"/>
  <c r="D64" i="32" a="1"/>
  <c r="G31" i="32" a="1"/>
  <c r="G74" i="32" a="1"/>
  <c r="E55" i="32" a="1"/>
  <c r="H58" i="32" a="1"/>
  <c r="E26" i="32" a="1"/>
  <c r="D85" i="32" a="1"/>
  <c r="F75" i="32" a="1"/>
  <c r="F63" i="32" a="1"/>
  <c r="E29" i="32" a="1"/>
  <c r="H52" i="32" a="1"/>
  <c r="D53" i="32" a="1"/>
  <c r="I89" i="32" a="1"/>
  <c r="F31" i="32" a="1"/>
  <c r="G30" i="32" a="1"/>
  <c r="I88" i="32" a="1"/>
  <c r="I62" i="32" a="1"/>
  <c r="H88" i="32" a="1"/>
  <c r="D44" i="32" a="1"/>
  <c r="I40" i="32" a="1"/>
  <c r="H82" i="32" a="1"/>
  <c r="I31" i="32" a="1"/>
  <c r="H32" i="32" a="1"/>
  <c r="H71" i="32" a="1"/>
  <c r="I46" i="32" a="1"/>
  <c r="E24" i="32" a="1"/>
  <c r="G73" i="32" a="1"/>
  <c r="E49" i="32" a="1"/>
  <c r="F61" i="32" a="1"/>
  <c r="I49" i="32" a="1"/>
  <c r="E41" i="32" a="1"/>
  <c r="G85" i="32" a="1"/>
  <c r="E25" i="32" a="1"/>
  <c r="E68" i="32" a="1"/>
  <c r="D30" i="32" a="1"/>
  <c r="E28" i="32" a="1"/>
  <c r="E86" i="32" a="1"/>
  <c r="E64" i="32" a="1"/>
  <c r="F71" i="32" a="1"/>
  <c r="H67" i="32" a="1"/>
  <c r="E91" i="32" a="1"/>
  <c r="H69" i="32" a="1"/>
  <c r="G84" i="32" a="1"/>
  <c r="I73" i="32" a="1"/>
  <c r="H41" i="32" a="1"/>
  <c r="D48" i="32" a="1"/>
  <c r="H25" i="32" a="1"/>
  <c r="F76" i="32" a="1"/>
  <c r="D46" i="32" a="1"/>
  <c r="E71" i="32" a="1"/>
  <c r="G64" i="32" a="1"/>
  <c r="D63" i="32" a="1"/>
  <c r="I44" i="32" a="1"/>
  <c r="H86" i="32" a="1"/>
  <c r="E30" i="32" a="1"/>
  <c r="E46" i="32" a="1"/>
  <c r="I51" i="32" a="1"/>
  <c r="G68" i="32" a="1"/>
  <c r="E36" i="32" a="1"/>
  <c r="H65" i="32" a="1"/>
  <c r="D66" i="32" a="1"/>
  <c r="D59" i="32" a="1"/>
  <c r="F22" i="32" a="1"/>
  <c r="I27" i="32" a="1"/>
  <c r="H39" i="32" a="1"/>
  <c r="E21" i="32" a="1"/>
  <c r="H40" i="32" a="1"/>
  <c r="E67" i="32" a="1"/>
  <c r="I67" i="32" a="1"/>
  <c r="I87" i="32" a="1"/>
  <c r="I81" i="32" a="1"/>
  <c r="D56" i="32" a="1"/>
  <c r="I56" i="32" a="1"/>
  <c r="H81" i="32" a="1"/>
  <c r="F89" i="32" a="1"/>
  <c r="G65" i="32" a="1"/>
  <c r="E38" i="32" a="1"/>
  <c r="AN6" i="11" l="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V25" i="26" s="1"/>
  <c r="X26" i="33" s="1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V20" i="26" s="1"/>
  <c r="X21" i="33" s="1"/>
  <c r="H42" i="32"/>
  <c r="V28" i="26" s="1"/>
  <c r="X29" i="33" s="1"/>
  <c r="H50" i="32"/>
  <c r="H58" i="32"/>
  <c r="V44" i="26" s="1"/>
  <c r="X45" i="33" s="1"/>
  <c r="H66" i="32"/>
  <c r="H74" i="32"/>
  <c r="H82" i="32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A5" i="35" s="1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AP17" i="35" s="1"/>
  <c r="BJ18" i="13"/>
  <c r="AM18" i="13"/>
  <c r="BI21" i="13"/>
  <c r="AL21" i="13"/>
  <c r="AN23" i="13"/>
  <c r="BK23" i="13"/>
  <c r="T25" i="35"/>
  <c r="AP25" i="35" s="1"/>
  <c r="AM26" i="13"/>
  <c r="BJ26" i="13"/>
  <c r="AL29" i="13"/>
  <c r="BI29" i="13"/>
  <c r="BK31" i="13"/>
  <c r="AN31" i="13"/>
  <c r="T33" i="35"/>
  <c r="AP33" i="35" s="1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AG28" i="35" s="1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AG52" i="35" s="1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AD67" i="35" s="1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AP60" i="35" s="1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G23" i="35" s="1"/>
  <c r="AM24" i="10"/>
  <c r="BJ24" i="10"/>
  <c r="BI27" i="10"/>
  <c r="AL27" i="10"/>
  <c r="BK29" i="10"/>
  <c r="AN29" i="10"/>
  <c r="K31" i="35"/>
  <c r="AG31" i="35" s="1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D14" i="35" s="1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9" i="35" s="1"/>
  <c r="AM10" i="12"/>
  <c r="Q17" i="35"/>
  <c r="AM17" i="35" s="1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AP55" i="35" s="1"/>
  <c r="BJ56" i="13"/>
  <c r="AM56" i="13"/>
  <c r="BI59" i="13"/>
  <c r="AL59" i="13"/>
  <c r="AN61" i="13"/>
  <c r="BK61" i="13"/>
  <c r="T63" i="35"/>
  <c r="AP63" i="35" s="1"/>
  <c r="BJ64" i="13"/>
  <c r="AM64" i="13"/>
  <c r="BI67" i="13"/>
  <c r="AL67" i="13"/>
  <c r="BI79" i="13"/>
  <c r="AN69" i="13"/>
  <c r="BK69" i="13"/>
  <c r="BK81" i="13"/>
  <c r="T71" i="35"/>
  <c r="AP71" i="35" s="1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AD65" i="35" s="1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1" i="35" s="1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J30" i="35" s="1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J62" i="35" s="1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89" i="11"/>
  <c r="A87" i="11"/>
  <c r="A86" i="11"/>
  <c r="A85" i="11"/>
  <c r="A84" i="11"/>
  <c r="A81" i="11"/>
  <c r="A79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A7" i="35" l="1"/>
  <c r="AP37" i="35"/>
  <c r="AA72" i="35"/>
  <c r="AA56" i="35"/>
  <c r="V52" i="26"/>
  <c r="X53" i="33" s="1"/>
  <c r="V68" i="26"/>
  <c r="X69" i="33" s="1"/>
  <c r="AD43" i="35"/>
  <c r="V36" i="26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B16" i="11"/>
  <c r="T16" i="1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Q14" i="11" s="1"/>
  <c r="AB14" i="11"/>
  <c r="W14" i="11"/>
  <c r="AT14" i="11" s="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W14" i="12"/>
  <c r="CB13" i="12"/>
  <c r="AH13" i="12"/>
  <c r="BT13" i="12"/>
  <c r="Z13" i="12"/>
  <c r="R13" i="12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B6" i="12"/>
  <c r="U6" i="12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AR11" i="11" s="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AQ11" i="12" s="1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T6" i="13" s="1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P19" i="32"/>
  <c r="U19" i="32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AO13" i="13" s="1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AR12" i="12" s="1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W8" i="12"/>
  <c r="CB7" i="12"/>
  <c r="AH7" i="12"/>
  <c r="BT7" i="12"/>
  <c r="Z7" i="12"/>
  <c r="S7" i="12"/>
  <c r="R7" i="12"/>
  <c r="BZ6" i="12"/>
  <c r="AF6" i="12"/>
  <c r="BS6" i="12"/>
  <c r="D33" i="16"/>
  <c r="BX6" i="13"/>
  <c r="AD6" i="13"/>
  <c r="CA7" i="13"/>
  <c r="AG7" i="13"/>
  <c r="BV8" i="13"/>
  <c r="U8" i="13"/>
  <c r="AB8" i="13"/>
  <c r="T8" i="13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89" i="10"/>
  <c r="A87" i="10"/>
  <c r="A86" i="10"/>
  <c r="A85" i="10"/>
  <c r="A84" i="10"/>
  <c r="A83" i="10"/>
  <c r="A81" i="10"/>
  <c r="A79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B33" i="14" s="1"/>
  <c r="R5" i="19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A5" i="10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A89" i="8"/>
  <c r="A87" i="8"/>
  <c r="A86" i="8"/>
  <c r="A84" i="8"/>
  <c r="A83" i="8"/>
  <c r="A81" i="8"/>
  <c r="A79" i="8"/>
  <c r="AO13" i="12" l="1"/>
  <c r="AT7" i="12"/>
  <c r="AQ8" i="13"/>
  <c r="AQ14" i="12"/>
  <c r="AP126" i="32"/>
  <c r="AP127" i="32"/>
  <c r="AO126" i="32"/>
  <c r="AO127" i="32"/>
  <c r="AO7" i="12"/>
  <c r="AT16" i="11"/>
  <c r="AR8" i="12"/>
  <c r="AO10" i="11"/>
  <c r="AR6" i="12"/>
  <c r="AQ6" i="12"/>
  <c r="AT8" i="12"/>
  <c r="AQ9" i="11"/>
  <c r="AQ16" i="11"/>
  <c r="AR16" i="13"/>
  <c r="AO10" i="13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Y9" i="10"/>
  <c r="AB36" i="14" s="1"/>
  <c r="R8" i="19" s="1"/>
  <c r="Y13" i="10"/>
  <c r="AB40" i="14" s="1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Y10" i="10"/>
  <c r="AB37" i="14" s="1"/>
  <c r="R9" i="19" s="1"/>
  <c r="Y14" i="10"/>
  <c r="AB41" i="14" s="1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Y7" i="10"/>
  <c r="AB34" i="14" s="1"/>
  <c r="R6" i="19" s="1"/>
  <c r="Y11" i="10"/>
  <c r="AB38" i="14" s="1"/>
  <c r="R10" i="19" s="1"/>
  <c r="Y15" i="10"/>
  <c r="AB42" i="14" s="1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Z11" i="10"/>
  <c r="S11" i="10"/>
  <c r="R11" i="10"/>
  <c r="BS14" i="10"/>
  <c r="D41" i="14"/>
  <c r="BZ18" i="10"/>
  <c r="AF18" i="10"/>
  <c r="BC18" i="10"/>
  <c r="AF26" i="10"/>
  <c r="BZ26" i="10"/>
  <c r="BC26" i="10"/>
  <c r="BT39" i="10"/>
  <c r="Z39" i="10"/>
  <c r="S39" i="10"/>
  <c r="R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U52" i="10"/>
  <c r="W52" i="10"/>
  <c r="AB52" i="10"/>
  <c r="T52" i="10"/>
  <c r="BT55" i="10"/>
  <c r="Z55" i="10"/>
  <c r="AW55" i="10"/>
  <c r="S55" i="10"/>
  <c r="R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Z71" i="10"/>
  <c r="S71" i="10"/>
  <c r="R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S6" i="10"/>
  <c r="R6" i="10"/>
  <c r="Z6" i="10"/>
  <c r="CB6" i="10"/>
  <c r="AH6" i="10"/>
  <c r="BV7" i="10"/>
  <c r="AB7" i="10"/>
  <c r="T7" i="10"/>
  <c r="U7" i="10"/>
  <c r="W7" i="10"/>
  <c r="CD7" i="10"/>
  <c r="AJ7" i="10"/>
  <c r="BX8" i="10"/>
  <c r="AD8" i="10"/>
  <c r="BS9" i="10"/>
  <c r="D36" i="14"/>
  <c r="BZ9" i="10"/>
  <c r="AF9" i="10"/>
  <c r="BT10" i="10"/>
  <c r="R10" i="10"/>
  <c r="S10" i="10"/>
  <c r="Z10" i="10"/>
  <c r="CB10" i="10"/>
  <c r="AH10" i="10"/>
  <c r="BV11" i="10"/>
  <c r="W11" i="10"/>
  <c r="T11" i="10"/>
  <c r="U11" i="10"/>
  <c r="AB11" i="10"/>
  <c r="CD11" i="10"/>
  <c r="AJ11" i="10"/>
  <c r="BX12" i="10"/>
  <c r="AD12" i="10"/>
  <c r="BS13" i="10"/>
  <c r="D40" i="14"/>
  <c r="BZ13" i="10"/>
  <c r="AF13" i="10"/>
  <c r="BT14" i="10"/>
  <c r="S14" i="10"/>
  <c r="R14" i="10"/>
  <c r="Z14" i="10"/>
  <c r="CB14" i="10"/>
  <c r="AH14" i="10"/>
  <c r="BV15" i="10"/>
  <c r="AB15" i="10"/>
  <c r="T15" i="10"/>
  <c r="U15" i="10"/>
  <c r="W15" i="10"/>
  <c r="CD15" i="10"/>
  <c r="AJ15" i="10"/>
  <c r="BX16" i="10"/>
  <c r="AD16" i="10"/>
  <c r="BS17" i="10"/>
  <c r="D44" i="14"/>
  <c r="BZ17" i="10"/>
  <c r="AF17" i="10"/>
  <c r="BC17" i="10"/>
  <c r="BT18" i="10"/>
  <c r="R18" i="10"/>
  <c r="AW18" i="10"/>
  <c r="Z18" i="10"/>
  <c r="S18" i="10"/>
  <c r="CB18" i="10"/>
  <c r="AH18" i="10"/>
  <c r="BE18" i="10"/>
  <c r="BV19" i="10"/>
  <c r="W19" i="10"/>
  <c r="U19" i="10"/>
  <c r="AB19" i="10"/>
  <c r="AY19" i="10"/>
  <c r="T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Z22" i="10"/>
  <c r="S22" i="10"/>
  <c r="R22" i="10"/>
  <c r="AW22" i="10"/>
  <c r="CB22" i="10"/>
  <c r="BE22" i="10"/>
  <c r="AH22" i="10"/>
  <c r="BV23" i="10"/>
  <c r="U23" i="10"/>
  <c r="T23" i="10"/>
  <c r="W23" i="10"/>
  <c r="AY23" i="10"/>
  <c r="AB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Z26" i="10"/>
  <c r="S26" i="10"/>
  <c r="R26" i="10"/>
  <c r="CB26" i="10"/>
  <c r="AH26" i="10"/>
  <c r="BE26" i="10"/>
  <c r="BV27" i="10"/>
  <c r="T27" i="10"/>
  <c r="AB27" i="10"/>
  <c r="AY27" i="10"/>
  <c r="W27" i="10"/>
  <c r="U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Z30" i="10"/>
  <c r="R30" i="10"/>
  <c r="S30" i="10"/>
  <c r="CB30" i="10"/>
  <c r="AH30" i="10"/>
  <c r="BE30" i="10"/>
  <c r="BV31" i="10"/>
  <c r="AB31" i="10"/>
  <c r="AY31" i="10"/>
  <c r="U31" i="10"/>
  <c r="W31" i="10"/>
  <c r="T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Z34" i="10"/>
  <c r="AW34" i="10"/>
  <c r="S34" i="10"/>
  <c r="R34" i="10"/>
  <c r="CB34" i="10"/>
  <c r="BE34" i="10"/>
  <c r="AH34" i="10"/>
  <c r="BV35" i="10"/>
  <c r="W35" i="10"/>
  <c r="U35" i="10"/>
  <c r="T35" i="10"/>
  <c r="AY35" i="10"/>
  <c r="AB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R38" i="10"/>
  <c r="S38" i="10"/>
  <c r="Z38" i="10"/>
  <c r="AW38" i="10"/>
  <c r="CB38" i="10"/>
  <c r="BE38" i="10"/>
  <c r="AH38" i="10"/>
  <c r="BV39" i="10"/>
  <c r="T39" i="10"/>
  <c r="AB39" i="10"/>
  <c r="AY39" i="10"/>
  <c r="U39" i="10"/>
  <c r="W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R42" i="10"/>
  <c r="Z42" i="10"/>
  <c r="AW42" i="10"/>
  <c r="S42" i="10"/>
  <c r="CB42" i="10"/>
  <c r="BE42" i="10"/>
  <c r="AH42" i="10"/>
  <c r="BV43" i="10"/>
  <c r="AY43" i="10"/>
  <c r="AB43" i="10"/>
  <c r="U43" i="10"/>
  <c r="W43" i="10"/>
  <c r="T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Z46" i="10"/>
  <c r="S46" i="10"/>
  <c r="R46" i="10"/>
  <c r="AW46" i="10"/>
  <c r="CB46" i="10"/>
  <c r="BE46" i="10"/>
  <c r="AH46" i="10"/>
  <c r="BV47" i="10"/>
  <c r="T47" i="10"/>
  <c r="AB47" i="10"/>
  <c r="AY47" i="10"/>
  <c r="W47" i="10"/>
  <c r="U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Z50" i="10"/>
  <c r="AW50" i="10"/>
  <c r="R50" i="10"/>
  <c r="S50" i="10"/>
  <c r="CB50" i="10"/>
  <c r="BE50" i="10"/>
  <c r="AH50" i="10"/>
  <c r="BV51" i="10"/>
  <c r="T51" i="10"/>
  <c r="W51" i="10"/>
  <c r="AY51" i="10"/>
  <c r="AB51" i="10"/>
  <c r="U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S54" i="10"/>
  <c r="AW54" i="10"/>
  <c r="Z54" i="10"/>
  <c r="R54" i="10"/>
  <c r="CB54" i="10"/>
  <c r="BE54" i="10"/>
  <c r="AH54" i="10"/>
  <c r="BV55" i="10"/>
  <c r="W55" i="10"/>
  <c r="U55" i="10"/>
  <c r="T55" i="10"/>
  <c r="AB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R58" i="10"/>
  <c r="S58" i="10"/>
  <c r="Z58" i="10"/>
  <c r="CB58" i="10"/>
  <c r="BE58" i="10"/>
  <c r="AH58" i="10"/>
  <c r="BV59" i="10"/>
  <c r="AB59" i="10"/>
  <c r="AY59" i="10"/>
  <c r="W59" i="10"/>
  <c r="U59" i="10"/>
  <c r="T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Z62" i="10"/>
  <c r="S62" i="10"/>
  <c r="R62" i="10"/>
  <c r="AW62" i="10"/>
  <c r="CB62" i="10"/>
  <c r="AH62" i="10"/>
  <c r="BE62" i="10"/>
  <c r="BV63" i="10"/>
  <c r="U63" i="10"/>
  <c r="AY63" i="10"/>
  <c r="W63" i="10"/>
  <c r="AB63" i="10"/>
  <c r="T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R66" i="10"/>
  <c r="S66" i="10"/>
  <c r="AW66" i="10"/>
  <c r="Z66" i="10"/>
  <c r="AW78" i="10"/>
  <c r="CB66" i="10"/>
  <c r="BE66" i="10"/>
  <c r="AH66" i="10"/>
  <c r="BE78" i="10"/>
  <c r="BV67" i="10"/>
  <c r="AY67" i="10"/>
  <c r="U67" i="10"/>
  <c r="T67" i="10"/>
  <c r="W67" i="10"/>
  <c r="AB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S70" i="10"/>
  <c r="AW70" i="10"/>
  <c r="Z70" i="10"/>
  <c r="R70" i="10"/>
  <c r="AW82" i="10"/>
  <c r="CB70" i="10"/>
  <c r="BE70" i="10"/>
  <c r="AH70" i="10"/>
  <c r="BE82" i="10"/>
  <c r="BV71" i="10"/>
  <c r="AB71" i="10"/>
  <c r="AY71" i="10"/>
  <c r="T71" i="10"/>
  <c r="U71" i="10"/>
  <c r="W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S74" i="10"/>
  <c r="Z74" i="10"/>
  <c r="R74" i="10"/>
  <c r="AW86" i="10"/>
  <c r="CB74" i="10"/>
  <c r="BE74" i="10"/>
  <c r="AH74" i="10"/>
  <c r="BE86" i="10"/>
  <c r="BV75" i="10"/>
  <c r="AY75" i="10"/>
  <c r="AB75" i="10"/>
  <c r="U75" i="10"/>
  <c r="T75" i="10"/>
  <c r="W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U12" i="10"/>
  <c r="AB12" i="10"/>
  <c r="T12" i="10"/>
  <c r="AQ12" i="10" s="1"/>
  <c r="W12" i="10"/>
  <c r="BT15" i="10"/>
  <c r="S15" i="10"/>
  <c r="R15" i="10"/>
  <c r="Z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T44" i="10"/>
  <c r="AB44" i="10"/>
  <c r="U44" i="10"/>
  <c r="AY44" i="10"/>
  <c r="W44" i="10"/>
  <c r="BV48" i="10"/>
  <c r="U48" i="10"/>
  <c r="AB48" i="10"/>
  <c r="AY48" i="10"/>
  <c r="T48" i="10"/>
  <c r="W48" i="10"/>
  <c r="BT51" i="10"/>
  <c r="Z51" i="10"/>
  <c r="AW51" i="10"/>
  <c r="S51" i="10"/>
  <c r="R51" i="10"/>
  <c r="BV56" i="10"/>
  <c r="W56" i="10"/>
  <c r="U56" i="10"/>
  <c r="T56" i="10"/>
  <c r="AY56" i="10"/>
  <c r="AB56" i="10"/>
  <c r="BS58" i="10"/>
  <c r="D85" i="14"/>
  <c r="AS85" i="14" s="1"/>
  <c r="BV60" i="10"/>
  <c r="W60" i="10"/>
  <c r="U60" i="10"/>
  <c r="T60" i="10"/>
  <c r="AB60" i="10"/>
  <c r="AY60" i="10"/>
  <c r="CB63" i="10"/>
  <c r="BE63" i="10"/>
  <c r="AH63" i="10"/>
  <c r="BV64" i="10"/>
  <c r="AY64" i="10"/>
  <c r="AB64" i="10"/>
  <c r="U64" i="10"/>
  <c r="W64" i="10"/>
  <c r="T64" i="10"/>
  <c r="BZ66" i="10"/>
  <c r="BC66" i="10"/>
  <c r="AF66" i="10"/>
  <c r="BC78" i="10"/>
  <c r="BV68" i="10"/>
  <c r="U68" i="10"/>
  <c r="T68" i="10"/>
  <c r="AB68" i="10"/>
  <c r="AY68" i="10"/>
  <c r="W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Z12" i="8"/>
  <c r="R12" i="8"/>
  <c r="BT16" i="8"/>
  <c r="S16" i="8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AA6" i="10"/>
  <c r="CC6" i="10"/>
  <c r="AI6" i="10"/>
  <c r="BW7" i="10"/>
  <c r="AC7" i="10"/>
  <c r="CE7" i="10"/>
  <c r="AK7" i="10"/>
  <c r="BY8" i="10"/>
  <c r="AE8" i="10"/>
  <c r="CA9" i="10"/>
  <c r="AG9" i="10"/>
  <c r="BU10" i="10"/>
  <c r="AA10" i="10"/>
  <c r="CC10" i="10"/>
  <c r="AI10" i="10"/>
  <c r="BW11" i="10"/>
  <c r="AC11" i="10"/>
  <c r="CE11" i="10"/>
  <c r="AK11" i="10"/>
  <c r="BY12" i="10"/>
  <c r="AE12" i="10"/>
  <c r="CA13" i="10"/>
  <c r="AG13" i="10"/>
  <c r="BU14" i="10"/>
  <c r="AA14" i="10"/>
  <c r="CC14" i="10"/>
  <c r="AI14" i="10"/>
  <c r="BW15" i="10"/>
  <c r="AC15" i="10"/>
  <c r="CE15" i="10"/>
  <c r="AK15" i="10"/>
  <c r="BY16" i="10"/>
  <c r="AE16" i="10"/>
  <c r="AV17" i="10"/>
  <c r="AO44" i="14" s="1"/>
  <c r="Y17" i="10"/>
  <c r="AB44" i="14" s="1"/>
  <c r="R16" i="19" s="1"/>
  <c r="CA17" i="10"/>
  <c r="AG17" i="10"/>
  <c r="BD17" i="10"/>
  <c r="BU18" i="10"/>
  <c r="AA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Y21" i="10"/>
  <c r="AB48" i="14" s="1"/>
  <c r="R20" i="19" s="1"/>
  <c r="AV21" i="10"/>
  <c r="AO48" i="14" s="1"/>
  <c r="CA21" i="10"/>
  <c r="BD21" i="10"/>
  <c r="AG21" i="10"/>
  <c r="BU22" i="10"/>
  <c r="AA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Y25" i="10"/>
  <c r="AB52" i="14" s="1"/>
  <c r="R24" i="19" s="1"/>
  <c r="AV25" i="10"/>
  <c r="AO52" i="14" s="1"/>
  <c r="CA25" i="10"/>
  <c r="AG25" i="10"/>
  <c r="BD25" i="10"/>
  <c r="BU26" i="10"/>
  <c r="AX26" i="10"/>
  <c r="AA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Y29" i="10"/>
  <c r="AB56" i="14" s="1"/>
  <c r="R28" i="19" s="1"/>
  <c r="AV29" i="10"/>
  <c r="AO56" i="14" s="1"/>
  <c r="CA29" i="10"/>
  <c r="BD29" i="10"/>
  <c r="AG29" i="10"/>
  <c r="BU30" i="10"/>
  <c r="AA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Y33" i="10"/>
  <c r="AB60" i="14" s="1"/>
  <c r="R32" i="19" s="1"/>
  <c r="AV33" i="10"/>
  <c r="AO60" i="14" s="1"/>
  <c r="CA33" i="10"/>
  <c r="BD33" i="10"/>
  <c r="AG33" i="10"/>
  <c r="BU34" i="10"/>
  <c r="AA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Y37" i="10"/>
  <c r="AB64" i="14" s="1"/>
  <c r="R36" i="19" s="1"/>
  <c r="CA37" i="10"/>
  <c r="AG37" i="10"/>
  <c r="BD37" i="10"/>
  <c r="BU38" i="10"/>
  <c r="AX38" i="10"/>
  <c r="AA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Y41" i="10"/>
  <c r="AB68" i="14" s="1"/>
  <c r="R40" i="19" s="1"/>
  <c r="CA41" i="10"/>
  <c r="AG41" i="10"/>
  <c r="BD41" i="10"/>
  <c r="BU42" i="10"/>
  <c r="AX42" i="10"/>
  <c r="AA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Y45" i="10"/>
  <c r="AB72" i="14" s="1"/>
  <c r="R44" i="19" s="1"/>
  <c r="CA45" i="10"/>
  <c r="AG45" i="10"/>
  <c r="BD45" i="10"/>
  <c r="BU46" i="10"/>
  <c r="AX46" i="10"/>
  <c r="AA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Y49" i="10"/>
  <c r="AB76" i="14" s="1"/>
  <c r="R48" i="19" s="1"/>
  <c r="AV49" i="10"/>
  <c r="AO76" i="14" s="1"/>
  <c r="CA49" i="10"/>
  <c r="BD49" i="10"/>
  <c r="AG49" i="10"/>
  <c r="BU50" i="10"/>
  <c r="AX50" i="10"/>
  <c r="AA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Y53" i="10"/>
  <c r="AB80" i="14" s="1"/>
  <c r="R52" i="19" s="1"/>
  <c r="CA53" i="10"/>
  <c r="AG53" i="10"/>
  <c r="BD53" i="10"/>
  <c r="BU54" i="10"/>
  <c r="AX54" i="10"/>
  <c r="AA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Y57" i="10"/>
  <c r="AB84" i="14" s="1"/>
  <c r="R56" i="19" s="1"/>
  <c r="AV57" i="10"/>
  <c r="AO84" i="14" s="1"/>
  <c r="CA57" i="10"/>
  <c r="AG57" i="10"/>
  <c r="BD57" i="10"/>
  <c r="BU58" i="10"/>
  <c r="AA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Y61" i="10"/>
  <c r="AB88" i="14" s="1"/>
  <c r="R60" i="19" s="1"/>
  <c r="AV61" i="10"/>
  <c r="AO88" i="14" s="1"/>
  <c r="CA61" i="10"/>
  <c r="AG61" i="10"/>
  <c r="BD61" i="10"/>
  <c r="BU62" i="10"/>
  <c r="AX62" i="10"/>
  <c r="AA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Y65" i="10"/>
  <c r="AB92" i="14" s="1"/>
  <c r="R64" i="19" s="1"/>
  <c r="CA65" i="10"/>
  <c r="AG65" i="10"/>
  <c r="BD65" i="10"/>
  <c r="BU66" i="10"/>
  <c r="AX66" i="10"/>
  <c r="AA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Y69" i="10"/>
  <c r="AB96" i="14" s="1"/>
  <c r="R68" i="19" s="1"/>
  <c r="AV81" i="10"/>
  <c r="AO108" i="14" s="1"/>
  <c r="CA69" i="10"/>
  <c r="BD69" i="10"/>
  <c r="AG69" i="10"/>
  <c r="BD81" i="10"/>
  <c r="BU70" i="10"/>
  <c r="AX70" i="10"/>
  <c r="AA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Y73" i="10"/>
  <c r="AB100" i="14" s="1"/>
  <c r="R72" i="19" s="1"/>
  <c r="AV85" i="10"/>
  <c r="AO112" i="14" s="1"/>
  <c r="CA73" i="10"/>
  <c r="BD73" i="10"/>
  <c r="AG73" i="10"/>
  <c r="BD85" i="10"/>
  <c r="BU74" i="10"/>
  <c r="AA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Y77" i="10"/>
  <c r="AB104" i="14" s="1"/>
  <c r="R76" i="19" s="1"/>
  <c r="AV77" i="10"/>
  <c r="AO104" i="14" s="1"/>
  <c r="AV89" i="10"/>
  <c r="AO116" i="14" s="1"/>
  <c r="Y78" i="10"/>
  <c r="AB105" i="14" s="1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AQ17" i="35" s="1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BZ56" i="8"/>
  <c r="BC56" i="8"/>
  <c r="AF56" i="8"/>
  <c r="BT61" i="8"/>
  <c r="Z61" i="8"/>
  <c r="AW61" i="8"/>
  <c r="R61" i="8"/>
  <c r="S61" i="8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T20" i="10"/>
  <c r="AY20" i="10"/>
  <c r="W20" i="10"/>
  <c r="AB20" i="10"/>
  <c r="U20" i="10"/>
  <c r="BY7" i="8"/>
  <c r="AE7" i="8"/>
  <c r="BS81" i="8"/>
  <c r="D108" i="5"/>
  <c r="AS108" i="5" s="1"/>
  <c r="BT8" i="8"/>
  <c r="S8" i="8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CB43" i="8"/>
  <c r="AH43" i="8"/>
  <c r="BE43" i="8"/>
  <c r="CD44" i="8"/>
  <c r="AJ44" i="8"/>
  <c r="BG44" i="8"/>
  <c r="BS46" i="8"/>
  <c r="D73" i="5"/>
  <c r="BT47" i="8"/>
  <c r="S47" i="8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S5" i="10"/>
  <c r="L4" i="35" s="1"/>
  <c r="R5" i="10"/>
  <c r="BV6" i="10"/>
  <c r="AB6" i="10"/>
  <c r="W6" i="10"/>
  <c r="T6" i="10"/>
  <c r="U6" i="10"/>
  <c r="CD6" i="10"/>
  <c r="AJ6" i="10"/>
  <c r="BX7" i="10"/>
  <c r="AD7" i="10"/>
  <c r="BS8" i="10"/>
  <c r="D35" i="14"/>
  <c r="BZ8" i="10"/>
  <c r="AF8" i="10"/>
  <c r="BT9" i="10"/>
  <c r="Z9" i="10"/>
  <c r="R9" i="10"/>
  <c r="S9" i="10"/>
  <c r="CB9" i="10"/>
  <c r="AH9" i="10"/>
  <c r="BV10" i="10"/>
  <c r="U10" i="10"/>
  <c r="W10" i="10"/>
  <c r="AB10" i="10"/>
  <c r="T10" i="10"/>
  <c r="CD10" i="10"/>
  <c r="AJ10" i="10"/>
  <c r="BX11" i="10"/>
  <c r="AD11" i="10"/>
  <c r="BS12" i="10"/>
  <c r="D39" i="14"/>
  <c r="BZ12" i="10"/>
  <c r="AF12" i="10"/>
  <c r="BT13" i="10"/>
  <c r="Z13" i="10"/>
  <c r="S13" i="10"/>
  <c r="R13" i="10"/>
  <c r="CB13" i="10"/>
  <c r="AH13" i="10"/>
  <c r="BV14" i="10"/>
  <c r="U14" i="10"/>
  <c r="AB14" i="10"/>
  <c r="T14" i="10"/>
  <c r="W14" i="10"/>
  <c r="CD14" i="10"/>
  <c r="AJ14" i="10"/>
  <c r="BX15" i="10"/>
  <c r="AD15" i="10"/>
  <c r="BS16" i="10"/>
  <c r="D43" i="14"/>
  <c r="BZ16" i="10"/>
  <c r="AF16" i="10"/>
  <c r="BT17" i="10"/>
  <c r="S17" i="10"/>
  <c r="AW17" i="10"/>
  <c r="Z17" i="10"/>
  <c r="R17" i="10"/>
  <c r="CB17" i="10"/>
  <c r="AH17" i="10"/>
  <c r="BE17" i="10"/>
  <c r="BV18" i="10"/>
  <c r="AB18" i="10"/>
  <c r="AY18" i="10"/>
  <c r="W18" i="10"/>
  <c r="U18" i="10"/>
  <c r="T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Z21" i="10"/>
  <c r="AW21" i="10"/>
  <c r="S21" i="10"/>
  <c r="R21" i="10"/>
  <c r="CB21" i="10"/>
  <c r="BE21" i="10"/>
  <c r="AH21" i="10"/>
  <c r="BV22" i="10"/>
  <c r="AY22" i="10"/>
  <c r="AB22" i="10"/>
  <c r="T22" i="10"/>
  <c r="W22" i="10"/>
  <c r="U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Z25" i="10"/>
  <c r="S25" i="10"/>
  <c r="R25" i="10"/>
  <c r="CB25" i="10"/>
  <c r="AH25" i="10"/>
  <c r="BE25" i="10"/>
  <c r="BV26" i="10"/>
  <c r="T26" i="10"/>
  <c r="U26" i="10"/>
  <c r="AY26" i="10"/>
  <c r="AB26" i="10"/>
  <c r="W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R29" i="10"/>
  <c r="S29" i="10"/>
  <c r="Z29" i="10"/>
  <c r="CB29" i="10"/>
  <c r="BE29" i="10"/>
  <c r="AH29" i="10"/>
  <c r="BV30" i="10"/>
  <c r="W30" i="10"/>
  <c r="AB30" i="10"/>
  <c r="U30" i="10"/>
  <c r="AY30" i="10"/>
  <c r="T30" i="10"/>
  <c r="CD30" i="10"/>
  <c r="BG30" i="10"/>
  <c r="AJ30" i="10"/>
  <c r="BX31" i="10"/>
  <c r="AD31" i="10"/>
  <c r="BA31" i="10"/>
  <c r="BS32" i="10"/>
  <c r="D59" i="14"/>
  <c r="BZ32" i="10"/>
  <c r="BC32" i="10"/>
  <c r="AF32" i="10"/>
  <c r="Z33" i="10"/>
  <c r="AW33" i="10"/>
  <c r="BT33" i="10"/>
  <c r="S33" i="10"/>
  <c r="R33" i="10"/>
  <c r="CB33" i="10"/>
  <c r="BE33" i="10"/>
  <c r="AH33" i="10"/>
  <c r="BV34" i="10"/>
  <c r="AB34" i="10"/>
  <c r="AY34" i="10"/>
  <c r="U34" i="10"/>
  <c r="T34" i="10"/>
  <c r="W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Z37" i="10"/>
  <c r="R37" i="10"/>
  <c r="S37" i="10"/>
  <c r="AH37" i="10"/>
  <c r="BE37" i="10"/>
  <c r="CB37" i="10"/>
  <c r="BV38" i="10"/>
  <c r="U38" i="10"/>
  <c r="W38" i="10"/>
  <c r="T38" i="10"/>
  <c r="AY38" i="10"/>
  <c r="AB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S41" i="10"/>
  <c r="AW41" i="10"/>
  <c r="Z41" i="10"/>
  <c r="R41" i="10"/>
  <c r="CB41" i="10"/>
  <c r="BE41" i="10"/>
  <c r="AH41" i="10"/>
  <c r="BV42" i="10"/>
  <c r="AB42" i="10"/>
  <c r="U42" i="10"/>
  <c r="W42" i="10"/>
  <c r="T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Z45" i="10"/>
  <c r="R45" i="10"/>
  <c r="AW45" i="10"/>
  <c r="S45" i="10"/>
  <c r="CB45" i="10"/>
  <c r="BE45" i="10"/>
  <c r="AH45" i="10"/>
  <c r="BV46" i="10"/>
  <c r="AY46" i="10"/>
  <c r="T46" i="10"/>
  <c r="U46" i="10"/>
  <c r="AB46" i="10"/>
  <c r="W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R49" i="10"/>
  <c r="S49" i="10"/>
  <c r="Z49" i="10"/>
  <c r="CB49" i="10"/>
  <c r="BE49" i="10"/>
  <c r="AH49" i="10"/>
  <c r="BV50" i="10"/>
  <c r="AY50" i="10"/>
  <c r="AB50" i="10"/>
  <c r="W50" i="10"/>
  <c r="U50" i="10"/>
  <c r="T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Z53" i="10"/>
  <c r="S53" i="10"/>
  <c r="R53" i="10"/>
  <c r="AW53" i="10"/>
  <c r="CB53" i="10"/>
  <c r="BE53" i="10"/>
  <c r="AH53" i="10"/>
  <c r="AB54" i="10"/>
  <c r="U54" i="10"/>
  <c r="T54" i="10"/>
  <c r="W54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Z57" i="10"/>
  <c r="S57" i="10"/>
  <c r="R57" i="10"/>
  <c r="CB57" i="10"/>
  <c r="AH57" i="10"/>
  <c r="BE57" i="10"/>
  <c r="BV58" i="10"/>
  <c r="AB58" i="10"/>
  <c r="AY58" i="10"/>
  <c r="W58" i="10"/>
  <c r="U58" i="10"/>
  <c r="T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S61" i="10"/>
  <c r="R61" i="10"/>
  <c r="AW61" i="10"/>
  <c r="Z61" i="10"/>
  <c r="CB61" i="10"/>
  <c r="BE61" i="10"/>
  <c r="AH61" i="10"/>
  <c r="BV62" i="10"/>
  <c r="AY62" i="10"/>
  <c r="W62" i="10"/>
  <c r="AB62" i="10"/>
  <c r="U62" i="10"/>
  <c r="T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Z65" i="10"/>
  <c r="R65" i="10"/>
  <c r="S65" i="10"/>
  <c r="CB65" i="10"/>
  <c r="AH65" i="10"/>
  <c r="BE65" i="10"/>
  <c r="BV66" i="10"/>
  <c r="AY66" i="10"/>
  <c r="T66" i="10"/>
  <c r="W66" i="10"/>
  <c r="AB66" i="10"/>
  <c r="U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R69" i="10"/>
  <c r="Z69" i="10"/>
  <c r="AW69" i="10"/>
  <c r="S69" i="10"/>
  <c r="AW81" i="10"/>
  <c r="CB69" i="10"/>
  <c r="BE69" i="10"/>
  <c r="AH69" i="10"/>
  <c r="BE81" i="10"/>
  <c r="AY70" i="10"/>
  <c r="AB70" i="10"/>
  <c r="BV70" i="10"/>
  <c r="W70" i="10"/>
  <c r="T70" i="10"/>
  <c r="U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S73" i="10"/>
  <c r="R73" i="10"/>
  <c r="AW73" i="10"/>
  <c r="Z73" i="10"/>
  <c r="AW85" i="10"/>
  <c r="CB73" i="10"/>
  <c r="BE73" i="10"/>
  <c r="AH73" i="10"/>
  <c r="BE85" i="10"/>
  <c r="BV74" i="10"/>
  <c r="U74" i="10"/>
  <c r="AB74" i="10"/>
  <c r="T74" i="10"/>
  <c r="AY74" i="10"/>
  <c r="W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S77" i="10"/>
  <c r="AW77" i="10"/>
  <c r="Z77" i="10"/>
  <c r="R77" i="10"/>
  <c r="AW89" i="10"/>
  <c r="BT78" i="10"/>
  <c r="Z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AT43" i="16"/>
  <c r="O43" i="16" a="1"/>
  <c r="O43" i="16" s="1"/>
  <c r="Q43" i="16"/>
  <c r="R19" i="35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Z75" i="10"/>
  <c r="S75" i="10"/>
  <c r="R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R11" i="8"/>
  <c r="BV12" i="8"/>
  <c r="AB12" i="8"/>
  <c r="U12" i="8"/>
  <c r="W12" i="8"/>
  <c r="T12" i="8"/>
  <c r="BT15" i="8"/>
  <c r="Z15" i="8"/>
  <c r="R15" i="8"/>
  <c r="S15" i="8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Y8" i="10"/>
  <c r="AB35" i="14" s="1"/>
  <c r="R7" i="19" s="1"/>
  <c r="CA8" i="10"/>
  <c r="AG8" i="10"/>
  <c r="BU9" i="10"/>
  <c r="AA9" i="10"/>
  <c r="CC9" i="10"/>
  <c r="AI9" i="10"/>
  <c r="BW10" i="10"/>
  <c r="AC10" i="10"/>
  <c r="CE10" i="10"/>
  <c r="AK10" i="10"/>
  <c r="BY11" i="10"/>
  <c r="AE11" i="10"/>
  <c r="Y12" i="10"/>
  <c r="AB39" i="14" s="1"/>
  <c r="R11" i="19" s="1"/>
  <c r="CA12" i="10"/>
  <c r="AG12" i="10"/>
  <c r="BU13" i="10"/>
  <c r="AA13" i="10"/>
  <c r="CC13" i="10"/>
  <c r="AI13" i="10"/>
  <c r="BW14" i="10"/>
  <c r="AC14" i="10"/>
  <c r="CE14" i="10"/>
  <c r="AK14" i="10"/>
  <c r="BY15" i="10"/>
  <c r="AE15" i="10"/>
  <c r="Y16" i="10"/>
  <c r="AB43" i="14" s="1"/>
  <c r="R15" i="19" s="1"/>
  <c r="CA16" i="10"/>
  <c r="AG16" i="10"/>
  <c r="BU17" i="10"/>
  <c r="AA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Y20" i="10"/>
  <c r="AB47" i="14" s="1"/>
  <c r="R19" i="19" s="1"/>
  <c r="AV20" i="10"/>
  <c r="AO47" i="14" s="1"/>
  <c r="CA20" i="10"/>
  <c r="BD20" i="10"/>
  <c r="AG20" i="10"/>
  <c r="AX21" i="10"/>
  <c r="BU21" i="10"/>
  <c r="AA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Y24" i="10"/>
  <c r="AB51" i="14" s="1"/>
  <c r="R23" i="19" s="1"/>
  <c r="CA24" i="10"/>
  <c r="BD24" i="10"/>
  <c r="AG24" i="10"/>
  <c r="BU25" i="10"/>
  <c r="AA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Y28" i="10"/>
  <c r="AB55" i="14" s="1"/>
  <c r="R27" i="19" s="1"/>
  <c r="AV28" i="10"/>
  <c r="AO55" i="14" s="1"/>
  <c r="CA28" i="10"/>
  <c r="AG28" i="10"/>
  <c r="BD28" i="10"/>
  <c r="BU29" i="10"/>
  <c r="AA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Y32" i="10"/>
  <c r="AB59" i="14" s="1"/>
  <c r="R31" i="19" s="1"/>
  <c r="CA32" i="10"/>
  <c r="BD32" i="10"/>
  <c r="AG32" i="10"/>
  <c r="BU33" i="10"/>
  <c r="AA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Y36" i="10"/>
  <c r="AB63" i="14" s="1"/>
  <c r="R35" i="19" s="1"/>
  <c r="CA36" i="10"/>
  <c r="BD36" i="10"/>
  <c r="AG36" i="10"/>
  <c r="BU37" i="10"/>
  <c r="AX37" i="10"/>
  <c r="AA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Y40" i="10"/>
  <c r="AB67" i="14" s="1"/>
  <c r="R39" i="19" s="1"/>
  <c r="CA40" i="10"/>
  <c r="BD40" i="10"/>
  <c r="AG40" i="10"/>
  <c r="BU41" i="10"/>
  <c r="AX41" i="10"/>
  <c r="AA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Y44" i="10"/>
  <c r="AB71" i="14" s="1"/>
  <c r="R43" i="19" s="1"/>
  <c r="AV44" i="10"/>
  <c r="AO71" i="14" s="1"/>
  <c r="CA44" i="10"/>
  <c r="BD44" i="10"/>
  <c r="AG44" i="10"/>
  <c r="BU45" i="10"/>
  <c r="AX45" i="10"/>
  <c r="AA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Y48" i="10"/>
  <c r="AB75" i="14" s="1"/>
  <c r="R47" i="19" s="1"/>
  <c r="CA48" i="10"/>
  <c r="BD48" i="10"/>
  <c r="AG48" i="10"/>
  <c r="BU49" i="10"/>
  <c r="AA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Y52" i="10"/>
  <c r="AB79" i="14" s="1"/>
  <c r="R51" i="19" s="1"/>
  <c r="AV52" i="10"/>
  <c r="AO79" i="14" s="1"/>
  <c r="CA52" i="10"/>
  <c r="AG52" i="10"/>
  <c r="BD52" i="10"/>
  <c r="BU53" i="10"/>
  <c r="AX53" i="10"/>
  <c r="AA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Y56" i="10"/>
  <c r="AB83" i="14" s="1"/>
  <c r="R55" i="19" s="1"/>
  <c r="CA56" i="10"/>
  <c r="AG56" i="10"/>
  <c r="BD56" i="10"/>
  <c r="BU57" i="10"/>
  <c r="AX57" i="10"/>
  <c r="AA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Y60" i="10"/>
  <c r="AB87" i="14" s="1"/>
  <c r="R59" i="19" s="1"/>
  <c r="AV60" i="10"/>
  <c r="AO87" i="14" s="1"/>
  <c r="CA60" i="10"/>
  <c r="BD60" i="10"/>
  <c r="AG60" i="10"/>
  <c r="BU61" i="10"/>
  <c r="AX61" i="10"/>
  <c r="AA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Y64" i="10"/>
  <c r="AB91" i="14" s="1"/>
  <c r="R63" i="19" s="1"/>
  <c r="AV64" i="10"/>
  <c r="AO91" i="14" s="1"/>
  <c r="CA64" i="10"/>
  <c r="BD64" i="10"/>
  <c r="AG64" i="10"/>
  <c r="BU65" i="10"/>
  <c r="AA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Y68" i="10"/>
  <c r="AB95" i="14" s="1"/>
  <c r="R67" i="19" s="1"/>
  <c r="AV80" i="10"/>
  <c r="AO107" i="14" s="1"/>
  <c r="CA68" i="10"/>
  <c r="AG68" i="10"/>
  <c r="BD68" i="10"/>
  <c r="BD80" i="10"/>
  <c r="BU69" i="10"/>
  <c r="AX69" i="10"/>
  <c r="AA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Y72" i="10"/>
  <c r="AB99" i="14" s="1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A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Y76" i="10"/>
  <c r="AB103" i="14" s="1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A77" i="10"/>
  <c r="AX89" i="10"/>
  <c r="AA78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R13" i="8"/>
  <c r="BT17" i="8"/>
  <c r="AW17" i="8"/>
  <c r="Z17" i="8"/>
  <c r="S17" i="8"/>
  <c r="R17" i="8"/>
  <c r="BT21" i="8"/>
  <c r="Z21" i="8"/>
  <c r="AW21" i="8"/>
  <c r="S21" i="8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R41" i="8"/>
  <c r="BX43" i="8"/>
  <c r="BA43" i="8"/>
  <c r="AD43" i="8"/>
  <c r="BX47" i="8"/>
  <c r="BA47" i="8"/>
  <c r="AD47" i="8"/>
  <c r="BT49" i="8"/>
  <c r="Z49" i="8"/>
  <c r="R49" i="8"/>
  <c r="AW49" i="8"/>
  <c r="S49" i="8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U24" i="10"/>
  <c r="T24" i="10"/>
  <c r="AB24" i="10"/>
  <c r="W24" i="10"/>
  <c r="CB27" i="10"/>
  <c r="AH27" i="10"/>
  <c r="BE27" i="10"/>
  <c r="BT31" i="10"/>
  <c r="AW31" i="10"/>
  <c r="Z31" i="10"/>
  <c r="S31" i="10"/>
  <c r="R31" i="10"/>
  <c r="BX33" i="10"/>
  <c r="BA33" i="10"/>
  <c r="AD33" i="10"/>
  <c r="BT35" i="10"/>
  <c r="AW35" i="10"/>
  <c r="Z35" i="10"/>
  <c r="S35" i="10"/>
  <c r="R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Z59" i="10"/>
  <c r="S59" i="10"/>
  <c r="R59" i="10"/>
  <c r="CB59" i="10"/>
  <c r="BE59" i="10"/>
  <c r="AH59" i="10"/>
  <c r="BX61" i="10"/>
  <c r="BA61" i="10"/>
  <c r="AD61" i="10"/>
  <c r="BT63" i="10"/>
  <c r="Z63" i="10"/>
  <c r="S63" i="10"/>
  <c r="AW63" i="10"/>
  <c r="R63" i="10"/>
  <c r="BX65" i="10"/>
  <c r="BA65" i="10"/>
  <c r="AD65" i="10"/>
  <c r="BT67" i="10"/>
  <c r="S67" i="10"/>
  <c r="R67" i="10"/>
  <c r="AW67" i="10"/>
  <c r="Z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B76" i="10"/>
  <c r="T76" i="10"/>
  <c r="W76" i="10"/>
  <c r="U76" i="10"/>
  <c r="AY88" i="10"/>
  <c r="BS87" i="8"/>
  <c r="D114" i="5"/>
  <c r="AS114" i="5" s="1"/>
  <c r="BS5" i="8"/>
  <c r="D32" i="5"/>
  <c r="BT6" i="8"/>
  <c r="Z6" i="8"/>
  <c r="R6" i="8"/>
  <c r="S6" i="8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W5" i="10"/>
  <c r="T5" i="10"/>
  <c r="U5" i="10"/>
  <c r="BX6" i="10"/>
  <c r="AD6" i="10"/>
  <c r="BS7" i="10"/>
  <c r="D34" i="14"/>
  <c r="BZ7" i="10"/>
  <c r="AF7" i="10"/>
  <c r="BT8" i="10"/>
  <c r="Z8" i="10"/>
  <c r="R8" i="10"/>
  <c r="S8" i="10"/>
  <c r="CB8" i="10"/>
  <c r="AH8" i="10"/>
  <c r="BV9" i="10"/>
  <c r="AB9" i="10"/>
  <c r="U9" i="10"/>
  <c r="W9" i="10"/>
  <c r="T9" i="10"/>
  <c r="CD9" i="10"/>
  <c r="AJ9" i="10"/>
  <c r="BX10" i="10"/>
  <c r="AD10" i="10"/>
  <c r="BS11" i="10"/>
  <c r="D38" i="14"/>
  <c r="BZ11" i="10"/>
  <c r="AF11" i="10"/>
  <c r="BT12" i="10"/>
  <c r="Z12" i="10"/>
  <c r="S12" i="10"/>
  <c r="R12" i="10"/>
  <c r="CB12" i="10"/>
  <c r="AH12" i="10"/>
  <c r="BV13" i="10"/>
  <c r="W13" i="10"/>
  <c r="AB13" i="10"/>
  <c r="T13" i="10"/>
  <c r="AQ13" i="10" s="1"/>
  <c r="U13" i="10"/>
  <c r="CD13" i="10"/>
  <c r="AJ13" i="10"/>
  <c r="BX14" i="10"/>
  <c r="AD14" i="10"/>
  <c r="BS15" i="10"/>
  <c r="D42" i="14"/>
  <c r="BZ15" i="10"/>
  <c r="AF15" i="10"/>
  <c r="BT16" i="10"/>
  <c r="R16" i="10"/>
  <c r="S16" i="10"/>
  <c r="Z16" i="10"/>
  <c r="CB16" i="10"/>
  <c r="AH16" i="10"/>
  <c r="BV17" i="10"/>
  <c r="AY17" i="10"/>
  <c r="AB17" i="10"/>
  <c r="W17" i="10"/>
  <c r="U17" i="10"/>
  <c r="T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Z20" i="10"/>
  <c r="AW20" i="10"/>
  <c r="S20" i="10"/>
  <c r="R20" i="10"/>
  <c r="CB20" i="10"/>
  <c r="BE20" i="10"/>
  <c r="AH20" i="10"/>
  <c r="BV21" i="10"/>
  <c r="AB21" i="10"/>
  <c r="U21" i="10"/>
  <c r="T21" i="10"/>
  <c r="AY21" i="10"/>
  <c r="W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R24" i="10"/>
  <c r="Z24" i="10"/>
  <c r="S24" i="10"/>
  <c r="CB24" i="10"/>
  <c r="AH24" i="10"/>
  <c r="BE24" i="10"/>
  <c r="BV25" i="10"/>
  <c r="U25" i="10"/>
  <c r="AY25" i="10"/>
  <c r="AB25" i="10"/>
  <c r="W25" i="10"/>
  <c r="T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Z28" i="10"/>
  <c r="S28" i="10"/>
  <c r="R28" i="10"/>
  <c r="CB28" i="10"/>
  <c r="AH28" i="10"/>
  <c r="BE28" i="10"/>
  <c r="BV29" i="10"/>
  <c r="AY29" i="10"/>
  <c r="U29" i="10"/>
  <c r="T29" i="10"/>
  <c r="W29" i="10"/>
  <c r="AB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R32" i="10"/>
  <c r="S32" i="10"/>
  <c r="Z32" i="10"/>
  <c r="AW32" i="10"/>
  <c r="BE32" i="10"/>
  <c r="CB32" i="10"/>
  <c r="AH32" i="10"/>
  <c r="BV33" i="10"/>
  <c r="AB33" i="10"/>
  <c r="AY33" i="10"/>
  <c r="U33" i="10"/>
  <c r="T33" i="10"/>
  <c r="W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R36" i="10"/>
  <c r="AW36" i="10"/>
  <c r="Z36" i="10"/>
  <c r="S36" i="10"/>
  <c r="CB36" i="10"/>
  <c r="AH36" i="10"/>
  <c r="BE36" i="10"/>
  <c r="BV37" i="10"/>
  <c r="AY37" i="10"/>
  <c r="W37" i="10"/>
  <c r="U37" i="10"/>
  <c r="AB37" i="10"/>
  <c r="T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Z40" i="10"/>
  <c r="R40" i="10"/>
  <c r="S40" i="10"/>
  <c r="CB40" i="10"/>
  <c r="AH40" i="10"/>
  <c r="BE40" i="10"/>
  <c r="BV41" i="10"/>
  <c r="AB41" i="10"/>
  <c r="AY41" i="10"/>
  <c r="W41" i="10"/>
  <c r="T41" i="10"/>
  <c r="U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S44" i="10"/>
  <c r="R44" i="10"/>
  <c r="AW44" i="10"/>
  <c r="Z44" i="10"/>
  <c r="CB44" i="10"/>
  <c r="BE44" i="10"/>
  <c r="AH44" i="10"/>
  <c r="BV45" i="10"/>
  <c r="AY45" i="10"/>
  <c r="AB45" i="10"/>
  <c r="U45" i="10"/>
  <c r="T45" i="10"/>
  <c r="W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S48" i="10"/>
  <c r="R48" i="10"/>
  <c r="Z48" i="10"/>
  <c r="AW48" i="10"/>
  <c r="CB48" i="10"/>
  <c r="BE48" i="10"/>
  <c r="AH48" i="10"/>
  <c r="BV49" i="10"/>
  <c r="AB49" i="10"/>
  <c r="AY49" i="10"/>
  <c r="W49" i="10"/>
  <c r="T49" i="10"/>
  <c r="U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Z52" i="10"/>
  <c r="S52" i="10"/>
  <c r="R52" i="10"/>
  <c r="AW52" i="10"/>
  <c r="CB52" i="10"/>
  <c r="AH52" i="10"/>
  <c r="BE52" i="10"/>
  <c r="BV53" i="10"/>
  <c r="T53" i="10"/>
  <c r="AY53" i="10"/>
  <c r="AB53" i="10"/>
  <c r="U53" i="10"/>
  <c r="W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Z56" i="10"/>
  <c r="AW56" i="10"/>
  <c r="S56" i="10"/>
  <c r="R56" i="10"/>
  <c r="CB56" i="10"/>
  <c r="AH56" i="10"/>
  <c r="BE56" i="10"/>
  <c r="BV57" i="10"/>
  <c r="AY57" i="10"/>
  <c r="W57" i="10"/>
  <c r="T57" i="10"/>
  <c r="AB57" i="10"/>
  <c r="U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S60" i="10"/>
  <c r="R60" i="10"/>
  <c r="Z60" i="10"/>
  <c r="AW60" i="10"/>
  <c r="CB60" i="10"/>
  <c r="AH60" i="10"/>
  <c r="BE60" i="10"/>
  <c r="BV61" i="10"/>
  <c r="AY61" i="10"/>
  <c r="W61" i="10"/>
  <c r="AB61" i="10"/>
  <c r="T61" i="10"/>
  <c r="U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S64" i="10"/>
  <c r="R64" i="10"/>
  <c r="Z64" i="10"/>
  <c r="CB64" i="10"/>
  <c r="AH64" i="10"/>
  <c r="BE64" i="10"/>
  <c r="BV65" i="10"/>
  <c r="AY65" i="10"/>
  <c r="AB65" i="10"/>
  <c r="W65" i="10"/>
  <c r="T65" i="10"/>
  <c r="U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Z68" i="10"/>
  <c r="AW68" i="10"/>
  <c r="S68" i="10"/>
  <c r="R68" i="10"/>
  <c r="AW80" i="10"/>
  <c r="CB68" i="10"/>
  <c r="AH68" i="10"/>
  <c r="BE68" i="10"/>
  <c r="BE80" i="10"/>
  <c r="BV69" i="10"/>
  <c r="AY69" i="10"/>
  <c r="AB69" i="10"/>
  <c r="T69" i="10"/>
  <c r="W69" i="10"/>
  <c r="U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S72" i="10"/>
  <c r="R72" i="10"/>
  <c r="Z72" i="10"/>
  <c r="AW84" i="10"/>
  <c r="CB72" i="10"/>
  <c r="AH72" i="10"/>
  <c r="BE72" i="10"/>
  <c r="BE84" i="10"/>
  <c r="BV73" i="10"/>
  <c r="AY73" i="10"/>
  <c r="AB73" i="10"/>
  <c r="W73" i="10"/>
  <c r="U73" i="10"/>
  <c r="T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R76" i="10"/>
  <c r="S76" i="10"/>
  <c r="Z76" i="10"/>
  <c r="AW76" i="10"/>
  <c r="AW88" i="10"/>
  <c r="CB76" i="10"/>
  <c r="BE76" i="10"/>
  <c r="AH76" i="10"/>
  <c r="BE88" i="10"/>
  <c r="BV77" i="10"/>
  <c r="AB77" i="10"/>
  <c r="U77" i="10"/>
  <c r="AY77" i="10"/>
  <c r="T77" i="10"/>
  <c r="W77" i="10"/>
  <c r="AY89" i="10"/>
  <c r="AB78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K14" i="35" s="1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BA64" i="17" s="1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AA8" i="10"/>
  <c r="CC8" i="10"/>
  <c r="AI8" i="10"/>
  <c r="BW9" i="10"/>
  <c r="AC9" i="10"/>
  <c r="CE9" i="10"/>
  <c r="AK9" i="10"/>
  <c r="BY10" i="10"/>
  <c r="AE10" i="10"/>
  <c r="CA11" i="10"/>
  <c r="AG11" i="10"/>
  <c r="BU12" i="10"/>
  <c r="AA12" i="10"/>
  <c r="CC12" i="10"/>
  <c r="AI12" i="10"/>
  <c r="BW13" i="10"/>
  <c r="AC13" i="10"/>
  <c r="CE13" i="10"/>
  <c r="AK13" i="10"/>
  <c r="BY14" i="10"/>
  <c r="AE14" i="10"/>
  <c r="CA15" i="10"/>
  <c r="AG15" i="10"/>
  <c r="BU16" i="10"/>
  <c r="AA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Y19" i="10"/>
  <c r="AB46" i="14" s="1"/>
  <c r="R18" i="19" s="1"/>
  <c r="AG19" i="10"/>
  <c r="BD19" i="10"/>
  <c r="CA19" i="10"/>
  <c r="BU20" i="10"/>
  <c r="AX20" i="10"/>
  <c r="AA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Y23" i="10"/>
  <c r="AB50" i="14" s="1"/>
  <c r="R22" i="19" s="1"/>
  <c r="AV23" i="10"/>
  <c r="AO50" i="14" s="1"/>
  <c r="CA23" i="10"/>
  <c r="AG23" i="10"/>
  <c r="BD23" i="10"/>
  <c r="BU24" i="10"/>
  <c r="AX24" i="10"/>
  <c r="AA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Y27" i="10"/>
  <c r="AB54" i="14" s="1"/>
  <c r="R26" i="19" s="1"/>
  <c r="AV27" i="10"/>
  <c r="AO54" i="14" s="1"/>
  <c r="CA27" i="10"/>
  <c r="AG27" i="10"/>
  <c r="BD27" i="10"/>
  <c r="BU28" i="10"/>
  <c r="AX28" i="10"/>
  <c r="AA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Y31" i="10"/>
  <c r="AB58" i="14" s="1"/>
  <c r="R30" i="19" s="1"/>
  <c r="CA31" i="10"/>
  <c r="AG31" i="10"/>
  <c r="BD31" i="10"/>
  <c r="BU32" i="10"/>
  <c r="AX32" i="10"/>
  <c r="AA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Y35" i="10"/>
  <c r="AB62" i="14" s="1"/>
  <c r="R34" i="19" s="1"/>
  <c r="AV35" i="10"/>
  <c r="AO62" i="14" s="1"/>
  <c r="CA35" i="10"/>
  <c r="AG35" i="10"/>
  <c r="BD35" i="10"/>
  <c r="BU36" i="10"/>
  <c r="AX36" i="10"/>
  <c r="AA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Y39" i="10"/>
  <c r="AB66" i="14" s="1"/>
  <c r="R38" i="19" s="1"/>
  <c r="CA39" i="10"/>
  <c r="AG39" i="10"/>
  <c r="BD39" i="10"/>
  <c r="BU40" i="10"/>
  <c r="AA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Y43" i="10"/>
  <c r="AB70" i="14" s="1"/>
  <c r="R42" i="19" s="1"/>
  <c r="AV43" i="10"/>
  <c r="AO70" i="14" s="1"/>
  <c r="CA43" i="10"/>
  <c r="AG43" i="10"/>
  <c r="BD43" i="10"/>
  <c r="BU44" i="10"/>
  <c r="AA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Y47" i="10"/>
  <c r="AB74" i="14" s="1"/>
  <c r="R46" i="19" s="1"/>
  <c r="AV47" i="10"/>
  <c r="AO74" i="14" s="1"/>
  <c r="CA47" i="10"/>
  <c r="BD47" i="10"/>
  <c r="AG47" i="10"/>
  <c r="BU48" i="10"/>
  <c r="AA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Y51" i="10"/>
  <c r="AB78" i="14" s="1"/>
  <c r="R50" i="19" s="1"/>
  <c r="CA51" i="10"/>
  <c r="AG51" i="10"/>
  <c r="BD51" i="10"/>
  <c r="BU52" i="10"/>
  <c r="AX52" i="10"/>
  <c r="AA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Y55" i="10"/>
  <c r="AB82" i="14" s="1"/>
  <c r="R54" i="19" s="1"/>
  <c r="CH6" i="10"/>
  <c r="CA55" i="10"/>
  <c r="AG55" i="10"/>
  <c r="BD55" i="10"/>
  <c r="CP6" i="10"/>
  <c r="I8" i="27" s="1"/>
  <c r="BU56" i="10"/>
  <c r="AX56" i="10"/>
  <c r="AA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Y59" i="10"/>
  <c r="AB86" i="14" s="1"/>
  <c r="R58" i="19" s="1"/>
  <c r="AV59" i="10"/>
  <c r="AO86" i="14" s="1"/>
  <c r="CA59" i="10"/>
  <c r="BD59" i="10"/>
  <c r="AG59" i="10"/>
  <c r="BU60" i="10"/>
  <c r="AA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Y63" i="10"/>
  <c r="AB90" i="14" s="1"/>
  <c r="R62" i="19" s="1"/>
  <c r="CA63" i="10"/>
  <c r="BD63" i="10"/>
  <c r="AG63" i="10"/>
  <c r="BU64" i="10"/>
  <c r="AX64" i="10"/>
  <c r="AA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Y67" i="10"/>
  <c r="AB94" i="14" s="1"/>
  <c r="R66" i="19" s="1"/>
  <c r="AV67" i="10"/>
  <c r="AO94" i="14" s="1"/>
  <c r="AV79" i="10"/>
  <c r="AO106" i="14" s="1"/>
  <c r="BD67" i="10"/>
  <c r="CA67" i="10"/>
  <c r="AG67" i="10"/>
  <c r="BD79" i="10"/>
  <c r="BU68" i="10"/>
  <c r="AA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Y71" i="10"/>
  <c r="AB98" i="14" s="1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A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Y75" i="10"/>
  <c r="AB102" i="14" s="1"/>
  <c r="R74" i="19" s="1"/>
  <c r="AV87" i="10"/>
  <c r="AO114" i="14" s="1"/>
  <c r="CA75" i="10"/>
  <c r="BD75" i="10"/>
  <c r="AG75" i="10"/>
  <c r="BD87" i="10"/>
  <c r="BU76" i="10"/>
  <c r="AX76" i="10"/>
  <c r="AA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N10" i="22" s="1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BA71" i="17" s="1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N75" i="35" s="1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K56" i="35" s="1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AT6" i="8" s="1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AW29" i="8"/>
  <c r="Z29" i="8"/>
  <c r="R29" i="8"/>
  <c r="CB33" i="8"/>
  <c r="BE33" i="8"/>
  <c r="AH33" i="8"/>
  <c r="BT37" i="8"/>
  <c r="AW37" i="8"/>
  <c r="Z37" i="8"/>
  <c r="S37" i="8"/>
  <c r="R37" i="8"/>
  <c r="BZ40" i="8"/>
  <c r="AF40" i="8"/>
  <c r="BC40" i="8"/>
  <c r="BV42" i="8"/>
  <c r="AB42" i="8"/>
  <c r="AY42" i="8"/>
  <c r="W42" i="8"/>
  <c r="U42" i="8"/>
  <c r="T42" i="8"/>
  <c r="BT45" i="8"/>
  <c r="S45" i="8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AW89" i="8"/>
  <c r="BT78" i="8"/>
  <c r="Z78" i="8"/>
  <c r="BV8" i="10"/>
  <c r="U8" i="10"/>
  <c r="T8" i="10"/>
  <c r="AQ8" i="10" s="1"/>
  <c r="AB8" i="10"/>
  <c r="W8" i="10"/>
  <c r="AT8" i="10" s="1"/>
  <c r="BZ10" i="10"/>
  <c r="AF10" i="10"/>
  <c r="BV16" i="10"/>
  <c r="AB16" i="10"/>
  <c r="U16" i="10"/>
  <c r="AR16" i="10" s="1"/>
  <c r="T16" i="10"/>
  <c r="AQ16" i="10" s="1"/>
  <c r="W16" i="10"/>
  <c r="BT19" i="10"/>
  <c r="S19" i="10"/>
  <c r="AW19" i="10"/>
  <c r="Z19" i="10"/>
  <c r="R19" i="10"/>
  <c r="BS22" i="10"/>
  <c r="D49" i="14"/>
  <c r="CB23" i="10"/>
  <c r="BE23" i="10"/>
  <c r="AH23" i="10"/>
  <c r="CD24" i="10"/>
  <c r="BG24" i="10"/>
  <c r="AJ24" i="10"/>
  <c r="BT27" i="10"/>
  <c r="AW27" i="10"/>
  <c r="R27" i="10"/>
  <c r="S27" i="10"/>
  <c r="Z27" i="10"/>
  <c r="BX29" i="10"/>
  <c r="BA29" i="10"/>
  <c r="AD29" i="10"/>
  <c r="CB31" i="10"/>
  <c r="BE31" i="10"/>
  <c r="AH31" i="10"/>
  <c r="BZ34" i="10"/>
  <c r="AF34" i="10"/>
  <c r="BC34" i="10"/>
  <c r="BV36" i="10"/>
  <c r="U36" i="10"/>
  <c r="W36" i="10"/>
  <c r="T36" i="10"/>
  <c r="AY36" i="10"/>
  <c r="AB36" i="10"/>
  <c r="BX37" i="10"/>
  <c r="BA37" i="10"/>
  <c r="AD37" i="10"/>
  <c r="BV40" i="10"/>
  <c r="W40" i="10"/>
  <c r="U40" i="10"/>
  <c r="T40" i="10"/>
  <c r="AB40" i="10"/>
  <c r="AY40" i="10"/>
  <c r="BT47" i="10"/>
  <c r="Z47" i="10"/>
  <c r="S47" i="10"/>
  <c r="AW47" i="10"/>
  <c r="R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P9" i="22" s="1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AN34" i="35" s="1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AN73" i="35" s="1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AQ46" i="35" s="1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AK32" i="35" s="1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R65" i="8"/>
  <c r="BX67" i="8"/>
  <c r="BA67" i="8"/>
  <c r="AD67" i="8"/>
  <c r="BA79" i="8"/>
  <c r="BT69" i="8"/>
  <c r="Z69" i="8"/>
  <c r="AW69" i="8"/>
  <c r="S69" i="8"/>
  <c r="R69" i="8"/>
  <c r="AW81" i="8"/>
  <c r="CB73" i="8"/>
  <c r="BE73" i="8"/>
  <c r="AH73" i="8"/>
  <c r="BE85" i="8"/>
  <c r="BT7" i="10"/>
  <c r="Z7" i="10"/>
  <c r="R7" i="10"/>
  <c r="AO7" i="10" s="1"/>
  <c r="S7" i="10"/>
  <c r="CB15" i="10"/>
  <c r="AH15" i="10"/>
  <c r="BX17" i="10"/>
  <c r="BA17" i="10"/>
  <c r="AD17" i="10"/>
  <c r="BX21" i="10"/>
  <c r="BA21" i="10"/>
  <c r="AD21" i="10"/>
  <c r="BT23" i="10"/>
  <c r="AW23" i="10"/>
  <c r="Z23" i="10"/>
  <c r="S23" i="10"/>
  <c r="R23" i="10"/>
  <c r="BX25" i="10"/>
  <c r="AD25" i="10"/>
  <c r="BA25" i="10"/>
  <c r="BV28" i="10"/>
  <c r="AY28" i="10"/>
  <c r="AB28" i="10"/>
  <c r="U28" i="10"/>
  <c r="W28" i="10"/>
  <c r="T28" i="10"/>
  <c r="BS30" i="10"/>
  <c r="D57" i="14"/>
  <c r="BV32" i="10"/>
  <c r="AB32" i="10"/>
  <c r="T32" i="10"/>
  <c r="AY32" i="10"/>
  <c r="U32" i="10"/>
  <c r="W32" i="10"/>
  <c r="CB39" i="10"/>
  <c r="BE39" i="10"/>
  <c r="AH39" i="10"/>
  <c r="BT43" i="10"/>
  <c r="Z43" i="10"/>
  <c r="AW43" i="10"/>
  <c r="S43" i="10"/>
  <c r="R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T72" i="10"/>
  <c r="W72" i="10"/>
  <c r="AY72" i="10"/>
  <c r="AB72" i="10"/>
  <c r="U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AA7" i="10"/>
  <c r="CC7" i="10"/>
  <c r="AI7" i="10"/>
  <c r="BW8" i="10"/>
  <c r="AC8" i="10"/>
  <c r="CE8" i="10"/>
  <c r="AK8" i="10"/>
  <c r="BY9" i="10"/>
  <c r="AE9" i="10"/>
  <c r="CA10" i="10"/>
  <c r="AG10" i="10"/>
  <c r="BU11" i="10"/>
  <c r="AA11" i="10"/>
  <c r="CC11" i="10"/>
  <c r="AI11" i="10"/>
  <c r="BW12" i="10"/>
  <c r="AC12" i="10"/>
  <c r="CE12" i="10"/>
  <c r="AK12" i="10"/>
  <c r="BY13" i="10"/>
  <c r="AE13" i="10"/>
  <c r="CA14" i="10"/>
  <c r="AG14" i="10"/>
  <c r="BU15" i="10"/>
  <c r="AA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Y18" i="10"/>
  <c r="AB45" i="14" s="1"/>
  <c r="R17" i="19" s="1"/>
  <c r="CA18" i="10"/>
  <c r="AG18" i="10"/>
  <c r="BD18" i="10"/>
  <c r="BU19" i="10"/>
  <c r="AX19" i="10"/>
  <c r="AA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Y22" i="10"/>
  <c r="AB49" i="14" s="1"/>
  <c r="R21" i="19" s="1"/>
  <c r="CA22" i="10"/>
  <c r="BD22" i="10"/>
  <c r="AG22" i="10"/>
  <c r="BU23" i="10"/>
  <c r="AX23" i="10"/>
  <c r="AA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Y26" i="10"/>
  <c r="AB53" i="14" s="1"/>
  <c r="R25" i="19" s="1"/>
  <c r="AV26" i="10"/>
  <c r="AO53" i="14" s="1"/>
  <c r="CA26" i="10"/>
  <c r="BD26" i="10"/>
  <c r="AG26" i="10"/>
  <c r="BU27" i="10"/>
  <c r="AX27" i="10"/>
  <c r="AA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Y30" i="10"/>
  <c r="AB57" i="14" s="1"/>
  <c r="R29" i="19" s="1"/>
  <c r="AV30" i="10"/>
  <c r="AO57" i="14" s="1"/>
  <c r="CA30" i="10"/>
  <c r="AG30" i="10"/>
  <c r="BD30" i="10"/>
  <c r="BU31" i="10"/>
  <c r="AX31" i="10"/>
  <c r="AA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Y34" i="10"/>
  <c r="AB61" i="14" s="1"/>
  <c r="R33" i="19" s="1"/>
  <c r="AV34" i="10"/>
  <c r="AO61" i="14" s="1"/>
  <c r="CA34" i="10"/>
  <c r="AG34" i="10"/>
  <c r="BD34" i="10"/>
  <c r="BU35" i="10"/>
  <c r="AX35" i="10"/>
  <c r="AA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Y38" i="10"/>
  <c r="AB65" i="14" s="1"/>
  <c r="R37" i="19" s="1"/>
  <c r="CA38" i="10"/>
  <c r="BD38" i="10"/>
  <c r="AG38" i="10"/>
  <c r="BU39" i="10"/>
  <c r="AX39" i="10"/>
  <c r="AA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Y42" i="10"/>
  <c r="AB69" i="14" s="1"/>
  <c r="R41" i="19" s="1"/>
  <c r="BD42" i="10"/>
  <c r="AG42" i="10"/>
  <c r="CA42" i="10"/>
  <c r="BU43" i="10"/>
  <c r="AX43" i="10"/>
  <c r="AA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Y46" i="10"/>
  <c r="AB73" i="14" s="1"/>
  <c r="R45" i="19" s="1"/>
  <c r="CA46" i="10"/>
  <c r="AG46" i="10"/>
  <c r="BD46" i="10"/>
  <c r="BU47" i="10"/>
  <c r="AA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Y50" i="10"/>
  <c r="AB77" i="14" s="1"/>
  <c r="R49" i="19" s="1"/>
  <c r="AV50" i="10"/>
  <c r="AO77" i="14" s="1"/>
  <c r="CA50" i="10"/>
  <c r="AG50" i="10"/>
  <c r="BD50" i="10"/>
  <c r="BU51" i="10"/>
  <c r="AX51" i="10"/>
  <c r="AA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Y54" i="10"/>
  <c r="AB81" i="14" s="1"/>
  <c r="R53" i="19" s="1"/>
  <c r="CA54" i="10"/>
  <c r="AG54" i="10"/>
  <c r="BD54" i="10"/>
  <c r="BU55" i="10"/>
  <c r="AA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Y58" i="10"/>
  <c r="AB85" i="14" s="1"/>
  <c r="R57" i="19" s="1"/>
  <c r="CA58" i="10"/>
  <c r="AG58" i="10"/>
  <c r="BD58" i="10"/>
  <c r="BU59" i="10"/>
  <c r="AA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Y62" i="10"/>
  <c r="AB89" i="14" s="1"/>
  <c r="R61" i="19" s="1"/>
  <c r="CA62" i="10"/>
  <c r="AG62" i="10"/>
  <c r="BD62" i="10"/>
  <c r="BU63" i="10"/>
  <c r="AA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Y66" i="10"/>
  <c r="AB93" i="14" s="1"/>
  <c r="R65" i="19" s="1"/>
  <c r="AV78" i="10"/>
  <c r="AO105" i="14" s="1"/>
  <c r="CA66" i="10"/>
  <c r="BD66" i="10"/>
  <c r="AG66" i="10"/>
  <c r="BD78" i="10"/>
  <c r="BU67" i="10"/>
  <c r="AA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Y70" i="10"/>
  <c r="AB97" i="14" s="1"/>
  <c r="R69" i="19" s="1"/>
  <c r="AV82" i="10"/>
  <c r="AO109" i="14" s="1"/>
  <c r="CA70" i="10"/>
  <c r="BD70" i="10"/>
  <c r="AG70" i="10"/>
  <c r="BD82" i="10"/>
  <c r="BU71" i="10"/>
  <c r="AX71" i="10"/>
  <c r="AA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Y74" i="10"/>
  <c r="AB101" i="14" s="1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A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AW138" i="15" s="1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BA51" i="17" s="1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AV138" i="15" s="1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N68" i="35" s="1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Q8" i="35" s="1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N75" i="6"/>
  <c r="M75" i="6"/>
  <c r="L75" i="6"/>
  <c r="K75" i="6"/>
  <c r="J75" i="6"/>
  <c r="I75" i="6"/>
  <c r="H75" i="6"/>
  <c r="G75" i="6"/>
  <c r="F75" i="6"/>
  <c r="E75" i="6"/>
  <c r="D75" i="6"/>
  <c r="C75" i="6"/>
  <c r="N74" i="6"/>
  <c r="M74" i="6"/>
  <c r="L74" i="6"/>
  <c r="K74" i="6"/>
  <c r="J74" i="6"/>
  <c r="I74" i="6"/>
  <c r="H74" i="6"/>
  <c r="G74" i="6"/>
  <c r="F74" i="6"/>
  <c r="E74" i="6"/>
  <c r="D74" i="6"/>
  <c r="C74" i="6"/>
  <c r="N73" i="6"/>
  <c r="M73" i="6"/>
  <c r="L73" i="6"/>
  <c r="K73" i="6"/>
  <c r="J73" i="6"/>
  <c r="I73" i="6"/>
  <c r="H73" i="6"/>
  <c r="G73" i="6"/>
  <c r="F73" i="6"/>
  <c r="E73" i="6"/>
  <c r="D73" i="6"/>
  <c r="C73" i="6"/>
  <c r="N72" i="6"/>
  <c r="M72" i="6"/>
  <c r="L72" i="6"/>
  <c r="K72" i="6"/>
  <c r="J72" i="6"/>
  <c r="I72" i="6"/>
  <c r="H72" i="6"/>
  <c r="G72" i="6"/>
  <c r="F72" i="6"/>
  <c r="E72" i="6"/>
  <c r="D72" i="6"/>
  <c r="C72" i="6"/>
  <c r="N71" i="6"/>
  <c r="M71" i="6"/>
  <c r="L71" i="6"/>
  <c r="K71" i="6"/>
  <c r="J71" i="6"/>
  <c r="I71" i="6"/>
  <c r="H71" i="6"/>
  <c r="G71" i="6"/>
  <c r="F71" i="6"/>
  <c r="E71" i="6"/>
  <c r="D71" i="6"/>
  <c r="C71" i="6"/>
  <c r="N70" i="6"/>
  <c r="M70" i="6"/>
  <c r="L70" i="6"/>
  <c r="K70" i="6"/>
  <c r="J70" i="6"/>
  <c r="I70" i="6"/>
  <c r="H70" i="6"/>
  <c r="G70" i="6"/>
  <c r="F70" i="6"/>
  <c r="E70" i="6"/>
  <c r="D70" i="6"/>
  <c r="C70" i="6"/>
  <c r="N69" i="6"/>
  <c r="M69" i="6"/>
  <c r="L69" i="6"/>
  <c r="K69" i="6"/>
  <c r="J69" i="6"/>
  <c r="I69" i="6"/>
  <c r="H69" i="6"/>
  <c r="G69" i="6"/>
  <c r="F69" i="6"/>
  <c r="E69" i="6"/>
  <c r="D69" i="6"/>
  <c r="C69" i="6"/>
  <c r="N68" i="6"/>
  <c r="M68" i="6"/>
  <c r="L68" i="6"/>
  <c r="K68" i="6"/>
  <c r="J68" i="6"/>
  <c r="I68" i="6"/>
  <c r="H68" i="6"/>
  <c r="G68" i="6"/>
  <c r="F68" i="6"/>
  <c r="E68" i="6"/>
  <c r="D68" i="6"/>
  <c r="C68" i="6"/>
  <c r="N67" i="6"/>
  <c r="M67" i="6"/>
  <c r="L67" i="6"/>
  <c r="K67" i="6"/>
  <c r="J67" i="6"/>
  <c r="I67" i="6"/>
  <c r="H67" i="6"/>
  <c r="G67" i="6"/>
  <c r="F67" i="6"/>
  <c r="E67" i="6"/>
  <c r="D67" i="6"/>
  <c r="C67" i="6"/>
  <c r="N66" i="6"/>
  <c r="M66" i="6"/>
  <c r="L66" i="6"/>
  <c r="K66" i="6"/>
  <c r="J66" i="6"/>
  <c r="I66" i="6"/>
  <c r="H66" i="6"/>
  <c r="G66" i="6"/>
  <c r="F66" i="6"/>
  <c r="E66" i="6"/>
  <c r="D66" i="6"/>
  <c r="C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AN17" i="35" l="1"/>
  <c r="AK24" i="35"/>
  <c r="AT12" i="10"/>
  <c r="AS126" i="32"/>
  <c r="L113" i="33" s="1"/>
  <c r="AR14" i="8"/>
  <c r="AN19" i="35"/>
  <c r="AQ40" i="35"/>
  <c r="AS127" i="32"/>
  <c r="L114" i="33" s="1"/>
  <c r="AK48" i="35"/>
  <c r="AN32" i="35"/>
  <c r="AK45" i="35"/>
  <c r="AQ52" i="35"/>
  <c r="AQ65" i="35"/>
  <c r="O15" i="22"/>
  <c r="AV69" i="16"/>
  <c r="AV68" i="16"/>
  <c r="AV49" i="16"/>
  <c r="N8" i="22"/>
  <c r="AN47" i="35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BB137" i="17" s="1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68" i="6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B72" i="6"/>
  <c r="CC73" i="6" s="1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B76" i="6"/>
  <c r="CC77" i="6" s="1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I68" i="35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I28" i="3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I69" i="3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I57" i="35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I37" i="35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I25" i="35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I38" i="35"/>
  <c r="AP39" i="8"/>
  <c r="BM39" i="8"/>
  <c r="AU66" i="5"/>
  <c r="AM66" i="5"/>
  <c r="Z66" i="5"/>
  <c r="O38" i="19" s="1"/>
  <c r="AT36" i="8"/>
  <c r="BQ36" i="8"/>
  <c r="I34" i="35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I22" i="3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I47" i="35"/>
  <c r="AP48" i="8"/>
  <c r="BM48" i="8"/>
  <c r="AH75" i="5"/>
  <c r="U75" i="5"/>
  <c r="V67" i="5"/>
  <c r="AI67" i="5"/>
  <c r="CF40" i="8"/>
  <c r="AQ37" i="8"/>
  <c r="BN37" i="8"/>
  <c r="BN29" i="8"/>
  <c r="AQ29" i="8"/>
  <c r="I27" i="35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I59" i="3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I35" i="35"/>
  <c r="AE35" i="35" s="1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BV73" i="6"/>
  <c r="U73" i="6"/>
  <c r="W73" i="6"/>
  <c r="AB73" i="6"/>
  <c r="T73" i="6"/>
  <c r="AY85" i="6"/>
  <c r="BG73" i="6"/>
  <c r="CD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I45" i="3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I17" i="35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I12" i="3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I6" i="35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Z29" i="20" s="1"/>
  <c r="AQ29" i="20" s="1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I8" i="35"/>
  <c r="AP9" i="8"/>
  <c r="AU36" i="5"/>
  <c r="Z36" i="5"/>
  <c r="O8" i="19" s="1"/>
  <c r="AV44" i="15"/>
  <c r="V56" i="22"/>
  <c r="N56" i="22"/>
  <c r="AZ82" i="17"/>
  <c r="BB82" i="17" s="1"/>
  <c r="BD82" i="17"/>
  <c r="AW82" i="17"/>
  <c r="AV82" i="17"/>
  <c r="BD136" i="17"/>
  <c r="AW136" i="17"/>
  <c r="AW135" i="17"/>
  <c r="BD135" i="17"/>
  <c r="BD134" i="17"/>
  <c r="AW134" i="17"/>
  <c r="BD132" i="17"/>
  <c r="AW132" i="17"/>
  <c r="BD133" i="17"/>
  <c r="AW133" i="17"/>
  <c r="BD129" i="17"/>
  <c r="AW130" i="17"/>
  <c r="BD131" i="17"/>
  <c r="BF131" i="17" s="1"/>
  <c r="BD130" i="17"/>
  <c r="AW131" i="17"/>
  <c r="AW129" i="17"/>
  <c r="BD127" i="17"/>
  <c r="BD126" i="17"/>
  <c r="AW127" i="17"/>
  <c r="AW128" i="17"/>
  <c r="BD128" i="17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AW120" i="17"/>
  <c r="BD121" i="17"/>
  <c r="BF121" i="17" s="1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BF108" i="17" s="1"/>
  <c r="AW109" i="17"/>
  <c r="BD116" i="17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E29" i="20" s="1"/>
  <c r="AR29" i="20" s="1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I55" i="35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67" i="6"/>
  <c r="BY68" i="6" s="1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B71" i="6"/>
  <c r="CC72" i="6" s="1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75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BB38" i="17" s="1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I9" i="35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I16" i="35"/>
  <c r="BM17" i="8"/>
  <c r="AP17" i="8"/>
  <c r="T44" i="5"/>
  <c r="AG44" i="5"/>
  <c r="V40" i="5"/>
  <c r="AT32" i="5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I10" i="35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BD76" i="20" s="1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I46" i="35"/>
  <c r="BM47" i="8"/>
  <c r="AP47" i="8"/>
  <c r="R74" i="5"/>
  <c r="AE74" i="5"/>
  <c r="X70" i="5"/>
  <c r="AK70" i="5"/>
  <c r="AU70" i="5"/>
  <c r="AM70" i="5"/>
  <c r="Z70" i="5"/>
  <c r="O42" i="19" s="1"/>
  <c r="I30" i="35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I39" i="3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Z17" i="20" s="1"/>
  <c r="AQ17" i="20" s="1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BD30" i="20" s="1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I63" i="3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BB66" i="17" s="1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I64" i="3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BB79" i="17" s="1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I76" i="35"/>
  <c r="AP77" i="8"/>
  <c r="BM77" i="8"/>
  <c r="BM89" i="8"/>
  <c r="AP78" i="8"/>
  <c r="AF104" i="5"/>
  <c r="S104" i="5"/>
  <c r="AF116" i="5"/>
  <c r="S105" i="5"/>
  <c r="AT74" i="8"/>
  <c r="BQ74" i="8"/>
  <c r="BQ86" i="8"/>
  <c r="I72" i="35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BD19" i="20" s="1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BB49" i="17" s="1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I65" i="35"/>
  <c r="BM66" i="8"/>
  <c r="AP66" i="8"/>
  <c r="BM78" i="8"/>
  <c r="AH93" i="5"/>
  <c r="U93" i="5"/>
  <c r="AH105" i="5"/>
  <c r="BQ63" i="8"/>
  <c r="AT63" i="8"/>
  <c r="I61" i="35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I40" i="35"/>
  <c r="BM41" i="8"/>
  <c r="AP41" i="8"/>
  <c r="AF68" i="5"/>
  <c r="S68" i="5"/>
  <c r="I20" i="3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AV122" i="17"/>
  <c r="AV118" i="17"/>
  <c r="AZ119" i="17"/>
  <c r="AV121" i="17"/>
  <c r="AZ118" i="17"/>
  <c r="AV119" i="17"/>
  <c r="AV120" i="17"/>
  <c r="AZ121" i="17"/>
  <c r="AZ120" i="17"/>
  <c r="AZ113" i="17"/>
  <c r="AZ106" i="17"/>
  <c r="BB106" i="17" s="1"/>
  <c r="AZ107" i="17"/>
  <c r="AZ115" i="17"/>
  <c r="AZ111" i="17"/>
  <c r="BB111" i="17" s="1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BB114" i="17" s="1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E45" i="20" s="1"/>
  <c r="AR45" i="20" s="1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I60" i="35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BB64" i="17" s="1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BB53" i="17" s="1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I32" i="35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E85" i="20" s="1"/>
  <c r="AR85" i="20" s="1"/>
  <c r="AR113" i="16"/>
  <c r="P20" i="22"/>
  <c r="X20" i="22"/>
  <c r="Y33" i="20"/>
  <c r="BC33" i="20" s="1"/>
  <c r="W33" i="20"/>
  <c r="E55" i="26"/>
  <c r="AN82" i="15"/>
  <c r="AL55" i="23" s="1"/>
  <c r="AA82" i="15"/>
  <c r="E55" i="23" s="1"/>
  <c r="E20" i="26"/>
  <c r="AA47" i="15"/>
  <c r="E20" i="23" s="1"/>
  <c r="AN47" i="15"/>
  <c r="AL20" i="23" s="1"/>
  <c r="AC82" i="20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I36" i="35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I53" i="35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I41" i="35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I21" i="35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Z48" i="20" s="1"/>
  <c r="AQ48" i="20" s="1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Z85" i="20" s="1"/>
  <c r="AQ85" i="20" s="1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E74" i="20" s="1"/>
  <c r="AR74" i="20" s="1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V138" i="14" s="1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I62" i="35"/>
  <c r="BM63" i="8"/>
  <c r="AP63" i="8"/>
  <c r="S90" i="5"/>
  <c r="AF90" i="5"/>
  <c r="BN60" i="8"/>
  <c r="AQ60" i="8"/>
  <c r="BL59" i="8"/>
  <c r="AO59" i="8"/>
  <c r="R86" i="5"/>
  <c r="AE86" i="5"/>
  <c r="I54" i="35"/>
  <c r="AE54" i="35" s="1"/>
  <c r="BM55" i="8"/>
  <c r="AP55" i="8"/>
  <c r="AH82" i="5"/>
  <c r="U82" i="5"/>
  <c r="BO52" i="8"/>
  <c r="AR52" i="8"/>
  <c r="I50" i="35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I19" i="3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I23" i="35"/>
  <c r="AP24" i="8"/>
  <c r="BM24" i="8"/>
  <c r="AK51" i="5"/>
  <c r="X51" i="5"/>
  <c r="BQ17" i="8"/>
  <c r="AT17" i="8"/>
  <c r="AO16" i="8"/>
  <c r="U43" i="5"/>
  <c r="I11" i="3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H13" i="35" s="1"/>
  <c r="AP14" i="10"/>
  <c r="CF14" i="10"/>
  <c r="Y37" i="14"/>
  <c r="AQ7" i="10"/>
  <c r="L5" i="35"/>
  <c r="AH5" i="35" s="1"/>
  <c r="AP6" i="10"/>
  <c r="Y33" i="14"/>
  <c r="I75" i="35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I51" i="35"/>
  <c r="BM52" i="8"/>
  <c r="AP52" i="8"/>
  <c r="X79" i="5"/>
  <c r="AK79" i="5"/>
  <c r="I43" i="35"/>
  <c r="AP44" i="8"/>
  <c r="BM44" i="8"/>
  <c r="AI71" i="5"/>
  <c r="V71" i="5"/>
  <c r="V63" i="5"/>
  <c r="AI63" i="5"/>
  <c r="S63" i="5"/>
  <c r="AF63" i="5"/>
  <c r="I31" i="35"/>
  <c r="AE31" i="35" s="1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B66" i="6"/>
  <c r="CD67" i="6" s="1"/>
  <c r="AZ68" i="6"/>
  <c r="AC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AD68" i="6"/>
  <c r="BA80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BZ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BB34" i="17" s="1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BD56" i="20" s="1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Z86" i="20" s="1"/>
  <c r="AQ86" i="20" s="1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I33" i="35"/>
  <c r="AP34" i="8"/>
  <c r="BM34" i="8"/>
  <c r="U61" i="5"/>
  <c r="AH61" i="5"/>
  <c r="BN31" i="8"/>
  <c r="AQ31" i="8"/>
  <c r="I29" i="35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I13" i="35"/>
  <c r="AE13" i="35" s="1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I48" i="35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E37" i="20" s="1"/>
  <c r="AR37" i="20" s="1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I26" i="35"/>
  <c r="AP27" i="8"/>
  <c r="BM27" i="8"/>
  <c r="V54" i="5"/>
  <c r="AI54" i="5"/>
  <c r="I18" i="35"/>
  <c r="AE18" i="35" s="1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AV34" i="5" s="1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BE78" i="20" s="1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I70" i="35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I58" i="35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I52" i="3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BB87" i="17" s="1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B67" i="17" s="1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I24" i="3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AK68" i="6"/>
  <c r="BH80" i="6"/>
  <c r="BB69" i="6"/>
  <c r="AE69" i="6"/>
  <c r="BB81" i="6"/>
  <c r="B70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B74" i="6"/>
  <c r="CB75" i="6" s="1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B68" i="6"/>
  <c r="AE68" i="6"/>
  <c r="BB80" i="6"/>
  <c r="B69" i="6"/>
  <c r="CE70" i="6" s="1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B73" i="6"/>
  <c r="CA74" i="6" s="1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BB58" i="17" s="1"/>
  <c r="AV58" i="17"/>
  <c r="AB87" i="20"/>
  <c r="AD87" i="20"/>
  <c r="BD87" i="20" s="1"/>
  <c r="AC31" i="20"/>
  <c r="AE31" i="20" s="1"/>
  <c r="AR31" i="20" s="1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E42" i="20" s="1"/>
  <c r="AR42" i="20" s="1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BC47" i="20" s="1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I56" i="35"/>
  <c r="BM57" i="8"/>
  <c r="AP57" i="8"/>
  <c r="O84" i="5" a="1"/>
  <c r="O84" i="5" s="1"/>
  <c r="D56" i="22"/>
  <c r="AT84" i="5"/>
  <c r="Q84" i="5"/>
  <c r="AD84" i="5"/>
  <c r="I44" i="35"/>
  <c r="AE44" i="35" s="1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BC45" i="20" s="1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BC58" i="20" s="1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I14" i="3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J84" i="20" s="1"/>
  <c r="AS84" i="20" s="1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BD58" i="20" s="1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AH44" i="35" s="1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I74" i="35"/>
  <c r="BM75" i="8"/>
  <c r="AP75" i="8"/>
  <c r="BM87" i="8"/>
  <c r="AI102" i="5"/>
  <c r="V102" i="5"/>
  <c r="AI114" i="5"/>
  <c r="V98" i="5"/>
  <c r="AI98" i="5"/>
  <c r="AI110" i="5"/>
  <c r="BQ68" i="8"/>
  <c r="AT68" i="8"/>
  <c r="BQ80" i="8"/>
  <c r="I66" i="35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I42" i="35"/>
  <c r="AE42" i="35" s="1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I7" i="35"/>
  <c r="AE7" i="35" s="1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E27" i="20" s="1"/>
  <c r="AR27" i="20" s="1"/>
  <c r="AR55" i="16"/>
  <c r="AK26" i="35"/>
  <c r="X63" i="19"/>
  <c r="Z63" i="19" s="1"/>
  <c r="AQ63" i="19" s="1"/>
  <c r="AQ91" i="15"/>
  <c r="AC64" i="20"/>
  <c r="AR92" i="16"/>
  <c r="S5" i="26"/>
  <c r="V6" i="33" s="1"/>
  <c r="AZ41" i="17"/>
  <c r="BB41" i="17" s="1"/>
  <c r="AV41" i="17"/>
  <c r="AI45" i="20"/>
  <c r="BE45" i="20" s="1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AV72" i="17"/>
  <c r="AZ72" i="17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D23" i="22"/>
  <c r="O51" i="5" a="1"/>
  <c r="O51" i="5" s="1"/>
  <c r="AD51" i="5"/>
  <c r="Q51" i="5"/>
  <c r="AQ21" i="8"/>
  <c r="BN21" i="8"/>
  <c r="AQ17" i="8"/>
  <c r="BN17" i="8"/>
  <c r="I15" i="35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I71" i="35"/>
  <c r="BM72" i="8"/>
  <c r="AP72" i="8"/>
  <c r="BM84" i="8"/>
  <c r="AU99" i="5"/>
  <c r="AM99" i="5"/>
  <c r="Z99" i="5"/>
  <c r="O71" i="19" s="1"/>
  <c r="AM111" i="5"/>
  <c r="I67" i="3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C68" i="6"/>
  <c r="AF68" i="6"/>
  <c r="BC80" i="6"/>
  <c r="AW69" i="6"/>
  <c r="Z69" i="6"/>
  <c r="S69" i="6"/>
  <c r="R69" i="6"/>
  <c r="AW81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BD61" i="20" s="1"/>
  <c r="AB61" i="20"/>
  <c r="Y81" i="20"/>
  <c r="BC81" i="20" s="1"/>
  <c r="W81" i="20"/>
  <c r="AB75" i="20"/>
  <c r="AD75" i="20"/>
  <c r="AD79" i="20"/>
  <c r="AB79" i="20"/>
  <c r="AB59" i="20"/>
  <c r="AD59" i="20"/>
  <c r="BD59" i="20" s="1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M6" i="22" s="1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R116" i="17"/>
  <c r="AV93" i="15"/>
  <c r="AW93" i="15"/>
  <c r="AH33" i="20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E71" i="20" s="1"/>
  <c r="AR71" i="20" s="1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J37" i="20" s="1"/>
  <c r="AS37" i="20" s="1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Z25" i="20" s="1"/>
  <c r="AQ25" i="20" s="1"/>
  <c r="AR53" i="15"/>
  <c r="X37" i="20"/>
  <c r="AR65" i="15"/>
  <c r="AV71" i="17"/>
  <c r="AZ71" i="17"/>
  <c r="BB71" i="17" s="1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B88" i="17" s="1"/>
  <c r="BD88" i="17"/>
  <c r="AW88" i="17"/>
  <c r="AV88" i="17"/>
  <c r="AC69" i="20"/>
  <c r="AE69" i="20" s="1"/>
  <c r="AR69" i="20" s="1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I73" i="35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I49" i="35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L9" i="22" s="1"/>
  <c r="AT37" i="5"/>
  <c r="Q37" i="5"/>
  <c r="CF10" i="8"/>
  <c r="I5" i="35"/>
  <c r="AE5" i="35" s="1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BC64" i="20" s="1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J63" i="20" s="1"/>
  <c r="AS63" i="20" s="1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Z83" i="20" s="1"/>
  <c r="AQ83" i="20" s="1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L11" i="22" s="1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BE35" i="20" s="1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S54" i="26" s="1"/>
  <c r="V55" i="33" s="1"/>
  <c r="AA81" i="16"/>
  <c r="F54" i="23" s="1"/>
  <c r="AN81" i="16"/>
  <c r="AM54" i="23" s="1"/>
  <c r="AN29" i="35"/>
  <c r="AH36" i="20"/>
  <c r="AR64" i="17"/>
  <c r="AH80" i="20"/>
  <c r="AJ80" i="20" s="1"/>
  <c r="AS80" i="20" s="1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AE46" i="35" l="1"/>
  <c r="AE48" i="35"/>
  <c r="AH64" i="35"/>
  <c r="BV68" i="6"/>
  <c r="CB68" i="6"/>
  <c r="CE68" i="6"/>
  <c r="BW68" i="6"/>
  <c r="BZ68" i="6"/>
  <c r="BX68" i="6"/>
  <c r="AE41" i="35"/>
  <c r="AE66" i="35"/>
  <c r="AQ6" i="6"/>
  <c r="AE70" i="35"/>
  <c r="AO16" i="6"/>
  <c r="S14" i="26"/>
  <c r="V15" i="33" s="1"/>
  <c r="AJ33" i="20"/>
  <c r="AS33" i="20" s="1"/>
  <c r="AJ34" i="20"/>
  <c r="AS34" i="20" s="1"/>
  <c r="AJ29" i="20"/>
  <c r="AS29" i="20" s="1"/>
  <c r="BE68" i="20"/>
  <c r="BF128" i="17"/>
  <c r="BF134" i="17"/>
  <c r="AJ88" i="20"/>
  <c r="AS88" i="20" s="1"/>
  <c r="BE66" i="20"/>
  <c r="BF116" i="17"/>
  <c r="AJ38" i="20"/>
  <c r="AS38" i="20" s="1"/>
  <c r="BE27" i="20"/>
  <c r="BE28" i="20"/>
  <c r="BF119" i="17"/>
  <c r="BB84" i="17"/>
  <c r="BB72" i="17"/>
  <c r="BB131" i="17"/>
  <c r="BB35" i="17"/>
  <c r="BB37" i="17"/>
  <c r="BB47" i="17"/>
  <c r="BB122" i="17"/>
  <c r="AE82" i="20"/>
  <c r="AR82" i="20" s="1"/>
  <c r="AV51" i="5"/>
  <c r="CC69" i="6"/>
  <c r="BZ69" i="6"/>
  <c r="BT69" i="6"/>
  <c r="BY69" i="6"/>
  <c r="CA69" i="6"/>
  <c r="CB69" i="6"/>
  <c r="AH47" i="35"/>
  <c r="AE60" i="35"/>
  <c r="AE29" i="35"/>
  <c r="AE26" i="35"/>
  <c r="AH12" i="35"/>
  <c r="AE36" i="35"/>
  <c r="M66" i="26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CO10" i="18"/>
  <c r="T10" i="23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P87" i="20" s="1"/>
  <c r="AO87" i="20" s="1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U59" i="20" s="1"/>
  <c r="AP59" i="20" s="1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B5" i="35" s="1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BA75" i="20" s="1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BB53" i="20" s="1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U38" i="20" s="1"/>
  <c r="AP38" i="20" s="1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P79" i="20" s="1"/>
  <c r="AO79" i="20" s="1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AB41" i="35" s="1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U21" i="20" s="1"/>
  <c r="AP21" i="20" s="1"/>
  <c r="AR49" i="14"/>
  <c r="BE56" i="20"/>
  <c r="BF111" i="17"/>
  <c r="N46" i="20"/>
  <c r="AR74" i="5"/>
  <c r="N50" i="20"/>
  <c r="AR78" i="5"/>
  <c r="M82" i="20"/>
  <c r="O82" i="20"/>
  <c r="AH20" i="35"/>
  <c r="T28" i="20"/>
  <c r="BB28" i="20" s="1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BA84" i="20" s="1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U32" i="20" s="1"/>
  <c r="AP32" i="20" s="1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U66" i="20" s="1"/>
  <c r="AP66" i="20" s="1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BB52" i="20" s="1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P25" i="20" s="1"/>
  <c r="AO25" i="20" s="1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U48" i="20" s="1"/>
  <c r="AP48" i="20" s="1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P55" i="20" s="1"/>
  <c r="AO55" i="20" s="1"/>
  <c r="AR83" i="5"/>
  <c r="S9" i="19"/>
  <c r="U9" i="19" s="1"/>
  <c r="AP9" i="19" s="1"/>
  <c r="AQ37" i="14"/>
  <c r="T17" i="20"/>
  <c r="R17" i="20"/>
  <c r="R61" i="20"/>
  <c r="T61" i="20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BC87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AB69" i="35" s="1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BB41" i="20" s="1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P42" i="20" s="1"/>
  <c r="AO42" i="20" s="1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U75" i="20" s="1"/>
  <c r="AP75" i="20" s="1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AB30" i="35" s="1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BB31" i="20" s="1"/>
  <c r="R31" i="20"/>
  <c r="D36" i="26"/>
  <c r="AN63" i="14"/>
  <c r="AK36" i="23" s="1"/>
  <c r="AA63" i="14"/>
  <c r="D36" i="23" s="1"/>
  <c r="S63" i="20"/>
  <c r="U63" i="20" s="1"/>
  <c r="AP63" i="20" s="1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BA30" i="20" s="1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BA39" i="20" s="1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BA80" i="20" s="1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P19" i="20" s="1"/>
  <c r="AO19" i="20" s="1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CF73" i="6" s="1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V108" i="35"/>
  <c r="AR109" i="35" s="1"/>
  <c r="S108" i="35"/>
  <c r="P108" i="35"/>
  <c r="AL109" i="35" s="1"/>
  <c r="M108" i="35"/>
  <c r="AI109" i="35" s="1"/>
  <c r="J108" i="35"/>
  <c r="AF109" i="35" s="1"/>
  <c r="V107" i="35"/>
  <c r="S107" i="35"/>
  <c r="P107" i="35"/>
  <c r="M107" i="35"/>
  <c r="J107" i="35"/>
  <c r="S106" i="35"/>
  <c r="V106" i="35"/>
  <c r="P106" i="35"/>
  <c r="M106" i="35"/>
  <c r="J106" i="35"/>
  <c r="AB61" i="35" l="1"/>
  <c r="AB65" i="35"/>
  <c r="AB6" i="35"/>
  <c r="AB19" i="35"/>
  <c r="BB86" i="20"/>
  <c r="BB74" i="20"/>
  <c r="BB47" i="20"/>
  <c r="BB61" i="20"/>
  <c r="U24" i="20"/>
  <c r="AP24" i="20" s="1"/>
  <c r="U29" i="20"/>
  <c r="AP29" i="20" s="1"/>
  <c r="U44" i="20"/>
  <c r="AP44" i="20" s="1"/>
  <c r="U35" i="20"/>
  <c r="AP35" i="20" s="1"/>
  <c r="BA26" i="20"/>
  <c r="BA24" i="20"/>
  <c r="AB8" i="35"/>
  <c r="AB57" i="35"/>
  <c r="S11" i="33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5" i="18"/>
  <c r="N15" i="23" s="1"/>
  <c r="CO12" i="18"/>
  <c r="T12" i="23" s="1"/>
  <c r="CK14" i="18"/>
  <c r="P14" i="23" s="1"/>
  <c r="CO8" i="18"/>
  <c r="T8" i="23" s="1"/>
  <c r="F5" i="37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AV63" i="4"/>
  <c r="BA31" i="20"/>
  <c r="U40" i="20"/>
  <c r="AP40" i="20" s="1"/>
  <c r="U22" i="20"/>
  <c r="AP22" i="20" s="1"/>
  <c r="AB25" i="35"/>
  <c r="U27" i="20"/>
  <c r="AP27" i="20" s="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CO15" i="18"/>
  <c r="T15" i="23" s="1"/>
  <c r="CM15" i="18"/>
  <c r="R15" i="23" s="1"/>
  <c r="CI6" i="18"/>
  <c r="N6" i="23" s="1"/>
  <c r="CM12" i="18"/>
  <c r="R12" i="23" s="1"/>
  <c r="CI13" i="18"/>
  <c r="N13" i="23" s="1"/>
  <c r="C5" i="37"/>
  <c r="CI10" i="18"/>
  <c r="N10" i="23" s="1"/>
  <c r="CK13" i="18"/>
  <c r="P13" i="23" s="1"/>
  <c r="CM10" i="18"/>
  <c r="R10" i="23" s="1"/>
  <c r="CI9" i="18"/>
  <c r="N9" i="23" s="1"/>
  <c r="D5" i="37"/>
  <c r="CM7" i="18"/>
  <c r="R7" i="23" s="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O7" i="18"/>
  <c r="T7" i="23" s="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U36" i="18"/>
  <c r="AU36" i="23" s="1"/>
  <c r="CI16" i="18"/>
  <c r="N16" i="23" s="1"/>
  <c r="AB39" i="35"/>
  <c r="F9" i="29"/>
  <c r="AB9" i="33" s="1"/>
  <c r="CF68" i="6"/>
  <c r="BB34" i="20"/>
  <c r="U85" i="20"/>
  <c r="AP85" i="20" s="1"/>
  <c r="AV33" i="4"/>
  <c r="F13" i="29"/>
  <c r="AC9" i="33" s="1"/>
  <c r="AL107" i="35"/>
  <c r="BG107" i="35" s="1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K16" i="19" s="1"/>
  <c r="AN16" i="19" s="1"/>
  <c r="AQ44" i="4"/>
  <c r="I52" i="22"/>
  <c r="S52" i="22"/>
  <c r="K52" i="22"/>
  <c r="H84" i="20"/>
  <c r="J84" i="20"/>
  <c r="I14" i="19"/>
  <c r="K14" i="19" s="1"/>
  <c r="AN14" i="19" s="1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54" i="37"/>
  <c r="CV54" i="18"/>
  <c r="AV54" i="23" s="1"/>
  <c r="CJ54" i="18"/>
  <c r="O54" i="23" s="1"/>
  <c r="CM27" i="18"/>
  <c r="R27" i="23" s="1"/>
  <c r="CY27" i="18"/>
  <c r="AY27" i="23" s="1"/>
  <c r="AM27" i="32"/>
  <c r="CH13" i="18"/>
  <c r="B13" i="37"/>
  <c r="AN63" i="32"/>
  <c r="DC49" i="18"/>
  <c r="CQ49" i="18"/>
  <c r="DA61" i="18"/>
  <c r="BA61" i="23" s="1"/>
  <c r="CO61" i="18"/>
  <c r="T61" i="23" s="1"/>
  <c r="DC73" i="18"/>
  <c r="AN87" i="32"/>
  <c r="CQ73" i="18"/>
  <c r="DC85" i="18"/>
  <c r="E67" i="37"/>
  <c r="CN67" i="18"/>
  <c r="S67" i="23" s="1"/>
  <c r="CZ67" i="18"/>
  <c r="AZ67" i="23" s="1"/>
  <c r="CZ79" i="18"/>
  <c r="AZ79" i="23" s="1"/>
  <c r="CK20" i="18"/>
  <c r="P20" i="23" s="1"/>
  <c r="CW20" i="18"/>
  <c r="AW20" i="23" s="1"/>
  <c r="DA36" i="18"/>
  <c r="BA36" i="23" s="1"/>
  <c r="CO36" i="18"/>
  <c r="T36" i="23" s="1"/>
  <c r="CO72" i="18"/>
  <c r="T72" i="23" s="1"/>
  <c r="DA72" i="18"/>
  <c r="BA72" i="23" s="1"/>
  <c r="DA84" i="18"/>
  <c r="BA84" i="23" s="1"/>
  <c r="AN31" i="32"/>
  <c r="DC17" i="18"/>
  <c r="CQ17" i="18"/>
  <c r="CY57" i="18"/>
  <c r="AY57" i="23" s="1"/>
  <c r="CM57" i="18"/>
  <c r="R57" i="23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44" i="18"/>
  <c r="T44" i="23" s="1"/>
  <c r="DA44" i="18"/>
  <c r="BA44" i="23" s="1"/>
  <c r="CJ7" i="18"/>
  <c r="O7" i="23" s="1"/>
  <c r="C7" i="37"/>
  <c r="CU19" i="18"/>
  <c r="AU19" i="23" s="1"/>
  <c r="CI19" i="18"/>
  <c r="N19" i="23" s="1"/>
  <c r="DC27" i="18"/>
  <c r="CQ27" i="18"/>
  <c r="AN41" i="32"/>
  <c r="CN10" i="18"/>
  <c r="S10" i="23" s="1"/>
  <c r="E10" i="37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O54" i="18"/>
  <c r="T54" i="23" s="1"/>
  <c r="DA54" i="18"/>
  <c r="BA54" i="23" s="1"/>
  <c r="F18" i="37"/>
  <c r="CP18" i="18"/>
  <c r="U18" i="23" s="1"/>
  <c r="DB18" i="18"/>
  <c r="BB18" i="23" s="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D24" i="37"/>
  <c r="CX24" i="18"/>
  <c r="AX24" i="23" s="1"/>
  <c r="CL24" i="18"/>
  <c r="Q24" i="23" s="1"/>
  <c r="DA40" i="18"/>
  <c r="BA40" i="23" s="1"/>
  <c r="CO40" i="18"/>
  <c r="T40" i="23" s="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CO14" i="18"/>
  <c r="T14" i="23" s="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P32" i="18"/>
  <c r="U32" i="23" s="1"/>
  <c r="CP31" i="18"/>
  <c r="U31" i="23" s="1"/>
  <c r="F31" i="37"/>
  <c r="DB31" i="18"/>
  <c r="BB31" i="23" s="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P24" i="18"/>
  <c r="U24" i="23" s="1"/>
  <c r="DB24" i="18"/>
  <c r="BB24" i="23" s="1"/>
  <c r="F24" i="37"/>
  <c r="C36" i="37"/>
  <c r="CJ36" i="18"/>
  <c r="O36" i="23" s="1"/>
  <c r="CV36" i="18"/>
  <c r="AV36" i="23" s="1"/>
  <c r="CQ64" i="18"/>
  <c r="AN78" i="32"/>
  <c r="DC64" i="18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I37" i="18"/>
  <c r="N37" i="23" s="1"/>
  <c r="CU37" i="18"/>
  <c r="AU37" i="23" s="1"/>
  <c r="CQ15" i="18"/>
  <c r="AN29" i="32"/>
  <c r="D12" i="37"/>
  <c r="CL36" i="18"/>
  <c r="Q36" i="23" s="1"/>
  <c r="CX36" i="18"/>
  <c r="AX36" i="23" s="1"/>
  <c r="CV52" i="18"/>
  <c r="AV52" i="23" s="1"/>
  <c r="C52" i="37"/>
  <c r="CJ52" i="18"/>
  <c r="O52" i="23" s="1"/>
  <c r="CT19" i="18"/>
  <c r="B7" i="37"/>
  <c r="CH7" i="18"/>
  <c r="AM21" i="32"/>
  <c r="AM77" i="32"/>
  <c r="CT63" i="18"/>
  <c r="CH63" i="18"/>
  <c r="CM42" i="18"/>
  <c r="R42" i="23" s="1"/>
  <c r="CY42" i="18"/>
  <c r="AY42" i="23" s="1"/>
  <c r="CK50" i="18"/>
  <c r="P50" i="23" s="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O67" i="18"/>
  <c r="T67" i="23" s="1"/>
  <c r="DA79" i="18"/>
  <c r="BA79" i="23" s="1"/>
  <c r="CK12" i="18"/>
  <c r="P12" i="23" s="1"/>
  <c r="B59" i="37"/>
  <c r="CU59" i="18"/>
  <c r="AU59" i="23" s="1"/>
  <c r="CI59" i="18"/>
  <c r="N59" i="23" s="1"/>
  <c r="DC46" i="18"/>
  <c r="CQ46" i="18"/>
  <c r="AN60" i="32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BA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K52" i="19" s="1"/>
  <c r="AN52" i="19" s="1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K42" i="19" s="1"/>
  <c r="AN42" i="19" s="1"/>
  <c r="AQ70" i="4"/>
  <c r="BC39" i="19"/>
  <c r="K19" i="22"/>
  <c r="S19" i="22"/>
  <c r="I19" i="22"/>
  <c r="H43" i="20"/>
  <c r="J43" i="20"/>
  <c r="I47" i="19"/>
  <c r="K47" i="19" s="1"/>
  <c r="AN47" i="19" s="1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O17" i="18"/>
  <c r="T17" i="23" s="1"/>
  <c r="CO16" i="18"/>
  <c r="T16" i="23" s="1"/>
  <c r="E32" i="37"/>
  <c r="CN32" i="18"/>
  <c r="S32" i="23" s="1"/>
  <c r="CZ32" i="18"/>
  <c r="AZ32" i="23" s="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M54" i="18"/>
  <c r="R54" i="23" s="1"/>
  <c r="CY54" i="18"/>
  <c r="AY54" i="23" s="1"/>
  <c r="CQ39" i="18"/>
  <c r="AN53" i="32"/>
  <c r="DC39" i="18"/>
  <c r="B22" i="37"/>
  <c r="CT22" i="18"/>
  <c r="CH22" i="18"/>
  <c r="AM36" i="32"/>
  <c r="CQ13" i="18"/>
  <c r="AN27" i="32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E12" i="37"/>
  <c r="CN12" i="18"/>
  <c r="S12" i="23" s="1"/>
  <c r="AM38" i="32"/>
  <c r="CT24" i="18"/>
  <c r="B24" i="37"/>
  <c r="CH24" i="18"/>
  <c r="F14" i="37"/>
  <c r="CP14" i="18"/>
  <c r="U14" i="23" s="1"/>
  <c r="CI54" i="18"/>
  <c r="N54" i="23" s="1"/>
  <c r="CU54" i="18"/>
  <c r="AU54" i="23" s="1"/>
  <c r="F39" i="37"/>
  <c r="CP39" i="18"/>
  <c r="U39" i="23" s="1"/>
  <c r="DB39" i="18"/>
  <c r="BB39" i="23" s="1"/>
  <c r="CK61" i="18"/>
  <c r="P61" i="23" s="1"/>
  <c r="CW61" i="18"/>
  <c r="AW61" i="23" s="1"/>
  <c r="AN22" i="32"/>
  <c r="CQ8" i="18"/>
  <c r="CY20" i="18"/>
  <c r="AY20" i="23" s="1"/>
  <c r="CM20" i="18"/>
  <c r="R20" i="23" s="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B70" i="37"/>
  <c r="CH70" i="18"/>
  <c r="AM84" i="32"/>
  <c r="CT70" i="18"/>
  <c r="CT82" i="18"/>
  <c r="CW39" i="18"/>
  <c r="AW39" i="23" s="1"/>
  <c r="CK39" i="18"/>
  <c r="P39" i="23" s="1"/>
  <c r="CZ37" i="18"/>
  <c r="AZ37" i="23" s="1"/>
  <c r="CN37" i="18"/>
  <c r="S37" i="23" s="1"/>
  <c r="E37" i="37"/>
  <c r="CK45" i="18"/>
  <c r="P45" i="23" s="1"/>
  <c r="CW45" i="18"/>
  <c r="AW45" i="23" s="1"/>
  <c r="CV73" i="18"/>
  <c r="AV73" i="23" s="1"/>
  <c r="C73" i="37"/>
  <c r="CJ73" i="18"/>
  <c r="O73" i="23" s="1"/>
  <c r="CV85" i="18"/>
  <c r="AV85" i="23" s="1"/>
  <c r="CK15" i="18"/>
  <c r="P15" i="23" s="1"/>
  <c r="CW40" i="18"/>
  <c r="AW40" i="23" s="1"/>
  <c r="CK40" i="18"/>
  <c r="P40" i="23" s="1"/>
  <c r="CN14" i="18"/>
  <c r="S14" i="23" s="1"/>
  <c r="E14" i="37"/>
  <c r="CJ22" i="18"/>
  <c r="O22" i="23" s="1"/>
  <c r="CV22" i="18"/>
  <c r="AV22" i="23" s="1"/>
  <c r="C22" i="37"/>
  <c r="CO53" i="18"/>
  <c r="T53" i="23" s="1"/>
  <c r="DA53" i="18"/>
  <c r="BA53" i="23" s="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AN58" i="32"/>
  <c r="CQ44" i="18"/>
  <c r="DC44" i="18"/>
  <c r="CY52" i="18"/>
  <c r="AY52" i="23" s="1"/>
  <c r="CM52" i="18"/>
  <c r="R52" i="23" s="1"/>
  <c r="AM33" i="32"/>
  <c r="B19" i="37"/>
  <c r="CH19" i="18"/>
  <c r="D25" i="37"/>
  <c r="CX25" i="18"/>
  <c r="AX25" i="23" s="1"/>
  <c r="CL25" i="18"/>
  <c r="Q25" i="23" s="1"/>
  <c r="E49" i="37"/>
  <c r="CZ49" i="18"/>
  <c r="AZ49" i="23" s="1"/>
  <c r="CN49" i="18"/>
  <c r="S49" i="23" s="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M40" i="18"/>
  <c r="R40" i="23" s="1"/>
  <c r="CY40" i="18"/>
  <c r="AY40" i="23" s="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O66" i="18"/>
  <c r="T66" i="23" s="1"/>
  <c r="DA66" i="18"/>
  <c r="BA66" i="23" s="1"/>
  <c r="DA78" i="18"/>
  <c r="BA78" i="23" s="1"/>
  <c r="CY26" i="18"/>
  <c r="AY26" i="23" s="1"/>
  <c r="CM26" i="18"/>
  <c r="R26" i="23" s="1"/>
  <c r="CY17" i="18"/>
  <c r="AY17" i="23" s="1"/>
  <c r="CM17" i="18"/>
  <c r="R17" i="23" s="1"/>
  <c r="CK41" i="18"/>
  <c r="P41" i="23" s="1"/>
  <c r="CW41" i="18"/>
  <c r="AW41" i="23" s="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K16" i="18"/>
  <c r="P16" i="23" s="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I14" i="18"/>
  <c r="N14" i="23" s="1"/>
  <c r="F42" i="37"/>
  <c r="DB42" i="18"/>
  <c r="BB42" i="23" s="1"/>
  <c r="CP42" i="18"/>
  <c r="U42" i="23" s="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D56" i="37"/>
  <c r="CL56" i="18"/>
  <c r="Q56" i="23" s="1"/>
  <c r="CX56" i="18"/>
  <c r="AX56" i="23" s="1"/>
  <c r="F19" i="37"/>
  <c r="DB19" i="18"/>
  <c r="BB19" i="23" s="1"/>
  <c r="CP19" i="18"/>
  <c r="U19" i="23" s="1"/>
  <c r="CU34" i="18"/>
  <c r="AU34" i="23" s="1"/>
  <c r="CI34" i="18"/>
  <c r="N34" i="23" s="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K29" i="18"/>
  <c r="P29" i="23" s="1"/>
  <c r="CW29" i="18"/>
  <c r="AW29" i="23" s="1"/>
  <c r="F41" i="37"/>
  <c r="CP41" i="18"/>
  <c r="U41" i="23" s="1"/>
  <c r="DB41" i="18"/>
  <c r="BB41" i="23" s="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Q40" i="18"/>
  <c r="AN54" i="32"/>
  <c r="DC40" i="18"/>
  <c r="CZ56" i="18"/>
  <c r="AZ56" i="23" s="1"/>
  <c r="E56" i="37"/>
  <c r="CZ58" i="18"/>
  <c r="AZ58" i="23" s="1"/>
  <c r="CN46" i="18"/>
  <c r="S46" i="23" s="1"/>
  <c r="CZ46" i="18"/>
  <c r="AZ46" i="23" s="1"/>
  <c r="E46" i="37"/>
  <c r="CY70" i="18"/>
  <c r="AY70" i="23" s="1"/>
  <c r="CM70" i="18"/>
  <c r="R70" i="23" s="1"/>
  <c r="CY82" i="18"/>
  <c r="AY82" i="23" s="1"/>
  <c r="CV51" i="18"/>
  <c r="AV51" i="23" s="1"/>
  <c r="CJ51" i="18"/>
  <c r="O51" i="23" s="1"/>
  <c r="CU29" i="18"/>
  <c r="AU29" i="23" s="1"/>
  <c r="CI29" i="18"/>
  <c r="N29" i="23" s="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P70" i="18"/>
  <c r="U70" i="23" s="1"/>
  <c r="DB70" i="18"/>
  <c r="BB70" i="23" s="1"/>
  <c r="F70" i="37"/>
  <c r="DB82" i="18"/>
  <c r="BB82" i="23" s="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N36" i="18"/>
  <c r="S36" i="23" s="1"/>
  <c r="E36" i="37"/>
  <c r="CZ36" i="18"/>
  <c r="AZ36" i="23" s="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M61" i="18"/>
  <c r="R61" i="23" s="1"/>
  <c r="CY61" i="18"/>
  <c r="AY61" i="23" s="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69" i="37"/>
  <c r="CL69" i="18"/>
  <c r="Q69" i="23" s="1"/>
  <c r="CX69" i="18"/>
  <c r="AX69" i="23" s="1"/>
  <c r="CX81" i="18"/>
  <c r="AX81" i="23" s="1"/>
  <c r="CL28" i="18"/>
  <c r="Q28" i="23" s="1"/>
  <c r="CX28" i="18"/>
  <c r="AX28" i="23" s="1"/>
  <c r="CI68" i="18"/>
  <c r="N68" i="23" s="1"/>
  <c r="CU68" i="18"/>
  <c r="AU68" i="23" s="1"/>
  <c r="CU80" i="18"/>
  <c r="AU80" i="23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U41" i="18"/>
  <c r="AU41" i="23" s="1"/>
  <c r="CI41" i="18"/>
  <c r="N41" i="23" s="1"/>
  <c r="E65" i="37"/>
  <c r="CN65" i="18"/>
  <c r="S65" i="23" s="1"/>
  <c r="CZ65" i="18"/>
  <c r="AZ65" i="23" s="1"/>
  <c r="CP16" i="18"/>
  <c r="U16" i="23" s="1"/>
  <c r="F16" i="37"/>
  <c r="CO24" i="18"/>
  <c r="T24" i="23" s="1"/>
  <c r="DA24" i="18"/>
  <c r="BA24" i="23" s="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AM72" i="32"/>
  <c r="CH58" i="18"/>
  <c r="CT58" i="18"/>
  <c r="E23" i="37"/>
  <c r="CZ23" i="18"/>
  <c r="AZ23" i="23" s="1"/>
  <c r="CN23" i="18"/>
  <c r="S23" i="23" s="1"/>
  <c r="AM45" i="32"/>
  <c r="CT31" i="18"/>
  <c r="B31" i="37"/>
  <c r="CH31" i="18"/>
  <c r="CM25" i="18"/>
  <c r="R25" i="23" s="1"/>
  <c r="CY25" i="18"/>
  <c r="AY25" i="23" s="1"/>
  <c r="DB53" i="18"/>
  <c r="BB53" i="23" s="1"/>
  <c r="CP53" i="18"/>
  <c r="U53" i="23" s="1"/>
  <c r="F53" i="37"/>
  <c r="C71" i="37"/>
  <c r="CJ71" i="18"/>
  <c r="O71" i="23" s="1"/>
  <c r="CV83" i="18"/>
  <c r="AV83" i="23" s="1"/>
  <c r="CJ28" i="18"/>
  <c r="O28" i="23" s="1"/>
  <c r="C28" i="37"/>
  <c r="CV28" i="18"/>
  <c r="AV28" i="23" s="1"/>
  <c r="B40" i="37"/>
  <c r="CU40" i="18"/>
  <c r="AU40" i="23" s="1"/>
  <c r="CI40" i="18"/>
  <c r="N40" i="23" s="1"/>
  <c r="CQ7" i="18"/>
  <c r="AN21" i="32"/>
  <c r="F63" i="37"/>
  <c r="AN77" i="32"/>
  <c r="DC63" i="18"/>
  <c r="CQ63" i="18"/>
  <c r="DC54" i="18"/>
  <c r="CQ54" i="18"/>
  <c r="AN68" i="32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K74" i="20" s="1"/>
  <c r="AN74" i="20" s="1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I70" i="22"/>
  <c r="K70" i="22"/>
  <c r="S70" i="22"/>
  <c r="S82" i="22"/>
  <c r="AB11" i="35"/>
  <c r="J47" i="20"/>
  <c r="AZ47" i="20" s="1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DA71" i="18"/>
  <c r="BA71" i="23" s="1"/>
  <c r="CO71" i="18"/>
  <c r="T71" i="23" s="1"/>
  <c r="DA83" i="18"/>
  <c r="BA83" i="23" s="1"/>
  <c r="CW32" i="18"/>
  <c r="AW32" i="23" s="1"/>
  <c r="CK32" i="18"/>
  <c r="P32" i="23" s="1"/>
  <c r="CU44" i="18"/>
  <c r="AU44" i="23" s="1"/>
  <c r="CI44" i="18"/>
  <c r="N44" i="23" s="1"/>
  <c r="CM34" i="18"/>
  <c r="R34" i="23" s="1"/>
  <c r="CY34" i="18"/>
  <c r="AY34" i="23" s="1"/>
  <c r="CU50" i="18"/>
  <c r="AU50" i="23" s="1"/>
  <c r="CI50" i="18"/>
  <c r="N50" i="23" s="1"/>
  <c r="CO27" i="18"/>
  <c r="T27" i="23" s="1"/>
  <c r="CO26" i="18"/>
  <c r="T26" i="23" s="1"/>
  <c r="DA26" i="18"/>
  <c r="BA26" i="23" s="1"/>
  <c r="CT17" i="18"/>
  <c r="AM31" i="32"/>
  <c r="CH17" i="18"/>
  <c r="B17" i="37"/>
  <c r="CM65" i="18"/>
  <c r="R65" i="23" s="1"/>
  <c r="CY65" i="18"/>
  <c r="AY65" i="23" s="1"/>
  <c r="CN11" i="18"/>
  <c r="S11" i="23" s="1"/>
  <c r="E11" i="37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DC24" i="18"/>
  <c r="AN38" i="32"/>
  <c r="CQ24" i="18"/>
  <c r="CI64" i="18"/>
  <c r="N64" i="23" s="1"/>
  <c r="CU64" i="18"/>
  <c r="AU64" i="23" s="1"/>
  <c r="DA88" i="18"/>
  <c r="BA88" i="23" s="1"/>
  <c r="CO76" i="18"/>
  <c r="T76" i="23" s="1"/>
  <c r="DA76" i="18"/>
  <c r="BA76" i="23" s="1"/>
  <c r="E58" i="37"/>
  <c r="CN58" i="18"/>
  <c r="S58" i="23" s="1"/>
  <c r="CN18" i="18"/>
  <c r="S18" i="23" s="1"/>
  <c r="E18" i="37"/>
  <c r="CZ18" i="18"/>
  <c r="AZ18" i="23" s="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52" i="18"/>
  <c r="BA52" i="23" s="1"/>
  <c r="CO52" i="18"/>
  <c r="T52" i="23" s="1"/>
  <c r="CW68" i="18"/>
  <c r="AW68" i="23" s="1"/>
  <c r="CK68" i="18"/>
  <c r="P68" i="23" s="1"/>
  <c r="CW80" i="18"/>
  <c r="AW80" i="23" s="1"/>
  <c r="F58" i="37"/>
  <c r="DB58" i="18"/>
  <c r="BB58" i="23" s="1"/>
  <c r="CP58" i="18"/>
  <c r="U58" i="23" s="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X17" i="18"/>
  <c r="AX17" i="23" s="1"/>
  <c r="D17" i="37"/>
  <c r="CL17" i="18"/>
  <c r="Q17" i="23" s="1"/>
  <c r="CO45" i="18"/>
  <c r="T45" i="23" s="1"/>
  <c r="DA45" i="18"/>
  <c r="BA45" i="23" s="1"/>
  <c r="E20" i="37"/>
  <c r="DA20" i="18"/>
  <c r="BA20" i="23" s="1"/>
  <c r="CO20" i="18"/>
  <c r="T20" i="23" s="1"/>
  <c r="CP68" i="18"/>
  <c r="U68" i="23" s="1"/>
  <c r="F68" i="37"/>
  <c r="DB80" i="18"/>
  <c r="BB80" i="23" s="1"/>
  <c r="CX55" i="18"/>
  <c r="AX55" i="23" s="1"/>
  <c r="CL55" i="18"/>
  <c r="Q55" i="23" s="1"/>
  <c r="D55" i="37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44" i="37"/>
  <c r="CJ44" i="18"/>
  <c r="O44" i="23" s="1"/>
  <c r="CV44" i="18"/>
  <c r="AV44" i="23" s="1"/>
  <c r="C56" i="37"/>
  <c r="CV56" i="18"/>
  <c r="AV56" i="23" s="1"/>
  <c r="CJ56" i="18"/>
  <c r="O56" i="23" s="1"/>
  <c r="CY38" i="18"/>
  <c r="AY38" i="23" s="1"/>
  <c r="CM38" i="18"/>
  <c r="R38" i="23" s="1"/>
  <c r="CK62" i="18"/>
  <c r="P62" i="23" s="1"/>
  <c r="CW62" i="18"/>
  <c r="AW62" i="23" s="1"/>
  <c r="DC70" i="18"/>
  <c r="AN84" i="32"/>
  <c r="DC82" i="18"/>
  <c r="CP10" i="18"/>
  <c r="U10" i="23" s="1"/>
  <c r="F10" i="37"/>
  <c r="CV26" i="18"/>
  <c r="AV26" i="23" s="1"/>
  <c r="C26" i="37"/>
  <c r="CJ26" i="18"/>
  <c r="O26" i="23" s="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CN69" i="18"/>
  <c r="S69" i="23" s="1"/>
  <c r="E69" i="37"/>
  <c r="CZ81" i="18"/>
  <c r="AZ81" i="23" s="1"/>
  <c r="CL35" i="18"/>
  <c r="Q35" i="23" s="1"/>
  <c r="D35" i="37"/>
  <c r="CJ8" i="18"/>
  <c r="O8" i="23" s="1"/>
  <c r="DB44" i="18"/>
  <c r="BB44" i="23" s="1"/>
  <c r="CP44" i="18"/>
  <c r="U44" i="23" s="1"/>
  <c r="F44" i="37"/>
  <c r="B56" i="37"/>
  <c r="CT56" i="18"/>
  <c r="CH56" i="18"/>
  <c r="AM70" i="32"/>
  <c r="F55" i="37"/>
  <c r="CP55" i="18"/>
  <c r="U55" i="23" s="1"/>
  <c r="DB55" i="18"/>
  <c r="BB55" i="23" s="1"/>
  <c r="CH46" i="18"/>
  <c r="AM60" i="32"/>
  <c r="B46" i="37"/>
  <c r="CT46" i="18"/>
  <c r="CJ70" i="18"/>
  <c r="O70" i="23" s="1"/>
  <c r="CV70" i="18"/>
  <c r="AV70" i="23" s="1"/>
  <c r="CV82" i="18"/>
  <c r="AV82" i="23" s="1"/>
  <c r="CJ27" i="18"/>
  <c r="O27" i="23" s="1"/>
  <c r="CV27" i="18"/>
  <c r="AV27" i="23" s="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DA69" i="18"/>
  <c r="BA69" i="23" s="1"/>
  <c r="CO69" i="18"/>
  <c r="T69" i="23" s="1"/>
  <c r="DA81" i="18"/>
  <c r="BA81" i="23" s="1"/>
  <c r="CO35" i="18"/>
  <c r="T35" i="23" s="1"/>
  <c r="CU56" i="18"/>
  <c r="AU56" i="23" s="1"/>
  <c r="CI56" i="18"/>
  <c r="N56" i="23" s="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CI20" i="18"/>
  <c r="N20" i="23" s="1"/>
  <c r="CU20" i="18"/>
  <c r="AU20" i="23" s="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CL64" i="18"/>
  <c r="Q64" i="23" s="1"/>
  <c r="CX64" i="18"/>
  <c r="AX64" i="23" s="1"/>
  <c r="D64" i="37"/>
  <c r="DA58" i="18"/>
  <c r="BA58" i="23" s="1"/>
  <c r="CO58" i="18"/>
  <c r="T58" i="23" s="1"/>
  <c r="CY31" i="18"/>
  <c r="AY31" i="23" s="1"/>
  <c r="CM31" i="18"/>
  <c r="R31" i="23" s="1"/>
  <c r="C15" i="37"/>
  <c r="CJ15" i="18"/>
  <c r="O15" i="23" s="1"/>
  <c r="CL47" i="18"/>
  <c r="Q47" i="23" s="1"/>
  <c r="CX47" i="18"/>
  <c r="AX47" i="23" s="1"/>
  <c r="D47" i="37"/>
  <c r="CI12" i="18"/>
  <c r="N12" i="23" s="1"/>
  <c r="E40" i="37"/>
  <c r="CZ40" i="18"/>
  <c r="AZ40" i="23" s="1"/>
  <c r="CN40" i="18"/>
  <c r="S40" i="23" s="1"/>
  <c r="CO48" i="18"/>
  <c r="T48" i="23" s="1"/>
  <c r="DA48" i="18"/>
  <c r="BA48" i="23" s="1"/>
  <c r="AM73" i="32"/>
  <c r="CT59" i="18"/>
  <c r="CH59" i="18"/>
  <c r="AN28" i="32"/>
  <c r="CQ14" i="18"/>
  <c r="DC42" i="18"/>
  <c r="CQ42" i="18"/>
  <c r="AN56" i="32"/>
  <c r="AN88" i="32"/>
  <c r="DC74" i="18"/>
  <c r="CQ74" i="18"/>
  <c r="DC86" i="18"/>
  <c r="CL6" i="18"/>
  <c r="Q6" i="23" s="1"/>
  <c r="D6" i="37"/>
  <c r="CQ31" i="18"/>
  <c r="AN45" i="32"/>
  <c r="DC31" i="18"/>
  <c r="F49" i="37"/>
  <c r="DB49" i="18"/>
  <c r="BB49" i="23" s="1"/>
  <c r="CP49" i="18"/>
  <c r="U49" i="23" s="1"/>
  <c r="C65" i="37"/>
  <c r="CJ65" i="18"/>
  <c r="O65" i="23" s="1"/>
  <c r="CV65" i="18"/>
  <c r="AV65" i="23" s="1"/>
  <c r="C12" i="37"/>
  <c r="CJ12" i="18"/>
  <c r="O12" i="23" s="1"/>
  <c r="CN45" i="18"/>
  <c r="S45" i="23" s="1"/>
  <c r="E44" i="37"/>
  <c r="CN44" i="18"/>
  <c r="S44" i="23" s="1"/>
  <c r="CZ44" i="18"/>
  <c r="AZ44" i="23" s="1"/>
  <c r="CH76" i="18"/>
  <c r="AM90" i="32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B74" i="37"/>
  <c r="CU74" i="18"/>
  <c r="AU74" i="23" s="1"/>
  <c r="CI74" i="18"/>
  <c r="N74" i="23" s="1"/>
  <c r="CU86" i="18"/>
  <c r="AU86" i="23" s="1"/>
  <c r="CO51" i="18"/>
  <c r="T51" i="23" s="1"/>
  <c r="DA51" i="18"/>
  <c r="BA51" i="23" s="1"/>
  <c r="CW33" i="18"/>
  <c r="AW33" i="23" s="1"/>
  <c r="CK33" i="18"/>
  <c r="P33" i="23" s="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19" i="18"/>
  <c r="AN33" i="32"/>
  <c r="CQ19" i="18"/>
  <c r="DA35" i="18"/>
  <c r="BA35" i="23" s="1"/>
  <c r="DA23" i="18"/>
  <c r="BA23" i="23" s="1"/>
  <c r="CO23" i="18"/>
  <c r="T23" i="23" s="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O46" i="18"/>
  <c r="T46" i="23" s="1"/>
  <c r="DA46" i="18"/>
  <c r="BA46" i="23" s="1"/>
  <c r="CI23" i="18"/>
  <c r="N23" i="23" s="1"/>
  <c r="CU23" i="18"/>
  <c r="AU23" i="23" s="1"/>
  <c r="C51" i="37"/>
  <c r="CW51" i="18"/>
  <c r="AW51" i="23" s="1"/>
  <c r="CK51" i="18"/>
  <c r="P51" i="23" s="1"/>
  <c r="CJ9" i="18"/>
  <c r="O9" i="23" s="1"/>
  <c r="C9" i="37"/>
  <c r="CZ53" i="18"/>
  <c r="AZ53" i="23" s="1"/>
  <c r="E53" i="37"/>
  <c r="CN53" i="18"/>
  <c r="S53" i="23" s="1"/>
  <c r="CW77" i="18"/>
  <c r="AW77" i="23" s="1"/>
  <c r="CK77" i="18"/>
  <c r="P77" i="23" s="1"/>
  <c r="CW89" i="18"/>
  <c r="AW89" i="23" s="1"/>
  <c r="CK78" i="18"/>
  <c r="P78" i="23" s="1"/>
  <c r="CL20" i="18"/>
  <c r="Q20" i="23" s="1"/>
  <c r="D20" i="37"/>
  <c r="CX20" i="18"/>
  <c r="AX20" i="23" s="1"/>
  <c r="CI28" i="18"/>
  <c r="N28" i="23" s="1"/>
  <c r="CU28" i="18"/>
  <c r="AU28" i="23" s="1"/>
  <c r="CQ72" i="18"/>
  <c r="AN86" i="32"/>
  <c r="DC72" i="18"/>
  <c r="DC84" i="18"/>
  <c r="D19" i="37"/>
  <c r="CX19" i="18"/>
  <c r="AX19" i="23" s="1"/>
  <c r="CL19" i="18"/>
  <c r="Q19" i="23" s="1"/>
  <c r="CK34" i="18"/>
  <c r="P34" i="23" s="1"/>
  <c r="CW34" i="18"/>
  <c r="AW34" i="23" s="1"/>
  <c r="CL18" i="18"/>
  <c r="Q18" i="23" s="1"/>
  <c r="CX18" i="18"/>
  <c r="AX18" i="23" s="1"/>
  <c r="D18" i="37"/>
  <c r="AM44" i="32"/>
  <c r="CT30" i="18"/>
  <c r="B30" i="37"/>
  <c r="CK53" i="18"/>
  <c r="P53" i="23" s="1"/>
  <c r="CW53" i="18"/>
  <c r="AW53" i="23" s="1"/>
  <c r="DC77" i="18"/>
  <c r="CQ77" i="18"/>
  <c r="AN91" i="32"/>
  <c r="CQ78" i="18"/>
  <c r="DC89" i="18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DA68" i="18"/>
  <c r="BA68" i="23" s="1"/>
  <c r="CO68" i="18"/>
  <c r="T68" i="23" s="1"/>
  <c r="DA80" i="18"/>
  <c r="BA80" i="23" s="1"/>
  <c r="CH55" i="18"/>
  <c r="AM69" i="32"/>
  <c r="B55" i="37"/>
  <c r="CT55" i="18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CO9" i="18"/>
  <c r="T9" i="23" s="1"/>
  <c r="F25" i="37"/>
  <c r="CQ25" i="18"/>
  <c r="AN39" i="32"/>
  <c r="DC25" i="18"/>
  <c r="DA33" i="18"/>
  <c r="BA33" i="23" s="1"/>
  <c r="CO33" i="18"/>
  <c r="T33" i="23" s="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K62" i="19"/>
  <c r="AN62" i="19" s="1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M24" i="18"/>
  <c r="R24" i="23" s="1"/>
  <c r="CY24" i="18"/>
  <c r="AY24" i="23" s="1"/>
  <c r="B36" i="37"/>
  <c r="CH36" i="18"/>
  <c r="AM50" i="32"/>
  <c r="CT36" i="18"/>
  <c r="DB60" i="18"/>
  <c r="BB60" i="23" s="1"/>
  <c r="F60" i="37"/>
  <c r="CP60" i="18"/>
  <c r="U60" i="23" s="1"/>
  <c r="C55" i="37"/>
  <c r="CJ55" i="18"/>
  <c r="O55" i="23" s="1"/>
  <c r="CV55" i="18"/>
  <c r="AV55" i="23" s="1"/>
  <c r="CW50" i="18"/>
  <c r="AW50" i="23" s="1"/>
  <c r="CW38" i="18"/>
  <c r="AW38" i="23" s="1"/>
  <c r="CK38" i="18"/>
  <c r="P38" i="23" s="1"/>
  <c r="CV74" i="18"/>
  <c r="AV74" i="23" s="1"/>
  <c r="C62" i="37"/>
  <c r="CV62" i="18"/>
  <c r="AV62" i="23" s="1"/>
  <c r="CJ62" i="18"/>
  <c r="O62" i="23" s="1"/>
  <c r="CV30" i="18"/>
  <c r="AV30" i="23" s="1"/>
  <c r="C30" i="37"/>
  <c r="CJ30" i="18"/>
  <c r="O30" i="23" s="1"/>
  <c r="CQ9" i="18"/>
  <c r="AN23" i="32"/>
  <c r="CP33" i="18"/>
  <c r="U33" i="23" s="1"/>
  <c r="DB33" i="18"/>
  <c r="BB33" i="23" s="1"/>
  <c r="F33" i="37"/>
  <c r="CM45" i="18"/>
  <c r="R45" i="23" s="1"/>
  <c r="CY45" i="18"/>
  <c r="AY45" i="23" s="1"/>
  <c r="CJ47" i="18"/>
  <c r="O47" i="23" s="1"/>
  <c r="C47" i="37"/>
  <c r="CV47" i="18"/>
  <c r="AV47" i="23" s="1"/>
  <c r="CM16" i="18"/>
  <c r="R16" i="23" s="1"/>
  <c r="CP40" i="18"/>
  <c r="U40" i="23" s="1"/>
  <c r="F40" i="37"/>
  <c r="DB40" i="18"/>
  <c r="BB40" i="23" s="1"/>
  <c r="E68" i="37"/>
  <c r="CZ68" i="18"/>
  <c r="AZ68" i="23" s="1"/>
  <c r="CN68" i="18"/>
  <c r="S68" i="23" s="1"/>
  <c r="CZ80" i="18"/>
  <c r="AZ80" i="23" s="1"/>
  <c r="C34" i="37"/>
  <c r="CJ34" i="18"/>
  <c r="O34" i="23" s="1"/>
  <c r="CV34" i="18"/>
  <c r="AV34" i="23" s="1"/>
  <c r="AM64" i="32"/>
  <c r="B50" i="37"/>
  <c r="CH50" i="18"/>
  <c r="CT50" i="18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43" i="37"/>
  <c r="CV43" i="18"/>
  <c r="AV43" i="23" s="1"/>
  <c r="CJ43" i="18"/>
  <c r="O43" i="23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76" i="37"/>
  <c r="CX76" i="18"/>
  <c r="AX76" i="23" s="1"/>
  <c r="CL76" i="18"/>
  <c r="Q76" i="23" s="1"/>
  <c r="CX88" i="18"/>
  <c r="AX88" i="23" s="1"/>
  <c r="C46" i="37"/>
  <c r="CJ46" i="18"/>
  <c r="O46" i="23" s="1"/>
  <c r="CV46" i="18"/>
  <c r="AV46" i="23" s="1"/>
  <c r="AN20" i="32"/>
  <c r="CQ6" i="18"/>
  <c r="CQ22" i="18"/>
  <c r="AN36" i="32"/>
  <c r="DC22" i="18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AM30" i="32"/>
  <c r="B16" i="37"/>
  <c r="CH16" i="18"/>
  <c r="F32" i="37"/>
  <c r="DB32" i="18"/>
  <c r="BB32" i="23" s="1"/>
  <c r="E19" i="37"/>
  <c r="CZ19" i="18"/>
  <c r="AZ19" i="23" s="1"/>
  <c r="CN19" i="18"/>
  <c r="S19" i="23" s="1"/>
  <c r="DA34" i="18"/>
  <c r="BA34" i="23" s="1"/>
  <c r="CO34" i="18"/>
  <c r="T34" i="23" s="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B43" i="37"/>
  <c r="CH43" i="18"/>
  <c r="CT43" i="18"/>
  <c r="AM57" i="32"/>
  <c r="CM47" i="18"/>
  <c r="R47" i="23" s="1"/>
  <c r="CY47" i="18"/>
  <c r="AY47" i="23" s="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J33" i="18"/>
  <c r="O33" i="23" s="1"/>
  <c r="C33" i="37"/>
  <c r="CV33" i="18"/>
  <c r="AV33" i="23" s="1"/>
  <c r="CT47" i="18"/>
  <c r="CH47" i="18"/>
  <c r="B47" i="37"/>
  <c r="AM61" i="32"/>
  <c r="CQ12" i="18"/>
  <c r="AN26" i="32"/>
  <c r="DC20" i="18"/>
  <c r="CQ20" i="18"/>
  <c r="AN34" i="32"/>
  <c r="CX48" i="18"/>
  <c r="AX48" i="23" s="1"/>
  <c r="CL48" i="18"/>
  <c r="Q48" i="23" s="1"/>
  <c r="D48" i="37"/>
  <c r="CZ60" i="18"/>
  <c r="AZ60" i="23" s="1"/>
  <c r="CN60" i="18"/>
  <c r="S60" i="23" s="1"/>
  <c r="CI75" i="18"/>
  <c r="N75" i="23" s="1"/>
  <c r="CU75" i="18"/>
  <c r="AU75" i="23" s="1"/>
  <c r="CU87" i="18"/>
  <c r="AU87" i="23" s="1"/>
  <c r="CO50" i="18"/>
  <c r="T50" i="23" s="1"/>
  <c r="DA50" i="18"/>
  <c r="BA50" i="23" s="1"/>
  <c r="CI62" i="18"/>
  <c r="N62" i="23" s="1"/>
  <c r="CU62" i="18"/>
  <c r="AU62" i="23" s="1"/>
  <c r="D30" i="37"/>
  <c r="CL30" i="18"/>
  <c r="Q30" i="23" s="1"/>
  <c r="CX30" i="18"/>
  <c r="AX30" i="23" s="1"/>
  <c r="AN65" i="32"/>
  <c r="CQ51" i="18"/>
  <c r="DC51" i="18"/>
  <c r="CM9" i="18"/>
  <c r="R9" i="23" s="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I8" i="18"/>
  <c r="N8" i="23" s="1"/>
  <c r="C24" i="37"/>
  <c r="CJ24" i="18"/>
  <c r="O24" i="23" s="1"/>
  <c r="CV24" i="18"/>
  <c r="AV24" i="23" s="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CY46" i="18"/>
  <c r="AY46" i="23" s="1"/>
  <c r="CM46" i="18"/>
  <c r="R46" i="23" s="1"/>
  <c r="AM76" i="32"/>
  <c r="B62" i="37"/>
  <c r="CT62" i="18"/>
  <c r="CH62" i="18"/>
  <c r="C39" i="37"/>
  <c r="CV39" i="18"/>
  <c r="AV39" i="23" s="1"/>
  <c r="CJ39" i="18"/>
  <c r="O39" i="23" s="1"/>
  <c r="E22" i="37"/>
  <c r="CN22" i="18"/>
  <c r="S22" i="23" s="1"/>
  <c r="CZ22" i="18"/>
  <c r="AZ22" i="23" s="1"/>
  <c r="E9" i="37"/>
  <c r="CN9" i="18"/>
  <c r="S9" i="23" s="1"/>
  <c r="CI45" i="18"/>
  <c r="N45" i="23" s="1"/>
  <c r="CU45" i="18"/>
  <c r="AU45" i="23" s="1"/>
  <c r="CQ57" i="18"/>
  <c r="AN71" i="32"/>
  <c r="DC57" i="18"/>
  <c r="F48" i="37"/>
  <c r="DC48" i="18"/>
  <c r="AN62" i="32"/>
  <c r="CQ48" i="18"/>
  <c r="B60" i="37"/>
  <c r="CT60" i="18"/>
  <c r="CH60" i="18"/>
  <c r="AM86" i="32"/>
  <c r="B72" i="37"/>
  <c r="CT72" i="18"/>
  <c r="CT84" i="18"/>
  <c r="DB63" i="18"/>
  <c r="BB63" i="23" s="1"/>
  <c r="CP63" i="18"/>
  <c r="U63" i="23" s="1"/>
  <c r="CQ30" i="18"/>
  <c r="DC30" i="18"/>
  <c r="AN44" i="32"/>
  <c r="DA49" i="18"/>
  <c r="BA49" i="23" s="1"/>
  <c r="CO49" i="18"/>
  <c r="T49" i="23" s="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AZ52" i="20" s="1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CP48" i="18"/>
  <c r="U48" i="23" s="1"/>
  <c r="DB48" i="18"/>
  <c r="BB48" i="23" s="1"/>
  <c r="CZ72" i="18"/>
  <c r="AZ72" i="23" s="1"/>
  <c r="E72" i="37"/>
  <c r="CN72" i="18"/>
  <c r="S72" i="23" s="1"/>
  <c r="CZ84" i="18"/>
  <c r="AZ84" i="23" s="1"/>
  <c r="DA19" i="18"/>
  <c r="BA19" i="23" s="1"/>
  <c r="CO19" i="18"/>
  <c r="T19" i="23" s="1"/>
  <c r="CQ50" i="18"/>
  <c r="AN64" i="32"/>
  <c r="DC50" i="18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DA56" i="18"/>
  <c r="BA56" i="23" s="1"/>
  <c r="CO56" i="18"/>
  <c r="T56" i="23" s="1"/>
  <c r="CP7" i="18"/>
  <c r="U7" i="23" s="1"/>
  <c r="F7" i="37"/>
  <c r="CV19" i="18"/>
  <c r="AV19" i="23" s="1"/>
  <c r="CJ19" i="18"/>
  <c r="O19" i="23" s="1"/>
  <c r="C19" i="37"/>
  <c r="F62" i="37"/>
  <c r="CP62" i="18"/>
  <c r="U62" i="23" s="1"/>
  <c r="DB62" i="18"/>
  <c r="BB62" i="23" s="1"/>
  <c r="D26" i="37"/>
  <c r="CX26" i="18"/>
  <c r="AX26" i="23" s="1"/>
  <c r="CL26" i="18"/>
  <c r="Q26" i="23" s="1"/>
  <c r="CJ13" i="18"/>
  <c r="O13" i="23" s="1"/>
  <c r="C13" i="37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AN82" i="32"/>
  <c r="CQ68" i="18"/>
  <c r="DC68" i="18"/>
  <c r="DC80" i="18"/>
  <c r="D63" i="37"/>
  <c r="CX63" i="18"/>
  <c r="AX63" i="23" s="1"/>
  <c r="CL63" i="18"/>
  <c r="Q63" i="23" s="1"/>
  <c r="CZ62" i="18"/>
  <c r="AZ62" i="23" s="1"/>
  <c r="CN62" i="18"/>
  <c r="S62" i="23" s="1"/>
  <c r="E62" i="37"/>
  <c r="AN37" i="32"/>
  <c r="DC23" i="18"/>
  <c r="CQ23" i="18"/>
  <c r="E31" i="37"/>
  <c r="CN31" i="18"/>
  <c r="S31" i="23" s="1"/>
  <c r="CZ31" i="18"/>
  <c r="AZ31" i="23" s="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AM26" i="32"/>
  <c r="B12" i="37"/>
  <c r="CH12" i="18"/>
  <c r="CT20" i="18"/>
  <c r="CH20" i="18"/>
  <c r="AM34" i="32"/>
  <c r="B20" i="37"/>
  <c r="AN50" i="32"/>
  <c r="CQ36" i="18"/>
  <c r="DC36" i="18"/>
  <c r="DA59" i="18"/>
  <c r="BA59" i="23" s="1"/>
  <c r="CO59" i="18"/>
  <c r="T59" i="23" s="1"/>
  <c r="CY75" i="18"/>
  <c r="AY75" i="23" s="1"/>
  <c r="CM75" i="18"/>
  <c r="R75" i="23" s="1"/>
  <c r="CY87" i="18"/>
  <c r="AY87" i="23" s="1"/>
  <c r="CU70" i="18"/>
  <c r="AU70" i="23" s="1"/>
  <c r="CI70" i="18"/>
  <c r="N70" i="23" s="1"/>
  <c r="CU82" i="18"/>
  <c r="AU82" i="23" s="1"/>
  <c r="CM23" i="18"/>
  <c r="R23" i="23" s="1"/>
  <c r="CY23" i="18"/>
  <c r="AY23" i="23" s="1"/>
  <c r="CU17" i="18"/>
  <c r="AU17" i="23" s="1"/>
  <c r="CI17" i="18"/>
  <c r="N17" i="23" s="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32" i="18"/>
  <c r="AU32" i="23" s="1"/>
  <c r="CI32" i="18"/>
  <c r="N32" i="23" s="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DC38" i="18"/>
  <c r="AN52" i="32"/>
  <c r="CQ38" i="18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K11" i="18"/>
  <c r="P11" i="23" s="1"/>
  <c r="CI47" i="18"/>
  <c r="N47" i="23" s="1"/>
  <c r="CU47" i="18"/>
  <c r="AU47" i="23" s="1"/>
  <c r="CM32" i="18"/>
  <c r="R32" i="23" s="1"/>
  <c r="CY32" i="18"/>
  <c r="AY32" i="23" s="1"/>
  <c r="F38" i="37"/>
  <c r="CP38" i="18"/>
  <c r="U38" i="23" s="1"/>
  <c r="DB38" i="18"/>
  <c r="BB38" i="23" s="1"/>
  <c r="D74" i="37"/>
  <c r="CX74" i="18"/>
  <c r="AX74" i="23" s="1"/>
  <c r="CL74" i="18"/>
  <c r="Q74" i="23" s="1"/>
  <c r="CX86" i="18"/>
  <c r="AX86" i="23" s="1"/>
  <c r="DA31" i="18"/>
  <c r="BA31" i="23" s="1"/>
  <c r="CO31" i="18"/>
  <c r="T31" i="23" s="1"/>
  <c r="CK21" i="18"/>
  <c r="P21" i="23" s="1"/>
  <c r="CW21" i="18"/>
  <c r="AW21" i="23" s="1"/>
  <c r="CP29" i="18"/>
  <c r="U29" i="23" s="1"/>
  <c r="F29" i="37"/>
  <c r="DB29" i="18"/>
  <c r="BB29" i="23" s="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N56" i="18"/>
  <c r="S56" i="23" s="1"/>
  <c r="E55" i="37"/>
  <c r="CZ55" i="18"/>
  <c r="AZ55" i="23" s="1"/>
  <c r="CN55" i="18"/>
  <c r="S55" i="23" s="1"/>
  <c r="B14" i="37"/>
  <c r="AM28" i="32"/>
  <c r="CH14" i="18"/>
  <c r="CI46" i="18"/>
  <c r="N46" i="23" s="1"/>
  <c r="CU46" i="18"/>
  <c r="AU46" i="23" s="1"/>
  <c r="CL70" i="18"/>
  <c r="Q70" i="23" s="1"/>
  <c r="D70" i="37"/>
  <c r="CX70" i="18"/>
  <c r="AX70" i="23" s="1"/>
  <c r="CX82" i="18"/>
  <c r="AX82" i="23" s="1"/>
  <c r="CV18" i="18"/>
  <c r="AV18" i="23" s="1"/>
  <c r="C18" i="37"/>
  <c r="CJ18" i="18"/>
  <c r="O18" i="23" s="1"/>
  <c r="CW37" i="18"/>
  <c r="AW37" i="23" s="1"/>
  <c r="CK37" i="18"/>
  <c r="P37" i="23" s="1"/>
  <c r="DA77" i="18"/>
  <c r="BA77" i="23" s="1"/>
  <c r="CO65" i="18"/>
  <c r="T65" i="23" s="1"/>
  <c r="DA65" i="18"/>
  <c r="BA65" i="23" s="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I24" i="20"/>
  <c r="AR52" i="4"/>
  <c r="J32" i="20"/>
  <c r="K32" i="20" s="1"/>
  <c r="AN32" i="20" s="1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J80" i="20"/>
  <c r="AZ80" i="20" s="1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K53" i="19"/>
  <c r="AN53" i="19" s="1"/>
  <c r="B62" i="26"/>
  <c r="AN89" i="4"/>
  <c r="AI62" i="23" s="1"/>
  <c r="AA89" i="4"/>
  <c r="B62" i="23" s="1"/>
  <c r="P45" i="20"/>
  <c r="AO45" i="20" s="1"/>
  <c r="I22" i="20"/>
  <c r="AZ22" i="20" s="1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DA28" i="18"/>
  <c r="BA28" i="23" s="1"/>
  <c r="CO28" i="18"/>
  <c r="T28" i="23" s="1"/>
  <c r="D36" i="37"/>
  <c r="CY36" i="18"/>
  <c r="AY36" i="23" s="1"/>
  <c r="CM36" i="18"/>
  <c r="R36" i="23" s="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I66" i="18"/>
  <c r="N66" i="23" s="1"/>
  <c r="CU66" i="18"/>
  <c r="AU66" i="23" s="1"/>
  <c r="CU78" i="18"/>
  <c r="AU78" i="23" s="1"/>
  <c r="CI31" i="18"/>
  <c r="N31" i="23" s="1"/>
  <c r="CU31" i="18"/>
  <c r="AU31" i="23" s="1"/>
  <c r="CI25" i="18"/>
  <c r="N25" i="23" s="1"/>
  <c r="CU25" i="18"/>
  <c r="AU25" i="23" s="1"/>
  <c r="D33" i="37"/>
  <c r="CX33" i="18"/>
  <c r="AX33" i="23" s="1"/>
  <c r="CL33" i="18"/>
  <c r="Q33" i="23" s="1"/>
  <c r="AM29" i="32"/>
  <c r="B15" i="37"/>
  <c r="CH15" i="18"/>
  <c r="AM22" i="32"/>
  <c r="B8" i="37"/>
  <c r="CH8" i="18"/>
  <c r="D44" i="37"/>
  <c r="CX44" i="18"/>
  <c r="AX44" i="23" s="1"/>
  <c r="CL44" i="18"/>
  <c r="Q44" i="23" s="1"/>
  <c r="E60" i="37"/>
  <c r="CO60" i="18"/>
  <c r="T60" i="23" s="1"/>
  <c r="DA60" i="18"/>
  <c r="BA60" i="23" s="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DC33" i="18"/>
  <c r="CQ33" i="18"/>
  <c r="AN47" i="32"/>
  <c r="CM41" i="18"/>
  <c r="R41" i="23" s="1"/>
  <c r="CY41" i="18"/>
  <c r="AY41" i="23" s="1"/>
  <c r="AM79" i="32"/>
  <c r="CH65" i="18"/>
  <c r="CT65" i="18"/>
  <c r="B65" i="37"/>
  <c r="CP11" i="18"/>
  <c r="U11" i="23" s="1"/>
  <c r="F11" i="37"/>
  <c r="CO32" i="18"/>
  <c r="T32" i="23" s="1"/>
  <c r="DA32" i="18"/>
  <c r="BA32" i="23" s="1"/>
  <c r="AN70" i="32"/>
  <c r="CQ56" i="18"/>
  <c r="DC56" i="18"/>
  <c r="CU72" i="18"/>
  <c r="AU72" i="23" s="1"/>
  <c r="CI72" i="18"/>
  <c r="N72" i="23" s="1"/>
  <c r="CU84" i="18"/>
  <c r="AU84" i="23" s="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U26" i="18"/>
  <c r="AU26" i="23" s="1"/>
  <c r="CI26" i="18"/>
  <c r="N26" i="23" s="1"/>
  <c r="D51" i="37"/>
  <c r="CL51" i="18"/>
  <c r="Q51" i="23" s="1"/>
  <c r="CX51" i="18"/>
  <c r="AX51" i="23" s="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F20" i="37"/>
  <c r="DB20" i="18"/>
  <c r="BB20" i="23" s="1"/>
  <c r="CP20" i="18"/>
  <c r="U20" i="23" s="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CW30" i="18"/>
  <c r="AW30" i="23" s="1"/>
  <c r="CK30" i="18"/>
  <c r="P30" i="23" s="1"/>
  <c r="AM63" i="32"/>
  <c r="CT49" i="18"/>
  <c r="CH49" i="18"/>
  <c r="B49" i="37"/>
  <c r="DC65" i="18"/>
  <c r="AN79" i="32"/>
  <c r="CQ65" i="18"/>
  <c r="CN16" i="18"/>
  <c r="S16" i="23" s="1"/>
  <c r="E16" i="37"/>
  <c r="CU52" i="18"/>
  <c r="AU52" i="23" s="1"/>
  <c r="CI52" i="18"/>
  <c r="N52" i="23" s="1"/>
  <c r="E63" i="37"/>
  <c r="CN63" i="18"/>
  <c r="S63" i="23" s="1"/>
  <c r="CZ63" i="18"/>
  <c r="AZ63" i="23" s="1"/>
  <c r="E38" i="37"/>
  <c r="CN38" i="18"/>
  <c r="S38" i="23" s="1"/>
  <c r="CZ38" i="18"/>
  <c r="AZ38" i="23" s="1"/>
  <c r="CH54" i="18"/>
  <c r="CT54" i="18"/>
  <c r="B54" i="37"/>
  <c r="AM68" i="32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M21" i="18"/>
  <c r="R21" i="23" s="1"/>
  <c r="CY21" i="18"/>
  <c r="AY21" i="23" s="1"/>
  <c r="CJ16" i="18"/>
  <c r="O16" i="23" s="1"/>
  <c r="C16" i="37"/>
  <c r="CH52" i="18"/>
  <c r="B52" i="37"/>
  <c r="CT52" i="18"/>
  <c r="AM66" i="32"/>
  <c r="C63" i="37"/>
  <c r="CJ63" i="18"/>
  <c r="O63" i="23" s="1"/>
  <c r="CV63" i="18"/>
  <c r="AV63" i="23" s="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K67" i="18"/>
  <c r="P67" i="23" s="1"/>
  <c r="CW67" i="18"/>
  <c r="AW67" i="23" s="1"/>
  <c r="CW79" i="18"/>
  <c r="AW79" i="23" s="1"/>
  <c r="E24" i="37"/>
  <c r="CN24" i="18"/>
  <c r="S24" i="23" s="1"/>
  <c r="CZ24" i="18"/>
  <c r="AZ24" i="23" s="1"/>
  <c r="DA64" i="18"/>
  <c r="BA64" i="23" s="1"/>
  <c r="CO64" i="18"/>
  <c r="T64" i="23" s="1"/>
  <c r="CH75" i="18"/>
  <c r="CT75" i="18"/>
  <c r="AM89" i="32"/>
  <c r="B75" i="37"/>
  <c r="CT87" i="18"/>
  <c r="CY66" i="18"/>
  <c r="AY66" i="23" s="1"/>
  <c r="CM66" i="18"/>
  <c r="R66" i="23" s="1"/>
  <c r="CY78" i="18"/>
  <c r="AY78" i="23" s="1"/>
  <c r="CJ49" i="18"/>
  <c r="O49" i="23" s="1"/>
  <c r="CV49" i="18"/>
  <c r="AV49" i="23" s="1"/>
  <c r="CL15" i="18"/>
  <c r="Q15" i="23" s="1"/>
  <c r="D15" i="37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K63" i="18"/>
  <c r="P63" i="23" s="1"/>
  <c r="CW63" i="18"/>
  <c r="AW63" i="23" s="1"/>
  <c r="D54" i="37"/>
  <c r="CL54" i="18"/>
  <c r="Q54" i="23" s="1"/>
  <c r="CX54" i="18"/>
  <c r="AX54" i="23" s="1"/>
  <c r="CP27" i="18"/>
  <c r="U27" i="23" s="1"/>
  <c r="F27" i="37"/>
  <c r="DB27" i="18"/>
  <c r="BB27" i="23" s="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Y53" i="18"/>
  <c r="AY53" i="23" s="1"/>
  <c r="CM53" i="18"/>
  <c r="R53" i="23" s="1"/>
  <c r="CM77" i="18"/>
  <c r="R77" i="23" s="1"/>
  <c r="CY77" i="18"/>
  <c r="AY77" i="23" s="1"/>
  <c r="CY89" i="18"/>
  <c r="AY89" i="23" s="1"/>
  <c r="CM78" i="18"/>
  <c r="R78" i="23" s="1"/>
  <c r="V104" i="35"/>
  <c r="V99" i="35"/>
  <c r="V102" i="35"/>
  <c r="V100" i="35"/>
  <c r="V103" i="35"/>
  <c r="V101" i="35"/>
  <c r="S99" i="35"/>
  <c r="S100" i="35"/>
  <c r="S103" i="35"/>
  <c r="S101" i="35"/>
  <c r="S104" i="35"/>
  <c r="S102" i="35"/>
  <c r="P101" i="35"/>
  <c r="P102" i="35"/>
  <c r="P104" i="35"/>
  <c r="P100" i="35"/>
  <c r="P103" i="35"/>
  <c r="P99" i="35"/>
  <c r="M104" i="35"/>
  <c r="M99" i="35"/>
  <c r="M102" i="35"/>
  <c r="M100" i="35"/>
  <c r="M103" i="35"/>
  <c r="M101" i="35"/>
  <c r="J99" i="35"/>
  <c r="J100" i="35"/>
  <c r="J101" i="35"/>
  <c r="J103" i="35"/>
  <c r="J102" i="35"/>
  <c r="J104" i="35"/>
  <c r="G99" i="35"/>
  <c r="BS17" i="21" a="1"/>
  <c r="AF73" i="21" a="1"/>
  <c r="Y29" i="21" a="1"/>
  <c r="U11" i="21" a="1"/>
  <c r="AW60" i="21" a="1"/>
  <c r="AV64" i="21" a="1"/>
  <c r="F25" i="21" a="1"/>
  <c r="AN73" i="21" a="1"/>
  <c r="Z7" i="21" a="1"/>
  <c r="AL54" i="21" a="1"/>
  <c r="BD15" i="21" a="1"/>
  <c r="AA77" i="21" a="1"/>
  <c r="AX5" i="21" a="1"/>
  <c r="AC55" i="21" a="1"/>
  <c r="V75" i="21" a="1"/>
  <c r="BA11" i="21" a="1"/>
  <c r="N56" i="21" a="1"/>
  <c r="N35" i="21" a="1"/>
  <c r="AV65" i="21" a="1"/>
  <c r="AJ74" i="21" a="1"/>
  <c r="AV10" i="21" a="1"/>
  <c r="BS46" i="21" a="1"/>
  <c r="S54" i="21" a="1"/>
  <c r="V30" i="21" a="1"/>
  <c r="Y9" i="21" a="1"/>
  <c r="BO53" i="21" a="1"/>
  <c r="K12" i="21" a="1"/>
  <c r="BO12" i="21" a="1"/>
  <c r="D69" i="21" a="1"/>
  <c r="F59" i="21" a="1"/>
  <c r="BL77" i="21" a="1"/>
  <c r="BE57" i="21" a="1"/>
  <c r="BC69" i="21" a="1"/>
  <c r="BH64" i="21" a="1"/>
  <c r="BI61" i="21" a="1"/>
  <c r="T33" i="21" a="1"/>
  <c r="BD64" i="21" a="1"/>
  <c r="BQ33" i="21" a="1"/>
  <c r="AC28" i="21" a="1"/>
  <c r="C72" i="21" a="1"/>
  <c r="V20" i="21" a="1"/>
  <c r="BK30" i="21" a="1"/>
  <c r="F49" i="21" a="1"/>
  <c r="BD58" i="21" a="1"/>
  <c r="BL25" i="21" a="1"/>
  <c r="G71" i="21" a="1"/>
  <c r="BS22" i="21" a="1"/>
  <c r="BI28" i="21" a="1"/>
  <c r="BL73" i="21" a="1"/>
  <c r="BL17" i="21" a="1"/>
  <c r="AB45" i="21" a="1"/>
  <c r="T47" i="21" a="1"/>
  <c r="S13" i="21" a="1"/>
  <c r="AA26" i="21" a="1"/>
  <c r="L55" i="21" a="1"/>
  <c r="D27" i="21" a="1"/>
  <c r="F39" i="21" a="1"/>
  <c r="D57" i="21" a="1"/>
  <c r="AM24" i="21" a="1"/>
  <c r="AZ11" i="21" a="1"/>
  <c r="AP7" i="21" a="1"/>
  <c r="AI62" i="21" a="1"/>
  <c r="AF7" i="21" a="1"/>
  <c r="AA12" i="21" a="1"/>
  <c r="BL16" i="21" a="1"/>
  <c r="BL22" i="21" a="1"/>
  <c r="AQ19" i="21" a="1"/>
  <c r="AM62" i="21" a="1"/>
  <c r="AI12" i="21" a="1"/>
  <c r="AU16" i="21" a="1"/>
  <c r="AJ14" i="21" a="1"/>
  <c r="AP9" i="21" a="1"/>
  <c r="AP32" i="21" a="1"/>
  <c r="AM27" i="21" a="1"/>
  <c r="AG11" i="21" a="1"/>
  <c r="AM52" i="21" a="1"/>
  <c r="E44" i="21" a="1"/>
  <c r="K10" i="21" a="1"/>
  <c r="BE46" i="21" a="1"/>
  <c r="AV53" i="21" a="1"/>
  <c r="Y59" i="21" a="1"/>
  <c r="AN48" i="21" a="1"/>
  <c r="AT55" i="21" a="1"/>
  <c r="BK28" i="21" a="1"/>
  <c r="Q58" i="21" a="1"/>
  <c r="G66" i="21" a="1"/>
  <c r="V31" i="21" a="1"/>
  <c r="N30" i="21" a="1"/>
  <c r="V71" i="21" a="1"/>
  <c r="BJ66" i="21" a="1"/>
  <c r="BK36" i="21" a="1"/>
  <c r="AS55" i="21" a="1"/>
  <c r="AU59" i="21" a="1"/>
  <c r="Z56" i="21" a="1"/>
  <c r="BO75" i="21" a="1"/>
  <c r="BA17" i="21" a="1"/>
  <c r="K44" i="21" a="1"/>
  <c r="BP21" i="21" a="1"/>
  <c r="G21" i="21" a="1"/>
  <c r="AW76" i="21" a="1"/>
  <c r="BK69" i="21" a="1"/>
  <c r="F19" i="21" a="1"/>
  <c r="R72" i="21" a="1"/>
  <c r="S60" i="21" a="1"/>
  <c r="R58" i="21" a="1"/>
  <c r="BP46" i="21" a="1"/>
  <c r="BE31" i="21" a="1"/>
  <c r="AP15" i="21" a="1"/>
  <c r="BC22" i="21" a="1"/>
  <c r="AB19" i="21" a="1"/>
  <c r="S64" i="21" a="1"/>
  <c r="O10" i="21" a="1"/>
  <c r="BQ9" i="21" a="1"/>
  <c r="N14" i="21" a="1"/>
  <c r="BC71" i="21" a="1"/>
  <c r="N12" i="21" a="1"/>
  <c r="BD63" i="21" a="1"/>
  <c r="AC20" i="21" a="1"/>
  <c r="R30" i="21" a="1"/>
  <c r="BJ43" i="21" a="1"/>
  <c r="AG64" i="21" a="1"/>
  <c r="BB17" i="21" a="1"/>
  <c r="AM76" i="21" a="1"/>
  <c r="BG51" i="21" a="1"/>
  <c r="U16" i="21" a="1"/>
  <c r="AO55" i="21" a="1"/>
  <c r="U29" i="21" a="1"/>
  <c r="AX59" i="21" a="1"/>
  <c r="AV66" i="21" a="1"/>
  <c r="BK61" i="21" a="1"/>
  <c r="AN65" i="21" a="1"/>
  <c r="BB35" i="21" a="1"/>
  <c r="AB53" i="21" a="1"/>
  <c r="AP46" i="21" a="1"/>
  <c r="AQ75" i="21" a="1"/>
  <c r="AI45" i="21" a="1"/>
  <c r="AU75" i="21" a="1"/>
  <c r="BB18" i="21" a="1"/>
  <c r="E19" i="21" a="1"/>
  <c r="BO47" i="21" a="1"/>
  <c r="AV76" i="21" a="1"/>
  <c r="BK53" i="21" a="1"/>
  <c r="S19" i="21" a="1"/>
  <c r="BJ16" i="21" a="1"/>
  <c r="AO51" i="21" a="1"/>
  <c r="BO76" i="21" a="1"/>
  <c r="BB77" i="21" a="1"/>
  <c r="Y18" i="21" a="1"/>
  <c r="BS41" i="21" a="1"/>
  <c r="AV51" i="21" a="1"/>
  <c r="V55" i="21" a="1"/>
  <c r="BC60" i="21" a="1"/>
  <c r="AV26" i="21" a="1"/>
  <c r="Z9" i="21" a="1"/>
  <c r="N72" i="21" a="1"/>
  <c r="E35" i="21" a="1"/>
  <c r="E16" i="21" a="1"/>
  <c r="AX61" i="21" a="1"/>
  <c r="H12" i="21" a="1"/>
  <c r="AV49" i="21" a="1"/>
  <c r="AA66" i="21" a="1"/>
  <c r="AX13" i="21" a="1"/>
  <c r="L68" i="21" a="1"/>
  <c r="AM48" i="21" a="1"/>
  <c r="AP76" i="21" a="1"/>
  <c r="BQ68" i="21" a="1"/>
  <c r="E17" i="21" a="1"/>
  <c r="D44" i="21" a="1"/>
  <c r="L30" i="21" a="1"/>
  <c r="AG62" i="21" a="1"/>
  <c r="AQ77" i="21" a="1"/>
  <c r="BH74" i="21" a="1"/>
  <c r="AP27" i="21" a="1"/>
  <c r="V38" i="21" a="1"/>
  <c r="E60" i="21" a="1"/>
  <c r="E49" i="21" a="1"/>
  <c r="Z67" i="21" a="1"/>
  <c r="BO60" i="21" a="1"/>
  <c r="N20" i="21" a="1"/>
  <c r="T24" i="21" a="1"/>
  <c r="AO30" i="21" a="1"/>
  <c r="AH72" i="21" a="1"/>
  <c r="BQ30" i="21" a="1"/>
  <c r="G62" i="21" a="1"/>
  <c r="AI7" i="21" a="1"/>
  <c r="BL14" i="21" a="1"/>
  <c r="O56" i="21" a="1"/>
  <c r="F48" i="21" a="1"/>
  <c r="G19" i="21" a="1"/>
  <c r="AG17" i="21" a="1"/>
  <c r="T65" i="21" a="1"/>
  <c r="AO32" i="21" a="1"/>
  <c r="AX69" i="21" a="1"/>
  <c r="AH26" i="21" a="1"/>
  <c r="BE65" i="21" a="1"/>
  <c r="BS10" i="21" a="1"/>
  <c r="BO30" i="21" a="1"/>
  <c r="BH13" i="21" a="1"/>
  <c r="Y31" i="21" a="1"/>
  <c r="BH34" i="21" a="1"/>
  <c r="H59" i="21" a="1"/>
  <c r="U40" i="21" a="1"/>
  <c r="E62" i="21" a="1"/>
  <c r="Y32" i="21" a="1"/>
  <c r="K57" i="21" a="1"/>
  <c r="E8" i="21" a="1"/>
  <c r="M23" i="21" a="1"/>
  <c r="AE16" i="21" a="1"/>
  <c r="BD51" i="21" a="1"/>
  <c r="BC16" i="21" a="1"/>
  <c r="H25" i="21" a="1"/>
  <c r="U14" i="21" a="1"/>
  <c r="BJ42" i="21" a="1"/>
  <c r="AL25" i="21" a="1"/>
  <c r="AQ42" i="21" a="1"/>
  <c r="BA41" i="21" a="1"/>
  <c r="AG53" i="21" a="1"/>
  <c r="N43" i="21" a="1"/>
  <c r="AI23" i="21" a="1"/>
  <c r="U25" i="21" a="1"/>
  <c r="AP55" i="21" a="1"/>
  <c r="BH73" i="21" a="1"/>
  <c r="BB69" i="21" a="1"/>
  <c r="BB63" i="21" a="1"/>
  <c r="M48" i="21" a="1"/>
  <c r="M30" i="21" a="1"/>
  <c r="M59" i="21" a="1"/>
  <c r="AP38" i="21" a="1"/>
  <c r="BA21" i="21" a="1"/>
  <c r="Z25" i="21" a="1"/>
  <c r="BO5" i="21" a="1"/>
  <c r="AF28" i="21" a="1"/>
  <c r="V22" i="21" a="1"/>
  <c r="H75" i="21" a="1"/>
  <c r="D72" i="21" a="1"/>
  <c r="Z51" i="21" a="1"/>
  <c r="AM41" i="21" a="1"/>
  <c r="AV5" i="21" a="1"/>
  <c r="E68" i="21" a="1"/>
  <c r="Z60" i="21" a="1"/>
  <c r="AP12" i="21" a="1"/>
  <c r="BQ41" i="21" a="1"/>
  <c r="BR60" i="21" a="1"/>
  <c r="BK54" i="21" a="1"/>
  <c r="AJ30" i="21" a="1"/>
  <c r="AE53" i="21" a="1"/>
  <c r="M49" i="21" a="1"/>
  <c r="BC67" i="21" a="1"/>
  <c r="G56" i="21" a="1"/>
  <c r="BD77" i="21" a="1"/>
  <c r="AX15" i="21" a="1"/>
  <c r="BC13" i="21" a="1"/>
  <c r="AI31" i="21" a="1"/>
  <c r="AM61" i="21" a="1"/>
  <c r="U20" i="21" a="1"/>
  <c r="G52" i="21" a="1"/>
  <c r="G76" i="21" a="1"/>
  <c r="AA53" i="21" a="1"/>
  <c r="O36" i="21" a="1"/>
  <c r="R13" i="21" a="1"/>
  <c r="Y50" i="21" a="1"/>
  <c r="BA30" i="21" a="1"/>
  <c r="BR21" i="21" a="1"/>
  <c r="D43" i="21" a="1"/>
  <c r="BA29" i="21" a="1"/>
  <c r="X32" i="21" a="1"/>
  <c r="AF17" i="21" a="1"/>
  <c r="F57" i="21" a="1"/>
  <c r="AM12" i="21" a="1"/>
  <c r="AN10" i="21" a="1"/>
  <c r="K60" i="21" a="1"/>
  <c r="E31" i="21" a="1"/>
  <c r="T62" i="21" a="1"/>
  <c r="AH60" i="21" a="1"/>
  <c r="AX76" i="21" a="1"/>
  <c r="BO37" i="21" a="1"/>
  <c r="AJ69" i="21" a="1"/>
  <c r="AX74" i="21" a="1"/>
  <c r="AJ57" i="21" a="1"/>
  <c r="BS57" i="21" a="1"/>
  <c r="O49" i="21" a="1"/>
  <c r="BC72" i="21" a="1"/>
  <c r="N13" i="21" a="1"/>
  <c r="BO57" i="21" a="1"/>
  <c r="BQ77" i="21" a="1"/>
  <c r="AA67" i="21" a="1"/>
  <c r="T10" i="21" a="1"/>
  <c r="O43" i="21" a="1"/>
  <c r="E9" i="21" a="1"/>
  <c r="AU61" i="21" a="1"/>
  <c r="BA27" i="21" a="1"/>
  <c r="BK16" i="21" a="1"/>
  <c r="L71" i="21" a="1"/>
  <c r="AM35" i="21" a="1"/>
  <c r="AN44" i="21" a="1"/>
  <c r="AZ74" i="21" a="1"/>
  <c r="X27" i="21" a="1"/>
  <c r="L45" i="21" a="1"/>
  <c r="BK60" i="21" a="1"/>
  <c r="AU60" i="21" a="1"/>
  <c r="Y26" i="21" a="1"/>
  <c r="BR61" i="21" a="1"/>
  <c r="AO58" i="21" a="1"/>
  <c r="AC67" i="21" a="1"/>
  <c r="BR56" i="21" a="1"/>
  <c r="AT33" i="21" a="1"/>
  <c r="Y35" i="21" a="1"/>
  <c r="BG76" i="21" a="1"/>
  <c r="N15" i="21" a="1"/>
  <c r="AF66" i="21" a="1"/>
  <c r="AT32" i="21" a="1"/>
  <c r="BI47" i="21" a="1"/>
  <c r="BB52" i="21" a="1"/>
  <c r="BO59" i="21" a="1"/>
  <c r="AU6" i="21" a="1"/>
  <c r="BG5" i="21" a="1"/>
  <c r="AW32" i="21" a="1"/>
  <c r="U9" i="21" a="1"/>
  <c r="Z53" i="21" a="1"/>
  <c r="BB36" i="21" a="1"/>
  <c r="O50" i="21" a="1"/>
  <c r="BK39" i="21" a="1"/>
  <c r="AA75" i="21" a="1"/>
  <c r="BR36" i="21" a="1"/>
  <c r="F13" i="21" a="1"/>
  <c r="BO58" i="21" a="1"/>
  <c r="F11" i="21" a="1"/>
  <c r="AV29" i="21" a="1"/>
  <c r="AA54" i="21" a="1"/>
  <c r="BQ56" i="21" a="1"/>
  <c r="R41" i="21" a="1"/>
  <c r="M43" i="21" a="1"/>
  <c r="BS42" i="21" a="1"/>
  <c r="R22" i="21" a="1"/>
  <c r="E64" i="21" a="1"/>
  <c r="R59" i="21" a="1"/>
  <c r="AQ73" i="21" a="1"/>
  <c r="AQ47" i="21" a="1"/>
  <c r="O75" i="21" a="1"/>
  <c r="BR31" i="21" a="1"/>
  <c r="AM20" i="21" a="1"/>
  <c r="S31" i="21" a="1"/>
  <c r="AH73" i="21" a="1"/>
  <c r="H18" i="21" a="1"/>
  <c r="AW20" i="21" a="1"/>
  <c r="T21" i="21" a="1"/>
  <c r="AP18" i="21" a="1"/>
  <c r="F61" i="21" a="1"/>
  <c r="AH61" i="21" a="1"/>
  <c r="BC12" i="21" a="1"/>
  <c r="H61" i="21" a="1"/>
  <c r="AP31" i="21" a="1"/>
  <c r="AH62" i="21" a="1"/>
  <c r="BC48" i="21" a="1"/>
  <c r="L42" i="21" a="1"/>
  <c r="D75" i="21" a="1"/>
  <c r="L64" i="21" a="1"/>
  <c r="BL20" i="21" a="1"/>
  <c r="BL37" i="21" a="1"/>
  <c r="BP44" i="21" a="1"/>
  <c r="AF72" i="21" a="1"/>
  <c r="AI27" i="21" a="1"/>
  <c r="AW9" i="21" a="1"/>
  <c r="G24" i="21" a="1"/>
  <c r="V15" i="21" a="1"/>
  <c r="BK63" i="21" a="1"/>
  <c r="G37" i="21" a="1"/>
  <c r="D9" i="21" a="1"/>
  <c r="AT21" i="21" a="1"/>
  <c r="N31" i="21" a="1"/>
  <c r="BS56" i="21" a="1"/>
  <c r="T42" i="21" a="1"/>
  <c r="O52" i="21" a="1"/>
  <c r="K5" i="21" a="1"/>
  <c r="BC74" i="21" a="1"/>
  <c r="BA6" i="21" a="1"/>
  <c r="AT75" i="21" a="1"/>
  <c r="BB71" i="21" a="1"/>
  <c r="BL67" i="21" a="1"/>
  <c r="AJ42" i="21" a="1"/>
  <c r="BA62" i="21" a="1"/>
  <c r="BI33" i="21" a="1"/>
  <c r="BI5" i="21" a="1"/>
  <c r="BA77" i="21" a="1"/>
  <c r="AL21" i="21" a="1"/>
  <c r="T67" i="21" a="1"/>
  <c r="F25" i="29" a="1"/>
  <c r="M16" i="21" a="1"/>
  <c r="M56" i="21" a="1"/>
  <c r="U56" i="21" a="1"/>
  <c r="BL49" i="21" a="1"/>
  <c r="X66" i="21" a="1"/>
  <c r="AF23" i="21" a="1"/>
  <c r="S63" i="21" a="1"/>
  <c r="C52" i="21" a="1"/>
  <c r="AQ38" i="21" a="1"/>
  <c r="AV23" i="21" a="1"/>
  <c r="M22" i="21" a="1"/>
  <c r="AH56" i="21" a="1"/>
  <c r="AM36" i="21" a="1"/>
  <c r="AM18" i="21" a="1"/>
  <c r="AC64" i="21" a="1"/>
  <c r="K43" i="21" a="1"/>
  <c r="BP8" i="21" a="1"/>
  <c r="AF42" i="21" a="1"/>
  <c r="BH14" i="21" a="1"/>
  <c r="E40" i="21" a="1"/>
  <c r="AU14" i="21" a="1"/>
  <c r="R77" i="21" a="1"/>
  <c r="G11" i="21" a="1"/>
  <c r="M68" i="21" a="1"/>
  <c r="AQ27" i="21" a="1"/>
  <c r="R70" i="21" a="1"/>
  <c r="D16" i="21" a="1"/>
  <c r="Q20" i="21" a="1"/>
  <c r="BR22" i="21" a="1"/>
  <c r="AP36" i="21" a="1"/>
  <c r="AI15" i="21" a="1"/>
  <c r="BD73" i="21" a="1"/>
  <c r="AO25" i="21" a="1"/>
  <c r="N47" i="21" a="1"/>
  <c r="G43" i="21" a="1"/>
  <c r="F20" i="21" a="1"/>
  <c r="AP66" i="21" a="1"/>
  <c r="BL48" i="21" a="1"/>
  <c r="O57" i="21" a="1"/>
  <c r="BJ72" i="21" a="1"/>
  <c r="Y20" i="21" a="1"/>
  <c r="Y76" i="21" a="1"/>
  <c r="Z65" i="21" a="1"/>
  <c r="AV25" i="21" a="1"/>
  <c r="BC9" i="21" a="1"/>
  <c r="BB32" i="21" a="1"/>
  <c r="BH65" i="21" a="1"/>
  <c r="BA34" i="21" a="1"/>
  <c r="AO35" i="21" a="1"/>
  <c r="Z44" i="21" a="1"/>
  <c r="BO74" i="21" a="1"/>
  <c r="H39" i="21" a="1"/>
  <c r="BK10" i="21" a="1"/>
  <c r="S51" i="21" a="1"/>
  <c r="AT52" i="21" a="1"/>
  <c r="AU68" i="21" a="1"/>
  <c r="BI72" i="21" a="1"/>
  <c r="T15" i="21" a="1"/>
  <c r="BS30" i="21" a="1"/>
  <c r="BK51" i="21" a="1"/>
  <c r="AI59" i="21" a="1"/>
  <c r="AQ39" i="21" a="1"/>
  <c r="BO19" i="21" a="1"/>
  <c r="M57" i="21" a="1"/>
  <c r="C9" i="21" a="1"/>
  <c r="BC6" i="21" a="1"/>
  <c r="BL15" i="21" a="1"/>
  <c r="AT12" i="21" a="1"/>
  <c r="V43" i="21" a="1"/>
  <c r="BQ48" i="21" a="1"/>
  <c r="AX24" i="21" a="1"/>
  <c r="AJ37" i="21" a="1"/>
  <c r="BS40" i="21" a="1"/>
  <c r="U63" i="21" a="1"/>
  <c r="V14" i="21" a="1"/>
  <c r="S52" i="21" a="1"/>
  <c r="BE41" i="21" a="1"/>
  <c r="D76" i="21" a="1"/>
  <c r="AW70" i="21" a="1"/>
  <c r="BK62" i="21" a="1"/>
  <c r="H44" i="21" a="1"/>
  <c r="AC49" i="21" a="1"/>
  <c r="Z23" i="21" a="1"/>
  <c r="K23" i="21" a="1"/>
  <c r="BO71" i="21" a="1"/>
  <c r="R64" i="21" a="1"/>
  <c r="BB27" i="21" a="1"/>
  <c r="AE34" i="21" a="1"/>
  <c r="AS76" i="21" a="1"/>
  <c r="BJ21" i="21" a="1"/>
  <c r="AI21" i="21" a="1"/>
  <c r="Y61" i="21" a="1"/>
  <c r="BI25" i="21" a="1"/>
  <c r="AU8" i="21" a="1"/>
  <c r="AS34" i="21" a="1"/>
  <c r="AJ71" i="21" a="1"/>
  <c r="N36" i="21" a="1"/>
  <c r="BC42" i="21" a="1"/>
  <c r="AU32" i="21" a="1"/>
  <c r="L49" i="21" a="1"/>
  <c r="F71" i="21" a="1"/>
  <c r="AI76" i="21" a="1"/>
  <c r="V45" i="21" a="1"/>
  <c r="AC16" i="21" a="1"/>
  <c r="AH23" i="21" a="1"/>
  <c r="AN5" i="21" a="1"/>
  <c r="AH18" i="21" a="1"/>
  <c r="M50" i="21" a="1"/>
  <c r="AN30" i="21" a="1"/>
  <c r="AC35" i="21" a="1"/>
  <c r="D5" i="21" a="1"/>
  <c r="AI47" i="21" a="1"/>
  <c r="BB65" i="21" a="1"/>
  <c r="AF61" i="21" a="1"/>
  <c r="AG13" i="21" a="1"/>
  <c r="AM69" i="21" a="1"/>
  <c r="BI23" i="21" a="1"/>
  <c r="H58" i="21" a="1"/>
  <c r="BG32" i="21" a="1"/>
  <c r="BD56" i="21" a="1"/>
  <c r="AI72" i="21" a="1"/>
  <c r="AT26" i="21" a="1"/>
  <c r="AG35" i="21" a="1"/>
  <c r="AW21" i="21" a="1"/>
  <c r="R43" i="21" a="1"/>
  <c r="G51" i="21" a="1"/>
  <c r="M63" i="21" a="1"/>
  <c r="AB60" i="21" a="1"/>
  <c r="BR69" i="21" a="1"/>
  <c r="BN23" i="21" a="1"/>
  <c r="BC64" i="21" a="1"/>
  <c r="AC48" i="21" a="1"/>
  <c r="AW59" i="21" a="1"/>
  <c r="L23" i="21" a="1"/>
  <c r="AG61" i="21" a="1"/>
  <c r="Z47" i="21" a="1"/>
  <c r="AJ47" i="21" a="1"/>
  <c r="AZ37" i="21" a="1"/>
  <c r="AO42" i="21" a="1"/>
  <c r="AB15" i="21" a="1"/>
  <c r="BJ36" i="21" a="1"/>
  <c r="AO59" i="21" a="1"/>
  <c r="BO69" i="21" a="1"/>
  <c r="C53" i="21" a="1"/>
  <c r="AC56" i="21" a="1"/>
  <c r="AW35" i="21" a="1"/>
  <c r="AP42" i="21" a="1"/>
  <c r="BS12" i="21" a="1"/>
  <c r="BD34" i="21" a="1"/>
  <c r="BO13" i="21" a="1"/>
  <c r="H66" i="21" a="1"/>
  <c r="BA63" i="21" a="1"/>
  <c r="AU30" i="21" a="1"/>
  <c r="BI49" i="21" a="1"/>
  <c r="G50" i="21" a="1"/>
  <c r="H72" i="21" a="1"/>
  <c r="AQ74" i="21" a="1"/>
  <c r="E56" i="21" a="1"/>
  <c r="AT74" i="21" a="1"/>
  <c r="Y15" i="21" a="1"/>
  <c r="AP48" i="21" a="1"/>
  <c r="AA27" i="21" a="1"/>
  <c r="AB46" i="21" a="1"/>
  <c r="E25" i="29" a="1"/>
  <c r="J31" i="21" a="1"/>
  <c r="AJ29" i="21" a="1"/>
  <c r="BQ6" i="21" a="1"/>
  <c r="BK27" i="21" a="1"/>
  <c r="T18" i="21" a="1"/>
  <c r="V57" i="21" a="1"/>
  <c r="AX75" i="21" a="1"/>
  <c r="AC24" i="21" a="1"/>
  <c r="AI67" i="21" a="1"/>
  <c r="BR49" i="21" a="1"/>
  <c r="AW52" i="21" a="1"/>
  <c r="AB23" i="21" a="1"/>
  <c r="T38" i="21" a="1"/>
  <c r="BH67" i="21" a="1"/>
  <c r="BA46" i="21" a="1"/>
  <c r="D11" i="21" a="1"/>
  <c r="Z6" i="21" a="1"/>
  <c r="G13" i="21" a="1"/>
  <c r="AM28" i="21" a="1"/>
  <c r="AN49" i="21" a="1"/>
  <c r="AZ73" i="21" a="1"/>
  <c r="AL23" i="21" a="1"/>
  <c r="AN76" i="21" a="1"/>
  <c r="AH44" i="21" a="1"/>
  <c r="BJ10" i="21" a="1"/>
  <c r="BL35" i="21" a="1"/>
  <c r="AC71" i="21" a="1"/>
  <c r="AT56" i="21" a="1"/>
  <c r="AX71" i="21" a="1"/>
  <c r="BG54" i="21" a="1"/>
  <c r="BI16" i="21" a="1"/>
  <c r="AA20" i="21" a="1"/>
  <c r="BP72" i="21" a="1"/>
  <c r="Y77" i="21" a="1"/>
  <c r="AP52" i="21" a="1"/>
  <c r="AJ77" i="21" a="1"/>
  <c r="AM70" i="21" a="1"/>
  <c r="J24" i="21" a="1"/>
  <c r="AI8" i="21" a="1"/>
  <c r="AW67" i="21" a="1"/>
  <c r="E52" i="21" a="1"/>
  <c r="Z70" i="21" a="1"/>
  <c r="AN16" i="21" a="1"/>
  <c r="AV32" i="21" a="1"/>
  <c r="BQ36" i="21" a="1"/>
  <c r="AX60" i="21" a="1"/>
  <c r="M10" i="21" a="1"/>
  <c r="BD57" i="21" a="1"/>
  <c r="G27" i="21" a="1"/>
  <c r="AH43" i="21" a="1"/>
  <c r="AW38" i="21" a="1"/>
  <c r="O23" i="21" a="1"/>
  <c r="Z12" i="21" a="1"/>
  <c r="AC9" i="21" a="1"/>
  <c r="N11" i="21" a="1"/>
  <c r="F52" i="21" a="1"/>
  <c r="AC41" i="21" a="1"/>
  <c r="R40" i="21" a="1"/>
  <c r="BJ11" i="21" a="1"/>
  <c r="BG23" i="21" a="1"/>
  <c r="AQ49" i="21" a="1"/>
  <c r="BC75" i="21" a="1"/>
  <c r="R21" i="21" a="1"/>
  <c r="Z61" i="21" a="1"/>
  <c r="D14" i="21" a="1"/>
  <c r="AF77" i="21" a="1"/>
  <c r="C37" i="21" a="1"/>
  <c r="BS58" i="21" a="1"/>
  <c r="BD44" i="21" a="1"/>
  <c r="BC56" i="21" a="1"/>
  <c r="BE29" i="21" a="1"/>
  <c r="AQ20" i="21" a="1"/>
  <c r="J27" i="21" a="1"/>
  <c r="BS20" i="21" a="1"/>
  <c r="T8" i="21" a="1"/>
  <c r="O14" i="21" a="1"/>
  <c r="AW15" i="21" a="1"/>
  <c r="BK34" i="21" a="1"/>
  <c r="AW26" i="21" a="1"/>
  <c r="C45" i="21" a="1"/>
  <c r="E71" i="21" a="1"/>
  <c r="AA55" i="21" a="1"/>
  <c r="S44" i="21" a="1"/>
  <c r="G54" i="21" a="1"/>
  <c r="AX58" i="21" a="1"/>
  <c r="BK72" i="21" a="1"/>
  <c r="Y53" i="21" a="1"/>
  <c r="Y64" i="21" a="1"/>
  <c r="BH69" i="21" a="1"/>
  <c r="BL71" i="21" a="1"/>
  <c r="L73" i="21" a="1"/>
  <c r="BB33" i="21" a="1"/>
  <c r="BH8" i="21" a="1"/>
  <c r="AT54" i="21" a="1"/>
  <c r="Y47" i="21" a="1"/>
  <c r="AN61" i="21" a="1"/>
  <c r="BG38" i="21" a="1"/>
  <c r="BD25" i="21" a="1"/>
  <c r="BD21" i="21" a="1"/>
  <c r="H23" i="21" a="1"/>
  <c r="E14" i="21" a="1"/>
  <c r="AB63" i="21" a="1"/>
  <c r="AZ53" i="21" a="1"/>
  <c r="F15" i="21" a="1"/>
  <c r="AB65" i="21" a="1"/>
  <c r="AQ61" i="21" a="1"/>
  <c r="BC53" i="21" a="1"/>
  <c r="G41" i="21" a="1"/>
  <c r="AX70" i="21" a="1"/>
  <c r="AB16" i="21" a="1"/>
  <c r="BJ73" i="21" a="1"/>
  <c r="AO17" i="21" a="1"/>
  <c r="AS53" i="21" a="1"/>
  <c r="BJ46" i="21" a="1"/>
  <c r="AJ7" i="21" a="1"/>
  <c r="AJ59" i="21" a="1"/>
  <c r="AW39" i="21" a="1"/>
  <c r="BD75" i="21" a="1"/>
  <c r="BO23" i="21" a="1"/>
  <c r="Y48" i="21" a="1"/>
  <c r="BN27" i="21" a="1"/>
  <c r="O71" i="21" a="1"/>
  <c r="BS19" i="21" a="1"/>
  <c r="H26" i="21" a="1"/>
  <c r="BK18" i="21" a="1"/>
  <c r="AO63" i="21" a="1"/>
  <c r="AB62" i="21" a="1"/>
  <c r="S16" i="21" a="1"/>
  <c r="BG25" i="21" a="1"/>
  <c r="BS25" i="21" a="1"/>
  <c r="AA30" i="21" a="1"/>
  <c r="U53" i="21" a="1"/>
  <c r="AU63" i="21" a="1"/>
  <c r="AU38" i="21" a="1"/>
  <c r="BS45" i="21" a="1"/>
  <c r="AO20" i="21" a="1"/>
  <c r="Q69" i="21" a="1"/>
  <c r="AH28" i="21" a="1"/>
  <c r="V49" i="21" a="1"/>
  <c r="BH58" i="21" a="1"/>
  <c r="AG16" i="21" a="1"/>
  <c r="BI37" i="21" a="1"/>
  <c r="G28" i="21" a="1"/>
  <c r="BC25" i="21" a="1"/>
  <c r="N27" i="21" a="1"/>
  <c r="AX43" i="21" a="1"/>
  <c r="O48" i="21" a="1"/>
  <c r="AU41" i="21" a="1"/>
  <c r="AN52" i="21" a="1"/>
  <c r="D53" i="21" a="1"/>
  <c r="H43" i="21" a="1"/>
  <c r="AX55" i="21" a="1"/>
  <c r="Z54" i="21" a="1"/>
  <c r="BA61" i="21" a="1"/>
  <c r="K51" i="21" a="1"/>
  <c r="AT22" i="21" a="1"/>
  <c r="K28" i="21" a="1"/>
  <c r="AU34" i="21" a="1"/>
  <c r="K74" i="21" a="1"/>
  <c r="AV77" i="21" a="1"/>
  <c r="X65" i="21" a="1"/>
  <c r="AO34" i="21" a="1"/>
  <c r="AC39" i="21" a="1"/>
  <c r="BO65" i="21" a="1"/>
  <c r="BH29" i="21" a="1"/>
  <c r="Y22" i="21" a="1"/>
  <c r="AT9" i="21" a="1"/>
  <c r="AH76" i="21" a="1"/>
  <c r="AI66" i="21" a="1"/>
  <c r="BC30" i="21" a="1"/>
  <c r="N76" i="21" a="1"/>
  <c r="AN19" i="21" a="1"/>
  <c r="D21" i="21" a="1"/>
  <c r="AJ58" i="21" a="1"/>
  <c r="V46" i="21" a="1"/>
  <c r="AO61" i="21" a="1"/>
  <c r="V60" i="21" a="1"/>
  <c r="AN25" i="21" a="1"/>
  <c r="Y41" i="21" a="1"/>
  <c r="R54" i="21" a="1"/>
  <c r="K67" i="21" a="1"/>
  <c r="R32" i="21" a="1"/>
  <c r="N62" i="21" a="1"/>
  <c r="BE52" i="21" a="1"/>
  <c r="AF60" i="21" a="1"/>
  <c r="AU57" i="21" a="1"/>
  <c r="AF56" i="21" a="1"/>
  <c r="AU54" i="21" a="1"/>
  <c r="AS70" i="21" a="1"/>
  <c r="V52" i="21" a="1"/>
  <c r="T12" i="21" a="1"/>
  <c r="BD28" i="21" a="1"/>
  <c r="BR40" i="21" a="1"/>
  <c r="G67" i="21" a="1"/>
  <c r="BS16" i="21" a="1"/>
  <c r="BN8" i="21" a="1"/>
  <c r="H49" i="21" a="1"/>
  <c r="S20" i="21" a="1"/>
  <c r="BI66" i="21" a="1"/>
  <c r="S58" i="21" a="1"/>
  <c r="BP26" i="21" a="1"/>
  <c r="Z21" i="21" a="1"/>
  <c r="AA9" i="21" a="1"/>
  <c r="BS37" i="21" a="1"/>
  <c r="BD43" i="21" a="1"/>
  <c r="BJ69" i="21" a="1"/>
  <c r="BA13" i="21" a="1"/>
  <c r="AM59" i="21" a="1"/>
  <c r="AJ10" i="21" a="1"/>
  <c r="BP10" i="21" a="1"/>
  <c r="BD9" i="21" a="1"/>
  <c r="AW31" i="21" a="1"/>
  <c r="BS33" i="21" a="1"/>
  <c r="AC30" i="21" a="1"/>
  <c r="BI67" i="21" a="1"/>
  <c r="AN70" i="21" a="1"/>
  <c r="H9" i="21" a="1"/>
  <c r="AV15" i="21" a="1"/>
  <c r="BJ65" i="21" a="1"/>
  <c r="BS71" i="21" a="1"/>
  <c r="AB43" i="21" a="1"/>
  <c r="G47" i="21" a="1"/>
  <c r="L54" i="21" a="1"/>
  <c r="AX32" i="21" a="1"/>
  <c r="S15" i="21" a="1"/>
  <c r="BI73" i="21" a="1"/>
  <c r="AU46" i="21" a="1"/>
  <c r="BG65" i="21" a="1"/>
  <c r="N10" i="21" a="1"/>
  <c r="AX26" i="21" a="1"/>
  <c r="BR38" i="21" a="1"/>
  <c r="L77" i="21" a="1"/>
  <c r="BN65" i="21" a="1"/>
  <c r="BE45" i="21" a="1"/>
  <c r="BL21" i="21" a="1"/>
  <c r="AT50" i="21" a="1"/>
  <c r="AT31" i="21" a="1"/>
  <c r="BE44" i="21" a="1"/>
  <c r="BJ76" i="21" a="1"/>
  <c r="T58" i="21" a="1"/>
  <c r="BE50" i="21" a="1"/>
  <c r="BR52" i="21" a="1"/>
  <c r="F35" i="21" a="1"/>
  <c r="S68" i="21" a="1"/>
  <c r="R63" i="21" a="1"/>
  <c r="T77" i="21" a="1"/>
  <c r="S73" i="21" a="1"/>
  <c r="N45" i="21" a="1"/>
  <c r="AH32" i="21" a="1"/>
  <c r="Z71" i="21" a="1"/>
  <c r="BQ54" i="21" a="1"/>
  <c r="Z52" i="21" a="1"/>
  <c r="AU24" i="21" a="1"/>
  <c r="AO10" i="21" a="1"/>
  <c r="AT35" i="21" a="1"/>
  <c r="AG52" i="21" a="1"/>
  <c r="AZ16" i="21" a="1"/>
  <c r="C11" i="21" a="1"/>
  <c r="AZ22" i="21" a="1"/>
  <c r="BB58" i="21" a="1"/>
  <c r="D6" i="21" a="1"/>
  <c r="AJ21" i="21" a="1"/>
  <c r="BS67" i="21" a="1"/>
  <c r="BO27" i="21" a="1"/>
  <c r="L44" i="21" a="1"/>
  <c r="J40" i="21" a="1"/>
  <c r="AX68" i="21" a="1"/>
  <c r="O12" i="21" a="1"/>
  <c r="L25" i="21" a="1"/>
  <c r="K48" i="21" a="1"/>
  <c r="BA40" i="21" a="1"/>
  <c r="K27" i="21" a="1"/>
  <c r="Z74" i="21" a="1"/>
  <c r="AE10" i="21" a="1"/>
  <c r="BD16" i="21" a="1"/>
  <c r="AX39" i="21" a="1"/>
  <c r="H16" i="21" a="1"/>
  <c r="G60" i="21" a="1"/>
  <c r="Q26" i="21" a="1"/>
  <c r="BQ7" i="21" a="1"/>
  <c r="BS39" i="21" a="1"/>
  <c r="AP63" i="21" a="1"/>
  <c r="BR15" i="21" a="1"/>
  <c r="AB51" i="21" a="1"/>
  <c r="T29" i="21" a="1"/>
  <c r="BA7" i="21" a="1"/>
  <c r="BB44" i="21" a="1"/>
  <c r="Z62" i="21" a="1"/>
  <c r="K47" i="21" a="1"/>
  <c r="AS28" i="21" a="1"/>
  <c r="BK29" i="21" a="1"/>
  <c r="BR34" i="21" a="1"/>
  <c r="BC10" i="21" a="1"/>
  <c r="BC8" i="21" a="1"/>
  <c r="BI64" i="21" a="1"/>
  <c r="K52" i="21" a="1"/>
  <c r="AB18" i="21" a="1"/>
  <c r="BJ48" i="21" a="1"/>
  <c r="AV37" i="21" a="1"/>
  <c r="BS54" i="21" a="1"/>
  <c r="BA25" i="21" a="1"/>
  <c r="BB39" i="21" a="1"/>
  <c r="Y49" i="21" a="1"/>
  <c r="AW34" i="21" a="1"/>
  <c r="AP74" i="21" a="1"/>
  <c r="O35" i="21" a="1"/>
  <c r="AC51" i="21" a="1"/>
  <c r="AJ73" i="21" a="1"/>
  <c r="S35" i="21" a="1"/>
  <c r="BE32" i="21" a="1"/>
  <c r="AQ56" i="21" a="1"/>
  <c r="BD18" i="21" a="1"/>
  <c r="AC25" i="21" a="1"/>
  <c r="AJ48" i="21" a="1"/>
  <c r="F17" i="21" a="1"/>
  <c r="T20" i="21" a="1"/>
  <c r="F30" i="21" a="1"/>
  <c r="Y65" i="21" a="1"/>
  <c r="AM53" i="21" a="1"/>
  <c r="Y23" i="21" a="1"/>
  <c r="AC73" i="21" a="1"/>
  <c r="AW44" i="21" a="1"/>
  <c r="BK6" i="21" a="1"/>
  <c r="V56" i="21" a="1"/>
  <c r="BP13" i="21" a="1"/>
  <c r="BS60" i="21" a="1"/>
  <c r="F72" i="21" a="1"/>
  <c r="AV8" i="21" a="1"/>
  <c r="BJ40" i="21" a="1"/>
  <c r="AG44" i="21" a="1"/>
  <c r="AU33" i="21" a="1"/>
  <c r="BP17" i="21" a="1"/>
  <c r="BG43" i="21" a="1"/>
  <c r="V50" i="21" a="1"/>
  <c r="AJ6" i="21" a="1"/>
  <c r="T64" i="21" a="1"/>
  <c r="AO21" i="21" a="1"/>
  <c r="AG74" i="21" a="1"/>
  <c r="BG44" i="21" a="1"/>
  <c r="AA31" i="21" a="1"/>
  <c r="T54" i="21" a="1"/>
  <c r="V76" i="21" a="1"/>
  <c r="AX21" i="21" a="1"/>
  <c r="AQ10" i="21" a="1"/>
  <c r="AP73" i="21" a="1"/>
  <c r="BL56" i="21" a="1"/>
  <c r="AM7" i="21" a="1"/>
  <c r="R46" i="21" a="1"/>
  <c r="AM29" i="21" a="1"/>
  <c r="AZ44" i="21" a="1"/>
  <c r="AW40" i="21" a="1"/>
  <c r="T28" i="21" a="1"/>
  <c r="BD61" i="21" a="1"/>
  <c r="AP21" i="21" a="1"/>
  <c r="BB37" i="21" a="1"/>
  <c r="AM68" i="21" a="1"/>
  <c r="BA49" i="21" a="1"/>
  <c r="AQ26" i="21" a="1"/>
  <c r="AH38" i="21" a="1"/>
  <c r="G23" i="21" a="1"/>
  <c r="AU53" i="21" a="1"/>
  <c r="E39" i="21" a="1"/>
  <c r="AP8" i="21" a="1"/>
  <c r="AN37" i="21" a="1"/>
  <c r="C75" i="21" a="1"/>
  <c r="AQ15" i="21" a="1"/>
  <c r="M65" i="21" a="1"/>
  <c r="AH20" i="21" a="1"/>
  <c r="F64" i="21" a="1"/>
  <c r="BA32" i="21" a="1"/>
  <c r="AZ23" i="21" a="1"/>
  <c r="AI75" i="21" a="1"/>
  <c r="AO33" i="21" a="1"/>
  <c r="AV72" i="21" a="1"/>
  <c r="AH66" i="21" a="1"/>
  <c r="U60" i="21" a="1"/>
  <c r="F34" i="21" a="1"/>
  <c r="AB34" i="21" a="1"/>
  <c r="O11" i="21" a="1"/>
  <c r="H51" i="21" a="1"/>
  <c r="AN69" i="21" a="1"/>
  <c r="BO62" i="21" a="1"/>
  <c r="BC76" i="21" a="1"/>
  <c r="AI24" i="21" a="1"/>
  <c r="H20" i="21" a="1"/>
  <c r="D51" i="21" a="1"/>
  <c r="BH27" i="21" a="1"/>
  <c r="S74" i="21" a="1"/>
  <c r="BE20" i="21" a="1"/>
  <c r="Y14" i="21" a="1"/>
  <c r="BE42" i="21" a="1"/>
  <c r="G8" i="21" a="1"/>
  <c r="S8" i="21" a="1"/>
  <c r="BJ50" i="21" a="1"/>
  <c r="AF10" i="21" a="1"/>
  <c r="BD31" i="21" a="1"/>
  <c r="M25" i="21" a="1"/>
  <c r="U62" i="21" a="1"/>
  <c r="AB11" i="21" a="1"/>
  <c r="AF55" i="21" a="1"/>
  <c r="BE43" i="21" a="1"/>
  <c r="AQ45" i="21" a="1"/>
  <c r="AW6" i="21" a="1"/>
  <c r="C69" i="21" a="1"/>
  <c r="BA43" i="21" a="1"/>
  <c r="X62" i="21" a="1"/>
  <c r="Q60" i="21" a="1"/>
  <c r="BK43" i="21" a="1"/>
  <c r="AJ16" i="21" a="1"/>
  <c r="BR29" i="21" a="1"/>
  <c r="L58" i="21" a="1"/>
  <c r="J45" i="21" a="1"/>
  <c r="BS50" i="21" a="1"/>
  <c r="H76" i="21" a="1"/>
  <c r="BA58" i="21" a="1"/>
  <c r="BP19" i="21" a="1"/>
  <c r="BI14" i="21" a="1"/>
  <c r="BI8" i="21" a="1"/>
  <c r="BH42" i="21" a="1"/>
  <c r="BH6" i="21" a="1"/>
  <c r="BJ56" i="21" a="1"/>
  <c r="BK17" i="21" a="1"/>
  <c r="AO67" i="21" a="1"/>
  <c r="AW50" i="21" a="1"/>
  <c r="AI53" i="21" a="1"/>
  <c r="Q44" i="21" a="1"/>
  <c r="AQ63" i="21" a="1"/>
  <c r="AJ66" i="21" a="1"/>
  <c r="AW73" i="21" a="1"/>
  <c r="G20" i="21" a="1"/>
  <c r="M6" i="21" a="1"/>
  <c r="BP24" i="21" a="1"/>
  <c r="AP62" i="21" a="1"/>
  <c r="D34" i="21" a="1"/>
  <c r="E30" i="21" a="1"/>
  <c r="BB54" i="21" a="1"/>
  <c r="AH25" i="21" a="1"/>
  <c r="BK74" i="21" a="1"/>
  <c r="H28" i="21" a="1"/>
  <c r="E77" i="21" a="1"/>
  <c r="AN7" i="21" a="1"/>
  <c r="K19" i="21" a="1"/>
  <c r="AA22" i="21" a="1"/>
  <c r="AO7" i="21" a="1"/>
  <c r="BR66" i="21" a="1"/>
  <c r="BI74" i="21" a="1"/>
  <c r="Q64" i="21" a="1"/>
  <c r="BK75" i="21" a="1"/>
  <c r="AX49" i="21" a="1"/>
  <c r="BE69" i="21" a="1"/>
  <c r="AQ23" i="21" a="1"/>
  <c r="AJ45" i="21" a="1"/>
  <c r="F6" i="21" a="1"/>
  <c r="AC22" i="21" a="1"/>
  <c r="K45" i="21" a="1"/>
  <c r="BD71" i="21" a="1"/>
  <c r="H37" i="21" a="1"/>
  <c r="AA71" i="21" a="1"/>
  <c r="O55" i="21" a="1"/>
  <c r="D31" i="21" a="1"/>
  <c r="AG7" i="21" a="1"/>
  <c r="D8" i="21" a="1"/>
  <c r="AG9" i="21" a="1"/>
  <c r="AC15" i="21" a="1"/>
  <c r="BP66" i="21" a="1"/>
  <c r="F26" i="21" a="1"/>
  <c r="AS43" i="21" a="1"/>
  <c r="S6" i="21" a="1"/>
  <c r="BI77" i="21" a="1"/>
  <c r="K35" i="21" a="1"/>
  <c r="BE13" i="21" a="1"/>
  <c r="AH51" i="21" a="1"/>
  <c r="BL32" i="21" a="1"/>
  <c r="G29" i="21" a="1"/>
  <c r="AU67" i="21" a="1"/>
  <c r="AF57" i="21" a="1"/>
  <c r="K63" i="21" a="1"/>
  <c r="AQ18" i="21" a="1"/>
  <c r="U10" i="21" a="1"/>
  <c r="AW7" i="21" a="1"/>
  <c r="R12" i="21" a="1"/>
  <c r="AF43" i="21" a="1"/>
  <c r="BB12" i="21" a="1"/>
  <c r="S46" i="21" a="1"/>
  <c r="AU29" i="21" a="1"/>
  <c r="AI19" i="21" a="1"/>
  <c r="AC66" i="21" a="1"/>
  <c r="AQ24" i="21" a="1"/>
  <c r="AG37" i="21" a="1"/>
  <c r="AG32" i="21" a="1"/>
  <c r="D67" i="21" a="1"/>
  <c r="C64" i="21" a="1"/>
  <c r="AA25" i="21" a="1"/>
  <c r="BJ23" i="21" a="1"/>
  <c r="AA23" i="21" a="1"/>
  <c r="AB37" i="21" a="1"/>
  <c r="AP16" i="21" a="1"/>
  <c r="T25" i="21" a="1"/>
  <c r="BN67" i="21" a="1"/>
  <c r="Z18" i="21" a="1"/>
  <c r="AA29" i="21" a="1"/>
  <c r="BA65" i="21" a="1"/>
  <c r="AU56" i="21" a="1"/>
  <c r="S65" i="21" a="1"/>
  <c r="BQ29" i="21" a="1"/>
  <c r="BS31" i="21" a="1"/>
  <c r="BE54" i="21" a="1"/>
  <c r="AV18" i="21" a="1"/>
  <c r="E47" i="21" a="1"/>
  <c r="AN53" i="21" a="1"/>
  <c r="V6" i="21" a="1"/>
  <c r="AB39" i="21" a="1"/>
  <c r="AC10" i="21" a="1"/>
  <c r="AA45" i="21" a="1"/>
  <c r="AH68" i="21" a="1"/>
  <c r="AV74" i="21" a="1"/>
  <c r="Z37" i="21" a="1"/>
  <c r="BS43" i="21" a="1"/>
  <c r="F73" i="21" a="1"/>
  <c r="AW48" i="21" a="1"/>
  <c r="AI30" i="21" a="1"/>
  <c r="AV43" i="21" a="1"/>
  <c r="Y40" i="21" a="1"/>
  <c r="H29" i="21" a="1"/>
  <c r="O76" i="21" a="1"/>
  <c r="BN48" i="21" a="1"/>
  <c r="BH19" i="21" a="1"/>
  <c r="N70" i="21" a="1"/>
  <c r="M46" i="21" a="1"/>
  <c r="BE12" i="21" a="1"/>
  <c r="BJ25" i="21" a="1"/>
  <c r="AW25" i="21" a="1"/>
  <c r="N48" i="21" a="1"/>
  <c r="AT77" i="21" a="1"/>
  <c r="BO28" i="21" a="1"/>
  <c r="AU58" i="21" a="1"/>
  <c r="AH15" i="21" a="1"/>
  <c r="AX44" i="21" a="1"/>
  <c r="AI28" i="21" a="1"/>
  <c r="AN14" i="21" a="1"/>
  <c r="AH64" i="21" a="1"/>
  <c r="V47" i="21" a="1"/>
  <c r="AP56" i="21" a="1"/>
  <c r="BC35" i="21" a="1"/>
  <c r="M32" i="21" a="1"/>
  <c r="AB38" i="21" a="1"/>
  <c r="N71" i="21" a="1"/>
  <c r="T44" i="21" a="1"/>
  <c r="R50" i="21" a="1"/>
  <c r="BJ26" i="21" a="1"/>
  <c r="AW29" i="21" a="1"/>
  <c r="H22" i="21" a="1"/>
  <c r="AU26" i="21" a="1"/>
  <c r="BA51" i="21" a="1"/>
  <c r="AI13" i="21" a="1"/>
  <c r="G35" i="21" a="1"/>
  <c r="Y24" i="21" a="1"/>
  <c r="Y56" i="21" a="1"/>
  <c r="AA44" i="21" a="1"/>
  <c r="AE50" i="21" a="1"/>
  <c r="AS41" i="21" a="1"/>
  <c r="L66" i="21" a="1"/>
  <c r="AB64" i="21" a="1"/>
  <c r="Z28" i="21" a="1"/>
  <c r="AH67" i="21" a="1"/>
  <c r="O20" i="21" a="1"/>
  <c r="AC76" i="21" a="1"/>
  <c r="BD17" i="21" a="1"/>
  <c r="BO44" i="21" a="1"/>
  <c r="AS46" i="21" a="1"/>
  <c r="M67" i="21" a="1"/>
  <c r="N22" i="21" a="1"/>
  <c r="BD33" i="21" a="1"/>
  <c r="AP30" i="21" a="1"/>
  <c r="U27" i="21" a="1"/>
  <c r="F56" i="21" a="1"/>
  <c r="L51" i="21" a="1"/>
  <c r="AH39" i="21" a="1"/>
  <c r="BC39" i="21" a="1"/>
  <c r="U69" i="21" a="1"/>
  <c r="G22" i="21" a="1"/>
  <c r="S26" i="21" a="1"/>
  <c r="AH10" i="21" a="1"/>
  <c r="BA42" i="21" a="1"/>
  <c r="AU5" i="21" a="1"/>
  <c r="BK23" i="21" a="1"/>
  <c r="AM37" i="21" a="1"/>
  <c r="L16" i="21" a="1"/>
  <c r="AZ26" i="21" a="1"/>
  <c r="AN58" i="21" a="1"/>
  <c r="T43" i="21" a="1"/>
  <c r="AI74" i="21" a="1"/>
  <c r="BJ33" i="21" a="1"/>
  <c r="BP37" i="21" a="1"/>
  <c r="AU64" i="21" a="1"/>
  <c r="AN54" i="21" a="1"/>
  <c r="BR77" i="21" a="1"/>
  <c r="AJ53" i="21" a="1"/>
  <c r="AA14" i="21" a="1"/>
  <c r="AX36" i="21" a="1"/>
  <c r="BG11" i="21" a="1"/>
  <c r="AH24" i="21" a="1"/>
  <c r="AJ28" i="21" a="1"/>
  <c r="G53" i="21" a="1"/>
  <c r="AI50" i="21" a="1"/>
  <c r="AB6" i="21" a="1"/>
  <c r="AO37" i="21" a="1"/>
  <c r="BD10" i="21" a="1"/>
  <c r="AP44" i="21" a="1"/>
  <c r="BL12" i="21" a="1"/>
  <c r="BJ5" i="21" a="1"/>
  <c r="BR46" i="21" a="1"/>
  <c r="AA40" i="21" a="1"/>
  <c r="K36" i="21" a="1"/>
  <c r="R56" i="21" a="1"/>
  <c r="AG42" i="21" a="1"/>
  <c r="S14" i="21" a="1"/>
  <c r="BJ53" i="21" a="1"/>
  <c r="AF5" i="21" a="1"/>
  <c r="U33" i="21" a="1"/>
  <c r="J53" i="21" a="1"/>
  <c r="AG57" i="21" a="1"/>
  <c r="AW51" i="21" a="1"/>
  <c r="AN74" i="21" a="1"/>
  <c r="AS11" i="21" a="1"/>
  <c r="BN58" i="21" a="1"/>
  <c r="AL53" i="21" a="1"/>
  <c r="AU25" i="21" a="1"/>
  <c r="AL52" i="21" a="1"/>
  <c r="X24" i="21" a="1"/>
  <c r="AJ76" i="21" a="1"/>
  <c r="AW49" i="21" a="1"/>
  <c r="AI58" i="21" a="1"/>
  <c r="K73" i="21" a="1"/>
  <c r="Y74" i="21" a="1"/>
  <c r="AZ42" i="21" a="1"/>
  <c r="AI17" i="21" a="1"/>
  <c r="AN45" i="21" a="1"/>
  <c r="AM16" i="21" a="1"/>
  <c r="BI21" i="21" a="1"/>
  <c r="BB46" i="21" a="1"/>
  <c r="AN8" i="21" a="1"/>
  <c r="AF9" i="21" a="1"/>
  <c r="AE65" i="21" a="1"/>
  <c r="AV45" i="21" a="1"/>
  <c r="U21" i="21" a="1"/>
  <c r="V25" i="21" a="1"/>
  <c r="L48" i="21" a="1"/>
  <c r="AT6" i="21" a="1"/>
  <c r="U36" i="21" a="1"/>
  <c r="AH74" i="21" a="1"/>
  <c r="F24" i="21" a="1"/>
  <c r="AB29" i="21" a="1"/>
  <c r="BR28" i="21" a="1"/>
  <c r="BI70" i="21" a="1"/>
  <c r="AO77" i="21" a="1"/>
  <c r="O5" i="21" a="1"/>
  <c r="BE11" i="21" a="1"/>
  <c r="O61" i="21" a="1"/>
  <c r="AA48" i="21" a="1"/>
  <c r="BE35" i="21" a="1"/>
  <c r="H50" i="21" a="1"/>
  <c r="AV55" i="21" a="1"/>
  <c r="BI62" i="21" a="1"/>
  <c r="AH48" i="21" a="1"/>
  <c r="BD14" i="21" a="1"/>
  <c r="BK24" i="21" a="1"/>
  <c r="AW37" i="21" a="1"/>
  <c r="AO64" i="21" a="1"/>
  <c r="AG22" i="21" a="1"/>
  <c r="D35" i="21" a="1"/>
  <c r="BO20" i="21" a="1"/>
  <c r="BR71" i="21" a="1"/>
  <c r="V64" i="21" a="1"/>
  <c r="O72" i="21" a="1"/>
  <c r="U12" i="21" a="1"/>
  <c r="O67" i="21" a="1"/>
  <c r="AF29" i="21" a="1"/>
  <c r="AO75" i="21" a="1"/>
  <c r="BQ55" i="21" a="1"/>
  <c r="BJ37" i="21" a="1"/>
  <c r="AB9" i="21" a="1"/>
  <c r="BD52" i="21" a="1"/>
  <c r="AQ37" i="21" a="1"/>
  <c r="BJ67" i="21" a="1"/>
  <c r="AQ33" i="21" a="1"/>
  <c r="AJ12" i="21" a="1"/>
  <c r="BO48" i="21" a="1"/>
  <c r="AN21" i="21" a="1"/>
  <c r="E51" i="21" a="1"/>
  <c r="AZ40" i="21" a="1"/>
  <c r="BR62" i="21" a="1"/>
  <c r="T27" i="21" a="1"/>
  <c r="AW22" i="21" a="1"/>
  <c r="Z73" i="21" a="1"/>
  <c r="AF26" i="21" a="1"/>
  <c r="BK50" i="21" a="1"/>
  <c r="O37" i="21" a="1"/>
  <c r="AX29" i="21" a="1"/>
  <c r="BE37" i="21" a="1"/>
  <c r="AV7" i="21" a="1"/>
  <c r="AB25" i="21" a="1"/>
  <c r="AA49" i="21" a="1"/>
  <c r="BD30" i="21" a="1"/>
  <c r="U59" i="21" a="1"/>
  <c r="BJ6" i="21" a="1"/>
  <c r="F18" i="21" a="1"/>
  <c r="AT5" i="21" a="1"/>
  <c r="H8" i="21" a="1"/>
  <c r="BH66" i="21" a="1"/>
  <c r="U75" i="21" a="1"/>
  <c r="BK65" i="21" a="1"/>
  <c r="S70" i="21" a="1"/>
  <c r="AF63" i="21" a="1"/>
  <c r="Y67" i="21" a="1"/>
  <c r="BB51" i="21" a="1"/>
  <c r="S61" i="21" a="1"/>
  <c r="BB62" i="21" a="1"/>
  <c r="Z46" i="21" a="1"/>
  <c r="AE45" i="21" a="1"/>
  <c r="AL50" i="21" a="1"/>
  <c r="X64" i="21" a="1"/>
  <c r="BQ63" i="21" a="1"/>
  <c r="BP76" i="21" a="1"/>
  <c r="V72" i="21" a="1"/>
  <c r="BE14" i="21" a="1"/>
  <c r="AA5" i="21" a="1"/>
  <c r="AQ55" i="21" a="1"/>
  <c r="BJ54" i="21" a="1"/>
  <c r="BS5" i="21" a="1"/>
  <c r="BB53" i="21" a="1"/>
  <c r="J72" i="21" a="1"/>
  <c r="BS64" i="21" a="1"/>
  <c r="BI41" i="21" a="1"/>
  <c r="AX77" i="21" a="1"/>
  <c r="AV9" i="21" a="1"/>
  <c r="BP18" i="21" a="1"/>
  <c r="BP69" i="21" a="1"/>
  <c r="AO56" i="21" a="1"/>
  <c r="X72" i="21" a="1"/>
  <c r="H13" i="21" a="1"/>
  <c r="V33" i="21" a="1"/>
  <c r="Z19" i="21" a="1"/>
  <c r="AO8" i="21" a="1"/>
  <c r="BO40" i="21" a="1"/>
  <c r="AA37" i="21" a="1"/>
  <c r="V27" i="21" a="1"/>
  <c r="O51" i="21" a="1"/>
  <c r="AJ15" i="21" a="1"/>
  <c r="AX41" i="21" a="1"/>
  <c r="N65" i="21" a="1"/>
  <c r="BS73" i="21" a="1"/>
  <c r="BQ61" i="21" a="1"/>
  <c r="BD41" i="21" a="1"/>
  <c r="S56" i="21" a="1"/>
  <c r="AP25" i="21" a="1"/>
  <c r="M28" i="21" a="1"/>
  <c r="BH40" i="21" a="1"/>
  <c r="L74" i="21" a="1"/>
  <c r="AC57" i="21" a="1"/>
  <c r="AJ39" i="21" a="1"/>
  <c r="BD19" i="21" a="1"/>
  <c r="AT65" i="21" a="1"/>
  <c r="BL40" i="21" a="1"/>
  <c r="V21" i="21" a="1"/>
  <c r="G34" i="21" a="1"/>
  <c r="AX6" i="21" a="1"/>
  <c r="AQ41" i="21" a="1"/>
  <c r="AB7" i="21" a="1"/>
  <c r="AC19" i="21" a="1"/>
  <c r="BQ43" i="21" a="1"/>
  <c r="Z26" i="21" a="1"/>
  <c r="BS9" i="21" a="1"/>
  <c r="H17" i="21" a="1"/>
  <c r="BD50" i="21" a="1"/>
  <c r="BC63" i="21" a="1"/>
  <c r="AF70" i="21" a="1"/>
  <c r="R45" i="21" a="1"/>
  <c r="BH51" i="21" a="1"/>
  <c r="AH12" i="21" a="1"/>
  <c r="Y68" i="21" a="1"/>
  <c r="BP71" i="21" a="1"/>
  <c r="BO26" i="21" a="1"/>
  <c r="X13" i="21" a="1"/>
  <c r="O8" i="21" a="1"/>
  <c r="AF74" i="21" a="1"/>
  <c r="BH31" i="21" a="1"/>
  <c r="K18" i="21" a="1"/>
  <c r="R74" i="21" a="1"/>
  <c r="BC66" i="21" a="1"/>
  <c r="AX11" i="21" a="1"/>
  <c r="V16" i="21" a="1"/>
  <c r="AU52" i="21" a="1"/>
  <c r="AW47" i="21" a="1"/>
  <c r="AJ52" i="21" a="1"/>
  <c r="F51" i="21" a="1"/>
  <c r="T6" i="21" a="1"/>
  <c r="AO41" i="21" a="1"/>
  <c r="AO54" i="21" a="1"/>
  <c r="AI9" i="21" a="1"/>
  <c r="BI17" i="21" a="1"/>
  <c r="R6" i="21" a="1"/>
  <c r="U38" i="21" a="1"/>
  <c r="AE8" i="21" a="1"/>
  <c r="BS26" i="21" a="1"/>
  <c r="T7" i="21" a="1"/>
  <c r="Y27" i="21" a="1"/>
  <c r="BI55" i="21" a="1"/>
  <c r="AF6" i="21" a="1"/>
  <c r="O41" i="21" a="1"/>
  <c r="BP77" i="21" a="1"/>
  <c r="BG42" i="21" a="1"/>
  <c r="S12" i="21" a="1"/>
  <c r="AC7" i="21" a="1"/>
  <c r="AA56" i="21" a="1"/>
  <c r="AH8" i="21" a="1"/>
  <c r="Y28" i="21" a="1"/>
  <c r="R23" i="21" a="1"/>
  <c r="X11" i="21" a="1"/>
  <c r="AP24" i="21" a="1"/>
  <c r="AX14" i="21" a="1"/>
  <c r="M71" i="21" a="1"/>
  <c r="G25" i="21" a="1"/>
  <c r="M58" i="21" a="1"/>
  <c r="U43" i="21" a="1"/>
  <c r="AB49" i="21" a="1"/>
  <c r="T49" i="21" a="1"/>
  <c r="AQ35" i="21" a="1"/>
  <c r="AX51" i="21" a="1"/>
  <c r="AM44" i="21" a="1"/>
  <c r="V63" i="21" a="1"/>
  <c r="AG8" i="21" a="1"/>
  <c r="BQ20" i="21" a="1"/>
  <c r="BL29" i="21" a="1"/>
  <c r="BJ29" i="21" a="1"/>
  <c r="AG73" i="21" a="1"/>
  <c r="E36" i="21" a="1"/>
  <c r="AF71" i="21" a="1"/>
  <c r="AF11" i="21" a="1"/>
  <c r="AT27" i="21" a="1"/>
  <c r="BB8" i="21" a="1"/>
  <c r="BP58" i="21" a="1"/>
  <c r="BG61" i="21" a="1"/>
  <c r="C49" i="21" a="1"/>
  <c r="AX34" i="21" a="1"/>
  <c r="Y6" i="21" a="1"/>
  <c r="AU40" i="21" a="1"/>
  <c r="Z24" i="21" a="1"/>
  <c r="N46" i="21" a="1"/>
  <c r="AM75" i="21" a="1"/>
  <c r="AS61" i="21" a="1"/>
  <c r="O18" i="21" a="1"/>
  <c r="F42" i="21" a="1"/>
  <c r="AM25" i="21" a="1"/>
  <c r="BD70" i="21" a="1"/>
  <c r="AJ36" i="21" a="1"/>
  <c r="AW10" i="21" a="1"/>
  <c r="V37" i="21" a="1"/>
  <c r="F22" i="21" a="1"/>
  <c r="AC42" i="21" a="1"/>
  <c r="BL57" i="21" a="1"/>
  <c r="BA22" i="21" a="1"/>
  <c r="N77" i="21" a="1"/>
  <c r="AN39" i="21" a="1"/>
  <c r="BS75" i="21" a="1"/>
  <c r="H7" i="21" a="1"/>
  <c r="AB22" i="21" a="1"/>
  <c r="K56" i="21" a="1"/>
  <c r="K41" i="21" a="1"/>
  <c r="AN56" i="21" a="1"/>
  <c r="BR72" i="21" a="1"/>
  <c r="AG10" i="21" a="1"/>
  <c r="AM51" i="21" a="1"/>
  <c r="AQ71" i="21" a="1"/>
  <c r="AA64" i="21" a="1"/>
  <c r="AX46" i="21" a="1"/>
  <c r="N61" i="21" a="1"/>
  <c r="AM10" i="21" a="1"/>
  <c r="U58" i="21" a="1"/>
  <c r="L14" i="21" a="1"/>
  <c r="BP12" i="21" a="1"/>
  <c r="X5" i="21" a="1"/>
  <c r="H38" i="21" a="1"/>
  <c r="BC14" i="21" a="1"/>
  <c r="BL75" i="21" a="1"/>
  <c r="E72" i="21" a="1"/>
  <c r="BI65" i="21" a="1"/>
  <c r="O24" i="21" a="1"/>
  <c r="U13" i="21" a="1"/>
  <c r="AB61" i="21" a="1"/>
  <c r="BD12" i="21" a="1"/>
  <c r="AO47" i="21" a="1"/>
  <c r="O17" i="21" a="1"/>
  <c r="AQ5" i="21" a="1"/>
  <c r="AX56" i="21" a="1"/>
  <c r="BP33" i="21" a="1"/>
  <c r="BQ46" i="21" a="1"/>
  <c r="D77" i="21" a="1"/>
  <c r="BG27" i="21" a="1"/>
  <c r="AI63" i="21" a="1"/>
  <c r="F76" i="21" a="1"/>
  <c r="AB17" i="21" a="1"/>
  <c r="AM65" i="21" a="1"/>
  <c r="AT29" i="21" a="1"/>
  <c r="BO70" i="21" a="1"/>
  <c r="AB30" i="21" a="1"/>
  <c r="H30" i="21" a="1"/>
  <c r="BJ58" i="21" a="1"/>
  <c r="O29" i="21" a="1"/>
  <c r="BD65" i="21" a="1"/>
  <c r="BB25" i="21" a="1"/>
  <c r="AL8" i="21" a="1"/>
  <c r="AV33" i="21" a="1"/>
  <c r="G40" i="21" a="1"/>
  <c r="AC74" i="21" a="1"/>
  <c r="AW23" i="21" a="1"/>
  <c r="F29" i="21" a="1"/>
  <c r="AG76" i="21" a="1"/>
  <c r="AP6" i="21" a="1"/>
  <c r="T61" i="21" a="1"/>
  <c r="BK56" i="21" a="1"/>
  <c r="AB76" i="21" a="1"/>
  <c r="BS24" i="21" a="1"/>
  <c r="F60" i="21" a="1"/>
  <c r="AA62" i="21" a="1"/>
  <c r="R57" i="21" a="1"/>
  <c r="L40" i="21" a="1"/>
  <c r="BO16" i="21" a="1"/>
  <c r="BP15" i="21" a="1"/>
  <c r="Y10" i="21" a="1"/>
  <c r="BL11" i="21" a="1"/>
  <c r="AX35" i="21" a="1"/>
  <c r="AW5" i="21" a="1"/>
  <c r="U68" i="21" a="1"/>
  <c r="AC61" i="21" a="1"/>
  <c r="M73" i="21" a="1"/>
  <c r="V40" i="21" a="1"/>
  <c r="L29" i="21" a="1"/>
  <c r="BI11" i="21" a="1"/>
  <c r="Y30" i="21" a="1"/>
  <c r="BK14" i="21" a="1"/>
  <c r="AH7" i="21" a="1"/>
  <c r="AH34" i="21" a="1"/>
  <c r="AP67" i="21" a="1"/>
  <c r="Z15" i="21" a="1"/>
  <c r="H14" i="21" a="1"/>
  <c r="BB56" i="21" a="1"/>
  <c r="BH32" i="21" a="1"/>
  <c r="AM22" i="21" a="1"/>
  <c r="U73" i="21" a="1"/>
  <c r="AI22" i="21" a="1"/>
  <c r="O66" i="21" a="1"/>
  <c r="BJ44" i="21" a="1"/>
  <c r="G72" i="21" a="1"/>
  <c r="V17" i="21" a="1"/>
  <c r="Y12" i="21" a="1"/>
  <c r="V59" i="21" a="1"/>
  <c r="AT71" i="21" a="1"/>
  <c r="AB24" i="21" a="1"/>
  <c r="BL30" i="21" a="1"/>
  <c r="S18" i="21" a="1"/>
  <c r="BK31" i="21" a="1"/>
  <c r="BL65" i="21" a="1"/>
  <c r="D20" i="21" a="1"/>
  <c r="BH15" i="21" a="1"/>
  <c r="AX28" i="21" a="1"/>
  <c r="AJ65" i="21" a="1"/>
  <c r="AZ41" i="21" a="1"/>
  <c r="D66" i="21" a="1"/>
  <c r="AB5" i="21" a="1"/>
  <c r="O21" i="21" a="1"/>
  <c r="BE64" i="21" a="1"/>
  <c r="AX31" i="21" a="1"/>
  <c r="BD60" i="21" a="1"/>
  <c r="AN68" i="21" a="1"/>
  <c r="BR48" i="21" a="1"/>
  <c r="E22" i="21" a="1"/>
  <c r="BQ64" i="21" a="1"/>
  <c r="BE59" i="21" a="1"/>
  <c r="BR14" i="21" a="1"/>
  <c r="BQ52" i="21" a="1"/>
  <c r="AI41" i="21" a="1"/>
  <c r="AA17" i="21" a="1"/>
  <c r="AB71" i="21" a="1"/>
  <c r="BI59" i="21" a="1"/>
  <c r="AN43" i="21" a="1"/>
  <c r="BE25" i="21" a="1"/>
  <c r="S17" i="21" a="1"/>
  <c r="M34" i="21" a="1"/>
  <c r="AI14" i="21" a="1"/>
  <c r="AV30" i="21" a="1"/>
  <c r="AV52" i="21" a="1"/>
  <c r="AU66" i="21" a="1"/>
  <c r="AO27" i="21" a="1"/>
  <c r="BL36" i="21" a="1"/>
  <c r="H10" i="21" a="1"/>
  <c r="BJ47" i="21" a="1"/>
  <c r="BL13" i="21" a="1"/>
  <c r="BS62" i="21" a="1"/>
  <c r="S55" i="21" a="1"/>
  <c r="AT18" i="21" a="1"/>
  <c r="BO32" i="21" a="1"/>
  <c r="L8" i="21" a="1"/>
  <c r="AG28" i="21" a="1"/>
  <c r="BI71" i="21" a="1"/>
  <c r="BI31" i="21" a="1"/>
  <c r="BL38" i="21" a="1"/>
  <c r="F70" i="21" a="1"/>
  <c r="AF14" i="21" a="1"/>
  <c r="J39" i="21" a="1"/>
  <c r="M15" i="21" a="1"/>
  <c r="Y17" i="21" a="1"/>
  <c r="AP47" i="21" a="1"/>
  <c r="AG21" i="21" a="1"/>
  <c r="S53" i="21" a="1"/>
  <c r="BK47" i="21" a="1"/>
  <c r="BE51" i="21" a="1"/>
  <c r="BG56" i="21" a="1"/>
  <c r="S37" i="21" a="1"/>
  <c r="R49" i="21" a="1"/>
  <c r="AT59" i="21" a="1"/>
  <c r="G46" i="21" a="1"/>
  <c r="AZ21" i="21" a="1"/>
  <c r="AI51" i="21" a="1"/>
  <c r="AN38" i="21" a="1"/>
  <c r="AM30" i="21" a="1"/>
  <c r="BN38" i="21" a="1"/>
  <c r="AO65" i="21" a="1"/>
  <c r="BN77" i="21" a="1"/>
  <c r="BG66" i="21" a="1"/>
  <c r="BN41" i="21" a="1"/>
  <c r="AW75" i="21" a="1"/>
  <c r="D62" i="21" a="1"/>
  <c r="S47" i="21" a="1"/>
  <c r="BI22" i="21" a="1"/>
  <c r="AQ72" i="21" a="1"/>
  <c r="L60" i="21" a="1"/>
  <c r="E32" i="21" a="1"/>
  <c r="Z59" i="21" a="1"/>
  <c r="AQ62" i="21" a="1"/>
  <c r="AX57" i="21" a="1"/>
  <c r="BI29" i="21" a="1"/>
  <c r="R75" i="21" a="1"/>
  <c r="BN42" i="21" a="1"/>
  <c r="BC51" i="21" a="1"/>
  <c r="K71" i="21" a="1"/>
  <c r="C36" i="21" a="1"/>
  <c r="BQ59" i="21" a="1"/>
  <c r="BG7" i="21" a="1"/>
  <c r="O27" i="21" a="1"/>
  <c r="J63" i="21" a="1"/>
  <c r="BE62" i="21" a="1"/>
  <c r="C44" i="21" a="1"/>
  <c r="AZ77" i="21" a="1"/>
  <c r="AC53" i="21" a="1"/>
  <c r="AV19" i="21" a="1"/>
  <c r="J5" i="21" a="1"/>
  <c r="BL43" i="21" a="1"/>
  <c r="Q23" i="21" a="1"/>
  <c r="M17" i="21" a="1"/>
  <c r="BP11" i="21" a="1"/>
  <c r="R61" i="21" a="1"/>
  <c r="AE56" i="21" a="1"/>
  <c r="U55" i="21" a="1"/>
  <c r="BI19" i="21" a="1"/>
  <c r="L35" i="21" a="1"/>
  <c r="Q71" i="21" a="1"/>
  <c r="J69" i="21" a="1"/>
  <c r="AC18" i="21" a="1"/>
  <c r="AV46" i="21" a="1"/>
  <c r="AA7" i="21" a="1"/>
  <c r="AE44" i="21" a="1"/>
  <c r="U18" i="21" a="1"/>
  <c r="E66" i="21" a="1"/>
  <c r="BP16" i="21" a="1"/>
  <c r="AZ55" i="21" a="1"/>
  <c r="AX54" i="21" a="1"/>
  <c r="BP48" i="21" a="1"/>
  <c r="BB67" i="21" a="1"/>
  <c r="Q18" i="21" a="1"/>
  <c r="BP49" i="21" a="1"/>
  <c r="AM6" i="21" a="1"/>
  <c r="AU9" i="21" a="1"/>
  <c r="AL6" i="21" a="1"/>
  <c r="C68" i="21" a="1"/>
  <c r="X59" i="21" a="1"/>
  <c r="AW28" i="21" a="1"/>
  <c r="BH47" i="21" a="1"/>
  <c r="AH22" i="21" a="1"/>
  <c r="AA65" i="21" a="1"/>
  <c r="O22" i="21" a="1"/>
  <c r="R34" i="21" a="1"/>
  <c r="R39" i="21" a="1"/>
  <c r="AI25" i="21" a="1"/>
  <c r="AA70" i="21" a="1"/>
  <c r="AW65" i="21" a="1"/>
  <c r="BS49" i="21" a="1"/>
  <c r="R10" i="21" a="1"/>
  <c r="S11" i="21" a="1"/>
  <c r="G14" i="21" a="1"/>
  <c r="BK49" i="21" a="1"/>
  <c r="D56" i="21" a="1"/>
  <c r="BQ73" i="21" a="1"/>
  <c r="BH55" i="21" a="1"/>
  <c r="BP59" i="21" a="1"/>
  <c r="G6" i="21" a="1"/>
  <c r="M21" i="21" a="1"/>
  <c r="R20" i="21" a="1"/>
  <c r="AB36" i="21" a="1"/>
  <c r="E53" i="21" a="1"/>
  <c r="BK32" i="21" a="1"/>
  <c r="AG5" i="21" a="1"/>
  <c r="AH6" i="21" a="1"/>
  <c r="E18" i="21" a="1"/>
  <c r="BC65" i="21" a="1"/>
  <c r="BD22" i="21" a="1"/>
  <c r="AJ72" i="21" a="1"/>
  <c r="K42" i="21" a="1"/>
  <c r="AW24" i="21" a="1"/>
  <c r="BP14" i="21" a="1"/>
  <c r="N7" i="21" a="1"/>
  <c r="E58" i="21" a="1"/>
  <c r="BN40" i="21" a="1"/>
  <c r="O15" i="21" a="1"/>
  <c r="F46" i="21" a="1"/>
  <c r="BS72" i="21" a="1"/>
  <c r="BO35" i="21" a="1"/>
  <c r="AX7" i="21" a="1"/>
  <c r="BB42" i="21" a="1"/>
  <c r="AH9" i="21" a="1"/>
  <c r="T52" i="21" a="1"/>
  <c r="AC13" i="21" a="1"/>
  <c r="BQ21" i="21" a="1"/>
  <c r="H62" i="21" a="1"/>
  <c r="BS48" i="21" a="1"/>
  <c r="U50" i="21" a="1"/>
  <c r="AB21" i="21" a="1"/>
  <c r="AH47" i="21" a="1"/>
  <c r="K25" i="21" a="1"/>
  <c r="AH41" i="21" a="1"/>
  <c r="Z48" i="21" a="1"/>
  <c r="G33" i="21" a="1"/>
  <c r="BO8" i="21" a="1"/>
  <c r="O63" i="21" a="1"/>
  <c r="M35" i="21" a="1"/>
  <c r="AM50" i="21" a="1"/>
  <c r="AB32" i="21" a="1"/>
  <c r="BL70" i="21" a="1"/>
  <c r="AX20" i="21" a="1"/>
  <c r="BR8" i="21" a="1"/>
  <c r="AE12" i="21" a="1"/>
  <c r="BD54" i="21" a="1"/>
  <c r="BO42" i="21" a="1"/>
  <c r="BJ71" i="21" a="1"/>
  <c r="T45" i="21" a="1"/>
  <c r="Y7" i="21" a="1"/>
  <c r="BE72" i="21" a="1"/>
  <c r="N8" i="21" a="1"/>
  <c r="S38" i="21" a="1"/>
  <c r="E34" i="21" a="1"/>
  <c r="BB22" i="21" a="1"/>
  <c r="AU49" i="21" a="1"/>
  <c r="BR12" i="21" a="1"/>
  <c r="BB60" i="21" a="1"/>
  <c r="K38" i="21" a="1"/>
  <c r="BP50" i="21" a="1"/>
  <c r="AN72" i="21" a="1"/>
  <c r="AW14" i="21" a="1"/>
  <c r="AJ8" i="21" a="1"/>
  <c r="AF33" i="21" a="1"/>
  <c r="BP23" i="21" a="1"/>
  <c r="BA31" i="21" a="1"/>
  <c r="BE26" i="21" a="1"/>
  <c r="AM77" i="21" a="1"/>
  <c r="AH54" i="21" a="1"/>
  <c r="X68" i="21" a="1"/>
  <c r="V8" i="21" a="1"/>
  <c r="AU7" i="21" a="1"/>
  <c r="AG50" i="21" a="1"/>
  <c r="J64" i="21" a="1"/>
  <c r="BP60" i="21" a="1"/>
  <c r="AM5" i="21" a="1"/>
  <c r="AQ69" i="21" a="1"/>
  <c r="AN28" i="21" a="1"/>
  <c r="AW74" i="21" a="1"/>
  <c r="AS69" i="21" a="1"/>
  <c r="N67" i="21" a="1"/>
  <c r="AP51" i="21" a="1"/>
  <c r="J73" i="21" a="1"/>
  <c r="Q63" i="21" a="1"/>
  <c r="BL42" i="21" a="1"/>
  <c r="V58" i="21" a="1"/>
  <c r="J17" i="21" a="1"/>
  <c r="BQ75" i="21" a="1"/>
  <c r="F37" i="21" a="1"/>
  <c r="AF13" i="21" a="1"/>
  <c r="M61" i="21" a="1"/>
  <c r="H21" i="21" a="1"/>
  <c r="BQ37" i="21" a="1"/>
  <c r="AZ65" i="21" a="1"/>
  <c r="L59" i="21" a="1"/>
  <c r="C76" i="21" a="1"/>
  <c r="Q76" i="21" a="1"/>
  <c r="AS64" i="21" a="1"/>
  <c r="BB72" i="21" a="1"/>
  <c r="AL41" i="21" a="1"/>
  <c r="C29" i="21" a="1"/>
  <c r="AE32" i="21" a="1"/>
  <c r="Y37" i="21" a="1"/>
  <c r="AP43" i="21" a="1"/>
  <c r="BR64" i="21" a="1"/>
  <c r="AB20" i="21" a="1"/>
  <c r="BK20" i="21" a="1"/>
  <c r="AJ24" i="21" a="1"/>
  <c r="BB45" i="21" a="1"/>
  <c r="BA56" i="21" a="1"/>
  <c r="N32" i="21" a="1"/>
  <c r="U7" i="21" a="1"/>
  <c r="O73" i="21" a="1"/>
  <c r="AU70" i="21" a="1"/>
  <c r="BI35" i="21" a="1"/>
  <c r="BE40" i="21" a="1"/>
  <c r="AM71" i="21" a="1"/>
  <c r="AT76" i="21" a="1"/>
  <c r="BL6" i="21" a="1"/>
  <c r="AG31" i="21" a="1"/>
  <c r="BR51" i="21" a="1"/>
  <c r="Q51" i="21" a="1"/>
  <c r="AC31" i="21" a="1"/>
  <c r="BB5" i="21" a="1"/>
  <c r="BJ68" i="21" a="1"/>
  <c r="AP40" i="21" a="1"/>
  <c r="BR67" i="21" a="1"/>
  <c r="AJ18" i="21" a="1"/>
  <c r="J33" i="21" a="1"/>
  <c r="BA10" i="21" a="1"/>
  <c r="BB6" i="21" a="1"/>
  <c r="AB52" i="21" a="1"/>
  <c r="BQ22" i="21" a="1"/>
  <c r="AN29" i="21" a="1"/>
  <c r="BJ19" i="21" a="1"/>
  <c r="O69" i="21" a="1"/>
  <c r="G65" i="21" a="1"/>
  <c r="AF45" i="21" a="1"/>
  <c r="AA72" i="21" a="1"/>
  <c r="AL72" i="21" a="1"/>
  <c r="AG49" i="21" a="1"/>
  <c r="BL18" i="21" a="1"/>
  <c r="AH52" i="21" a="1"/>
  <c r="BG75" i="21" a="1"/>
  <c r="AM32" i="21" a="1"/>
  <c r="AL77" i="21" a="1"/>
  <c r="T32" i="21" a="1"/>
  <c r="L26" i="21" a="1"/>
  <c r="AU15" i="21" a="1"/>
  <c r="AP61" i="21" a="1"/>
  <c r="AN41" i="21" a="1"/>
  <c r="S77" i="21" a="1"/>
  <c r="BO64" i="21" a="1"/>
  <c r="Z43" i="21" a="1"/>
  <c r="BE30" i="21" a="1"/>
  <c r="L70" i="21" a="1"/>
  <c r="BQ39" i="21" a="1"/>
  <c r="AT41" i="21" a="1"/>
  <c r="X10" i="21" a="1"/>
  <c r="AB10" i="21" a="1"/>
  <c r="H57" i="21" a="1"/>
  <c r="N5" i="21" a="1"/>
  <c r="AF38" i="21" a="1"/>
  <c r="X37" i="21" a="1"/>
  <c r="BK8" i="21" a="1"/>
  <c r="BR24" i="21" a="1"/>
  <c r="AJ41" i="21" a="1"/>
  <c r="BR63" i="21" a="1"/>
  <c r="AB47" i="21" a="1"/>
  <c r="E50" i="21" a="1"/>
  <c r="J56" i="21" a="1"/>
  <c r="J36" i="21" a="1"/>
  <c r="BQ34" i="21" a="1"/>
  <c r="AX45" i="21" a="1"/>
  <c r="AA41" i="21" a="1"/>
  <c r="AZ54" i="21" a="1"/>
  <c r="M44" i="21" a="1"/>
  <c r="AA68" i="21" a="1"/>
  <c r="AT51" i="21" a="1"/>
  <c r="Q33" i="21" a="1"/>
  <c r="AB50" i="21" a="1"/>
  <c r="V32" i="21" a="1"/>
  <c r="AT13" i="21" a="1"/>
  <c r="AS62" i="21" a="1"/>
  <c r="AJ19" i="21" a="1"/>
  <c r="AG69" i="21" a="1"/>
  <c r="BA33" i="21" a="1"/>
  <c r="AE66" i="21" a="1"/>
  <c r="X52" i="21" a="1"/>
  <c r="C40" i="21" a="1"/>
  <c r="AB68" i="21" a="1"/>
  <c r="AS23" i="21" a="1"/>
  <c r="Q17" i="21" a="1"/>
  <c r="AZ12" i="21" a="1"/>
  <c r="Q15" i="21" a="1"/>
  <c r="BR44" i="21" a="1"/>
  <c r="BK59" i="21" a="1"/>
  <c r="AE22" i="21" a="1"/>
  <c r="X35" i="21" a="1"/>
  <c r="G5" i="21" a="1"/>
  <c r="BK7" i="21" a="1"/>
  <c r="AZ35" i="21" a="1"/>
  <c r="M5" i="21" a="1"/>
  <c r="BA44" i="21" a="1"/>
  <c r="AO43" i="21" a="1"/>
  <c r="AP77" i="21" a="1"/>
  <c r="AO74" i="21" a="1"/>
  <c r="D58" i="21" a="1"/>
  <c r="AX16" i="21" a="1"/>
  <c r="AV58" i="21" a="1"/>
  <c r="BJ9" i="21" a="1"/>
  <c r="K77" i="21" a="1"/>
  <c r="AV61" i="21" a="1"/>
  <c r="N68" i="21" a="1"/>
  <c r="AX50" i="21" a="1"/>
  <c r="BQ47" i="21" a="1"/>
  <c r="Z32" i="21" a="1"/>
  <c r="U66" i="21" a="1"/>
  <c r="O42" i="21" a="1"/>
  <c r="T30" i="21" a="1"/>
  <c r="BI20" i="21" a="1"/>
  <c r="N54" i="21" a="1"/>
  <c r="AB55" i="21" a="1"/>
  <c r="AQ59" i="21" a="1"/>
  <c r="AM67" i="21" a="1"/>
  <c r="AW43" i="21" a="1"/>
  <c r="AJ25" i="21" a="1"/>
  <c r="AP54" i="21" a="1"/>
  <c r="BO22" i="21" a="1"/>
  <c r="AE27" i="21" a="1"/>
  <c r="AS25" i="21" a="1"/>
  <c r="AG15" i="21" a="1"/>
  <c r="E41" i="21" a="1"/>
  <c r="S42" i="21" a="1"/>
  <c r="BG45" i="21" a="1"/>
  <c r="L53" i="21" a="1"/>
  <c r="AO16" i="21" a="1"/>
  <c r="G70" i="21" a="1"/>
  <c r="AX10" i="21" a="1"/>
  <c r="T60" i="21" a="1"/>
  <c r="BR58" i="21" a="1"/>
  <c r="BK68" i="21" a="1"/>
  <c r="E74" i="21" a="1"/>
  <c r="AG33" i="21" a="1"/>
  <c r="AX72" i="21" a="1"/>
  <c r="BC27" i="21" a="1"/>
  <c r="BC59" i="21" a="1"/>
  <c r="K9" i="21" a="1"/>
  <c r="G63" i="21" a="1"/>
  <c r="BH35" i="21" a="1"/>
  <c r="AE76" i="21" a="1"/>
  <c r="U22" i="21" a="1"/>
  <c r="BB15" i="21" a="1"/>
  <c r="T69" i="21" a="1"/>
  <c r="BI34" i="21" a="1"/>
  <c r="BJ57" i="21" a="1"/>
  <c r="BS51" i="21" a="1"/>
  <c r="BC36" i="21" a="1"/>
  <c r="V48" i="21" a="1"/>
  <c r="AE29" i="21" a="1"/>
  <c r="BA73" i="21" a="1"/>
  <c r="BS66" i="21" a="1"/>
  <c r="BN10" i="21" a="1"/>
  <c r="AV75" i="21" a="1"/>
  <c r="AH33" i="21" a="1"/>
  <c r="BO24" i="21" a="1"/>
  <c r="BQ65" i="21" a="1"/>
  <c r="BP29" i="21" a="1"/>
  <c r="G74" i="21" a="1"/>
  <c r="AP70" i="21" a="1"/>
  <c r="T51" i="21" a="1"/>
  <c r="AH46" i="21" a="1"/>
  <c r="AB40" i="21" a="1"/>
  <c r="AN77" i="21" a="1"/>
  <c r="BQ27" i="21" a="1"/>
  <c r="C62" i="21" a="1"/>
  <c r="AS26" i="21" a="1"/>
  <c r="N21" i="21" a="1"/>
  <c r="BH76" i="21" a="1"/>
  <c r="BQ51" i="21" a="1"/>
  <c r="AJ20" i="21" a="1"/>
  <c r="N52" i="21" a="1"/>
  <c r="BK46" i="21" a="1"/>
  <c r="AO66" i="21" a="1"/>
  <c r="BQ67" i="21" a="1"/>
  <c r="AJ64" i="21" a="1"/>
  <c r="AC12" i="21" a="1"/>
  <c r="T35" i="21" a="1"/>
  <c r="H24" i="21" a="1"/>
  <c r="AT20" i="21" a="1"/>
  <c r="BK21" i="21" a="1"/>
  <c r="AU77" i="21" a="1"/>
  <c r="M42" i="21" a="1"/>
  <c r="AQ8" i="21" a="1"/>
  <c r="AN71" i="21" a="1"/>
  <c r="AB42" i="21" a="1"/>
  <c r="E42" i="21" a="1"/>
  <c r="AC14" i="21" a="1"/>
  <c r="BN66" i="21" a="1"/>
  <c r="BA60" i="21" a="1"/>
  <c r="AQ30" i="21" a="1"/>
  <c r="H52" i="21" a="1"/>
  <c r="F47" i="21" a="1"/>
  <c r="AH49" i="21" a="1"/>
  <c r="AW77" i="21" a="1"/>
  <c r="J44" i="21" a="1"/>
  <c r="AL36" i="21" a="1"/>
  <c r="AZ72" i="21" a="1"/>
  <c r="T13" i="21" a="1"/>
  <c r="J26" i="21" a="1"/>
  <c r="J43" i="21" a="1"/>
  <c r="Q35" i="21" a="1"/>
  <c r="AT24" i="21" a="1"/>
  <c r="AZ51" i="21" a="1"/>
  <c r="X60" i="21" a="1"/>
  <c r="AE25" i="21" a="1"/>
  <c r="AJ44" i="21" a="1"/>
  <c r="O39" i="21" a="1"/>
  <c r="BJ75" i="21" a="1"/>
  <c r="K24" i="21" a="1"/>
  <c r="AG23" i="21" a="1"/>
  <c r="BL62" i="21" a="1"/>
  <c r="BO9" i="21" a="1"/>
  <c r="AW64" i="21" a="1"/>
  <c r="R15" i="21" a="1"/>
  <c r="AL44" i="21" a="1"/>
  <c r="BD55" i="21" a="1"/>
  <c r="AN59" i="21" a="1"/>
  <c r="AL71" i="21" a="1"/>
  <c r="AL30" i="21" a="1"/>
  <c r="AF64" i="21" a="1"/>
  <c r="BG33" i="21" a="1"/>
  <c r="BD69" i="21" a="1"/>
  <c r="BL63" i="21" a="1"/>
  <c r="AI35" i="21" a="1"/>
  <c r="Q46" i="21" a="1"/>
  <c r="BQ60" i="21" a="1"/>
  <c r="AQ7" i="21" a="1"/>
  <c r="BQ17" i="21" a="1"/>
  <c r="AE40" i="21" a="1"/>
  <c r="BQ53" i="21" a="1"/>
  <c r="AF52" i="21" a="1"/>
  <c r="K54" i="21" a="1"/>
  <c r="E6" i="21" a="1"/>
  <c r="AS35" i="21" a="1"/>
  <c r="AV56" i="21" a="1"/>
  <c r="V18" i="21" a="1"/>
  <c r="O9" i="21" a="1"/>
  <c r="AE62" i="21" a="1"/>
  <c r="F68" i="21" a="1"/>
  <c r="N9" i="21" a="1"/>
  <c r="U23" i="21" a="1"/>
  <c r="AS51" i="21" a="1"/>
  <c r="AT30" i="21" a="1"/>
  <c r="K58" i="21" a="1"/>
  <c r="S5" i="21" a="1"/>
  <c r="AO5" i="21" a="1"/>
  <c r="BH71" i="21" a="1"/>
  <c r="BA75" i="21" a="1"/>
  <c r="BK77" i="21" a="1"/>
  <c r="E38" i="21" a="1"/>
  <c r="BK48" i="21" a="1"/>
  <c r="AA13" i="21" a="1"/>
  <c r="D70" i="21" a="1"/>
  <c r="Q31" i="21" a="1"/>
  <c r="BD48" i="21" a="1"/>
  <c r="U71" i="21" a="1"/>
  <c r="AM72" i="21" a="1"/>
  <c r="L20" i="21" a="1"/>
  <c r="AG56" i="21" a="1"/>
  <c r="BE27" i="21" a="1"/>
  <c r="O77" i="21" a="1"/>
  <c r="AQ46" i="21" a="1"/>
  <c r="L47" i="21" a="1"/>
  <c r="BB38" i="21" a="1"/>
  <c r="BI6" i="21" a="1"/>
  <c r="M7" i="21" a="1"/>
  <c r="K6" i="21" a="1"/>
  <c r="AO22" i="21" a="1"/>
  <c r="U24" i="21" a="1"/>
  <c r="BO51" i="21" a="1"/>
  <c r="L61" i="21" a="1"/>
  <c r="AA6" i="21" a="1"/>
  <c r="Y72" i="21" a="1"/>
  <c r="H47" i="21" a="1"/>
  <c r="AB67" i="21" a="1"/>
  <c r="D50" i="21" a="1"/>
  <c r="AT45" i="21" a="1"/>
  <c r="V13" i="21" a="1"/>
  <c r="Q39" i="21" a="1"/>
  <c r="R47" i="21" a="1"/>
  <c r="AI60" i="21" a="1"/>
  <c r="AQ25" i="21" a="1"/>
  <c r="BK44" i="21" a="1"/>
  <c r="S34" i="21" a="1"/>
  <c r="K7" i="21" a="1"/>
  <c r="AO40" i="21" a="1"/>
  <c r="BQ35" i="21" a="1"/>
  <c r="BL68" i="21" a="1"/>
  <c r="BO7" i="21" a="1"/>
  <c r="AH50" i="21" a="1"/>
  <c r="BA19" i="21" a="1"/>
  <c r="BP70" i="21" a="1"/>
  <c r="AO18" i="21" a="1"/>
  <c r="AI40" i="21" a="1"/>
  <c r="AF36" i="21" a="1"/>
  <c r="Z20" i="21" a="1"/>
  <c r="M62" i="21" a="1"/>
  <c r="AG20" i="21" a="1"/>
  <c r="AO12" i="21" a="1"/>
  <c r="AM54" i="21" a="1"/>
  <c r="O70" i="21" a="1"/>
  <c r="AI37" i="21" a="1"/>
  <c r="Q45" i="21" a="1"/>
  <c r="AX48" i="21" a="1"/>
  <c r="Z22" i="21" a="1"/>
  <c r="BO6" i="21" a="1"/>
  <c r="S66" i="21" a="1"/>
  <c r="BO38" i="21" a="1"/>
  <c r="T74" i="21" a="1"/>
  <c r="AF59" i="21" a="1"/>
  <c r="BL44" i="21" a="1"/>
  <c r="BE74" i="21" a="1"/>
  <c r="BQ40" i="21" a="1"/>
  <c r="AQ48" i="21" a="1"/>
  <c r="Z38" i="21" a="1"/>
  <c r="AL46" i="21" a="1"/>
  <c r="BJ8" i="21" a="1"/>
  <c r="U44" i="21" a="1"/>
  <c r="AN9" i="21" a="1"/>
  <c r="BG39" i="21" a="1"/>
  <c r="BS34" i="21" a="1"/>
  <c r="BR33" i="21" a="1"/>
  <c r="AF49" i="21" a="1"/>
  <c r="BS28" i="21" a="1"/>
  <c r="AP65" i="21" a="1"/>
  <c r="U76" i="21" a="1"/>
  <c r="AI65" i="21" a="1"/>
  <c r="AZ76" i="21" a="1"/>
  <c r="Q21" i="21" a="1"/>
  <c r="BG36" i="21" a="1"/>
  <c r="E33" i="21" a="1"/>
  <c r="AE59" i="21" a="1"/>
  <c r="AL38" i="21" a="1"/>
  <c r="C35" i="21" a="1"/>
  <c r="X30" i="21" a="1"/>
  <c r="AI44" i="21" a="1"/>
  <c r="BG29" i="21" a="1"/>
  <c r="BN29" i="21" a="1"/>
  <c r="L5" i="21" a="1"/>
  <c r="BR70" i="21" a="1"/>
  <c r="AZ52" i="21" a="1"/>
  <c r="AO26" i="21" a="1"/>
  <c r="AC59" i="21" a="1"/>
  <c r="AJ43" i="21" a="1"/>
  <c r="BL60" i="21" a="1"/>
  <c r="AJ49" i="21" a="1"/>
  <c r="AV60" i="21" a="1"/>
  <c r="AC34" i="21" a="1"/>
  <c r="BS13" i="21" a="1"/>
  <c r="BC44" i="21" a="1"/>
  <c r="BQ12" i="21" a="1"/>
  <c r="AA35" i="21" a="1"/>
  <c r="D48" i="21" a="1"/>
  <c r="AJ11" i="21" a="1"/>
  <c r="H74" i="21" a="1"/>
  <c r="C16" i="21" a="1"/>
  <c r="AJ61" i="21" a="1"/>
  <c r="BJ55" i="21" a="1"/>
  <c r="BL59" i="21" a="1"/>
  <c r="AQ22" i="21" a="1"/>
  <c r="N57" i="21" a="1"/>
  <c r="AW68" i="21" a="1"/>
  <c r="N17" i="21" a="1"/>
  <c r="AC11" i="21" a="1"/>
  <c r="BJ13" i="21" a="1"/>
  <c r="BD42" i="21" a="1"/>
  <c r="AQ60" i="21" a="1"/>
  <c r="AC43" i="21" a="1"/>
  <c r="AW27" i="21" a="1"/>
  <c r="H69" i="21" a="1"/>
  <c r="H53" i="21" a="1"/>
  <c r="Q48" i="21" a="1"/>
  <c r="BH60" i="21" a="1"/>
  <c r="D38" i="21" a="1"/>
  <c r="AN75" i="21" a="1"/>
  <c r="BC17" i="21" a="1"/>
  <c r="BO77" i="21" a="1"/>
  <c r="AA33" i="21" a="1"/>
  <c r="AS9" i="21" a="1"/>
  <c r="Y5" i="21" a="1"/>
  <c r="X76" i="21" a="1"/>
  <c r="AP53" i="21" a="1"/>
  <c r="AX53" i="21" a="1"/>
  <c r="AU35" i="21" a="1"/>
  <c r="C15" i="21" a="1"/>
  <c r="J77" i="21" a="1"/>
  <c r="AN63" i="21" a="1"/>
  <c r="BK67" i="21" a="1"/>
  <c r="BH10" i="21" a="1"/>
  <c r="AQ28" i="21" a="1"/>
  <c r="AM73" i="21" a="1"/>
  <c r="AJ26" i="21" a="1"/>
  <c r="BI39" i="21" a="1"/>
  <c r="BL52" i="21" a="1"/>
  <c r="AG14" i="21" a="1"/>
  <c r="AP37" i="21" a="1"/>
  <c r="AX9" i="21" a="1"/>
  <c r="BO56" i="21" a="1"/>
  <c r="BA15" i="21" a="1"/>
  <c r="AO9" i="21" a="1"/>
  <c r="BJ15" i="21" a="1"/>
  <c r="AM14" i="21" a="1"/>
  <c r="AQ6" i="21" a="1"/>
  <c r="D59" i="21" a="1"/>
  <c r="S32" i="21" a="1"/>
  <c r="BB24" i="21" a="1"/>
  <c r="BQ8" i="21" a="1"/>
  <c r="AQ57" i="21" a="1"/>
  <c r="C5" i="21" a="1"/>
  <c r="F21" i="21" a="1"/>
  <c r="H35" i="21" a="1"/>
  <c r="BQ42" i="21" a="1"/>
  <c r="AC58" i="21" a="1"/>
  <c r="G7" i="21" a="1"/>
  <c r="AV27" i="21" a="1"/>
  <c r="AU22" i="21" a="1"/>
  <c r="BQ69" i="21" a="1"/>
  <c r="AO76" i="21" a="1"/>
  <c r="AP17" i="21" a="1"/>
  <c r="F33" i="21" a="1"/>
  <c r="BC11" i="21" a="1"/>
  <c r="AL15" i="21" a="1"/>
  <c r="AM26" i="21" a="1"/>
  <c r="H64" i="21" a="1"/>
  <c r="AU62" i="21" a="1"/>
  <c r="BQ11" i="21" a="1"/>
  <c r="AU45" i="21" a="1"/>
  <c r="AL60" i="21" a="1"/>
  <c r="AC40" i="21" a="1"/>
  <c r="BS6" i="21" a="1"/>
  <c r="BQ50" i="21" a="1"/>
  <c r="O47" i="21" a="1"/>
  <c r="BQ62" i="21" a="1"/>
  <c r="Y21" i="21" a="1"/>
  <c r="BB59" i="21" a="1"/>
  <c r="AA58" i="21" a="1"/>
  <c r="Z69" i="21" a="1"/>
  <c r="N29" i="21" a="1"/>
  <c r="G30" i="21" a="1"/>
  <c r="BD23" i="21" a="1"/>
  <c r="Y46" i="21" a="1"/>
  <c r="T55" i="21" a="1"/>
  <c r="M20" i="21" a="1"/>
  <c r="AB26" i="21" a="1"/>
  <c r="AI5" i="21" a="1"/>
  <c r="BD74" i="21" a="1"/>
  <c r="BE70" i="21" a="1"/>
  <c r="V62" i="21" a="1"/>
  <c r="N24" i="21" a="1"/>
  <c r="BO43" i="21" a="1"/>
  <c r="AE18" i="21" a="1"/>
  <c r="AS38" i="21" a="1"/>
  <c r="AZ48" i="21" a="1"/>
  <c r="C71" i="21" a="1"/>
  <c r="Q29" i="21" a="1"/>
  <c r="AE55" i="21" a="1"/>
  <c r="AG43" i="21" a="1"/>
  <c r="AW56" i="21" a="1"/>
  <c r="J23" i="21" a="1"/>
  <c r="BN52" i="21" a="1"/>
  <c r="BH41" i="21" a="1"/>
  <c r="AE15" i="21" a="1"/>
  <c r="S75" i="21" a="1"/>
  <c r="Y38" i="21" a="1"/>
  <c r="BJ22" i="21" a="1"/>
  <c r="S45" i="21" a="1"/>
  <c r="AF41" i="21" a="1"/>
  <c r="BP5" i="21" a="1"/>
  <c r="AQ44" i="21" a="1"/>
  <c r="BA9" i="21" a="1"/>
  <c r="BA52" i="21" a="1"/>
  <c r="F55" i="21" a="1"/>
  <c r="X75" i="21" a="1"/>
  <c r="BP67" i="21" a="1"/>
  <c r="J71" i="21" a="1"/>
  <c r="BG52" i="21" a="1"/>
  <c r="AA59" i="21" a="1"/>
  <c r="N55" i="21" a="1"/>
  <c r="T41" i="21" a="1"/>
  <c r="BB76" i="21" a="1"/>
  <c r="BO15" i="21" a="1"/>
  <c r="T9" i="21" a="1"/>
  <c r="G12" i="21" a="1"/>
  <c r="D39" i="21" a="1"/>
  <c r="AG66" i="21" a="1"/>
  <c r="BJ62" i="21" a="1"/>
  <c r="BI13" i="21" a="1"/>
  <c r="AW11" i="21" a="1"/>
  <c r="AP68" i="21" a="1"/>
  <c r="Q68" i="21" a="1"/>
  <c r="AV28" i="21" a="1"/>
  <c r="O32" i="21" a="1"/>
  <c r="BC38" i="21" a="1"/>
  <c r="AM8" i="21" a="1"/>
  <c r="BO68" i="21" a="1"/>
  <c r="AQ29" i="21" a="1"/>
  <c r="BQ24" i="21" a="1"/>
  <c r="H40" i="21" a="1"/>
  <c r="Z76" i="21" a="1"/>
  <c r="M26" i="21" a="1"/>
  <c r="M47" i="21" a="1"/>
  <c r="Z68" i="21" a="1"/>
  <c r="BH56" i="21" a="1"/>
  <c r="H60" i="21" a="1"/>
  <c r="BG72" i="21" a="1"/>
  <c r="U17" i="21" a="1"/>
  <c r="AN46" i="21" a="1"/>
  <c r="BI44" i="21" a="1"/>
  <c r="BA45" i="21" a="1"/>
  <c r="BB41" i="21" a="1"/>
  <c r="AT73" i="21" a="1"/>
  <c r="BH61" i="21" a="1"/>
  <c r="S40" i="21" a="1"/>
  <c r="BA18" i="21" a="1"/>
  <c r="R60" i="21" a="1"/>
  <c r="AG18" i="21" a="1"/>
  <c r="D26" i="21" a="1"/>
  <c r="BS77" i="21" a="1"/>
  <c r="AT19" i="21" a="1"/>
  <c r="AG59" i="21" a="1"/>
  <c r="AQ21" i="21" a="1"/>
  <c r="U42" i="21" a="1"/>
  <c r="AE63" i="21" a="1"/>
  <c r="AB69" i="21" a="1"/>
  <c r="U67" i="21" a="1"/>
  <c r="AG19" i="21" a="1"/>
  <c r="AU37" i="21" a="1"/>
  <c r="C39" i="21" a="1"/>
  <c r="AS30" i="21" a="1"/>
  <c r="BE47" i="21" a="1"/>
  <c r="AL74" i="21" a="1"/>
  <c r="R76" i="21" a="1"/>
  <c r="J19" i="21" a="1"/>
  <c r="BN64" i="21" a="1"/>
  <c r="AP22" i="21" a="1"/>
  <c r="BC18" i="21" a="1"/>
  <c r="C23" i="21" a="1"/>
  <c r="BG68" i="21" a="1"/>
  <c r="AA43" i="21" a="1"/>
  <c r="BN50" i="21" a="1"/>
  <c r="AB41" i="21" a="1"/>
  <c r="BD59" i="21" a="1"/>
  <c r="BD46" i="21" a="1"/>
  <c r="E5" i="21" a="1"/>
  <c r="BE19" i="21" a="1"/>
  <c r="AA15" i="21" a="1"/>
  <c r="AX63" i="21" a="1"/>
  <c r="AL16" i="21" a="1"/>
  <c r="S9" i="21" a="1"/>
  <c r="AX40" i="21" a="1"/>
  <c r="AF16" i="21" a="1"/>
  <c r="R53" i="21" a="1"/>
  <c r="BP32" i="21" a="1"/>
  <c r="AP28" i="21" a="1"/>
  <c r="AC47" i="21" a="1"/>
  <c r="AJ17" i="21" a="1"/>
  <c r="L32" i="21" a="1"/>
  <c r="AP58" i="21" a="1"/>
  <c r="G68" i="21" a="1"/>
  <c r="G49" i="21" a="1"/>
  <c r="BS14" i="21" a="1"/>
  <c r="AB75" i="21" a="1"/>
  <c r="O62" i="21" a="1"/>
  <c r="AO72" i="21" a="1"/>
  <c r="AE71" i="21" a="1"/>
  <c r="AI29" i="21" a="1"/>
  <c r="BG49" i="21" a="1"/>
  <c r="BC77" i="21" a="1"/>
  <c r="BN63" i="21" a="1"/>
  <c r="AA16" i="21" a="1"/>
  <c r="AA73" i="21" a="1"/>
  <c r="X36" i="21" a="1"/>
  <c r="BG77" i="21" a="1"/>
  <c r="BA47" i="21" a="1"/>
  <c r="AZ8" i="21" a="1"/>
  <c r="Y16" i="21" a="1"/>
  <c r="AL66" i="21" a="1"/>
  <c r="AX66" i="21" a="1"/>
  <c r="N16" i="21" a="1"/>
  <c r="U74" i="21" a="1"/>
  <c r="D32" i="21" a="1"/>
  <c r="G45" i="21" a="1"/>
  <c r="G61" i="21" a="1"/>
  <c r="BE21" i="21" a="1"/>
  <c r="R37" i="21" a="1"/>
  <c r="AQ43" i="21" a="1"/>
  <c r="AW69" i="21" a="1"/>
  <c r="BL24" i="21" a="1"/>
  <c r="AL39" i="21" a="1"/>
  <c r="AW55" i="21" a="1"/>
  <c r="AW33" i="21" a="1"/>
  <c r="T56" i="21" a="1"/>
  <c r="AI43" i="21" a="1"/>
  <c r="M51" i="21" a="1"/>
  <c r="BL58" i="21" a="1"/>
  <c r="U31" i="21" a="1"/>
  <c r="T70" i="21" a="1"/>
  <c r="BQ38" i="21" a="1"/>
  <c r="AW42" i="21" a="1"/>
  <c r="F14" i="21" a="1"/>
  <c r="BE58" i="21" a="1"/>
  <c r="L37" i="21" a="1"/>
  <c r="BE75" i="21" a="1"/>
  <c r="F65" i="21" a="1"/>
  <c r="N74" i="21" a="1"/>
  <c r="BL51" i="21" a="1"/>
  <c r="D52" i="21" a="1"/>
  <c r="AS52" i="21" a="1"/>
  <c r="AU39" i="21" a="1"/>
  <c r="BG64" i="21" a="1"/>
  <c r="AF24" i="21" a="1"/>
  <c r="Z36" i="21" a="1"/>
  <c r="AN47" i="21" a="1"/>
  <c r="T48" i="21" a="1"/>
  <c r="BP47" i="21" a="1"/>
  <c r="AV71" i="21" a="1"/>
  <c r="AZ60" i="21" a="1"/>
  <c r="AE39" i="21" a="1"/>
  <c r="BC37" i="21" a="1"/>
  <c r="T26" i="21" a="1"/>
  <c r="L33" i="21" a="1"/>
  <c r="BG19" i="21" a="1"/>
  <c r="Q43" i="21" a="1"/>
  <c r="BA57" i="21" a="1"/>
  <c r="C27" i="21" a="1"/>
  <c r="AO53" i="21" a="1"/>
  <c r="U46" i="21" a="1"/>
  <c r="BR74" i="21" a="1"/>
  <c r="AZ67" i="21" a="1"/>
  <c r="G48" i="21" a="1"/>
  <c r="AQ31" i="21" a="1"/>
  <c r="AV42" i="21" a="1"/>
  <c r="AL69" i="21" a="1"/>
  <c r="L24" i="21" a="1"/>
  <c r="U35" i="21" a="1"/>
  <c r="E61" i="21" a="1"/>
  <c r="AF68" i="21" a="1"/>
  <c r="AL24" i="21" a="1"/>
  <c r="V67" i="21" a="1"/>
  <c r="M29" i="21" a="1"/>
  <c r="U15" i="21" a="1"/>
  <c r="J18" i="21" a="1"/>
  <c r="AX38" i="21" a="1"/>
  <c r="AA21" i="21" a="1"/>
  <c r="M52" i="21" a="1"/>
  <c r="BG62" i="21" a="1"/>
  <c r="AL64" i="21" a="1"/>
  <c r="E15" i="21" a="1"/>
  <c r="G58" i="21" a="1"/>
  <c r="M55" i="21" a="1"/>
  <c r="BA38" i="21" a="1"/>
  <c r="BP27" i="21" a="1"/>
  <c r="O74" i="21" a="1"/>
  <c r="E28" i="21" a="1"/>
  <c r="BR45" i="21" a="1"/>
  <c r="BN53" i="21" a="1"/>
  <c r="BL39" i="21" a="1"/>
  <c r="V70" i="21" a="1"/>
  <c r="E27" i="21" a="1"/>
  <c r="AM42" i="21" a="1"/>
  <c r="AG26" i="21" a="1"/>
  <c r="BG8" i="21" a="1"/>
  <c r="AV40" i="21" a="1"/>
  <c r="BS23" i="21" a="1"/>
  <c r="F74" i="21" a="1"/>
  <c r="AB70" i="21" a="1"/>
  <c r="G9" i="21" a="1"/>
  <c r="Q72" i="21" a="1"/>
  <c r="K72" i="21" a="1"/>
  <c r="O40" i="21" a="1"/>
  <c r="AN12" i="21" a="1"/>
  <c r="AT66" i="21" a="1"/>
  <c r="R11" i="21" a="1"/>
  <c r="AT69" i="21" a="1"/>
  <c r="R48" i="21" a="1"/>
  <c r="Y43" i="21" a="1"/>
  <c r="AH40" i="21" a="1"/>
  <c r="BI9" i="21" a="1"/>
  <c r="BN44" i="21" a="1"/>
  <c r="AL22" i="21" a="1"/>
  <c r="J62" i="21" a="1"/>
  <c r="AB77" i="21" a="1"/>
  <c r="BS65" i="21" a="1"/>
  <c r="AS63" i="21" a="1"/>
  <c r="S29" i="21" a="1"/>
  <c r="D24" i="21" a="1"/>
  <c r="AN31" i="21" a="1"/>
  <c r="X8" i="21" a="1"/>
  <c r="BG10" i="21" a="1"/>
  <c r="T72" i="21" a="1"/>
  <c r="AU73" i="21" a="1"/>
  <c r="Q53" i="21" a="1"/>
  <c r="AZ63" i="21" a="1"/>
  <c r="AU50" i="21" a="1"/>
  <c r="X14" i="21" a="1"/>
  <c r="AB33" i="21" a="1"/>
  <c r="N34" i="21" a="1"/>
  <c r="N28" i="21" a="1"/>
  <c r="AE74" i="21" a="1"/>
  <c r="AJ38" i="21" a="1"/>
  <c r="BD32" i="21" a="1"/>
  <c r="N60" i="21" a="1"/>
  <c r="Q12" i="21" a="1"/>
  <c r="U47" i="21" a="1"/>
  <c r="AG34" i="21" a="1"/>
  <c r="Z31" i="21" a="1"/>
  <c r="AF39" i="21" a="1"/>
  <c r="AZ9" i="21" a="1"/>
  <c r="T16" i="21" a="1"/>
  <c r="AA10" i="21" a="1"/>
  <c r="N69" i="21" a="1"/>
  <c r="AE47" i="21" a="1"/>
  <c r="AX37" i="21" a="1"/>
  <c r="BJ49" i="21" a="1"/>
  <c r="BS69" i="21" a="1"/>
  <c r="C21" i="21" a="1"/>
  <c r="BL33" i="21" a="1"/>
  <c r="G75" i="21" a="1"/>
  <c r="AO60" i="21" a="1"/>
  <c r="AE54" i="21" a="1"/>
  <c r="BN60" i="21" a="1"/>
  <c r="L19" i="21" a="1"/>
  <c r="AU65" i="21" a="1"/>
  <c r="N58" i="21" a="1"/>
  <c r="AG27" i="21" a="1"/>
  <c r="AS22" i="21" a="1"/>
  <c r="BG14" i="21" a="1"/>
  <c r="AV14" i="21" a="1"/>
  <c r="AZ10" i="21" a="1"/>
  <c r="AG24" i="21" a="1"/>
  <c r="Z41" i="21" a="1"/>
  <c r="X50" i="21" a="1"/>
  <c r="BG24" i="21" a="1"/>
  <c r="AM57" i="21" a="1"/>
  <c r="AS45" i="21" a="1"/>
  <c r="N44" i="21" a="1"/>
  <c r="M27" i="21" a="1"/>
  <c r="AV36" i="21" a="1"/>
  <c r="AE61" i="21" a="1"/>
  <c r="AJ27" i="21" a="1"/>
  <c r="N59" i="21" a="1"/>
  <c r="BR53" i="21" a="1"/>
  <c r="AZ32" i="21" a="1"/>
  <c r="O25" i="21" a="1"/>
  <c r="BE7" i="21" a="1"/>
  <c r="BO14" i="21" a="1"/>
  <c r="AM46" i="21" a="1"/>
  <c r="C43" i="21" a="1"/>
  <c r="AI73" i="21" a="1"/>
  <c r="BL41" i="21" a="1"/>
  <c r="G26" i="21" a="1"/>
  <c r="C47" i="21" a="1"/>
  <c r="AQ64" i="21" a="1"/>
  <c r="BE76" i="21" a="1"/>
  <c r="H25" i="29" a="1"/>
  <c r="X41" i="21" a="1"/>
  <c r="AC26" i="21" a="1"/>
  <c r="G38" i="21" a="1"/>
  <c r="BE48" i="21" a="1"/>
  <c r="AZ33" i="21" a="1"/>
  <c r="BS74" i="21" a="1"/>
  <c r="AS74" i="21" a="1"/>
  <c r="C34" i="21" a="1"/>
  <c r="BQ58" i="21" a="1"/>
  <c r="AV54" i="21" a="1"/>
  <c r="BE34" i="21" a="1"/>
  <c r="Q61" i="21" a="1"/>
  <c r="AE5" i="21" a="1"/>
  <c r="BP41" i="21" a="1"/>
  <c r="AV20" i="21" a="1"/>
  <c r="X74" i="21" a="1"/>
  <c r="J37" i="21" a="1"/>
  <c r="AW41" i="21" a="1"/>
  <c r="AM55" i="21" a="1"/>
  <c r="Q49" i="21" a="1"/>
  <c r="T11" i="21" a="1"/>
  <c r="BP36" i="21" a="1"/>
  <c r="AU11" i="21" a="1"/>
  <c r="AF35" i="21" a="1"/>
  <c r="AM40" i="21" a="1"/>
  <c r="BD36" i="21" a="1"/>
  <c r="G18" i="21" a="1"/>
  <c r="AH27" i="21" a="1"/>
  <c r="AE46" i="21" a="1"/>
  <c r="T71" i="21" a="1"/>
  <c r="BR37" i="21" a="1"/>
  <c r="BL50" i="21" a="1"/>
  <c r="AE36" i="21" a="1"/>
  <c r="BC61" i="21" a="1"/>
  <c r="AN55" i="21" a="1"/>
  <c r="AM38" i="21" a="1"/>
  <c r="T76" i="21" a="1"/>
  <c r="C33" i="21" a="1"/>
  <c r="AX18" i="21" a="1"/>
  <c r="BQ74" i="21" a="1"/>
  <c r="BR32" i="21" a="1"/>
  <c r="C12" i="21" a="1"/>
  <c r="BL46" i="21" a="1"/>
  <c r="T5" i="21" a="1"/>
  <c r="U49" i="21" a="1"/>
  <c r="AS71" i="21" a="1"/>
  <c r="AI16" i="21" a="1"/>
  <c r="AI70" i="21" a="1"/>
  <c r="M53" i="21" a="1"/>
  <c r="AI11" i="21" a="1"/>
  <c r="C57" i="21" a="1"/>
  <c r="K64" i="21" a="1"/>
  <c r="K34" i="21" a="1"/>
  <c r="C42" i="21" a="1"/>
  <c r="Q11" i="21" a="1"/>
  <c r="AL51" i="21" a="1"/>
  <c r="BL61" i="21" a="1"/>
  <c r="K53" i="21" a="1"/>
  <c r="J20" i="21" a="1"/>
  <c r="Q14" i="21" a="1"/>
  <c r="AS75" i="21" a="1"/>
  <c r="AS57" i="21" a="1"/>
  <c r="R55" i="21" a="1"/>
  <c r="BH48" i="21" a="1"/>
  <c r="AV70" i="21" a="1"/>
  <c r="BC62" i="21" a="1"/>
  <c r="BB74" i="21" a="1"/>
  <c r="BC20" i="21" a="1"/>
  <c r="D42" i="21" a="1"/>
  <c r="AV35" i="21" a="1"/>
  <c r="F16" i="21" a="1"/>
  <c r="G25" i="29" a="1"/>
  <c r="BE33" i="21" a="1"/>
  <c r="L69" i="21" a="1"/>
  <c r="BE39" i="21" a="1"/>
  <c r="AV24" i="21" a="1"/>
  <c r="N37" i="21" a="1"/>
  <c r="AI39" i="21" a="1"/>
  <c r="AA51" i="21" a="1"/>
  <c r="V65" i="21" a="1"/>
  <c r="AO11" i="21" a="1"/>
  <c r="BH62" i="21" a="1"/>
  <c r="AV38" i="21" a="1"/>
  <c r="AU69" i="21" a="1"/>
  <c r="AF50" i="21" a="1"/>
  <c r="AM64" i="21" a="1"/>
  <c r="R67" i="21" a="1"/>
  <c r="AA42" i="21" a="1"/>
  <c r="BD72" i="21" a="1"/>
  <c r="BJ7" i="21" a="1"/>
  <c r="E29" i="21" a="1"/>
  <c r="AV39" i="21" a="1"/>
  <c r="BK33" i="21" a="1"/>
  <c r="F66" i="21" a="1"/>
  <c r="AU20" i="21" a="1"/>
  <c r="AC6" i="21" a="1"/>
  <c r="BS7" i="21" a="1"/>
  <c r="BL55" i="21" a="1"/>
  <c r="BH30" i="21" a="1"/>
  <c r="AU51" i="21" a="1"/>
  <c r="BH72" i="21" a="1"/>
  <c r="AL75" i="21" a="1"/>
  <c r="AU74" i="21" a="1"/>
  <c r="E45" i="21" a="1"/>
  <c r="AN11" i="21" a="1"/>
  <c r="AO39" i="21" a="1"/>
  <c r="J41" i="21" a="1"/>
  <c r="AC62" i="21" a="1"/>
  <c r="K59" i="21" a="1"/>
  <c r="BP51" i="21" a="1"/>
  <c r="Z33" i="21" a="1"/>
  <c r="AC37" i="21" a="1"/>
  <c r="BK64" i="21" a="1"/>
  <c r="M40" i="21" a="1"/>
  <c r="AP39" i="21" a="1"/>
  <c r="BK25" i="21" a="1"/>
  <c r="AT25" i="21" a="1"/>
  <c r="AJ31" i="21" a="1"/>
  <c r="L22" i="21" a="1"/>
  <c r="Z40" i="21" a="1"/>
  <c r="L57" i="21" a="1"/>
  <c r="D12" i="21" a="1"/>
  <c r="BE5" i="21" a="1"/>
  <c r="V69" i="21" a="1"/>
  <c r="Q54" i="21" a="1"/>
  <c r="BN62" i="21" a="1"/>
  <c r="K37" i="21" a="1"/>
  <c r="AM11" i="21" a="1"/>
  <c r="Z16" i="21" a="1"/>
  <c r="C73" i="21" a="1"/>
  <c r="AG54" i="21" a="1"/>
  <c r="AW53" i="21" a="1"/>
  <c r="BB70" i="21" a="1"/>
  <c r="S41" i="21" a="1"/>
  <c r="Z72" i="21" a="1"/>
  <c r="AJ23" i="21" a="1"/>
  <c r="R19" i="21" a="1"/>
  <c r="BI45" i="21" a="1"/>
  <c r="Z63" i="21" a="1"/>
  <c r="G69" i="21" a="1"/>
  <c r="BQ76" i="21" a="1"/>
  <c r="AZ43" i="21" a="1"/>
  <c r="AS65" i="21" a="1"/>
  <c r="T59" i="21" a="1"/>
  <c r="BH57" i="21" a="1"/>
  <c r="BJ20" i="21" a="1"/>
  <c r="D49" i="21" a="1"/>
  <c r="BH37" i="21" a="1"/>
  <c r="AT64" i="21" a="1"/>
  <c r="AN60" i="21" a="1"/>
  <c r="C20" i="21" a="1"/>
  <c r="M69" i="21" a="1"/>
  <c r="AC70" i="21" a="1"/>
  <c r="AM15" i="21" a="1"/>
  <c r="BN14" i="21" a="1"/>
  <c r="AS8" i="21" a="1"/>
  <c r="AX12" i="21" a="1"/>
  <c r="BC41" i="21" a="1"/>
  <c r="G64" i="21" a="1"/>
  <c r="AH77" i="21" a="1"/>
  <c r="BS11" i="21" a="1"/>
  <c r="AQ13" i="21" a="1"/>
  <c r="AX33" i="21" a="1"/>
  <c r="BK22" i="21" a="1"/>
  <c r="BK19" i="21" a="1"/>
  <c r="BC33" i="21" a="1"/>
  <c r="AG75" i="21" a="1"/>
  <c r="R16" i="21" a="1"/>
  <c r="AM58" i="21" a="1"/>
  <c r="BJ24" i="21" a="1"/>
  <c r="AH37" i="21" a="1"/>
  <c r="AC54" i="21" a="1"/>
  <c r="AH35" i="21" a="1"/>
  <c r="AJ67" i="21" a="1"/>
  <c r="AC29" i="21" a="1"/>
  <c r="AQ32" i="21" a="1"/>
  <c r="U37" i="21" a="1"/>
  <c r="BJ63" i="21" a="1"/>
  <c r="BL10" i="21" a="1"/>
  <c r="BE22" i="21" a="1"/>
  <c r="AV50" i="21" a="1"/>
  <c r="BL19" i="21" a="1"/>
  <c r="Y63" i="21" a="1"/>
  <c r="BS32" i="21" a="1"/>
  <c r="AP45" i="21" a="1"/>
  <c r="AE52" i="21" a="1"/>
  <c r="AZ68" i="21" a="1"/>
  <c r="AX73" i="21" a="1"/>
  <c r="AH31" i="21" a="1"/>
  <c r="BN19" i="21" a="1"/>
  <c r="AZ47" i="21" a="1"/>
  <c r="AZ19" i="21" a="1"/>
  <c r="BG73" i="21" a="1"/>
  <c r="J15" i="21" a="1"/>
  <c r="AQ76" i="21" a="1"/>
  <c r="F7" i="21" a="1"/>
  <c r="BI38" i="21" a="1"/>
  <c r="J54" i="21" a="1"/>
  <c r="AO14" i="21" a="1"/>
  <c r="BJ77" i="21" a="1"/>
  <c r="G39" i="21" a="1"/>
  <c r="C60" i="21" a="1"/>
  <c r="U48" i="21" a="1"/>
  <c r="BR65" i="21" a="1"/>
  <c r="O45" i="21" a="1"/>
  <c r="BN22" i="21" a="1"/>
  <c r="BC40" i="21" a="1"/>
  <c r="AX52" i="21" a="1"/>
  <c r="BO31" i="21" a="1"/>
  <c r="L56" i="21" a="1"/>
  <c r="J67" i="21" a="1"/>
  <c r="G59" i="21" a="1"/>
  <c r="BS21" i="21" a="1"/>
  <c r="G55" i="21" a="1"/>
  <c r="BN9" i="21" a="1"/>
  <c r="AP71" i="21" a="1"/>
  <c r="AQ16" i="21" a="1"/>
  <c r="AI32" i="21" a="1"/>
  <c r="AS10" i="21" a="1"/>
  <c r="AO28" i="21" a="1"/>
  <c r="AW71" i="21" a="1"/>
  <c r="BE10" i="21" a="1"/>
  <c r="X77" i="21" a="1"/>
  <c r="AS6" i="21" a="1"/>
  <c r="BA71" i="21" a="1"/>
  <c r="BB57" i="21" a="1"/>
  <c r="AT28" i="21" a="1"/>
  <c r="AZ38" i="21" a="1"/>
  <c r="X61" i="21" a="1"/>
  <c r="AS24" i="21" a="1"/>
  <c r="AC5" i="21" a="1"/>
  <c r="AS36" i="21" a="1"/>
  <c r="AZ75" i="21" a="1"/>
  <c r="AL10" i="21" a="1"/>
  <c r="BL69" i="21" a="1"/>
  <c r="BJ41" i="21" a="1"/>
  <c r="AJ34" i="21" a="1"/>
  <c r="AI18" i="21" a="1"/>
  <c r="T57" i="21" a="1"/>
  <c r="X44" i="21" a="1"/>
  <c r="AS33" i="21" a="1"/>
  <c r="BC23" i="21" a="1"/>
  <c r="AB59" i="21" a="1"/>
  <c r="AI49" i="21" a="1"/>
  <c r="U8" i="21" a="1"/>
  <c r="U34" i="21" a="1"/>
  <c r="BR10" i="21" a="1"/>
  <c r="BR25" i="21" a="1"/>
  <c r="BC26" i="21" a="1"/>
  <c r="AI46" i="21" a="1"/>
  <c r="Y58" i="21" a="1"/>
  <c r="AN6" i="21" a="1"/>
  <c r="L34" i="21" a="1"/>
  <c r="AT14" i="21" a="1"/>
  <c r="BI36" i="21" a="1"/>
  <c r="V12" i="21" a="1"/>
  <c r="V23" i="21" a="1"/>
  <c r="AJ13" i="21" a="1"/>
  <c r="BR55" i="21" a="1"/>
  <c r="BS44" i="21" a="1"/>
  <c r="AI6" i="21" a="1"/>
  <c r="V51" i="21" a="1"/>
  <c r="BJ12" i="21" a="1"/>
  <c r="BJ52" i="21" a="1"/>
  <c r="F58" i="21" a="1"/>
  <c r="BQ10" i="21" a="1"/>
  <c r="H46" i="21" a="1"/>
  <c r="AN17" i="21" a="1"/>
  <c r="BR19" i="21" a="1"/>
  <c r="V77" i="21" a="1"/>
  <c r="C13" i="21" a="1"/>
  <c r="AL61" i="21" a="1"/>
  <c r="E63" i="21" a="1"/>
  <c r="AC60" i="21" a="1"/>
  <c r="J10" i="21" a="1"/>
  <c r="AE75" i="21" a="1"/>
  <c r="AI52" i="21" a="1"/>
  <c r="BJ17" i="21" a="1"/>
  <c r="BN46" i="21" a="1"/>
  <c r="BI48" i="21" a="1"/>
  <c r="AL55" i="21" a="1"/>
  <c r="AV13" i="21" a="1"/>
  <c r="K22" i="21" a="1"/>
  <c r="AZ36" i="21" a="1"/>
  <c r="V7" i="21" a="1"/>
  <c r="AF21" i="21" a="1"/>
  <c r="AO46" i="21" a="1"/>
  <c r="AM60" i="21" a="1"/>
  <c r="O19" i="21" a="1"/>
  <c r="BG18" i="21" a="1"/>
  <c r="Y11" i="21" a="1"/>
  <c r="V19" i="21" a="1"/>
  <c r="AA11" i="21" a="1"/>
  <c r="AU21" i="21" a="1"/>
  <c r="E11" i="21" a="1"/>
  <c r="V28" i="21" a="1"/>
  <c r="AV73" i="21" a="1"/>
  <c r="BA48" i="21" a="1"/>
  <c r="F28" i="21" a="1"/>
  <c r="AS21" i="21" a="1"/>
  <c r="AI36" i="21" a="1"/>
  <c r="BP45" i="21" a="1"/>
  <c r="K33" i="21" a="1"/>
  <c r="BN55" i="21" a="1"/>
  <c r="BJ35" i="21" a="1"/>
  <c r="AM17" i="21" a="1"/>
  <c r="BH70" i="21" a="1"/>
  <c r="D54" i="21" a="1"/>
  <c r="AA57" i="21" a="1"/>
  <c r="BI76" i="21" a="1"/>
  <c r="BB23" i="21" a="1"/>
  <c r="R35" i="21" a="1"/>
  <c r="N23" i="21" a="1"/>
  <c r="AN64" i="21" a="1"/>
  <c r="M60" i="21" a="1"/>
  <c r="O28" i="21" a="1"/>
  <c r="AL45" i="21" a="1"/>
  <c r="V34" i="21" a="1"/>
  <c r="Q40" i="21" a="1"/>
  <c r="BI69" i="21" a="1"/>
  <c r="BI46" i="21" a="1"/>
  <c r="J38" i="21" a="1"/>
  <c r="BP38" i="21" a="1"/>
  <c r="J76" i="21" a="1"/>
  <c r="AS19" i="21" a="1"/>
  <c r="AE64" i="21" a="1"/>
  <c r="K20" i="21" a="1"/>
  <c r="M33" i="21" a="1"/>
  <c r="D47" i="21" a="1"/>
  <c r="Y33" i="21" a="1"/>
  <c r="E23" i="21" a="1"/>
  <c r="M77" i="21" a="1"/>
  <c r="AJ68" i="21" a="1"/>
  <c r="BR73" i="21" a="1"/>
  <c r="S71" i="21" a="1"/>
  <c r="AQ17" i="21" a="1"/>
  <c r="AW12" i="21" a="1"/>
  <c r="R65" i="21" a="1"/>
  <c r="AG65" i="21" a="1"/>
  <c r="D40" i="21" a="1"/>
  <c r="AZ66" i="21" a="1"/>
  <c r="AX27" i="21" a="1"/>
  <c r="AI42" i="21" a="1"/>
  <c r="AE17" i="21" a="1"/>
  <c r="AZ61" i="21" a="1"/>
  <c r="BG21" i="21" a="1"/>
  <c r="AE69" i="21" a="1"/>
  <c r="BI75" i="21" a="1"/>
  <c r="O34" i="21" a="1"/>
  <c r="AI57" i="21" a="1"/>
  <c r="T37" i="21" a="1"/>
  <c r="E54" i="21" a="1"/>
  <c r="BN13" i="21" a="1"/>
  <c r="AZ34" i="21" a="1"/>
  <c r="R38" i="21" a="1"/>
  <c r="BP22" i="21" a="1"/>
  <c r="G44" i="21" a="1"/>
  <c r="AF19" i="21" a="1"/>
  <c r="X49" i="21" a="1"/>
  <c r="O53" i="21" a="1"/>
  <c r="BG70" i="21" a="1"/>
  <c r="AE30" i="21" a="1"/>
  <c r="BN34" i="21" a="1"/>
  <c r="F45" i="21" a="1"/>
  <c r="AE68" i="21" a="1"/>
  <c r="BR5" i="21" a="1"/>
  <c r="X57" i="21" a="1"/>
  <c r="AJ33" i="21" a="1"/>
  <c r="M12" i="21" a="1"/>
  <c r="H11" i="21" a="1"/>
  <c r="AZ5" i="21" a="1"/>
  <c r="AG29" i="21" a="1"/>
  <c r="AF40" i="21" a="1"/>
  <c r="L9" i="21" a="1"/>
  <c r="O68" i="21" a="1"/>
  <c r="D25" i="29" a="1"/>
  <c r="D74" i="21" a="1"/>
  <c r="D25" i="21" a="1"/>
  <c r="V54" i="21" a="1"/>
  <c r="BB43" i="21" a="1"/>
  <c r="AN20" i="21" a="1"/>
  <c r="Y62" i="21" a="1"/>
  <c r="BC19" i="21" a="1"/>
  <c r="X17" i="21" a="1"/>
  <c r="BJ38" i="21" a="1"/>
  <c r="BL27" i="21" a="1"/>
  <c r="Z34" i="21" a="1"/>
  <c r="X16" i="21" a="1"/>
  <c r="E20" i="21" a="1"/>
  <c r="O44" i="21" a="1"/>
  <c r="BB20" i="21" a="1"/>
  <c r="AM66" i="21" a="1"/>
  <c r="S7" i="21" a="1"/>
  <c r="L17" i="21" a="1"/>
  <c r="AU43" i="21" a="1"/>
  <c r="AT46" i="21" a="1"/>
  <c r="AZ31" i="21" a="1"/>
  <c r="AG30" i="21" a="1"/>
  <c r="BD47" i="21" a="1"/>
  <c r="AO44" i="21" a="1"/>
  <c r="Q56" i="21" a="1"/>
  <c r="Z42" i="21" a="1"/>
  <c r="AE57" i="21" a="1"/>
  <c r="BG59" i="21" a="1"/>
  <c r="AJ32" i="21" a="1"/>
  <c r="J35" i="21" a="1"/>
  <c r="Q66" i="21" a="1"/>
  <c r="BB55" i="21" a="1"/>
  <c r="AT40" i="21" a="1"/>
  <c r="BQ15" i="21" a="1"/>
  <c r="Y42" i="21" a="1"/>
  <c r="Z75" i="21" a="1"/>
  <c r="X19" i="21" a="1"/>
  <c r="BI53" i="21" a="1"/>
  <c r="AX67" i="21" a="1"/>
  <c r="BK12" i="21" a="1"/>
  <c r="AX22" i="21" a="1"/>
  <c r="BS38" i="21" a="1"/>
  <c r="BR68" i="21" a="1"/>
  <c r="M45" i="21" a="1"/>
  <c r="V53" i="21" a="1"/>
  <c r="T46" i="21" a="1"/>
  <c r="BQ13" i="21" a="1"/>
  <c r="D36" i="21" a="1"/>
  <c r="BB28" i="21" a="1"/>
  <c r="L28" i="21" a="1"/>
  <c r="L18" i="21" a="1"/>
  <c r="V10" i="21" a="1"/>
  <c r="BJ34" i="21" a="1"/>
  <c r="AC38" i="21" a="1"/>
  <c r="AJ54" i="21" a="1"/>
  <c r="F43" i="21" a="1"/>
  <c r="AP72" i="21" a="1"/>
  <c r="BK41" i="21" a="1"/>
  <c r="AC77" i="21" a="1"/>
  <c r="BJ30" i="21" a="1"/>
  <c r="AP20" i="21" a="1"/>
  <c r="AC27" i="21" a="1"/>
  <c r="AC69" i="21" a="1"/>
  <c r="BC50" i="21" a="1"/>
  <c r="S10" i="21" a="1"/>
  <c r="H63" i="21" a="1"/>
  <c r="M70" i="21" a="1"/>
  <c r="AZ17" i="21" a="1"/>
  <c r="X22" i="21" a="1"/>
  <c r="AP13" i="21" a="1"/>
  <c r="BD76" i="21" a="1"/>
  <c r="J42" i="21" a="1"/>
  <c r="BG17" i="21" a="1"/>
  <c r="H36" i="21" a="1"/>
  <c r="AQ66" i="21" a="1"/>
  <c r="BE56" i="21" a="1"/>
  <c r="BS52" i="21" a="1"/>
  <c r="BQ28" i="21" a="1"/>
  <c r="AI77" i="21" a="1"/>
  <c r="E55" i="21" a="1"/>
  <c r="BR39" i="21" a="1"/>
  <c r="X55" i="21" a="1"/>
  <c r="AE42" i="21" a="1"/>
  <c r="BO25" i="21" a="1"/>
  <c r="BE73" i="21" a="1"/>
  <c r="L13" i="21" a="1"/>
  <c r="R71" i="21" a="1"/>
  <c r="D68" i="21" a="1"/>
  <c r="BC29" i="21" a="1"/>
  <c r="AF48" i="21" a="1"/>
  <c r="S23" i="21" a="1"/>
  <c r="L62" i="21" a="1"/>
  <c r="Q16" i="21" a="1"/>
  <c r="AA36" i="21" a="1"/>
  <c r="BA12" i="21" a="1"/>
  <c r="Y36" i="21" a="1"/>
  <c r="J21" i="21" a="1"/>
  <c r="AC63" i="21" a="1"/>
  <c r="Z39" i="21" a="1"/>
  <c r="L63" i="21" a="1"/>
  <c r="R5" i="21" a="1"/>
  <c r="O13" i="21" a="1"/>
  <c r="BP65" i="21" a="1"/>
  <c r="BP31" i="21" a="1"/>
  <c r="AN32" i="21" a="1"/>
  <c r="AA74" i="21" a="1"/>
  <c r="BP42" i="21" a="1"/>
  <c r="BO73" i="21" a="1"/>
  <c r="Y52" i="21" a="1"/>
  <c r="AZ45" i="21" a="1"/>
  <c r="BN69" i="21" a="1"/>
  <c r="J9" i="21" a="1"/>
  <c r="V61" i="21" a="1"/>
  <c r="L50" i="21" a="1"/>
  <c r="BN54" i="21" a="1"/>
  <c r="O7" i="21" a="1"/>
  <c r="BG22" i="21" a="1"/>
  <c r="BG13" i="21" a="1"/>
  <c r="BH11" i="21" a="1"/>
  <c r="BN39" i="21" a="1"/>
  <c r="BN71" i="21" a="1"/>
  <c r="BP55" i="21" a="1"/>
  <c r="BS8" i="21" a="1"/>
  <c r="BH28" i="21" a="1"/>
  <c r="M8" i="21" a="1"/>
  <c r="BP39" i="21" a="1"/>
  <c r="BK15" i="21" a="1"/>
  <c r="BG69" i="21" a="1"/>
  <c r="BG6" i="21" a="1"/>
  <c r="F8" i="21" a="1"/>
  <c r="AW66" i="21" a="1"/>
  <c r="BI10" i="21" a="1"/>
  <c r="AM63" i="21" a="1"/>
  <c r="D33" i="21" a="1"/>
  <c r="BA67" i="21" a="1"/>
  <c r="K32" i="21" a="1"/>
  <c r="D23" i="21" a="1"/>
  <c r="BE24" i="21" a="1"/>
  <c r="R9" i="21" a="1"/>
  <c r="AG38" i="21" a="1"/>
  <c r="BB16" i="21" a="1"/>
  <c r="BR76" i="21" a="1"/>
  <c r="BA50" i="21" a="1"/>
  <c r="BC46" i="21" a="1"/>
  <c r="H41" i="21" a="1"/>
  <c r="H77" i="21" a="1"/>
  <c r="AT53" i="21" a="1"/>
  <c r="V11" i="21" a="1"/>
  <c r="BO41" i="21" a="1"/>
  <c r="BL8" i="21" a="1"/>
  <c r="AN35" i="21" a="1"/>
  <c r="F27" i="21" a="1"/>
  <c r="K13" i="21" a="1"/>
  <c r="M41" i="21" a="1"/>
  <c r="S62" i="21" a="1"/>
  <c r="L65" i="21" a="1"/>
  <c r="D13" i="21" a="1"/>
  <c r="O6" i="21" a="1"/>
  <c r="BA35" i="21" a="1"/>
  <c r="AT67" i="21" a="1"/>
  <c r="AU18" i="21" a="1"/>
  <c r="AX62" i="21" a="1"/>
  <c r="X26" i="21" a="1"/>
  <c r="AL5" i="21" a="1"/>
  <c r="U26" i="21" a="1"/>
  <c r="BD6" i="21" a="1"/>
  <c r="AV6" i="21" a="1"/>
  <c r="L75" i="21" a="1"/>
  <c r="BQ32" i="21" a="1"/>
  <c r="U72" i="21" a="1"/>
  <c r="F44" i="21" a="1"/>
  <c r="BD11" i="21" a="1"/>
  <c r="S57" i="21" a="1"/>
  <c r="O54" i="21" a="1"/>
  <c r="F67" i="21" a="1"/>
  <c r="Z35" i="21" a="1"/>
  <c r="AF62" i="21" a="1"/>
  <c r="AN15" i="21" a="1"/>
  <c r="AO15" i="21" a="1"/>
  <c r="AJ60" i="21" a="1"/>
  <c r="H5" i="21" a="1"/>
  <c r="BJ59" i="21" a="1"/>
  <c r="S36" i="21" a="1"/>
  <c r="Z10" i="21" a="1"/>
  <c r="AE41" i="21" a="1"/>
  <c r="G42" i="21" a="1"/>
  <c r="BP61" i="21" a="1"/>
  <c r="AB13" i="21" a="1"/>
  <c r="Y39" i="21" a="1"/>
  <c r="R29" i="21" a="1"/>
  <c r="BO54" i="21" a="1"/>
  <c r="BB10" i="21" a="1"/>
  <c r="D63" i="21" a="1"/>
  <c r="AM47" i="21" a="1"/>
  <c r="U54" i="21" a="1"/>
  <c r="Z17" i="21" a="1"/>
  <c r="J68" i="21" a="1"/>
  <c r="AT60" i="21" a="1"/>
  <c r="BI18" i="21" a="1"/>
  <c r="V24" i="21" a="1"/>
  <c r="BA70" i="21" a="1"/>
  <c r="BN31" i="21" a="1"/>
  <c r="AF75" i="21" a="1"/>
  <c r="Q62" i="21" a="1"/>
  <c r="AG77" i="21" a="1"/>
  <c r="AM39" i="21" a="1"/>
  <c r="AL29" i="21" a="1"/>
  <c r="BR11" i="21" a="1"/>
  <c r="BG35" i="21" a="1"/>
  <c r="E13" i="21" a="1"/>
  <c r="C25" i="21" a="1"/>
  <c r="BC52" i="21" a="1"/>
  <c r="U57" i="21" a="1"/>
  <c r="H54" i="21" a="1"/>
  <c r="AU42" i="21" a="1"/>
  <c r="BL45" i="21" a="1"/>
  <c r="AC44" i="21" a="1"/>
  <c r="AH5" i="21" a="1"/>
  <c r="BA54" i="21" a="1"/>
  <c r="BL47" i="21" a="1"/>
  <c r="AI71" i="21" a="1"/>
  <c r="BQ14" i="21" a="1"/>
  <c r="BK13" i="21" a="1"/>
  <c r="AL59" i="21" a="1"/>
  <c r="Q52" i="21" a="1"/>
  <c r="BO17" i="21" a="1"/>
  <c r="M36" i="21" a="1"/>
  <c r="E37" i="21" a="1"/>
  <c r="AN23" i="21" a="1"/>
  <c r="AQ53" i="21" a="1"/>
  <c r="O26" i="21" a="1"/>
  <c r="E75" i="21" a="1"/>
  <c r="BR20" i="21" a="1"/>
  <c r="BD62" i="21" a="1"/>
  <c r="BA16" i="21" a="1"/>
  <c r="BP53" i="21" a="1"/>
  <c r="BP63" i="21" a="1"/>
  <c r="O58" i="21" a="1"/>
  <c r="AQ67" i="21" a="1"/>
  <c r="AB54" i="21" a="1"/>
  <c r="BC34" i="21" a="1"/>
  <c r="AL13" i="21" a="1"/>
  <c r="AL14" i="21" a="1"/>
  <c r="AP23" i="21" a="1"/>
  <c r="AX30" i="21" a="1"/>
  <c r="C50" i="21" a="1"/>
  <c r="AJ46" i="21" a="1"/>
  <c r="AE26" i="21" a="1"/>
  <c r="G36" i="21" a="1"/>
  <c r="K75" i="21" a="1"/>
  <c r="AE31" i="21" a="1"/>
  <c r="S43" i="21" a="1"/>
  <c r="S69" i="21" a="1"/>
  <c r="AS17" i="21" a="1"/>
  <c r="AT17" i="21" a="1"/>
  <c r="BH49" i="21" a="1"/>
  <c r="BP6" i="21" a="1"/>
  <c r="N33" i="21" a="1"/>
  <c r="BO33" i="21" a="1"/>
  <c r="L46" i="21" a="1"/>
  <c r="BH52" i="21" a="1"/>
  <c r="AE58" i="21" a="1"/>
  <c r="BC70" i="21" a="1"/>
  <c r="BB21" i="21" a="1"/>
  <c r="BK57" i="21" a="1"/>
  <c r="BG9" i="21" a="1"/>
  <c r="Q34" i="21" a="1"/>
  <c r="AN27" i="21" a="1"/>
  <c r="BQ16" i="21" a="1"/>
  <c r="H45" i="21" a="1"/>
  <c r="AL58" i="21" a="1"/>
  <c r="AG36" i="21" a="1"/>
  <c r="AX47" i="21" a="1"/>
  <c r="BK52" i="21" a="1"/>
  <c r="V29" i="21" a="1"/>
  <c r="BI42" i="21" a="1"/>
  <c r="AN26" i="21" a="1"/>
  <c r="AG12" i="21" a="1"/>
  <c r="Q59" i="21" a="1"/>
  <c r="AZ59" i="21" a="1"/>
  <c r="C10" i="21" a="1"/>
  <c r="BD49" i="21" a="1"/>
  <c r="AB56" i="21" a="1"/>
  <c r="X56" i="21" a="1"/>
  <c r="AZ46" i="21" a="1"/>
  <c r="AG60" i="21" a="1"/>
  <c r="AE23" i="21" a="1"/>
  <c r="BH26" i="21" a="1"/>
  <c r="BB47" i="21" a="1"/>
  <c r="Q8" i="21" a="1"/>
  <c r="AO57" i="21" a="1"/>
  <c r="BP62" i="21" a="1"/>
  <c r="AB27" i="21" a="1"/>
  <c r="BB30" i="21" a="1"/>
  <c r="BC28" i="21" a="1"/>
  <c r="BO46" i="21" a="1"/>
  <c r="BH77" i="21" a="1"/>
  <c r="BR59" i="21" a="1"/>
  <c r="AF58" i="21" a="1"/>
  <c r="Z57" i="21" a="1"/>
  <c r="BI68" i="21" a="1"/>
  <c r="H70" i="21" a="1"/>
  <c r="M31" i="21" a="1"/>
  <c r="K21" i="21" a="1"/>
  <c r="BI54" i="21" a="1"/>
  <c r="AB44" i="21" a="1"/>
  <c r="BD37" i="21" a="1"/>
  <c r="BJ45" i="21" a="1"/>
  <c r="AW62" i="21" a="1"/>
  <c r="AX17" i="21" a="1"/>
  <c r="F36" i="21" a="1"/>
  <c r="D10" i="21" a="1"/>
  <c r="BB11" i="21" a="1"/>
  <c r="BH38" i="21" a="1"/>
  <c r="V9" i="21" a="1"/>
  <c r="AG41" i="21" a="1"/>
  <c r="AF65" i="21" a="1"/>
  <c r="BA64" i="21" a="1"/>
  <c r="BQ49" i="21" a="1"/>
  <c r="L12" i="21" a="1"/>
  <c r="Z30" i="21" a="1"/>
  <c r="AA47" i="21" a="1"/>
  <c r="AB74" i="21" a="1"/>
  <c r="BR57" i="21" a="1"/>
  <c r="AF22" i="21" a="1"/>
  <c r="AA18" i="21" a="1"/>
  <c r="BP34" i="21" a="1"/>
  <c r="AH58" i="21" a="1"/>
  <c r="BC49" i="21" a="1"/>
  <c r="AP19" i="21" a="1"/>
  <c r="BO21" i="21" a="1"/>
  <c r="L10" i="21" a="1"/>
  <c r="X21" i="21" a="1"/>
  <c r="AT43" i="21" a="1"/>
  <c r="BE38" i="21" a="1"/>
  <c r="AI56" i="21" a="1"/>
  <c r="AB31" i="21" a="1"/>
  <c r="AP75" i="21" a="1"/>
  <c r="BL64" i="21" a="1"/>
  <c r="AW63" i="21" a="1"/>
  <c r="R27" i="21" a="1"/>
  <c r="Y60" i="21" a="1"/>
  <c r="AL57" i="21" a="1"/>
  <c r="AU55" i="21" a="1"/>
  <c r="AQ40" i="21" a="1"/>
  <c r="M74" i="21" a="1"/>
  <c r="H42" i="21" a="1"/>
  <c r="BB13" i="21" a="1"/>
  <c r="BP64" i="21" a="1"/>
  <c r="BP40" i="21" a="1"/>
  <c r="AO69" i="21" a="1"/>
  <c r="M24" i="21" a="1"/>
  <c r="Z27" i="21" a="1"/>
  <c r="H33" i="21" a="1"/>
  <c r="AS14" i="21" a="1"/>
  <c r="X53" i="21" a="1"/>
  <c r="BN26" i="21" a="1"/>
  <c r="BC32" i="21" a="1"/>
  <c r="AH53" i="21" a="1"/>
  <c r="BS27" i="21" a="1"/>
  <c r="AE9" i="21" a="1"/>
  <c r="J28" i="21" a="1"/>
  <c r="AT15" i="21" a="1"/>
  <c r="R69" i="21" a="1"/>
  <c r="BH7" i="21" a="1"/>
  <c r="AT63" i="21" a="1"/>
  <c r="AB57" i="21" a="1"/>
  <c r="AF51" i="21" a="1"/>
  <c r="AE6" i="21" a="1"/>
  <c r="AC23" i="21" a="1"/>
  <c r="BH44" i="21" a="1"/>
  <c r="AU28" i="21" a="1"/>
  <c r="BP68" i="21" a="1"/>
  <c r="AQ34" i="21" a="1"/>
  <c r="K68" i="21" a="1"/>
  <c r="AM56" i="21" a="1"/>
  <c r="BI57" i="21" a="1"/>
  <c r="AU48" i="21" a="1"/>
  <c r="BN47" i="21" a="1"/>
  <c r="BE15" i="21" a="1"/>
  <c r="BC55" i="21" a="1"/>
  <c r="E59" i="21" a="1"/>
  <c r="AZ62" i="21" a="1"/>
  <c r="E46" i="21" a="1"/>
  <c r="M37" i="21" a="1"/>
  <c r="BP74" i="21" a="1"/>
  <c r="X42" i="21" a="1"/>
  <c r="AN33" i="21" a="1"/>
  <c r="BK45" i="21" a="1"/>
  <c r="AG25" i="21" a="1"/>
  <c r="AB35" i="21" a="1"/>
  <c r="L52" i="21" a="1"/>
  <c r="AF18" i="21" a="1"/>
  <c r="AL26" i="21" a="1"/>
  <c r="BD13" i="21" a="1"/>
  <c r="C31" i="21" a="1"/>
  <c r="BB73" i="21" a="1"/>
  <c r="AV69" i="21" a="1"/>
  <c r="AB72" i="21" a="1"/>
  <c r="AU27" i="21" a="1"/>
  <c r="C67" i="21" a="1"/>
  <c r="BB29" i="21" a="1"/>
  <c r="C66" i="21" a="1"/>
  <c r="AE19" i="21" a="1"/>
  <c r="BN25" i="21" a="1"/>
  <c r="AF15" i="21" a="1"/>
  <c r="BR30" i="21" a="1"/>
  <c r="H65" i="21" a="1"/>
  <c r="BQ72" i="21" a="1"/>
  <c r="E21" i="21" a="1"/>
  <c r="AF20" i="21" a="1"/>
  <c r="Z55" i="21" a="1"/>
  <c r="AP33" i="21" a="1"/>
  <c r="AF25" i="21" a="1"/>
  <c r="E26" i="21" a="1"/>
  <c r="AM9" i="21" a="1"/>
  <c r="AO19" i="21" a="1"/>
  <c r="AW17" i="21" a="1"/>
  <c r="K40" i="21" a="1"/>
  <c r="Q7" i="21" a="1"/>
  <c r="J8" i="21" a="1"/>
  <c r="J32" i="21" a="1"/>
  <c r="E48" i="21" a="1"/>
  <c r="Z58" i="21" a="1"/>
  <c r="BA53" i="21" a="1"/>
  <c r="O60" i="21" a="1"/>
  <c r="AG39" i="21" a="1"/>
  <c r="E24" i="21" a="1"/>
  <c r="D64" i="21" a="1"/>
  <c r="AO71" i="21" a="1"/>
  <c r="BH18" i="21" a="1"/>
  <c r="K61" i="21" a="1"/>
  <c r="AG63" i="21" a="1"/>
  <c r="AO23" i="21" a="1"/>
  <c r="BS76" i="21" a="1"/>
  <c r="AI64" i="21" a="1"/>
  <c r="AV67" i="21" a="1"/>
  <c r="J60" i="21" a="1"/>
  <c r="BG47" i="21" a="1"/>
  <c r="BH33" i="21" a="1"/>
  <c r="N53" i="21" a="1"/>
  <c r="AU23" i="21" a="1"/>
  <c r="K11" i="21" a="1"/>
  <c r="X29" i="21" a="1"/>
  <c r="AW54" i="21" a="1"/>
  <c r="BN16" i="21" a="1"/>
  <c r="AN67" i="21" a="1"/>
  <c r="F12" i="21" a="1"/>
  <c r="AT61" i="21" a="1"/>
  <c r="AU10" i="21" a="1"/>
  <c r="D45" i="21" a="1"/>
  <c r="J11" i="21" a="1"/>
  <c r="V36" i="21" a="1"/>
  <c r="AS47" i="21" a="1"/>
  <c r="F5" i="21" a="1"/>
  <c r="AF34" i="21" a="1"/>
  <c r="R28" i="21" a="1"/>
  <c r="C30" i="21" a="1"/>
  <c r="BD53" i="21" a="1"/>
  <c r="BK35" i="21" a="1"/>
  <c r="S39" i="21" a="1"/>
  <c r="BN59" i="21" a="1"/>
  <c r="X58" i="21" a="1"/>
  <c r="T53" i="21" a="1"/>
  <c r="AO6" i="21" a="1"/>
  <c r="AH42" i="21" a="1"/>
  <c r="BI40" i="21" a="1"/>
  <c r="G17" i="21" a="1"/>
  <c r="D28" i="21" a="1"/>
  <c r="BH68" i="21" a="1"/>
  <c r="AE49" i="21" a="1"/>
  <c r="V42" i="21" a="1"/>
  <c r="R7" i="21" a="1"/>
  <c r="R33" i="21" a="1"/>
  <c r="AS72" i="21" a="1"/>
  <c r="AV21" i="21" a="1"/>
  <c r="BE71" i="21" a="1"/>
  <c r="BE67" i="21" a="1"/>
  <c r="J14" i="21" a="1"/>
  <c r="AS48" i="21" a="1"/>
  <c r="X20" i="21" a="1"/>
  <c r="BC58" i="21" a="1"/>
  <c r="BG30" i="21" a="1"/>
  <c r="AU47" i="21" a="1"/>
  <c r="BO10" i="21" a="1"/>
  <c r="AE13" i="21" a="1"/>
  <c r="AC33" i="21" a="1"/>
  <c r="BN51" i="21" a="1"/>
  <c r="AS37" i="21" a="1"/>
  <c r="AZ28" i="21" a="1"/>
  <c r="AV11" i="21" a="1"/>
  <c r="BJ18" i="21" a="1"/>
  <c r="AN51" i="21" a="1"/>
  <c r="AI20" i="21" a="1"/>
  <c r="BG50" i="21" a="1"/>
  <c r="BJ39" i="21" a="1"/>
  <c r="AP49" i="21" a="1"/>
  <c r="BD8" i="21" a="1"/>
  <c r="BK71" i="21" a="1"/>
  <c r="AM19" i="21" a="1"/>
  <c r="X33" i="21" a="1"/>
  <c r="BP52" i="21" a="1"/>
  <c r="T68" i="21" a="1"/>
  <c r="AN62" i="21" a="1"/>
  <c r="BH54" i="21" a="1"/>
  <c r="BG26" i="21" a="1"/>
  <c r="Q74" i="21" a="1"/>
  <c r="AV57" i="21" a="1"/>
  <c r="BG41" i="21" a="1"/>
  <c r="AL67" i="21" a="1"/>
  <c r="C54" i="21" a="1"/>
  <c r="AT37" i="21" a="1"/>
  <c r="AC46" i="21" a="1"/>
  <c r="BE68" i="21" a="1"/>
  <c r="N19" i="21" a="1"/>
  <c r="C58" i="21" a="1"/>
  <c r="BO52" i="21" a="1"/>
  <c r="L38" i="21" a="1"/>
  <c r="Q65" i="21" a="1"/>
  <c r="BN32" i="21" a="1"/>
  <c r="BP35" i="21" a="1"/>
  <c r="L39" i="21" a="1"/>
  <c r="AS77" i="21" a="1"/>
  <c r="C19" i="21" a="1"/>
  <c r="R31" i="21" a="1"/>
  <c r="AE14" i="21" a="1"/>
  <c r="AZ20" i="21" a="1"/>
  <c r="N38" i="21" a="1"/>
  <c r="AZ50" i="21" a="1"/>
  <c r="BK42" i="21" a="1"/>
  <c r="AF37" i="21" a="1"/>
  <c r="T14" i="21" a="1"/>
  <c r="K39" i="21" a="1"/>
  <c r="BP30" i="21" a="1"/>
  <c r="L36" i="21" a="1"/>
  <c r="BS70" i="21" a="1"/>
  <c r="L67" i="21" a="1"/>
  <c r="Z64" i="21" a="1"/>
  <c r="AV12" i="21" a="1"/>
  <c r="M14" i="21" a="1"/>
  <c r="AW61" i="21" a="1"/>
  <c r="AG40" i="21" a="1"/>
  <c r="BI51" i="21" a="1"/>
  <c r="AM23" i="21" a="1"/>
  <c r="D19" i="21" a="1"/>
  <c r="F40" i="21" a="1"/>
  <c r="AA34" i="21" a="1"/>
  <c r="AS27" i="21" a="1"/>
  <c r="S33" i="21" a="1"/>
  <c r="H68" i="21" a="1"/>
  <c r="O59" i="21" a="1"/>
  <c r="BK11" i="21" a="1"/>
  <c r="BR43" i="21" a="1"/>
  <c r="AO36" i="21" a="1"/>
  <c r="BE28" i="21" a="1"/>
  <c r="Q55" i="21" a="1"/>
  <c r="AT11" i="21" a="1"/>
  <c r="L76" i="21" a="1"/>
  <c r="AT34" i="21" a="1"/>
  <c r="BA8" i="21" a="1"/>
  <c r="S67" i="21" a="1"/>
  <c r="F63" i="21" a="1"/>
  <c r="BL72" i="21" a="1"/>
  <c r="BE9" i="21" a="1"/>
  <c r="AP57" i="21" a="1"/>
  <c r="BQ45" i="21" a="1"/>
  <c r="AT42" i="21" a="1"/>
  <c r="AE7" i="21" a="1"/>
  <c r="AS50" i="21" a="1"/>
  <c r="BN74" i="21" a="1"/>
  <c r="BG37" i="21" a="1"/>
  <c r="X73" i="21" a="1"/>
  <c r="BG16" i="21" a="1"/>
  <c r="BQ71" i="21" a="1"/>
  <c r="BN35" i="21" a="1"/>
  <c r="J48" i="21" a="1"/>
  <c r="N63" i="21" a="1"/>
  <c r="Z8" i="21" a="1"/>
  <c r="AH29" i="21" a="1"/>
  <c r="S50" i="21" a="1"/>
  <c r="AE35" i="21" a="1"/>
  <c r="N41" i="21" a="1"/>
  <c r="AI33" i="21" a="1"/>
  <c r="BB49" i="21" a="1"/>
  <c r="AQ11" i="21" a="1"/>
  <c r="AQ68" i="21" a="1"/>
  <c r="AQ50" i="21" a="1"/>
  <c r="AG51" i="21" a="1"/>
  <c r="BC21" i="21" a="1"/>
  <c r="F69" i="21" a="1"/>
  <c r="G16" i="21" a="1"/>
  <c r="AV44" i="21" a="1"/>
  <c r="T75" i="21" a="1"/>
  <c r="BR9" i="21" a="1"/>
  <c r="AC52" i="21" a="1"/>
  <c r="AJ35" i="21" a="1"/>
  <c r="BO72" i="21" a="1"/>
  <c r="AX64" i="21" a="1"/>
  <c r="BS35" i="21" a="1"/>
  <c r="F77" i="21" a="1"/>
  <c r="BA39" i="21" a="1"/>
  <c r="AH14" i="21" a="1"/>
  <c r="M54" i="21" a="1"/>
  <c r="G10" i="21" a="1"/>
  <c r="BE18" i="21" a="1"/>
  <c r="AB14" i="21" a="1"/>
  <c r="BL54" i="21" a="1"/>
  <c r="V41" i="21" a="1"/>
  <c r="AW19" i="21" a="1"/>
  <c r="BB40" i="21" a="1"/>
  <c r="BG40" i="21" a="1"/>
  <c r="R44" i="21" a="1"/>
  <c r="AS16" i="21" a="1"/>
  <c r="AC8" i="21" a="1"/>
  <c r="BP43" i="21" a="1"/>
  <c r="S28" i="21" a="1"/>
  <c r="AL56" i="21" a="1"/>
  <c r="BC43" i="21" a="1"/>
  <c r="L72" i="21" a="1"/>
  <c r="C7" i="21" a="1"/>
  <c r="BR27" i="21" a="1"/>
  <c r="BH20" i="21" a="1"/>
  <c r="AZ29" i="21" a="1"/>
  <c r="K46" i="21" a="1"/>
  <c r="AX42" i="21" a="1"/>
  <c r="J49" i="21" a="1"/>
  <c r="AE33" i="21" a="1"/>
  <c r="AM45" i="21" a="1"/>
  <c r="AF47" i="21" a="1"/>
  <c r="BN45" i="21" a="1"/>
  <c r="X12" i="21" a="1"/>
  <c r="BN6" i="21" a="1"/>
  <c r="AP34" i="21" a="1"/>
  <c r="BJ28" i="21" a="1"/>
  <c r="BD5" i="21" a="1"/>
  <c r="X69" i="21" a="1"/>
  <c r="BA5" i="21" a="1"/>
  <c r="AU72" i="21" a="1"/>
  <c r="X15" i="21" a="1"/>
  <c r="BN43" i="21" a="1"/>
  <c r="AG67" i="21" a="1"/>
  <c r="U51" i="21" a="1"/>
  <c r="C17" i="21" a="1"/>
  <c r="AE73" i="21" a="1"/>
  <c r="BH36" i="21" a="1"/>
  <c r="Y44" i="21" a="1"/>
  <c r="AS39" i="21" a="1"/>
  <c r="J55" i="21" a="1"/>
  <c r="AS13" i="21" a="1"/>
  <c r="Y34" i="21" a="1"/>
  <c r="S76" i="21" a="1"/>
  <c r="C63" i="21" a="1"/>
  <c r="N6" i="21" a="1"/>
  <c r="Q75" i="21" a="1"/>
  <c r="AZ13" i="21" a="1"/>
  <c r="BK37" i="21" a="1"/>
  <c r="AT7" i="21" a="1"/>
  <c r="AS42" i="21" a="1"/>
  <c r="F32" i="21" a="1"/>
  <c r="L6" i="21" a="1"/>
  <c r="BA24" i="21" a="1"/>
  <c r="BC73" i="21" a="1"/>
  <c r="BR42" i="21" a="1"/>
  <c r="BH39" i="21" a="1"/>
  <c r="C51" i="21" a="1"/>
  <c r="AS49" i="21" a="1"/>
  <c r="M39" i="21" a="1"/>
  <c r="BB75" i="21" a="1"/>
  <c r="K65" i="21" a="1"/>
  <c r="AC75" i="21" a="1"/>
  <c r="AI68" i="21" a="1"/>
  <c r="AJ55" i="21" a="1"/>
  <c r="AA8" i="21" a="1"/>
  <c r="AQ12" i="21" a="1"/>
  <c r="BD68" i="21" a="1"/>
  <c r="AX8" i="21" a="1"/>
  <c r="O65" i="21" a="1"/>
  <c r="BR18" i="21" a="1"/>
  <c r="F41" i="21" a="1"/>
  <c r="N42" i="21" a="1"/>
  <c r="AP60" i="21" a="1"/>
  <c r="K26" i="21" a="1"/>
  <c r="BJ31" i="21" a="1"/>
  <c r="BJ14" i="21" a="1"/>
  <c r="AJ5" i="21" a="1"/>
  <c r="BO11" i="21" a="1"/>
  <c r="AX19" i="21" a="1"/>
  <c r="F31" i="21" a="1"/>
  <c r="AI26" i="21" a="1"/>
  <c r="BP20" i="21" a="1"/>
  <c r="AJ9" i="21" a="1"/>
  <c r="BR16" i="21" a="1"/>
  <c r="BH9" i="21" a="1"/>
  <c r="AF31" i="21" a="1"/>
  <c r="BI15" i="21" a="1"/>
  <c r="AL70" i="21" a="1"/>
  <c r="AT23" i="21" a="1"/>
  <c r="C48" i="21" a="1"/>
  <c r="AN66" i="21" a="1"/>
  <c r="BD35" i="21" a="1"/>
  <c r="AG58" i="21" a="1"/>
  <c r="T23" i="21" a="1"/>
  <c r="AU36" i="21" a="1"/>
  <c r="Z49" i="21" a="1"/>
  <c r="R26" i="21" a="1"/>
  <c r="AV17" i="21" a="1"/>
  <c r="BC24" i="21" a="1"/>
  <c r="K17" i="21" a="1"/>
  <c r="BE55" i="21" a="1"/>
  <c r="BR54" i="21" a="1"/>
  <c r="BE23" i="21" a="1"/>
  <c r="BO50" i="21" a="1"/>
  <c r="BR17" i="21" a="1"/>
  <c r="X25" i="21" a="1"/>
  <c r="L7" i="21" a="1"/>
  <c r="BA20" i="21" a="1"/>
  <c r="AZ24" i="21" a="1"/>
  <c r="H67" i="21" a="1"/>
  <c r="AA63" i="21" a="1"/>
  <c r="AP10" i="21" a="1"/>
  <c r="AL62" i="21" a="1"/>
  <c r="BC68" i="21" a="1"/>
  <c r="AP35" i="21" a="1"/>
  <c r="BK70" i="21" a="1"/>
  <c r="AE67" i="21" a="1"/>
  <c r="AN40" i="21" a="1"/>
  <c r="Y57" i="21" a="1"/>
  <c r="AA28" i="21" a="1"/>
  <c r="BJ64" i="21" a="1"/>
  <c r="Q25" i="21" a="1"/>
  <c r="M38" i="21" a="1"/>
  <c r="BK73" i="21" a="1"/>
  <c r="G32" i="21" a="1"/>
  <c r="AL49" i="21" a="1"/>
  <c r="N25" i="21" a="1"/>
  <c r="AH11" i="21" a="1"/>
  <c r="M66" i="21" a="1"/>
  <c r="AE21" i="21" a="1"/>
  <c r="T39" i="21" a="1"/>
  <c r="G77" i="21" a="1"/>
  <c r="AO73" i="21" a="1"/>
  <c r="C25" i="29" a="1"/>
  <c r="AM43" i="21" a="1"/>
  <c r="J6" i="21" a="1"/>
  <c r="BK55" i="21" a="1"/>
  <c r="F9" i="21" a="1"/>
  <c r="AW18" i="21" a="1"/>
  <c r="AT48" i="21" a="1"/>
  <c r="X71" i="21" a="1"/>
  <c r="BC31" i="21" a="1"/>
  <c r="R36" i="21" a="1"/>
  <c r="AB8" i="21" a="1"/>
  <c r="BL23" i="21" a="1"/>
  <c r="K55" i="21" a="1"/>
  <c r="BB66" i="21" a="1"/>
  <c r="BI32" i="21" a="1"/>
  <c r="AI34" i="21" a="1"/>
  <c r="AA38" i="21" a="1"/>
  <c r="BN21" i="21" a="1"/>
  <c r="D55" i="21" a="1"/>
  <c r="BO66" i="21" a="1"/>
  <c r="H32" i="21" a="1"/>
  <c r="BB19" i="21" a="1"/>
  <c r="BA26" i="21" a="1"/>
  <c r="BP28" i="21" a="1"/>
  <c r="AH70" i="21" a="1"/>
  <c r="BP56" i="21" a="1"/>
  <c r="BH25" i="21" a="1"/>
  <c r="AN36" i="21" a="1"/>
  <c r="J34" i="21" a="1"/>
  <c r="AB12" i="21" a="1"/>
  <c r="L27" i="21" a="1"/>
  <c r="AZ25" i="21" a="1"/>
  <c r="C8" i="21" a="1"/>
  <c r="AP69" i="21" a="1"/>
  <c r="AW46" i="21" a="1"/>
  <c r="AA50" i="21" a="1"/>
  <c r="AW30" i="21" a="1"/>
  <c r="AJ62" i="21" a="1"/>
  <c r="BR47" i="21" a="1"/>
  <c r="H55" i="21" a="1"/>
  <c r="AC32" i="21" a="1"/>
  <c r="BS53" i="21" a="1"/>
  <c r="K70" i="21" a="1"/>
  <c r="BP57" i="21" a="1"/>
  <c r="D18" i="21" a="1"/>
  <c r="BN61" i="21" a="1"/>
  <c r="F10" i="21" a="1"/>
  <c r="Q38" i="21" a="1"/>
  <c r="AT10" i="21" a="1"/>
  <c r="F62" i="21" a="1"/>
  <c r="V68" i="21" a="1"/>
  <c r="BP75" i="21" a="1"/>
  <c r="BQ5" i="21" a="1"/>
  <c r="AO70" i="21" a="1"/>
  <c r="J30" i="21" a="1"/>
  <c r="AA76" i="21" a="1"/>
  <c r="AF69" i="21" a="1"/>
  <c r="BQ70" i="21" a="1"/>
  <c r="BN49" i="21" a="1"/>
  <c r="AZ49" i="21" a="1"/>
  <c r="V74" i="21" a="1"/>
  <c r="D46" i="21" a="1"/>
  <c r="X45" i="21" a="1"/>
  <c r="C6" i="21" a="1"/>
  <c r="AJ70" i="21" a="1"/>
  <c r="Q41" i="21" a="1"/>
  <c r="BI52" i="21" a="1"/>
  <c r="BK58" i="21" a="1"/>
  <c r="C59" i="21" a="1"/>
  <c r="M9" i="21" a="1"/>
  <c r="AO62" i="21" a="1"/>
  <c r="AV31" i="21" a="1"/>
  <c r="H56" i="21" a="1"/>
  <c r="BL28" i="21" a="1"/>
  <c r="R8" i="21" a="1"/>
  <c r="BI63" i="21" a="1"/>
  <c r="BQ18" i="21" a="1"/>
  <c r="BP25" i="21" a="1"/>
  <c r="BI12" i="21" a="1"/>
  <c r="U61" i="21" a="1"/>
  <c r="K14" i="21" a="1"/>
  <c r="AC50" i="21" a="1"/>
  <c r="BQ66" i="21" a="1"/>
  <c r="AH55" i="21" a="1"/>
  <c r="U52" i="21" a="1"/>
  <c r="E43" i="21" a="1"/>
  <c r="BR35" i="21" a="1"/>
  <c r="AE11" i="21" a="1"/>
  <c r="Q30" i="21" a="1"/>
  <c r="C14" i="21" a="1"/>
  <c r="K16" i="21" a="1"/>
  <c r="J75" i="21" a="1"/>
  <c r="D7" i="21" a="1"/>
  <c r="X70" i="21" a="1"/>
  <c r="Q67" i="21" a="1"/>
  <c r="AS54" i="21" a="1"/>
  <c r="Z77" i="21" a="1"/>
  <c r="AS18" i="21" a="1"/>
  <c r="AU13" i="21" a="1"/>
  <c r="U65" i="21" a="1"/>
  <c r="AT8" i="21" a="1"/>
  <c r="K49" i="21" a="1"/>
  <c r="Q5" i="21" a="1"/>
  <c r="F54" i="21" a="1"/>
  <c r="AC72" i="21" a="1"/>
  <c r="AA52" i="21" a="1"/>
  <c r="AV62" i="21" a="1"/>
  <c r="BH24" i="21" a="1"/>
  <c r="BL7" i="21" a="1"/>
  <c r="AP41" i="21" a="1"/>
  <c r="O16" i="21" a="1"/>
  <c r="X54" i="21" a="1"/>
  <c r="AQ51" i="21" a="1"/>
  <c r="M76" i="21" a="1"/>
  <c r="BI30" i="21" a="1"/>
  <c r="BC54" i="21" a="1"/>
  <c r="Q77" i="21" a="1"/>
  <c r="AJ40" i="21" a="1"/>
  <c r="AL48" i="21" a="1"/>
  <c r="AP11" i="21" a="1"/>
  <c r="BL9" i="21" a="1"/>
  <c r="S48" i="21" a="1"/>
  <c r="BG28" i="21" a="1"/>
  <c r="T36" i="21" a="1"/>
  <c r="C26" i="21" a="1"/>
  <c r="J65" i="21" a="1"/>
  <c r="AL76" i="21" a="1"/>
  <c r="BN24" i="21" a="1"/>
  <c r="L15" i="21" a="1"/>
  <c r="BP9" i="21" a="1"/>
  <c r="BO18" i="21" a="1"/>
  <c r="H34" i="21" a="1"/>
  <c r="AF67" i="21" a="1"/>
  <c r="BE36" i="21" a="1"/>
  <c r="BK38" i="21" a="1"/>
  <c r="J47" i="21" a="1"/>
  <c r="AL28" i="21" a="1"/>
  <c r="AL68" i="21" a="1"/>
  <c r="F53" i="21" a="1"/>
  <c r="L41" i="21" a="1"/>
  <c r="BL34" i="21" a="1"/>
  <c r="AT72" i="21" a="1"/>
  <c r="S59" i="21" a="1"/>
  <c r="N73" i="21" a="1"/>
  <c r="BS15" i="21" a="1"/>
  <c r="AO52" i="21" a="1"/>
  <c r="K66" i="21" a="1"/>
  <c r="AP29" i="21" a="1"/>
  <c r="BJ60" i="21" a="1"/>
  <c r="Y55" i="21" a="1"/>
  <c r="AS68" i="21" a="1"/>
  <c r="AT58" i="21" a="1"/>
  <c r="AS73" i="21" a="1"/>
  <c r="BD26" i="21" a="1"/>
  <c r="BN5" i="21" a="1"/>
  <c r="AS59" i="21" a="1"/>
  <c r="C55" i="21" a="1"/>
  <c r="BI60" i="21" a="1"/>
  <c r="U5" i="21" a="1"/>
  <c r="R24" i="21" a="1"/>
  <c r="C38" i="21" a="1"/>
  <c r="BI24" i="21" a="1"/>
  <c r="AO50" i="21" a="1"/>
  <c r="X28" i="21" a="1"/>
  <c r="C22" i="21" a="1"/>
  <c r="X31" i="21" a="1"/>
  <c r="BK26" i="21" a="1"/>
  <c r="X43" i="21" a="1"/>
  <c r="BB61" i="21" a="1"/>
  <c r="J22" i="21" a="1"/>
  <c r="AS12" i="21" a="1"/>
  <c r="AF44" i="21" a="1"/>
  <c r="AN22" i="21" a="1"/>
  <c r="BQ19" i="21" a="1"/>
  <c r="AI38" i="21" a="1"/>
  <c r="BG58" i="21" a="1"/>
  <c r="AQ54" i="21" a="1"/>
  <c r="BL76" i="21" a="1"/>
  <c r="AN18" i="21" a="1"/>
  <c r="H48" i="21" a="1"/>
  <c r="AW57" i="21" a="1"/>
  <c r="AC36" i="21" a="1"/>
  <c r="AP64" i="21" a="1"/>
  <c r="AH75" i="21" a="1"/>
  <c r="AV63" i="21" a="1"/>
  <c r="AO48" i="21" a="1"/>
  <c r="BH59" i="21" a="1"/>
  <c r="D15" i="21" a="1"/>
  <c r="M75" i="21" a="1"/>
  <c r="AO24" i="21" a="1"/>
  <c r="U70" i="21" a="1"/>
  <c r="Z5" i="21" a="1"/>
  <c r="S22" i="21" a="1"/>
  <c r="AF76" i="21" a="1"/>
  <c r="AF54" i="21" a="1"/>
  <c r="V35" i="21" a="1"/>
  <c r="AZ27" i="21" a="1"/>
  <c r="AH13" i="21" a="1"/>
  <c r="R18" i="21" a="1"/>
  <c r="U64" i="21" a="1"/>
  <c r="Q37" i="21" a="1"/>
  <c r="BE61" i="21" a="1"/>
  <c r="AS20" i="21" a="1"/>
  <c r="BR6" i="21" a="1"/>
  <c r="T40" i="21" a="1"/>
  <c r="AG70" i="21" a="1"/>
  <c r="Q6" i="21" a="1"/>
  <c r="O64" i="21" a="1"/>
  <c r="T50" i="21" a="1"/>
  <c r="AG6" i="21" a="1"/>
  <c r="V66" i="21" a="1"/>
  <c r="BD20" i="21" a="1"/>
  <c r="BO29" i="21" a="1"/>
  <c r="J7" i="21" a="1"/>
  <c r="BA23" i="21" a="1"/>
  <c r="AV47" i="21" a="1"/>
  <c r="N26" i="21" a="1"/>
  <c r="BI43" i="21" a="1"/>
  <c r="O38" i="21" a="1"/>
  <c r="AF30" i="21" a="1"/>
  <c r="C46" i="21" a="1"/>
  <c r="AZ57" i="21" a="1"/>
  <c r="J52" i="21" a="1"/>
  <c r="AC21" i="21" a="1"/>
  <c r="K50" i="21" a="1"/>
  <c r="R52" i="21" a="1"/>
  <c r="BO36" i="21" a="1"/>
  <c r="X63" i="21" a="1"/>
  <c r="F75" i="21" a="1"/>
  <c r="BD45" i="21" a="1"/>
  <c r="BE66" i="21" a="1"/>
  <c r="Z45" i="21" a="1"/>
  <c r="BN28" i="21" a="1"/>
  <c r="D73" i="21" a="1"/>
  <c r="BD7" i="21" a="1"/>
  <c r="BR75" i="21" a="1"/>
  <c r="BR41" i="21" a="1"/>
  <c r="AS15" i="21" a="1"/>
  <c r="J58" i="21" a="1"/>
  <c r="AU31" i="21" a="1"/>
  <c r="BN11" i="21" a="1"/>
  <c r="BJ70" i="21" a="1"/>
  <c r="E65" i="21" a="1"/>
  <c r="AM34" i="21" a="1"/>
  <c r="AL9" i="21" a="1"/>
  <c r="BE77" i="21" a="1"/>
  <c r="BG60" i="21" a="1"/>
  <c r="D37" i="21" a="1"/>
  <c r="AT47" i="21" a="1"/>
  <c r="D22" i="21" a="1"/>
  <c r="AG47" i="21" a="1"/>
  <c r="AG45" i="21" a="1"/>
  <c r="J66" i="21" a="1"/>
  <c r="AW13" i="21" a="1"/>
  <c r="AP26" i="21" a="1"/>
  <c r="AQ9" i="21" a="1"/>
  <c r="J57" i="21" a="1"/>
  <c r="C32" i="21" a="1"/>
  <c r="Q73" i="21" a="1"/>
  <c r="Q27" i="21" a="1"/>
  <c r="BC5" i="21" a="1"/>
  <c r="AB28" i="21" a="1"/>
  <c r="C74" i="21" a="1"/>
  <c r="BP54" i="21" a="1"/>
  <c r="AB73" i="21" a="1"/>
  <c r="BD67" i="21" a="1"/>
  <c r="BS36" i="21" a="1"/>
  <c r="AT36" i="21" a="1"/>
  <c r="AN34" i="21" a="1"/>
  <c r="R51" i="21" a="1"/>
  <c r="BN70" i="21" a="1"/>
  <c r="AT44" i="21" a="1"/>
  <c r="X9" i="21" a="1"/>
  <c r="D30" i="21" a="1"/>
  <c r="BN36" i="21" a="1"/>
  <c r="H71" i="21" a="1"/>
  <c r="BN30" i="21" a="1"/>
  <c r="AI69" i="21" a="1"/>
  <c r="AZ15" i="21" a="1"/>
  <c r="AL37" i="21" a="1"/>
  <c r="BH50" i="21" a="1"/>
  <c r="BS61" i="21" a="1"/>
  <c r="AU17" i="21" a="1"/>
  <c r="BC47" i="21" a="1"/>
  <c r="BP73" i="21" a="1"/>
  <c r="BL66" i="21" a="1"/>
  <c r="AS60" i="21" a="1"/>
  <c r="BA72" i="21" a="1"/>
  <c r="BH45" i="21" a="1"/>
  <c r="AU19" i="21" a="1"/>
  <c r="AE60" i="21" a="1"/>
  <c r="AQ36" i="21" a="1"/>
  <c r="K62" i="21" a="1"/>
  <c r="AW36" i="21" a="1"/>
  <c r="AV41" i="21" a="1"/>
  <c r="AF27" i="21" a="1"/>
  <c r="AJ63" i="21" a="1"/>
  <c r="Y19" i="21" a="1"/>
  <c r="Q36" i="21" a="1"/>
  <c r="AE72" i="21" a="1"/>
  <c r="S72" i="21" a="1"/>
  <c r="AP14" i="21" a="1"/>
  <c r="C18" i="21" a="1"/>
  <c r="X6" i="21" a="1"/>
  <c r="BI27" i="21" a="1"/>
  <c r="BG31" i="21" a="1"/>
  <c r="BN20" i="21" a="1"/>
  <c r="BA76" i="21" a="1"/>
  <c r="BK40" i="21" a="1"/>
  <c r="S30" i="21" a="1"/>
  <c r="BC57" i="21" a="1"/>
  <c r="O30" i="21" a="1"/>
  <c r="AH21" i="21" a="1"/>
  <c r="BN73" i="21" a="1"/>
  <c r="S25" i="21" a="1"/>
  <c r="BD40" i="21" a="1"/>
  <c r="Q13" i="21" a="1"/>
  <c r="U41" i="21" a="1"/>
  <c r="AZ70" i="21" a="1"/>
  <c r="BG15" i="21" a="1"/>
  <c r="X7" i="21" a="1"/>
  <c r="AL63" i="21" a="1"/>
  <c r="K15" i="21" a="1"/>
  <c r="J16" i="21" a="1"/>
  <c r="J61" i="21" a="1"/>
  <c r="AN13" i="21" a="1"/>
  <c r="C70" i="21" a="1"/>
  <c r="AZ7" i="21" a="1"/>
  <c r="BL53" i="21" a="1"/>
  <c r="AP50" i="21" a="1"/>
  <c r="AG68" i="21" a="1"/>
  <c r="AB48" i="21" a="1"/>
  <c r="BG20" i="21" a="1"/>
  <c r="E69" i="21" a="1"/>
  <c r="BS68" i="21" a="1"/>
  <c r="BQ31" i="21" a="1"/>
  <c r="D65" i="21" a="1"/>
  <c r="BE16" i="21" a="1"/>
  <c r="F23" i="21" a="1"/>
  <c r="AS67" i="21" a="1"/>
  <c r="BG46" i="21" a="1"/>
  <c r="BQ57" i="21" a="1"/>
  <c r="E57" i="21" a="1"/>
  <c r="AH19" i="21" a="1"/>
  <c r="BA59" i="21" a="1"/>
  <c r="S27" i="21" a="1"/>
  <c r="Y51" i="21" a="1"/>
  <c r="BG63" i="21" a="1"/>
  <c r="C65" i="21" a="1"/>
  <c r="BJ32" i="21" a="1"/>
  <c r="AV48" i="21" a="1"/>
  <c r="D60" i="21" a="1"/>
  <c r="R73" i="21" a="1"/>
  <c r="D17" i="21" a="1"/>
  <c r="BH63" i="21" a="1"/>
  <c r="AL73" i="21" a="1"/>
  <c r="AI48" i="21" a="1"/>
  <c r="AS40" i="21" a="1"/>
  <c r="BG34" i="21" a="1"/>
  <c r="D41" i="21" a="1"/>
  <c r="BG12" i="21" a="1"/>
  <c r="AS29" i="21" a="1"/>
  <c r="M18" i="21" a="1"/>
  <c r="BH53" i="21" a="1"/>
  <c r="AL20" i="21" a="1"/>
  <c r="H15" i="21" a="1"/>
  <c r="E67" i="21" a="1"/>
  <c r="AL27" i="21" a="1"/>
  <c r="O31" i="21" a="1"/>
  <c r="BJ51" i="21" a="1"/>
  <c r="AX25" i="21" a="1"/>
  <c r="X46" i="21" a="1"/>
  <c r="V39" i="21" a="1"/>
  <c r="AH63" i="21" a="1"/>
  <c r="S49" i="21" a="1"/>
  <c r="F50" i="21" a="1"/>
  <c r="T19" i="21" a="1"/>
  <c r="BB7" i="21" a="1"/>
  <c r="G73" i="21" a="1"/>
  <c r="BA28" i="21" a="1"/>
  <c r="U32" i="21" a="1"/>
  <c r="AL11" i="21" a="1"/>
  <c r="T22" i="21" a="1"/>
  <c r="C28" i="21" a="1"/>
  <c r="BH16" i="21" a="1"/>
  <c r="BS29" i="21" a="1"/>
  <c r="M64" i="21" a="1"/>
  <c r="BR23" i="21" a="1"/>
  <c r="AL32" i="21" a="1"/>
  <c r="X51" i="21" a="1"/>
  <c r="J46" i="21" a="1"/>
  <c r="BN33" i="21" a="1"/>
  <c r="AC65" i="21" a="1"/>
  <c r="Z66" i="21" a="1"/>
  <c r="BG55" i="21" a="1"/>
  <c r="J29" i="21" a="1"/>
  <c r="D71" i="21" a="1"/>
  <c r="AT49" i="21" a="1"/>
  <c r="AQ58" i="21" a="1"/>
  <c r="N64" i="21" a="1"/>
  <c r="AS31" i="21" a="1"/>
  <c r="AL42" i="21" a="1"/>
  <c r="Q50" i="21" a="1"/>
  <c r="BH17" i="21" a="1"/>
  <c r="AN24" i="21" a="1"/>
  <c r="AF8" i="21" a="1"/>
  <c r="AB66" i="21" a="1"/>
  <c r="BG74" i="21" a="1"/>
  <c r="BL26" i="21" a="1"/>
  <c r="AH36" i="21" a="1"/>
  <c r="AH45" i="21" a="1"/>
  <c r="V26" i="21" a="1"/>
  <c r="J74" i="21" a="1"/>
  <c r="BH22" i="21" a="1"/>
  <c r="BI7" i="21" a="1"/>
  <c r="BA74" i="21" a="1"/>
  <c r="AQ70" i="21" a="1"/>
  <c r="AW72" i="21" a="1"/>
  <c r="AU71" i="21" a="1"/>
  <c r="V73" i="21" a="1"/>
  <c r="AH71" i="21" a="1"/>
  <c r="AA32" i="21" a="1"/>
  <c r="AM31" i="21" a="1"/>
  <c r="J70" i="21" a="1"/>
  <c r="AS58" i="21" a="1"/>
  <c r="BO55" i="21" a="1"/>
  <c r="AG72" i="21" a="1"/>
  <c r="BB50" i="21" a="1"/>
  <c r="BD27" i="21" a="1"/>
  <c r="AE48" i="21" a="1"/>
  <c r="Q10" i="21" a="1"/>
  <c r="L21" i="21" a="1"/>
  <c r="Z29" i="21" a="1"/>
  <c r="AM13" i="21" a="1"/>
  <c r="AG55" i="21" a="1"/>
  <c r="AT39" i="21" a="1"/>
  <c r="AF32" i="21" a="1"/>
  <c r="BD66" i="21" a="1"/>
  <c r="AQ65" i="21" a="1"/>
  <c r="U30" i="21" a="1"/>
  <c r="AO13" i="21" a="1"/>
  <c r="BN72" i="21" a="1"/>
  <c r="BB9" i="21" a="1"/>
  <c r="Z13" i="21" a="1"/>
  <c r="T73" i="21" a="1"/>
  <c r="BH5" i="21" a="1"/>
  <c r="E12" i="21" a="1"/>
  <c r="K31" i="21" a="1"/>
  <c r="AZ69" i="21" a="1"/>
  <c r="R17" i="21" a="1"/>
  <c r="C41" i="21" a="1"/>
  <c r="N49" i="21" a="1"/>
  <c r="BD38" i="21" a="1"/>
  <c r="BK66" i="21" a="1"/>
  <c r="N50" i="21" a="1"/>
  <c r="AH30" i="21" a="1"/>
  <c r="AA46" i="21" a="1"/>
  <c r="AV22" i="21" a="1"/>
  <c r="R25" i="21" a="1"/>
  <c r="Y71" i="21" a="1"/>
  <c r="AI61" i="21" a="1"/>
  <c r="H31" i="21" a="1"/>
  <c r="K8" i="21" a="1"/>
  <c r="H6" i="21" a="1"/>
  <c r="AZ30" i="21" a="1"/>
  <c r="BB68" i="21" a="1"/>
  <c r="C56" i="21" a="1"/>
  <c r="R68" i="21" a="1"/>
  <c r="T31" i="21" a="1"/>
  <c r="J59" i="21" a="1"/>
  <c r="AP5" i="21" a="1"/>
  <c r="K30" i="21" a="1"/>
  <c r="X40" i="21" a="1"/>
  <c r="AW8" i="21" a="1"/>
  <c r="H19" i="21" a="1"/>
  <c r="BH43" i="21" a="1"/>
  <c r="Y66" i="21" a="1"/>
  <c r="AU44" i="21" a="1"/>
  <c r="BR13" i="21" a="1"/>
  <c r="BL74" i="21" a="1"/>
  <c r="Z50" i="21" a="1"/>
  <c r="BA37" i="21" a="1"/>
  <c r="AS66" i="21" a="1"/>
  <c r="E25" i="21" a="1"/>
  <c r="AT16" i="21" a="1"/>
  <c r="BN57" i="21" a="1"/>
  <c r="AX23" i="21" a="1"/>
  <c r="AJ75" i="21" a="1"/>
  <c r="AH59" i="21" a="1"/>
  <c r="AH69" i="21" a="1"/>
  <c r="AG71" i="21" a="1"/>
  <c r="AG48" i="21" a="1"/>
  <c r="AL35" i="21" a="1"/>
  <c r="BB31" i="21" a="1"/>
  <c r="BO45" i="21" a="1"/>
  <c r="J51" i="21" a="1"/>
  <c r="J50" i="21" a="1"/>
  <c r="BG53" i="21" a="1"/>
  <c r="AT62" i="21" a="1"/>
  <c r="R14" i="21" a="1"/>
  <c r="AN42" i="21" a="1"/>
  <c r="Y69" i="21" a="1"/>
  <c r="U39" i="21" a="1"/>
  <c r="AE37" i="21" a="1"/>
  <c r="AO68" i="21" a="1"/>
  <c r="Q32" i="21" a="1"/>
  <c r="BO63" i="21" a="1"/>
  <c r="Y8" i="21" a="1"/>
  <c r="Q19" i="21" a="1"/>
  <c r="BN76" i="21" a="1"/>
  <c r="C24" i="21" a="1"/>
  <c r="BE17" i="21" a="1"/>
  <c r="BJ61" i="21" a="1"/>
  <c r="BA68" i="21" a="1"/>
  <c r="AV34" i="21" a="1"/>
  <c r="AP59" i="21" a="1"/>
  <c r="BA14" i="21" a="1"/>
  <c r="T34" i="21" a="1"/>
  <c r="Y70" i="21" a="1"/>
  <c r="BJ27" i="21" a="1"/>
  <c r="L31" i="21" a="1"/>
  <c r="BN18" i="21" a="1"/>
  <c r="E7" i="21" a="1"/>
  <c r="X47" i="21" a="1"/>
  <c r="Z14" i="21" a="1"/>
  <c r="AQ14" i="21" a="1"/>
  <c r="X67" i="21" a="1"/>
  <c r="BR50" i="21" a="1"/>
  <c r="AV16" i="21" a="1"/>
  <c r="BG48" i="21" a="1"/>
  <c r="AE38" i="21" a="1"/>
  <c r="Q70" i="21" a="1"/>
  <c r="AZ58" i="21" a="1"/>
  <c r="G15" i="21" a="1"/>
  <c r="Q28" i="21" a="1"/>
  <c r="AE70" i="21" a="1"/>
  <c r="Y13" i="21" a="1"/>
  <c r="AO31" i="21" a="1"/>
  <c r="AL31" i="21" a="1"/>
  <c r="O46" i="21" a="1"/>
  <c r="BB64" i="21" a="1"/>
  <c r="L11" i="21" a="1"/>
  <c r="BE8" i="21" a="1"/>
  <c r="BO34" i="21" a="1"/>
  <c r="M72" i="21" a="1"/>
  <c r="N51" i="21" a="1"/>
  <c r="Y45" i="21" a="1"/>
  <c r="Q47" i="21" a="1"/>
  <c r="BC45" i="21" a="1"/>
  <c r="BN17" i="21" a="1"/>
  <c r="BS47" i="21" a="1"/>
  <c r="BS55" i="21" a="1"/>
  <c r="AT38" i="21" a="1"/>
  <c r="Y73" i="21" a="1"/>
  <c r="BQ26" i="21" a="1"/>
  <c r="D61" i="21" a="1"/>
  <c r="BH75" i="21" a="1"/>
  <c r="AC68" i="21" a="1"/>
  <c r="BA36" i="21" a="1"/>
  <c r="T66" i="21" a="1"/>
  <c r="AE51" i="21" a="1"/>
  <c r="AL12" i="21" a="1"/>
  <c r="Q22" i="21" a="1"/>
  <c r="AZ18" i="21" a="1"/>
  <c r="Y25" i="21" a="1"/>
  <c r="C77" i="21" a="1"/>
  <c r="K76" i="21" a="1"/>
  <c r="BN68" i="21" a="1"/>
  <c r="AL19" i="21" a="1"/>
  <c r="BI26" i="21" a="1"/>
  <c r="Y75" i="21" a="1"/>
  <c r="X34" i="21" a="1"/>
  <c r="AS7" i="21" a="1"/>
  <c r="AL65" i="21" a="1"/>
  <c r="F38" i="21" a="1"/>
  <c r="AF46" i="21" a="1"/>
  <c r="BC15" i="21" a="1"/>
  <c r="AU76" i="21" a="1"/>
  <c r="X38" i="21" a="1"/>
  <c r="Y54" i="21" a="1"/>
  <c r="M13" i="21" a="1"/>
  <c r="BR7" i="21" a="1"/>
  <c r="AH65" i="21" a="1"/>
  <c r="AJ56" i="21" a="1"/>
  <c r="BP7" i="21" a="1"/>
  <c r="O33" i="21" a="1"/>
  <c r="Q57" i="21" a="1"/>
  <c r="BJ74" i="21" a="1"/>
  <c r="AW16" i="21" a="1"/>
  <c r="AZ56" i="21" a="1"/>
  <c r="X48" i="21" a="1"/>
  <c r="AM74" i="21" a="1"/>
  <c r="AA24" i="21" a="1"/>
  <c r="Q24" i="21" a="1"/>
  <c r="AW45" i="21" a="1"/>
  <c r="BC7" i="21" a="1"/>
  <c r="BD29" i="21" a="1"/>
  <c r="U6" i="21" a="1"/>
  <c r="H73" i="21" a="1"/>
  <c r="AT57" i="21" a="1"/>
  <c r="BI56" i="21" a="1"/>
  <c r="BI50" i="21" a="1"/>
  <c r="AE28" i="21" a="1"/>
  <c r="AL34" i="21" a="1"/>
  <c r="AH16" i="21" a="1"/>
  <c r="BO39" i="21" a="1"/>
  <c r="K69" i="21" a="1"/>
  <c r="U19" i="21" a="1"/>
  <c r="AZ14" i="21" a="1"/>
  <c r="AO45" i="21" a="1"/>
  <c r="AN57" i="21" a="1"/>
  <c r="BK76" i="21" a="1"/>
  <c r="AV59" i="21" a="1"/>
  <c r="BB14" i="21" a="1"/>
  <c r="BB26" i="21" a="1"/>
  <c r="K29" i="21" a="1"/>
  <c r="BE49" i="21" a="1"/>
  <c r="BA66" i="21" a="1"/>
  <c r="AI10" i="21" a="1"/>
  <c r="V44" i="21" a="1"/>
  <c r="J12" i="21" a="1"/>
  <c r="AA19" i="21" a="1"/>
  <c r="AN50" i="21" a="1"/>
  <c r="AL18" i="21" a="1"/>
  <c r="AZ39" i="21" a="1"/>
  <c r="AS32" i="21" a="1"/>
  <c r="BN15" i="21" a="1"/>
  <c r="BQ44" i="21" a="1"/>
  <c r="Z11" i="21" a="1"/>
  <c r="BN37" i="21" a="1"/>
  <c r="C61" i="21" a="1"/>
  <c r="BH46" i="21" a="1"/>
  <c r="BN75" i="21" a="1"/>
  <c r="AZ71" i="21" a="1"/>
  <c r="BE6" i="21" a="1"/>
  <c r="AE43" i="21" a="1"/>
  <c r="Q9" i="21" a="1"/>
  <c r="L43" i="21" a="1"/>
  <c r="BS18" i="21" a="1"/>
  <c r="BG71" i="21" a="1"/>
  <c r="AZ64" i="21" a="1"/>
  <c r="E10" i="21" a="1"/>
  <c r="AU12" i="21" a="1"/>
  <c r="AO38" i="21" a="1"/>
  <c r="AL17" i="21" a="1"/>
  <c r="U28" i="21" a="1"/>
  <c r="D29" i="21" a="1"/>
  <c r="BA69" i="21" a="1"/>
  <c r="AH17" i="21" a="1"/>
  <c r="U77" i="21" a="1"/>
  <c r="N66" i="21" a="1"/>
  <c r="U45" i="21" a="1"/>
  <c r="BE53" i="21" a="1"/>
  <c r="G31" i="21" a="1"/>
  <c r="AO29" i="21" a="1"/>
  <c r="Q42" i="21" a="1"/>
  <c r="BO67" i="21" a="1"/>
  <c r="X23" i="21" a="1"/>
  <c r="AI54" i="21" a="1"/>
  <c r="AL40" i="21" a="1"/>
  <c r="AG46" i="21" a="1"/>
  <c r="R66" i="21" a="1"/>
  <c r="AQ52" i="21" a="1"/>
  <c r="H27" i="21" a="1"/>
  <c r="AS44" i="21" a="1"/>
  <c r="AE20" i="21" a="1"/>
  <c r="BE60" i="21" a="1"/>
  <c r="T17" i="21" a="1"/>
  <c r="X18" i="21" a="1"/>
  <c r="AB58" i="21" a="1"/>
  <c r="BR26" i="21" a="1"/>
  <c r="BO49" i="21" a="1"/>
  <c r="AI55" i="21" a="1"/>
  <c r="AS56" i="21" a="1"/>
  <c r="G57" i="21" a="1"/>
  <c r="BN12" i="21" a="1"/>
  <c r="BH21" i="21" a="1"/>
  <c r="BH23" i="21" a="1"/>
  <c r="BL31" i="21" a="1"/>
  <c r="BG57" i="21" a="1"/>
  <c r="AF12" i="21" a="1"/>
  <c r="BQ25" i="21" a="1"/>
  <c r="N75" i="21" a="1"/>
  <c r="E76" i="21" a="1"/>
  <c r="BD24" i="21" a="1"/>
  <c r="E70" i="21" a="1"/>
  <c r="AL7" i="21" a="1"/>
  <c r="AF53" i="21" a="1"/>
  <c r="AA61" i="21" a="1"/>
  <c r="BS59" i="21" a="1"/>
  <c r="AL33" i="21" a="1"/>
  <c r="BD39" i="21" a="1"/>
  <c r="V5" i="21" a="1"/>
  <c r="M19" i="21" a="1"/>
  <c r="BN56" i="21" a="1"/>
  <c r="BE63" i="21" a="1"/>
  <c r="BK5" i="21" a="1"/>
  <c r="N39" i="21" a="1"/>
  <c r="AO49" i="21" a="1"/>
  <c r="AV68" i="21" a="1"/>
  <c r="AM49" i="21" a="1"/>
  <c r="S21" i="21" a="1"/>
  <c r="AC45" i="21" a="1"/>
  <c r="AT68" i="21" a="1"/>
  <c r="AJ50" i="21" a="1"/>
  <c r="AX65" i="21" a="1"/>
  <c r="J25" i="21" a="1"/>
  <c r="AL47" i="21" a="1"/>
  <c r="M11" i="21" a="1"/>
  <c r="BB34" i="21" a="1"/>
  <c r="BN7" i="21" a="1"/>
  <c r="BB48" i="21" a="1"/>
  <c r="N40" i="21" a="1"/>
  <c r="BK9" i="21" a="1"/>
  <c r="J13" i="21" a="1"/>
  <c r="X39" i="21" a="1"/>
  <c r="AA69" i="21" a="1"/>
  <c r="BS63" i="21" a="1"/>
  <c r="AE77" i="21" a="1"/>
  <c r="AH57" i="21" a="1"/>
  <c r="AE24" i="21" a="1"/>
  <c r="N18" i="21" a="1"/>
  <c r="AT70" i="21" a="1"/>
  <c r="BI58" i="21" a="1"/>
  <c r="BQ23" i="21" a="1"/>
  <c r="AJ22" i="21" a="1"/>
  <c r="BO61" i="21" a="1"/>
  <c r="BL5" i="21" a="1"/>
  <c r="BG67" i="21" a="1"/>
  <c r="R42" i="21" a="1"/>
  <c r="E73" i="21" a="1"/>
  <c r="AW58" i="21" a="1"/>
  <c r="BH12" i="21" a="1"/>
  <c r="AS5" i="21" a="1"/>
  <c r="AA39" i="21" a="1"/>
  <c r="AM33" i="21" a="1"/>
  <c r="BA55" i="21" a="1"/>
  <c r="AC17" i="21" a="1"/>
  <c r="AL43" i="21" a="1"/>
  <c r="S24" i="21" a="1"/>
  <c r="AJ51" i="21" a="1"/>
  <c r="AA60" i="21" a="1"/>
  <c r="AM21" i="21" a="1"/>
  <c r="R62" i="21" a="1"/>
  <c r="T63" i="21" a="1"/>
  <c r="AZ6" i="21" a="1"/>
  <c r="BF107" i="35" l="1"/>
  <c r="AT68" i="21"/>
  <c r="X47" i="21"/>
  <c r="O31" i="21"/>
  <c r="AL27" i="21"/>
  <c r="D73" i="21"/>
  <c r="BK38" i="21"/>
  <c r="D61" i="21"/>
  <c r="BH17" i="21"/>
  <c r="AC45" i="21"/>
  <c r="AM74" i="21"/>
  <c r="Q32" i="21"/>
  <c r="E67" i="21"/>
  <c r="BN28" i="21"/>
  <c r="BE36" i="21"/>
  <c r="AZ6" i="21"/>
  <c r="AL34" i="21"/>
  <c r="S21" i="21"/>
  <c r="M64" i="21"/>
  <c r="AO68" i="21"/>
  <c r="H15" i="21"/>
  <c r="Z45" i="21"/>
  <c r="AF67" i="21"/>
  <c r="V73" i="21"/>
  <c r="BD67" i="21"/>
  <c r="AM49" i="21"/>
  <c r="D22" i="21"/>
  <c r="AE37" i="21"/>
  <c r="AL20" i="21"/>
  <c r="BE66" i="21"/>
  <c r="H34" i="21"/>
  <c r="K66" i="21"/>
  <c r="O46" i="21"/>
  <c r="AV68" i="21"/>
  <c r="E7" i="21"/>
  <c r="U39" i="21"/>
  <c r="BH53" i="21"/>
  <c r="BD45" i="21"/>
  <c r="BO18" i="21"/>
  <c r="K29" i="21"/>
  <c r="R42" i="21"/>
  <c r="AO49" i="21"/>
  <c r="BS29" i="21"/>
  <c r="Y69" i="21"/>
  <c r="M18" i="21"/>
  <c r="F75" i="21"/>
  <c r="BP9" i="21"/>
  <c r="BH50" i="21"/>
  <c r="Q50" i="21"/>
  <c r="N39" i="21"/>
  <c r="AT47" i="21"/>
  <c r="AN42" i="21"/>
  <c r="AS29" i="21"/>
  <c r="X63" i="21"/>
  <c r="L15" i="21"/>
  <c r="BQ26" i="21"/>
  <c r="AE28" i="21"/>
  <c r="BK5" i="21"/>
  <c r="X48" i="21"/>
  <c r="R14" i="21"/>
  <c r="BG12" i="21"/>
  <c r="BO36" i="21"/>
  <c r="BN24" i="21"/>
  <c r="T63" i="21"/>
  <c r="AB73" i="21"/>
  <c r="BE63" i="21"/>
  <c r="BN18" i="21"/>
  <c r="AT62" i="21"/>
  <c r="D41" i="21"/>
  <c r="R52" i="21"/>
  <c r="AL76" i="21"/>
  <c r="AU71" i="21"/>
  <c r="AL31" i="21"/>
  <c r="BN56" i="21"/>
  <c r="BH16" i="21"/>
  <c r="BG53" i="21"/>
  <c r="BG34" i="21"/>
  <c r="K50" i="21"/>
  <c r="J65" i="21"/>
  <c r="AO52" i="21"/>
  <c r="BG67" i="21"/>
  <c r="M19" i="21"/>
  <c r="D37" i="21"/>
  <c r="J50" i="21"/>
  <c r="AS40" i="21"/>
  <c r="AC21" i="21"/>
  <c r="C26" i="21"/>
  <c r="BB26" i="21"/>
  <c r="AL42" i="21"/>
  <c r="V5" i="21"/>
  <c r="Q38" i="21"/>
  <c r="L31" i="21"/>
  <c r="J51" i="21"/>
  <c r="AI48" i="21"/>
  <c r="J52" i="21"/>
  <c r="T36" i="21"/>
  <c r="AL37" i="21"/>
  <c r="BP54" i="21"/>
  <c r="F10" i="21"/>
  <c r="BD39" i="21"/>
  <c r="C28" i="21"/>
  <c r="BO45" i="21"/>
  <c r="AL73" i="21"/>
  <c r="AZ57" i="21"/>
  <c r="BG28" i="21"/>
  <c r="Y73" i="21"/>
  <c r="BN61" i="21"/>
  <c r="BI50" i="21"/>
  <c r="AL33" i="21"/>
  <c r="AZ56" i="21"/>
  <c r="BB31" i="21"/>
  <c r="BH63" i="21"/>
  <c r="C46" i="21"/>
  <c r="S48" i="21"/>
  <c r="D18" i="21"/>
  <c r="R62" i="21"/>
  <c r="AO31" i="21"/>
  <c r="BS59" i="21"/>
  <c r="BJ27" i="21"/>
  <c r="AL35" i="21"/>
  <c r="D17" i="21"/>
  <c r="AF30" i="21"/>
  <c r="BP57" i="21"/>
  <c r="BL9" i="21"/>
  <c r="AW72" i="21"/>
  <c r="BL5" i="21"/>
  <c r="AA61" i="21"/>
  <c r="BG60" i="21"/>
  <c r="AG48" i="21"/>
  <c r="R73" i="21"/>
  <c r="K70" i="21"/>
  <c r="O38" i="21"/>
  <c r="AP11" i="21"/>
  <c r="BS15" i="21"/>
  <c r="AS31" i="21"/>
  <c r="AF53" i="21"/>
  <c r="T22" i="21"/>
  <c r="AG71" i="21"/>
  <c r="BS53" i="21"/>
  <c r="D60" i="21"/>
  <c r="BI43" i="21"/>
  <c r="AL48" i="21"/>
  <c r="BB14" i="21"/>
  <c r="C74" i="21"/>
  <c r="AL7" i="21"/>
  <c r="Y70" i="21"/>
  <c r="AC32" i="21"/>
  <c r="AH69" i="21"/>
  <c r="AV48" i="21"/>
  <c r="N26" i="21"/>
  <c r="AJ40" i="21"/>
  <c r="AZ15" i="21"/>
  <c r="BI56" i="21"/>
  <c r="E70" i="21"/>
  <c r="H55" i="21"/>
  <c r="AW16" i="21"/>
  <c r="AH59" i="21"/>
  <c r="BJ32" i="21"/>
  <c r="AV47" i="21"/>
  <c r="Q77" i="21"/>
  <c r="AT38" i="21"/>
  <c r="Y13" i="21"/>
  <c r="BR47" i="21"/>
  <c r="BD24" i="21"/>
  <c r="BE77" i="21"/>
  <c r="AJ75" i="21"/>
  <c r="C65" i="21"/>
  <c r="BA23" i="21"/>
  <c r="BC54" i="21"/>
  <c r="AM21" i="21"/>
  <c r="AJ62" i="21"/>
  <c r="BO61" i="21"/>
  <c r="E76" i="21"/>
  <c r="AL11" i="21"/>
  <c r="AX23" i="21"/>
  <c r="BG63" i="21"/>
  <c r="J7" i="21"/>
  <c r="BI30" i="21"/>
  <c r="AW30" i="21"/>
  <c r="AQ70" i="21"/>
  <c r="N64" i="21"/>
  <c r="N75" i="21"/>
  <c r="T34" i="21"/>
  <c r="BN57" i="21"/>
  <c r="Y51" i="21"/>
  <c r="BO29" i="21"/>
  <c r="AA50" i="21"/>
  <c r="M76" i="21"/>
  <c r="N73" i="21"/>
  <c r="AB28" i="21"/>
  <c r="BQ25" i="21"/>
  <c r="AL9" i="21"/>
  <c r="AT16" i="21"/>
  <c r="S27" i="21"/>
  <c r="AW46" i="21"/>
  <c r="BD20" i="21"/>
  <c r="AQ51" i="21"/>
  <c r="AV59" i="21"/>
  <c r="AT57" i="21"/>
  <c r="AF12" i="21"/>
  <c r="BJ74" i="21"/>
  <c r="E25" i="21"/>
  <c r="AP69" i="21"/>
  <c r="BA59" i="21"/>
  <c r="V66" i="21"/>
  <c r="X54" i="21"/>
  <c r="AI69" i="21"/>
  <c r="AE70" i="21"/>
  <c r="BG57" i="21"/>
  <c r="U32" i="21"/>
  <c r="C8" i="21"/>
  <c r="AS66" i="21"/>
  <c r="AH19" i="21"/>
  <c r="AG6" i="21"/>
  <c r="O16" i="21"/>
  <c r="BS55" i="21"/>
  <c r="AJ22" i="21"/>
  <c r="BL31" i="21"/>
  <c r="AZ25" i="21"/>
  <c r="BA14" i="21"/>
  <c r="BA37" i="21"/>
  <c r="E57" i="21"/>
  <c r="T50" i="21"/>
  <c r="AP41" i="21"/>
  <c r="AA60" i="21"/>
  <c r="AQ58" i="21"/>
  <c r="L27" i="21"/>
  <c r="BH23" i="21"/>
  <c r="AM34" i="21"/>
  <c r="Z50" i="21"/>
  <c r="BQ57" i="21"/>
  <c r="O64" i="21"/>
  <c r="BL7" i="21"/>
  <c r="BA74" i="21"/>
  <c r="AB12" i="21"/>
  <c r="BC5" i="21"/>
  <c r="BH21" i="21"/>
  <c r="AP59" i="21"/>
  <c r="BL74" i="21"/>
  <c r="BG46" i="21"/>
  <c r="Q6" i="21"/>
  <c r="BH24" i="21"/>
  <c r="J34" i="21"/>
  <c r="S59" i="21"/>
  <c r="Q28" i="21"/>
  <c r="BN12" i="21"/>
  <c r="BA28" i="21"/>
  <c r="BR13" i="21"/>
  <c r="AS67" i="21"/>
  <c r="AG70" i="21"/>
  <c r="AN36" i="21"/>
  <c r="AV62" i="21"/>
  <c r="BK76" i="21"/>
  <c r="H73" i="21"/>
  <c r="G57" i="21"/>
  <c r="Q57" i="21"/>
  <c r="AU44" i="21"/>
  <c r="F23" i="21"/>
  <c r="BH25" i="21"/>
  <c r="T40" i="21"/>
  <c r="AA52" i="21"/>
  <c r="BS47" i="21"/>
  <c r="BQ23" i="21"/>
  <c r="AS56" i="21"/>
  <c r="E65" i="21"/>
  <c r="Y66" i="21"/>
  <c r="BP56" i="21"/>
  <c r="BE16" i="21"/>
  <c r="BR6" i="21"/>
  <c r="AC72" i="21"/>
  <c r="BN30" i="21"/>
  <c r="AT49" i="21"/>
  <c r="AI55" i="21"/>
  <c r="AV34" i="21"/>
  <c r="AH70" i="21"/>
  <c r="BH43" i="21"/>
  <c r="D65" i="21"/>
  <c r="AS20" i="21"/>
  <c r="F54" i="21"/>
  <c r="AJ51" i="21"/>
  <c r="Q27" i="21"/>
  <c r="BO49" i="21"/>
  <c r="BP28" i="21"/>
  <c r="G73" i="21"/>
  <c r="H19" i="21"/>
  <c r="BQ31" i="21"/>
  <c r="BE61" i="21"/>
  <c r="Q5" i="21"/>
  <c r="BI7" i="21"/>
  <c r="G15" i="21"/>
  <c r="BA26" i="21"/>
  <c r="BR26" i="21"/>
  <c r="BJ70" i="21"/>
  <c r="AW8" i="21"/>
  <c r="BS68" i="21"/>
  <c r="Q37" i="21"/>
  <c r="K49" i="21"/>
  <c r="AT72" i="21"/>
  <c r="BB19" i="21"/>
  <c r="U6" i="21"/>
  <c r="AB58" i="21"/>
  <c r="O33" i="21"/>
  <c r="X40" i="21"/>
  <c r="E69" i="21"/>
  <c r="U64" i="21"/>
  <c r="AT8" i="21"/>
  <c r="H32" i="21"/>
  <c r="AN57" i="21"/>
  <c r="BI58" i="21"/>
  <c r="X18" i="21"/>
  <c r="BA68" i="21"/>
  <c r="K30" i="21"/>
  <c r="BG20" i="21"/>
  <c r="R18" i="21"/>
  <c r="BO66" i="21"/>
  <c r="U65" i="21"/>
  <c r="BN17" i="21"/>
  <c r="D71" i="21"/>
  <c r="T17" i="21"/>
  <c r="BB7" i="21"/>
  <c r="AP5" i="21"/>
  <c r="AB48" i="21"/>
  <c r="D55" i="21"/>
  <c r="AH13" i="21"/>
  <c r="AU13" i="21"/>
  <c r="H71" i="21"/>
  <c r="Q73" i="21"/>
  <c r="BE60" i="21"/>
  <c r="BN11" i="21"/>
  <c r="J59" i="21"/>
  <c r="BN21" i="21"/>
  <c r="AG68" i="21"/>
  <c r="AZ27" i="21"/>
  <c r="AS18" i="21"/>
  <c r="S24" i="21"/>
  <c r="AZ58" i="21"/>
  <c r="AE20" i="21"/>
  <c r="BJ61" i="21"/>
  <c r="AA38" i="21"/>
  <c r="T31" i="21"/>
  <c r="AP50" i="21"/>
  <c r="V35" i="21"/>
  <c r="Z77" i="21"/>
  <c r="BH22" i="21"/>
  <c r="BD29" i="21"/>
  <c r="AS44" i="21"/>
  <c r="AI34" i="21"/>
  <c r="BP7" i="21"/>
  <c r="R68" i="21"/>
  <c r="BL53" i="21"/>
  <c r="AF54" i="21"/>
  <c r="AS54" i="21"/>
  <c r="BL34" i="21"/>
  <c r="AT70" i="21"/>
  <c r="BI32" i="21"/>
  <c r="H27" i="21"/>
  <c r="AU31" i="21"/>
  <c r="C56" i="21"/>
  <c r="AZ7" i="21"/>
  <c r="AF76" i="21"/>
  <c r="Q67" i="21"/>
  <c r="AO45" i="21"/>
  <c r="BB66" i="21"/>
  <c r="J29" i="21"/>
  <c r="AQ52" i="21"/>
  <c r="T19" i="21"/>
  <c r="BB68" i="21"/>
  <c r="C70" i="21"/>
  <c r="S22" i="21"/>
  <c r="X70" i="21"/>
  <c r="K55" i="21"/>
  <c r="BC45" i="21"/>
  <c r="C32" i="21"/>
  <c r="R66" i="21"/>
  <c r="BE17" i="21"/>
  <c r="AZ30" i="21"/>
  <c r="AN13" i="21"/>
  <c r="Z5" i="21"/>
  <c r="BL23" i="21"/>
  <c r="D7" i="21"/>
  <c r="BN36" i="21"/>
  <c r="Q70" i="21"/>
  <c r="AG46" i="21"/>
  <c r="J58" i="21"/>
  <c r="H6" i="21"/>
  <c r="J61" i="21"/>
  <c r="AB8" i="21"/>
  <c r="U70" i="21"/>
  <c r="J75" i="21"/>
  <c r="AL43" i="21"/>
  <c r="BC7" i="21"/>
  <c r="AE64" i="21"/>
  <c r="AC62" i="21"/>
  <c r="AL40" i="21"/>
  <c r="R36" i="21"/>
  <c r="C24" i="21"/>
  <c r="K8" i="21"/>
  <c r="J16" i="21"/>
  <c r="AO24" i="21"/>
  <c r="AS19" i="21"/>
  <c r="J41" i="21"/>
  <c r="K16" i="21"/>
  <c r="BC31" i="21"/>
  <c r="J74" i="21"/>
  <c r="N18" i="21"/>
  <c r="AI54" i="21"/>
  <c r="F50" i="21"/>
  <c r="J76" i="21"/>
  <c r="AO39" i="21"/>
  <c r="H31" i="21"/>
  <c r="X71" i="21"/>
  <c r="K15" i="21"/>
  <c r="M75" i="21"/>
  <c r="C14" i="21"/>
  <c r="L41" i="21"/>
  <c r="BP38" i="21"/>
  <c r="AN11" i="21"/>
  <c r="BG55" i="21"/>
  <c r="AT48" i="21"/>
  <c r="X23" i="21"/>
  <c r="BP30" i="21"/>
  <c r="AJ56" i="21"/>
  <c r="AL5" i="21"/>
  <c r="J38" i="21"/>
  <c r="E45" i="21"/>
  <c r="AI61" i="21"/>
  <c r="AW18" i="21"/>
  <c r="AL63" i="21"/>
  <c r="K39" i="21"/>
  <c r="D15" i="21"/>
  <c r="X26" i="21"/>
  <c r="BI46" i="21"/>
  <c r="AU74" i="21"/>
  <c r="Q30" i="21"/>
  <c r="F9" i="21"/>
  <c r="AZ14" i="21"/>
  <c r="T14" i="21"/>
  <c r="J57" i="21"/>
  <c r="AX62" i="21"/>
  <c r="BI69" i="21"/>
  <c r="AL75" i="21"/>
  <c r="BO67" i="21"/>
  <c r="BK55" i="21"/>
  <c r="AS15" i="21"/>
  <c r="AF37" i="21"/>
  <c r="Y71" i="21"/>
  <c r="AU18" i="21"/>
  <c r="Q40" i="21"/>
  <c r="BH72" i="21"/>
  <c r="X7" i="21"/>
  <c r="J6" i="21"/>
  <c r="BH59" i="21"/>
  <c r="BK42" i="21"/>
  <c r="AE11" i="21"/>
  <c r="AT67" i="21"/>
  <c r="V34" i="21"/>
  <c r="AU51" i="21"/>
  <c r="Q47" i="21"/>
  <c r="AM43" i="21"/>
  <c r="AE38" i="21"/>
  <c r="AZ50" i="21"/>
  <c r="Q42" i="21"/>
  <c r="BA35" i="21"/>
  <c r="AL45" i="21"/>
  <c r="BH30" i="21"/>
  <c r="BN76" i="21"/>
  <c r="C25" i="29"/>
  <c r="AE6" i="33" s="1"/>
  <c r="R25" i="21"/>
  <c r="N38" i="21"/>
  <c r="BG15" i="21"/>
  <c r="O6" i="21"/>
  <c r="O28" i="21"/>
  <c r="BL55" i="21"/>
  <c r="AO48" i="21"/>
  <c r="AO73" i="21"/>
  <c r="BR35" i="21"/>
  <c r="AZ20" i="21"/>
  <c r="D30" i="21"/>
  <c r="D13" i="21"/>
  <c r="M60" i="21"/>
  <c r="BS7" i="21"/>
  <c r="AW45" i="21"/>
  <c r="G77" i="21"/>
  <c r="AO29" i="21"/>
  <c r="AE14" i="21"/>
  <c r="S49" i="21"/>
  <c r="L65" i="21"/>
  <c r="AN64" i="21"/>
  <c r="AC6" i="21"/>
  <c r="AV22" i="21"/>
  <c r="T39" i="21"/>
  <c r="AZ70" i="21"/>
  <c r="R31" i="21"/>
  <c r="AV63" i="21"/>
  <c r="S62" i="21"/>
  <c r="N23" i="21"/>
  <c r="AU20" i="21"/>
  <c r="E43" i="21"/>
  <c r="AE21" i="21"/>
  <c r="AC17" i="21"/>
  <c r="C19" i="21"/>
  <c r="AE24" i="21"/>
  <c r="M41" i="21"/>
  <c r="R35" i="21"/>
  <c r="F66" i="21"/>
  <c r="G31" i="21"/>
  <c r="M66" i="21"/>
  <c r="AH65" i="21"/>
  <c r="AS77" i="21"/>
  <c r="AA46" i="21"/>
  <c r="K13" i="21"/>
  <c r="BB23" i="21"/>
  <c r="BK33" i="21"/>
  <c r="U41" i="21"/>
  <c r="AH11" i="21"/>
  <c r="AH75" i="21"/>
  <c r="L39" i="21"/>
  <c r="U52" i="21"/>
  <c r="F27" i="21"/>
  <c r="BI76" i="21"/>
  <c r="AV39" i="21"/>
  <c r="V26" i="21"/>
  <c r="N25" i="21"/>
  <c r="Z66" i="21"/>
  <c r="BP35" i="21"/>
  <c r="BE53" i="21"/>
  <c r="AN35" i="21"/>
  <c r="AA57" i="21"/>
  <c r="E29" i="21"/>
  <c r="Q19" i="21"/>
  <c r="AL49" i="21"/>
  <c r="AH30" i="21"/>
  <c r="BN32" i="21"/>
  <c r="Q13" i="21"/>
  <c r="BL8" i="21"/>
  <c r="D54" i="21"/>
  <c r="BJ7" i="21"/>
  <c r="AP64" i="21"/>
  <c r="G32" i="21"/>
  <c r="AH55" i="21"/>
  <c r="Q65" i="21"/>
  <c r="F53" i="21"/>
  <c r="BO41" i="21"/>
  <c r="BH70" i="21"/>
  <c r="BD72" i="21"/>
  <c r="AQ9" i="21"/>
  <c r="BK73" i="21"/>
  <c r="U45" i="21"/>
  <c r="L38" i="21"/>
  <c r="BR41" i="21"/>
  <c r="V11" i="21"/>
  <c r="AM17" i="21"/>
  <c r="AA42" i="21"/>
  <c r="N50" i="21"/>
  <c r="M38" i="21"/>
  <c r="BD40" i="21"/>
  <c r="BO52" i="21"/>
  <c r="AC36" i="21"/>
  <c r="AT53" i="21"/>
  <c r="BJ35" i="21"/>
  <c r="R67" i="21"/>
  <c r="BQ66" i="21"/>
  <c r="Q25" i="21"/>
  <c r="U19" i="21"/>
  <c r="C58" i="21"/>
  <c r="BG48" i="21"/>
  <c r="H77" i="21"/>
  <c r="BN55" i="21"/>
  <c r="AM64" i="21"/>
  <c r="N66" i="21"/>
  <c r="BJ64" i="21"/>
  <c r="AH63" i="21"/>
  <c r="N19" i="21"/>
  <c r="BK66" i="21"/>
  <c r="H41" i="21"/>
  <c r="K33" i="21"/>
  <c r="AF50" i="21"/>
  <c r="S25" i="21"/>
  <c r="AA28" i="21"/>
  <c r="AW57" i="21"/>
  <c r="BE68" i="21"/>
  <c r="AC50" i="21"/>
  <c r="BC46" i="21"/>
  <c r="BP45" i="21"/>
  <c r="AU69" i="21"/>
  <c r="Y45" i="21"/>
  <c r="Y57" i="21"/>
  <c r="AH57" i="21"/>
  <c r="AC46" i="21"/>
  <c r="U77" i="21"/>
  <c r="BA50" i="21"/>
  <c r="AI36" i="21"/>
  <c r="AV38" i="21"/>
  <c r="BR7" i="21"/>
  <c r="AN40" i="21"/>
  <c r="BD38" i="21"/>
  <c r="AT37" i="21"/>
  <c r="BN73" i="21"/>
  <c r="BR76" i="21"/>
  <c r="AS21" i="21"/>
  <c r="BH62" i="21"/>
  <c r="H48" i="21"/>
  <c r="AE67" i="21"/>
  <c r="K14" i="21"/>
  <c r="C54" i="21"/>
  <c r="X9" i="21"/>
  <c r="BB16" i="21"/>
  <c r="F28" i="21"/>
  <c r="AO11" i="21"/>
  <c r="AC65" i="21"/>
  <c r="BK70" i="21"/>
  <c r="AH17" i="21"/>
  <c r="AL67" i="21"/>
  <c r="Y8" i="21"/>
  <c r="AG38" i="21"/>
  <c r="BA48" i="21"/>
  <c r="V65" i="21"/>
  <c r="N49" i="21"/>
  <c r="AP35" i="21"/>
  <c r="AH21" i="21"/>
  <c r="BG41" i="21"/>
  <c r="AN18" i="21"/>
  <c r="R9" i="21"/>
  <c r="AV73" i="21"/>
  <c r="AA51" i="21"/>
  <c r="U61" i="21"/>
  <c r="BC68" i="21"/>
  <c r="BA55" i="21"/>
  <c r="AV57" i="21"/>
  <c r="AP26" i="21"/>
  <c r="BE24" i="21"/>
  <c r="V28" i="21"/>
  <c r="AI39" i="21"/>
  <c r="BA69" i="21"/>
  <c r="AL62" i="21"/>
  <c r="BR75" i="21"/>
  <c r="Q74" i="21"/>
  <c r="C41" i="21"/>
  <c r="D23" i="21"/>
  <c r="E11" i="21"/>
  <c r="N37" i="21"/>
  <c r="O30" i="21"/>
  <c r="AP10" i="21"/>
  <c r="BL76" i="21"/>
  <c r="BG26" i="21"/>
  <c r="BI12" i="21"/>
  <c r="K32" i="21"/>
  <c r="AU21" i="21"/>
  <c r="AV24" i="21"/>
  <c r="AH45" i="21"/>
  <c r="AA63" i="21"/>
  <c r="AV16" i="21"/>
  <c r="BH54" i="21"/>
  <c r="D29" i="21"/>
  <c r="BA67" i="21"/>
  <c r="AA11" i="21"/>
  <c r="BE39" i="21"/>
  <c r="V39" i="21"/>
  <c r="H67" i="21"/>
  <c r="R17" i="21"/>
  <c r="AN62" i="21"/>
  <c r="BC57" i="21"/>
  <c r="D33" i="21"/>
  <c r="V19" i="21"/>
  <c r="L69" i="21"/>
  <c r="AQ54" i="21"/>
  <c r="AZ24" i="21"/>
  <c r="BP25" i="21"/>
  <c r="T68" i="21"/>
  <c r="AL68" i="21"/>
  <c r="AM63" i="21"/>
  <c r="Y11" i="21"/>
  <c r="BE33" i="21"/>
  <c r="Q24" i="21"/>
  <c r="BA20" i="21"/>
  <c r="U28" i="21"/>
  <c r="BP52" i="21"/>
  <c r="M13" i="21"/>
  <c r="BI10" i="21"/>
  <c r="BG18" i="21"/>
  <c r="G25" i="29"/>
  <c r="AE10" i="33" s="1"/>
  <c r="AZ69" i="21"/>
  <c r="L7" i="21"/>
  <c r="S30" i="21"/>
  <c r="X33" i="21"/>
  <c r="BG58" i="21"/>
  <c r="AW66" i="21"/>
  <c r="O19" i="21"/>
  <c r="F16" i="21"/>
  <c r="BQ18" i="21"/>
  <c r="X25" i="21"/>
  <c r="K69" i="21"/>
  <c r="AM19" i="21"/>
  <c r="AE77" i="21"/>
  <c r="F8" i="21"/>
  <c r="AM60" i="21"/>
  <c r="AV35" i="21"/>
  <c r="AL17" i="21"/>
  <c r="BR17" i="21"/>
  <c r="X46" i="21"/>
  <c r="BK71" i="21"/>
  <c r="K31" i="21"/>
  <c r="BG6" i="21"/>
  <c r="AO46" i="21"/>
  <c r="D42" i="21"/>
  <c r="BK40" i="21"/>
  <c r="BO50" i="21"/>
  <c r="AI38" i="21"/>
  <c r="BD8" i="21"/>
  <c r="BI63" i="21"/>
  <c r="BG69" i="21"/>
  <c r="AF21" i="21"/>
  <c r="BC20" i="21"/>
  <c r="N51" i="21"/>
  <c r="BE23" i="21"/>
  <c r="BN33" i="21"/>
  <c r="AP49" i="21"/>
  <c r="AO38" i="21"/>
  <c r="BK15" i="21"/>
  <c r="V7" i="21"/>
  <c r="BB74" i="21"/>
  <c r="Y54" i="21"/>
  <c r="BR54" i="21"/>
  <c r="E12" i="21"/>
  <c r="BJ39" i="21"/>
  <c r="BA76" i="21"/>
  <c r="BP39" i="21"/>
  <c r="AZ36" i="21"/>
  <c r="BC62" i="21"/>
  <c r="BQ19" i="21"/>
  <c r="BE55" i="21"/>
  <c r="R8" i="21"/>
  <c r="BG50" i="21"/>
  <c r="AT44" i="21"/>
  <c r="M8" i="21"/>
  <c r="K22" i="21"/>
  <c r="AV70" i="21"/>
  <c r="AW13" i="21"/>
  <c r="K17" i="21"/>
  <c r="AU12" i="21"/>
  <c r="AI20" i="21"/>
  <c r="AX25" i="21"/>
  <c r="BH28" i="21"/>
  <c r="AV13" i="21"/>
  <c r="BH48" i="21"/>
  <c r="BH5" i="21"/>
  <c r="BC24" i="21"/>
  <c r="BN20" i="21"/>
  <c r="AN51" i="21"/>
  <c r="AN22" i="21"/>
  <c r="BS8" i="21"/>
  <c r="AL55" i="21"/>
  <c r="R55" i="21"/>
  <c r="BL28" i="21"/>
  <c r="AV17" i="21"/>
  <c r="AM33" i="21"/>
  <c r="BJ18" i="21"/>
  <c r="BR50" i="21"/>
  <c r="BP55" i="21"/>
  <c r="BI48" i="21"/>
  <c r="AS57" i="21"/>
  <c r="E10" i="21"/>
  <c r="R26" i="21"/>
  <c r="X38" i="21"/>
  <c r="AV11" i="21"/>
  <c r="T73" i="21"/>
  <c r="BN71" i="21"/>
  <c r="BN46" i="21"/>
  <c r="AS75" i="21"/>
  <c r="BG31" i="21"/>
  <c r="Z49" i="21"/>
  <c r="AF44" i="21"/>
  <c r="AZ28" i="21"/>
  <c r="H56" i="21"/>
  <c r="BN39" i="21"/>
  <c r="BJ17" i="21"/>
  <c r="Q14" i="21"/>
  <c r="AH36" i="21"/>
  <c r="AU36" i="21"/>
  <c r="BS63" i="21"/>
  <c r="AS37" i="21"/>
  <c r="AZ64" i="21"/>
  <c r="BH11" i="21"/>
  <c r="AI52" i="21"/>
  <c r="J20" i="21"/>
  <c r="AU76" i="21"/>
  <c r="T23" i="21"/>
  <c r="Z13" i="21"/>
  <c r="BN51" i="21"/>
  <c r="BI27" i="21"/>
  <c r="BG13" i="21"/>
  <c r="AE75" i="21"/>
  <c r="K53" i="21"/>
  <c r="AS12" i="21"/>
  <c r="AG58" i="21"/>
  <c r="AV31" i="21"/>
  <c r="AC33" i="21"/>
  <c r="BN70" i="21"/>
  <c r="BG22" i="21"/>
  <c r="J10" i="21"/>
  <c r="BL61" i="21"/>
  <c r="J46" i="21"/>
  <c r="BD35" i="21"/>
  <c r="BG71" i="21"/>
  <c r="AE13" i="21"/>
  <c r="BC15" i="21"/>
  <c r="O7" i="21"/>
  <c r="AC60" i="21"/>
  <c r="AL51" i="21"/>
  <c r="BB9" i="21"/>
  <c r="AN66" i="21"/>
  <c r="X6" i="21"/>
  <c r="BO10" i="21"/>
  <c r="J22" i="21"/>
  <c r="BN54" i="21"/>
  <c r="E63" i="21"/>
  <c r="Q11" i="21"/>
  <c r="AO62" i="21"/>
  <c r="C48" i="21"/>
  <c r="M72" i="21"/>
  <c r="AU47" i="21"/>
  <c r="J66" i="21"/>
  <c r="L50" i="21"/>
  <c r="AL61" i="21"/>
  <c r="C42" i="21"/>
  <c r="BS18" i="21"/>
  <c r="AT23" i="21"/>
  <c r="BD7" i="21"/>
  <c r="BG30" i="21"/>
  <c r="BN72" i="21"/>
  <c r="V61" i="21"/>
  <c r="C13" i="21"/>
  <c r="K34" i="21"/>
  <c r="C18" i="21"/>
  <c r="AL70" i="21"/>
  <c r="BB61" i="21"/>
  <c r="BC58" i="21"/>
  <c r="M9" i="21"/>
  <c r="J9" i="21"/>
  <c r="V77" i="21"/>
  <c r="K64" i="21"/>
  <c r="AL28" i="21"/>
  <c r="BI15" i="21"/>
  <c r="X67" i="21"/>
  <c r="X20" i="21"/>
  <c r="L43" i="21"/>
  <c r="BN69" i="21"/>
  <c r="BR19" i="21"/>
  <c r="C57" i="21"/>
  <c r="BJ51" i="21"/>
  <c r="AF31" i="21"/>
  <c r="AO13" i="21"/>
  <c r="AS48" i="21"/>
  <c r="AP14" i="21"/>
  <c r="AZ45" i="21"/>
  <c r="AN17" i="21"/>
  <c r="AI11" i="21"/>
  <c r="X43" i="21"/>
  <c r="BH9" i="21"/>
  <c r="C59" i="21"/>
  <c r="J14" i="21"/>
  <c r="AA39" i="21"/>
  <c r="Y52" i="21"/>
  <c r="H46" i="21"/>
  <c r="M53" i="21"/>
  <c r="AA69" i="21"/>
  <c r="BR16" i="21"/>
  <c r="Q9" i="21"/>
  <c r="BE67" i="21"/>
  <c r="BO63" i="21"/>
  <c r="BO73" i="21"/>
  <c r="BQ10" i="21"/>
  <c r="AI70" i="21"/>
  <c r="U30" i="21"/>
  <c r="AJ9" i="21"/>
  <c r="S72" i="21"/>
  <c r="BE71" i="21"/>
  <c r="BK26" i="21"/>
  <c r="BP42" i="21"/>
  <c r="F58" i="21"/>
  <c r="AI16" i="21"/>
  <c r="BK58" i="21"/>
  <c r="BP20" i="21"/>
  <c r="BO39" i="21"/>
  <c r="AV21" i="21"/>
  <c r="L12" i="21"/>
  <c r="AA74" i="21"/>
  <c r="BJ52" i="21"/>
  <c r="AS71" i="21"/>
  <c r="BG62" i="21"/>
  <c r="AI26" i="21"/>
  <c r="X51" i="21"/>
  <c r="AS72" i="21"/>
  <c r="BQ49" i="21"/>
  <c r="AN32" i="21"/>
  <c r="BJ12" i="21"/>
  <c r="U49" i="21"/>
  <c r="M52" i="21"/>
  <c r="F31" i="21"/>
  <c r="AE43" i="21"/>
  <c r="R33" i="21"/>
  <c r="BA64" i="21"/>
  <c r="BP31" i="21"/>
  <c r="V51" i="21"/>
  <c r="T5" i="21"/>
  <c r="AA21" i="21"/>
  <c r="AX19" i="21"/>
  <c r="AF46" i="21"/>
  <c r="R7" i="21"/>
  <c r="AF65" i="21"/>
  <c r="BP65" i="21"/>
  <c r="AI6" i="21"/>
  <c r="BL46" i="21"/>
  <c r="AX38" i="21"/>
  <c r="BO11" i="21"/>
  <c r="AQ65" i="21"/>
  <c r="V42" i="21"/>
  <c r="AG41" i="21"/>
  <c r="O13" i="21"/>
  <c r="BS44" i="21"/>
  <c r="C12" i="21"/>
  <c r="J18" i="21"/>
  <c r="AJ5" i="21"/>
  <c r="AE72" i="21"/>
  <c r="AE49" i="21"/>
  <c r="V9" i="21"/>
  <c r="R5" i="21"/>
  <c r="BR55" i="21"/>
  <c r="BR32" i="21"/>
  <c r="U15" i="21"/>
  <c r="BJ14" i="21"/>
  <c r="X31" i="21"/>
  <c r="BH68" i="21"/>
  <c r="BH38" i="21"/>
  <c r="L63" i="21"/>
  <c r="AJ13" i="21"/>
  <c r="BQ74" i="21"/>
  <c r="M29" i="21"/>
  <c r="BJ31" i="21"/>
  <c r="BI52" i="21"/>
  <c r="D28" i="21"/>
  <c r="BB11" i="21"/>
  <c r="Z39" i="21"/>
  <c r="V23" i="21"/>
  <c r="AX18" i="21"/>
  <c r="V67" i="21"/>
  <c r="K26" i="21"/>
  <c r="BL26" i="21"/>
  <c r="G17" i="21"/>
  <c r="D10" i="21"/>
  <c r="AC63" i="21"/>
  <c r="V12" i="21"/>
  <c r="C33" i="21"/>
  <c r="AL24" i="21"/>
  <c r="AP60" i="21"/>
  <c r="X39" i="21"/>
  <c r="BI40" i="21"/>
  <c r="F36" i="21"/>
  <c r="J21" i="21"/>
  <c r="BI36" i="21"/>
  <c r="T76" i="21"/>
  <c r="AF68" i="21"/>
  <c r="N42" i="21"/>
  <c r="BE6" i="21"/>
  <c r="AH42" i="21"/>
  <c r="AX17" i="21"/>
  <c r="Y36" i="21"/>
  <c r="AT14" i="21"/>
  <c r="AM38" i="21"/>
  <c r="E61" i="21"/>
  <c r="F41" i="21"/>
  <c r="F38" i="21"/>
  <c r="AO6" i="21"/>
  <c r="AW62" i="21"/>
  <c r="BA12" i="21"/>
  <c r="L34" i="21"/>
  <c r="AN55" i="21"/>
  <c r="U35" i="21"/>
  <c r="BR18" i="21"/>
  <c r="BD66" i="21"/>
  <c r="T53" i="21"/>
  <c r="BJ45" i="21"/>
  <c r="AA36" i="21"/>
  <c r="AN6" i="21"/>
  <c r="BC61" i="21"/>
  <c r="L24" i="21"/>
  <c r="O65" i="21"/>
  <c r="Q36" i="21"/>
  <c r="X58" i="21"/>
  <c r="BD37" i="21"/>
  <c r="Q16" i="21"/>
  <c r="Y58" i="21"/>
  <c r="AE36" i="21"/>
  <c r="AL69" i="21"/>
  <c r="AX8" i="21"/>
  <c r="C22" i="21"/>
  <c r="BN59" i="21"/>
  <c r="AB44" i="21"/>
  <c r="L62" i="21"/>
  <c r="AI46" i="21"/>
  <c r="BL50" i="21"/>
  <c r="AV42" i="21"/>
  <c r="BD68" i="21"/>
  <c r="Q41" i="21"/>
  <c r="S39" i="21"/>
  <c r="BI54" i="21"/>
  <c r="S23" i="21"/>
  <c r="BC26" i="21"/>
  <c r="BR37" i="21"/>
  <c r="AQ31" i="21"/>
  <c r="AQ12" i="21"/>
  <c r="BO34" i="21"/>
  <c r="BK35" i="21"/>
  <c r="K21" i="21"/>
  <c r="AF48" i="21"/>
  <c r="BR25" i="21"/>
  <c r="T71" i="21"/>
  <c r="G48" i="21"/>
  <c r="AA8" i="21"/>
  <c r="AG45" i="21"/>
  <c r="BD53" i="21"/>
  <c r="M31" i="21"/>
  <c r="BC29" i="21"/>
  <c r="BR10" i="21"/>
  <c r="AE46" i="21"/>
  <c r="AZ67" i="21"/>
  <c r="AJ55" i="21"/>
  <c r="AZ71" i="21"/>
  <c r="C30" i="21"/>
  <c r="H70" i="21"/>
  <c r="D68" i="21"/>
  <c r="U34" i="21"/>
  <c r="AH27" i="21"/>
  <c r="BR74" i="21"/>
  <c r="AI68" i="21"/>
  <c r="AL65" i="21"/>
  <c r="R28" i="21"/>
  <c r="BI68" i="21"/>
  <c r="R71" i="21"/>
  <c r="U8" i="21"/>
  <c r="G18" i="21"/>
  <c r="U46" i="21"/>
  <c r="AC75" i="21"/>
  <c r="AF32" i="21"/>
  <c r="AF34" i="21"/>
  <c r="Z57" i="21"/>
  <c r="L13" i="21"/>
  <c r="AI49" i="21"/>
  <c r="BD36" i="21"/>
  <c r="AO53" i="21"/>
  <c r="K65" i="21"/>
  <c r="Y19" i="21"/>
  <c r="F5" i="21"/>
  <c r="AF58" i="21"/>
  <c r="BE73" i="21"/>
  <c r="AB59" i="21"/>
  <c r="AM40" i="21"/>
  <c r="C27" i="21"/>
  <c r="BB75" i="21"/>
  <c r="X28" i="21"/>
  <c r="AS47" i="21"/>
  <c r="BR59" i="21"/>
  <c r="BO25" i="21"/>
  <c r="BC23" i="21"/>
  <c r="AF35" i="21"/>
  <c r="BA57" i="21"/>
  <c r="M39" i="21"/>
  <c r="AJ70" i="21"/>
  <c r="V36" i="21"/>
  <c r="BH77" i="21"/>
  <c r="AE42" i="21"/>
  <c r="AS33" i="21"/>
  <c r="AU11" i="21"/>
  <c r="Q43" i="21"/>
  <c r="AS49" i="21"/>
  <c r="R51" i="21"/>
  <c r="J11" i="21"/>
  <c r="BO46" i="21"/>
  <c r="X55" i="21"/>
  <c r="X44" i="21"/>
  <c r="BP36" i="21"/>
  <c r="BG19" i="21"/>
  <c r="C51" i="21"/>
  <c r="AQ14" i="21"/>
  <c r="D45" i="21"/>
  <c r="BC28" i="21"/>
  <c r="BR39" i="21"/>
  <c r="T57" i="21"/>
  <c r="T11" i="21"/>
  <c r="L33" i="21"/>
  <c r="BH39" i="21"/>
  <c r="BN75" i="21"/>
  <c r="AU10" i="21"/>
  <c r="BB30" i="21"/>
  <c r="E55" i="21"/>
  <c r="AI18" i="21"/>
  <c r="Q49" i="21"/>
  <c r="T26" i="21"/>
  <c r="BR42" i="21"/>
  <c r="AS7" i="21"/>
  <c r="AT61" i="21"/>
  <c r="AB27" i="21"/>
  <c r="AI77" i="21"/>
  <c r="AJ34" i="21"/>
  <c r="AM55" i="21"/>
  <c r="BC37" i="21"/>
  <c r="BC73" i="21"/>
  <c r="AT39" i="21"/>
  <c r="F12" i="21"/>
  <c r="BP62" i="21"/>
  <c r="BQ28" i="21"/>
  <c r="BJ41" i="21"/>
  <c r="AW41" i="21"/>
  <c r="AE39" i="21"/>
  <c r="BA24" i="21"/>
  <c r="AJ63" i="21"/>
  <c r="AN67" i="21"/>
  <c r="AO57" i="21"/>
  <c r="BS52" i="21"/>
  <c r="BL69" i="21"/>
  <c r="J37" i="21"/>
  <c r="AZ60" i="21"/>
  <c r="L6" i="21"/>
  <c r="AO50" i="21"/>
  <c r="BN16" i="21"/>
  <c r="Q8" i="21"/>
  <c r="BE56" i="21"/>
  <c r="AL10" i="21"/>
  <c r="X74" i="21"/>
  <c r="AV71" i="21"/>
  <c r="F32" i="21"/>
  <c r="C6" i="21"/>
  <c r="AW54" i="21"/>
  <c r="BB47" i="21"/>
  <c r="AQ66" i="21"/>
  <c r="AZ75" i="21"/>
  <c r="AV20" i="21"/>
  <c r="BP47" i="21"/>
  <c r="AS42" i="21"/>
  <c r="AS5" i="21"/>
  <c r="X29" i="21"/>
  <c r="BH26" i="21"/>
  <c r="H36" i="21"/>
  <c r="AS36" i="21"/>
  <c r="BP41" i="21"/>
  <c r="T48" i="21"/>
  <c r="AT7" i="21"/>
  <c r="J13" i="21"/>
  <c r="K11" i="21"/>
  <c r="AE23" i="21"/>
  <c r="BG17" i="21"/>
  <c r="AC5" i="21"/>
  <c r="AE5" i="21"/>
  <c r="AN47" i="21"/>
  <c r="BK37" i="21"/>
  <c r="BH46" i="21"/>
  <c r="AU23" i="21"/>
  <c r="AG60" i="21"/>
  <c r="J42" i="21"/>
  <c r="AS24" i="21"/>
  <c r="Q61" i="21"/>
  <c r="Z36" i="21"/>
  <c r="AZ13" i="21"/>
  <c r="X34" i="21"/>
  <c r="N53" i="21"/>
  <c r="AZ46" i="21"/>
  <c r="BD76" i="21"/>
  <c r="X61" i="21"/>
  <c r="BE34" i="21"/>
  <c r="AF24" i="21"/>
  <c r="Q75" i="21"/>
  <c r="AG55" i="21"/>
  <c r="BH33" i="21"/>
  <c r="X56" i="21"/>
  <c r="AP13" i="21"/>
  <c r="AZ38" i="21"/>
  <c r="AV54" i="21"/>
  <c r="BG64" i="21"/>
  <c r="N6" i="21"/>
  <c r="AF27" i="21"/>
  <c r="BG47" i="21"/>
  <c r="AB56" i="21"/>
  <c r="X22" i="21"/>
  <c r="AT28" i="21"/>
  <c r="BQ58" i="21"/>
  <c r="AU39" i="21"/>
  <c r="C63" i="21"/>
  <c r="BI24" i="21"/>
  <c r="J60" i="21"/>
  <c r="BD49" i="21"/>
  <c r="AZ17" i="21"/>
  <c r="BB57" i="21"/>
  <c r="C34" i="21"/>
  <c r="AS52" i="21"/>
  <c r="S76" i="21"/>
  <c r="X45" i="21"/>
  <c r="AV67" i="21"/>
  <c r="C10" i="21"/>
  <c r="M70" i="21"/>
  <c r="BA71" i="21"/>
  <c r="AS74" i="21"/>
  <c r="D52" i="21"/>
  <c r="Y34" i="21"/>
  <c r="BG74" i="21"/>
  <c r="AI64" i="21"/>
  <c r="AZ59" i="21"/>
  <c r="H63" i="21"/>
  <c r="AS6" i="21"/>
  <c r="BS74" i="21"/>
  <c r="BL51" i="21"/>
  <c r="AS13" i="21"/>
  <c r="AL32" i="21"/>
  <c r="BS76" i="21"/>
  <c r="Q59" i="21"/>
  <c r="S10" i="21"/>
  <c r="X77" i="21"/>
  <c r="AZ33" i="21"/>
  <c r="N74" i="21"/>
  <c r="J55" i="21"/>
  <c r="C61" i="21"/>
  <c r="AO23" i="21"/>
  <c r="AG12" i="21"/>
  <c r="BC50" i="21"/>
  <c r="BE10" i="21"/>
  <c r="BE48" i="21"/>
  <c r="F65" i="21"/>
  <c r="AS39" i="21"/>
  <c r="Y75" i="21"/>
  <c r="AG63" i="21"/>
  <c r="AN26" i="21"/>
  <c r="AC69" i="21"/>
  <c r="AW71" i="21"/>
  <c r="G38" i="21"/>
  <c r="BE75" i="21"/>
  <c r="Y44" i="21"/>
  <c r="AM13" i="21"/>
  <c r="K61" i="21"/>
  <c r="BI42" i="21"/>
  <c r="AC27" i="21"/>
  <c r="AO28" i="21"/>
  <c r="AC26" i="21"/>
  <c r="L37" i="21"/>
  <c r="BH36" i="21"/>
  <c r="AV41" i="21"/>
  <c r="BH18" i="21"/>
  <c r="V29" i="21"/>
  <c r="AP20" i="21"/>
  <c r="AS10" i="21"/>
  <c r="X41" i="21"/>
  <c r="BE58" i="21"/>
  <c r="AE73" i="21"/>
  <c r="C38" i="21"/>
  <c r="AO71" i="21"/>
  <c r="BK52" i="21"/>
  <c r="BJ30" i="21"/>
  <c r="AI32" i="21"/>
  <c r="H25" i="29"/>
  <c r="AE11" i="33" s="1"/>
  <c r="F14" i="21"/>
  <c r="C17" i="21"/>
  <c r="D46" i="21"/>
  <c r="D64" i="21"/>
  <c r="AX47" i="21"/>
  <c r="AC77" i="21"/>
  <c r="AQ16" i="21"/>
  <c r="BE76" i="21"/>
  <c r="AW42" i="21"/>
  <c r="U51" i="21"/>
  <c r="AN34" i="21"/>
  <c r="E24" i="21"/>
  <c r="AG36" i="21"/>
  <c r="BK41" i="21"/>
  <c r="AP71" i="21"/>
  <c r="AQ64" i="21"/>
  <c r="BQ38" i="21"/>
  <c r="AG67" i="21"/>
  <c r="BK9" i="21"/>
  <c r="AG39" i="21"/>
  <c r="AL58" i="21"/>
  <c r="AP72" i="21"/>
  <c r="BN9" i="21"/>
  <c r="C47" i="21"/>
  <c r="T70" i="21"/>
  <c r="BN43" i="21"/>
  <c r="BN37" i="21"/>
  <c r="O60" i="21"/>
  <c r="H45" i="21"/>
  <c r="F43" i="21"/>
  <c r="G55" i="21"/>
  <c r="G26" i="21"/>
  <c r="U31" i="21"/>
  <c r="X15" i="21"/>
  <c r="BI26" i="21"/>
  <c r="BA53" i="21"/>
  <c r="BQ16" i="21"/>
  <c r="AJ54" i="21"/>
  <c r="BS21" i="21"/>
  <c r="BL41" i="21"/>
  <c r="BL58" i="21"/>
  <c r="AU72" i="21"/>
  <c r="Z29" i="21"/>
  <c r="Z58" i="21"/>
  <c r="AN27" i="21"/>
  <c r="AC38" i="21"/>
  <c r="G59" i="21"/>
  <c r="AI73" i="21"/>
  <c r="M51" i="21"/>
  <c r="BA5" i="21"/>
  <c r="AW36" i="21"/>
  <c r="E48" i="21"/>
  <c r="Q34" i="21"/>
  <c r="BJ34" i="21"/>
  <c r="J67" i="21"/>
  <c r="C43" i="21"/>
  <c r="AI43" i="21"/>
  <c r="X69" i="21"/>
  <c r="R24" i="21"/>
  <c r="J32" i="21"/>
  <c r="BG9" i="21"/>
  <c r="V10" i="21"/>
  <c r="L56" i="21"/>
  <c r="AM46" i="21"/>
  <c r="T56" i="21"/>
  <c r="BD5" i="21"/>
  <c r="V74" i="21"/>
  <c r="J8" i="21"/>
  <c r="BK57" i="21"/>
  <c r="L18" i="21"/>
  <c r="BO31" i="21"/>
  <c r="BO14" i="21"/>
  <c r="AW33" i="21"/>
  <c r="BJ28" i="21"/>
  <c r="BE8" i="21"/>
  <c r="Q7" i="21"/>
  <c r="BB21" i="21"/>
  <c r="L28" i="21"/>
  <c r="AX52" i="21"/>
  <c r="BE7" i="21"/>
  <c r="AW55" i="21"/>
  <c r="AP34" i="21"/>
  <c r="N40" i="21"/>
  <c r="K40" i="21"/>
  <c r="BC70" i="21"/>
  <c r="BB28" i="21"/>
  <c r="BC40" i="21"/>
  <c r="O25" i="21"/>
  <c r="AL39" i="21"/>
  <c r="BN6" i="21"/>
  <c r="Z11" i="21"/>
  <c r="AW17" i="21"/>
  <c r="AE58" i="21"/>
  <c r="D36" i="21"/>
  <c r="BN22" i="21"/>
  <c r="AZ32" i="21"/>
  <c r="BL24" i="21"/>
  <c r="X12" i="21"/>
  <c r="AL19" i="21"/>
  <c r="AO19" i="21"/>
  <c r="BH52" i="21"/>
  <c r="BQ13" i="21"/>
  <c r="O45" i="21"/>
  <c r="BR53" i="21"/>
  <c r="AW69" i="21"/>
  <c r="BN45" i="21"/>
  <c r="L21" i="21"/>
  <c r="AM9" i="21"/>
  <c r="L46" i="21"/>
  <c r="T46" i="21"/>
  <c r="BR65" i="21"/>
  <c r="N59" i="21"/>
  <c r="AQ43" i="21"/>
  <c r="AF47" i="21"/>
  <c r="K62" i="21"/>
  <c r="E26" i="21"/>
  <c r="BO33" i="21"/>
  <c r="V53" i="21"/>
  <c r="U48" i="21"/>
  <c r="AJ27" i="21"/>
  <c r="R37" i="21"/>
  <c r="AM45" i="21"/>
  <c r="U5" i="21"/>
  <c r="AF25" i="21"/>
  <c r="N33" i="21"/>
  <c r="M45" i="21"/>
  <c r="C60" i="21"/>
  <c r="AE61" i="21"/>
  <c r="BE21" i="21"/>
  <c r="AE33" i="21"/>
  <c r="AZ49" i="21"/>
  <c r="AP33" i="21"/>
  <c r="BP6" i="21"/>
  <c r="BR68" i="21"/>
  <c r="G39" i="21"/>
  <c r="AV36" i="21"/>
  <c r="G61" i="21"/>
  <c r="J49" i="21"/>
  <c r="BH12" i="21"/>
  <c r="Z55" i="21"/>
  <c r="BH49" i="21"/>
  <c r="BS38" i="21"/>
  <c r="BJ77" i="21"/>
  <c r="M27" i="21"/>
  <c r="G45" i="21"/>
  <c r="AX42" i="21"/>
  <c r="BB48" i="21"/>
  <c r="AF20" i="21"/>
  <c r="AT17" i="21"/>
  <c r="AX22" i="21"/>
  <c r="AO14" i="21"/>
  <c r="N44" i="21"/>
  <c r="D32" i="21"/>
  <c r="K46" i="21"/>
  <c r="BQ44" i="21"/>
  <c r="E21" i="21"/>
  <c r="AS17" i="21"/>
  <c r="BK12" i="21"/>
  <c r="J54" i="21"/>
  <c r="AS45" i="21"/>
  <c r="U74" i="21"/>
  <c r="AZ29" i="21"/>
  <c r="BN68" i="21"/>
  <c r="BQ72" i="21"/>
  <c r="S69" i="21"/>
  <c r="AX67" i="21"/>
  <c r="BI38" i="21"/>
  <c r="AM57" i="21"/>
  <c r="N16" i="21"/>
  <c r="BH20" i="21"/>
  <c r="Q10" i="21"/>
  <c r="H65" i="21"/>
  <c r="S43" i="21"/>
  <c r="BI53" i="21"/>
  <c r="F7" i="21"/>
  <c r="BG24" i="21"/>
  <c r="AX66" i="21"/>
  <c r="BR27" i="21"/>
  <c r="AQ36" i="21"/>
  <c r="BR30" i="21"/>
  <c r="AE31" i="21"/>
  <c r="X19" i="21"/>
  <c r="AQ76" i="21"/>
  <c r="X50" i="21"/>
  <c r="AL66" i="21"/>
  <c r="C7" i="21"/>
  <c r="BI60" i="21"/>
  <c r="AF15" i="21"/>
  <c r="K75" i="21"/>
  <c r="Z75" i="21"/>
  <c r="J15" i="21"/>
  <c r="Z41" i="21"/>
  <c r="Y16" i="21"/>
  <c r="L72" i="21"/>
  <c r="BN49" i="21"/>
  <c r="BN25" i="21"/>
  <c r="G36" i="21"/>
  <c r="Y42" i="21"/>
  <c r="BG73" i="21"/>
  <c r="AG24" i="21"/>
  <c r="AZ8" i="21"/>
  <c r="BC43" i="21"/>
  <c r="AB66" i="21"/>
  <c r="AE19" i="21"/>
  <c r="AE26" i="21"/>
  <c r="BQ15" i="21"/>
  <c r="AZ19" i="21"/>
  <c r="AZ10" i="21"/>
  <c r="BA47" i="21"/>
  <c r="AL56" i="21"/>
  <c r="AA24" i="21"/>
  <c r="C66" i="21"/>
  <c r="AJ46" i="21"/>
  <c r="AT40" i="21"/>
  <c r="AZ47" i="21"/>
  <c r="AV14" i="21"/>
  <c r="BG77" i="21"/>
  <c r="S28" i="21"/>
  <c r="BN15" i="21"/>
  <c r="BB29" i="21"/>
  <c r="C50" i="21"/>
  <c r="BB55" i="21"/>
  <c r="BN19" i="21"/>
  <c r="BG14" i="21"/>
  <c r="X36" i="21"/>
  <c r="BP43" i="21"/>
  <c r="K76" i="21"/>
  <c r="C67" i="21"/>
  <c r="AX30" i="21"/>
  <c r="Q66" i="21"/>
  <c r="AH31" i="21"/>
  <c r="AS22" i="21"/>
  <c r="AA73" i="21"/>
  <c r="AC8" i="21"/>
  <c r="AE48" i="21"/>
  <c r="AU27" i="21"/>
  <c r="AP23" i="21"/>
  <c r="J35" i="21"/>
  <c r="AX73" i="21"/>
  <c r="AG27" i="21"/>
  <c r="AA16" i="21"/>
  <c r="AS16" i="21"/>
  <c r="AE60" i="21"/>
  <c r="AB72" i="21"/>
  <c r="AL14" i="21"/>
  <c r="AJ32" i="21"/>
  <c r="AZ68" i="21"/>
  <c r="N58" i="21"/>
  <c r="BN63" i="21"/>
  <c r="R44" i="21"/>
  <c r="C55" i="21"/>
  <c r="AV69" i="21"/>
  <c r="AL13" i="21"/>
  <c r="BG59" i="21"/>
  <c r="AE52" i="21"/>
  <c r="AU65" i="21"/>
  <c r="BC77" i="21"/>
  <c r="BG40" i="21"/>
  <c r="BQ70" i="21"/>
  <c r="BB73" i="21"/>
  <c r="BC34" i="21"/>
  <c r="AE57" i="21"/>
  <c r="AP45" i="21"/>
  <c r="L19" i="21"/>
  <c r="BG49" i="21"/>
  <c r="BB40" i="21"/>
  <c r="L11" i="21"/>
  <c r="C31" i="21"/>
  <c r="AB54" i="21"/>
  <c r="Z42" i="21"/>
  <c r="BS32" i="21"/>
  <c r="BN60" i="21"/>
  <c r="AI29" i="21"/>
  <c r="AW19" i="21"/>
  <c r="BN7" i="21"/>
  <c r="BD13" i="21"/>
  <c r="AQ67" i="21"/>
  <c r="Q56" i="21"/>
  <c r="Y63" i="21"/>
  <c r="AE54" i="21"/>
  <c r="AE71" i="21"/>
  <c r="V41" i="21"/>
  <c r="AS32" i="21"/>
  <c r="AL26" i="21"/>
  <c r="O58" i="21"/>
  <c r="AO44" i="21"/>
  <c r="BL19" i="21"/>
  <c r="AO60" i="21"/>
  <c r="AO72" i="21"/>
  <c r="BL54" i="21"/>
  <c r="C77" i="21"/>
  <c r="AF18" i="21"/>
  <c r="BP63" i="21"/>
  <c r="BD47" i="21"/>
  <c r="AV50" i="21"/>
  <c r="G75" i="21"/>
  <c r="O62" i="21"/>
  <c r="AB14" i="21"/>
  <c r="BD27" i="21"/>
  <c r="L52" i="21"/>
  <c r="BP53" i="21"/>
  <c r="AG30" i="21"/>
  <c r="BE22" i="21"/>
  <c r="BL33" i="21"/>
  <c r="AB75" i="21"/>
  <c r="BE18" i="21"/>
  <c r="AU19" i="21"/>
  <c r="AB35" i="21"/>
  <c r="BA16" i="21"/>
  <c r="AZ31" i="21"/>
  <c r="BL10" i="21"/>
  <c r="C21" i="21"/>
  <c r="BS14" i="21"/>
  <c r="G10" i="21"/>
  <c r="AS59" i="21"/>
  <c r="AG25" i="21"/>
  <c r="BD62" i="21"/>
  <c r="AT46" i="21"/>
  <c r="BJ63" i="21"/>
  <c r="BS69" i="21"/>
  <c r="G49" i="21"/>
  <c r="M54" i="21"/>
  <c r="AF69" i="21"/>
  <c r="BK45" i="21"/>
  <c r="BR20" i="21"/>
  <c r="AU43" i="21"/>
  <c r="U37" i="21"/>
  <c r="BJ49" i="21"/>
  <c r="G68" i="21"/>
  <c r="AH14" i="21"/>
  <c r="AT36" i="21"/>
  <c r="AN33" i="21"/>
  <c r="E75" i="21"/>
  <c r="L17" i="21"/>
  <c r="AQ32" i="21"/>
  <c r="AX37" i="21"/>
  <c r="AP58" i="21"/>
  <c r="BA39" i="21"/>
  <c r="BB34" i="21"/>
  <c r="X42" i="21"/>
  <c r="O26" i="21"/>
  <c r="S7" i="21"/>
  <c r="AC29" i="21"/>
  <c r="AE47" i="21"/>
  <c r="L32" i="21"/>
  <c r="F77" i="21"/>
  <c r="AZ39" i="21"/>
  <c r="BP74" i="21"/>
  <c r="AQ53" i="21"/>
  <c r="AM66" i="21"/>
  <c r="AJ67" i="21"/>
  <c r="N69" i="21"/>
  <c r="AJ17" i="21"/>
  <c r="BS35" i="21"/>
  <c r="Y25" i="21"/>
  <c r="M37" i="21"/>
  <c r="AN23" i="21"/>
  <c r="BB20" i="21"/>
  <c r="AH35" i="21"/>
  <c r="AA10" i="21"/>
  <c r="AC47" i="21"/>
  <c r="AX64" i="21"/>
  <c r="BB50" i="21"/>
  <c r="E46" i="21"/>
  <c r="E37" i="21"/>
  <c r="O44" i="21"/>
  <c r="AC54" i="21"/>
  <c r="T16" i="21"/>
  <c r="AP28" i="21"/>
  <c r="BO72" i="21"/>
  <c r="BH45" i="21"/>
  <c r="AZ62" i="21"/>
  <c r="M36" i="21"/>
  <c r="E20" i="21"/>
  <c r="AH37" i="21"/>
  <c r="AZ9" i="21"/>
  <c r="BP32" i="21"/>
  <c r="AJ35" i="21"/>
  <c r="BN5" i="21"/>
  <c r="E59" i="21"/>
  <c r="BO17" i="21"/>
  <c r="X16" i="21"/>
  <c r="BJ24" i="21"/>
  <c r="AF39" i="21"/>
  <c r="R53" i="21"/>
  <c r="AC52" i="21"/>
  <c r="AA76" i="21"/>
  <c r="BC55" i="21"/>
  <c r="Q52" i="21"/>
  <c r="Z34" i="21"/>
  <c r="AM58" i="21"/>
  <c r="Z31" i="21"/>
  <c r="AF16" i="21"/>
  <c r="BR9" i="21"/>
  <c r="AW58" i="21"/>
  <c r="BE15" i="21"/>
  <c r="AL59" i="21"/>
  <c r="BL27" i="21"/>
  <c r="R16" i="21"/>
  <c r="AG34" i="21"/>
  <c r="AX40" i="21"/>
  <c r="T75" i="21"/>
  <c r="M11" i="21"/>
  <c r="BN47" i="21"/>
  <c r="BK13" i="21"/>
  <c r="BJ38" i="21"/>
  <c r="AG75" i="21"/>
  <c r="U47" i="21"/>
  <c r="S9" i="21"/>
  <c r="AV44" i="21"/>
  <c r="AL18" i="21"/>
  <c r="AU48" i="21"/>
  <c r="BQ14" i="21"/>
  <c r="X17" i="21"/>
  <c r="BC33" i="21"/>
  <c r="Q12" i="21"/>
  <c r="AL16" i="21"/>
  <c r="G16" i="21"/>
  <c r="AZ18" i="21"/>
  <c r="BI57" i="21"/>
  <c r="AI71" i="21"/>
  <c r="BC19" i="21"/>
  <c r="BK19" i="21"/>
  <c r="N60" i="21"/>
  <c r="AX63" i="21"/>
  <c r="F69" i="21"/>
  <c r="AG72" i="21"/>
  <c r="AM56" i="21"/>
  <c r="BL47" i="21"/>
  <c r="Y62" i="21"/>
  <c r="BK22" i="21"/>
  <c r="BD32" i="21"/>
  <c r="AA15" i="21"/>
  <c r="BC21" i="21"/>
  <c r="BA72" i="21"/>
  <c r="K68" i="21"/>
  <c r="BA54" i="21"/>
  <c r="AN20" i="21"/>
  <c r="AX33" i="21"/>
  <c r="AJ38" i="21"/>
  <c r="BE19" i="21"/>
  <c r="AG51" i="21"/>
  <c r="BD26" i="21"/>
  <c r="AQ34" i="21"/>
  <c r="AH5" i="21"/>
  <c r="BB43" i="21"/>
  <c r="AQ13" i="21"/>
  <c r="AE74" i="21"/>
  <c r="E5" i="21"/>
  <c r="AQ50" i="21"/>
  <c r="J30" i="21"/>
  <c r="BP68" i="21"/>
  <c r="AC44" i="21"/>
  <c r="V54" i="21"/>
  <c r="BS11" i="21"/>
  <c r="N28" i="21"/>
  <c r="BD46" i="21"/>
  <c r="AQ68" i="21"/>
  <c r="AF8" i="21"/>
  <c r="AU28" i="21"/>
  <c r="BL45" i="21"/>
  <c r="D25" i="21"/>
  <c r="AH77" i="21"/>
  <c r="N34" i="21"/>
  <c r="BD59" i="21"/>
  <c r="AQ11" i="21"/>
  <c r="AG47" i="21"/>
  <c r="BH44" i="21"/>
  <c r="AU42" i="21"/>
  <c r="D74" i="21"/>
  <c r="G64" i="21"/>
  <c r="AB33" i="21"/>
  <c r="AB41" i="21"/>
  <c r="BB49" i="21"/>
  <c r="AN50" i="21"/>
  <c r="AC23" i="21"/>
  <c r="H54" i="21"/>
  <c r="D25" i="29"/>
  <c r="AE7" i="33" s="1"/>
  <c r="BC41" i="21"/>
  <c r="X14" i="21"/>
  <c r="BN50" i="21"/>
  <c r="AI33" i="21"/>
  <c r="Q22" i="21"/>
  <c r="AE6" i="21"/>
  <c r="U57" i="21"/>
  <c r="O68" i="21"/>
  <c r="AX12" i="21"/>
  <c r="AU50" i="21"/>
  <c r="AA43" i="21"/>
  <c r="N41" i="21"/>
  <c r="BO55" i="21"/>
  <c r="AF51" i="21"/>
  <c r="BC52" i="21"/>
  <c r="L9" i="21"/>
  <c r="AS8" i="21"/>
  <c r="AZ63" i="21"/>
  <c r="BG68" i="21"/>
  <c r="AE35" i="21"/>
  <c r="AS60" i="21"/>
  <c r="AB57" i="21"/>
  <c r="C25" i="21"/>
  <c r="AF40" i="21"/>
  <c r="BN14" i="21"/>
  <c r="Q53" i="21"/>
  <c r="C23" i="21"/>
  <c r="S50" i="21"/>
  <c r="AS73" i="21"/>
  <c r="AT63" i="21"/>
  <c r="E13" i="21"/>
  <c r="AG29" i="21"/>
  <c r="AM15" i="21"/>
  <c r="AU73" i="21"/>
  <c r="BC18" i="21"/>
  <c r="AH29" i="21"/>
  <c r="AO70" i="21"/>
  <c r="BH7" i="21"/>
  <c r="BG35" i="21"/>
  <c r="AZ5" i="21"/>
  <c r="AC70" i="21"/>
  <c r="T72" i="21"/>
  <c r="AP22" i="21"/>
  <c r="Z8" i="21"/>
  <c r="AH16" i="21"/>
  <c r="R69" i="21"/>
  <c r="BR11" i="21"/>
  <c r="H11" i="21"/>
  <c r="M69" i="21"/>
  <c r="BG10" i="21"/>
  <c r="BN64" i="21"/>
  <c r="N63" i="21"/>
  <c r="AL47" i="21"/>
  <c r="AT15" i="21"/>
  <c r="AL29" i="21"/>
  <c r="M12" i="21"/>
  <c r="C20" i="21"/>
  <c r="X8" i="21"/>
  <c r="J19" i="21"/>
  <c r="J48" i="21"/>
  <c r="AA19" i="21"/>
  <c r="J28" i="21"/>
  <c r="AM39" i="21"/>
  <c r="AJ33" i="21"/>
  <c r="AN60" i="21"/>
  <c r="AN31" i="21"/>
  <c r="R76" i="21"/>
  <c r="BN35" i="21"/>
  <c r="AL12" i="21"/>
  <c r="AE9" i="21"/>
  <c r="AG77" i="21"/>
  <c r="X57" i="21"/>
  <c r="AT64" i="21"/>
  <c r="D24" i="21"/>
  <c r="AL74" i="21"/>
  <c r="BQ71" i="21"/>
  <c r="AS58" i="21"/>
  <c r="BS27" i="21"/>
  <c r="Q62" i="21"/>
  <c r="BR5" i="21"/>
  <c r="BH37" i="21"/>
  <c r="S29" i="21"/>
  <c r="BE47" i="21"/>
  <c r="BG16" i="21"/>
  <c r="BL66" i="21"/>
  <c r="AH53" i="21"/>
  <c r="AF75" i="21"/>
  <c r="AE68" i="21"/>
  <c r="D49" i="21"/>
  <c r="AS63" i="21"/>
  <c r="AS30" i="21"/>
  <c r="X73" i="21"/>
  <c r="AT58" i="21"/>
  <c r="BC32" i="21"/>
  <c r="BN31" i="21"/>
  <c r="F45" i="21"/>
  <c r="BJ20" i="21"/>
  <c r="BS65" i="21"/>
  <c r="C39" i="21"/>
  <c r="BG37" i="21"/>
  <c r="BQ5" i="21"/>
  <c r="BN26" i="21"/>
  <c r="BA70" i="21"/>
  <c r="BN34" i="21"/>
  <c r="BH57" i="21"/>
  <c r="AB77" i="21"/>
  <c r="AU37" i="21"/>
  <c r="BN74" i="21"/>
  <c r="J47" i="21"/>
  <c r="X53" i="21"/>
  <c r="V24" i="21"/>
  <c r="AE30" i="21"/>
  <c r="T59" i="21"/>
  <c r="J62" i="21"/>
  <c r="AG19" i="21"/>
  <c r="AS50" i="21"/>
  <c r="Z14" i="21"/>
  <c r="AS14" i="21"/>
  <c r="BI18" i="21"/>
  <c r="BG70" i="21"/>
  <c r="AS65" i="21"/>
  <c r="AL22" i="21"/>
  <c r="U67" i="21"/>
  <c r="AE7" i="21"/>
  <c r="J12" i="21"/>
  <c r="H33" i="21"/>
  <c r="AT60" i="21"/>
  <c r="O53" i="21"/>
  <c r="AZ43" i="21"/>
  <c r="BN44" i="21"/>
  <c r="AB69" i="21"/>
  <c r="AS25" i="21"/>
  <c r="AT42" i="21"/>
  <c r="X59" i="21"/>
  <c r="AE51" i="21"/>
  <c r="AV28" i="21"/>
  <c r="Z27" i="21"/>
  <c r="J68" i="21"/>
  <c r="X49" i="21"/>
  <c r="AE27" i="21"/>
  <c r="BQ76" i="21"/>
  <c r="C68" i="21"/>
  <c r="BI9" i="21"/>
  <c r="Q68" i="21"/>
  <c r="AE63" i="21"/>
  <c r="BQ45" i="21"/>
  <c r="J70" i="21"/>
  <c r="BO22" i="21"/>
  <c r="M24" i="21"/>
  <c r="AL6" i="21"/>
  <c r="Z17" i="21"/>
  <c r="AP68" i="21"/>
  <c r="AF19" i="21"/>
  <c r="G69" i="21"/>
  <c r="AH40" i="21"/>
  <c r="AP54" i="21"/>
  <c r="U42" i="21"/>
  <c r="AU9" i="21"/>
  <c r="AP57" i="21"/>
  <c r="AW11" i="21"/>
  <c r="BP73" i="21"/>
  <c r="AO69" i="21"/>
  <c r="U54" i="21"/>
  <c r="AJ25" i="21"/>
  <c r="G44" i="21"/>
  <c r="AM6" i="21"/>
  <c r="Z63" i="21"/>
  <c r="BI13" i="21"/>
  <c r="Y43" i="21"/>
  <c r="AQ21" i="21"/>
  <c r="BE9" i="21"/>
  <c r="AW43" i="21"/>
  <c r="Y37" i="21"/>
  <c r="BP49" i="21"/>
  <c r="AS68" i="21"/>
  <c r="BJ62" i="21"/>
  <c r="BP40" i="21"/>
  <c r="AC11" i="21"/>
  <c r="AS51" i="21"/>
  <c r="AM67" i="21"/>
  <c r="AE32" i="21"/>
  <c r="Q18" i="21"/>
  <c r="AM47" i="21"/>
  <c r="AG66" i="21"/>
  <c r="BP22" i="21"/>
  <c r="N17" i="21"/>
  <c r="U23" i="21"/>
  <c r="AQ59" i="21"/>
  <c r="C29" i="21"/>
  <c r="BB67" i="21"/>
  <c r="BI45" i="21"/>
  <c r="D39" i="21"/>
  <c r="R48" i="21"/>
  <c r="AW68" i="21"/>
  <c r="N9" i="21"/>
  <c r="AB55" i="21"/>
  <c r="AL41" i="21"/>
  <c r="BP48" i="21"/>
  <c r="AG59" i="21"/>
  <c r="G12" i="21"/>
  <c r="BL72" i="21"/>
  <c r="N57" i="21"/>
  <c r="F68" i="21"/>
  <c r="N54" i="21"/>
  <c r="BB72" i="21"/>
  <c r="AX54" i="21"/>
  <c r="BP75" i="21"/>
  <c r="T9" i="21"/>
  <c r="BP64" i="21"/>
  <c r="AQ22" i="21"/>
  <c r="AE62" i="21"/>
  <c r="BI20" i="21"/>
  <c r="AS64" i="21"/>
  <c r="AZ55" i="21"/>
  <c r="D63" i="21"/>
  <c r="BO15" i="21"/>
  <c r="R38" i="21"/>
  <c r="BL59" i="21"/>
  <c r="O9" i="21"/>
  <c r="T30" i="21"/>
  <c r="Q76" i="21"/>
  <c r="BP16" i="21"/>
  <c r="R19" i="21"/>
  <c r="BB76" i="21"/>
  <c r="AT69" i="21"/>
  <c r="BJ55" i="21"/>
  <c r="V18" i="21"/>
  <c r="O42" i="21"/>
  <c r="C76" i="21"/>
  <c r="E66" i="21"/>
  <c r="AT19" i="21"/>
  <c r="T41" i="21"/>
  <c r="F63" i="21"/>
  <c r="AJ61" i="21"/>
  <c r="AV56" i="21"/>
  <c r="U66" i="21"/>
  <c r="L59" i="21"/>
  <c r="U18" i="21"/>
  <c r="BB64" i="21"/>
  <c r="N55" i="21"/>
  <c r="BB13" i="21"/>
  <c r="C16" i="21"/>
  <c r="AS35" i="21"/>
  <c r="Z32" i="21"/>
  <c r="AZ65" i="21"/>
  <c r="AE44" i="21"/>
  <c r="BB10" i="21"/>
  <c r="AA59" i="21"/>
  <c r="AZ34" i="21"/>
  <c r="H74" i="21"/>
  <c r="E6" i="21"/>
  <c r="BQ47" i="21"/>
  <c r="BQ37" i="21"/>
  <c r="AA7" i="21"/>
  <c r="AJ23" i="21"/>
  <c r="BG52" i="21"/>
  <c r="R11" i="21"/>
  <c r="AJ11" i="21"/>
  <c r="K54" i="21"/>
  <c r="AX50" i="21"/>
  <c r="H21" i="21"/>
  <c r="AV46" i="21"/>
  <c r="BS77" i="21"/>
  <c r="J71" i="21"/>
  <c r="S67" i="21"/>
  <c r="D48" i="21"/>
  <c r="AF52" i="21"/>
  <c r="N68" i="21"/>
  <c r="M61" i="21"/>
  <c r="AC18" i="21"/>
  <c r="J25" i="21"/>
  <c r="BP67" i="21"/>
  <c r="H42" i="21"/>
  <c r="AA35" i="21"/>
  <c r="BQ53" i="21"/>
  <c r="AV61" i="21"/>
  <c r="AF13" i="21"/>
  <c r="J69" i="21"/>
  <c r="BO54" i="21"/>
  <c r="X75" i="21"/>
  <c r="BN13" i="21"/>
  <c r="BQ12" i="21"/>
  <c r="AE40" i="21"/>
  <c r="K77" i="21"/>
  <c r="F37" i="21"/>
  <c r="Q71" i="21"/>
  <c r="Z72" i="21"/>
  <c r="F55" i="21"/>
  <c r="AT66" i="21"/>
  <c r="BC44" i="21"/>
  <c r="BQ17" i="21"/>
  <c r="BJ9" i="21"/>
  <c r="BQ75" i="21"/>
  <c r="L35" i="21"/>
  <c r="D26" i="21"/>
  <c r="BA52" i="21"/>
  <c r="BA8" i="21"/>
  <c r="BS13" i="21"/>
  <c r="AQ7" i="21"/>
  <c r="AV58" i="21"/>
  <c r="J17" i="21"/>
  <c r="BI19" i="21"/>
  <c r="V44" i="21"/>
  <c r="BA9" i="21"/>
  <c r="M74" i="21"/>
  <c r="AC34" i="21"/>
  <c r="BQ60" i="21"/>
  <c r="AX16" i="21"/>
  <c r="V58" i="21"/>
  <c r="U55" i="21"/>
  <c r="R29" i="21"/>
  <c r="AQ44" i="21"/>
  <c r="E54" i="21"/>
  <c r="AV60" i="21"/>
  <c r="Q46" i="21"/>
  <c r="D58" i="21"/>
  <c r="BL42" i="21"/>
  <c r="AE56" i="21"/>
  <c r="S41" i="21"/>
  <c r="BP5" i="21"/>
  <c r="AN12" i="21"/>
  <c r="AJ49" i="21"/>
  <c r="AI35" i="21"/>
  <c r="AO74" i="21"/>
  <c r="Q63" i="21"/>
  <c r="R61" i="21"/>
  <c r="AG18" i="21"/>
  <c r="AF41" i="21"/>
  <c r="AT34" i="21"/>
  <c r="BL60" i="21"/>
  <c r="BL63" i="21"/>
  <c r="AP77" i="21"/>
  <c r="J73" i="21"/>
  <c r="BP11" i="21"/>
  <c r="T66" i="21"/>
  <c r="S45" i="21"/>
  <c r="AQ40" i="21"/>
  <c r="AJ43" i="21"/>
  <c r="BD69" i="21"/>
  <c r="AO43" i="21"/>
  <c r="AP51" i="21"/>
  <c r="M17" i="21"/>
  <c r="Y39" i="21"/>
  <c r="BJ22" i="21"/>
  <c r="T37" i="21"/>
  <c r="AC59" i="21"/>
  <c r="BG33" i="21"/>
  <c r="BA44" i="21"/>
  <c r="N67" i="21"/>
  <c r="Q23" i="21"/>
  <c r="BB70" i="21"/>
  <c r="Y38" i="21"/>
  <c r="O40" i="21"/>
  <c r="AO26" i="21"/>
  <c r="AF64" i="21"/>
  <c r="M5" i="21"/>
  <c r="AS69" i="21"/>
  <c r="BL43" i="21"/>
  <c r="R60" i="21"/>
  <c r="S75" i="21"/>
  <c r="L76" i="21"/>
  <c r="AZ52" i="21"/>
  <c r="AL30" i="21"/>
  <c r="AZ35" i="21"/>
  <c r="AW74" i="21"/>
  <c r="J5" i="21"/>
  <c r="AM31" i="21"/>
  <c r="AE15" i="21"/>
  <c r="AU55" i="21"/>
  <c r="BR70" i="21"/>
  <c r="AL71" i="21"/>
  <c r="BK7" i="21"/>
  <c r="AN28" i="21"/>
  <c r="AV19" i="21"/>
  <c r="AB13" i="21"/>
  <c r="BH41" i="21"/>
  <c r="AI57" i="21"/>
  <c r="L5" i="21"/>
  <c r="AN59" i="21"/>
  <c r="G5" i="21"/>
  <c r="AQ69" i="21"/>
  <c r="AC53" i="21"/>
  <c r="AW53" i="21"/>
  <c r="BN52" i="21"/>
  <c r="K72" i="21"/>
  <c r="BN29" i="21"/>
  <c r="BD55" i="21"/>
  <c r="X35" i="21"/>
  <c r="AM5" i="21"/>
  <c r="AZ77" i="21"/>
  <c r="BA18" i="21"/>
  <c r="J23" i="21"/>
  <c r="AT11" i="21"/>
  <c r="BG29" i="21"/>
  <c r="AL44" i="21"/>
  <c r="AE22" i="21"/>
  <c r="BP60" i="21"/>
  <c r="C44" i="21"/>
  <c r="BC47" i="21"/>
  <c r="AW56" i="21"/>
  <c r="AL57" i="21"/>
  <c r="AI44" i="21"/>
  <c r="R15" i="21"/>
  <c r="BK59" i="21"/>
  <c r="J64" i="21"/>
  <c r="BE62" i="21"/>
  <c r="BP61" i="21"/>
  <c r="AG43" i="21"/>
  <c r="O34" i="21"/>
  <c r="X30" i="21"/>
  <c r="AW64" i="21"/>
  <c r="BR44" i="21"/>
  <c r="AG50" i="21"/>
  <c r="J63" i="21"/>
  <c r="AG54" i="21"/>
  <c r="AE55" i="21"/>
  <c r="Q72" i="21"/>
  <c r="C35" i="21"/>
  <c r="BO9" i="21"/>
  <c r="Q15" i="21"/>
  <c r="AU7" i="21"/>
  <c r="O27" i="21"/>
  <c r="S40" i="21"/>
  <c r="Q29" i="21"/>
  <c r="Q55" i="21"/>
  <c r="AL38" i="21"/>
  <c r="BL62" i="21"/>
  <c r="AZ12" i="21"/>
  <c r="V8" i="21"/>
  <c r="BG7" i="21"/>
  <c r="Y55" i="21"/>
  <c r="C71" i="21"/>
  <c r="Y60" i="21"/>
  <c r="AE59" i="21"/>
  <c r="AG23" i="21"/>
  <c r="Q17" i="21"/>
  <c r="X68" i="21"/>
  <c r="BQ59" i="21"/>
  <c r="G42" i="21"/>
  <c r="AZ48" i="21"/>
  <c r="BI75" i="21"/>
  <c r="E33" i="21"/>
  <c r="K24" i="21"/>
  <c r="AS23" i="21"/>
  <c r="AH54" i="21"/>
  <c r="C36" i="21"/>
  <c r="C73" i="21"/>
  <c r="AS38" i="21"/>
  <c r="G9" i="21"/>
  <c r="BG36" i="21"/>
  <c r="BJ75" i="21"/>
  <c r="AB68" i="21"/>
  <c r="AM77" i="21"/>
  <c r="K71" i="21"/>
  <c r="BH61" i="21"/>
  <c r="AE18" i="21"/>
  <c r="BE28" i="21"/>
  <c r="Q21" i="21"/>
  <c r="O39" i="21"/>
  <c r="C40" i="21"/>
  <c r="BE26" i="21"/>
  <c r="BC51" i="21"/>
  <c r="V68" i="21"/>
  <c r="BO43" i="21"/>
  <c r="R27" i="21"/>
  <c r="AZ76" i="21"/>
  <c r="AJ44" i="21"/>
  <c r="X52" i="21"/>
  <c r="BA31" i="21"/>
  <c r="BN42" i="21"/>
  <c r="AE41" i="21"/>
  <c r="N24" i="21"/>
  <c r="AE69" i="21"/>
  <c r="AI65" i="21"/>
  <c r="AE25" i="21"/>
  <c r="AE66" i="21"/>
  <c r="BP23" i="21"/>
  <c r="R75" i="21"/>
  <c r="Z16" i="21"/>
  <c r="V62" i="21"/>
  <c r="AB70" i="21"/>
  <c r="U76" i="21"/>
  <c r="X60" i="21"/>
  <c r="BA33" i="21"/>
  <c r="AF33" i="21"/>
  <c r="BI29" i="21"/>
  <c r="AT73" i="21"/>
  <c r="BE70" i="21"/>
  <c r="AO36" i="21"/>
  <c r="AP65" i="21"/>
  <c r="AZ51" i="21"/>
  <c r="AG69" i="21"/>
  <c r="AJ8" i="21"/>
  <c r="AX57" i="21"/>
  <c r="BS36" i="21"/>
  <c r="BD74" i="21"/>
  <c r="AW63" i="21"/>
  <c r="BS28" i="21"/>
  <c r="AT24" i="21"/>
  <c r="AJ19" i="21"/>
  <c r="AW14" i="21"/>
  <c r="AQ62" i="21"/>
  <c r="Z10" i="21"/>
  <c r="AI5" i="21"/>
  <c r="BG21" i="21"/>
  <c r="AF49" i="21"/>
  <c r="Q35" i="21"/>
  <c r="AS62" i="21"/>
  <c r="AN72" i="21"/>
  <c r="Z59" i="21"/>
  <c r="AM11" i="21"/>
  <c r="AB26" i="21"/>
  <c r="F74" i="21"/>
  <c r="BR33" i="21"/>
  <c r="J43" i="21"/>
  <c r="AT13" i="21"/>
  <c r="BP50" i="21"/>
  <c r="E32" i="21"/>
  <c r="BB41" i="21"/>
  <c r="M20" i="21"/>
  <c r="BR43" i="21"/>
  <c r="BS34" i="21"/>
  <c r="J26" i="21"/>
  <c r="V32" i="21"/>
  <c r="K38" i="21"/>
  <c r="L60" i="21"/>
  <c r="AX65" i="21"/>
  <c r="T55" i="21"/>
  <c r="BL64" i="21"/>
  <c r="BG39" i="21"/>
  <c r="T13" i="21"/>
  <c r="AB50" i="21"/>
  <c r="BB60" i="21"/>
  <c r="AQ72" i="21"/>
  <c r="S36" i="21"/>
  <c r="Y46" i="21"/>
  <c r="AZ61" i="21"/>
  <c r="AN9" i="21"/>
  <c r="AZ72" i="21"/>
  <c r="Q33" i="21"/>
  <c r="BR12" i="21"/>
  <c r="BI22" i="21"/>
  <c r="K37" i="21"/>
  <c r="BD23" i="21"/>
  <c r="BS23" i="21"/>
  <c r="U44" i="21"/>
  <c r="AL36" i="21"/>
  <c r="AT51" i="21"/>
  <c r="AU49" i="21"/>
  <c r="S47" i="21"/>
  <c r="BA45" i="21"/>
  <c r="G30" i="21"/>
  <c r="BK11" i="21"/>
  <c r="BJ8" i="21"/>
  <c r="J44" i="21"/>
  <c r="AA68" i="21"/>
  <c r="BB22" i="21"/>
  <c r="D62" i="21"/>
  <c r="AI10" i="21"/>
  <c r="N29" i="21"/>
  <c r="AP75" i="21"/>
  <c r="AL46" i="21"/>
  <c r="AW77" i="21"/>
  <c r="M44" i="21"/>
  <c r="E34" i="21"/>
  <c r="AW75" i="21"/>
  <c r="BJ59" i="21"/>
  <c r="Z69" i="21"/>
  <c r="AE17" i="21"/>
  <c r="Z38" i="21"/>
  <c r="AH49" i="21"/>
  <c r="AZ54" i="21"/>
  <c r="S38" i="21"/>
  <c r="BN41" i="21"/>
  <c r="BN62" i="21"/>
  <c r="AA58" i="21"/>
  <c r="AV40" i="21"/>
  <c r="AQ48" i="21"/>
  <c r="F47" i="21"/>
  <c r="AA41" i="21"/>
  <c r="N8" i="21"/>
  <c r="BG66" i="21"/>
  <c r="BI44" i="21"/>
  <c r="BB59" i="21"/>
  <c r="O59" i="21"/>
  <c r="BQ40" i="21"/>
  <c r="H52" i="21"/>
  <c r="AX45" i="21"/>
  <c r="BE72" i="21"/>
  <c r="BN77" i="21"/>
  <c r="BA36" i="21"/>
  <c r="Y21" i="21"/>
  <c r="AB31" i="21"/>
  <c r="BE74" i="21"/>
  <c r="AQ30" i="21"/>
  <c r="BQ34" i="21"/>
  <c r="Y7" i="21"/>
  <c r="AO65" i="21"/>
  <c r="H5" i="21"/>
  <c r="BQ62" i="21"/>
  <c r="AI42" i="21"/>
  <c r="BL44" i="21"/>
  <c r="BA60" i="21"/>
  <c r="J36" i="21"/>
  <c r="T45" i="21"/>
  <c r="BN38" i="21"/>
  <c r="Q54" i="21"/>
  <c r="O47" i="21"/>
  <c r="BG8" i="21"/>
  <c r="AF59" i="21"/>
  <c r="BN66" i="21"/>
  <c r="J56" i="21"/>
  <c r="BJ71" i="21"/>
  <c r="AM30" i="21"/>
  <c r="AN46" i="21"/>
  <c r="BQ50" i="21"/>
  <c r="H68" i="21"/>
  <c r="T74" i="21"/>
  <c r="X24" i="21"/>
  <c r="AC14" i="21"/>
  <c r="E50" i="21"/>
  <c r="BO42" i="21"/>
  <c r="AN38" i="21"/>
  <c r="AA32" i="21"/>
  <c r="BS6" i="21"/>
  <c r="AI56" i="21"/>
  <c r="AL52" i="21"/>
  <c r="BO38" i="21"/>
  <c r="E42" i="21"/>
  <c r="AB47" i="21"/>
  <c r="BD54" i="21"/>
  <c r="AI51" i="21"/>
  <c r="AJ60" i="21"/>
  <c r="AC40" i="21"/>
  <c r="AU25" i="21"/>
  <c r="AX27" i="21"/>
  <c r="S66" i="21"/>
  <c r="AB42" i="21"/>
  <c r="BR63" i="21"/>
  <c r="AE12" i="21"/>
  <c r="AZ21" i="21"/>
  <c r="V69" i="21"/>
  <c r="AL53" i="21"/>
  <c r="AL60" i="21"/>
  <c r="AG26" i="21"/>
  <c r="BO6" i="21"/>
  <c r="AN71" i="21"/>
  <c r="AJ41" i="21"/>
  <c r="BR8" i="21"/>
  <c r="G46" i="21"/>
  <c r="BN58" i="21"/>
  <c r="U17" i="21"/>
  <c r="AU45" i="21"/>
  <c r="S33" i="21"/>
  <c r="Z22" i="21"/>
  <c r="AQ8" i="21"/>
  <c r="BR24" i="21"/>
  <c r="AX20" i="21"/>
  <c r="AS11" i="21"/>
  <c r="AT59" i="21"/>
  <c r="AU17" i="21"/>
  <c r="BQ11" i="21"/>
  <c r="BE38" i="21"/>
  <c r="AX48" i="21"/>
  <c r="M42" i="21"/>
  <c r="BK8" i="21"/>
  <c r="AN74" i="21"/>
  <c r="BL70" i="21"/>
  <c r="R49" i="21"/>
  <c r="AO15" i="21"/>
  <c r="AU62" i="21"/>
  <c r="AZ66" i="21"/>
  <c r="Q45" i="21"/>
  <c r="AU77" i="21"/>
  <c r="AW51" i="21"/>
  <c r="X37" i="21"/>
  <c r="AB32" i="21"/>
  <c r="S37" i="21"/>
  <c r="BE5" i="21"/>
  <c r="H64" i="21"/>
  <c r="AM42" i="21"/>
  <c r="AI37" i="21"/>
  <c r="AG57" i="21"/>
  <c r="BK21" i="21"/>
  <c r="AF38" i="21"/>
  <c r="AM50" i="21"/>
  <c r="BG56" i="21"/>
  <c r="BG72" i="21"/>
  <c r="AM26" i="21"/>
  <c r="AS27" i="21"/>
  <c r="J53" i="21"/>
  <c r="O70" i="21"/>
  <c r="AT20" i="21"/>
  <c r="N5" i="21"/>
  <c r="M35" i="21"/>
  <c r="BE51" i="21"/>
  <c r="BJ60" i="21"/>
  <c r="AL15" i="21"/>
  <c r="U33" i="21"/>
  <c r="AT43" i="21"/>
  <c r="AM54" i="21"/>
  <c r="H24" i="21"/>
  <c r="H57" i="21"/>
  <c r="O63" i="21"/>
  <c r="BK47" i="21"/>
  <c r="AN15" i="21"/>
  <c r="AF5" i="21"/>
  <c r="BC11" i="21"/>
  <c r="D40" i="21"/>
  <c r="AO12" i="21"/>
  <c r="T35" i="21"/>
  <c r="AB10" i="21"/>
  <c r="BO8" i="21"/>
  <c r="S53" i="21"/>
  <c r="BJ53" i="21"/>
  <c r="D12" i="21"/>
  <c r="F33" i="21"/>
  <c r="E27" i="21"/>
  <c r="AG20" i="21"/>
  <c r="AC12" i="21"/>
  <c r="X10" i="21"/>
  <c r="G33" i="21"/>
  <c r="S14" i="21"/>
  <c r="AG21" i="21"/>
  <c r="H60" i="21"/>
  <c r="AP17" i="21"/>
  <c r="AA34" i="21"/>
  <c r="M62" i="21"/>
  <c r="AJ64" i="21"/>
  <c r="AT41" i="21"/>
  <c r="AG42" i="21"/>
  <c r="Z48" i="21"/>
  <c r="AP47" i="21"/>
  <c r="F62" i="21"/>
  <c r="AO76" i="21"/>
  <c r="X21" i="21"/>
  <c r="Z20" i="21"/>
  <c r="AN56" i="21"/>
  <c r="R56" i="21"/>
  <c r="BQ67" i="21"/>
  <c r="AH66" i="21"/>
  <c r="BQ39" i="21"/>
  <c r="AH41" i="21"/>
  <c r="Y17" i="21"/>
  <c r="AF62" i="21"/>
  <c r="K41" i="21"/>
  <c r="K36" i="21"/>
  <c r="BQ69" i="21"/>
  <c r="AV72" i="21"/>
  <c r="AO20" i="21"/>
  <c r="AG65" i="21"/>
  <c r="AV5" i="21"/>
  <c r="AF36" i="21"/>
  <c r="K56" i="21"/>
  <c r="AA40" i="21"/>
  <c r="AO66" i="21"/>
  <c r="AO33" i="21"/>
  <c r="BS45" i="21"/>
  <c r="L70" i="21"/>
  <c r="AM41" i="21"/>
  <c r="K25" i="21"/>
  <c r="AB22" i="21"/>
  <c r="BR46" i="21"/>
  <c r="M15" i="21"/>
  <c r="AI75" i="21"/>
  <c r="AU38" i="21"/>
  <c r="L57" i="21"/>
  <c r="Z51" i="21"/>
  <c r="AU22" i="21"/>
  <c r="H7" i="21"/>
  <c r="BJ5" i="21"/>
  <c r="V70" i="21"/>
  <c r="AZ23" i="21"/>
  <c r="AU63" i="21"/>
  <c r="AI40" i="21"/>
  <c r="D72" i="21"/>
  <c r="BK46" i="21"/>
  <c r="BS75" i="21"/>
  <c r="BL12" i="21"/>
  <c r="BE30" i="21"/>
  <c r="BA32" i="21"/>
  <c r="U53" i="21"/>
  <c r="AH47" i="21"/>
  <c r="H75" i="21"/>
  <c r="J39" i="21"/>
  <c r="AN39" i="21"/>
  <c r="AP44" i="21"/>
  <c r="BH56" i="21"/>
  <c r="F64" i="21"/>
  <c r="AA30" i="21"/>
  <c r="AV27" i="21"/>
  <c r="V22" i="21"/>
  <c r="F40" i="21"/>
  <c r="N77" i="21"/>
  <c r="BD10" i="21"/>
  <c r="AO18" i="21"/>
  <c r="AH20" i="21"/>
  <c r="BS25" i="21"/>
  <c r="N52" i="21"/>
  <c r="AF28" i="21"/>
  <c r="Z43" i="21"/>
  <c r="BA22" i="21"/>
  <c r="AO37" i="21"/>
  <c r="AB21" i="21"/>
  <c r="M65" i="21"/>
  <c r="BG25" i="21"/>
  <c r="AF14" i="21"/>
  <c r="BO5" i="21"/>
  <c r="AN24" i="21"/>
  <c r="BL57" i="21"/>
  <c r="AB6" i="21"/>
  <c r="G7" i="21"/>
  <c r="AQ15" i="21"/>
  <c r="S16" i="21"/>
  <c r="L10" i="21"/>
  <c r="Z25" i="21"/>
  <c r="BP70" i="21"/>
  <c r="AC42" i="21"/>
  <c r="AI50" i="21"/>
  <c r="AJ20" i="21"/>
  <c r="C75" i="21"/>
  <c r="AB62" i="21"/>
  <c r="BO64" i="21"/>
  <c r="BA21" i="21"/>
  <c r="U50" i="21"/>
  <c r="F22" i="21"/>
  <c r="G53" i="21"/>
  <c r="F70" i="21"/>
  <c r="AN37" i="21"/>
  <c r="AO63" i="21"/>
  <c r="Z35" i="21"/>
  <c r="AP38" i="21"/>
  <c r="AC58" i="21"/>
  <c r="V37" i="21"/>
  <c r="AJ28" i="21"/>
  <c r="R65" i="21"/>
  <c r="AP8" i="21"/>
  <c r="BK18" i="21"/>
  <c r="BA19" i="21"/>
  <c r="M59" i="21"/>
  <c r="BQ51" i="21"/>
  <c r="AW10" i="21"/>
  <c r="AH24" i="21"/>
  <c r="S77" i="21"/>
  <c r="E39" i="21"/>
  <c r="H26" i="21"/>
  <c r="BS48" i="21"/>
  <c r="M30" i="21"/>
  <c r="BL38" i="21"/>
  <c r="AJ36" i="21"/>
  <c r="BG11" i="21"/>
  <c r="Z40" i="21"/>
  <c r="AU53" i="21"/>
  <c r="BS19" i="21"/>
  <c r="BQ42" i="21"/>
  <c r="M48" i="21"/>
  <c r="BL39" i="21"/>
  <c r="BD70" i="21"/>
  <c r="AX36" i="21"/>
  <c r="AH50" i="21"/>
  <c r="G23" i="21"/>
  <c r="O71" i="21"/>
  <c r="BH76" i="21"/>
  <c r="BB63" i="21"/>
  <c r="AN41" i="21"/>
  <c r="AM25" i="21"/>
  <c r="AA14" i="21"/>
  <c r="H62" i="21"/>
  <c r="AH38" i="21"/>
  <c r="BN27" i="21"/>
  <c r="BI31" i="21"/>
  <c r="BB69" i="21"/>
  <c r="Z68" i="21"/>
  <c r="F42" i="21"/>
  <c r="AJ53" i="21"/>
  <c r="H35" i="21"/>
  <c r="AQ26" i="21"/>
  <c r="Y48" i="21"/>
  <c r="D19" i="21"/>
  <c r="BH73" i="21"/>
  <c r="BO7" i="21"/>
  <c r="O18" i="21"/>
  <c r="BR77" i="21"/>
  <c r="N21" i="21"/>
  <c r="BA49" i="21"/>
  <c r="BO23" i="21"/>
  <c r="AP61" i="21"/>
  <c r="AP55" i="21"/>
  <c r="BQ21" i="21"/>
  <c r="AS61" i="21"/>
  <c r="AN54" i="21"/>
  <c r="BI71" i="21"/>
  <c r="AM68" i="21"/>
  <c r="BD75" i="21"/>
  <c r="BR23" i="21"/>
  <c r="U25" i="21"/>
  <c r="F21" i="21"/>
  <c r="AM75" i="21"/>
  <c r="AU64" i="21"/>
  <c r="BO21" i="21"/>
  <c r="BB37" i="21"/>
  <c r="AW39" i="21"/>
  <c r="BL68" i="21"/>
  <c r="AI23" i="21"/>
  <c r="AS26" i="21"/>
  <c r="N46" i="21"/>
  <c r="BP37" i="21"/>
  <c r="AU15" i="21"/>
  <c r="AP21" i="21"/>
  <c r="AJ59" i="21"/>
  <c r="AC13" i="21"/>
  <c r="N43" i="21"/>
  <c r="AG28" i="21"/>
  <c r="Z24" i="21"/>
  <c r="BJ33" i="21"/>
  <c r="F67" i="21"/>
  <c r="BD61" i="21"/>
  <c r="AJ7" i="21"/>
  <c r="C5" i="21"/>
  <c r="AG53" i="21"/>
  <c r="AW12" i="21"/>
  <c r="AU40" i="21"/>
  <c r="AI74" i="21"/>
  <c r="BQ35" i="21"/>
  <c r="T28" i="21"/>
  <c r="BJ46" i="21"/>
  <c r="C62" i="21"/>
  <c r="BA41" i="21"/>
  <c r="L26" i="21"/>
  <c r="Y6" i="21"/>
  <c r="T43" i="21"/>
  <c r="T52" i="21"/>
  <c r="AW40" i="21"/>
  <c r="AS53" i="21"/>
  <c r="L8" i="21"/>
  <c r="AQ42" i="21"/>
  <c r="L22" i="21"/>
  <c r="AX34" i="21"/>
  <c r="AN58" i="21"/>
  <c r="AQ57" i="21"/>
  <c r="AZ44" i="21"/>
  <c r="AO17" i="21"/>
  <c r="BN53" i="21"/>
  <c r="AL25" i="21"/>
  <c r="AO40" i="21"/>
  <c r="C49" i="21"/>
  <c r="AZ26" i="21"/>
  <c r="BQ27" i="21"/>
  <c r="AM29" i="21"/>
  <c r="BJ73" i="21"/>
  <c r="T32" i="21"/>
  <c r="BJ42" i="21"/>
  <c r="AH9" i="21"/>
  <c r="BG61" i="21"/>
  <c r="L16" i="21"/>
  <c r="BO32" i="21"/>
  <c r="R46" i="21"/>
  <c r="AB16" i="21"/>
  <c r="M47" i="21"/>
  <c r="U14" i="21"/>
  <c r="BQ8" i="21"/>
  <c r="BP58" i="21"/>
  <c r="AM37" i="21"/>
  <c r="AM23" i="21"/>
  <c r="AM7" i="21"/>
  <c r="AX70" i="21"/>
  <c r="AQ39" i="21"/>
  <c r="H25" i="21"/>
  <c r="K7" i="21"/>
  <c r="BB8" i="21"/>
  <c r="BK23" i="21"/>
  <c r="AN77" i="21"/>
  <c r="BL56" i="21"/>
  <c r="G41" i="21"/>
  <c r="AI59" i="21"/>
  <c r="BC16" i="21"/>
  <c r="AL77" i="21"/>
  <c r="AT27" i="21"/>
  <c r="AU5" i="21"/>
  <c r="BB42" i="21"/>
  <c r="AP73" i="21"/>
  <c r="BC53" i="21"/>
  <c r="BK51" i="21"/>
  <c r="BD51" i="21"/>
  <c r="AT18" i="21"/>
  <c r="AF11" i="21"/>
  <c r="BA42" i="21"/>
  <c r="BA66" i="21"/>
  <c r="AQ10" i="21"/>
  <c r="AQ61" i="21"/>
  <c r="BS30" i="21"/>
  <c r="AE16" i="21"/>
  <c r="BB24" i="21"/>
  <c r="AF71" i="21"/>
  <c r="AH10" i="21"/>
  <c r="AP19" i="21"/>
  <c r="AX21" i="21"/>
  <c r="AB65" i="21"/>
  <c r="T15" i="21"/>
  <c r="M23" i="21"/>
  <c r="S34" i="21"/>
  <c r="E36" i="21"/>
  <c r="S26" i="21"/>
  <c r="AB40" i="21"/>
  <c r="V76" i="21"/>
  <c r="F15" i="21"/>
  <c r="BI72" i="21"/>
  <c r="E8" i="21"/>
  <c r="AM32" i="21"/>
  <c r="AG73" i="21"/>
  <c r="G22" i="21"/>
  <c r="AX7" i="21"/>
  <c r="T54" i="21"/>
  <c r="AZ53" i="21"/>
  <c r="AU68" i="21"/>
  <c r="K57" i="21"/>
  <c r="S55" i="21"/>
  <c r="BJ29" i="21"/>
  <c r="U69" i="21"/>
  <c r="O54" i="21"/>
  <c r="AA31" i="21"/>
  <c r="AB63" i="21"/>
  <c r="AT52" i="21"/>
  <c r="Y32" i="21"/>
  <c r="S32" i="21"/>
  <c r="BL29" i="21"/>
  <c r="BC39" i="21"/>
  <c r="AQ17" i="21"/>
  <c r="BG44" i="21"/>
  <c r="E14" i="21"/>
  <c r="S51" i="21"/>
  <c r="E62" i="21"/>
  <c r="BK44" i="21"/>
  <c r="BQ20" i="21"/>
  <c r="AH39" i="21"/>
  <c r="AH46" i="21"/>
  <c r="AG74" i="21"/>
  <c r="H23" i="21"/>
  <c r="BK10" i="21"/>
  <c r="U40" i="21"/>
  <c r="BG75" i="21"/>
  <c r="AG8" i="21"/>
  <c r="L51" i="21"/>
  <c r="BO35" i="21"/>
  <c r="BT35" i="21" s="1"/>
  <c r="CE35" i="21" s="1"/>
  <c r="AO21" i="21"/>
  <c r="BD21" i="21"/>
  <c r="H39" i="21"/>
  <c r="H59" i="21"/>
  <c r="BS62" i="21"/>
  <c r="V63" i="21"/>
  <c r="F56" i="21"/>
  <c r="AJ31" i="21"/>
  <c r="T64" i="21"/>
  <c r="BD25" i="21"/>
  <c r="BO74" i="21"/>
  <c r="BH34" i="21"/>
  <c r="D59" i="21"/>
  <c r="AM44" i="21"/>
  <c r="U27" i="21"/>
  <c r="BR45" i="21"/>
  <c r="AJ6" i="21"/>
  <c r="BG38" i="21"/>
  <c r="Z44" i="21"/>
  <c r="Y31" i="21"/>
  <c r="AQ25" i="21"/>
  <c r="AX51" i="21"/>
  <c r="AP30" i="21"/>
  <c r="T51" i="21"/>
  <c r="V50" i="21"/>
  <c r="AN61" i="21"/>
  <c r="AO35" i="21"/>
  <c r="BH13" i="21"/>
  <c r="AH52" i="21"/>
  <c r="AQ35" i="21"/>
  <c r="BD33" i="21"/>
  <c r="BS72" i="21"/>
  <c r="BG43" i="21"/>
  <c r="Y47" i="21"/>
  <c r="BA34" i="21"/>
  <c r="BO30" i="21"/>
  <c r="BL13" i="21"/>
  <c r="T49" i="21"/>
  <c r="N22" i="21"/>
  <c r="M26" i="21"/>
  <c r="BP17" i="21"/>
  <c r="AT54" i="21"/>
  <c r="BH65" i="21"/>
  <c r="BS10" i="21"/>
  <c r="AQ6" i="21"/>
  <c r="AB49" i="21"/>
  <c r="M67" i="21"/>
  <c r="BI51" i="21"/>
  <c r="AU33" i="21"/>
  <c r="BH8" i="21"/>
  <c r="BB32" i="21"/>
  <c r="BE65" i="21"/>
  <c r="AI60" i="21"/>
  <c r="U43" i="21"/>
  <c r="AS46" i="21"/>
  <c r="AP70" i="21"/>
  <c r="AG44" i="21"/>
  <c r="BB33" i="21"/>
  <c r="BC9" i="21"/>
  <c r="AH26" i="21"/>
  <c r="BL18" i="21"/>
  <c r="M58" i="21"/>
  <c r="BO44" i="21"/>
  <c r="F46" i="21"/>
  <c r="BJ40" i="21"/>
  <c r="L73" i="21"/>
  <c r="AV25" i="21"/>
  <c r="AX69" i="21"/>
  <c r="BJ47" i="21"/>
  <c r="G25" i="21"/>
  <c r="BD17" i="21"/>
  <c r="AC68" i="21"/>
  <c r="AV8" i="21"/>
  <c r="BL71" i="21"/>
  <c r="Z65" i="21"/>
  <c r="AO32" i="21"/>
  <c r="AM14" i="21"/>
  <c r="M71" i="21"/>
  <c r="AC76" i="21"/>
  <c r="BC49" i="21"/>
  <c r="F72" i="21"/>
  <c r="BH69" i="21"/>
  <c r="Y76" i="21"/>
  <c r="T65" i="21"/>
  <c r="R47" i="21"/>
  <c r="AX14" i="21"/>
  <c r="O20" i="21"/>
  <c r="G74" i="21"/>
  <c r="BS60" i="21"/>
  <c r="Y64" i="21"/>
  <c r="Y20" i="21"/>
  <c r="AG17" i="21"/>
  <c r="AG49" i="21"/>
  <c r="AP24" i="21"/>
  <c r="AH67" i="21"/>
  <c r="O15" i="21"/>
  <c r="BP13" i="21"/>
  <c r="Y53" i="21"/>
  <c r="BJ72" i="21"/>
  <c r="G19" i="21"/>
  <c r="H10" i="21"/>
  <c r="X11" i="21"/>
  <c r="Z28" i="21"/>
  <c r="S57" i="21"/>
  <c r="V56" i="21"/>
  <c r="BK72" i="21"/>
  <c r="O57" i="21"/>
  <c r="F48" i="21"/>
  <c r="BJ15" i="21"/>
  <c r="R23" i="21"/>
  <c r="AB64" i="21"/>
  <c r="S71" i="21"/>
  <c r="BK6" i="21"/>
  <c r="AX58" i="21"/>
  <c r="BL48" i="21"/>
  <c r="O56" i="21"/>
  <c r="Q39" i="21"/>
  <c r="Y28" i="21"/>
  <c r="L66" i="21"/>
  <c r="BP29" i="21"/>
  <c r="AW44" i="21"/>
  <c r="G54" i="21"/>
  <c r="AP66" i="21"/>
  <c r="BL14" i="21"/>
  <c r="AL72" i="21"/>
  <c r="AH8" i="21"/>
  <c r="AS41" i="21"/>
  <c r="BN40" i="21"/>
  <c r="AC73" i="21"/>
  <c r="S44" i="21"/>
  <c r="F20" i="21"/>
  <c r="AI7" i="21"/>
  <c r="BL36" i="21"/>
  <c r="AA56" i="21"/>
  <c r="AE50" i="21"/>
  <c r="AT25" i="21"/>
  <c r="Y23" i="21"/>
  <c r="AA55" i="21"/>
  <c r="G43" i="21"/>
  <c r="G62" i="21"/>
  <c r="AO9" i="21"/>
  <c r="AC7" i="21"/>
  <c r="AA44" i="21"/>
  <c r="E28" i="21"/>
  <c r="AM53" i="21"/>
  <c r="E71" i="21"/>
  <c r="N47" i="21"/>
  <c r="BQ30" i="21"/>
  <c r="V13" i="21"/>
  <c r="S12" i="21"/>
  <c r="Y56" i="21"/>
  <c r="BQ65" i="21"/>
  <c r="Y65" i="21"/>
  <c r="C45" i="21"/>
  <c r="AO25" i="21"/>
  <c r="AH72" i="21"/>
  <c r="AA72" i="21"/>
  <c r="BG42" i="21"/>
  <c r="Y24" i="21"/>
  <c r="E58" i="21"/>
  <c r="F30" i="21"/>
  <c r="AW26" i="21"/>
  <c r="BD73" i="21"/>
  <c r="AO30" i="21"/>
  <c r="AO27" i="21"/>
  <c r="BP77" i="21"/>
  <c r="G35" i="21"/>
  <c r="Z76" i="21"/>
  <c r="T20" i="21"/>
  <c r="BK34" i="21"/>
  <c r="AI15" i="21"/>
  <c r="T24" i="21"/>
  <c r="BA15" i="21"/>
  <c r="O41" i="21"/>
  <c r="AI13" i="21"/>
  <c r="AG40" i="21"/>
  <c r="F17" i="21"/>
  <c r="AW15" i="21"/>
  <c r="AP36" i="21"/>
  <c r="N20" i="21"/>
  <c r="AT45" i="21"/>
  <c r="AF6" i="21"/>
  <c r="BA51" i="21"/>
  <c r="BO24" i="21"/>
  <c r="AJ48" i="21"/>
  <c r="O14" i="21"/>
  <c r="BR22" i="21"/>
  <c r="BO60" i="21"/>
  <c r="AF45" i="21"/>
  <c r="BI55" i="21"/>
  <c r="AU26" i="21"/>
  <c r="N7" i="21"/>
  <c r="AC25" i="21"/>
  <c r="T8" i="21"/>
  <c r="Q20" i="21"/>
  <c r="Z67" i="21"/>
  <c r="AU66" i="21"/>
  <c r="Y27" i="21"/>
  <c r="H22" i="21"/>
  <c r="AH71" i="21"/>
  <c r="BD18" i="21"/>
  <c r="BS20" i="21"/>
  <c r="D16" i="21"/>
  <c r="E49" i="21"/>
  <c r="BO56" i="21"/>
  <c r="T7" i="21"/>
  <c r="AW29" i="21"/>
  <c r="AH58" i="21"/>
  <c r="AQ56" i="21"/>
  <c r="J27" i="21"/>
  <c r="R70" i="21"/>
  <c r="E60" i="21"/>
  <c r="D50" i="21"/>
  <c r="BS26" i="21"/>
  <c r="BJ26" i="21"/>
  <c r="AH33" i="21"/>
  <c r="BE32" i="21"/>
  <c r="AQ20" i="21"/>
  <c r="AQ27" i="21"/>
  <c r="V38" i="21"/>
  <c r="G65" i="21"/>
  <c r="AE8" i="21"/>
  <c r="R50" i="21"/>
  <c r="BP14" i="21"/>
  <c r="S35" i="21"/>
  <c r="BE29" i="21"/>
  <c r="M68" i="21"/>
  <c r="AP27" i="21"/>
  <c r="AV52" i="21"/>
  <c r="U38" i="21"/>
  <c r="T44" i="21"/>
  <c r="BD11" i="21"/>
  <c r="AJ73" i="21"/>
  <c r="BC56" i="21"/>
  <c r="G11" i="21"/>
  <c r="BH74" i="21"/>
  <c r="AX9" i="21"/>
  <c r="R6" i="21"/>
  <c r="N71" i="21"/>
  <c r="BR73" i="21"/>
  <c r="AC51" i="21"/>
  <c r="BD44" i="21"/>
  <c r="R77" i="21"/>
  <c r="AQ77" i="21"/>
  <c r="AB67" i="21"/>
  <c r="BI17" i="21"/>
  <c r="AB38" i="21"/>
  <c r="AV75" i="21"/>
  <c r="O35" i="21"/>
  <c r="BS58" i="21"/>
  <c r="AU14" i="21"/>
  <c r="AG62" i="21"/>
  <c r="O69" i="21"/>
  <c r="AI9" i="21"/>
  <c r="M32" i="21"/>
  <c r="AW24" i="21"/>
  <c r="AP74" i="21"/>
  <c r="C37" i="21"/>
  <c r="E40" i="21"/>
  <c r="L30" i="21"/>
  <c r="AV30" i="21"/>
  <c r="AO54" i="21"/>
  <c r="BC35" i="21"/>
  <c r="BK25" i="21"/>
  <c r="AW34" i="21"/>
  <c r="AF77" i="21"/>
  <c r="BH14" i="21"/>
  <c r="D44" i="21"/>
  <c r="AP37" i="21"/>
  <c r="AO41" i="21"/>
  <c r="AP56" i="21"/>
  <c r="O74" i="21"/>
  <c r="Y49" i="21"/>
  <c r="D14" i="21"/>
  <c r="AF42" i="21"/>
  <c r="E17" i="21"/>
  <c r="H47" i="21"/>
  <c r="T6" i="21"/>
  <c r="V47" i="21"/>
  <c r="BN10" i="21"/>
  <c r="BB39" i="21"/>
  <c r="Z61" i="21"/>
  <c r="BP8" i="21"/>
  <c r="BQ68" i="21"/>
  <c r="BJ19" i="21"/>
  <c r="F51" i="21"/>
  <c r="AH64" i="21"/>
  <c r="K42" i="21"/>
  <c r="BA25" i="21"/>
  <c r="R21" i="21"/>
  <c r="K43" i="21"/>
  <c r="AP76" i="21"/>
  <c r="AI14" i="21"/>
  <c r="AJ52" i="21"/>
  <c r="AN14" i="21"/>
  <c r="H40" i="21"/>
  <c r="BS54" i="21"/>
  <c r="BC75" i="21"/>
  <c r="AC64" i="21"/>
  <c r="AM48" i="21"/>
  <c r="AG14" i="21"/>
  <c r="AW47" i="21"/>
  <c r="AI28" i="21"/>
  <c r="AW61" i="21"/>
  <c r="AV37" i="21"/>
  <c r="AQ49" i="21"/>
  <c r="AM18" i="21"/>
  <c r="L68" i="21"/>
  <c r="Y72" i="21"/>
  <c r="AU52" i="21"/>
  <c r="AX44" i="21"/>
  <c r="BS66" i="21"/>
  <c r="BJ48" i="21"/>
  <c r="BG23" i="21"/>
  <c r="AM36" i="21"/>
  <c r="AX13" i="21"/>
  <c r="AN29" i="21"/>
  <c r="V16" i="21"/>
  <c r="AH15" i="21"/>
  <c r="AJ72" i="21"/>
  <c r="AB18" i="21"/>
  <c r="BJ11" i="21"/>
  <c r="AH56" i="21"/>
  <c r="AA66" i="21"/>
  <c r="M34" i="21"/>
  <c r="AX11" i="21"/>
  <c r="AU58" i="21"/>
  <c r="BS61" i="21"/>
  <c r="K52" i="21"/>
  <c r="R40" i="21"/>
  <c r="M22" i="21"/>
  <c r="AV49" i="21"/>
  <c r="BL52" i="21"/>
  <c r="BC66" i="21"/>
  <c r="BO28" i="21"/>
  <c r="BP34" i="21"/>
  <c r="BI64" i="21"/>
  <c r="AC41" i="21"/>
  <c r="AV23" i="21"/>
  <c r="H12" i="21"/>
  <c r="AA6" i="21"/>
  <c r="R74" i="21"/>
  <c r="AT77" i="21"/>
  <c r="BA73" i="21"/>
  <c r="BC8" i="21"/>
  <c r="F52" i="21"/>
  <c r="AQ38" i="21"/>
  <c r="AX61" i="21"/>
  <c r="BQ22" i="21"/>
  <c r="K18" i="21"/>
  <c r="N48" i="21"/>
  <c r="BD22" i="21"/>
  <c r="BC10" i="21"/>
  <c r="N11" i="21"/>
  <c r="C52" i="21"/>
  <c r="E16" i="21"/>
  <c r="S17" i="21"/>
  <c r="BH31" i="21"/>
  <c r="AW25" i="21"/>
  <c r="F44" i="21"/>
  <c r="BR34" i="21"/>
  <c r="AC9" i="21"/>
  <c r="S63" i="21"/>
  <c r="E35" i="21"/>
  <c r="BI39" i="21"/>
  <c r="AF74" i="21"/>
  <c r="BJ25" i="21"/>
  <c r="AJ68" i="21"/>
  <c r="BK29" i="21"/>
  <c r="Z12" i="21"/>
  <c r="AF23" i="21"/>
  <c r="N72" i="21"/>
  <c r="L61" i="21"/>
  <c r="O8" i="21"/>
  <c r="BE12" i="21"/>
  <c r="AE29" i="21"/>
  <c r="AS28" i="21"/>
  <c r="O23" i="21"/>
  <c r="X66" i="21"/>
  <c r="Z9" i="21"/>
  <c r="AB52" i="21"/>
  <c r="X13" i="21"/>
  <c r="M46" i="21"/>
  <c r="BC65" i="21"/>
  <c r="K47" i="21"/>
  <c r="AW38" i="21"/>
  <c r="BL49" i="21"/>
  <c r="AV26" i="21"/>
  <c r="BE25" i="21"/>
  <c r="BO26" i="21"/>
  <c r="N70" i="21"/>
  <c r="AP39" i="21"/>
  <c r="Z62" i="21"/>
  <c r="AH43" i="21"/>
  <c r="U56" i="21"/>
  <c r="BC60" i="21"/>
  <c r="AJ26" i="21"/>
  <c r="BP71" i="21"/>
  <c r="BH19" i="21"/>
  <c r="BP27" i="21"/>
  <c r="BB44" i="21"/>
  <c r="G27" i="21"/>
  <c r="M56" i="21"/>
  <c r="V55" i="21"/>
  <c r="BO51" i="21"/>
  <c r="Y68" i="21"/>
  <c r="BN48" i="21"/>
  <c r="V48" i="21"/>
  <c r="BA7" i="21"/>
  <c r="BD57" i="21"/>
  <c r="M16" i="21"/>
  <c r="AV51" i="21"/>
  <c r="BB6" i="21"/>
  <c r="AH12" i="21"/>
  <c r="O76" i="21"/>
  <c r="E18" i="21"/>
  <c r="T29" i="21"/>
  <c r="M10" i="21"/>
  <c r="F25" i="29"/>
  <c r="AE9" i="33" s="1"/>
  <c r="BS41" i="21"/>
  <c r="AN43" i="21"/>
  <c r="BH51" i="21"/>
  <c r="H29" i="21"/>
  <c r="BQ24" i="21"/>
  <c r="AB51" i="21"/>
  <c r="AX60" i="21"/>
  <c r="T67" i="21"/>
  <c r="Y18" i="21"/>
  <c r="AM73" i="21"/>
  <c r="R45" i="21"/>
  <c r="Y40" i="21"/>
  <c r="M14" i="21"/>
  <c r="BR15" i="21"/>
  <c r="BQ36" i="21"/>
  <c r="AL21" i="21"/>
  <c r="BB77" i="21"/>
  <c r="U24" i="21"/>
  <c r="AF70" i="21"/>
  <c r="AV43" i="21"/>
  <c r="BC36" i="21"/>
  <c r="AP63" i="21"/>
  <c r="AV32" i="21"/>
  <c r="BA77" i="21"/>
  <c r="BO76" i="21"/>
  <c r="BA10" i="21"/>
  <c r="BC63" i="21"/>
  <c r="AI30" i="21"/>
  <c r="AH6" i="21"/>
  <c r="BS39" i="21"/>
  <c r="AN16" i="21"/>
  <c r="BI5" i="21"/>
  <c r="AO51" i="21"/>
  <c r="BI59" i="21"/>
  <c r="BD50" i="21"/>
  <c r="AW48" i="21"/>
  <c r="AP29" i="21"/>
  <c r="BQ7" i="21"/>
  <c r="Z70" i="21"/>
  <c r="BI33" i="21"/>
  <c r="BJ16" i="21"/>
  <c r="AQ28" i="21"/>
  <c r="H17" i="21"/>
  <c r="F73" i="21"/>
  <c r="AA18" i="21"/>
  <c r="Q26" i="21"/>
  <c r="E52" i="21"/>
  <c r="BA62" i="21"/>
  <c r="S19" i="21"/>
  <c r="AO22" i="21"/>
  <c r="BS9" i="21"/>
  <c r="BS43" i="21"/>
  <c r="BS51" i="21"/>
  <c r="G60" i="21"/>
  <c r="AW67" i="21"/>
  <c r="AJ42" i="21"/>
  <c r="BK53" i="21"/>
  <c r="J33" i="21"/>
  <c r="Z26" i="21"/>
  <c r="Z37" i="21"/>
  <c r="AG5" i="21"/>
  <c r="H16" i="21"/>
  <c r="AI8" i="21"/>
  <c r="BL67" i="21"/>
  <c r="AV76" i="21"/>
  <c r="AB71" i="21"/>
  <c r="BQ43" i="21"/>
  <c r="AV74" i="21"/>
  <c r="U72" i="21"/>
  <c r="AX39" i="21"/>
  <c r="J24" i="21"/>
  <c r="BB71" i="21"/>
  <c r="BO47" i="21"/>
  <c r="BH10" i="21"/>
  <c r="AC19" i="21"/>
  <c r="AH68" i="21"/>
  <c r="M77" i="21"/>
  <c r="BD16" i="21"/>
  <c r="AM70" i="21"/>
  <c r="AT75" i="21"/>
  <c r="E19" i="21"/>
  <c r="K6" i="21"/>
  <c r="AB7" i="21"/>
  <c r="AA45" i="21"/>
  <c r="BJ57" i="21"/>
  <c r="AE10" i="21"/>
  <c r="AJ77" i="21"/>
  <c r="BA6" i="21"/>
  <c r="BB18" i="21"/>
  <c r="AJ18" i="21"/>
  <c r="AQ41" i="21"/>
  <c r="AC10" i="21"/>
  <c r="BK32" i="21"/>
  <c r="Z74" i="21"/>
  <c r="AP52" i="21"/>
  <c r="BC74" i="21"/>
  <c r="AU75" i="21"/>
  <c r="AA17" i="21"/>
  <c r="AX6" i="21"/>
  <c r="AB39" i="21"/>
  <c r="M40" i="21"/>
  <c r="K27" i="21"/>
  <c r="Y77" i="21"/>
  <c r="K5" i="21"/>
  <c r="AI45" i="21"/>
  <c r="BK67" i="21"/>
  <c r="G34" i="21"/>
  <c r="V6" i="21"/>
  <c r="BA38" i="21"/>
  <c r="BA40" i="21"/>
  <c r="BP72" i="21"/>
  <c r="O52" i="21"/>
  <c r="AQ75" i="21"/>
  <c r="M7" i="21"/>
  <c r="V21" i="21"/>
  <c r="AN53" i="21"/>
  <c r="BI34" i="21"/>
  <c r="K48" i="21"/>
  <c r="AA20" i="21"/>
  <c r="T42" i="21"/>
  <c r="AP46" i="21"/>
  <c r="BR67" i="21"/>
  <c r="BL40" i="21"/>
  <c r="E47" i="21"/>
  <c r="E53" i="21"/>
  <c r="L25" i="21"/>
  <c r="BI16" i="21"/>
  <c r="BS56" i="21"/>
  <c r="AB53" i="21"/>
  <c r="AI41" i="21"/>
  <c r="AT65" i="21"/>
  <c r="AV18" i="21"/>
  <c r="AQ29" i="21"/>
  <c r="O12" i="21"/>
  <c r="BG54" i="21"/>
  <c r="N31" i="21"/>
  <c r="BB35" i="21"/>
  <c r="AN63" i="21"/>
  <c r="BD19" i="21"/>
  <c r="BE54" i="21"/>
  <c r="AV12" i="21"/>
  <c r="AX68" i="21"/>
  <c r="AX71" i="21"/>
  <c r="AT21" i="21"/>
  <c r="AN65" i="21"/>
  <c r="BI6" i="21"/>
  <c r="AJ39" i="21"/>
  <c r="BS31" i="21"/>
  <c r="T69" i="21"/>
  <c r="J40" i="21"/>
  <c r="AT56" i="21"/>
  <c r="D9" i="21"/>
  <c r="BK61" i="21"/>
  <c r="AP40" i="21"/>
  <c r="AC57" i="21"/>
  <c r="BQ29" i="21"/>
  <c r="AB36" i="21"/>
  <c r="L44" i="21"/>
  <c r="AC71" i="21"/>
  <c r="G37" i="21"/>
  <c r="AV66" i="21"/>
  <c r="BQ52" i="21"/>
  <c r="L74" i="21"/>
  <c r="S65" i="21"/>
  <c r="AT10" i="21"/>
  <c r="BO27" i="21"/>
  <c r="BL35" i="21"/>
  <c r="BK63" i="21"/>
  <c r="AX59" i="21"/>
  <c r="J77" i="21"/>
  <c r="BH40" i="21"/>
  <c r="AU56" i="21"/>
  <c r="AF22" i="21"/>
  <c r="BS67" i="21"/>
  <c r="BJ10" i="21"/>
  <c r="V15" i="21"/>
  <c r="U29" i="21"/>
  <c r="BB38" i="21"/>
  <c r="M28" i="21"/>
  <c r="BA65" i="21"/>
  <c r="BB15" i="21"/>
  <c r="AJ21" i="21"/>
  <c r="AH44" i="21"/>
  <c r="G24" i="21"/>
  <c r="AO55" i="21"/>
  <c r="BJ68" i="21"/>
  <c r="AP25" i="21"/>
  <c r="AA29" i="21"/>
  <c r="R20" i="21"/>
  <c r="D6" i="21"/>
  <c r="AN76" i="21"/>
  <c r="AW9" i="21"/>
  <c r="U16" i="21"/>
  <c r="BR14" i="21"/>
  <c r="S56" i="21"/>
  <c r="Z18" i="21"/>
  <c r="BQ32" i="21"/>
  <c r="BB58" i="21"/>
  <c r="AL23" i="21"/>
  <c r="AI27" i="21"/>
  <c r="BG51" i="21"/>
  <c r="C15" i="21"/>
  <c r="BD41" i="21"/>
  <c r="BN67" i="21"/>
  <c r="E23" i="21"/>
  <c r="AZ22" i="21"/>
  <c r="AZ73" i="21"/>
  <c r="AF72" i="21"/>
  <c r="AM76" i="21"/>
  <c r="L47" i="21"/>
  <c r="BQ61" i="21"/>
  <c r="T25" i="21"/>
  <c r="U22" i="21"/>
  <c r="C11" i="21"/>
  <c r="AN49" i="21"/>
  <c r="BP44" i="21"/>
  <c r="BB17" i="21"/>
  <c r="BB5" i="21"/>
  <c r="BS73" i="21"/>
  <c r="AP16" i="21"/>
  <c r="M21" i="21"/>
  <c r="AZ16" i="21"/>
  <c r="AM28" i="21"/>
  <c r="BL37" i="21"/>
  <c r="AG64" i="21"/>
  <c r="BE59" i="21"/>
  <c r="N65" i="21"/>
  <c r="AB37" i="21"/>
  <c r="BK64" i="21"/>
  <c r="AG52" i="21"/>
  <c r="G13" i="21"/>
  <c r="BL20" i="21"/>
  <c r="BJ43" i="21"/>
  <c r="AU35" i="21"/>
  <c r="AX41" i="21"/>
  <c r="AA23" i="21"/>
  <c r="M55" i="21"/>
  <c r="AT35" i="21"/>
  <c r="Z6" i="21"/>
  <c r="L64" i="21"/>
  <c r="R30" i="21"/>
  <c r="AQ46" i="21"/>
  <c r="AJ15" i="21"/>
  <c r="BJ23" i="21"/>
  <c r="AE76" i="21"/>
  <c r="AO10" i="21"/>
  <c r="D11" i="21"/>
  <c r="D75" i="21"/>
  <c r="AC20" i="21"/>
  <c r="AC31" i="21"/>
  <c r="O51" i="21"/>
  <c r="AA25" i="21"/>
  <c r="G6" i="21"/>
  <c r="AU24" i="21"/>
  <c r="BA46" i="21"/>
  <c r="L42" i="21"/>
  <c r="BD63" i="21"/>
  <c r="BQ64" i="21"/>
  <c r="V27" i="21"/>
  <c r="C64" i="21"/>
  <c r="BO68" i="21"/>
  <c r="Z52" i="21"/>
  <c r="BH67" i="21"/>
  <c r="BC48" i="21"/>
  <c r="N12" i="21"/>
  <c r="AX53" i="21"/>
  <c r="AA37" i="21"/>
  <c r="D67" i="21"/>
  <c r="Z64" i="21"/>
  <c r="BQ54" i="21"/>
  <c r="T38" i="21"/>
  <c r="AH62" i="21"/>
  <c r="BC71" i="21"/>
  <c r="O77" i="21"/>
  <c r="BO40" i="21"/>
  <c r="AG32" i="21"/>
  <c r="BH35" i="21"/>
  <c r="Z71" i="21"/>
  <c r="AB23" i="21"/>
  <c r="AP31" i="21"/>
  <c r="N14" i="21"/>
  <c r="Q51" i="21"/>
  <c r="AO8" i="21"/>
  <c r="AG37" i="21"/>
  <c r="BP59" i="21"/>
  <c r="AH32" i="21"/>
  <c r="AW52" i="21"/>
  <c r="H61" i="21"/>
  <c r="BQ9" i="21"/>
  <c r="E22" i="21"/>
  <c r="Z19" i="21"/>
  <c r="AQ24" i="21"/>
  <c r="E73" i="21"/>
  <c r="N45" i="21"/>
  <c r="BR49" i="21"/>
  <c r="BC12" i="21"/>
  <c r="O10" i="21"/>
  <c r="AP53" i="21"/>
  <c r="V33" i="21"/>
  <c r="AC66" i="21"/>
  <c r="BR57" i="21"/>
  <c r="S73" i="21"/>
  <c r="AI67" i="21"/>
  <c r="AH61" i="21"/>
  <c r="S64" i="21"/>
  <c r="BE27" i="21"/>
  <c r="H13" i="21"/>
  <c r="AI19" i="21"/>
  <c r="G63" i="21"/>
  <c r="T77" i="21"/>
  <c r="AC24" i="21"/>
  <c r="F61" i="21"/>
  <c r="AB19" i="21"/>
  <c r="BR51" i="21"/>
  <c r="X72" i="21"/>
  <c r="AU29" i="21"/>
  <c r="BH55" i="21"/>
  <c r="R63" i="21"/>
  <c r="AX75" i="21"/>
  <c r="AP18" i="21"/>
  <c r="BC22" i="21"/>
  <c r="BR48" i="21"/>
  <c r="AO56" i="21"/>
  <c r="S46" i="21"/>
  <c r="L75" i="21"/>
  <c r="S68" i="21"/>
  <c r="V57" i="21"/>
  <c r="T21" i="21"/>
  <c r="AP15" i="21"/>
  <c r="X76" i="21"/>
  <c r="BP69" i="21"/>
  <c r="BB12" i="21"/>
  <c r="Y33" i="21"/>
  <c r="F35" i="21"/>
  <c r="T18" i="21"/>
  <c r="AW20" i="21"/>
  <c r="BE31" i="21"/>
  <c r="AG56" i="21"/>
  <c r="BP18" i="21"/>
  <c r="AF43" i="21"/>
  <c r="K9" i="21"/>
  <c r="BR52" i="21"/>
  <c r="BK27" i="21"/>
  <c r="H18" i="21"/>
  <c r="BP46" i="21"/>
  <c r="AG31" i="21"/>
  <c r="AV9" i="21"/>
  <c r="R12" i="21"/>
  <c r="BQ73" i="21"/>
  <c r="BE50" i="21"/>
  <c r="BQ6" i="21"/>
  <c r="AH73" i="21"/>
  <c r="R58" i="21"/>
  <c r="AN68" i="21"/>
  <c r="AX77" i="21"/>
  <c r="AW7" i="21"/>
  <c r="AC37" i="21"/>
  <c r="T58" i="21"/>
  <c r="AJ29" i="21"/>
  <c r="S31" i="21"/>
  <c r="S60" i="21"/>
  <c r="Y5" i="21"/>
  <c r="BI41" i="21"/>
  <c r="U10" i="21"/>
  <c r="G58" i="21"/>
  <c r="BJ76" i="21"/>
  <c r="J31" i="21"/>
  <c r="AM20" i="21"/>
  <c r="R72" i="21"/>
  <c r="L20" i="21"/>
  <c r="BS64" i="21"/>
  <c r="AQ18" i="21"/>
  <c r="BC59" i="21"/>
  <c r="BE44" i="21"/>
  <c r="E25" i="29"/>
  <c r="AE8" i="33" s="1"/>
  <c r="BR31" i="21"/>
  <c r="F19" i="21"/>
  <c r="BL6" i="21"/>
  <c r="J72" i="21"/>
  <c r="K63" i="21"/>
  <c r="D56" i="21"/>
  <c r="AT31" i="21"/>
  <c r="AB46" i="21"/>
  <c r="O75" i="21"/>
  <c r="BK69" i="21"/>
  <c r="BD60" i="21"/>
  <c r="BB53" i="21"/>
  <c r="AF57" i="21"/>
  <c r="AM8" i="21"/>
  <c r="AT50" i="21"/>
  <c r="AA27" i="21"/>
  <c r="AQ47" i="21"/>
  <c r="AW76" i="21"/>
  <c r="AS9" i="21"/>
  <c r="BS5" i="21"/>
  <c r="AU67" i="21"/>
  <c r="L67" i="21"/>
  <c r="BL21" i="21"/>
  <c r="AP48" i="21"/>
  <c r="AQ73" i="21"/>
  <c r="G21" i="21"/>
  <c r="AM72" i="21"/>
  <c r="BJ54" i="21"/>
  <c r="G29" i="21"/>
  <c r="BC27" i="21"/>
  <c r="BE45" i="21"/>
  <c r="Y15" i="21"/>
  <c r="R59" i="21"/>
  <c r="BP21" i="21"/>
  <c r="AT76" i="21"/>
  <c r="AQ55" i="21"/>
  <c r="BL32" i="21"/>
  <c r="BK49" i="21"/>
  <c r="BN65" i="21"/>
  <c r="AT74" i="21"/>
  <c r="E64" i="21"/>
  <c r="K44" i="21"/>
  <c r="AX31" i="21"/>
  <c r="AA5" i="21"/>
  <c r="AH51" i="21"/>
  <c r="AJ50" i="21"/>
  <c r="L77" i="21"/>
  <c r="E56" i="21"/>
  <c r="R22" i="21"/>
  <c r="BA17" i="21"/>
  <c r="AA33" i="21"/>
  <c r="BE14" i="21"/>
  <c r="BE13" i="21"/>
  <c r="AB74" i="21"/>
  <c r="BR38" i="21"/>
  <c r="AQ74" i="21"/>
  <c r="BS42" i="21"/>
  <c r="BO75" i="21"/>
  <c r="U71" i="21"/>
  <c r="V72" i="21"/>
  <c r="K35" i="21"/>
  <c r="AX72" i="21"/>
  <c r="AX26" i="21"/>
  <c r="H72" i="21"/>
  <c r="M43" i="21"/>
  <c r="Z56" i="21"/>
  <c r="AM71" i="21"/>
  <c r="BP76" i="21"/>
  <c r="BI77" i="21"/>
  <c r="G14" i="21"/>
  <c r="N10" i="21"/>
  <c r="G50" i="21"/>
  <c r="R41" i="21"/>
  <c r="AU59" i="21"/>
  <c r="BE64" i="21"/>
  <c r="BQ63" i="21"/>
  <c r="S6" i="21"/>
  <c r="AV6" i="21"/>
  <c r="BG65" i="21"/>
  <c r="BI49" i="21"/>
  <c r="BQ56" i="21"/>
  <c r="AS55" i="21"/>
  <c r="BO77" i="21"/>
  <c r="X64" i="21"/>
  <c r="AS43" i="21"/>
  <c r="D47" i="21"/>
  <c r="AU46" i="21"/>
  <c r="AU30" i="21"/>
  <c r="AA54" i="21"/>
  <c r="BK36" i="21"/>
  <c r="BD48" i="21"/>
  <c r="AL50" i="21"/>
  <c r="F26" i="21"/>
  <c r="AG33" i="21"/>
  <c r="BI73" i="21"/>
  <c r="BA63" i="21"/>
  <c r="AV29" i="21"/>
  <c r="BJ66" i="21"/>
  <c r="BE40" i="21"/>
  <c r="AE45" i="21"/>
  <c r="BP66" i="21"/>
  <c r="S11" i="21"/>
  <c r="S15" i="21"/>
  <c r="H66" i="21"/>
  <c r="F11" i="21"/>
  <c r="V71" i="21"/>
  <c r="O21" i="21"/>
  <c r="Z46" i="21"/>
  <c r="AC15" i="21"/>
  <c r="Z33" i="21"/>
  <c r="AX32" i="21"/>
  <c r="BO13" i="21"/>
  <c r="BO58" i="21"/>
  <c r="N30" i="21"/>
  <c r="BC17" i="21"/>
  <c r="BB62" i="21"/>
  <c r="AG9" i="21"/>
  <c r="E15" i="21"/>
  <c r="L54" i="21"/>
  <c r="BD34" i="21"/>
  <c r="F13" i="21"/>
  <c r="V31" i="21"/>
  <c r="Q31" i="21"/>
  <c r="S61" i="21"/>
  <c r="D8" i="21"/>
  <c r="E74" i="21"/>
  <c r="G47" i="21"/>
  <c r="BS12" i="21"/>
  <c r="BR36" i="21"/>
  <c r="G66" i="21"/>
  <c r="BI35" i="21"/>
  <c r="BB51" i="21"/>
  <c r="AG7" i="21"/>
  <c r="R10" i="21"/>
  <c r="AB43" i="21"/>
  <c r="AP42" i="21"/>
  <c r="AA75" i="21"/>
  <c r="Q58" i="21"/>
  <c r="AB5" i="21"/>
  <c r="Y67" i="21"/>
  <c r="D31" i="21"/>
  <c r="BC38" i="21"/>
  <c r="BS71" i="21"/>
  <c r="AW35" i="21"/>
  <c r="BK39" i="21"/>
  <c r="BK28" i="21"/>
  <c r="AN75" i="21"/>
  <c r="AF63" i="21"/>
  <c r="O55" i="21"/>
  <c r="BS70" i="21"/>
  <c r="BJ65" i="21"/>
  <c r="AC56" i="21"/>
  <c r="O50" i="21"/>
  <c r="AT55" i="21"/>
  <c r="D70" i="21"/>
  <c r="S70" i="21"/>
  <c r="AA71" i="21"/>
  <c r="BK68" i="21"/>
  <c r="AV15" i="21"/>
  <c r="C53" i="21"/>
  <c r="BB36" i="21"/>
  <c r="AN48" i="21"/>
  <c r="AU70" i="21"/>
  <c r="BK65" i="21"/>
  <c r="H37" i="21"/>
  <c r="BS49" i="21"/>
  <c r="H9" i="21"/>
  <c r="BO69" i="21"/>
  <c r="Z53" i="21"/>
  <c r="Y59" i="21"/>
  <c r="D66" i="21"/>
  <c r="U75" i="21"/>
  <c r="BD71" i="21"/>
  <c r="BE49" i="21"/>
  <c r="AN70" i="21"/>
  <c r="AO59" i="21"/>
  <c r="U9" i="21"/>
  <c r="AV53" i="21"/>
  <c r="U73" i="21"/>
  <c r="BH66" i="21"/>
  <c r="K45" i="21"/>
  <c r="D38" i="21"/>
  <c r="BI67" i="21"/>
  <c r="BJ36" i="21"/>
  <c r="AW32" i="21"/>
  <c r="BE46" i="21"/>
  <c r="AM22" i="21"/>
  <c r="H8" i="21"/>
  <c r="AC22" i="21"/>
  <c r="AA47" i="21"/>
  <c r="AC30" i="21"/>
  <c r="AB15" i="21"/>
  <c r="BG5" i="21"/>
  <c r="K10" i="21"/>
  <c r="BH32" i="21"/>
  <c r="AT5" i="21"/>
  <c r="F6" i="21"/>
  <c r="AA13" i="21"/>
  <c r="BS33" i="21"/>
  <c r="AO42" i="21"/>
  <c r="AU6" i="21"/>
  <c r="E44" i="21"/>
  <c r="BB56" i="21"/>
  <c r="F18" i="21"/>
  <c r="AJ45" i="21"/>
  <c r="BR58" i="21"/>
  <c r="AW31" i="21"/>
  <c r="AZ37" i="21"/>
  <c r="BO59" i="21"/>
  <c r="AM52" i="21"/>
  <c r="H14" i="21"/>
  <c r="BJ6" i="21"/>
  <c r="AQ23" i="21"/>
  <c r="O73" i="21"/>
  <c r="BD9" i="21"/>
  <c r="AJ47" i="21"/>
  <c r="BB52" i="21"/>
  <c r="AG11" i="21"/>
  <c r="Z15" i="21"/>
  <c r="U59" i="21"/>
  <c r="BE69" i="21"/>
  <c r="AW65" i="21"/>
  <c r="BP10" i="21"/>
  <c r="Z47" i="21"/>
  <c r="BI47" i="21"/>
  <c r="AM27" i="21"/>
  <c r="AP67" i="21"/>
  <c r="BD30" i="21"/>
  <c r="AX49" i="21"/>
  <c r="AZ41" i="21"/>
  <c r="AJ10" i="21"/>
  <c r="AG61" i="21"/>
  <c r="AT32" i="21"/>
  <c r="AP32" i="21"/>
  <c r="AH34" i="21"/>
  <c r="AA49" i="21"/>
  <c r="BK75" i="21"/>
  <c r="BD6" i="21"/>
  <c r="AM59" i="21"/>
  <c r="L23" i="21"/>
  <c r="AF66" i="21"/>
  <c r="AP9" i="21"/>
  <c r="AH7" i="21"/>
  <c r="AB25" i="21"/>
  <c r="Q64" i="21"/>
  <c r="BH60" i="21"/>
  <c r="BA13" i="21"/>
  <c r="AW59" i="21"/>
  <c r="N15" i="21"/>
  <c r="AJ14" i="21"/>
  <c r="BK14" i="21"/>
  <c r="AV7" i="21"/>
  <c r="BI74" i="21"/>
  <c r="M33" i="21"/>
  <c r="BJ69" i="21"/>
  <c r="AC48" i="21"/>
  <c r="BG76" i="21"/>
  <c r="AU16" i="21"/>
  <c r="Y30" i="21"/>
  <c r="BE37" i="21"/>
  <c r="BR66" i="21"/>
  <c r="BK48" i="21"/>
  <c r="BD43" i="21"/>
  <c r="BC64" i="21"/>
  <c r="Y35" i="21"/>
  <c r="AI12" i="21"/>
  <c r="BI11" i="21"/>
  <c r="AX29" i="21"/>
  <c r="AO7" i="21"/>
  <c r="T60" i="21"/>
  <c r="BS37" i="21"/>
  <c r="BN23" i="21"/>
  <c r="AT33" i="21"/>
  <c r="AM62" i="21"/>
  <c r="L29" i="21"/>
  <c r="O37" i="21"/>
  <c r="AA22" i="21"/>
  <c r="U7" i="21"/>
  <c r="AA9" i="21"/>
  <c r="BR69" i="21"/>
  <c r="BR56" i="21"/>
  <c r="AQ19" i="21"/>
  <c r="V40" i="21"/>
  <c r="BK50" i="21"/>
  <c r="K19" i="21"/>
  <c r="AA70" i="21"/>
  <c r="Z21" i="21"/>
  <c r="AB60" i="21"/>
  <c r="AC67" i="21"/>
  <c r="BL22" i="21"/>
  <c r="M73" i="21"/>
  <c r="AF26" i="21"/>
  <c r="AN7" i="21"/>
  <c r="AJ65" i="21"/>
  <c r="BP26" i="21"/>
  <c r="M63" i="21"/>
  <c r="AO58" i="21"/>
  <c r="BL16" i="21"/>
  <c r="AC61" i="21"/>
  <c r="Z73" i="21"/>
  <c r="E77" i="21"/>
  <c r="BP51" i="21"/>
  <c r="S58" i="21"/>
  <c r="G51" i="21"/>
  <c r="BR61" i="21"/>
  <c r="AA12" i="21"/>
  <c r="U68" i="21"/>
  <c r="AW22" i="21"/>
  <c r="H28" i="21"/>
  <c r="Q48" i="21"/>
  <c r="BI66" i="21"/>
  <c r="R43" i="21"/>
  <c r="Y26" i="21"/>
  <c r="AF7" i="21"/>
  <c r="AW5" i="21"/>
  <c r="T27" i="21"/>
  <c r="BK74" i="21"/>
  <c r="AL64" i="21"/>
  <c r="S20" i="21"/>
  <c r="AW21" i="21"/>
  <c r="AU60" i="21"/>
  <c r="AI62" i="21"/>
  <c r="AX35" i="21"/>
  <c r="BR62" i="21"/>
  <c r="AH25" i="21"/>
  <c r="E38" i="21"/>
  <c r="H49" i="21"/>
  <c r="AG35" i="21"/>
  <c r="BK60" i="21"/>
  <c r="AP7" i="21"/>
  <c r="BL11" i="21"/>
  <c r="AZ40" i="21"/>
  <c r="BB54" i="21"/>
  <c r="AX10" i="21"/>
  <c r="BN8" i="21"/>
  <c r="AT26" i="21"/>
  <c r="L45" i="21"/>
  <c r="AZ11" i="21"/>
  <c r="Y10" i="21"/>
  <c r="E51" i="21"/>
  <c r="E30" i="21"/>
  <c r="N32" i="21"/>
  <c r="BS16" i="21"/>
  <c r="AI72" i="21"/>
  <c r="X27" i="21"/>
  <c r="AM24" i="21"/>
  <c r="BP15" i="21"/>
  <c r="AN21" i="21"/>
  <c r="D34" i="21"/>
  <c r="AI25" i="21"/>
  <c r="G67" i="21"/>
  <c r="BD56" i="21"/>
  <c r="AZ74" i="21"/>
  <c r="D57" i="21"/>
  <c r="BO16" i="21"/>
  <c r="BO48" i="21"/>
  <c r="AP62" i="21"/>
  <c r="AX28" i="21"/>
  <c r="BR40" i="21"/>
  <c r="BG32" i="21"/>
  <c r="AN44" i="21"/>
  <c r="F39" i="21"/>
  <c r="L40" i="21"/>
  <c r="AJ12" i="21"/>
  <c r="BP24" i="21"/>
  <c r="AT71" i="21"/>
  <c r="BD28" i="21"/>
  <c r="H58" i="21"/>
  <c r="AM35" i="21"/>
  <c r="D27" i="21"/>
  <c r="R57" i="21"/>
  <c r="AQ33" i="21"/>
  <c r="M6" i="21"/>
  <c r="H53" i="21"/>
  <c r="T12" i="21"/>
  <c r="BI23" i="21"/>
  <c r="L71" i="21"/>
  <c r="L55" i="21"/>
  <c r="AA62" i="21"/>
  <c r="BJ67" i="21"/>
  <c r="G20" i="21"/>
  <c r="O32" i="21"/>
  <c r="V52" i="21"/>
  <c r="AM69" i="21"/>
  <c r="BK16" i="21"/>
  <c r="AA26" i="21"/>
  <c r="F60" i="21"/>
  <c r="AQ37" i="21"/>
  <c r="AW73" i="21"/>
  <c r="BK77" i="21"/>
  <c r="AS70" i="21"/>
  <c r="AG13" i="21"/>
  <c r="BA27" i="21"/>
  <c r="S13" i="21"/>
  <c r="BS24" i="21"/>
  <c r="BD52" i="21"/>
  <c r="AJ66" i="21"/>
  <c r="G70" i="21"/>
  <c r="AU54" i="21"/>
  <c r="AF61" i="21"/>
  <c r="AU61" i="21"/>
  <c r="T47" i="21"/>
  <c r="AB76" i="21"/>
  <c r="AB9" i="21"/>
  <c r="AQ63" i="21"/>
  <c r="BA56" i="21"/>
  <c r="AF56" i="21"/>
  <c r="BB65" i="21"/>
  <c r="E9" i="21"/>
  <c r="AB45" i="21"/>
  <c r="BK56" i="21"/>
  <c r="BJ37" i="21"/>
  <c r="Q44" i="21"/>
  <c r="R39" i="21"/>
  <c r="AU57" i="21"/>
  <c r="AI47" i="21"/>
  <c r="O43" i="21"/>
  <c r="BL17" i="21"/>
  <c r="T61" i="21"/>
  <c r="BQ55" i="21"/>
  <c r="AI53" i="21"/>
  <c r="BH15" i="21"/>
  <c r="AF60" i="21"/>
  <c r="D5" i="21"/>
  <c r="T10" i="21"/>
  <c r="BL73" i="21"/>
  <c r="AP6" i="21"/>
  <c r="AO75" i="21"/>
  <c r="AW50" i="21"/>
  <c r="V59" i="21"/>
  <c r="BE52" i="21"/>
  <c r="AC35" i="21"/>
  <c r="AA67" i="21"/>
  <c r="BI28" i="21"/>
  <c r="AG76" i="21"/>
  <c r="AF29" i="21"/>
  <c r="AO67" i="21"/>
  <c r="H69" i="21"/>
  <c r="N62" i="21"/>
  <c r="AN30" i="21"/>
  <c r="BQ77" i="21"/>
  <c r="BS22" i="21"/>
  <c r="F29" i="21"/>
  <c r="O67" i="21"/>
  <c r="BK17" i="21"/>
  <c r="L36" i="21"/>
  <c r="R32" i="21"/>
  <c r="M50" i="21"/>
  <c r="BO57" i="21"/>
  <c r="G71" i="21"/>
  <c r="AW23" i="21"/>
  <c r="U12" i="21"/>
  <c r="BJ56" i="21"/>
  <c r="BA75" i="21"/>
  <c r="K67" i="21"/>
  <c r="AH18" i="21"/>
  <c r="N13" i="21"/>
  <c r="BL25" i="21"/>
  <c r="AC74" i="21"/>
  <c r="O72" i="21"/>
  <c r="BH6" i="21"/>
  <c r="AO16" i="21"/>
  <c r="R54" i="21"/>
  <c r="AN5" i="21"/>
  <c r="BC72" i="21"/>
  <c r="BD58" i="21"/>
  <c r="G40" i="21"/>
  <c r="V64" i="21"/>
  <c r="BH42" i="21"/>
  <c r="BB45" i="21"/>
  <c r="Y41" i="21"/>
  <c r="AH23" i="21"/>
  <c r="O49" i="21"/>
  <c r="F49" i="21"/>
  <c r="AV33" i="21"/>
  <c r="BR71" i="21"/>
  <c r="BI8" i="21"/>
  <c r="R34" i="21"/>
  <c r="AN25" i="21"/>
  <c r="AC16" i="21"/>
  <c r="BS57" i="21"/>
  <c r="BK30" i="21"/>
  <c r="AL8" i="21"/>
  <c r="BO20" i="21"/>
  <c r="BI14" i="21"/>
  <c r="D20" i="21"/>
  <c r="V60" i="21"/>
  <c r="V45" i="21"/>
  <c r="AJ57" i="21"/>
  <c r="V20" i="21"/>
  <c r="BB25" i="21"/>
  <c r="D35" i="21"/>
  <c r="BP19" i="21"/>
  <c r="Y12" i="21"/>
  <c r="AO61" i="21"/>
  <c r="AI76" i="21"/>
  <c r="AX74" i="21"/>
  <c r="C72" i="21"/>
  <c r="BD65" i="21"/>
  <c r="AG22" i="21"/>
  <c r="BA58" i="21"/>
  <c r="AW27" i="21"/>
  <c r="V46" i="21"/>
  <c r="F71" i="21"/>
  <c r="AJ69" i="21"/>
  <c r="AC28" i="21"/>
  <c r="O29" i="21"/>
  <c r="AO64" i="21"/>
  <c r="H76" i="21"/>
  <c r="BH75" i="21"/>
  <c r="AJ58" i="21"/>
  <c r="L49" i="21"/>
  <c r="BO37" i="21"/>
  <c r="BQ33" i="21"/>
  <c r="BJ58" i="21"/>
  <c r="AW37" i="21"/>
  <c r="BS50" i="21"/>
  <c r="BH71" i="21"/>
  <c r="BM71" i="21" s="1"/>
  <c r="CD71" i="21" s="1"/>
  <c r="DC83" i="21" s="1"/>
  <c r="D21" i="21"/>
  <c r="AU32" i="21"/>
  <c r="AX76" i="21"/>
  <c r="BD64" i="21"/>
  <c r="H30" i="21"/>
  <c r="BK24" i="21"/>
  <c r="J45" i="21"/>
  <c r="L53" i="21"/>
  <c r="AN19" i="21"/>
  <c r="BC42" i="21"/>
  <c r="AH60" i="21"/>
  <c r="T33" i="21"/>
  <c r="AB30" i="21"/>
  <c r="BD14" i="21"/>
  <c r="L58" i="21"/>
  <c r="AJ24" i="21"/>
  <c r="N76" i="21"/>
  <c r="N36" i="21"/>
  <c r="T62" i="21"/>
  <c r="BI61" i="21"/>
  <c r="BO70" i="21"/>
  <c r="AH48" i="21"/>
  <c r="BR29" i="21"/>
  <c r="O22" i="21"/>
  <c r="BC30" i="21"/>
  <c r="AJ71" i="21"/>
  <c r="E31" i="21"/>
  <c r="BH64" i="21"/>
  <c r="AT29" i="21"/>
  <c r="BI62" i="21"/>
  <c r="AJ16" i="21"/>
  <c r="BL65" i="21"/>
  <c r="AI66" i="21"/>
  <c r="AS34" i="21"/>
  <c r="K60" i="21"/>
  <c r="BC69" i="21"/>
  <c r="AM65" i="21"/>
  <c r="AV55" i="21"/>
  <c r="BK43" i="21"/>
  <c r="V17" i="21"/>
  <c r="AH76" i="21"/>
  <c r="AU8" i="21"/>
  <c r="AN10" i="21"/>
  <c r="BE57" i="21"/>
  <c r="AB17" i="21"/>
  <c r="H50" i="21"/>
  <c r="Q60" i="21"/>
  <c r="AC43" i="21"/>
  <c r="AT9" i="21"/>
  <c r="BI25" i="21"/>
  <c r="AM12" i="21"/>
  <c r="BL77" i="21"/>
  <c r="F76" i="21"/>
  <c r="BE35" i="21"/>
  <c r="X62" i="21"/>
  <c r="Z30" i="21"/>
  <c r="Y22" i="21"/>
  <c r="Y61" i="21"/>
  <c r="F57" i="21"/>
  <c r="F59" i="21"/>
  <c r="AI63" i="21"/>
  <c r="AA48" i="21"/>
  <c r="BA43" i="21"/>
  <c r="AO5" i="21"/>
  <c r="BH29" i="21"/>
  <c r="AI21" i="21"/>
  <c r="AF17" i="21"/>
  <c r="D69" i="21"/>
  <c r="BG27" i="21"/>
  <c r="O61" i="21"/>
  <c r="C69" i="21"/>
  <c r="BG45" i="21"/>
  <c r="BO65" i="21"/>
  <c r="BJ21" i="21"/>
  <c r="X32" i="21"/>
  <c r="BO12" i="21"/>
  <c r="D77" i="21"/>
  <c r="BE11" i="21"/>
  <c r="AW6" i="21"/>
  <c r="BK20" i="21"/>
  <c r="AC39" i="21"/>
  <c r="AS76" i="21"/>
  <c r="BA29" i="21"/>
  <c r="K12" i="21"/>
  <c r="BQ46" i="21"/>
  <c r="O5" i="21"/>
  <c r="AQ45" i="21"/>
  <c r="AA65" i="21"/>
  <c r="AO34" i="21"/>
  <c r="AE34" i="21"/>
  <c r="D43" i="21"/>
  <c r="BO53" i="21"/>
  <c r="BP33" i="21"/>
  <c r="AO77" i="21"/>
  <c r="BE43" i="21"/>
  <c r="BK31" i="21"/>
  <c r="X65" i="21"/>
  <c r="BB27" i="21"/>
  <c r="BR21" i="21"/>
  <c r="Y9" i="21"/>
  <c r="AX56" i="21"/>
  <c r="BI70" i="21"/>
  <c r="AF55" i="21"/>
  <c r="G72" i="21"/>
  <c r="AV77" i="21"/>
  <c r="R64" i="21"/>
  <c r="BA30" i="21"/>
  <c r="V30" i="21"/>
  <c r="AQ5" i="21"/>
  <c r="BR28" i="21"/>
  <c r="AB11" i="21"/>
  <c r="AQ60" i="21"/>
  <c r="K74" i="21"/>
  <c r="BO71" i="21"/>
  <c r="Y50" i="21"/>
  <c r="S54" i="21"/>
  <c r="O17" i="21"/>
  <c r="AB29" i="21"/>
  <c r="U62" i="21"/>
  <c r="U26" i="21"/>
  <c r="AU34" i="21"/>
  <c r="K23" i="21"/>
  <c r="R13" i="21"/>
  <c r="BS46" i="21"/>
  <c r="AO47" i="21"/>
  <c r="F24" i="21"/>
  <c r="M25" i="21"/>
  <c r="S5" i="21"/>
  <c r="K28" i="21"/>
  <c r="Z23" i="21"/>
  <c r="O36" i="21"/>
  <c r="AV10" i="21"/>
  <c r="BD12" i="21"/>
  <c r="AH74" i="21"/>
  <c r="BD31" i="21"/>
  <c r="S42" i="21"/>
  <c r="AT22" i="21"/>
  <c r="AC49" i="21"/>
  <c r="AA53" i="21"/>
  <c r="AJ74" i="21"/>
  <c r="AB61" i="21"/>
  <c r="U36" i="21"/>
  <c r="AF10" i="21"/>
  <c r="AB20" i="21"/>
  <c r="K51" i="21"/>
  <c r="H44" i="21"/>
  <c r="G76" i="21"/>
  <c r="AV65" i="21"/>
  <c r="U13" i="21"/>
  <c r="AT6" i="21"/>
  <c r="BJ50" i="21"/>
  <c r="AH22" i="21"/>
  <c r="BA61" i="21"/>
  <c r="BK62" i="21"/>
  <c r="G52" i="21"/>
  <c r="N35" i="21"/>
  <c r="O24" i="21"/>
  <c r="L48" i="21"/>
  <c r="S8" i="21"/>
  <c r="S18" i="21"/>
  <c r="Z54" i="21"/>
  <c r="AW70" i="21"/>
  <c r="U20" i="21"/>
  <c r="N56" i="21"/>
  <c r="BI65" i="21"/>
  <c r="V25" i="21"/>
  <c r="G8" i="21"/>
  <c r="BJ44" i="21"/>
  <c r="AX55" i="21"/>
  <c r="D76" i="21"/>
  <c r="AM61" i="21"/>
  <c r="BA11" i="21"/>
  <c r="E72" i="21"/>
  <c r="U21" i="21"/>
  <c r="BE42" i="21"/>
  <c r="BD42" i="21"/>
  <c r="H43" i="21"/>
  <c r="BE41" i="21"/>
  <c r="AI31" i="21"/>
  <c r="V75" i="21"/>
  <c r="BL75" i="21"/>
  <c r="AV45" i="21"/>
  <c r="Y14" i="21"/>
  <c r="K20" i="21"/>
  <c r="D53" i="21"/>
  <c r="S52" i="21"/>
  <c r="BC13" i="21"/>
  <c r="AC55" i="21"/>
  <c r="BC14" i="21"/>
  <c r="AE65" i="21"/>
  <c r="BE20" i="21"/>
  <c r="K58" i="21"/>
  <c r="AN52" i="21"/>
  <c r="V14" i="21"/>
  <c r="AX15" i="21"/>
  <c r="AX5" i="21"/>
  <c r="H38" i="21"/>
  <c r="AF9" i="21"/>
  <c r="S74" i="21"/>
  <c r="E41" i="21"/>
  <c r="AU41" i="21"/>
  <c r="U63" i="21"/>
  <c r="BD77" i="21"/>
  <c r="AA77" i="21"/>
  <c r="X5" i="21"/>
  <c r="AN8" i="21"/>
  <c r="BH27" i="21"/>
  <c r="BR64" i="21"/>
  <c r="O48" i="21"/>
  <c r="BS40" i="21"/>
  <c r="G56" i="21"/>
  <c r="BD15" i="21"/>
  <c r="BP12" i="21"/>
  <c r="BB46" i="21"/>
  <c r="D51" i="21"/>
  <c r="BH47" i="21"/>
  <c r="AX43" i="21"/>
  <c r="AJ37" i="21"/>
  <c r="BC67" i="21"/>
  <c r="AL54" i="21"/>
  <c r="L14" i="21"/>
  <c r="BI21" i="21"/>
  <c r="H20" i="21"/>
  <c r="BL30" i="21"/>
  <c r="N27" i="21"/>
  <c r="AX24" i="21"/>
  <c r="M49" i="21"/>
  <c r="Z7" i="21"/>
  <c r="U58" i="21"/>
  <c r="AM16" i="21"/>
  <c r="AI24" i="21"/>
  <c r="O66" i="21"/>
  <c r="BC25" i="21"/>
  <c r="BQ48" i="21"/>
  <c r="AE53" i="21"/>
  <c r="AN73" i="21"/>
  <c r="AM10" i="21"/>
  <c r="AN45" i="21"/>
  <c r="BC76" i="21"/>
  <c r="BJ13" i="21"/>
  <c r="G28" i="21"/>
  <c r="V43" i="21"/>
  <c r="AJ30" i="21"/>
  <c r="F25" i="21"/>
  <c r="N61" i="21"/>
  <c r="AI17" i="21"/>
  <c r="BO62" i="21"/>
  <c r="K59" i="21"/>
  <c r="BI37" i="21"/>
  <c r="AT12" i="21"/>
  <c r="BK54" i="21"/>
  <c r="AV64" i="21"/>
  <c r="AX46" i="21"/>
  <c r="AZ42" i="21"/>
  <c r="AN69" i="21"/>
  <c r="AT30" i="21"/>
  <c r="AG16" i="21"/>
  <c r="BL15" i="21"/>
  <c r="BR60" i="21"/>
  <c r="AW60" i="21"/>
  <c r="AA64" i="21"/>
  <c r="Y74" i="21"/>
  <c r="H51" i="21"/>
  <c r="AG15" i="21"/>
  <c r="BH58" i="21"/>
  <c r="BC6" i="21"/>
  <c r="BQ41" i="21"/>
  <c r="U11" i="21"/>
  <c r="AQ71" i="21"/>
  <c r="K73" i="21"/>
  <c r="O11" i="21"/>
  <c r="AP43" i="21"/>
  <c r="V49" i="21"/>
  <c r="C9" i="21"/>
  <c r="AP12" i="21"/>
  <c r="Y29" i="21"/>
  <c r="AM51" i="21"/>
  <c r="AI58" i="21"/>
  <c r="AB34" i="21"/>
  <c r="AW28" i="21"/>
  <c r="AH28" i="21"/>
  <c r="M57" i="21"/>
  <c r="Z60" i="21"/>
  <c r="AF73" i="21"/>
  <c r="AG10" i="21"/>
  <c r="AW49" i="21"/>
  <c r="F34" i="21"/>
  <c r="AB24" i="21"/>
  <c r="Q69" i="21"/>
  <c r="BO19" i="21"/>
  <c r="E68" i="21"/>
  <c r="BS17" i="21"/>
  <c r="BR72" i="21"/>
  <c r="AJ76" i="21"/>
  <c r="U60" i="21"/>
  <c r="AI22" i="21"/>
  <c r="S7" i="33" a="1"/>
  <c r="S7" i="33" s="1"/>
  <c r="AZ21" i="20"/>
  <c r="K84" i="20"/>
  <c r="AN84" i="20" s="1"/>
  <c r="AV84" i="20" s="1"/>
  <c r="K86" i="20"/>
  <c r="AN86" i="20" s="1"/>
  <c r="AU86" i="20" s="1"/>
  <c r="AR90" i="32"/>
  <c r="K77" i="33" s="1"/>
  <c r="R18" i="37"/>
  <c r="AR77" i="32"/>
  <c r="K64" i="33" s="1"/>
  <c r="S8" i="33" a="1"/>
  <c r="S8" i="33" s="1"/>
  <c r="AR62" i="32"/>
  <c r="K49" i="33" s="1"/>
  <c r="K38" i="20"/>
  <c r="AN38" i="20" s="1"/>
  <c r="AZ18" i="20"/>
  <c r="K35" i="20"/>
  <c r="AN35" i="20" s="1"/>
  <c r="K44" i="20"/>
  <c r="AN44" i="20" s="1"/>
  <c r="AV44" i="20" s="1"/>
  <c r="K63" i="20"/>
  <c r="AN63" i="20" s="1"/>
  <c r="AV63" i="20" s="1"/>
  <c r="K53" i="20"/>
  <c r="AN53" i="20" s="1"/>
  <c r="AU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BH62" i="20" s="1"/>
  <c r="K64" i="20"/>
  <c r="AN64" i="20" s="1"/>
  <c r="AV64" i="20" s="1"/>
  <c r="AR49" i="32"/>
  <c r="K36" i="33" s="1"/>
  <c r="AZ27" i="20"/>
  <c r="AZ66" i="20"/>
  <c r="BH66" i="20" s="1"/>
  <c r="K81" i="20"/>
  <c r="AN81" i="20" s="1"/>
  <c r="AV81" i="20" s="1"/>
  <c r="AZ65" i="20"/>
  <c r="BH65" i="20" s="1"/>
  <c r="AZ78" i="20"/>
  <c r="BH78" i="20" s="1"/>
  <c r="BN109" i="35"/>
  <c r="BE109" i="35"/>
  <c r="J62" i="26"/>
  <c r="AZ24" i="20"/>
  <c r="AZ55" i="20"/>
  <c r="BH55" i="20" s="1"/>
  <c r="K43" i="20"/>
  <c r="AN43" i="20" s="1"/>
  <c r="AU43" i="20" s="1"/>
  <c r="M6" i="37"/>
  <c r="AR119" i="32"/>
  <c r="K106" i="33" s="1"/>
  <c r="M11" i="37"/>
  <c r="AR82" i="32"/>
  <c r="K69" i="33" s="1"/>
  <c r="AR121" i="32"/>
  <c r="K108" i="33" s="1"/>
  <c r="AR61" i="32"/>
  <c r="K48" i="33" s="1"/>
  <c r="AR111" i="32"/>
  <c r="K98" i="33" s="1"/>
  <c r="AR120" i="32"/>
  <c r="K107" i="33" s="1"/>
  <c r="AR66" i="32"/>
  <c r="K53" i="33" s="1"/>
  <c r="CR10" i="18"/>
  <c r="C9" i="19" s="1"/>
  <c r="AR37" i="32"/>
  <c r="K24" i="33" s="1"/>
  <c r="L15" i="37"/>
  <c r="K26" i="20"/>
  <c r="AN26" i="20" s="1"/>
  <c r="AI103" i="35"/>
  <c r="BD103" i="35" s="1"/>
  <c r="AL104" i="35"/>
  <c r="BF104" i="35" s="1"/>
  <c r="K83" i="20"/>
  <c r="AN83" i="20" s="1"/>
  <c r="AU83" i="20" s="1"/>
  <c r="AL102" i="35"/>
  <c r="BG102" i="35" s="1"/>
  <c r="J74" i="26"/>
  <c r="K28" i="20"/>
  <c r="AN28" i="20" s="1"/>
  <c r="AV28" i="20" s="1"/>
  <c r="K33" i="20"/>
  <c r="AN33" i="20" s="1"/>
  <c r="AV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K68" i="20"/>
  <c r="AN68" i="20" s="1"/>
  <c r="AV68" i="20" s="1"/>
  <c r="AZ34" i="20"/>
  <c r="BH34" i="20" s="1"/>
  <c r="BH109" i="35"/>
  <c r="AZ49" i="20"/>
  <c r="BH49" i="20" s="1"/>
  <c r="K39" i="20"/>
  <c r="AN39" i="20" s="1"/>
  <c r="AV39" i="20" s="1"/>
  <c r="J6" i="37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AR29" i="32"/>
  <c r="K16" i="33" s="1"/>
  <c r="AR94" i="32"/>
  <c r="K81" i="33" s="1"/>
  <c r="AR67" i="32"/>
  <c r="K54" i="33" s="1"/>
  <c r="AR110" i="32"/>
  <c r="K97" i="33" s="1"/>
  <c r="AR31" i="32"/>
  <c r="K18" i="33" s="1"/>
  <c r="AR58" i="32"/>
  <c r="K45" i="33" s="1"/>
  <c r="K8" i="37"/>
  <c r="AR33" i="32"/>
  <c r="K20" i="33" s="1"/>
  <c r="AR36" i="32"/>
  <c r="K23" i="33" s="1"/>
  <c r="L11" i="37"/>
  <c r="AR101" i="32"/>
  <c r="K88" i="33" s="1"/>
  <c r="T36" i="37"/>
  <c r="CR8" i="18"/>
  <c r="C7" i="19" s="1"/>
  <c r="AR96" i="32"/>
  <c r="K83" i="33" s="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AR105" i="32"/>
  <c r="K92" i="33" s="1"/>
  <c r="AR71" i="32"/>
  <c r="K58" i="33" s="1"/>
  <c r="AR102" i="32"/>
  <c r="K89" i="33" s="1"/>
  <c r="AR59" i="32"/>
  <c r="K46" i="33" s="1"/>
  <c r="AR115" i="32"/>
  <c r="K102" i="33" s="1"/>
  <c r="AR34" i="32"/>
  <c r="K21" i="33" s="1"/>
  <c r="AR83" i="32"/>
  <c r="K70" i="33" s="1"/>
  <c r="AR75" i="32"/>
  <c r="K62" i="33" s="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G14" i="37" a="1"/>
  <c r="G14" i="37" s="1"/>
  <c r="K11" i="37"/>
  <c r="J15" i="37"/>
  <c r="M19" i="37"/>
  <c r="AR55" i="32"/>
  <c r="K42" i="33" s="1"/>
  <c r="L31" i="37"/>
  <c r="J13" i="37"/>
  <c r="AR64" i="32"/>
  <c r="K51" i="33" s="1"/>
  <c r="AR54" i="32"/>
  <c r="K41" i="33" s="1"/>
  <c r="AR103" i="32"/>
  <c r="K90" i="33" s="1"/>
  <c r="AR30" i="32"/>
  <c r="K17" i="33" s="1"/>
  <c r="M8" i="37"/>
  <c r="E9" i="29"/>
  <c r="AB8" i="33" s="1"/>
  <c r="AR45" i="32"/>
  <c r="K32" i="33" s="1"/>
  <c r="H13" i="29"/>
  <c r="AC11" i="33" s="1"/>
  <c r="L26" i="37"/>
  <c r="K45" i="20"/>
  <c r="AN45" i="20" s="1"/>
  <c r="AU45" i="20" s="1"/>
  <c r="L13" i="37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K56" i="20"/>
  <c r="AN56" i="20" s="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AO103" i="35"/>
  <c r="BI103" i="35" s="1"/>
  <c r="AI101" i="35"/>
  <c r="BD101" i="35" s="1"/>
  <c r="AR50" i="32"/>
  <c r="K37" i="33" s="1"/>
  <c r="M56" i="37"/>
  <c r="AR65" i="32"/>
  <c r="K52" i="33" s="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J105" i="35"/>
  <c r="BC103" i="35"/>
  <c r="AL101" i="35"/>
  <c r="AL100" i="35"/>
  <c r="AO104" i="35"/>
  <c r="S105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T29" i="37"/>
  <c r="M29" i="37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P73" i="37"/>
  <c r="G61" i="37" a="1"/>
  <c r="G61" i="37" s="1"/>
  <c r="P61" i="37"/>
  <c r="I61" i="37"/>
  <c r="M25" i="23"/>
  <c r="D24" i="19"/>
  <c r="D5" i="19"/>
  <c r="M6" i="23"/>
  <c r="D39" i="20"/>
  <c r="AT40" i="23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J52" i="37"/>
  <c r="Q52" i="37"/>
  <c r="BC64" i="23"/>
  <c r="E63" i="20"/>
  <c r="J36" i="37"/>
  <c r="E66" i="19"/>
  <c r="V67" i="23"/>
  <c r="M61" i="37"/>
  <c r="T61" i="37"/>
  <c r="D10" i="19"/>
  <c r="M11" i="23"/>
  <c r="S33" i="37"/>
  <c r="L33" i="37"/>
  <c r="V17" i="23"/>
  <c r="E16" i="19"/>
  <c r="BC73" i="23"/>
  <c r="E72" i="20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E56" i="19"/>
  <c r="V57" i="23"/>
  <c r="Q39" i="37"/>
  <c r="J39" i="37"/>
  <c r="E74" i="19"/>
  <c r="V75" i="23"/>
  <c r="R72" i="37"/>
  <c r="R60" i="37"/>
  <c r="K60" i="37"/>
  <c r="BC51" i="23"/>
  <c r="E50" i="20"/>
  <c r="AT43" i="23"/>
  <c r="D42" i="20"/>
  <c r="CR16" i="18"/>
  <c r="C15" i="19" s="1"/>
  <c r="I41" i="37"/>
  <c r="P41" i="37"/>
  <c r="G41" i="37" a="1"/>
  <c r="G41" i="37" s="1"/>
  <c r="T52" i="37"/>
  <c r="M52" i="37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L46" i="37"/>
  <c r="S46" i="37"/>
  <c r="S56" i="37"/>
  <c r="L56" i="37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AR51" i="32"/>
  <c r="K38" i="33" s="1"/>
  <c r="CR27" i="18"/>
  <c r="C26" i="19" s="1"/>
  <c r="DD27" i="18"/>
  <c r="C26" i="20" s="1"/>
  <c r="S49" i="37"/>
  <c r="L49" i="37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AU84" i="20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P38" i="37"/>
  <c r="G38" i="37" a="1"/>
  <c r="G38" i="37" s="1"/>
  <c r="I38" i="37"/>
  <c r="BC59" i="23"/>
  <c r="E58" i="20"/>
  <c r="AT83" i="23"/>
  <c r="D82" i="20"/>
  <c r="E42" i="20"/>
  <c r="BC43" i="23"/>
  <c r="E62" i="19"/>
  <c r="V63" i="23"/>
  <c r="L52" i="37"/>
  <c r="S52" i="37"/>
  <c r="I58" i="37"/>
  <c r="G58" i="37" a="1"/>
  <c r="G58" i="37" s="1"/>
  <c r="P58" i="37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AT37" i="23"/>
  <c r="D36" i="20"/>
  <c r="AT27" i="23"/>
  <c r="D26" i="20"/>
  <c r="L43" i="37"/>
  <c r="S43" i="37"/>
  <c r="AR48" i="32"/>
  <c r="K35" i="33" s="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E45" i="19"/>
  <c r="V46" i="23"/>
  <c r="I59" i="37"/>
  <c r="P59" i="37"/>
  <c r="G59" i="37" a="1"/>
  <c r="G59" i="37" s="1"/>
  <c r="M7" i="23"/>
  <c r="D6" i="19"/>
  <c r="AR80" i="32"/>
  <c r="K67" i="33" s="1"/>
  <c r="K42" i="37"/>
  <c r="R42" i="37"/>
  <c r="V64" i="23"/>
  <c r="E63" i="19"/>
  <c r="T31" i="37"/>
  <c r="M31" i="37"/>
  <c r="M17" i="37"/>
  <c r="T17" i="37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V105" i="35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BH24" i="20"/>
  <c r="BG24" i="20"/>
  <c r="AO53" i="23"/>
  <c r="AP53" i="23"/>
  <c r="BC47" i="23"/>
  <c r="E46" i="20"/>
  <c r="E44" i="19"/>
  <c r="V45" i="23"/>
  <c r="CR20" i="18"/>
  <c r="C19" i="19" s="1"/>
  <c r="DD20" i="18"/>
  <c r="C19" i="20" s="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K19" i="20"/>
  <c r="AN19" i="20" s="1"/>
  <c r="AZ19" i="20"/>
  <c r="T29" i="26"/>
  <c r="W30" i="33" s="1"/>
  <c r="AJ43" i="32"/>
  <c r="Q28" i="22"/>
  <c r="AB43" i="32" s="1"/>
  <c r="Y28" i="22"/>
  <c r="AE43" i="32" s="1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S47" i="37"/>
  <c r="L47" i="37"/>
  <c r="L18" i="37"/>
  <c r="S18" i="37"/>
  <c r="S73" i="37"/>
  <c r="L73" i="37"/>
  <c r="S85" i="37"/>
  <c r="M17" i="23"/>
  <c r="D16" i="19"/>
  <c r="H37" i="23"/>
  <c r="I37" i="23"/>
  <c r="BG37" i="20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T30" i="37"/>
  <c r="M30" i="37"/>
  <c r="I27" i="37"/>
  <c r="G27" i="37" a="1"/>
  <c r="G27" i="37" s="1"/>
  <c r="P27" i="37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BC46" i="23"/>
  <c r="E45" i="20"/>
  <c r="G7" i="37" a="1"/>
  <c r="G7" i="37" s="1"/>
  <c r="I7" i="37"/>
  <c r="V15" i="23"/>
  <c r="E14" i="19"/>
  <c r="V66" i="23"/>
  <c r="E65" i="19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M105" i="35"/>
  <c r="BC104" i="35"/>
  <c r="BD104" i="35"/>
  <c r="BF102" i="35"/>
  <c r="P105" i="35"/>
  <c r="AR102" i="35"/>
  <c r="D108" i="35"/>
  <c r="Z109" i="35" s="1"/>
  <c r="G108" i="35"/>
  <c r="AC109" i="35" s="1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BG78" i="20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K18" i="37"/>
  <c r="R17" i="37"/>
  <c r="K17" i="37"/>
  <c r="M58" i="37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J37" i="37"/>
  <c r="Q37" i="37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AO102" i="35"/>
  <c r="J31" i="37"/>
  <c r="Q31" i="37"/>
  <c r="R21" i="37"/>
  <c r="K21" i="37"/>
  <c r="DD52" i="18"/>
  <c r="C51" i="20" s="1"/>
  <c r="CR52" i="18"/>
  <c r="C51" i="19" s="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M12" i="37"/>
  <c r="T65" i="37"/>
  <c r="M65" i="37"/>
  <c r="J69" i="37"/>
  <c r="Q69" i="37"/>
  <c r="Q81" i="37"/>
  <c r="E49" i="19"/>
  <c r="V50" i="23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G18" i="20"/>
  <c r="BH18" i="20"/>
  <c r="H12" i="23"/>
  <c r="I12" i="23"/>
  <c r="AU16" i="20"/>
  <c r="AV16" i="20"/>
  <c r="M60" i="23"/>
  <c r="D59" i="19"/>
  <c r="D61" i="19"/>
  <c r="M62" i="23"/>
  <c r="E19" i="19"/>
  <c r="V20" i="23"/>
  <c r="AT47" i="23"/>
  <c r="D46" i="20"/>
  <c r="V26" i="23"/>
  <c r="E25" i="19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45" i="19"/>
  <c r="M46" i="23"/>
  <c r="T56" i="37"/>
  <c r="T44" i="37"/>
  <c r="M44" i="37"/>
  <c r="R35" i="37"/>
  <c r="K35" i="37"/>
  <c r="AR100" i="32"/>
  <c r="K87" i="33" s="1"/>
  <c r="K55" i="37"/>
  <c r="R55" i="37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BG27" i="20"/>
  <c r="BH27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L12" i="37"/>
  <c r="P53" i="37"/>
  <c r="G53" i="37" a="1"/>
  <c r="G53" i="37" s="1"/>
  <c r="I53" i="37"/>
  <c r="I22" i="37"/>
  <c r="G22" i="37" a="1"/>
  <c r="G22" i="37" s="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AT79" i="23"/>
  <c r="D78" i="20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V86" i="20"/>
  <c r="AZ57" i="20"/>
  <c r="K57" i="20"/>
  <c r="AN57" i="20" s="1"/>
  <c r="AO52" i="23"/>
  <c r="AP52" i="23"/>
  <c r="AU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AV26" i="20"/>
  <c r="AU26" i="20"/>
  <c r="K34" i="20"/>
  <c r="AN34" i="20" s="1"/>
  <c r="J77" i="26"/>
  <c r="BH21" i="20"/>
  <c r="BG21" i="20"/>
  <c r="AT69" i="23"/>
  <c r="D68" i="20"/>
  <c r="K45" i="37"/>
  <c r="R45" i="37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AT35" i="23"/>
  <c r="D34" i="20"/>
  <c r="K59" i="20"/>
  <c r="AN59" i="20" s="1"/>
  <c r="AZ59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D37" i="18"/>
  <c r="C36" i="20" s="1"/>
  <c r="CR37" i="18"/>
  <c r="C36" i="19" s="1"/>
  <c r="AR24" i="32"/>
  <c r="K11" i="33" s="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M51" i="23"/>
  <c r="D50" i="19"/>
  <c r="AT50" i="23"/>
  <c r="D49" i="20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M49" i="37"/>
  <c r="T49" i="37"/>
  <c r="CR59" i="18"/>
  <c r="C58" i="19" s="1"/>
  <c r="DD59" i="18"/>
  <c r="C58" i="20" s="1"/>
  <c r="R59" i="37"/>
  <c r="R47" i="37"/>
  <c r="K47" i="37"/>
  <c r="E54" i="19"/>
  <c r="V55" i="23"/>
  <c r="AR74" i="32"/>
  <c r="K61" i="33" s="1"/>
  <c r="AV38" i="20"/>
  <c r="AU38" i="20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S76" i="37"/>
  <c r="L76" i="37"/>
  <c r="S88" i="37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G107" i="35"/>
  <c r="G106" i="35"/>
  <c r="D99" i="35"/>
  <c r="G105" i="35"/>
  <c r="W18" i="21" l="1"/>
  <c r="BX18" i="21" s="1"/>
  <c r="BM45" i="21"/>
  <c r="CD45" i="21" s="1"/>
  <c r="AK33" i="21"/>
  <c r="BZ33" i="21" s="1"/>
  <c r="I73" i="21"/>
  <c r="BV73" i="21" s="1"/>
  <c r="CU85" i="21" s="1"/>
  <c r="BM5" i="21"/>
  <c r="CD5" i="21" s="1"/>
  <c r="P16" i="21"/>
  <c r="BW16" i="21" s="1"/>
  <c r="BT39" i="21"/>
  <c r="CE39" i="21" s="1"/>
  <c r="BT68" i="21"/>
  <c r="CE68" i="21" s="1"/>
  <c r="DD80" i="21" s="1"/>
  <c r="I52" i="21"/>
  <c r="BV52" i="21" s="1"/>
  <c r="AR20" i="21"/>
  <c r="CA20" i="21" s="1"/>
  <c r="P11" i="21"/>
  <c r="BW11" i="21" s="1"/>
  <c r="I67" i="21"/>
  <c r="BV67" i="21" s="1"/>
  <c r="CU79" i="21" s="1"/>
  <c r="AD55" i="21"/>
  <c r="BY55" i="21" s="1"/>
  <c r="AR18" i="21"/>
  <c r="CA18" i="21" s="1"/>
  <c r="AY43" i="21"/>
  <c r="CB43" i="21" s="1"/>
  <c r="W20" i="21"/>
  <c r="BX20" i="21" s="1"/>
  <c r="W46" i="21"/>
  <c r="BX46" i="21" s="1"/>
  <c r="I53" i="21"/>
  <c r="BV53" i="21" s="1"/>
  <c r="AR19" i="21"/>
  <c r="CA19" i="21" s="1"/>
  <c r="BT54" i="21"/>
  <c r="CE54" i="21" s="1"/>
  <c r="BF16" i="21"/>
  <c r="CC16" i="21" s="1"/>
  <c r="AD5" i="21"/>
  <c r="BY5" i="21" s="1"/>
  <c r="BM53" i="21"/>
  <c r="CD53" i="21" s="1"/>
  <c r="AR66" i="21"/>
  <c r="CA66" i="21" s="1"/>
  <c r="CZ78" i="21" s="1"/>
  <c r="BT72" i="21"/>
  <c r="CE72" i="21" s="1"/>
  <c r="W58" i="21"/>
  <c r="BX58" i="21" s="1"/>
  <c r="P14" i="21"/>
  <c r="BW14" i="21" s="1"/>
  <c r="I77" i="21"/>
  <c r="BV77" i="21" s="1"/>
  <c r="CH78" i="21" s="1"/>
  <c r="P40" i="21"/>
  <c r="BW40" i="21" s="1"/>
  <c r="W68" i="21"/>
  <c r="BX68" i="21" s="1"/>
  <c r="BM35" i="21"/>
  <c r="CD35" i="21" s="1"/>
  <c r="BF17" i="21"/>
  <c r="CC17" i="21" s="1"/>
  <c r="AY31" i="21"/>
  <c r="CB31" i="21" s="1"/>
  <c r="AR72" i="21"/>
  <c r="CA72" i="21" s="1"/>
  <c r="CZ84" i="21" s="1"/>
  <c r="BF60" i="21"/>
  <c r="CC60" i="21" s="1"/>
  <c r="AK31" i="21"/>
  <c r="BZ31" i="21" s="1"/>
  <c r="W51" i="21"/>
  <c r="BX51" i="21" s="1"/>
  <c r="BF5" i="21"/>
  <c r="CC5" i="21" s="1"/>
  <c r="P47" i="21"/>
  <c r="BW47" i="21" s="1"/>
  <c r="BM19" i="21"/>
  <c r="CD19" i="21" s="1"/>
  <c r="I10" i="21"/>
  <c r="BV10" i="21" s="1"/>
  <c r="BM18" i="21"/>
  <c r="CD18" i="21" s="1"/>
  <c r="BF24" i="21"/>
  <c r="CC24" i="21" s="1"/>
  <c r="P39" i="21"/>
  <c r="BW39" i="21" s="1"/>
  <c r="AK77" i="21"/>
  <c r="BZ77" i="21" s="1"/>
  <c r="CY89" i="21" s="1"/>
  <c r="BT25" i="21"/>
  <c r="CE25" i="21" s="1"/>
  <c r="AK68" i="21"/>
  <c r="BZ68" i="21" s="1"/>
  <c r="CY80" i="21" s="1"/>
  <c r="I11" i="21"/>
  <c r="BV11" i="21" s="1"/>
  <c r="AY20" i="21"/>
  <c r="CB20" i="21" s="1"/>
  <c r="BT50" i="21"/>
  <c r="CE50" i="21" s="1"/>
  <c r="AD47" i="21"/>
  <c r="BY47" i="21" s="1"/>
  <c r="P75" i="21"/>
  <c r="BW75" i="21" s="1"/>
  <c r="CV87" i="21" s="1"/>
  <c r="BM23" i="21"/>
  <c r="CD23" i="21" s="1"/>
  <c r="AK58" i="21"/>
  <c r="BZ58" i="21" s="1"/>
  <c r="BF46" i="21"/>
  <c r="CC46" i="21" s="1"/>
  <c r="AK65" i="21"/>
  <c r="BZ65" i="21" s="1"/>
  <c r="W25" i="21"/>
  <c r="BX25" i="21" s="1"/>
  <c r="P48" i="21"/>
  <c r="BW48" i="21" s="1"/>
  <c r="I24" i="21"/>
  <c r="BV24" i="21" s="1"/>
  <c r="AY7" i="21"/>
  <c r="CB7" i="21" s="1"/>
  <c r="W70" i="21"/>
  <c r="BX70" i="21" s="1"/>
  <c r="CW82" i="21" s="1"/>
  <c r="AR50" i="21"/>
  <c r="CA50" i="21" s="1"/>
  <c r="BT76" i="21"/>
  <c r="CE76" i="21" s="1"/>
  <c r="DD88" i="21" s="1"/>
  <c r="BM54" i="21"/>
  <c r="CD54" i="21" s="1"/>
  <c r="BT5" i="21"/>
  <c r="CE5" i="21" s="1"/>
  <c r="BT18" i="21"/>
  <c r="CE18" i="21" s="1"/>
  <c r="BT69" i="21"/>
  <c r="CE69" i="21" s="1"/>
  <c r="W33" i="21"/>
  <c r="BX33" i="21" s="1"/>
  <c r="AD19" i="21"/>
  <c r="BY19" i="21" s="1"/>
  <c r="AD37" i="21"/>
  <c r="BY37" i="21" s="1"/>
  <c r="AK15" i="21"/>
  <c r="BZ15" i="21" s="1"/>
  <c r="BT61" i="21"/>
  <c r="CE61" i="21" s="1"/>
  <c r="W56" i="21"/>
  <c r="BX56" i="21" s="1"/>
  <c r="BM51" i="21"/>
  <c r="CD51" i="21" s="1"/>
  <c r="AD13" i="21"/>
  <c r="BY13" i="21" s="1"/>
  <c r="AR54" i="21"/>
  <c r="CA54" i="21" s="1"/>
  <c r="BM55" i="21"/>
  <c r="CD55" i="21" s="1"/>
  <c r="AD28" i="21"/>
  <c r="BY28" i="21" s="1"/>
  <c r="P71" i="21"/>
  <c r="BW71" i="21" s="1"/>
  <c r="CV83" i="21" s="1"/>
  <c r="I25" i="21"/>
  <c r="BV25" i="21" s="1"/>
  <c r="W49" i="21"/>
  <c r="BX49" i="21" s="1"/>
  <c r="AR44" i="21"/>
  <c r="CA44" i="21" s="1"/>
  <c r="AK73" i="21"/>
  <c r="BZ73" i="21" s="1"/>
  <c r="CY85" i="21" s="1"/>
  <c r="I36" i="21"/>
  <c r="BV36" i="21" s="1"/>
  <c r="AK71" i="21"/>
  <c r="BZ71" i="21" s="1"/>
  <c r="CY83" i="21" s="1"/>
  <c r="AK11" i="21"/>
  <c r="BZ11" i="21" s="1"/>
  <c r="AY27" i="21"/>
  <c r="CB27" i="21" s="1"/>
  <c r="BT58" i="21"/>
  <c r="CE58" i="21" s="1"/>
  <c r="BM61" i="21"/>
  <c r="CD61" i="21" s="1"/>
  <c r="AD24" i="21"/>
  <c r="BY24" i="21" s="1"/>
  <c r="P46" i="21"/>
  <c r="BW46" i="21" s="1"/>
  <c r="AY61" i="21"/>
  <c r="CB61" i="21" s="1"/>
  <c r="AR38" i="21"/>
  <c r="CA38" i="21" s="1"/>
  <c r="BM29" i="21"/>
  <c r="CD29" i="21" s="1"/>
  <c r="BF44" i="21"/>
  <c r="CC44" i="21" s="1"/>
  <c r="I16" i="21"/>
  <c r="BV16" i="21" s="1"/>
  <c r="P57" i="21"/>
  <c r="BW57" i="21" s="1"/>
  <c r="P68" i="21"/>
  <c r="BW68" i="21" s="1"/>
  <c r="CV80" i="21" s="1"/>
  <c r="P62" i="21"/>
  <c r="BW62" i="21" s="1"/>
  <c r="AD14" i="21"/>
  <c r="BY14" i="21" s="1"/>
  <c r="AK47" i="21"/>
  <c r="BZ47" i="21" s="1"/>
  <c r="AK5" i="21"/>
  <c r="BZ5" i="21" s="1"/>
  <c r="I12" i="21"/>
  <c r="BV12" i="21" s="1"/>
  <c r="W14" i="21"/>
  <c r="BX14" i="21" s="1"/>
  <c r="AY38" i="21"/>
  <c r="CB38" i="21" s="1"/>
  <c r="I45" i="21"/>
  <c r="BV45" i="21" s="1"/>
  <c r="AY53" i="21"/>
  <c r="CB53" i="21" s="1"/>
  <c r="I15" i="21"/>
  <c r="BV15" i="21" s="1"/>
  <c r="BM68" i="21"/>
  <c r="CD68" i="21" s="1"/>
  <c r="DC80" i="21" s="1"/>
  <c r="BT67" i="21"/>
  <c r="CE67" i="21" s="1"/>
  <c r="DD79" i="21" s="1"/>
  <c r="AR73" i="21"/>
  <c r="CA73" i="21" s="1"/>
  <c r="CZ85" i="21" s="1"/>
  <c r="AY22" i="21"/>
  <c r="CB22" i="21" s="1"/>
  <c r="BF21" i="21"/>
  <c r="CC21" i="21" s="1"/>
  <c r="AK67" i="21"/>
  <c r="BZ67" i="21" s="1"/>
  <c r="I55" i="21"/>
  <c r="BV55" i="21" s="1"/>
  <c r="AK32" i="21"/>
  <c r="BZ32" i="21" s="1"/>
  <c r="CL32" i="21" s="1"/>
  <c r="BM70" i="21"/>
  <c r="CD70" i="21" s="1"/>
  <c r="DC82" i="21" s="1"/>
  <c r="BM76" i="21"/>
  <c r="CD76" i="21" s="1"/>
  <c r="DC88" i="21" s="1"/>
  <c r="P38" i="21"/>
  <c r="BW38" i="21" s="1"/>
  <c r="BF57" i="21"/>
  <c r="CC57" i="21" s="1"/>
  <c r="P29" i="21"/>
  <c r="BW29" i="21" s="1"/>
  <c r="BF77" i="21"/>
  <c r="CC77" i="21" s="1"/>
  <c r="AD66" i="21"/>
  <c r="BY66" i="21" s="1"/>
  <c r="CX78" i="21" s="1"/>
  <c r="I62" i="21"/>
  <c r="BV62" i="21" s="1"/>
  <c r="I19" i="21"/>
  <c r="BV19" i="21" s="1"/>
  <c r="I6" i="21"/>
  <c r="BV6" i="21" s="1"/>
  <c r="AK20" i="21"/>
  <c r="BZ20" i="21" s="1"/>
  <c r="BT14" i="21"/>
  <c r="CE14" i="21" s="1"/>
  <c r="BT46" i="21"/>
  <c r="CE46" i="21" s="1"/>
  <c r="P22" i="21"/>
  <c r="BW22" i="21" s="1"/>
  <c r="AR17" i="21"/>
  <c r="CA17" i="21" s="1"/>
  <c r="BM46" i="21"/>
  <c r="CD46" i="21" s="1"/>
  <c r="AK53" i="21"/>
  <c r="BZ53" i="21" s="1"/>
  <c r="AR71" i="21"/>
  <c r="CA71" i="21" s="1"/>
  <c r="CZ83" i="21" s="1"/>
  <c r="AD76" i="21"/>
  <c r="BY76" i="21" s="1"/>
  <c r="CX88" i="21" s="1"/>
  <c r="AD17" i="21"/>
  <c r="BY17" i="21" s="1"/>
  <c r="W8" i="21"/>
  <c r="BX8" i="21" s="1"/>
  <c r="I64" i="21"/>
  <c r="BV64" i="21" s="1"/>
  <c r="AK76" i="21"/>
  <c r="BZ76" i="21" s="1"/>
  <c r="AY49" i="21"/>
  <c r="CB49" i="21" s="1"/>
  <c r="AR45" i="21"/>
  <c r="CA45" i="21" s="1"/>
  <c r="AK9" i="21"/>
  <c r="BZ9" i="21" s="1"/>
  <c r="AD29" i="21"/>
  <c r="BY29" i="21" s="1"/>
  <c r="BF14" i="21"/>
  <c r="CC14" i="21" s="1"/>
  <c r="P67" i="21"/>
  <c r="BW67" i="21" s="1"/>
  <c r="CV79" i="21" s="1"/>
  <c r="BT48" i="21"/>
  <c r="CE48" i="21" s="1"/>
  <c r="BF40" i="21"/>
  <c r="CC40" i="21" s="1"/>
  <c r="AK45" i="21"/>
  <c r="BZ45" i="21" s="1"/>
  <c r="AD64" i="21"/>
  <c r="BY64" i="21" s="1"/>
  <c r="AR55" i="21"/>
  <c r="CA55" i="21" s="1"/>
  <c r="AD72" i="21"/>
  <c r="BY72" i="21" s="1"/>
  <c r="CX84" i="21" s="1"/>
  <c r="I13" i="21"/>
  <c r="BV13" i="21" s="1"/>
  <c r="BT73" i="21"/>
  <c r="CE73" i="21" s="1"/>
  <c r="CQ73" i="21" s="1"/>
  <c r="P28" i="21"/>
  <c r="BW28" i="21" s="1"/>
  <c r="AK52" i="21"/>
  <c r="BZ52" i="21" s="1"/>
  <c r="AK6" i="21"/>
  <c r="BZ6" i="21" s="1"/>
  <c r="W23" i="21"/>
  <c r="BX23" i="21" s="1"/>
  <c r="AD11" i="21"/>
  <c r="BY11" i="21" s="1"/>
  <c r="AR24" i="21"/>
  <c r="CA24" i="21" s="1"/>
  <c r="AY14" i="21"/>
  <c r="CB14" i="21" s="1"/>
  <c r="P58" i="21"/>
  <c r="BW58" i="21" s="1"/>
  <c r="AR35" i="21"/>
  <c r="CA35" i="21" s="1"/>
  <c r="W63" i="21"/>
  <c r="BX63" i="21" s="1"/>
  <c r="BF8" i="21"/>
  <c r="CC8" i="21" s="1"/>
  <c r="I49" i="21"/>
  <c r="BV49" i="21" s="1"/>
  <c r="AY34" i="21"/>
  <c r="CB34" i="21" s="1"/>
  <c r="AY40" i="21"/>
  <c r="CB40" i="21" s="1"/>
  <c r="I22" i="21"/>
  <c r="BV22" i="21" s="1"/>
  <c r="BF22" i="21"/>
  <c r="CC22" i="21" s="1"/>
  <c r="P56" i="21"/>
  <c r="BW56" i="21" s="1"/>
  <c r="AY41" i="21"/>
  <c r="CB41" i="21" s="1"/>
  <c r="AY77" i="21"/>
  <c r="CB77" i="21" s="1"/>
  <c r="CN78" i="21" s="1"/>
  <c r="AR46" i="21"/>
  <c r="CA46" i="21" s="1"/>
  <c r="BM39" i="21"/>
  <c r="CD39" i="21" s="1"/>
  <c r="BM36" i="21"/>
  <c r="CD36" i="21" s="1"/>
  <c r="AD30" i="21"/>
  <c r="BY30" i="21" s="1"/>
  <c r="P5" i="21"/>
  <c r="BW5" i="21" s="1"/>
  <c r="BM10" i="21"/>
  <c r="CD10" i="21" s="1"/>
  <c r="AY73" i="21"/>
  <c r="CB73" i="21" s="1"/>
  <c r="DA85" i="21" s="1"/>
  <c r="AD33" i="21"/>
  <c r="BY33" i="21" s="1"/>
  <c r="BT60" i="21"/>
  <c r="CE60" i="21" s="1"/>
  <c r="BF10" i="21"/>
  <c r="CC10" i="21" s="1"/>
  <c r="AY45" i="21"/>
  <c r="CB45" i="21" s="1"/>
  <c r="I47" i="21"/>
  <c r="BV47" i="21" s="1"/>
  <c r="AD41" i="21"/>
  <c r="BY41" i="21" s="1"/>
  <c r="AY54" i="21"/>
  <c r="CB54" i="21" s="1"/>
  <c r="BT41" i="21"/>
  <c r="CE41" i="21" s="1"/>
  <c r="AY11" i="21"/>
  <c r="CB11" i="21" s="1"/>
  <c r="AR40" i="21"/>
  <c r="CA40" i="21" s="1"/>
  <c r="BT32" i="21"/>
  <c r="CE32" i="21" s="1"/>
  <c r="AY71" i="21"/>
  <c r="CB71" i="21" s="1"/>
  <c r="DA83" i="21" s="1"/>
  <c r="I57" i="21"/>
  <c r="BV57" i="21" s="1"/>
  <c r="P20" i="21"/>
  <c r="BW20" i="21" s="1"/>
  <c r="W55" i="21"/>
  <c r="BX55" i="21" s="1"/>
  <c r="AY24" i="21"/>
  <c r="CB24" i="21" s="1"/>
  <c r="AD51" i="21"/>
  <c r="BY51" i="21" s="1"/>
  <c r="AY69" i="21"/>
  <c r="CB69" i="21" s="1"/>
  <c r="DA81" i="21" s="1"/>
  <c r="AK50" i="21"/>
  <c r="BZ50" i="21" s="1"/>
  <c r="W67" i="21"/>
  <c r="BX67" i="21" s="1"/>
  <c r="CW79" i="21" s="1"/>
  <c r="BF72" i="21"/>
  <c r="CC72" i="21" s="1"/>
  <c r="AY39" i="21"/>
  <c r="CB39" i="21" s="1"/>
  <c r="BM72" i="21"/>
  <c r="CD72" i="21" s="1"/>
  <c r="CP72" i="21" s="1"/>
  <c r="P41" i="21"/>
  <c r="BW41" i="21" s="1"/>
  <c r="W22" i="21"/>
  <c r="BX22" i="21" s="1"/>
  <c r="BT11" i="21"/>
  <c r="CE11" i="21" s="1"/>
  <c r="BM7" i="21"/>
  <c r="CD7" i="21" s="1"/>
  <c r="AK55" i="21"/>
  <c r="BZ55" i="21" s="1"/>
  <c r="AY67" i="21"/>
  <c r="CB67" i="21" s="1"/>
  <c r="DA79" i="21" s="1"/>
  <c r="BM28" i="21"/>
  <c r="CD28" i="21" s="1"/>
  <c r="AR31" i="21"/>
  <c r="CA31" i="21" s="1"/>
  <c r="AR34" i="21"/>
  <c r="CA34" i="21" s="1"/>
  <c r="AY64" i="21"/>
  <c r="CB64" i="21" s="1"/>
  <c r="AD7" i="21"/>
  <c r="BY7" i="21" s="1"/>
  <c r="BF15" i="21"/>
  <c r="CC15" i="21" s="1"/>
  <c r="BT21" i="21"/>
  <c r="CE21" i="21" s="1"/>
  <c r="AK64" i="21"/>
  <c r="BZ64" i="21" s="1"/>
  <c r="AR76" i="21"/>
  <c r="CA76" i="21" s="1"/>
  <c r="CZ88" i="21" s="1"/>
  <c r="I68" i="21"/>
  <c r="BV68" i="21" s="1"/>
  <c r="AR12" i="21"/>
  <c r="CA12" i="21" s="1"/>
  <c r="BT31" i="21"/>
  <c r="CE31" i="21" s="1"/>
  <c r="I61" i="21"/>
  <c r="BV61" i="21" s="1"/>
  <c r="BT19" i="21"/>
  <c r="CE19" i="21" s="1"/>
  <c r="I9" i="21"/>
  <c r="BV9" i="21" s="1"/>
  <c r="BF6" i="21"/>
  <c r="CC6" i="21" s="1"/>
  <c r="I76" i="21"/>
  <c r="BV76" i="21" s="1"/>
  <c r="CH77" i="21" s="1"/>
  <c r="W64" i="21"/>
  <c r="BX64" i="21" s="1"/>
  <c r="AK21" i="21"/>
  <c r="BZ21" i="21" s="1"/>
  <c r="CY33" i="21" s="1"/>
  <c r="AD61" i="21"/>
  <c r="BY61" i="21" s="1"/>
  <c r="I58" i="21"/>
  <c r="BV58" i="21" s="1"/>
  <c r="BT23" i="21"/>
  <c r="CE23" i="21" s="1"/>
  <c r="DD35" i="21" s="1"/>
  <c r="P31" i="21"/>
  <c r="BW31" i="21" s="1"/>
  <c r="BT6" i="21"/>
  <c r="CE6" i="21" s="1"/>
  <c r="AR28" i="21"/>
  <c r="CA28" i="21" s="1"/>
  <c r="BM38" i="21"/>
  <c r="CD38" i="21" s="1"/>
  <c r="AD63" i="21"/>
  <c r="BY63" i="21" s="1"/>
  <c r="BM58" i="21"/>
  <c r="CD58" i="21" s="1"/>
  <c r="BT8" i="21"/>
  <c r="CE8" i="21" s="1"/>
  <c r="BT52" i="21"/>
  <c r="CE52" i="21" s="1"/>
  <c r="W77" i="21"/>
  <c r="BX77" i="21" s="1"/>
  <c r="W73" i="21"/>
  <c r="BX73" i="21" s="1"/>
  <c r="CW85" i="21" s="1"/>
  <c r="AD52" i="21"/>
  <c r="BY52" i="21" s="1"/>
  <c r="W28" i="21"/>
  <c r="BX28" i="21" s="1"/>
  <c r="BF23" i="21"/>
  <c r="CC23" i="21" s="1"/>
  <c r="AY28" i="21"/>
  <c r="CB28" i="21" s="1"/>
  <c r="AR43" i="21"/>
  <c r="CA43" i="21" s="1"/>
  <c r="AY30" i="21"/>
  <c r="CB30" i="21" s="1"/>
  <c r="BM13" i="21"/>
  <c r="CD13" i="21" s="1"/>
  <c r="BM47" i="21"/>
  <c r="CD47" i="21" s="1"/>
  <c r="BT64" i="21"/>
  <c r="CE64" i="21" s="1"/>
  <c r="W48" i="21"/>
  <c r="BX48" i="21" s="1"/>
  <c r="BF59" i="21"/>
  <c r="CC59" i="21" s="1"/>
  <c r="I63" i="21"/>
  <c r="BV63" i="21" s="1"/>
  <c r="BT57" i="21"/>
  <c r="CE57" i="21" s="1"/>
  <c r="BT59" i="21"/>
  <c r="CE59" i="21" s="1"/>
  <c r="P21" i="21"/>
  <c r="BW21" i="21" s="1"/>
  <c r="P26" i="21"/>
  <c r="BW26" i="21" s="1"/>
  <c r="AK51" i="21"/>
  <c r="BZ51" i="21" s="1"/>
  <c r="AK57" i="21"/>
  <c r="BZ57" i="21" s="1"/>
  <c r="AK19" i="21"/>
  <c r="BZ19" i="21" s="1"/>
  <c r="BF26" i="21"/>
  <c r="CC26" i="21" s="1"/>
  <c r="BT40" i="21"/>
  <c r="CE40" i="21" s="1"/>
  <c r="AD49" i="21"/>
  <c r="BY49" i="21" s="1"/>
  <c r="AK8" i="21"/>
  <c r="BZ8" i="21" s="1"/>
  <c r="AR22" i="21"/>
  <c r="CA22" i="21" s="1"/>
  <c r="BM24" i="21"/>
  <c r="CD24" i="21" s="1"/>
  <c r="I42" i="21"/>
  <c r="BV42" i="21" s="1"/>
  <c r="P37" i="21"/>
  <c r="BW37" i="21" s="1"/>
  <c r="BM62" i="21"/>
  <c r="CD62" i="21" s="1"/>
  <c r="AR64" i="21"/>
  <c r="CA64" i="21" s="1"/>
  <c r="AD42" i="21"/>
  <c r="BY42" i="21" s="1"/>
  <c r="AR75" i="21"/>
  <c r="CA75" i="21" s="1"/>
  <c r="AR11" i="21"/>
  <c r="CA11" i="21" s="1"/>
  <c r="W6" i="21"/>
  <c r="BX6" i="21" s="1"/>
  <c r="CW18" i="21" s="1"/>
  <c r="BM57" i="21"/>
  <c r="CD57" i="21" s="1"/>
  <c r="BM67" i="21"/>
  <c r="CD67" i="21" s="1"/>
  <c r="P72" i="21"/>
  <c r="BW72" i="21" s="1"/>
  <c r="BT20" i="21"/>
  <c r="CE20" i="21" s="1"/>
  <c r="BF52" i="21"/>
  <c r="CC52" i="21" s="1"/>
  <c r="W53" i="21"/>
  <c r="BX53" i="21" s="1"/>
  <c r="AD74" i="21"/>
  <c r="BY74" i="21" s="1"/>
  <c r="DD84" i="21"/>
  <c r="AR51" i="21"/>
  <c r="CA51" i="21" s="1"/>
  <c r="P61" i="21"/>
  <c r="BW61" i="21" s="1"/>
  <c r="AY76" i="21"/>
  <c r="CB76" i="21" s="1"/>
  <c r="AY9" i="21"/>
  <c r="CB9" i="21" s="1"/>
  <c r="BT51" i="21"/>
  <c r="CE51" i="21" s="1"/>
  <c r="AR53" i="21"/>
  <c r="CA53" i="21" s="1"/>
  <c r="P33" i="21"/>
  <c r="BW33" i="21" s="1"/>
  <c r="W39" i="21"/>
  <c r="BX39" i="21" s="1"/>
  <c r="W47" i="21"/>
  <c r="BX47" i="21" s="1"/>
  <c r="AR14" i="21"/>
  <c r="CA14" i="21" s="1"/>
  <c r="AK60" i="21"/>
  <c r="BZ60" i="21" s="1"/>
  <c r="AR6" i="21"/>
  <c r="CA6" i="21" s="1"/>
  <c r="I59" i="21"/>
  <c r="BV59" i="21" s="1"/>
  <c r="BT62" i="21"/>
  <c r="CE62" i="21" s="1"/>
  <c r="DD62" i="21" s="1"/>
  <c r="BM75" i="21"/>
  <c r="CD75" i="21" s="1"/>
  <c r="W32" i="21"/>
  <c r="BX32" i="21" s="1"/>
  <c r="AR32" i="21"/>
  <c r="CA32" i="21" s="1"/>
  <c r="CZ32" i="21" s="1"/>
  <c r="W34" i="21"/>
  <c r="BX34" i="21" s="1"/>
  <c r="AY18" i="21"/>
  <c r="CB18" i="21" s="1"/>
  <c r="AR77" i="21"/>
  <c r="CA77" i="21" s="1"/>
  <c r="P7" i="21"/>
  <c r="BW7" i="21" s="1"/>
  <c r="AK28" i="21"/>
  <c r="BZ28" i="21" s="1"/>
  <c r="AY26" i="21"/>
  <c r="CB26" i="21" s="1"/>
  <c r="AD10" i="21"/>
  <c r="BY10" i="21" s="1"/>
  <c r="W45" i="21"/>
  <c r="BX45" i="21" s="1"/>
  <c r="AK69" i="21"/>
  <c r="BZ69" i="21" s="1"/>
  <c r="AK63" i="21"/>
  <c r="BZ63" i="21" s="1"/>
  <c r="BF43" i="21"/>
  <c r="CC43" i="21" s="1"/>
  <c r="AY65" i="21"/>
  <c r="CB65" i="21" s="1"/>
  <c r="BF47" i="21"/>
  <c r="CC47" i="21" s="1"/>
  <c r="BF19" i="21"/>
  <c r="CC19" i="21" s="1"/>
  <c r="I60" i="21"/>
  <c r="BV60" i="21" s="1"/>
  <c r="BT22" i="21"/>
  <c r="CE22" i="21" s="1"/>
  <c r="AY10" i="21"/>
  <c r="CB10" i="21" s="1"/>
  <c r="AY6" i="21"/>
  <c r="CB6" i="21" s="1"/>
  <c r="CN7" i="21" s="1"/>
  <c r="AY36" i="21"/>
  <c r="CB36" i="21" s="1"/>
  <c r="BF75" i="21"/>
  <c r="CC75" i="21" s="1"/>
  <c r="AR10" i="21"/>
  <c r="CA10" i="21" s="1"/>
  <c r="AK75" i="21"/>
  <c r="BZ75" i="21" s="1"/>
  <c r="BF36" i="21"/>
  <c r="CC36" i="21" s="1"/>
  <c r="W19" i="21"/>
  <c r="BX19" i="21" s="1"/>
  <c r="BF48" i="21"/>
  <c r="CC48" i="21" s="1"/>
  <c r="I28" i="21"/>
  <c r="BV28" i="21" s="1"/>
  <c r="AY21" i="21"/>
  <c r="CB21" i="21" s="1"/>
  <c r="AK36" i="21"/>
  <c r="BZ36" i="21" s="1"/>
  <c r="BT55" i="21"/>
  <c r="CE55" i="21" s="1"/>
  <c r="W35" i="21"/>
  <c r="BX35" i="21" s="1"/>
  <c r="P60" i="21"/>
  <c r="BW60" i="21" s="1"/>
  <c r="W40" i="21"/>
  <c r="BX40" i="21" s="1"/>
  <c r="BT38" i="21"/>
  <c r="CE38" i="21" s="1"/>
  <c r="P76" i="21"/>
  <c r="BW76" i="21" s="1"/>
  <c r="CI76" i="21" s="1"/>
  <c r="AY19" i="21"/>
  <c r="CB19" i="21" s="1"/>
  <c r="BF30" i="21"/>
  <c r="CC30" i="21" s="1"/>
  <c r="I70" i="21"/>
  <c r="BV70" i="21" s="1"/>
  <c r="BF58" i="21"/>
  <c r="CC58" i="21" s="1"/>
  <c r="W37" i="21"/>
  <c r="BX37" i="21" s="1"/>
  <c r="CW49" i="21" s="1"/>
  <c r="AY56" i="21"/>
  <c r="CB56" i="21" s="1"/>
  <c r="AK70" i="21"/>
  <c r="BZ70" i="21" s="1"/>
  <c r="AR9" i="21"/>
  <c r="CA9" i="21" s="1"/>
  <c r="BM63" i="21"/>
  <c r="CD63" i="21" s="1"/>
  <c r="BM60" i="21"/>
  <c r="CD60" i="21" s="1"/>
  <c r="W11" i="21"/>
  <c r="BX11" i="21" s="1"/>
  <c r="AY60" i="21"/>
  <c r="CB60" i="21" s="1"/>
  <c r="AD77" i="21"/>
  <c r="BY77" i="21" s="1"/>
  <c r="W75" i="21"/>
  <c r="BX75" i="21" s="1"/>
  <c r="BF11" i="21"/>
  <c r="CC11" i="21" s="1"/>
  <c r="AY55" i="21"/>
  <c r="CB55" i="21" s="1"/>
  <c r="P44" i="21"/>
  <c r="BW44" i="21" s="1"/>
  <c r="I21" i="21"/>
  <c r="BV21" i="21" s="1"/>
  <c r="W72" i="21"/>
  <c r="BX72" i="21" s="1"/>
  <c r="W60" i="21"/>
  <c r="BX60" i="21" s="1"/>
  <c r="BF31" i="21"/>
  <c r="CC31" i="21" s="1"/>
  <c r="AR15" i="21"/>
  <c r="CA15" i="21" s="1"/>
  <c r="P10" i="21"/>
  <c r="BW10" i="21" s="1"/>
  <c r="BT9" i="21"/>
  <c r="CE9" i="21" s="1"/>
  <c r="BF71" i="21"/>
  <c r="CC71" i="21" s="1"/>
  <c r="P12" i="21"/>
  <c r="BW12" i="21" s="1"/>
  <c r="CI12" i="21" s="1"/>
  <c r="BF63" i="21"/>
  <c r="CC63" i="21" s="1"/>
  <c r="W16" i="21"/>
  <c r="BX16" i="21" s="1"/>
  <c r="BM14" i="21"/>
  <c r="CD14" i="21" s="1"/>
  <c r="I48" i="21"/>
  <c r="BV48" i="21" s="1"/>
  <c r="AK17" i="21"/>
  <c r="BZ17" i="21" s="1"/>
  <c r="W65" i="21"/>
  <c r="BX65" i="21" s="1"/>
  <c r="AK26" i="21"/>
  <c r="BZ26" i="21" s="1"/>
  <c r="BF65" i="21"/>
  <c r="CC65" i="21" s="1"/>
  <c r="BT10" i="21"/>
  <c r="CE10" i="21" s="1"/>
  <c r="BT30" i="21"/>
  <c r="CE30" i="21" s="1"/>
  <c r="AD31" i="21"/>
  <c r="BY31" i="21" s="1"/>
  <c r="BM34" i="21"/>
  <c r="CD34" i="21" s="1"/>
  <c r="AD32" i="21"/>
  <c r="BY32" i="21" s="1"/>
  <c r="I8" i="21"/>
  <c r="BV8" i="21" s="1"/>
  <c r="P23" i="21"/>
  <c r="BW23" i="21" s="1"/>
  <c r="AK16" i="21"/>
  <c r="BZ16" i="21" s="1"/>
  <c r="BM42" i="21"/>
  <c r="CD42" i="21" s="1"/>
  <c r="AR25" i="21"/>
  <c r="CA25" i="21" s="1"/>
  <c r="AR42" i="21"/>
  <c r="CA42" i="21" s="1"/>
  <c r="BF41" i="21"/>
  <c r="CC41" i="21" s="1"/>
  <c r="AD21" i="21"/>
  <c r="BY21" i="21" s="1"/>
  <c r="AK12" i="21"/>
  <c r="BZ12" i="21" s="1"/>
  <c r="AK18" i="21"/>
  <c r="BZ18" i="21" s="1"/>
  <c r="I71" i="21"/>
  <c r="BV71" i="21" s="1"/>
  <c r="W29" i="21"/>
  <c r="BX29" i="21" s="1"/>
  <c r="AD75" i="21"/>
  <c r="BY75" i="21" s="1"/>
  <c r="BM52" i="21"/>
  <c r="CD52" i="21" s="1"/>
  <c r="BT34" i="21"/>
  <c r="CE34" i="21" s="1"/>
  <c r="AD57" i="21"/>
  <c r="BY57" i="21" s="1"/>
  <c r="AD16" i="21"/>
  <c r="BY16" i="21" s="1"/>
  <c r="BM59" i="21"/>
  <c r="CD59" i="21" s="1"/>
  <c r="P35" i="21"/>
  <c r="BW35" i="21" s="1"/>
  <c r="W66" i="21"/>
  <c r="BX66" i="21" s="1"/>
  <c r="AD22" i="21"/>
  <c r="BY22" i="21" s="1"/>
  <c r="BM17" i="21"/>
  <c r="CD17" i="21" s="1"/>
  <c r="AK42" i="21"/>
  <c r="BZ42" i="21" s="1"/>
  <c r="P9" i="21"/>
  <c r="BW9" i="21" s="1"/>
  <c r="BM22" i="21"/>
  <c r="CD22" i="21" s="1"/>
  <c r="BT71" i="21"/>
  <c r="CE71" i="21" s="1"/>
  <c r="I33" i="21"/>
  <c r="BV33" i="21" s="1"/>
  <c r="BF67" i="21"/>
  <c r="CC67" i="21" s="1"/>
  <c r="P32" i="21"/>
  <c r="BW32" i="21" s="1"/>
  <c r="I23" i="21"/>
  <c r="BV23" i="21" s="1"/>
  <c r="BF50" i="21"/>
  <c r="CC50" i="21" s="1"/>
  <c r="I27" i="21"/>
  <c r="BV27" i="21" s="1"/>
  <c r="P13" i="21"/>
  <c r="BW13" i="21" s="1"/>
  <c r="W62" i="21"/>
  <c r="BX62" i="21" s="1"/>
  <c r="P65" i="21"/>
  <c r="BW65" i="21" s="1"/>
  <c r="AY62" i="21"/>
  <c r="CB62" i="21" s="1"/>
  <c r="AD26" i="21"/>
  <c r="BY26" i="21" s="1"/>
  <c r="AR5" i="21"/>
  <c r="CA5" i="21" s="1"/>
  <c r="BF7" i="21"/>
  <c r="CC7" i="21" s="1"/>
  <c r="I65" i="21"/>
  <c r="BV65" i="21" s="1"/>
  <c r="CU77" i="21" s="1"/>
  <c r="P52" i="21"/>
  <c r="BW52" i="21" s="1"/>
  <c r="BT24" i="21"/>
  <c r="CE24" i="21" s="1"/>
  <c r="AR56" i="21"/>
  <c r="CA56" i="21" s="1"/>
  <c r="BF74" i="21"/>
  <c r="CC74" i="21" s="1"/>
  <c r="W59" i="21"/>
  <c r="BX59" i="21" s="1"/>
  <c r="AR47" i="21"/>
  <c r="CA47" i="21" s="1"/>
  <c r="W31" i="21"/>
  <c r="BX31" i="21" s="1"/>
  <c r="I18" i="21"/>
  <c r="BV18" i="21" s="1"/>
  <c r="W21" i="21"/>
  <c r="BX21" i="21" s="1"/>
  <c r="AK61" i="21"/>
  <c r="BZ61" i="21" s="1"/>
  <c r="AK62" i="21"/>
  <c r="BZ62" i="21" s="1"/>
  <c r="P42" i="21"/>
  <c r="BW42" i="21" s="1"/>
  <c r="I75" i="21"/>
  <c r="BV75" i="21" s="1"/>
  <c r="P64" i="21"/>
  <c r="BW64" i="21" s="1"/>
  <c r="BM20" i="21"/>
  <c r="CD20" i="21" s="1"/>
  <c r="AK27" i="21"/>
  <c r="BZ27" i="21" s="1"/>
  <c r="BM48" i="21"/>
  <c r="CD48" i="21" s="1"/>
  <c r="AD20" i="21"/>
  <c r="BY20" i="21" s="1"/>
  <c r="AD65" i="21"/>
  <c r="BY65" i="21" s="1"/>
  <c r="AY25" i="21"/>
  <c r="CB25" i="21" s="1"/>
  <c r="BF9" i="21"/>
  <c r="CC9" i="21" s="1"/>
  <c r="BF32" i="21"/>
  <c r="CC32" i="21" s="1"/>
  <c r="BM65" i="21"/>
  <c r="CD65" i="21" s="1"/>
  <c r="BF34" i="21"/>
  <c r="CC34" i="21" s="1"/>
  <c r="AD44" i="21"/>
  <c r="BY44" i="21" s="1"/>
  <c r="BT74" i="21"/>
  <c r="CE74" i="21" s="1"/>
  <c r="I39" i="21"/>
  <c r="BV39" i="21" s="1"/>
  <c r="AY52" i="21"/>
  <c r="CB52" i="21" s="1"/>
  <c r="AY68" i="21"/>
  <c r="CB68" i="21" s="1"/>
  <c r="CN68" i="21" s="1"/>
  <c r="W15" i="21"/>
  <c r="BX15" i="21" s="1"/>
  <c r="AK59" i="21"/>
  <c r="BZ59" i="21" s="1"/>
  <c r="AR39" i="21"/>
  <c r="CA39" i="21" s="1"/>
  <c r="BT53" i="21"/>
  <c r="CE53" i="21" s="1"/>
  <c r="P8" i="21"/>
  <c r="BW8" i="21" s="1"/>
  <c r="I5" i="21"/>
  <c r="BV5" i="21" s="1"/>
  <c r="AK41" i="21"/>
  <c r="BZ41" i="21" s="1"/>
  <c r="AR59" i="21"/>
  <c r="CA59" i="21" s="1"/>
  <c r="AR13" i="21"/>
  <c r="CA13" i="21" s="1"/>
  <c r="I50" i="21"/>
  <c r="BV50" i="21" s="1"/>
  <c r="AY17" i="21"/>
  <c r="CB17" i="21" s="1"/>
  <c r="BM9" i="21"/>
  <c r="CD9" i="21" s="1"/>
  <c r="AD56" i="21"/>
  <c r="BY56" i="21" s="1"/>
  <c r="AK23" i="21"/>
  <c r="BZ23" i="21" s="1"/>
  <c r="BT70" i="21"/>
  <c r="CE70" i="21" s="1"/>
  <c r="BF64" i="21"/>
  <c r="CC64" i="21" s="1"/>
  <c r="AR68" i="21"/>
  <c r="CA68" i="21" s="1"/>
  <c r="BM12" i="21"/>
  <c r="CD12" i="21" s="1"/>
  <c r="I41" i="21"/>
  <c r="BV41" i="21" s="1"/>
  <c r="AR26" i="21"/>
  <c r="CA26" i="21" s="1"/>
  <c r="AD8" i="21"/>
  <c r="BY8" i="21" s="1"/>
  <c r="AD9" i="21"/>
  <c r="BY9" i="21" s="1"/>
  <c r="AD50" i="21"/>
  <c r="BY50" i="21" s="1"/>
  <c r="BM66" i="21"/>
  <c r="CD66" i="21" s="1"/>
  <c r="W13" i="21"/>
  <c r="BX13" i="21" s="1"/>
  <c r="AK24" i="21"/>
  <c r="BZ24" i="21" s="1"/>
  <c r="AY63" i="21"/>
  <c r="CB63" i="21" s="1"/>
  <c r="I30" i="21"/>
  <c r="BV30" i="21" s="1"/>
  <c r="BM15" i="21"/>
  <c r="CD15" i="21" s="1"/>
  <c r="W42" i="21"/>
  <c r="BX42" i="21" s="1"/>
  <c r="AK54" i="21"/>
  <c r="BZ54" i="21" s="1"/>
  <c r="BT12" i="21"/>
  <c r="CE12" i="21" s="1"/>
  <c r="AD54" i="21"/>
  <c r="BY54" i="21" s="1"/>
  <c r="CK55" i="21" s="1"/>
  <c r="BF56" i="21"/>
  <c r="CC56" i="21" s="1"/>
  <c r="BT28" i="21"/>
  <c r="CE28" i="21" s="1"/>
  <c r="BC101" i="35"/>
  <c r="BE101" i="35" s="1"/>
  <c r="AY70" i="21"/>
  <c r="CB70" i="21" s="1"/>
  <c r="AK34" i="21"/>
  <c r="BZ34" i="21" s="1"/>
  <c r="BF37" i="21"/>
  <c r="CC37" i="21" s="1"/>
  <c r="AY74" i="21"/>
  <c r="CB74" i="21" s="1"/>
  <c r="AD15" i="21"/>
  <c r="BY15" i="21" s="1"/>
  <c r="AR48" i="21"/>
  <c r="CA48" i="21" s="1"/>
  <c r="AD27" i="21"/>
  <c r="BY27" i="21" s="1"/>
  <c r="AD46" i="21"/>
  <c r="BY46" i="21" s="1"/>
  <c r="AK29" i="21"/>
  <c r="BZ29" i="21" s="1"/>
  <c r="BM27" i="21"/>
  <c r="CD27" i="21" s="1"/>
  <c r="AY75" i="21"/>
  <c r="CB75" i="21" s="1"/>
  <c r="BT49" i="21"/>
  <c r="CE49" i="21" s="1"/>
  <c r="DD61" i="21" s="1"/>
  <c r="AD23" i="21"/>
  <c r="BY23" i="21" s="1"/>
  <c r="CK24" i="21" s="1"/>
  <c r="W38" i="21"/>
  <c r="BX38" i="21" s="1"/>
  <c r="BF73" i="21"/>
  <c r="CC73" i="21" s="1"/>
  <c r="P24" i="21"/>
  <c r="BW24" i="21" s="1"/>
  <c r="I37" i="21"/>
  <c r="BV37" i="21" s="1"/>
  <c r="P27" i="21"/>
  <c r="BW27" i="21" s="1"/>
  <c r="AY58" i="21"/>
  <c r="CB58" i="21" s="1"/>
  <c r="AD53" i="21"/>
  <c r="BY53" i="21" s="1"/>
  <c r="BM69" i="21"/>
  <c r="CD69" i="21" s="1"/>
  <c r="P73" i="21"/>
  <c r="BW73" i="21" s="1"/>
  <c r="BF33" i="21"/>
  <c r="CC33" i="21" s="1"/>
  <c r="BM8" i="21"/>
  <c r="CD8" i="21" s="1"/>
  <c r="AR61" i="21"/>
  <c r="CA61" i="21" s="1"/>
  <c r="I14" i="21"/>
  <c r="BV14" i="21" s="1"/>
  <c r="CH15" i="21" s="1"/>
  <c r="BF53" i="21"/>
  <c r="CC53" i="21" s="1"/>
  <c r="BM73" i="21"/>
  <c r="CD73" i="21" s="1"/>
  <c r="AK7" i="21"/>
  <c r="BZ7" i="21" s="1"/>
  <c r="I26" i="21"/>
  <c r="BV26" i="21" s="1"/>
  <c r="BM25" i="21"/>
  <c r="CD25" i="21" s="1"/>
  <c r="BT42" i="21"/>
  <c r="CE42" i="21" s="1"/>
  <c r="P63" i="21"/>
  <c r="BW63" i="21" s="1"/>
  <c r="I44" i="21"/>
  <c r="BV44" i="21" s="1"/>
  <c r="AK56" i="21"/>
  <c r="BZ56" i="21" s="1"/>
  <c r="P69" i="21"/>
  <c r="BW69" i="21" s="1"/>
  <c r="AD59" i="21"/>
  <c r="BY59" i="21" s="1"/>
  <c r="BT26" i="21"/>
  <c r="CE26" i="21" s="1"/>
  <c r="BT47" i="21"/>
  <c r="CE47" i="21" s="1"/>
  <c r="BF62" i="21"/>
  <c r="CC62" i="21" s="1"/>
  <c r="I31" i="21"/>
  <c r="BV31" i="21" s="1"/>
  <c r="I66" i="21"/>
  <c r="BV66" i="21" s="1"/>
  <c r="W7" i="21"/>
  <c r="BX7" i="21" s="1"/>
  <c r="BT16" i="21"/>
  <c r="CE16" i="21" s="1"/>
  <c r="AY47" i="21"/>
  <c r="CB47" i="21" s="1"/>
  <c r="AD58" i="21"/>
  <c r="BY58" i="21" s="1"/>
  <c r="AK49" i="21"/>
  <c r="BZ49" i="21" s="1"/>
  <c r="AY72" i="21"/>
  <c r="CB72" i="21" s="1"/>
  <c r="AY48" i="21"/>
  <c r="CB48" i="21" s="1"/>
  <c r="AK13" i="21"/>
  <c r="BZ13" i="21" s="1"/>
  <c r="BF28" i="21"/>
  <c r="CC28" i="21" s="1"/>
  <c r="BM50" i="21"/>
  <c r="CD50" i="21" s="1"/>
  <c r="CP51" i="21" s="1"/>
  <c r="BM26" i="21"/>
  <c r="CD26" i="21" s="1"/>
  <c r="W74" i="21"/>
  <c r="BX74" i="21" s="1"/>
  <c r="AY57" i="21"/>
  <c r="CB57" i="21" s="1"/>
  <c r="BM41" i="21"/>
  <c r="CD41" i="21" s="1"/>
  <c r="AR67" i="21"/>
  <c r="CA67" i="21" s="1"/>
  <c r="I54" i="21"/>
  <c r="BV54" i="21" s="1"/>
  <c r="AY37" i="21"/>
  <c r="CB37" i="21" s="1"/>
  <c r="AK14" i="21"/>
  <c r="BZ14" i="21" s="1"/>
  <c r="BF20" i="21"/>
  <c r="CC20" i="21" s="1"/>
  <c r="BT36" i="21"/>
  <c r="CE36" i="21" s="1"/>
  <c r="AR33" i="21"/>
  <c r="CA33" i="21" s="1"/>
  <c r="AR27" i="21"/>
  <c r="CA27" i="21" s="1"/>
  <c r="W69" i="21"/>
  <c r="BX69" i="21" s="1"/>
  <c r="CJ70" i="21" s="1"/>
  <c r="BM37" i="21"/>
  <c r="CD37" i="21" s="1"/>
  <c r="P77" i="21"/>
  <c r="BW77" i="21" s="1"/>
  <c r="BT65" i="21"/>
  <c r="CE65" i="21" s="1"/>
  <c r="BF45" i="21"/>
  <c r="CC45" i="21" s="1"/>
  <c r="BM21" i="21"/>
  <c r="CD21" i="21" s="1"/>
  <c r="AY50" i="21"/>
  <c r="CB50" i="21" s="1"/>
  <c r="I35" i="21"/>
  <c r="BV35" i="21" s="1"/>
  <c r="CH36" i="21" s="1"/>
  <c r="P45" i="21"/>
  <c r="BW45" i="21" s="1"/>
  <c r="AD71" i="21"/>
  <c r="BY71" i="21" s="1"/>
  <c r="AY35" i="21"/>
  <c r="CB35" i="21" s="1"/>
  <c r="AY44" i="21"/>
  <c r="CB44" i="21" s="1"/>
  <c r="BM6" i="21"/>
  <c r="CD6" i="21" s="1"/>
  <c r="BT13" i="21"/>
  <c r="CE13" i="21" s="1"/>
  <c r="I72" i="21"/>
  <c r="BV72" i="21" s="1"/>
  <c r="AY8" i="21"/>
  <c r="CB8" i="21" s="1"/>
  <c r="BM40" i="21"/>
  <c r="CD40" i="21" s="1"/>
  <c r="AK44" i="21"/>
  <c r="BZ44" i="21" s="1"/>
  <c r="AY33" i="21"/>
  <c r="CB33" i="21" s="1"/>
  <c r="BT17" i="21"/>
  <c r="CE17" i="21" s="1"/>
  <c r="BM43" i="21"/>
  <c r="CD43" i="21" s="1"/>
  <c r="W50" i="21"/>
  <c r="BX50" i="21" s="1"/>
  <c r="AR21" i="21"/>
  <c r="CA21" i="21" s="1"/>
  <c r="AK74" i="21"/>
  <c r="BZ74" i="21" s="1"/>
  <c r="BM44" i="21"/>
  <c r="CD44" i="21" s="1"/>
  <c r="W54" i="21"/>
  <c r="BX54" i="21" s="1"/>
  <c r="CJ55" i="21" s="1"/>
  <c r="BM56" i="21"/>
  <c r="CD56" i="21" s="1"/>
  <c r="AR7" i="21"/>
  <c r="CA7" i="21" s="1"/>
  <c r="AR29" i="21"/>
  <c r="CA29" i="21" s="1"/>
  <c r="BF61" i="21"/>
  <c r="CC61" i="21" s="1"/>
  <c r="P17" i="21"/>
  <c r="BW17" i="21" s="1"/>
  <c r="W76" i="21"/>
  <c r="BX76" i="21" s="1"/>
  <c r="AR41" i="21"/>
  <c r="CA41" i="21" s="1"/>
  <c r="BF18" i="21"/>
  <c r="CC18" i="21" s="1"/>
  <c r="BF39" i="21"/>
  <c r="CC39" i="21" s="1"/>
  <c r="AY59" i="21"/>
  <c r="CB59" i="21" s="1"/>
  <c r="AY32" i="21"/>
  <c r="CB32" i="21" s="1"/>
  <c r="BT7" i="21"/>
  <c r="CE7" i="21" s="1"/>
  <c r="AK48" i="21"/>
  <c r="BZ48" i="21" s="1"/>
  <c r="BT15" i="21"/>
  <c r="CE15" i="21" s="1"/>
  <c r="BT37" i="21"/>
  <c r="CE37" i="21" s="1"/>
  <c r="I38" i="21"/>
  <c r="BV38" i="21" s="1"/>
  <c r="BM74" i="21"/>
  <c r="CD74" i="21" s="1"/>
  <c r="AD34" i="21"/>
  <c r="BY34" i="21" s="1"/>
  <c r="AR65" i="21"/>
  <c r="CA65" i="21" s="1"/>
  <c r="W36" i="21"/>
  <c r="BX36" i="21" s="1"/>
  <c r="AD39" i="21"/>
  <c r="BY39" i="21" s="1"/>
  <c r="AK72" i="21"/>
  <c r="BZ72" i="21" s="1"/>
  <c r="W9" i="21"/>
  <c r="BX9" i="21" s="1"/>
  <c r="AD67" i="21"/>
  <c r="BY67" i="21" s="1"/>
  <c r="AD6" i="21"/>
  <c r="BY6" i="21" s="1"/>
  <c r="AD38" i="21"/>
  <c r="BY38" i="21" s="1"/>
  <c r="BT33" i="21"/>
  <c r="CE33" i="21" s="1"/>
  <c r="W17" i="21"/>
  <c r="BX17" i="21" s="1"/>
  <c r="CJ18" i="21" s="1"/>
  <c r="AY16" i="21"/>
  <c r="CB16" i="21" s="1"/>
  <c r="BT75" i="21"/>
  <c r="CE75" i="21" s="1"/>
  <c r="BF55" i="21"/>
  <c r="CC55" i="21" s="1"/>
  <c r="BF38" i="21"/>
  <c r="CC38" i="21" s="1"/>
  <c r="AK30" i="21"/>
  <c r="BZ30" i="21" s="1"/>
  <c r="BF70" i="21"/>
  <c r="CC70" i="21" s="1"/>
  <c r="AK38" i="21"/>
  <c r="BZ38" i="21" s="1"/>
  <c r="AY15" i="21"/>
  <c r="CB15" i="21" s="1"/>
  <c r="AR63" i="21"/>
  <c r="CA63" i="21" s="1"/>
  <c r="P74" i="21"/>
  <c r="BW74" i="21" s="1"/>
  <c r="AY66" i="21"/>
  <c r="CB66" i="21" s="1"/>
  <c r="P50" i="21"/>
  <c r="BW50" i="21" s="1"/>
  <c r="AK22" i="21"/>
  <c r="BZ22" i="21" s="1"/>
  <c r="P59" i="21"/>
  <c r="BW59" i="21" s="1"/>
  <c r="BM30" i="21"/>
  <c r="CD30" i="21" s="1"/>
  <c r="W5" i="21"/>
  <c r="BX5" i="21" s="1"/>
  <c r="BM31" i="21"/>
  <c r="CD31" i="21" s="1"/>
  <c r="BM49" i="21"/>
  <c r="CD49" i="21" s="1"/>
  <c r="BF27" i="21"/>
  <c r="CC27" i="21" s="1"/>
  <c r="AR8" i="21"/>
  <c r="CA8" i="21" s="1"/>
  <c r="I56" i="21"/>
  <c r="BV56" i="21" s="1"/>
  <c r="P55" i="21"/>
  <c r="BW55" i="21" s="1"/>
  <c r="CI56" i="21" s="1"/>
  <c r="BT29" i="21"/>
  <c r="CE29" i="21" s="1"/>
  <c r="W71" i="21"/>
  <c r="BX71" i="21" s="1"/>
  <c r="W57" i="21"/>
  <c r="BX57" i="21" s="1"/>
  <c r="CJ58" i="21" s="1"/>
  <c r="P15" i="21"/>
  <c r="BW15" i="21" s="1"/>
  <c r="I74" i="21"/>
  <c r="BV74" i="21" s="1"/>
  <c r="BF49" i="21"/>
  <c r="CC49" i="21" s="1"/>
  <c r="AD68" i="21"/>
  <c r="BY68" i="21" s="1"/>
  <c r="I46" i="21"/>
  <c r="BV46" i="21" s="1"/>
  <c r="CH47" i="21" s="1"/>
  <c r="AR70" i="21"/>
  <c r="CA70" i="21" s="1"/>
  <c r="BT45" i="21"/>
  <c r="CE45" i="21" s="1"/>
  <c r="AK46" i="21"/>
  <c r="BZ46" i="21" s="1"/>
  <c r="P54" i="21"/>
  <c r="BW54" i="21" s="1"/>
  <c r="AD40" i="21"/>
  <c r="BY40" i="21" s="1"/>
  <c r="BF66" i="21"/>
  <c r="CC66" i="21" s="1"/>
  <c r="AR23" i="21"/>
  <c r="CA23" i="21" s="1"/>
  <c r="BT27" i="21"/>
  <c r="CE27" i="21" s="1"/>
  <c r="AR57" i="21"/>
  <c r="CA57" i="21" s="1"/>
  <c r="W52" i="21"/>
  <c r="BX52" i="21" s="1"/>
  <c r="AR60" i="21"/>
  <c r="CA60" i="21" s="1"/>
  <c r="P36" i="21"/>
  <c r="BW36" i="21" s="1"/>
  <c r="CV48" i="21" s="1"/>
  <c r="BF54" i="21"/>
  <c r="CC54" i="21" s="1"/>
  <c r="AK66" i="21"/>
  <c r="BZ66" i="21" s="1"/>
  <c r="I40" i="21"/>
  <c r="BV40" i="21" s="1"/>
  <c r="AY23" i="21"/>
  <c r="CB23" i="21" s="1"/>
  <c r="AD35" i="21"/>
  <c r="BY35" i="21" s="1"/>
  <c r="BF35" i="21"/>
  <c r="CC35" i="21" s="1"/>
  <c r="AD73" i="21"/>
  <c r="BY73" i="21" s="1"/>
  <c r="BM16" i="21"/>
  <c r="CD16" i="21" s="1"/>
  <c r="AK35" i="21"/>
  <c r="BZ35" i="21" s="1"/>
  <c r="I7" i="21"/>
  <c r="BV7" i="21" s="1"/>
  <c r="BF29" i="21"/>
  <c r="CC29" i="21" s="1"/>
  <c r="AD12" i="21"/>
  <c r="BY12" i="21" s="1"/>
  <c r="AD69" i="21"/>
  <c r="BY69" i="21" s="1"/>
  <c r="BT43" i="21"/>
  <c r="CE43" i="21" s="1"/>
  <c r="I17" i="21"/>
  <c r="BV17" i="21" s="1"/>
  <c r="AY13" i="21"/>
  <c r="CB13" i="21" s="1"/>
  <c r="AY42" i="21"/>
  <c r="CB42" i="21" s="1"/>
  <c r="I51" i="21"/>
  <c r="BV51" i="21" s="1"/>
  <c r="AR62" i="21"/>
  <c r="CA62" i="21" s="1"/>
  <c r="BF68" i="21"/>
  <c r="CC68" i="21" s="1"/>
  <c r="BM64" i="21"/>
  <c r="CD64" i="21" s="1"/>
  <c r="I32" i="21"/>
  <c r="BV32" i="21" s="1"/>
  <c r="AR49" i="21"/>
  <c r="CA49" i="21" s="1"/>
  <c r="P25" i="21"/>
  <c r="BW25" i="21" s="1"/>
  <c r="P6" i="21"/>
  <c r="BW6" i="21" s="1"/>
  <c r="P34" i="21"/>
  <c r="BW34" i="21" s="1"/>
  <c r="CV34" i="21" s="1"/>
  <c r="BF25" i="21"/>
  <c r="CC25" i="21" s="1"/>
  <c r="AD48" i="21"/>
  <c r="BY48" i="21" s="1"/>
  <c r="I34" i="21"/>
  <c r="BV34" i="21" s="1"/>
  <c r="BF76" i="21"/>
  <c r="CC76" i="21" s="1"/>
  <c r="I20" i="21"/>
  <c r="BV20" i="21" s="1"/>
  <c r="I69" i="21"/>
  <c r="BV69" i="21" s="1"/>
  <c r="AD62" i="21"/>
  <c r="BY62" i="21" s="1"/>
  <c r="W44" i="21"/>
  <c r="BX44" i="21" s="1"/>
  <c r="BF13" i="21"/>
  <c r="CC13" i="21" s="1"/>
  <c r="BM32" i="21"/>
  <c r="CD32" i="21" s="1"/>
  <c r="I29" i="21"/>
  <c r="BV29" i="21" s="1"/>
  <c r="W10" i="21"/>
  <c r="BX10" i="21" s="1"/>
  <c r="W12" i="21"/>
  <c r="BX12" i="21" s="1"/>
  <c r="AK43" i="21"/>
  <c r="BZ43" i="21" s="1"/>
  <c r="BF12" i="21"/>
  <c r="CC12" i="21" s="1"/>
  <c r="AY29" i="21"/>
  <c r="CB29" i="21" s="1"/>
  <c r="AK37" i="21"/>
  <c r="BZ37" i="21" s="1"/>
  <c r="AD25" i="21"/>
  <c r="BY25" i="21" s="1"/>
  <c r="AD18" i="21"/>
  <c r="BY18" i="21" s="1"/>
  <c r="P66" i="21"/>
  <c r="BW66" i="21" s="1"/>
  <c r="BT44" i="21"/>
  <c r="CE44" i="21" s="1"/>
  <c r="AY46" i="21"/>
  <c r="CB46" i="21" s="1"/>
  <c r="AR30" i="21"/>
  <c r="CA30" i="21" s="1"/>
  <c r="W27" i="21"/>
  <c r="BX27" i="21" s="1"/>
  <c r="P51" i="21"/>
  <c r="BW51" i="21" s="1"/>
  <c r="W26" i="21"/>
  <c r="BX26" i="21" s="1"/>
  <c r="AK10" i="21"/>
  <c r="BZ10" i="21" s="1"/>
  <c r="BF42" i="21"/>
  <c r="CC42" i="21" s="1"/>
  <c r="AY5" i="21"/>
  <c r="CB5" i="21" s="1"/>
  <c r="AR37" i="21"/>
  <c r="CA37" i="21" s="1"/>
  <c r="AR58" i="21"/>
  <c r="CA58" i="21" s="1"/>
  <c r="W43" i="21"/>
  <c r="BX43" i="21" s="1"/>
  <c r="BM33" i="21"/>
  <c r="CD33" i="21" s="1"/>
  <c r="BT77" i="21"/>
  <c r="CE77" i="21" s="1"/>
  <c r="BM11" i="21"/>
  <c r="CD11" i="21" s="1"/>
  <c r="P53" i="21"/>
  <c r="BW53" i="21" s="1"/>
  <c r="AR52" i="21"/>
  <c r="CA52" i="21" s="1"/>
  <c r="AR36" i="21"/>
  <c r="CA36" i="21" s="1"/>
  <c r="P43" i="21"/>
  <c r="BW43" i="21" s="1"/>
  <c r="BF51" i="21"/>
  <c r="CC51" i="21" s="1"/>
  <c r="AD60" i="21"/>
  <c r="BY60" i="21" s="1"/>
  <c r="AK25" i="21"/>
  <c r="BZ25" i="21" s="1"/>
  <c r="AK40" i="21"/>
  <c r="BZ40" i="21" s="1"/>
  <c r="AY51" i="21"/>
  <c r="CB51" i="21" s="1"/>
  <c r="P70" i="21"/>
  <c r="BW70" i="21" s="1"/>
  <c r="AR74" i="21"/>
  <c r="CA74" i="21" s="1"/>
  <c r="P19" i="21"/>
  <c r="BW19" i="21" s="1"/>
  <c r="AR16" i="21"/>
  <c r="CA16" i="21" s="1"/>
  <c r="BT63" i="21"/>
  <c r="CE63" i="21" s="1"/>
  <c r="AD36" i="21"/>
  <c r="BY36" i="21" s="1"/>
  <c r="BM77" i="21"/>
  <c r="CD77" i="21" s="1"/>
  <c r="AK39" i="21"/>
  <c r="BZ39" i="21" s="1"/>
  <c r="AR69" i="21"/>
  <c r="CA69" i="21" s="1"/>
  <c r="P18" i="21"/>
  <c r="BW18" i="21" s="1"/>
  <c r="AD43" i="21"/>
  <c r="BY43" i="21" s="1"/>
  <c r="CX55" i="21" s="1"/>
  <c r="AY12" i="21"/>
  <c r="CB12" i="21" s="1"/>
  <c r="W24" i="21"/>
  <c r="BX24" i="21" s="1"/>
  <c r="P30" i="21"/>
  <c r="BW30" i="21" s="1"/>
  <c r="BF69" i="21"/>
  <c r="CC69" i="21" s="1"/>
  <c r="W61" i="21"/>
  <c r="BX61" i="21" s="1"/>
  <c r="P49" i="21"/>
  <c r="BW49" i="21" s="1"/>
  <c r="AD45" i="21"/>
  <c r="BY45" i="21" s="1"/>
  <c r="BT66" i="21"/>
  <c r="CE66" i="21" s="1"/>
  <c r="W41" i="21"/>
  <c r="BX41" i="21" s="1"/>
  <c r="I43" i="21"/>
  <c r="BV43" i="21" s="1"/>
  <c r="W30" i="21"/>
  <c r="BX30" i="21" s="1"/>
  <c r="AD70" i="21"/>
  <c r="BY70" i="21" s="1"/>
  <c r="BT56" i="21"/>
  <c r="CE56" i="21" s="1"/>
  <c r="DA89" i="21"/>
  <c r="BH85" i="20"/>
  <c r="AU28" i="20"/>
  <c r="AU33" i="20"/>
  <c r="BH17" i="20"/>
  <c r="AU81" i="20"/>
  <c r="AU64" i="20"/>
  <c r="BG34" i="20"/>
  <c r="BG62" i="20"/>
  <c r="F48" i="19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BH102" i="35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D102" i="35"/>
  <c r="G102" i="35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D103" i="35"/>
  <c r="G103" i="35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D101" i="35"/>
  <c r="G101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D104" i="35"/>
  <c r="G104" i="35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D107" i="35"/>
  <c r="D106" i="35"/>
  <c r="D105" i="35"/>
  <c r="CP46" i="21" l="1"/>
  <c r="CX51" i="21"/>
  <c r="Z103" i="35"/>
  <c r="CN67" i="21"/>
  <c r="CX30" i="21"/>
  <c r="CJ14" i="21"/>
  <c r="CJ15" i="21"/>
  <c r="CJ56" i="21"/>
  <c r="CJ25" i="21"/>
  <c r="CQ64" i="21"/>
  <c r="CN38" i="21"/>
  <c r="CN20" i="21"/>
  <c r="DA20" i="21"/>
  <c r="CV17" i="21"/>
  <c r="CQ46" i="21"/>
  <c r="CI15" i="21"/>
  <c r="CV32" i="21"/>
  <c r="CO40" i="21"/>
  <c r="DA41" i="21"/>
  <c r="CK15" i="21"/>
  <c r="CX26" i="21"/>
  <c r="CN61" i="21"/>
  <c r="CN31" i="21"/>
  <c r="CO16" i="21"/>
  <c r="DC46" i="21"/>
  <c r="CZ31" i="21"/>
  <c r="CY27" i="21"/>
  <c r="CL16" i="21"/>
  <c r="DC53" i="21"/>
  <c r="CJ12" i="21"/>
  <c r="DB46" i="21"/>
  <c r="DC65" i="21"/>
  <c r="CK72" i="21"/>
  <c r="CL15" i="21"/>
  <c r="CZ18" i="21"/>
  <c r="CM50" i="21"/>
  <c r="CM15" i="21"/>
  <c r="CY50" i="21"/>
  <c r="CZ50" i="21"/>
  <c r="CW68" i="21"/>
  <c r="CQ69" i="21"/>
  <c r="CJ49" i="21"/>
  <c r="CV40" i="21"/>
  <c r="CQ68" i="21"/>
  <c r="CW80" i="21"/>
  <c r="CL12" i="21"/>
  <c r="CL10" i="21"/>
  <c r="DC76" i="21"/>
  <c r="CK37" i="21"/>
  <c r="CX37" i="21"/>
  <c r="CK38" i="21"/>
  <c r="CK6" i="21"/>
  <c r="DD67" i="21"/>
  <c r="CQ67" i="21"/>
  <c r="CH6" i="21"/>
  <c r="CP53" i="21"/>
  <c r="CV26" i="21"/>
  <c r="CQ59" i="21"/>
  <c r="CP54" i="21"/>
  <c r="CO17" i="21"/>
  <c r="CM19" i="21"/>
  <c r="CV22" i="21"/>
  <c r="CL69" i="21"/>
  <c r="CU89" i="21"/>
  <c r="CP19" i="21"/>
  <c r="CW52" i="21"/>
  <c r="DG79" i="21"/>
  <c r="CM20" i="21"/>
  <c r="CO7" i="21"/>
  <c r="DC31" i="21"/>
  <c r="CP20" i="21"/>
  <c r="DC19" i="21"/>
  <c r="DC54" i="21"/>
  <c r="CN45" i="21"/>
  <c r="CW20" i="21"/>
  <c r="CH53" i="21"/>
  <c r="DA45" i="21"/>
  <c r="CP13" i="21"/>
  <c r="CI57" i="21"/>
  <c r="CU67" i="21"/>
  <c r="CN57" i="21"/>
  <c r="CK28" i="21"/>
  <c r="CU45" i="21"/>
  <c r="CM18" i="21"/>
  <c r="CO6" i="21"/>
  <c r="CH13" i="21"/>
  <c r="DA43" i="21"/>
  <c r="DC40" i="21"/>
  <c r="DD46" i="21"/>
  <c r="DD50" i="21"/>
  <c r="CQ19" i="21"/>
  <c r="CK8" i="21"/>
  <c r="CV20" i="21"/>
  <c r="CL33" i="21"/>
  <c r="CI39" i="21"/>
  <c r="CH12" i="21"/>
  <c r="CX38" i="21"/>
  <c r="CI23" i="21"/>
  <c r="CY31" i="21"/>
  <c r="CV41" i="21"/>
  <c r="CQ6" i="21"/>
  <c r="CL65" i="21"/>
  <c r="CU22" i="21"/>
  <c r="CU36" i="21"/>
  <c r="CQ50" i="21"/>
  <c r="CP28" i="21"/>
  <c r="CH10" i="21"/>
  <c r="CW58" i="21"/>
  <c r="CP15" i="21"/>
  <c r="CM45" i="21"/>
  <c r="CH16" i="21"/>
  <c r="CY20" i="21"/>
  <c r="CP29" i="21"/>
  <c r="CN39" i="21"/>
  <c r="CO22" i="21"/>
  <c r="CP14" i="21"/>
  <c r="CP25" i="21"/>
  <c r="CY62" i="21"/>
  <c r="CU24" i="21"/>
  <c r="DB26" i="21"/>
  <c r="CH63" i="21"/>
  <c r="DC58" i="21"/>
  <c r="CU61" i="21"/>
  <c r="DG61" i="21" s="1"/>
  <c r="CI47" i="21"/>
  <c r="CL14" i="21"/>
  <c r="CL51" i="21"/>
  <c r="CU25" i="21"/>
  <c r="DD73" i="21"/>
  <c r="CI40" i="21"/>
  <c r="CK30" i="21"/>
  <c r="DA53" i="21"/>
  <c r="CP8" i="21"/>
  <c r="CP47" i="21"/>
  <c r="CH62" i="21"/>
  <c r="CM55" i="21"/>
  <c r="CU57" i="21"/>
  <c r="CL68" i="21"/>
  <c r="CV53" i="21"/>
  <c r="CJ9" i="21"/>
  <c r="CM13" i="21"/>
  <c r="DB44" i="21"/>
  <c r="DD76" i="21"/>
  <c r="CN54" i="21"/>
  <c r="CY76" i="21"/>
  <c r="CJ30" i="21"/>
  <c r="CJ67" i="21"/>
  <c r="CX47" i="21"/>
  <c r="CM71" i="21"/>
  <c r="DD41" i="21"/>
  <c r="CL73" i="21"/>
  <c r="CQ15" i="21"/>
  <c r="CI14" i="21"/>
  <c r="CY32" i="21"/>
  <c r="DC84" i="21"/>
  <c r="DC47" i="21"/>
  <c r="CN24" i="21"/>
  <c r="DD81" i="21"/>
  <c r="CZ34" i="21"/>
  <c r="CN12" i="21"/>
  <c r="CW55" i="21"/>
  <c r="CQ14" i="21"/>
  <c r="CI48" i="21"/>
  <c r="CF50" i="21" a="1"/>
  <c r="CF50" i="21" s="1"/>
  <c r="CH49" i="21"/>
  <c r="CM32" i="21"/>
  <c r="CZ43" i="21"/>
  <c r="CM31" i="21"/>
  <c r="CW67" i="21"/>
  <c r="CH55" i="21"/>
  <c r="CQ74" i="21"/>
  <c r="CY73" i="21"/>
  <c r="CZ17" i="21"/>
  <c r="CH24" i="21"/>
  <c r="CM44" i="21"/>
  <c r="CH58" i="21"/>
  <c r="DB22" i="21"/>
  <c r="CP36" i="21"/>
  <c r="DD58" i="21"/>
  <c r="CP55" i="21"/>
  <c r="CY55" i="21"/>
  <c r="DD69" i="21"/>
  <c r="CM7" i="21"/>
  <c r="CU49" i="21"/>
  <c r="CN71" i="21"/>
  <c r="CN28" i="21"/>
  <c r="CF22" i="21" a="1"/>
  <c r="CF22" i="21" s="1"/>
  <c r="DC39" i="21"/>
  <c r="DA34" i="21"/>
  <c r="CZ66" i="21"/>
  <c r="CY79" i="21"/>
  <c r="CK61" i="21"/>
  <c r="DC70" i="21"/>
  <c r="CV58" i="21"/>
  <c r="CF41" i="21" a="1"/>
  <c r="CF41" i="21" s="1"/>
  <c r="CW70" i="21"/>
  <c r="CW63" i="21"/>
  <c r="DD18" i="21"/>
  <c r="CM72" i="21"/>
  <c r="CL78" i="21"/>
  <c r="CY77" i="21"/>
  <c r="CF19" i="21" a="1"/>
  <c r="CF19" i="21" s="1"/>
  <c r="CK12" i="21"/>
  <c r="CP70" i="21"/>
  <c r="CY64" i="21"/>
  <c r="CI41" i="21"/>
  <c r="CM38" i="21"/>
  <c r="CL71" i="21"/>
  <c r="CU63" i="21"/>
  <c r="CY54" i="21"/>
  <c r="CM73" i="21"/>
  <c r="DC35" i="21"/>
  <c r="CL77" i="21"/>
  <c r="CX19" i="21"/>
  <c r="DD23" i="21"/>
  <c r="CQ32" i="21"/>
  <c r="CX41" i="21"/>
  <c r="CO60" i="21"/>
  <c r="CO24" i="21"/>
  <c r="CK64" i="21"/>
  <c r="CQ58" i="21"/>
  <c r="CH25" i="21"/>
  <c r="CH11" i="21"/>
  <c r="DB17" i="21"/>
  <c r="CN65" i="21"/>
  <c r="DA73" i="21"/>
  <c r="CO15" i="21"/>
  <c r="CY67" i="21"/>
  <c r="CI58" i="21"/>
  <c r="CI68" i="21"/>
  <c r="CK14" i="21"/>
  <c r="CN69" i="21"/>
  <c r="DC51" i="21"/>
  <c r="CN10" i="21"/>
  <c r="DA57" i="21"/>
  <c r="CQ12" i="21"/>
  <c r="CI32" i="21"/>
  <c r="CP71" i="21"/>
  <c r="CL21" i="21"/>
  <c r="CJ23" i="21"/>
  <c r="CK52" i="21"/>
  <c r="CZ40" i="21"/>
  <c r="CQ60" i="21"/>
  <c r="DA40" i="21"/>
  <c r="CK17" i="21"/>
  <c r="CO13" i="21"/>
  <c r="CH22" i="21"/>
  <c r="DA22" i="21"/>
  <c r="DD64" i="21"/>
  <c r="DD85" i="21"/>
  <c r="DG85" i="21" s="1"/>
  <c r="CL58" i="21"/>
  <c r="CP39" i="21"/>
  <c r="CJ64" i="21"/>
  <c r="CZ46" i="21"/>
  <c r="CO78" i="21"/>
  <c r="DB89" i="21"/>
  <c r="CW23" i="21"/>
  <c r="CX64" i="21"/>
  <c r="CN8" i="21"/>
  <c r="CF58" i="21" a="1"/>
  <c r="CF58" i="21" s="1"/>
  <c r="CV68" i="21"/>
  <c r="DA39" i="21"/>
  <c r="CJ33" i="21"/>
  <c r="CV38" i="21"/>
  <c r="CL6" i="21"/>
  <c r="CY57" i="21"/>
  <c r="DA61" i="21"/>
  <c r="CL52" i="21"/>
  <c r="CY53" i="21"/>
  <c r="CZ44" i="21"/>
  <c r="CO8" i="21"/>
  <c r="CQ62" i="21"/>
  <c r="CK29" i="21"/>
  <c r="CM35" i="21"/>
  <c r="CI29" i="21"/>
  <c r="CF7" i="21" a="1"/>
  <c r="CF7" i="21" s="1"/>
  <c r="CU58" i="21"/>
  <c r="CN40" i="21"/>
  <c r="CU80" i="21"/>
  <c r="DG80" i="21" s="1"/>
  <c r="CH68" i="21"/>
  <c r="CL54" i="21"/>
  <c r="CY21" i="21"/>
  <c r="CV28" i="21"/>
  <c r="CX76" i="21"/>
  <c r="CX29" i="21"/>
  <c r="CU88" i="21"/>
  <c r="DG88" i="21" s="1"/>
  <c r="CU76" i="21"/>
  <c r="CQ61" i="21"/>
  <c r="CW34" i="21"/>
  <c r="CI20" i="21"/>
  <c r="DC36" i="21"/>
  <c r="CM40" i="21"/>
  <c r="CX17" i="21"/>
  <c r="CN41" i="21"/>
  <c r="CL53" i="21"/>
  <c r="CF5" i="21" a="1"/>
  <c r="CF5" i="21" s="1"/>
  <c r="CI8" i="21"/>
  <c r="DA65" i="21"/>
  <c r="CM46" i="21"/>
  <c r="CY88" i="21"/>
  <c r="CO23" i="21"/>
  <c r="CL11" i="21"/>
  <c r="CJ78" i="21"/>
  <c r="CW89" i="21"/>
  <c r="CI21" i="21"/>
  <c r="CZ24" i="21"/>
  <c r="CJ10" i="21"/>
  <c r="CF6" i="21" a="1"/>
  <c r="CF6" i="21" s="1"/>
  <c r="CX63" i="21"/>
  <c r="CL13" i="21"/>
  <c r="CI28" i="21"/>
  <c r="CY45" i="21"/>
  <c r="CQ10" i="21"/>
  <c r="CF11" i="21" a="1"/>
  <c r="CF11" i="21" s="1"/>
  <c r="CL8" i="21"/>
  <c r="CM43" i="21"/>
  <c r="CW64" i="21"/>
  <c r="CI6" i="21"/>
  <c r="DB84" i="21"/>
  <c r="DB72" i="21"/>
  <c r="CU64" i="21"/>
  <c r="CH64" i="21"/>
  <c r="CX72" i="21"/>
  <c r="CF67" i="21" a="1"/>
  <c r="CF67" i="21" s="1"/>
  <c r="DE79" i="21" s="1"/>
  <c r="CF31" i="21" a="1"/>
  <c r="CF31" i="21" s="1"/>
  <c r="CF37" i="21" a="1"/>
  <c r="CF37" i="21" s="1"/>
  <c r="CK10" i="21"/>
  <c r="CJ52" i="21"/>
  <c r="CK49" i="21"/>
  <c r="CY65" i="21"/>
  <c r="CJ68" i="21"/>
  <c r="CF57" i="21" a="1"/>
  <c r="CF57" i="21" s="1"/>
  <c r="CF15" i="21" a="1"/>
  <c r="CF15" i="21" s="1"/>
  <c r="CP65" i="21"/>
  <c r="DD60" i="21"/>
  <c r="DD31" i="21"/>
  <c r="CZ55" i="21"/>
  <c r="CU73" i="21"/>
  <c r="DD72" i="21"/>
  <c r="CI22" i="21"/>
  <c r="CL20" i="21"/>
  <c r="CV49" i="21"/>
  <c r="CI49" i="21"/>
  <c r="CZ81" i="21"/>
  <c r="CZ69" i="21"/>
  <c r="CM69" i="21"/>
  <c r="CI70" i="21"/>
  <c r="CV82" i="21"/>
  <c r="CV70" i="21"/>
  <c r="CM52" i="21"/>
  <c r="CZ52" i="21"/>
  <c r="DB29" i="21"/>
  <c r="CO29" i="21"/>
  <c r="CH40" i="21"/>
  <c r="CF40" i="21" a="1"/>
  <c r="CF40" i="21" s="1"/>
  <c r="CU52" i="21"/>
  <c r="CU40" i="21"/>
  <c r="CZ23" i="21"/>
  <c r="CM23" i="21"/>
  <c r="CX68" i="21"/>
  <c r="CK68" i="21"/>
  <c r="CX80" i="21"/>
  <c r="CI59" i="21"/>
  <c r="CV59" i="21"/>
  <c r="CY38" i="21"/>
  <c r="CL38" i="21"/>
  <c r="CQ33" i="21"/>
  <c r="DD33" i="21"/>
  <c r="CM65" i="21"/>
  <c r="CZ65" i="21"/>
  <c r="DA32" i="21"/>
  <c r="CN32" i="21"/>
  <c r="CM29" i="21"/>
  <c r="CZ29" i="21"/>
  <c r="DC43" i="21"/>
  <c r="CP43" i="21"/>
  <c r="CP6" i="21"/>
  <c r="DC18" i="21"/>
  <c r="DB45" i="21"/>
  <c r="CO45" i="21"/>
  <c r="DB57" i="21"/>
  <c r="CM28" i="21"/>
  <c r="CM27" i="21"/>
  <c r="CZ27" i="21"/>
  <c r="CP41" i="21"/>
  <c r="DC41" i="21"/>
  <c r="DA84" i="21"/>
  <c r="CN72" i="21"/>
  <c r="DA72" i="21"/>
  <c r="CO62" i="21"/>
  <c r="DB62" i="21"/>
  <c r="CQ42" i="21"/>
  <c r="DD42" i="21"/>
  <c r="DD54" i="21"/>
  <c r="CV24" i="21"/>
  <c r="CI24" i="21"/>
  <c r="CK46" i="21"/>
  <c r="CK47" i="21"/>
  <c r="CX46" i="21"/>
  <c r="CF30" i="21" a="1"/>
  <c r="CF30" i="21" s="1"/>
  <c r="CH30" i="21"/>
  <c r="CU30" i="21"/>
  <c r="CZ26" i="21"/>
  <c r="CM26" i="21"/>
  <c r="CP9" i="21"/>
  <c r="CQ54" i="21"/>
  <c r="CQ53" i="21"/>
  <c r="DD53" i="21"/>
  <c r="CK44" i="21"/>
  <c r="CX44" i="21"/>
  <c r="DC48" i="21"/>
  <c r="CP48" i="21"/>
  <c r="CJ21" i="21"/>
  <c r="CW21" i="21"/>
  <c r="CQ24" i="21"/>
  <c r="CQ25" i="21"/>
  <c r="DD24" i="21"/>
  <c r="CJ62" i="21"/>
  <c r="CF62" i="21" a="1"/>
  <c r="CF62" i="21" s="1"/>
  <c r="CW62" i="21"/>
  <c r="DD71" i="21"/>
  <c r="DD83" i="21"/>
  <c r="CQ71" i="21"/>
  <c r="CP59" i="21"/>
  <c r="DC71" i="21"/>
  <c r="CL19" i="21"/>
  <c r="CL18" i="21"/>
  <c r="CY18" i="21"/>
  <c r="CL26" i="21"/>
  <c r="CY26" i="21"/>
  <c r="DB83" i="21"/>
  <c r="CO71" i="21"/>
  <c r="DB71" i="21"/>
  <c r="CI44" i="21"/>
  <c r="CV44" i="21"/>
  <c r="CO59" i="21"/>
  <c r="DB58" i="21"/>
  <c r="CO58" i="21"/>
  <c r="CJ35" i="21"/>
  <c r="CW35" i="21"/>
  <c r="CY87" i="21"/>
  <c r="CL75" i="21"/>
  <c r="CY75" i="21"/>
  <c r="DB19" i="21"/>
  <c r="CO19" i="21"/>
  <c r="DA26" i="21"/>
  <c r="CN26" i="21"/>
  <c r="DC87" i="21"/>
  <c r="CP75" i="21"/>
  <c r="DC75" i="21"/>
  <c r="CI33" i="21"/>
  <c r="CV33" i="21"/>
  <c r="DB52" i="21"/>
  <c r="CO52" i="21"/>
  <c r="CK42" i="21"/>
  <c r="CX42" i="21"/>
  <c r="CF45" i="21" a="1"/>
  <c r="CF45" i="21" s="1"/>
  <c r="CN73" i="21"/>
  <c r="CZ35" i="21"/>
  <c r="CQ56" i="21"/>
  <c r="DD56" i="21"/>
  <c r="CQ57" i="21"/>
  <c r="DD68" i="21"/>
  <c r="CW61" i="21"/>
  <c r="CW73" i="21"/>
  <c r="CJ61" i="21"/>
  <c r="CY51" i="21"/>
  <c r="CY39" i="21"/>
  <c r="CL39" i="21"/>
  <c r="DA51" i="21"/>
  <c r="CN51" i="21"/>
  <c r="DB42" i="21"/>
  <c r="CO42" i="21"/>
  <c r="CV66" i="21"/>
  <c r="CV78" i="21"/>
  <c r="CI66" i="21"/>
  <c r="DB88" i="21"/>
  <c r="CO76" i="21"/>
  <c r="CO77" i="21"/>
  <c r="DB76" i="21"/>
  <c r="CI34" i="21"/>
  <c r="CF51" i="21" a="1"/>
  <c r="CF51" i="21" s="1"/>
  <c r="CH51" i="21"/>
  <c r="CH52" i="21"/>
  <c r="CU51" i="21"/>
  <c r="CU19" i="21"/>
  <c r="CH7" i="21"/>
  <c r="CL66" i="21"/>
  <c r="CY66" i="21"/>
  <c r="CL67" i="21"/>
  <c r="CY78" i="21"/>
  <c r="DB78" i="21"/>
  <c r="DB66" i="21"/>
  <c r="CO66" i="21"/>
  <c r="DB49" i="21"/>
  <c r="CO49" i="21"/>
  <c r="CH56" i="21"/>
  <c r="CU68" i="21"/>
  <c r="CU56" i="21"/>
  <c r="CF56" i="21" a="1"/>
  <c r="CF56" i="21" s="1"/>
  <c r="CL22" i="21"/>
  <c r="CY22" i="21"/>
  <c r="CF12" i="21" a="1"/>
  <c r="CF12" i="21" s="1"/>
  <c r="DB82" i="21"/>
  <c r="DB70" i="21"/>
  <c r="CO70" i="21"/>
  <c r="CX34" i="21"/>
  <c r="CK34" i="21"/>
  <c r="DA59" i="21"/>
  <c r="DA71" i="21"/>
  <c r="CN59" i="21"/>
  <c r="DD17" i="21"/>
  <c r="CQ17" i="21"/>
  <c r="CN44" i="21"/>
  <c r="DA44" i="21"/>
  <c r="CQ65" i="21"/>
  <c r="DD65" i="21"/>
  <c r="CZ33" i="21"/>
  <c r="CM33" i="21"/>
  <c r="CL49" i="21"/>
  <c r="CY49" i="21"/>
  <c r="DD47" i="21"/>
  <c r="CQ47" i="21"/>
  <c r="DD59" i="21"/>
  <c r="DB33" i="21"/>
  <c r="CO33" i="21"/>
  <c r="DB73" i="21"/>
  <c r="CO73" i="21"/>
  <c r="DB85" i="21"/>
  <c r="CX27" i="21"/>
  <c r="CK27" i="21"/>
  <c r="DD28" i="21"/>
  <c r="CQ28" i="21"/>
  <c r="DA63" i="21"/>
  <c r="CN64" i="21"/>
  <c r="CN63" i="21"/>
  <c r="CU41" i="21"/>
  <c r="CU53" i="21"/>
  <c r="CH41" i="21"/>
  <c r="DA17" i="21"/>
  <c r="CN17" i="21"/>
  <c r="CZ39" i="21"/>
  <c r="CM39" i="21"/>
  <c r="DB34" i="21"/>
  <c r="CO34" i="21"/>
  <c r="CL27" i="21"/>
  <c r="CH19" i="21"/>
  <c r="CF18" i="21" a="1"/>
  <c r="CF18" i="21" s="1"/>
  <c r="CH18" i="21"/>
  <c r="CU18" i="21"/>
  <c r="CI53" i="21"/>
  <c r="CV52" i="21"/>
  <c r="CF52" i="21" a="1"/>
  <c r="CF52" i="21" s="1"/>
  <c r="CI52" i="21"/>
  <c r="CI13" i="21"/>
  <c r="CP22" i="21"/>
  <c r="CP23" i="21"/>
  <c r="DC22" i="21"/>
  <c r="CK16" i="21"/>
  <c r="CH9" i="21"/>
  <c r="CH8" i="21"/>
  <c r="CF8" i="21" a="1"/>
  <c r="CF8" i="21" s="1"/>
  <c r="CW65" i="21"/>
  <c r="CJ65" i="21"/>
  <c r="CW77" i="21"/>
  <c r="DD21" i="21"/>
  <c r="CQ9" i="21"/>
  <c r="CN55" i="21"/>
  <c r="DA55" i="21"/>
  <c r="CH70" i="21"/>
  <c r="CU82" i="21"/>
  <c r="CF70" i="21" a="1"/>
  <c r="CF70" i="21" s="1"/>
  <c r="CU70" i="21"/>
  <c r="DD55" i="21"/>
  <c r="CQ55" i="21"/>
  <c r="CM10" i="21"/>
  <c r="DB59" i="21"/>
  <c r="CO47" i="21"/>
  <c r="DB47" i="21"/>
  <c r="CL28" i="21"/>
  <c r="CY28" i="21"/>
  <c r="CZ53" i="21"/>
  <c r="CM53" i="21"/>
  <c r="DD20" i="21"/>
  <c r="CQ21" i="21"/>
  <c r="CQ20" i="21"/>
  <c r="CZ64" i="21"/>
  <c r="CM64" i="21"/>
  <c r="CZ76" i="21"/>
  <c r="CQ40" i="21"/>
  <c r="DD40" i="21"/>
  <c r="DD52" i="21"/>
  <c r="CW30" i="21"/>
  <c r="CL76" i="21"/>
  <c r="CL55" i="21"/>
  <c r="DA69" i="21"/>
  <c r="CN11" i="21"/>
  <c r="CF36" i="21" a="1"/>
  <c r="CF36" i="21" s="1"/>
  <c r="CK13" i="21"/>
  <c r="CQ18" i="21"/>
  <c r="CV67" i="21"/>
  <c r="CP76" i="21"/>
  <c r="CJ22" i="21"/>
  <c r="CX82" i="21"/>
  <c r="CK70" i="21"/>
  <c r="CX70" i="21"/>
  <c r="DB81" i="21"/>
  <c r="CO69" i="21"/>
  <c r="DB69" i="21"/>
  <c r="DC89" i="21"/>
  <c r="CP78" i="21"/>
  <c r="CP77" i="21"/>
  <c r="DC77" i="21"/>
  <c r="CL40" i="21"/>
  <c r="CY40" i="21"/>
  <c r="CP11" i="21"/>
  <c r="DC23" i="21"/>
  <c r="CX18" i="21"/>
  <c r="CK18" i="21"/>
  <c r="CU29" i="21"/>
  <c r="CH29" i="21"/>
  <c r="CF29" i="21" a="1"/>
  <c r="CF29" i="21" s="1"/>
  <c r="CH34" i="21"/>
  <c r="CF34" i="21" a="1"/>
  <c r="CF34" i="21" s="1"/>
  <c r="CU34" i="21"/>
  <c r="CN43" i="21"/>
  <c r="DA42" i="21"/>
  <c r="CL35" i="21"/>
  <c r="CY35" i="21"/>
  <c r="CO54" i="21"/>
  <c r="DB54" i="21"/>
  <c r="CX52" i="21"/>
  <c r="CK40" i="21"/>
  <c r="CX40" i="21"/>
  <c r="CU74" i="21"/>
  <c r="CU86" i="21"/>
  <c r="CF74" i="21" a="1"/>
  <c r="CF74" i="21" s="1"/>
  <c r="CH74" i="21"/>
  <c r="CZ20" i="21"/>
  <c r="CM8" i="21"/>
  <c r="CW33" i="21"/>
  <c r="CY30" i="21"/>
  <c r="CL30" i="21"/>
  <c r="DC86" i="21"/>
  <c r="DC74" i="21"/>
  <c r="CP74" i="21"/>
  <c r="DB39" i="21"/>
  <c r="CO39" i="21"/>
  <c r="DC56" i="21"/>
  <c r="DC68" i="21"/>
  <c r="CP56" i="21"/>
  <c r="CN33" i="21"/>
  <c r="DA33" i="21"/>
  <c r="DA35" i="21"/>
  <c r="CN35" i="21"/>
  <c r="CF77" i="21" a="1"/>
  <c r="CF77" i="21" s="1"/>
  <c r="CI78" i="21"/>
  <c r="CV77" i="21"/>
  <c r="CI77" i="21"/>
  <c r="CV89" i="21"/>
  <c r="DD36" i="21"/>
  <c r="CQ36" i="21"/>
  <c r="CJ74" i="21"/>
  <c r="CW86" i="21"/>
  <c r="CW74" i="21"/>
  <c r="CK58" i="21"/>
  <c r="CX58" i="21"/>
  <c r="CQ26" i="21"/>
  <c r="DD26" i="21"/>
  <c r="CH26" i="21"/>
  <c r="CF26" i="21" a="1"/>
  <c r="CF26" i="21" s="1"/>
  <c r="CU26" i="21"/>
  <c r="CV85" i="21"/>
  <c r="CF73" i="21" a="1"/>
  <c r="CF73" i="21" s="1"/>
  <c r="CV73" i="21"/>
  <c r="CI73" i="21"/>
  <c r="CW38" i="21"/>
  <c r="CJ38" i="21"/>
  <c r="CM48" i="21"/>
  <c r="CZ48" i="21"/>
  <c r="CO57" i="21"/>
  <c r="CO56" i="21"/>
  <c r="DB56" i="21"/>
  <c r="CL24" i="21"/>
  <c r="CY24" i="21"/>
  <c r="CP12" i="21"/>
  <c r="CU50" i="21"/>
  <c r="CU62" i="21"/>
  <c r="DG62" i="21" s="1"/>
  <c r="CH50" i="21"/>
  <c r="CY59" i="21"/>
  <c r="CL59" i="21"/>
  <c r="DC20" i="21"/>
  <c r="CW31" i="21"/>
  <c r="CJ31" i="21"/>
  <c r="CV71" i="21"/>
  <c r="CU65" i="21"/>
  <c r="CH65" i="21"/>
  <c r="CF65" i="21" a="1"/>
  <c r="CF65" i="21" s="1"/>
  <c r="CF27" i="21" a="1"/>
  <c r="CF27" i="21" s="1"/>
  <c r="CH27" i="21"/>
  <c r="CU27" i="21"/>
  <c r="CV21" i="21"/>
  <c r="CF9" i="21" a="1"/>
  <c r="CF9" i="21" s="1"/>
  <c r="CI9" i="21"/>
  <c r="CX69" i="21"/>
  <c r="CK57" i="21"/>
  <c r="CX57" i="21"/>
  <c r="CX21" i="21"/>
  <c r="CK21" i="21"/>
  <c r="CX32" i="21"/>
  <c r="CK32" i="21"/>
  <c r="CL17" i="21"/>
  <c r="CY17" i="21"/>
  <c r="CI10" i="21"/>
  <c r="CF10" i="21" a="1"/>
  <c r="CF10" i="21" s="1"/>
  <c r="CO11" i="21"/>
  <c r="DB23" i="21"/>
  <c r="DA38" i="21"/>
  <c r="CY71" i="21"/>
  <c r="CP60" i="21"/>
  <c r="DC60" i="21"/>
  <c r="CP61" i="21"/>
  <c r="CO30" i="21"/>
  <c r="DB30" i="21"/>
  <c r="CY36" i="21"/>
  <c r="CL36" i="21"/>
  <c r="DB75" i="21"/>
  <c r="CO75" i="21"/>
  <c r="DB87" i="21"/>
  <c r="CI7" i="21"/>
  <c r="CH59" i="21"/>
  <c r="CU59" i="21"/>
  <c r="CF59" i="21" a="1"/>
  <c r="CF59" i="21" s="1"/>
  <c r="CQ51" i="21"/>
  <c r="DD51" i="21"/>
  <c r="CQ52" i="21"/>
  <c r="CI72" i="21"/>
  <c r="CV84" i="21"/>
  <c r="CV72" i="21"/>
  <c r="DC62" i="21"/>
  <c r="CP62" i="21"/>
  <c r="CI11" i="21"/>
  <c r="CX61" i="21"/>
  <c r="CP10" i="21"/>
  <c r="DC55" i="21"/>
  <c r="CX49" i="21"/>
  <c r="CI67" i="21"/>
  <c r="CO26" i="21"/>
  <c r="DB25" i="21"/>
  <c r="CO25" i="21"/>
  <c r="DC59" i="21"/>
  <c r="CI30" i="21"/>
  <c r="CV30" i="21"/>
  <c r="CI31" i="21"/>
  <c r="CK36" i="21"/>
  <c r="CX36" i="21"/>
  <c r="CY25" i="21"/>
  <c r="CL25" i="21"/>
  <c r="DD89" i="21"/>
  <c r="CQ78" i="21"/>
  <c r="CQ77" i="21"/>
  <c r="DD77" i="21"/>
  <c r="DG77" i="21" s="1"/>
  <c r="CJ26" i="21"/>
  <c r="CW26" i="21"/>
  <c r="CX25" i="21"/>
  <c r="CK25" i="21"/>
  <c r="CP32" i="21"/>
  <c r="DC32" i="21"/>
  <c r="CV25" i="21"/>
  <c r="CI25" i="21"/>
  <c r="CI26" i="21"/>
  <c r="CN13" i="21"/>
  <c r="CP16" i="21"/>
  <c r="CI36" i="21"/>
  <c r="CV36" i="21"/>
  <c r="CV54" i="21"/>
  <c r="CI54" i="21"/>
  <c r="CO27" i="21"/>
  <c r="DB27" i="21"/>
  <c r="CV50" i="21"/>
  <c r="CI50" i="21"/>
  <c r="CO38" i="21"/>
  <c r="DB38" i="21"/>
  <c r="CX67" i="21"/>
  <c r="CK67" i="21"/>
  <c r="CX79" i="21"/>
  <c r="CH38" i="21"/>
  <c r="CF38" i="21" a="1"/>
  <c r="CF38" i="21" s="1"/>
  <c r="CU38" i="21"/>
  <c r="DB18" i="21"/>
  <c r="CO18" i="21"/>
  <c r="CJ54" i="21"/>
  <c r="CW54" i="21"/>
  <c r="CL44" i="21"/>
  <c r="CY44" i="21"/>
  <c r="CL45" i="21"/>
  <c r="CK71" i="21"/>
  <c r="CX71" i="21"/>
  <c r="CX83" i="21"/>
  <c r="CP38" i="21"/>
  <c r="CP37" i="21"/>
  <c r="DC37" i="21"/>
  <c r="CO20" i="21"/>
  <c r="CO21" i="21"/>
  <c r="DB20" i="21"/>
  <c r="DC38" i="21"/>
  <c r="CP26" i="21"/>
  <c r="DC26" i="21"/>
  <c r="DA47" i="21"/>
  <c r="CN47" i="21"/>
  <c r="CX59" i="21"/>
  <c r="CK59" i="21"/>
  <c r="CL7" i="21"/>
  <c r="CY19" i="21"/>
  <c r="DC81" i="21"/>
  <c r="DC69" i="21"/>
  <c r="CP69" i="21"/>
  <c r="CX23" i="21"/>
  <c r="CK23" i="21"/>
  <c r="CX54" i="21"/>
  <c r="CX66" i="21"/>
  <c r="CK54" i="21"/>
  <c r="CJ13" i="21"/>
  <c r="CZ80" i="21"/>
  <c r="CZ68" i="21"/>
  <c r="CM68" i="21"/>
  <c r="DB32" i="21"/>
  <c r="CO32" i="21"/>
  <c r="CV64" i="21"/>
  <c r="CI64" i="21"/>
  <c r="CF64" i="21" a="1"/>
  <c r="CF64" i="21" s="1"/>
  <c r="CM47" i="21"/>
  <c r="CZ47" i="21"/>
  <c r="DB50" i="21"/>
  <c r="CO50" i="21"/>
  <c r="CY42" i="21"/>
  <c r="CL42" i="21"/>
  <c r="CQ35" i="21"/>
  <c r="CQ34" i="21"/>
  <c r="DD34" i="21"/>
  <c r="CO41" i="21"/>
  <c r="DB41" i="21"/>
  <c r="CP35" i="21"/>
  <c r="CP34" i="21"/>
  <c r="DC34" i="21"/>
  <c r="CU48" i="21"/>
  <c r="CH48" i="21"/>
  <c r="CF48" i="21" a="1"/>
  <c r="CF48" i="21" s="1"/>
  <c r="CJ75" i="21"/>
  <c r="CW75" i="21"/>
  <c r="CW87" i="21"/>
  <c r="DC63" i="21"/>
  <c r="CP63" i="21"/>
  <c r="CN19" i="21"/>
  <c r="DA31" i="21"/>
  <c r="DA21" i="21"/>
  <c r="CN21" i="21"/>
  <c r="DA36" i="21"/>
  <c r="CN36" i="21"/>
  <c r="DB43" i="21"/>
  <c r="CO43" i="21"/>
  <c r="CZ77" i="21"/>
  <c r="CM78" i="21"/>
  <c r="CM77" i="21"/>
  <c r="CZ89" i="21"/>
  <c r="CM6" i="21"/>
  <c r="CN9" i="21"/>
  <c r="DC79" i="21"/>
  <c r="DC67" i="21"/>
  <c r="CP68" i="21"/>
  <c r="CP67" i="21"/>
  <c r="CI38" i="21"/>
  <c r="CI37" i="21"/>
  <c r="CV37" i="21"/>
  <c r="CZ19" i="21"/>
  <c r="CL31" i="21"/>
  <c r="CM34" i="21"/>
  <c r="CP7" i="21"/>
  <c r="CH57" i="21"/>
  <c r="CQ41" i="21"/>
  <c r="CV62" i="21"/>
  <c r="CN34" i="21"/>
  <c r="CF25" i="21" a="1"/>
  <c r="CF25" i="21" s="1"/>
  <c r="CK19" i="21"/>
  <c r="CW25" i="21"/>
  <c r="CH20" i="21"/>
  <c r="CU20" i="21"/>
  <c r="CU43" i="21"/>
  <c r="CH43" i="21"/>
  <c r="CF43" i="21" a="1"/>
  <c r="CF43" i="21" s="1"/>
  <c r="CW24" i="21"/>
  <c r="CJ24" i="21"/>
  <c r="CQ63" i="21"/>
  <c r="DD63" i="21"/>
  <c r="CX60" i="21"/>
  <c r="CK60" i="21"/>
  <c r="DC33" i="21"/>
  <c r="DC45" i="21"/>
  <c r="CP33" i="21"/>
  <c r="CV51" i="21"/>
  <c r="CI51" i="21"/>
  <c r="CL37" i="21"/>
  <c r="CY37" i="21"/>
  <c r="CZ49" i="21"/>
  <c r="CM49" i="21"/>
  <c r="CU17" i="21"/>
  <c r="CF17" i="21" a="1"/>
  <c r="CF17" i="21" s="1"/>
  <c r="CH17" i="21"/>
  <c r="CX85" i="21"/>
  <c r="CK73" i="21"/>
  <c r="CM60" i="21"/>
  <c r="CZ60" i="21"/>
  <c r="CZ72" i="21"/>
  <c r="CL46" i="21"/>
  <c r="CY46" i="21"/>
  <c r="CW57" i="21"/>
  <c r="CJ57" i="21"/>
  <c r="DC49" i="21"/>
  <c r="CP49" i="21"/>
  <c r="DA78" i="21"/>
  <c r="DA66" i="21"/>
  <c r="CN66" i="21"/>
  <c r="CO55" i="21"/>
  <c r="DB55" i="21"/>
  <c r="CQ37" i="21"/>
  <c r="CZ41" i="21"/>
  <c r="CM41" i="21"/>
  <c r="CP44" i="21"/>
  <c r="DC44" i="21"/>
  <c r="CP45" i="21"/>
  <c r="CI45" i="21"/>
  <c r="CV45" i="21"/>
  <c r="CJ69" i="21"/>
  <c r="CW81" i="21"/>
  <c r="CW69" i="21"/>
  <c r="DC50" i="21"/>
  <c r="CP50" i="21"/>
  <c r="CQ16" i="21"/>
  <c r="CV81" i="21"/>
  <c r="CV69" i="21"/>
  <c r="CI69" i="21"/>
  <c r="DC85" i="21"/>
  <c r="DC73" i="21"/>
  <c r="CX53" i="21"/>
  <c r="CK53" i="21"/>
  <c r="DD49" i="21"/>
  <c r="CQ49" i="21"/>
  <c r="DA74" i="21"/>
  <c r="DA86" i="21"/>
  <c r="CN74" i="21"/>
  <c r="DC78" i="21"/>
  <c r="DC66" i="21"/>
  <c r="CP66" i="21"/>
  <c r="CO64" i="21"/>
  <c r="DB64" i="21"/>
  <c r="CZ71" i="21"/>
  <c r="CM59" i="21"/>
  <c r="CZ59" i="21"/>
  <c r="DA68" i="21"/>
  <c r="DA80" i="21"/>
  <c r="CO10" i="21"/>
  <c r="DB21" i="21"/>
  <c r="CO9" i="21"/>
  <c r="CH76" i="21"/>
  <c r="CU75" i="21"/>
  <c r="CU87" i="21"/>
  <c r="CH75" i="21"/>
  <c r="CF75" i="21" a="1"/>
  <c r="CF75" i="21" s="1"/>
  <c r="CW59" i="21"/>
  <c r="CJ59" i="21"/>
  <c r="CF23" i="21" a="1"/>
  <c r="CF23" i="21" s="1"/>
  <c r="CH23" i="21"/>
  <c r="CU23" i="21"/>
  <c r="DC17" i="21"/>
  <c r="CP18" i="21"/>
  <c r="CP17" i="21"/>
  <c r="DC52" i="21"/>
  <c r="CP52" i="21"/>
  <c r="CZ42" i="21"/>
  <c r="CM42" i="21"/>
  <c r="CX31" i="21"/>
  <c r="CK31" i="21"/>
  <c r="DB31" i="21"/>
  <c r="CO31" i="21"/>
  <c r="CX89" i="21"/>
  <c r="CK77" i="21"/>
  <c r="CK78" i="21"/>
  <c r="CX77" i="21"/>
  <c r="CY47" i="21"/>
  <c r="CX28" i="21"/>
  <c r="CM9" i="21"/>
  <c r="CV88" i="21"/>
  <c r="CF76" i="21" a="1"/>
  <c r="CF76" i="21" s="1"/>
  <c r="CV76" i="21"/>
  <c r="CU28" i="21"/>
  <c r="CF28" i="21" a="1"/>
  <c r="CF28" i="21" s="1"/>
  <c r="CH28" i="21"/>
  <c r="CN6" i="21"/>
  <c r="CY63" i="21"/>
  <c r="CL63" i="21"/>
  <c r="CL64" i="21"/>
  <c r="CN18" i="21"/>
  <c r="DA30" i="21"/>
  <c r="DA18" i="21"/>
  <c r="CL60" i="21"/>
  <c r="CY60" i="21"/>
  <c r="DA88" i="21"/>
  <c r="DA76" i="21"/>
  <c r="CN76" i="21"/>
  <c r="DC57" i="21"/>
  <c r="CP58" i="21"/>
  <c r="CP57" i="21"/>
  <c r="CU42" i="21"/>
  <c r="CH42" i="21"/>
  <c r="CF42" i="21" a="1"/>
  <c r="CF42" i="21" s="1"/>
  <c r="CV23" i="21"/>
  <c r="DC29" i="21"/>
  <c r="CX73" i="21"/>
  <c r="CQ11" i="21"/>
  <c r="DC72" i="21"/>
  <c r="CL47" i="21"/>
  <c r="CV57" i="21"/>
  <c r="CN42" i="21"/>
  <c r="CM54" i="21"/>
  <c r="DA19" i="21"/>
  <c r="CW41" i="21"/>
  <c r="CJ41" i="21"/>
  <c r="CZ28" i="21"/>
  <c r="CM17" i="21"/>
  <c r="CM16" i="21"/>
  <c r="CO51" i="21"/>
  <c r="DB51" i="21"/>
  <c r="CW43" i="21"/>
  <c r="CJ43" i="21"/>
  <c r="CJ27" i="21"/>
  <c r="CJ28" i="21"/>
  <c r="CW27" i="21"/>
  <c r="CN29" i="21"/>
  <c r="DA29" i="21"/>
  <c r="CW44" i="21"/>
  <c r="CJ44" i="21"/>
  <c r="CI71" i="21"/>
  <c r="CF32" i="21" a="1"/>
  <c r="CF32" i="21" s="1"/>
  <c r="CU32" i="21"/>
  <c r="CH32" i="21"/>
  <c r="DD43" i="21"/>
  <c r="CQ43" i="21"/>
  <c r="DB35" i="21"/>
  <c r="CO35" i="21"/>
  <c r="CQ45" i="21"/>
  <c r="DD45" i="21"/>
  <c r="DD57" i="21"/>
  <c r="CJ71" i="21"/>
  <c r="CW71" i="21"/>
  <c r="CW83" i="21"/>
  <c r="CP31" i="21"/>
  <c r="CV86" i="21"/>
  <c r="CI74" i="21"/>
  <c r="CV74" i="21"/>
  <c r="CI75" i="21"/>
  <c r="DD75" i="21"/>
  <c r="DG75" i="21" s="1"/>
  <c r="DD87" i="21"/>
  <c r="CQ75" i="21"/>
  <c r="CY84" i="21"/>
  <c r="CY72" i="21"/>
  <c r="CL72" i="21"/>
  <c r="CW88" i="21"/>
  <c r="CJ76" i="21"/>
  <c r="CW76" i="21"/>
  <c r="CJ77" i="21"/>
  <c r="CY86" i="21"/>
  <c r="CL74" i="21"/>
  <c r="CY74" i="21"/>
  <c r="CU35" i="21"/>
  <c r="DG35" i="21" s="1"/>
  <c r="CU47" i="21"/>
  <c r="CF35" i="21" a="1"/>
  <c r="CF35" i="21" s="1"/>
  <c r="CH35" i="21"/>
  <c r="CN27" i="21"/>
  <c r="CN37" i="21"/>
  <c r="DA37" i="21"/>
  <c r="DB28" i="21"/>
  <c r="CO28" i="21"/>
  <c r="CJ7" i="21"/>
  <c r="CJ8" i="21"/>
  <c r="CY56" i="21"/>
  <c r="CY68" i="21"/>
  <c r="CL57" i="21"/>
  <c r="CL56" i="21"/>
  <c r="CO53" i="21"/>
  <c r="DB53" i="21"/>
  <c r="DA58" i="21"/>
  <c r="CN58" i="21"/>
  <c r="DA87" i="21"/>
  <c r="CN75" i="21"/>
  <c r="DA75" i="21"/>
  <c r="DB37" i="21"/>
  <c r="CO37" i="21"/>
  <c r="CK50" i="21"/>
  <c r="CX50" i="21"/>
  <c r="CQ70" i="21"/>
  <c r="DD70" i="21"/>
  <c r="DD82" i="21"/>
  <c r="CY41" i="21"/>
  <c r="CL41" i="21"/>
  <c r="DA64" i="21"/>
  <c r="DA52" i="21"/>
  <c r="CN53" i="21"/>
  <c r="CN52" i="21"/>
  <c r="DA25" i="21"/>
  <c r="CN25" i="21"/>
  <c r="CV42" i="21"/>
  <c r="CO74" i="21"/>
  <c r="DB74" i="21"/>
  <c r="DB86" i="21"/>
  <c r="CF68" i="21" a="1"/>
  <c r="CF68" i="21" s="1"/>
  <c r="CK26" i="21"/>
  <c r="CX22" i="21"/>
  <c r="CK22" i="21"/>
  <c r="CK76" i="21"/>
  <c r="CX87" i="21"/>
  <c r="CK75" i="21"/>
  <c r="CX75" i="21"/>
  <c r="CM25" i="21"/>
  <c r="CZ25" i="21"/>
  <c r="CQ30" i="21"/>
  <c r="DD30" i="21"/>
  <c r="CQ31" i="21"/>
  <c r="CW28" i="21"/>
  <c r="CJ16" i="21"/>
  <c r="CJ60" i="21"/>
  <c r="CW60" i="21"/>
  <c r="DA60" i="21"/>
  <c r="CN60" i="21"/>
  <c r="CO72" i="21"/>
  <c r="CY70" i="21"/>
  <c r="CY82" i="21"/>
  <c r="CL70" i="21"/>
  <c r="CQ39" i="21"/>
  <c r="DD38" i="21"/>
  <c r="CQ38" i="21"/>
  <c r="DB48" i="21"/>
  <c r="CO48" i="21"/>
  <c r="DB60" i="21"/>
  <c r="CY81" i="21"/>
  <c r="CY69" i="21"/>
  <c r="CW46" i="21"/>
  <c r="CJ34" i="21"/>
  <c r="CM14" i="21"/>
  <c r="CF61" i="21" a="1"/>
  <c r="CF61" i="21" s="1"/>
  <c r="CV61" i="21"/>
  <c r="CI61" i="21"/>
  <c r="CI62" i="21"/>
  <c r="CM66" i="21"/>
  <c r="DA49" i="21"/>
  <c r="CJ6" i="21"/>
  <c r="CP24" i="21"/>
  <c r="DC24" i="21"/>
  <c r="CN22" i="21"/>
  <c r="CU55" i="21"/>
  <c r="CO46" i="21"/>
  <c r="CL9" i="21"/>
  <c r="DC28" i="21"/>
  <c r="CW22" i="21"/>
  <c r="CP73" i="21"/>
  <c r="CK51" i="21"/>
  <c r="DA54" i="21"/>
  <c r="CK33" i="21"/>
  <c r="CP40" i="21"/>
  <c r="CV56" i="21"/>
  <c r="CI46" i="21"/>
  <c r="CF49" i="21" a="1"/>
  <c r="CF49" i="21" s="1"/>
  <c r="CJ63" i="21"/>
  <c r="CN14" i="21"/>
  <c r="CZ54" i="21"/>
  <c r="CQ76" i="21"/>
  <c r="DB40" i="21"/>
  <c r="CO14" i="21"/>
  <c r="CZ62" i="21"/>
  <c r="CM62" i="21"/>
  <c r="CF20" i="21" a="1"/>
  <c r="CF20" i="21" s="1"/>
  <c r="CR20" i="21" s="1"/>
  <c r="CF53" i="21" a="1"/>
  <c r="CF53" i="21" s="1"/>
  <c r="DD78" i="21"/>
  <c r="DD66" i="21"/>
  <c r="CQ66" i="21"/>
  <c r="CK43" i="21"/>
  <c r="CX43" i="21"/>
  <c r="CV19" i="21"/>
  <c r="CI19" i="21"/>
  <c r="CV31" i="21"/>
  <c r="CV43" i="21"/>
  <c r="CI43" i="21"/>
  <c r="CM58" i="21"/>
  <c r="CZ58" i="21"/>
  <c r="CZ30" i="21"/>
  <c r="CM30" i="21"/>
  <c r="CO12" i="21"/>
  <c r="DB24" i="21"/>
  <c r="CX62" i="21"/>
  <c r="CK62" i="21"/>
  <c r="CK63" i="21"/>
  <c r="DC64" i="21"/>
  <c r="CP64" i="21"/>
  <c r="CX81" i="21"/>
  <c r="CK69" i="21"/>
  <c r="CX35" i="21"/>
  <c r="CK35" i="21"/>
  <c r="CZ57" i="21"/>
  <c r="CM57" i="21"/>
  <c r="CZ70" i="21"/>
  <c r="CM70" i="21"/>
  <c r="CZ82" i="21"/>
  <c r="DD29" i="21"/>
  <c r="CQ29" i="21"/>
  <c r="CF55" i="21" a="1"/>
  <c r="CF55" i="21" s="1"/>
  <c r="CZ63" i="21"/>
  <c r="CM63" i="21"/>
  <c r="CN16" i="21"/>
  <c r="DA28" i="21"/>
  <c r="CK39" i="21"/>
  <c r="CX39" i="21"/>
  <c r="CL48" i="21"/>
  <c r="CY48" i="21"/>
  <c r="CV29" i="21"/>
  <c r="CI17" i="21"/>
  <c r="CM21" i="21"/>
  <c r="CZ21" i="21"/>
  <c r="CU72" i="21"/>
  <c r="DG72" i="21" s="1"/>
  <c r="CF72" i="21" a="1"/>
  <c r="CF72" i="21" s="1"/>
  <c r="CH73" i="21"/>
  <c r="CH72" i="21"/>
  <c r="CU84" i="21"/>
  <c r="DG84" i="21" s="1"/>
  <c r="DA50" i="21"/>
  <c r="CN50" i="21"/>
  <c r="CH54" i="21"/>
  <c r="CU54" i="21"/>
  <c r="CF54" i="21" a="1"/>
  <c r="CF54" i="21" s="1"/>
  <c r="CH67" i="21"/>
  <c r="CU66" i="21"/>
  <c r="CH66" i="21"/>
  <c r="CF66" i="21" a="1"/>
  <c r="CF66" i="21" s="1"/>
  <c r="CU78" i="21"/>
  <c r="CH44" i="21"/>
  <c r="CF44" i="21" a="1"/>
  <c r="CF44" i="21" s="1"/>
  <c r="CU44" i="21"/>
  <c r="CF14" i="21" a="1"/>
  <c r="CF14" i="21" s="1"/>
  <c r="CH14" i="21"/>
  <c r="CV39" i="21"/>
  <c r="CI27" i="21"/>
  <c r="CV27" i="21"/>
  <c r="CP27" i="21"/>
  <c r="DC27" i="21"/>
  <c r="CL34" i="21"/>
  <c r="CY34" i="21"/>
  <c r="CJ42" i="21"/>
  <c r="CW42" i="21"/>
  <c r="CK9" i="21"/>
  <c r="CY23" i="21"/>
  <c r="CL23" i="21"/>
  <c r="CU39" i="21"/>
  <c r="CF39" i="21" a="1"/>
  <c r="CF39" i="21" s="1"/>
  <c r="CH39" i="21"/>
  <c r="CX65" i="21"/>
  <c r="CK66" i="21"/>
  <c r="CK65" i="21"/>
  <c r="CL62" i="21"/>
  <c r="CI16" i="21"/>
  <c r="CZ38" i="21"/>
  <c r="CZ56" i="21"/>
  <c r="CM56" i="21"/>
  <c r="DA62" i="21"/>
  <c r="CN62" i="21"/>
  <c r="DB67" i="21"/>
  <c r="CO67" i="21"/>
  <c r="DB79" i="21"/>
  <c r="CW78" i="21"/>
  <c r="CW66" i="21"/>
  <c r="CJ66" i="21"/>
  <c r="CW29" i="21"/>
  <c r="CJ29" i="21"/>
  <c r="CP42" i="21"/>
  <c r="DC42" i="21"/>
  <c r="DB63" i="21"/>
  <c r="CO63" i="21"/>
  <c r="CW84" i="21"/>
  <c r="CJ73" i="21"/>
  <c r="CJ72" i="21"/>
  <c r="CW72" i="21"/>
  <c r="CJ11" i="21"/>
  <c r="CF16" i="21" a="1"/>
  <c r="CF16" i="21" s="1"/>
  <c r="CR16" i="21" s="1"/>
  <c r="DA56" i="21"/>
  <c r="CN56" i="21"/>
  <c r="CW40" i="21"/>
  <c r="CJ40" i="21"/>
  <c r="CW19" i="21"/>
  <c r="CJ19" i="21"/>
  <c r="CJ20" i="21"/>
  <c r="DD22" i="21"/>
  <c r="CQ23" i="21"/>
  <c r="CQ22" i="21"/>
  <c r="CW45" i="21"/>
  <c r="CJ45" i="21"/>
  <c r="CJ46" i="21"/>
  <c r="CJ48" i="21"/>
  <c r="CJ47" i="21"/>
  <c r="CW47" i="21"/>
  <c r="CM51" i="21"/>
  <c r="CZ51" i="21"/>
  <c r="CX24" i="21"/>
  <c r="CX86" i="21"/>
  <c r="CK74" i="21"/>
  <c r="CX74" i="21"/>
  <c r="CM12" i="21"/>
  <c r="CM11" i="21"/>
  <c r="CZ22" i="21"/>
  <c r="CM22" i="21"/>
  <c r="DC25" i="21"/>
  <c r="CK7" i="21"/>
  <c r="DA67" i="21"/>
  <c r="CI42" i="21"/>
  <c r="DD32" i="21"/>
  <c r="CK41" i="21"/>
  <c r="CX33" i="21"/>
  <c r="CO44" i="21"/>
  <c r="CN77" i="21"/>
  <c r="CV46" i="21"/>
  <c r="DC61" i="21"/>
  <c r="CK11" i="21"/>
  <c r="CF13" i="21" a="1"/>
  <c r="CF13" i="21" s="1"/>
  <c r="DD48" i="21"/>
  <c r="CZ45" i="21"/>
  <c r="DD44" i="21"/>
  <c r="CQ44" i="21"/>
  <c r="CK45" i="21"/>
  <c r="CX45" i="21"/>
  <c r="CV18" i="21"/>
  <c r="CI18" i="21"/>
  <c r="CZ86" i="21"/>
  <c r="CM74" i="21"/>
  <c r="CZ74" i="21"/>
  <c r="CM36" i="21"/>
  <c r="CZ36" i="21"/>
  <c r="CZ37" i="21"/>
  <c r="CM37" i="21"/>
  <c r="DA46" i="21"/>
  <c r="CN46" i="21"/>
  <c r="CL43" i="21"/>
  <c r="CY43" i="21"/>
  <c r="CU81" i="21"/>
  <c r="DG81" i="21" s="1"/>
  <c r="CH69" i="21"/>
  <c r="CF69" i="21" a="1"/>
  <c r="CF69" i="21" s="1"/>
  <c r="CU69" i="21"/>
  <c r="DG69" i="21" s="1"/>
  <c r="CX48" i="21"/>
  <c r="CK48" i="21"/>
  <c r="DB80" i="21"/>
  <c r="CO68" i="21"/>
  <c r="DB68" i="21"/>
  <c r="DA23" i="21"/>
  <c r="CN23" i="21"/>
  <c r="CQ27" i="21"/>
  <c r="DD39" i="21"/>
  <c r="DD27" i="21"/>
  <c r="CU46" i="21"/>
  <c r="DG46" i="21" s="1"/>
  <c r="CF46" i="21" a="1"/>
  <c r="CF46" i="21" s="1"/>
  <c r="CH46" i="21"/>
  <c r="CV55" i="21"/>
  <c r="CI55" i="21"/>
  <c r="DC30" i="21"/>
  <c r="CP30" i="21"/>
  <c r="CN15" i="21"/>
  <c r="DA27" i="21"/>
  <c r="CJ17" i="21"/>
  <c r="CW17" i="21"/>
  <c r="CW36" i="21"/>
  <c r="CJ36" i="21"/>
  <c r="CW48" i="21"/>
  <c r="CQ7" i="21"/>
  <c r="CQ8" i="21"/>
  <c r="DD19" i="21"/>
  <c r="DB61" i="21"/>
  <c r="CO61" i="21"/>
  <c r="CJ51" i="21"/>
  <c r="CJ50" i="21"/>
  <c r="CW50" i="21"/>
  <c r="CQ13" i="21"/>
  <c r="DD25" i="21"/>
  <c r="DC21" i="21"/>
  <c r="CP21" i="21"/>
  <c r="CZ79" i="21"/>
  <c r="CZ67" i="21"/>
  <c r="CM67" i="21"/>
  <c r="CN48" i="21"/>
  <c r="DA48" i="21"/>
  <c r="CH31" i="21"/>
  <c r="CU31" i="21"/>
  <c r="CV75" i="21"/>
  <c r="CF63" i="21" a="1"/>
  <c r="CF63" i="21" s="1"/>
  <c r="CV63" i="21"/>
  <c r="CI63" i="21"/>
  <c r="CM61" i="21"/>
  <c r="CZ61" i="21"/>
  <c r="CZ73" i="21"/>
  <c r="CH37" i="21"/>
  <c r="CU37" i="21"/>
  <c r="CY29" i="21"/>
  <c r="CL29" i="21"/>
  <c r="DA82" i="21"/>
  <c r="DA70" i="21"/>
  <c r="CN70" i="21"/>
  <c r="CX56" i="21"/>
  <c r="CK56" i="21"/>
  <c r="DD86" i="21"/>
  <c r="DD74" i="21"/>
  <c r="CX20" i="21"/>
  <c r="CK20" i="21"/>
  <c r="CL61" i="21"/>
  <c r="CY61" i="21"/>
  <c r="CI65" i="21"/>
  <c r="CV65" i="21"/>
  <c r="CF33" i="21" a="1"/>
  <c r="CF33" i="21" s="1"/>
  <c r="CH33" i="21"/>
  <c r="CU33" i="21"/>
  <c r="CV35" i="21"/>
  <c r="CI35" i="21"/>
  <c r="CV47" i="21"/>
  <c r="CU83" i="21"/>
  <c r="CH71" i="21"/>
  <c r="CF71" i="21" a="1"/>
  <c r="CF71" i="21" s="1"/>
  <c r="CU71" i="21"/>
  <c r="DG71" i="21" s="1"/>
  <c r="DB65" i="21"/>
  <c r="CO65" i="21"/>
  <c r="DB77" i="21"/>
  <c r="CU21" i="21"/>
  <c r="CF21" i="21" a="1"/>
  <c r="CF21" i="21" s="1"/>
  <c r="CH21" i="21"/>
  <c r="CQ72" i="21"/>
  <c r="CW37" i="21"/>
  <c r="CJ37" i="21"/>
  <c r="CV60" i="21"/>
  <c r="CI60" i="21"/>
  <c r="DB36" i="21"/>
  <c r="CO36" i="21"/>
  <c r="CU60" i="21"/>
  <c r="CH61" i="21"/>
  <c r="CH60" i="21"/>
  <c r="CF60" i="21" a="1"/>
  <c r="CF60" i="21" s="1"/>
  <c r="CW32" i="21"/>
  <c r="CJ32" i="21"/>
  <c r="CW39" i="21"/>
  <c r="CJ39" i="21"/>
  <c r="CW51" i="21"/>
  <c r="DD37" i="21"/>
  <c r="CY58" i="21"/>
  <c r="CM24" i="21"/>
  <c r="CW53" i="21"/>
  <c r="CJ53" i="21"/>
  <c r="CZ75" i="21"/>
  <c r="CM75" i="21"/>
  <c r="CZ87" i="21"/>
  <c r="CM76" i="21"/>
  <c r="CN30" i="21"/>
  <c r="CF24" i="21" a="1"/>
  <c r="CF24" i="21" s="1"/>
  <c r="CH45" i="21"/>
  <c r="CL50" i="21"/>
  <c r="DA24" i="21"/>
  <c r="CF47" i="21" a="1"/>
  <c r="CF47" i="21" s="1"/>
  <c r="DA77" i="21"/>
  <c r="CY52" i="21"/>
  <c r="CW56" i="21"/>
  <c r="CQ48" i="21"/>
  <c r="CN49" i="21"/>
  <c r="Y69" i="23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G100" i="35"/>
  <c r="AC100" i="35" s="1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Y36" i="23"/>
  <c r="K58" i="23"/>
  <c r="AC58" i="23" s="1"/>
  <c r="C59" i="33" s="1"/>
  <c r="AR56" i="23"/>
  <c r="BJ56" i="23" s="1"/>
  <c r="BF42" i="23"/>
  <c r="BK102" i="35"/>
  <c r="BF44" i="23"/>
  <c r="Y16" i="23"/>
  <c r="AX104" i="35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D100" i="35"/>
  <c r="DG57" i="21" l="1"/>
  <c r="DG33" i="21"/>
  <c r="CR50" i="21"/>
  <c r="DG45" i="21"/>
  <c r="DG27" i="21"/>
  <c r="DG67" i="21"/>
  <c r="DE41" i="21"/>
  <c r="DG23" i="21"/>
  <c r="DE31" i="21"/>
  <c r="DG25" i="21"/>
  <c r="DG22" i="21"/>
  <c r="CR13" i="21"/>
  <c r="DG89" i="21"/>
  <c r="DG63" i="21"/>
  <c r="DG36" i="21"/>
  <c r="DG73" i="21"/>
  <c r="DG41" i="21"/>
  <c r="DG50" i="21"/>
  <c r="DG76" i="21"/>
  <c r="CR32" i="21"/>
  <c r="DE50" i="21"/>
  <c r="CR19" i="21"/>
  <c r="CR7" i="21"/>
  <c r="DG68" i="21"/>
  <c r="DE19" i="21"/>
  <c r="DG20" i="21"/>
  <c r="CR11" i="21"/>
  <c r="CR41" i="21"/>
  <c r="DG24" i="21"/>
  <c r="DG58" i="21"/>
  <c r="DG49" i="21"/>
  <c r="CR58" i="21"/>
  <c r="DG21" i="21"/>
  <c r="DG55" i="21"/>
  <c r="CR12" i="21"/>
  <c r="CR67" i="21"/>
  <c r="DE67" i="21"/>
  <c r="DG18" i="21"/>
  <c r="DG64" i="21"/>
  <c r="DE54" i="21"/>
  <c r="CR57" i="21"/>
  <c r="CR37" i="21"/>
  <c r="CR54" i="21"/>
  <c r="DG78" i="21"/>
  <c r="DG65" i="21"/>
  <c r="DE32" i="21"/>
  <c r="DG17" i="21"/>
  <c r="DG56" i="21"/>
  <c r="CR8" i="21"/>
  <c r="DG53" i="21"/>
  <c r="DG30" i="21"/>
  <c r="DG66" i="21"/>
  <c r="DG40" i="21"/>
  <c r="DG42" i="21"/>
  <c r="DG26" i="21"/>
  <c r="CR34" i="21"/>
  <c r="DG43" i="21"/>
  <c r="CR14" i="21"/>
  <c r="CR6" i="21"/>
  <c r="DG60" i="21"/>
  <c r="DG31" i="21"/>
  <c r="CR49" i="21"/>
  <c r="DG28" i="21"/>
  <c r="DG59" i="21"/>
  <c r="DE77" i="21"/>
  <c r="CR77" i="21"/>
  <c r="DE89" i="21"/>
  <c r="CR78" i="21"/>
  <c r="DE83" i="21"/>
  <c r="CR71" i="21"/>
  <c r="DE71" i="21"/>
  <c r="CR33" i="21"/>
  <c r="DE33" i="21"/>
  <c r="DG37" i="21"/>
  <c r="CR46" i="21"/>
  <c r="DE46" i="21"/>
  <c r="CR39" i="21"/>
  <c r="DE39" i="21"/>
  <c r="DG44" i="21"/>
  <c r="CR72" i="21"/>
  <c r="DE84" i="21"/>
  <c r="DE72" i="21"/>
  <c r="CR35" i="21"/>
  <c r="DE35" i="21"/>
  <c r="DG32" i="21"/>
  <c r="DE28" i="21"/>
  <c r="CR28" i="21"/>
  <c r="DG48" i="21"/>
  <c r="CR9" i="21"/>
  <c r="DE26" i="21"/>
  <c r="CR26" i="21"/>
  <c r="CR52" i="21"/>
  <c r="DE52" i="21"/>
  <c r="DE45" i="21"/>
  <c r="CR45" i="21"/>
  <c r="DE64" i="21"/>
  <c r="CR64" i="21"/>
  <c r="DG39" i="21"/>
  <c r="CR44" i="21"/>
  <c r="DE44" i="21"/>
  <c r="DG54" i="21"/>
  <c r="DE80" i="21"/>
  <c r="DE68" i="21"/>
  <c r="DG47" i="21"/>
  <c r="DE23" i="21"/>
  <c r="CR23" i="21"/>
  <c r="CR17" i="21"/>
  <c r="DE17" i="21"/>
  <c r="CR29" i="21"/>
  <c r="DE29" i="21"/>
  <c r="DE30" i="21"/>
  <c r="CR30" i="21"/>
  <c r="CR68" i="21"/>
  <c r="DE22" i="21"/>
  <c r="DE47" i="21"/>
  <c r="CR47" i="21"/>
  <c r="DE21" i="21"/>
  <c r="CR22" i="21"/>
  <c r="CR21" i="21"/>
  <c r="DE43" i="21"/>
  <c r="CR43" i="21"/>
  <c r="DE25" i="21"/>
  <c r="DG38" i="21"/>
  <c r="CR59" i="21"/>
  <c r="DE59" i="21"/>
  <c r="DE86" i="21"/>
  <c r="DE74" i="21"/>
  <c r="CR74" i="21"/>
  <c r="CR15" i="21"/>
  <c r="CR53" i="21"/>
  <c r="DE53" i="21"/>
  <c r="DE51" i="21"/>
  <c r="CR51" i="21"/>
  <c r="DE88" i="21"/>
  <c r="CR76" i="21"/>
  <c r="DE76" i="21"/>
  <c r="DE38" i="21"/>
  <c r="CR38" i="21"/>
  <c r="DG86" i="21"/>
  <c r="DG29" i="21"/>
  <c r="CR36" i="21"/>
  <c r="DE36" i="21"/>
  <c r="DG19" i="21"/>
  <c r="DG83" i="21"/>
  <c r="DE20" i="21"/>
  <c r="DE78" i="21"/>
  <c r="CR66" i="21"/>
  <c r="DE66" i="21"/>
  <c r="DE75" i="21"/>
  <c r="CR75" i="21"/>
  <c r="DE87" i="21"/>
  <c r="CR10" i="21"/>
  <c r="DE27" i="21"/>
  <c r="CR27" i="21"/>
  <c r="DG74" i="21"/>
  <c r="DE34" i="21"/>
  <c r="DG70" i="21"/>
  <c r="DG51" i="21"/>
  <c r="DE57" i="21"/>
  <c r="CR63" i="21"/>
  <c r="DE63" i="21"/>
  <c r="DE81" i="21"/>
  <c r="DE69" i="21"/>
  <c r="CR69" i="21"/>
  <c r="CR42" i="21"/>
  <c r="DE42" i="21"/>
  <c r="CR65" i="21"/>
  <c r="DE65" i="21"/>
  <c r="DE85" i="21"/>
  <c r="DE73" i="21"/>
  <c r="CR73" i="21"/>
  <c r="DE82" i="21"/>
  <c r="CR70" i="21"/>
  <c r="DE70" i="21"/>
  <c r="CR18" i="21"/>
  <c r="DE18" i="21"/>
  <c r="DE56" i="21"/>
  <c r="CR56" i="21"/>
  <c r="DG52" i="21"/>
  <c r="DE37" i="21"/>
  <c r="DE58" i="21"/>
  <c r="DE61" i="21"/>
  <c r="CR61" i="21"/>
  <c r="BK106" i="35"/>
  <c r="CR25" i="21"/>
  <c r="DE24" i="21"/>
  <c r="CR24" i="21"/>
  <c r="CR60" i="21"/>
  <c r="DE60" i="21"/>
  <c r="DE55" i="21"/>
  <c r="CR55" i="21"/>
  <c r="DG87" i="21"/>
  <c r="CR48" i="21"/>
  <c r="DE48" i="21"/>
  <c r="DG34" i="21"/>
  <c r="DG82" i="21"/>
  <c r="DE62" i="21"/>
  <c r="CR62" i="21"/>
  <c r="DE40" i="21"/>
  <c r="CR40" i="21"/>
  <c r="DE49" i="21"/>
  <c r="CR31" i="21"/>
  <c r="AT104" i="35"/>
  <c r="AV104" i="35" s="1"/>
  <c r="AX103" i="35"/>
  <c r="AU107" i="35"/>
  <c r="AV107" i="35" s="1"/>
  <c r="AV103" i="35"/>
  <c r="BN105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AY103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AY104" i="35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AW101" i="35" l="1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AV101" i="35" l="1"/>
  <c r="AV100" i="35"/>
  <c r="V92" i="35" l="1"/>
  <c r="V97" i="35"/>
  <c r="V82" i="35"/>
  <c r="M78" i="35"/>
  <c r="M84" i="35"/>
  <c r="J88" i="35"/>
  <c r="M82" i="35"/>
  <c r="M88" i="35"/>
  <c r="M81" i="35"/>
  <c r="M86" i="35"/>
  <c r="M83" i="35"/>
  <c r="J89" i="35"/>
  <c r="J85" i="35"/>
  <c r="J94" i="35"/>
  <c r="J82" i="35"/>
  <c r="M95" i="35"/>
  <c r="M96" i="35"/>
  <c r="M89" i="35"/>
  <c r="M93" i="35"/>
  <c r="J83" i="35"/>
  <c r="J92" i="35"/>
  <c r="J96" i="35"/>
  <c r="M80" i="35"/>
  <c r="M79" i="35"/>
  <c r="AI79" i="35" s="1"/>
  <c r="M90" i="35"/>
  <c r="M91" i="35"/>
  <c r="J77" i="35"/>
  <c r="J93" i="35"/>
  <c r="J97" i="35"/>
  <c r="J84" i="35"/>
  <c r="J87" i="35"/>
  <c r="J78" i="35"/>
  <c r="M94" i="35"/>
  <c r="J91" i="35"/>
  <c r="J95" i="35"/>
  <c r="M77" i="35"/>
  <c r="J86" i="35"/>
  <c r="AF86" i="35" s="1"/>
  <c r="J81" i="35"/>
  <c r="J80" i="35"/>
  <c r="M85" i="35"/>
  <c r="AI85" i="35" s="1"/>
  <c r="M87" i="35"/>
  <c r="M92" i="35"/>
  <c r="M97" i="35"/>
  <c r="J79" i="35"/>
  <c r="J90" i="35"/>
  <c r="AI95" i="35" l="1"/>
  <c r="BC95" i="35" s="1"/>
  <c r="AF94" i="35"/>
  <c r="AZ94" i="35" s="1"/>
  <c r="AI87" i="35"/>
  <c r="BC87" i="35" s="1"/>
  <c r="AI82" i="35"/>
  <c r="BC82" i="35" s="1"/>
  <c r="AI91" i="35"/>
  <c r="BD91" i="35" s="1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AI90" i="35"/>
  <c r="J98" i="35"/>
  <c r="AF99" i="35" s="1"/>
  <c r="AI84" i="35"/>
  <c r="M98" i="35"/>
  <c r="AI99" i="35" s="1"/>
  <c r="BD95" i="35"/>
  <c r="BA86" i="35"/>
  <c r="AZ86" i="35"/>
  <c r="AF95" i="35"/>
  <c r="AI94" i="35"/>
  <c r="AF87" i="35"/>
  <c r="AF85" i="35"/>
  <c r="AI81" i="35"/>
  <c r="AI97" i="35"/>
  <c r="AI96" i="35"/>
  <c r="AF82" i="35"/>
  <c r="AI83" i="35"/>
  <c r="BD79" i="35"/>
  <c r="BC79" i="35"/>
  <c r="AF88" i="35"/>
  <c r="AI78" i="35"/>
  <c r="BC85" i="35"/>
  <c r="BD85" i="35"/>
  <c r="AF78" i="35"/>
  <c r="AF97" i="35"/>
  <c r="AF96" i="35"/>
  <c r="V86" i="35"/>
  <c r="V79" i="35"/>
  <c r="V78" i="35"/>
  <c r="V84" i="35"/>
  <c r="V89" i="35"/>
  <c r="V90" i="35"/>
  <c r="V88" i="35"/>
  <c r="V80" i="35"/>
  <c r="V85" i="35"/>
  <c r="V77" i="35"/>
  <c r="V87" i="35"/>
  <c r="V95" i="35"/>
  <c r="V94" i="35"/>
  <c r="V83" i="35"/>
  <c r="AR83" i="35" s="1"/>
  <c r="BA94" i="35" l="1"/>
  <c r="BB94" i="35" s="1"/>
  <c r="BC91" i="35"/>
  <c r="BD87" i="35"/>
  <c r="BA79" i="35"/>
  <c r="BD82" i="35"/>
  <c r="BE82" i="35" s="1"/>
  <c r="BE85" i="35"/>
  <c r="AZ83" i="35"/>
  <c r="BB83" i="35" s="1"/>
  <c r="BD89" i="35"/>
  <c r="AZ93" i="35"/>
  <c r="BB93" i="35" s="1"/>
  <c r="AR90" i="35"/>
  <c r="BM90" i="35" s="1"/>
  <c r="AF98" i="35"/>
  <c r="BA98" i="35" s="1"/>
  <c r="BA89" i="35"/>
  <c r="BB89" i="35" s="1"/>
  <c r="BB79" i="35"/>
  <c r="BE87" i="35"/>
  <c r="BD80" i="35"/>
  <c r="BE80" i="35" s="1"/>
  <c r="AR85" i="35"/>
  <c r="BM85" i="35" s="1"/>
  <c r="AR80" i="35"/>
  <c r="BL80" i="35" s="1"/>
  <c r="AZ81" i="35"/>
  <c r="BB81" i="35" s="1"/>
  <c r="BD93" i="35"/>
  <c r="BE93" i="35" s="1"/>
  <c r="BA90" i="35"/>
  <c r="BB90" i="35" s="1"/>
  <c r="AR87" i="35"/>
  <c r="BM87" i="35" s="1"/>
  <c r="BE79" i="35"/>
  <c r="BE91" i="35"/>
  <c r="BE95" i="35"/>
  <c r="V98" i="35"/>
  <c r="AR89" i="35"/>
  <c r="BD97" i="35"/>
  <c r="BC97" i="35"/>
  <c r="BC81" i="35"/>
  <c r="BD81" i="35"/>
  <c r="AR95" i="35"/>
  <c r="V93" i="35"/>
  <c r="AR93" i="35" s="1"/>
  <c r="AR78" i="35"/>
  <c r="AR79" i="35"/>
  <c r="BC78" i="35"/>
  <c r="BD78" i="35"/>
  <c r="BA85" i="35"/>
  <c r="AZ85" i="35"/>
  <c r="BD84" i="35"/>
  <c r="BC84" i="35"/>
  <c r="AZ88" i="35"/>
  <c r="BA88" i="35"/>
  <c r="AZ84" i="35"/>
  <c r="BA84" i="35"/>
  <c r="AR84" i="35"/>
  <c r="V81" i="35"/>
  <c r="AZ87" i="35"/>
  <c r="BA87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V91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L85" i="35"/>
  <c r="BA78" i="35"/>
  <c r="AZ78" i="35"/>
  <c r="BA82" i="35"/>
  <c r="AZ82" i="35"/>
  <c r="BD99" i="35"/>
  <c r="BC99" i="35"/>
  <c r="BC90" i="35"/>
  <c r="BD90" i="35"/>
  <c r="V96" i="35"/>
  <c r="BD96" i="35"/>
  <c r="BC96" i="35"/>
  <c r="AI98" i="35"/>
  <c r="BB86" i="35"/>
  <c r="BE89" i="35"/>
  <c r="S91" i="35"/>
  <c r="S96" i="35"/>
  <c r="S79" i="35"/>
  <c r="S95" i="35"/>
  <c r="S88" i="35"/>
  <c r="S90" i="35"/>
  <c r="S92" i="35"/>
  <c r="S83" i="35"/>
  <c r="S89" i="35"/>
  <c r="S94" i="35"/>
  <c r="S97" i="35"/>
  <c r="S84" i="35"/>
  <c r="S81" i="35"/>
  <c r="S93" i="35"/>
  <c r="S80" i="35"/>
  <c r="S78" i="35"/>
  <c r="S82" i="35"/>
  <c r="S85" i="35"/>
  <c r="S87" i="35"/>
  <c r="S86" i="35"/>
  <c r="S77" i="35"/>
  <c r="AZ98" i="35" l="1"/>
  <c r="BE97" i="35"/>
  <c r="BL87" i="35"/>
  <c r="BN87" i="35" s="1"/>
  <c r="BE99" i="35"/>
  <c r="BM80" i="35"/>
  <c r="BN80" i="35" s="1"/>
  <c r="BL90" i="35"/>
  <c r="BN90" i="35" s="1"/>
  <c r="BN85" i="35"/>
  <c r="BE83" i="35"/>
  <c r="AO79" i="35"/>
  <c r="BI79" i="35" s="1"/>
  <c r="AO85" i="35"/>
  <c r="BJ85" i="35" s="1"/>
  <c r="AO92" i="35"/>
  <c r="BI92" i="35" s="1"/>
  <c r="AO90" i="35"/>
  <c r="BJ90" i="35" s="1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S98" i="35"/>
  <c r="AO99" i="35" s="1"/>
  <c r="BB97" i="35"/>
  <c r="BB99" i="35"/>
  <c r="AR81" i="35"/>
  <c r="AR82" i="35"/>
  <c r="BB98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I90" i="35"/>
  <c r="BD98" i="35"/>
  <c r="BC98" i="35"/>
  <c r="BE98" i="35" s="1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BJ92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V70" i="35"/>
  <c r="V75" i="35"/>
  <c r="V19" i="35"/>
  <c r="V31" i="35"/>
  <c r="V59" i="35"/>
  <c r="V50" i="35"/>
  <c r="V5" i="35"/>
  <c r="V45" i="35"/>
  <c r="V71" i="35"/>
  <c r="V25" i="35"/>
  <c r="V48" i="35"/>
  <c r="V18" i="35"/>
  <c r="V29" i="35"/>
  <c r="V13" i="35"/>
  <c r="V55" i="35"/>
  <c r="V17" i="35"/>
  <c r="V4" i="35"/>
  <c r="V11" i="35"/>
  <c r="V8" i="35"/>
  <c r="V35" i="35"/>
  <c r="V23" i="35"/>
  <c r="V10" i="35"/>
  <c r="V60" i="35"/>
  <c r="V36" i="35"/>
  <c r="V41" i="35"/>
  <c r="V69" i="35"/>
  <c r="S50" i="35"/>
  <c r="V9" i="35"/>
  <c r="M20" i="35"/>
  <c r="P6" i="35"/>
  <c r="AR68" i="35" l="1"/>
  <c r="BL68" i="35" s="1"/>
  <c r="AR9" i="35"/>
  <c r="BM9" i="35" s="1"/>
  <c r="BI85" i="35"/>
  <c r="BJ79" i="35"/>
  <c r="BK79" i="35" s="1"/>
  <c r="AR75" i="35"/>
  <c r="BL75" i="35" s="1"/>
  <c r="AR60" i="35"/>
  <c r="BM60" i="35" s="1"/>
  <c r="BL94" i="35"/>
  <c r="BN94" i="35" s="1"/>
  <c r="AR48" i="35"/>
  <c r="BM48" i="35" s="1"/>
  <c r="BI91" i="35"/>
  <c r="BK91" i="35" s="1"/>
  <c r="AR13" i="35"/>
  <c r="BM13" i="35" s="1"/>
  <c r="AR69" i="35"/>
  <c r="AR31" i="35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BK85" i="35"/>
  <c r="AO98" i="35"/>
  <c r="BJ98" i="35" s="1"/>
  <c r="AR36" i="35"/>
  <c r="BM68" i="35"/>
  <c r="V76" i="35"/>
  <c r="BK92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AR11" i="35"/>
  <c r="AR71" i="35"/>
  <c r="AR20" i="35"/>
  <c r="AR74" i="35"/>
  <c r="BL99" i="35"/>
  <c r="BM99" i="35"/>
  <c r="BN89" i="35"/>
  <c r="BM82" i="35"/>
  <c r="BL82" i="35"/>
  <c r="BL31" i="35"/>
  <c r="BM31" i="35"/>
  <c r="AR61" i="35"/>
  <c r="BL96" i="35"/>
  <c r="BM96" i="35"/>
  <c r="BN93" i="35"/>
  <c r="BN78" i="35"/>
  <c r="BK90" i="35"/>
  <c r="BN84" i="35"/>
  <c r="BM92" i="35"/>
  <c r="BL92" i="35"/>
  <c r="BM81" i="35"/>
  <c r="BL81" i="35"/>
  <c r="AR18" i="35"/>
  <c r="AR5" i="35"/>
  <c r="AR19" i="35"/>
  <c r="AR16" i="35"/>
  <c r="AR30" i="35"/>
  <c r="BL97" i="35"/>
  <c r="BM97" i="35"/>
  <c r="BJ83" i="35"/>
  <c r="BI83" i="35"/>
  <c r="BM91" i="35"/>
  <c r="BL91" i="35"/>
  <c r="BM75" i="35"/>
  <c r="AR70" i="35"/>
  <c r="AR15" i="35"/>
  <c r="AR28" i="35"/>
  <c r="AR63" i="35"/>
  <c r="BI88" i="35"/>
  <c r="BJ88" i="35"/>
  <c r="BJ78" i="35"/>
  <c r="BI78" i="35"/>
  <c r="BJ82" i="35"/>
  <c r="BI82" i="35"/>
  <c r="BM69" i="35"/>
  <c r="BL69" i="35"/>
  <c r="BJ80" i="35"/>
  <c r="BI80" i="35"/>
  <c r="BI95" i="35"/>
  <c r="BJ95" i="35"/>
  <c r="BI96" i="35"/>
  <c r="BJ96" i="35"/>
  <c r="BI87" i="35"/>
  <c r="BJ87" i="35"/>
  <c r="G65" i="35"/>
  <c r="G81" i="35"/>
  <c r="G4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AR44" i="35" s="1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S18" i="35"/>
  <c r="S65" i="35"/>
  <c r="S45" i="35"/>
  <c r="S32" i="35"/>
  <c r="S5" i="35"/>
  <c r="S4" i="35"/>
  <c r="S27" i="35"/>
  <c r="S19" i="35"/>
  <c r="S21" i="35"/>
  <c r="S64" i="35"/>
  <c r="P9" i="35"/>
  <c r="S33" i="35"/>
  <c r="AO33" i="35" s="1"/>
  <c r="S20" i="35"/>
  <c r="S40" i="35"/>
  <c r="P4" i="35"/>
  <c r="S72" i="35"/>
  <c r="S29" i="35"/>
  <c r="S43" i="35"/>
  <c r="S42" i="35"/>
  <c r="S66" i="35"/>
  <c r="S14" i="35"/>
  <c r="S41" i="35"/>
  <c r="AO41" i="35" s="1"/>
  <c r="S52" i="35"/>
  <c r="S47" i="35"/>
  <c r="S35" i="35"/>
  <c r="S60" i="35"/>
  <c r="S56" i="35"/>
  <c r="S69" i="35"/>
  <c r="S44" i="35"/>
  <c r="S63" i="35"/>
  <c r="S15" i="35"/>
  <c r="S58" i="35"/>
  <c r="S10" i="35"/>
  <c r="S74" i="35"/>
  <c r="S57" i="35"/>
  <c r="AO57" i="35" s="1"/>
  <c r="S75" i="35"/>
  <c r="S13" i="35"/>
  <c r="S7" i="35"/>
  <c r="S23" i="35"/>
  <c r="S70" i="35"/>
  <c r="S61" i="35"/>
  <c r="S39" i="35"/>
  <c r="AO39" i="35" s="1"/>
  <c r="S71" i="35"/>
  <c r="S28" i="35"/>
  <c r="S25" i="35"/>
  <c r="S9" i="35"/>
  <c r="AO9" i="35" s="1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AI12" i="35" s="1"/>
  <c r="M6" i="35"/>
  <c r="J15" i="35"/>
  <c r="M34" i="35"/>
  <c r="M25" i="35"/>
  <c r="M10" i="35"/>
  <c r="J7" i="35"/>
  <c r="J34" i="35"/>
  <c r="J31" i="35"/>
  <c r="M37" i="35"/>
  <c r="J26" i="35"/>
  <c r="J37" i="35"/>
  <c r="M14" i="35"/>
  <c r="M9" i="35"/>
  <c r="J5" i="35"/>
  <c r="M32" i="35"/>
  <c r="G12" i="35"/>
  <c r="M13" i="35"/>
  <c r="J30" i="35"/>
  <c r="G6" i="35"/>
  <c r="J18" i="35"/>
  <c r="J8" i="35"/>
  <c r="G31" i="35"/>
  <c r="G27" i="35"/>
  <c r="J14" i="35"/>
  <c r="M22" i="35"/>
  <c r="G9" i="35"/>
  <c r="G24" i="35"/>
  <c r="G7" i="35"/>
  <c r="J35" i="35"/>
  <c r="M18" i="35"/>
  <c r="AI18" i="35" s="1"/>
  <c r="G62" i="35"/>
  <c r="G18" i="35"/>
  <c r="G58" i="35"/>
  <c r="G22" i="35"/>
  <c r="G29" i="35"/>
  <c r="G15" i="35"/>
  <c r="G30" i="35"/>
  <c r="M7" i="35"/>
  <c r="G28" i="35"/>
  <c r="AC28" i="35" s="1"/>
  <c r="G17" i="35"/>
  <c r="G26" i="35"/>
  <c r="M16" i="35"/>
  <c r="M28" i="35"/>
  <c r="AI28" i="35" s="1"/>
  <c r="J21" i="35"/>
  <c r="G61" i="35"/>
  <c r="M30" i="35"/>
  <c r="G13" i="35"/>
  <c r="G60" i="35"/>
  <c r="J9" i="35"/>
  <c r="J19" i="35"/>
  <c r="G14" i="35"/>
  <c r="G11" i="35"/>
  <c r="G23" i="35"/>
  <c r="G21" i="35"/>
  <c r="G10" i="35"/>
  <c r="J27" i="35"/>
  <c r="G25" i="35"/>
  <c r="M24" i="35"/>
  <c r="M4" i="35"/>
  <c r="AI5" i="35" s="1"/>
  <c r="J4" i="35"/>
  <c r="BL60" i="35" l="1"/>
  <c r="AO18" i="35"/>
  <c r="BI18" i="35" s="1"/>
  <c r="AO31" i="35"/>
  <c r="AC14" i="35"/>
  <c r="AO37" i="35"/>
  <c r="BI37" i="35" s="1"/>
  <c r="AF26" i="35"/>
  <c r="BL41" i="35"/>
  <c r="BL9" i="35"/>
  <c r="BN9" i="35" s="1"/>
  <c r="AO60" i="35"/>
  <c r="BJ60" i="35" s="1"/>
  <c r="AC7" i="35"/>
  <c r="AW7" i="35" s="1"/>
  <c r="AF14" i="35"/>
  <c r="BL13" i="35"/>
  <c r="BN13" i="35" s="1"/>
  <c r="BN81" i="35"/>
  <c r="BL23" i="35"/>
  <c r="BN23" i="35" s="1"/>
  <c r="AC11" i="35"/>
  <c r="AO23" i="35"/>
  <c r="BJ23" i="35" s="1"/>
  <c r="BL45" i="35"/>
  <c r="BN45" i="35" s="1"/>
  <c r="BL48" i="35"/>
  <c r="BN48" i="35" s="1"/>
  <c r="AO47" i="35"/>
  <c r="AO15" i="35"/>
  <c r="BI15" i="35" s="1"/>
  <c r="AO27" i="35"/>
  <c r="BJ27" i="35" s="1"/>
  <c r="AO7" i="35"/>
  <c r="BK99" i="35"/>
  <c r="BM17" i="35"/>
  <c r="BN17" i="35" s="1"/>
  <c r="BK87" i="35"/>
  <c r="AF21" i="35"/>
  <c r="BA21" i="35" s="1"/>
  <c r="AC6" i="35"/>
  <c r="AW6" i="35" s="1"/>
  <c r="AI24" i="35"/>
  <c r="BC24" i="35" s="1"/>
  <c r="AF6" i="35"/>
  <c r="AZ6" i="35" s="1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BJ25" i="35" s="1"/>
  <c r="AO20" i="35"/>
  <c r="BJ20" i="35" s="1"/>
  <c r="BN31" i="35"/>
  <c r="BN98" i="35"/>
  <c r="BL12" i="35"/>
  <c r="BN12" i="35" s="1"/>
  <c r="AO19" i="35"/>
  <c r="BI19" i="35" s="1"/>
  <c r="BN68" i="35"/>
  <c r="AO32" i="35"/>
  <c r="BI32" i="35" s="1"/>
  <c r="AI6" i="35"/>
  <c r="BD6" i="35" s="1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M19" i="35"/>
  <c r="AF28" i="35"/>
  <c r="AO10" i="35"/>
  <c r="AO44" i="35"/>
  <c r="BI47" i="35"/>
  <c r="BJ47" i="35"/>
  <c r="S49" i="35"/>
  <c r="AO68" i="35"/>
  <c r="BM46" i="35"/>
  <c r="BL46" i="35"/>
  <c r="BM32" i="35"/>
  <c r="BL32" i="35"/>
  <c r="BM64" i="35"/>
  <c r="BL64" i="35"/>
  <c r="BL26" i="35"/>
  <c r="BM26" i="35"/>
  <c r="S12" i="35"/>
  <c r="AO12" i="35" s="1"/>
  <c r="AO46" i="35"/>
  <c r="AO36" i="35"/>
  <c r="AL15" i="35"/>
  <c r="AL13" i="35"/>
  <c r="BK80" i="35"/>
  <c r="BN69" i="35"/>
  <c r="AR47" i="35"/>
  <c r="AR25" i="35"/>
  <c r="AR65" i="35"/>
  <c r="AR55" i="35"/>
  <c r="AR52" i="35"/>
  <c r="AX11" i="35"/>
  <c r="AW11" i="35"/>
  <c r="AC18" i="35"/>
  <c r="AC12" i="35"/>
  <c r="AF15" i="35"/>
  <c r="AF17" i="35"/>
  <c r="AL18" i="35"/>
  <c r="BC5" i="35"/>
  <c r="BD5" i="35"/>
  <c r="AC10" i="35"/>
  <c r="AX14" i="35"/>
  <c r="AW14" i="35"/>
  <c r="AC13" i="35"/>
  <c r="BC28" i="35"/>
  <c r="BD28" i="35"/>
  <c r="AX28" i="35"/>
  <c r="AW28" i="35"/>
  <c r="AC29" i="35"/>
  <c r="AC62" i="35"/>
  <c r="AC24" i="35"/>
  <c r="AC27" i="35"/>
  <c r="AI32" i="35"/>
  <c r="AI37" i="35"/>
  <c r="AI26" i="35"/>
  <c r="AF20" i="35"/>
  <c r="AO70" i="35"/>
  <c r="AO14" i="35"/>
  <c r="AO45" i="35"/>
  <c r="V42" i="35"/>
  <c r="AR42" i="35" s="1"/>
  <c r="P5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BI9" i="35"/>
  <c r="BJ9" i="35"/>
  <c r="AO29" i="35"/>
  <c r="AO64" i="35"/>
  <c r="BI27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Z25" i="35"/>
  <c r="AO40" i="35"/>
  <c r="BJ33" i="35"/>
  <c r="BI33" i="35"/>
  <c r="AO34" i="35"/>
  <c r="BM34" i="35"/>
  <c r="BL34" i="35"/>
  <c r="BJ31" i="35"/>
  <c r="BI31" i="35"/>
  <c r="AO16" i="35"/>
  <c r="V6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BI74" i="35"/>
  <c r="S55" i="35"/>
  <c r="AO55" i="35" s="1"/>
  <c r="BM24" i="35"/>
  <c r="BL24" i="35"/>
  <c r="V6" i="35"/>
  <c r="AR6" i="35" s="1"/>
  <c r="AI27" i="35"/>
  <c r="AO8" i="35"/>
  <c r="BK96" i="35"/>
  <c r="BK78" i="35"/>
  <c r="AR73" i="35"/>
  <c r="BM5" i="35"/>
  <c r="BL5" i="35"/>
  <c r="BN60" i="35"/>
  <c r="AC23" i="35"/>
  <c r="AC61" i="35"/>
  <c r="AC26" i="35"/>
  <c r="AF35" i="35"/>
  <c r="AF8" i="35"/>
  <c r="AI13" i="35"/>
  <c r="AI14" i="35"/>
  <c r="AI10" i="35"/>
  <c r="AF24" i="35"/>
  <c r="AF33" i="35"/>
  <c r="AF29" i="35"/>
  <c r="M21" i="35"/>
  <c r="AI21" i="35" s="1"/>
  <c r="AO42" i="35"/>
  <c r="BI20" i="35"/>
  <c r="AO5" i="35"/>
  <c r="BJ37" i="35"/>
  <c r="BM21" i="35"/>
  <c r="BL21" i="35"/>
  <c r="V56" i="35"/>
  <c r="AR56" i="35" s="1"/>
  <c r="BL72" i="35"/>
  <c r="BM72" i="35"/>
  <c r="P7" i="35"/>
  <c r="AL7" i="35" s="1"/>
  <c r="AO24" i="35"/>
  <c r="S53" i="35"/>
  <c r="S76" i="35"/>
  <c r="BM70" i="35"/>
  <c r="BL70" i="35"/>
  <c r="BN41" i="35"/>
  <c r="BL18" i="35"/>
  <c r="BM18" i="35"/>
  <c r="BN99" i="35"/>
  <c r="AR59" i="35"/>
  <c r="AR76" i="35"/>
  <c r="AR77" i="35"/>
  <c r="BM36" i="35"/>
  <c r="BL36" i="35"/>
  <c r="AI25" i="35"/>
  <c r="AI31" i="35"/>
  <c r="AC16" i="35"/>
  <c r="BI39" i="35"/>
  <c r="BJ39" i="35"/>
  <c r="BJ57" i="35"/>
  <c r="BI57" i="35"/>
  <c r="AO72" i="35"/>
  <c r="AO62" i="35"/>
  <c r="AL11" i="35"/>
  <c r="AL19" i="35"/>
  <c r="AO67" i="35"/>
  <c r="AR8" i="35"/>
  <c r="AR35" i="35"/>
  <c r="BA14" i="35"/>
  <c r="AZ14" i="35"/>
  <c r="BA26" i="35"/>
  <c r="AZ26" i="35"/>
  <c r="AI34" i="35"/>
  <c r="AF12" i="35"/>
  <c r="AI35" i="35"/>
  <c r="AI36" i="35"/>
  <c r="BJ7" i="35"/>
  <c r="BI7" i="35"/>
  <c r="BJ15" i="35"/>
  <c r="BJ41" i="35"/>
  <c r="BI41" i="35"/>
  <c r="S51" i="35"/>
  <c r="AO51" i="35" s="1"/>
  <c r="BL51" i="35"/>
  <c r="BM51" i="35"/>
  <c r="BL54" i="35"/>
  <c r="BM54" i="35"/>
  <c r="BM37" i="35"/>
  <c r="BL37" i="35"/>
  <c r="AO22" i="35"/>
  <c r="AO26" i="35"/>
  <c r="BK88" i="35"/>
  <c r="BN75" i="35"/>
  <c r="BM30" i="35"/>
  <c r="BL30" i="35"/>
  <c r="BM74" i="35"/>
  <c r="BL74" i="35"/>
  <c r="BK93" i="35"/>
  <c r="BL10" i="35"/>
  <c r="BM10" i="35"/>
  <c r="G34" i="35"/>
  <c r="G78" i="35"/>
  <c r="G72" i="35"/>
  <c r="G45" i="35"/>
  <c r="G43" i="35"/>
  <c r="G67" i="35"/>
  <c r="G52" i="35"/>
  <c r="G54" i="35"/>
  <c r="G39" i="35"/>
  <c r="G79" i="35"/>
  <c r="AC79" i="35" s="1"/>
  <c r="G74" i="35"/>
  <c r="G42" i="35"/>
  <c r="G35" i="35"/>
  <c r="G71" i="35"/>
  <c r="G36" i="35"/>
  <c r="G75" i="35"/>
  <c r="G41" i="35"/>
  <c r="G49" i="35"/>
  <c r="G46" i="35"/>
  <c r="G55" i="35"/>
  <c r="G70" i="35"/>
  <c r="G50" i="35"/>
  <c r="G53" i="35"/>
  <c r="AC53" i="35" s="1"/>
  <c r="G66" i="35"/>
  <c r="AC66" i="35" s="1"/>
  <c r="G64" i="35"/>
  <c r="G73" i="35"/>
  <c r="G37" i="35"/>
  <c r="G69" i="35"/>
  <c r="G80" i="35"/>
  <c r="G47" i="35"/>
  <c r="G38" i="35"/>
  <c r="G44" i="35"/>
  <c r="G94" i="35"/>
  <c r="G88" i="35"/>
  <c r="G87" i="35"/>
  <c r="G84" i="35"/>
  <c r="G96" i="35"/>
  <c r="G92" i="35"/>
  <c r="G89" i="35"/>
  <c r="G91" i="35"/>
  <c r="G93" i="35"/>
  <c r="G97" i="35"/>
  <c r="G85" i="35"/>
  <c r="G95" i="35"/>
  <c r="G86" i="35"/>
  <c r="G83" i="35"/>
  <c r="G90" i="35"/>
  <c r="G68" i="35"/>
  <c r="G76" i="35"/>
  <c r="G33" i="35"/>
  <c r="G56" i="35"/>
  <c r="G48" i="35"/>
  <c r="G40" i="35"/>
  <c r="G51" i="35"/>
  <c r="AC51" i="35" s="1"/>
  <c r="D10" i="35"/>
  <c r="D16" i="35"/>
  <c r="D12" i="35"/>
  <c r="D5" i="35"/>
  <c r="D17" i="35"/>
  <c r="D15" i="35"/>
  <c r="D6" i="35"/>
  <c r="D11" i="35"/>
  <c r="D7" i="35"/>
  <c r="D13" i="35"/>
  <c r="D14" i="35"/>
  <c r="D18" i="35"/>
  <c r="D9" i="35"/>
  <c r="D4" i="35"/>
  <c r="BA6" i="35" l="1"/>
  <c r="BI25" i="35"/>
  <c r="BC6" i="35"/>
  <c r="AC76" i="35"/>
  <c r="BJ18" i="35"/>
  <c r="BK18" i="35" s="1"/>
  <c r="AX7" i="35"/>
  <c r="BA31" i="35"/>
  <c r="BJ61" i="35"/>
  <c r="AZ21" i="35"/>
  <c r="BB21" i="35" s="1"/>
  <c r="Z11" i="35"/>
  <c r="AC37" i="35"/>
  <c r="BI60" i="35"/>
  <c r="BK60" i="35" s="1"/>
  <c r="Z14" i="35"/>
  <c r="AU14" i="35" s="1"/>
  <c r="BG10" i="35"/>
  <c r="BI23" i="35"/>
  <c r="BK23" i="35" s="1"/>
  <c r="BN30" i="35"/>
  <c r="BN54" i="35"/>
  <c r="AZ34" i="35"/>
  <c r="BB34" i="35" s="1"/>
  <c r="AZ7" i="35"/>
  <c r="BB7" i="35" s="1"/>
  <c r="AZ30" i="35"/>
  <c r="BB30" i="35" s="1"/>
  <c r="BD11" i="35"/>
  <c r="BE11" i="35" s="1"/>
  <c r="BA9" i="35"/>
  <c r="BM58" i="35"/>
  <c r="BN26" i="35"/>
  <c r="BA27" i="35"/>
  <c r="BB27" i="35" s="1"/>
  <c r="BK74" i="35"/>
  <c r="AC74" i="35"/>
  <c r="AW74" i="35" s="1"/>
  <c r="BB26" i="35"/>
  <c r="BN70" i="35"/>
  <c r="BJ75" i="35"/>
  <c r="BC29" i="35"/>
  <c r="BE29" i="35" s="1"/>
  <c r="BN61" i="35"/>
  <c r="BD24" i="35"/>
  <c r="BE24" i="35" s="1"/>
  <c r="AW17" i="35"/>
  <c r="AY17" i="35" s="1"/>
  <c r="AZ11" i="35"/>
  <c r="BB11" i="35" s="1"/>
  <c r="BI71" i="35"/>
  <c r="BK71" i="35" s="1"/>
  <c r="AX6" i="35"/>
  <c r="AY6" i="35" s="1"/>
  <c r="BF17" i="35"/>
  <c r="BH17" i="35" s="1"/>
  <c r="AZ18" i="35"/>
  <c r="BB18" i="35" s="1"/>
  <c r="BC23" i="35"/>
  <c r="BE23" i="35" s="1"/>
  <c r="AW31" i="35"/>
  <c r="AY31" i="35" s="1"/>
  <c r="BJ63" i="35"/>
  <c r="BK63" i="35" s="1"/>
  <c r="BC38" i="35"/>
  <c r="BE38" i="35" s="1"/>
  <c r="BE18" i="35"/>
  <c r="BI43" i="35"/>
  <c r="BK43" i="35" s="1"/>
  <c r="BB9" i="35"/>
  <c r="BN58" i="35"/>
  <c r="BN63" i="35"/>
  <c r="BK41" i="35"/>
  <c r="BK20" i="35"/>
  <c r="AC44" i="35"/>
  <c r="AX44" i="35" s="1"/>
  <c r="BI58" i="35"/>
  <c r="BA22" i="35"/>
  <c r="BB22" i="35" s="1"/>
  <c r="BI38" i="35"/>
  <c r="BK38" i="35" s="1"/>
  <c r="BJ32" i="35"/>
  <c r="BK32" i="35" s="1"/>
  <c r="BF9" i="35"/>
  <c r="BH9" i="35" s="1"/>
  <c r="BK7" i="35"/>
  <c r="BB14" i="35"/>
  <c r="BN11" i="35"/>
  <c r="BN10" i="35"/>
  <c r="BN51" i="35"/>
  <c r="AW15" i="35"/>
  <c r="AY15" i="35" s="1"/>
  <c r="BK39" i="35"/>
  <c r="BN21" i="35"/>
  <c r="BH10" i="35"/>
  <c r="BJ19" i="35"/>
  <c r="BK19" i="35" s="1"/>
  <c r="BF12" i="35"/>
  <c r="BH12" i="35" s="1"/>
  <c r="BA10" i="35"/>
  <c r="BB10" i="35" s="1"/>
  <c r="BE5" i="35"/>
  <c r="AZ5" i="35"/>
  <c r="BB5" i="35" s="1"/>
  <c r="BK37" i="35"/>
  <c r="BN72" i="35"/>
  <c r="Z5" i="35"/>
  <c r="AU5" i="35" s="1"/>
  <c r="Z15" i="35"/>
  <c r="AT15" i="35" s="1"/>
  <c r="AC95" i="35"/>
  <c r="AW95" i="35" s="1"/>
  <c r="AC55" i="35"/>
  <c r="AW55" i="35" s="1"/>
  <c r="BN5" i="35"/>
  <c r="BK31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AW89" i="35" s="1"/>
  <c r="BC9" i="35"/>
  <c r="BE9" i="35" s="1"/>
  <c r="AZ32" i="35"/>
  <c r="BB32" i="35" s="1"/>
  <c r="BI69" i="35"/>
  <c r="BK69" i="35" s="1"/>
  <c r="BE6" i="35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W56" i="35" s="1"/>
  <c r="AC40" i="35"/>
  <c r="AX40" i="35" s="1"/>
  <c r="AC80" i="35"/>
  <c r="AX80" i="35" s="1"/>
  <c r="BK58" i="35"/>
  <c r="Z13" i="35"/>
  <c r="AU13" i="35" s="1"/>
  <c r="Z16" i="35"/>
  <c r="AU16" i="35" s="1"/>
  <c r="BN39" i="35"/>
  <c r="Z10" i="35"/>
  <c r="AU10" i="35" s="1"/>
  <c r="BK15" i="35"/>
  <c r="BN19" i="35"/>
  <c r="AY14" i="35"/>
  <c r="AY11" i="35"/>
  <c r="Z6" i="35"/>
  <c r="AU6" i="35" s="1"/>
  <c r="AC86" i="35"/>
  <c r="AX86" i="35" s="1"/>
  <c r="AC35" i="35"/>
  <c r="AW35" i="35" s="1"/>
  <c r="BN28" i="35"/>
  <c r="BN20" i="35"/>
  <c r="AC48" i="35"/>
  <c r="AW48" i="35" s="1"/>
  <c r="AC84" i="35"/>
  <c r="AW84" i="35" s="1"/>
  <c r="BN37" i="35"/>
  <c r="BK25" i="35"/>
  <c r="BB31" i="35"/>
  <c r="BN24" i="35"/>
  <c r="Z18" i="35"/>
  <c r="AT18" i="35" s="1"/>
  <c r="AC88" i="35"/>
  <c r="AX88" i="35" s="1"/>
  <c r="AC73" i="35"/>
  <c r="AW73" i="35" s="1"/>
  <c r="AL8" i="35"/>
  <c r="BF8" i="35" s="1"/>
  <c r="BE12" i="35"/>
  <c r="AC93" i="35"/>
  <c r="AX93" i="35" s="1"/>
  <c r="BK9" i="35"/>
  <c r="BN32" i="35"/>
  <c r="G98" i="35"/>
  <c r="AC99" i="35" s="1"/>
  <c r="BJ24" i="35"/>
  <c r="BI24" i="35"/>
  <c r="BA23" i="35"/>
  <c r="AZ23" i="35"/>
  <c r="BA20" i="35"/>
  <c r="AZ20" i="35"/>
  <c r="AX13" i="35"/>
  <c r="AW13" i="35"/>
  <c r="BA28" i="35"/>
  <c r="AZ28" i="35"/>
  <c r="G20" i="35"/>
  <c r="J36" i="35"/>
  <c r="AX95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K7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B6" i="35"/>
  <c r="BL65" i="35"/>
  <c r="BM65" i="35"/>
  <c r="BI46" i="35"/>
  <c r="BJ46" i="35"/>
  <c r="AI19" i="35"/>
  <c r="AI20" i="35"/>
  <c r="BI51" i="35"/>
  <c r="BJ51" i="35"/>
  <c r="BC10" i="35"/>
  <c r="BD10" i="35"/>
  <c r="BL73" i="35"/>
  <c r="BM73" i="35"/>
  <c r="AW27" i="35"/>
  <c r="AX27" i="35"/>
  <c r="BJ36" i="35"/>
  <c r="BI36" i="35"/>
  <c r="G32" i="35"/>
  <c r="AC32" i="35" s="1"/>
  <c r="AC68" i="35"/>
  <c r="AC90" i="35"/>
  <c r="G59" i="35"/>
  <c r="D19" i="35"/>
  <c r="Z19" i="35" s="1"/>
  <c r="G19" i="35"/>
  <c r="AC19" i="35" s="1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M39" i="35"/>
  <c r="AI39" i="35" s="1"/>
  <c r="J38" i="35"/>
  <c r="AF38" i="35" s="1"/>
  <c r="G77" i="35"/>
  <c r="AC77" i="35" s="1"/>
  <c r="AC69" i="35"/>
  <c r="AX53" i="35"/>
  <c r="AW53" i="35"/>
  <c r="AC75" i="35"/>
  <c r="AC71" i="35"/>
  <c r="AC54" i="35"/>
  <c r="AC52" i="35"/>
  <c r="AC34" i="35"/>
  <c r="BJ62" i="35"/>
  <c r="BI62" i="35"/>
  <c r="BK57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BK61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BK47" i="35"/>
  <c r="Z17" i="35"/>
  <c r="G82" i="35"/>
  <c r="AC82" i="35" s="1"/>
  <c r="AC85" i="35"/>
  <c r="AC47" i="35"/>
  <c r="AX66" i="35"/>
  <c r="AW66" i="35"/>
  <c r="AX79" i="35"/>
  <c r="AW79" i="35"/>
  <c r="AC39" i="35"/>
  <c r="AC43" i="35"/>
  <c r="AC45" i="35"/>
  <c r="BD36" i="35"/>
  <c r="BC36" i="35"/>
  <c r="BL35" i="35"/>
  <c r="BM35" i="35"/>
  <c r="AI22" i="35"/>
  <c r="BD17" i="35"/>
  <c r="BC17" i="35"/>
  <c r="BN34" i="35"/>
  <c r="BB25" i="35"/>
  <c r="BI17" i="35"/>
  <c r="BJ17" i="35"/>
  <c r="BK27" i="35"/>
  <c r="BN16" i="35"/>
  <c r="BI14" i="35"/>
  <c r="BJ14" i="35"/>
  <c r="BC37" i="35"/>
  <c r="BD37" i="35"/>
  <c r="AY28" i="35"/>
  <c r="AX18" i="35"/>
  <c r="AW18" i="35"/>
  <c r="AO56" i="35"/>
  <c r="AO49" i="35"/>
  <c r="AO50" i="35"/>
  <c r="AT14" i="35"/>
  <c r="AW51" i="35"/>
  <c r="AX51" i="35"/>
  <c r="G8" i="35"/>
  <c r="AX76" i="35"/>
  <c r="AW76" i="35"/>
  <c r="AC91" i="35"/>
  <c r="AC92" i="35"/>
  <c r="AC94" i="35"/>
  <c r="BD35" i="35"/>
  <c r="BC35" i="35"/>
  <c r="BL8" i="35"/>
  <c r="BM8" i="35"/>
  <c r="AX16" i="35"/>
  <c r="AW16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Z12" i="35"/>
  <c r="AC97" i="35"/>
  <c r="AC96" i="35"/>
  <c r="AC87" i="35"/>
  <c r="AW37" i="35"/>
  <c r="AX37" i="35"/>
  <c r="AC70" i="35"/>
  <c r="G63" i="35"/>
  <c r="AC63" i="35" s="1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AY7" i="35"/>
  <c r="AT11" i="35"/>
  <c r="AU11" i="35"/>
  <c r="AX48" i="35"/>
  <c r="Z7" i="35"/>
  <c r="AC38" i="35"/>
  <c r="AC41" i="35"/>
  <c r="AC36" i="35"/>
  <c r="AC42" i="35"/>
  <c r="AC72" i="35"/>
  <c r="G57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J70" i="35"/>
  <c r="BI70" i="35"/>
  <c r="BE28" i="35"/>
  <c r="BA17" i="35"/>
  <c r="AZ17" i="35"/>
  <c r="BM52" i="35"/>
  <c r="BL52" i="35"/>
  <c r="BF15" i="35"/>
  <c r="BG15" i="35"/>
  <c r="BN64" i="35"/>
  <c r="AO13" i="35"/>
  <c r="BN44" i="35"/>
  <c r="D8" i="35"/>
  <c r="Z8" i="35" s="1"/>
  <c r="AW44" i="35" l="1"/>
  <c r="AY44" i="35" s="1"/>
  <c r="AW80" i="35"/>
  <c r="AY80" i="35" s="1"/>
  <c r="AX89" i="35"/>
  <c r="AY89" i="35" s="1"/>
  <c r="AT5" i="35"/>
  <c r="AX56" i="35"/>
  <c r="AX74" i="35"/>
  <c r="AY74" i="35" s="1"/>
  <c r="AW50" i="35"/>
  <c r="AY50" i="35" s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AY35" i="35" s="1"/>
  <c r="BE35" i="35"/>
  <c r="AY5" i="35"/>
  <c r="BB8" i="35"/>
  <c r="AT6" i="35"/>
  <c r="AV6" i="35" s="1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BN22" i="35"/>
  <c r="AY48" i="35"/>
  <c r="AU18" i="35"/>
  <c r="AV18" i="35" s="1"/>
  <c r="AX84" i="35"/>
  <c r="AY84" i="35" s="1"/>
  <c r="AV11" i="35"/>
  <c r="AW40" i="35"/>
  <c r="AY40" i="35" s="1"/>
  <c r="BN8" i="35"/>
  <c r="BE37" i="35"/>
  <c r="AV14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BK62" i="35"/>
  <c r="AY53" i="35"/>
  <c r="AW86" i="35"/>
  <c r="AY86" i="35" s="1"/>
  <c r="AT10" i="35"/>
  <c r="AV10" i="35" s="1"/>
  <c r="AY24" i="35"/>
  <c r="BE10" i="35"/>
  <c r="AY79" i="35"/>
  <c r="BH7" i="35"/>
  <c r="BB17" i="35"/>
  <c r="BN56" i="35"/>
  <c r="AC98" i="35"/>
  <c r="AW98" i="35" s="1"/>
  <c r="AV5" i="35"/>
  <c r="BK68" i="35"/>
  <c r="AY16" i="35"/>
  <c r="BE25" i="35"/>
  <c r="AY23" i="35"/>
  <c r="AY51" i="35"/>
  <c r="BK11" i="35"/>
  <c r="AY56" i="35"/>
  <c r="BK59" i="35"/>
  <c r="BK64" i="35"/>
  <c r="BE14" i="35"/>
  <c r="BE34" i="35"/>
  <c r="BB28" i="35"/>
  <c r="BK24" i="35"/>
  <c r="BK14" i="35"/>
  <c r="BE17" i="35"/>
  <c r="BN38" i="35"/>
  <c r="BN65" i="35"/>
  <c r="BK70" i="35"/>
  <c r="BH18" i="35"/>
  <c r="BK34" i="35"/>
  <c r="AW96" i="35"/>
  <c r="AX96" i="35"/>
  <c r="BN27" i="35"/>
  <c r="BB35" i="35"/>
  <c r="AY76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AY95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Y37" i="35"/>
  <c r="AU12" i="35"/>
  <c r="AT12" i="35"/>
  <c r="BK44" i="35"/>
  <c r="BI54" i="35"/>
  <c r="BJ54" i="35"/>
  <c r="BN35" i="35"/>
  <c r="AX85" i="35"/>
  <c r="AW85" i="35"/>
  <c r="BG5" i="35"/>
  <c r="BF5" i="35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M40" i="35"/>
  <c r="AI40" i="35" s="1"/>
  <c r="AT8" i="35"/>
  <c r="AU8" i="35"/>
  <c r="P20" i="35"/>
  <c r="AL20" i="35" s="1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D20" i="35"/>
  <c r="Z20" i="35" s="1"/>
  <c r="BE22" i="35" l="1"/>
  <c r="BH5" i="35"/>
  <c r="AV12" i="35"/>
  <c r="AY96" i="35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P21" i="35"/>
  <c r="AL21" i="35" s="1"/>
  <c r="J39" i="35"/>
  <c r="AF39" i="35" s="1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M41" i="35"/>
  <c r="AI41" i="35" s="1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D21" i="35"/>
  <c r="Z21" i="35" s="1"/>
  <c r="AY57" i="35" l="1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AV21" i="35" s="1"/>
  <c r="M42" i="35"/>
  <c r="AI42" i="35" s="1"/>
  <c r="BB37" i="35"/>
  <c r="BC41" i="35"/>
  <c r="BD41" i="35"/>
  <c r="J40" i="35"/>
  <c r="AF40" i="35" s="1"/>
  <c r="AY58" i="35"/>
  <c r="BG21" i="35"/>
  <c r="BF21" i="35"/>
  <c r="BH21" i="35" s="1"/>
  <c r="P22" i="35"/>
  <c r="AL22" i="35" s="1"/>
  <c r="AV20" i="35"/>
  <c r="BH20" i="35"/>
  <c r="AY64" i="35"/>
  <c r="AZ39" i="35"/>
  <c r="BA39" i="35"/>
  <c r="D22" i="35"/>
  <c r="Z22" i="35" s="1"/>
  <c r="AT22" i="35" l="1"/>
  <c r="AU22" i="35"/>
  <c r="BD42" i="35"/>
  <c r="BC42" i="35"/>
  <c r="BE41" i="35"/>
  <c r="BG22" i="35"/>
  <c r="BF22" i="35"/>
  <c r="BH22" i="35" s="1"/>
  <c r="BB39" i="35"/>
  <c r="M43" i="35"/>
  <c r="AI43" i="35" s="1"/>
  <c r="J41" i="35"/>
  <c r="AF41" i="35" s="1"/>
  <c r="D23" i="35"/>
  <c r="Z23" i="35" s="1"/>
  <c r="P23" i="35"/>
  <c r="AL23" i="35" s="1"/>
  <c r="BA40" i="35"/>
  <c r="AZ40" i="35"/>
  <c r="BE42" i="35" l="1"/>
  <c r="AV22" i="35"/>
  <c r="BB40" i="35"/>
  <c r="BG23" i="35"/>
  <c r="BF23" i="35"/>
  <c r="J42" i="35"/>
  <c r="AF42" i="35" s="1"/>
  <c r="D24" i="35"/>
  <c r="Z24" i="35" s="1"/>
  <c r="P24" i="35"/>
  <c r="AL24" i="35" s="1"/>
  <c r="AT23" i="35"/>
  <c r="AU23" i="35"/>
  <c r="BA41" i="35"/>
  <c r="AZ41" i="35"/>
  <c r="BD43" i="35"/>
  <c r="BC43" i="35"/>
  <c r="M44" i="35"/>
  <c r="AI44" i="35" s="1"/>
  <c r="AV23" i="35" l="1"/>
  <c r="BH23" i="35"/>
  <c r="BB41" i="35"/>
  <c r="BD44" i="35"/>
  <c r="BC44" i="35"/>
  <c r="BE44" i="35" s="1"/>
  <c r="AU24" i="35"/>
  <c r="AT24" i="35"/>
  <c r="BE43" i="35"/>
  <c r="BA42" i="35"/>
  <c r="AZ42" i="35"/>
  <c r="P25" i="35"/>
  <c r="AL25" i="35" s="1"/>
  <c r="BF24" i="35"/>
  <c r="BG24" i="35"/>
  <c r="M45" i="35"/>
  <c r="AI45" i="35" s="1"/>
  <c r="J43" i="35"/>
  <c r="AF43" i="35" s="1"/>
  <c r="D25" i="35"/>
  <c r="Z25" i="35" s="1"/>
  <c r="BB42" i="35" l="1"/>
  <c r="J44" i="35"/>
  <c r="AF44" i="35" s="1"/>
  <c r="AU25" i="35"/>
  <c r="AT25" i="35"/>
  <c r="AV25" i="35" s="1"/>
  <c r="BD45" i="35"/>
  <c r="BC45" i="35"/>
  <c r="BE45" i="35" s="1"/>
  <c r="AV24" i="35"/>
  <c r="BA43" i="35"/>
  <c r="AZ43" i="35"/>
  <c r="M46" i="35"/>
  <c r="AI46" i="35" s="1"/>
  <c r="D26" i="35"/>
  <c r="Z26" i="35" s="1"/>
  <c r="P26" i="35"/>
  <c r="AL26" i="35" s="1"/>
  <c r="BH24" i="35"/>
  <c r="BG25" i="35"/>
  <c r="BF25" i="35"/>
  <c r="BH25" i="35" l="1"/>
  <c r="BF26" i="35"/>
  <c r="BG26" i="35"/>
  <c r="AT26" i="35"/>
  <c r="AU26" i="35"/>
  <c r="D27" i="35"/>
  <c r="Z27" i="35" s="1"/>
  <c r="P27" i="35"/>
  <c r="AL27" i="35" s="1"/>
  <c r="BD46" i="35"/>
  <c r="BC46" i="35"/>
  <c r="M47" i="35"/>
  <c r="AI47" i="35" s="1"/>
  <c r="BA44" i="35"/>
  <c r="AZ44" i="35"/>
  <c r="J45" i="35"/>
  <c r="AF45" i="35" s="1"/>
  <c r="BB43" i="35"/>
  <c r="AV26" i="35" l="1"/>
  <c r="P28" i="35"/>
  <c r="AL28" i="35" s="1"/>
  <c r="AZ45" i="35"/>
  <c r="BA45" i="35"/>
  <c r="BF27" i="35"/>
  <c r="BG27" i="35"/>
  <c r="AU27" i="35"/>
  <c r="AT27" i="35"/>
  <c r="J46" i="35"/>
  <c r="AF46" i="35" s="1"/>
  <c r="BB44" i="35"/>
  <c r="M48" i="35"/>
  <c r="AI48" i="35" s="1"/>
  <c r="BD47" i="35"/>
  <c r="BC47" i="35"/>
  <c r="BE47" i="35" s="1"/>
  <c r="BH26" i="35"/>
  <c r="BE46" i="35"/>
  <c r="D28" i="35"/>
  <c r="Z28" i="35" s="1"/>
  <c r="AV27" i="35" l="1"/>
  <c r="D29" i="35"/>
  <c r="Z29" i="35" s="1"/>
  <c r="P29" i="35"/>
  <c r="AL29" i="35" s="1"/>
  <c r="BD48" i="35"/>
  <c r="BC48" i="35"/>
  <c r="BH27" i="35"/>
  <c r="M49" i="35"/>
  <c r="AI49" i="35" s="1"/>
  <c r="J47" i="35"/>
  <c r="AF47" i="35" s="1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BH29" i="35" s="1"/>
  <c r="J48" i="35"/>
  <c r="AF48" i="35" s="1"/>
  <c r="BA47" i="35"/>
  <c r="AZ47" i="35"/>
  <c r="AU29" i="35"/>
  <c r="AT29" i="35"/>
  <c r="M50" i="35"/>
  <c r="AI50" i="35" s="1"/>
  <c r="D30" i="35"/>
  <c r="Z30" i="35" s="1"/>
  <c r="P30" i="35"/>
  <c r="AL30" i="35" s="1"/>
  <c r="BH28" i="35"/>
  <c r="J50" i="35"/>
  <c r="AV29" i="35" l="1"/>
  <c r="BB47" i="35"/>
  <c r="D31" i="35"/>
  <c r="Z31" i="35" s="1"/>
  <c r="P31" i="35"/>
  <c r="AL31" i="35" s="1"/>
  <c r="BG30" i="35"/>
  <c r="BF30" i="35"/>
  <c r="BH30" i="35" s="1"/>
  <c r="BA48" i="35"/>
  <c r="AZ48" i="35"/>
  <c r="AT30" i="35"/>
  <c r="AU30" i="35"/>
  <c r="M51" i="35"/>
  <c r="AI51" i="35" s="1"/>
  <c r="BD50" i="35"/>
  <c r="BC50" i="35"/>
  <c r="J49" i="35"/>
  <c r="AF49" i="35" s="1"/>
  <c r="BE49" i="35"/>
  <c r="P86" i="35"/>
  <c r="P78" i="35"/>
  <c r="P81" i="35"/>
  <c r="P97" i="35"/>
  <c r="P96" i="35"/>
  <c r="P93" i="35"/>
  <c r="P98" i="35"/>
  <c r="AL99" i="35" s="1"/>
  <c r="P83" i="35"/>
  <c r="P79" i="35"/>
  <c r="P88" i="35"/>
  <c r="P84" i="35"/>
  <c r="P89" i="35"/>
  <c r="P91" i="35"/>
  <c r="AV30" i="35" l="1"/>
  <c r="BE50" i="35"/>
  <c r="AL79" i="35"/>
  <c r="BF79" i="35" s="1"/>
  <c r="AL98" i="35"/>
  <c r="AL84" i="35"/>
  <c r="BG84" i="35" s="1"/>
  <c r="BA49" i="35"/>
  <c r="AZ49" i="35"/>
  <c r="AF50" i="35"/>
  <c r="D94" i="35"/>
  <c r="P94" i="35"/>
  <c r="AL94" i="35" s="1"/>
  <c r="M52" i="35"/>
  <c r="AI52" i="35" s="1"/>
  <c r="D32" i="35"/>
  <c r="Z32" i="35" s="1"/>
  <c r="P32" i="35"/>
  <c r="AL32" i="35" s="1"/>
  <c r="AL89" i="35"/>
  <c r="BG99" i="35"/>
  <c r="BF99" i="35"/>
  <c r="D77" i="35"/>
  <c r="P77" i="35"/>
  <c r="AL78" i="35" s="1"/>
  <c r="AL97" i="35"/>
  <c r="BB48" i="35"/>
  <c r="D92" i="35"/>
  <c r="P92" i="35"/>
  <c r="AL92" i="35" s="1"/>
  <c r="D87" i="35"/>
  <c r="P87" i="35"/>
  <c r="AL87" i="35" s="1"/>
  <c r="D80" i="35"/>
  <c r="P80" i="35"/>
  <c r="AL80" i="35" s="1"/>
  <c r="D95" i="35"/>
  <c r="P95" i="35"/>
  <c r="D82" i="35"/>
  <c r="P82" i="35"/>
  <c r="AL82" i="35" s="1"/>
  <c r="D85" i="35"/>
  <c r="P85" i="35"/>
  <c r="AL85" i="35" s="1"/>
  <c r="D90" i="35"/>
  <c r="P90" i="35"/>
  <c r="AL90" i="35" s="1"/>
  <c r="BC51" i="35"/>
  <c r="BD51" i="35"/>
  <c r="BF98" i="35"/>
  <c r="BG98" i="35"/>
  <c r="BF31" i="35"/>
  <c r="BG31" i="35"/>
  <c r="AU31" i="35"/>
  <c r="AT31" i="35"/>
  <c r="D98" i="35"/>
  <c r="Z99" i="35" s="1"/>
  <c r="D81" i="35"/>
  <c r="D91" i="35"/>
  <c r="D83" i="35"/>
  <c r="Z83" i="35" s="1"/>
  <c r="D93" i="35"/>
  <c r="Z93" i="35" s="1"/>
  <c r="D89" i="35"/>
  <c r="D78" i="35"/>
  <c r="D84" i="35"/>
  <c r="D96" i="35"/>
  <c r="D86" i="35"/>
  <c r="D88" i="35"/>
  <c r="D79" i="35"/>
  <c r="D97" i="35"/>
  <c r="Z98" i="35" s="1"/>
  <c r="Z89" i="35" l="1"/>
  <c r="BH99" i="35"/>
  <c r="AL83" i="35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AU88" i="35"/>
  <c r="Z78" i="35"/>
  <c r="Z82" i="35"/>
  <c r="Z87" i="35"/>
  <c r="J51" i="35"/>
  <c r="AF51" i="35" s="1"/>
  <c r="AT89" i="35"/>
  <c r="AU89" i="35"/>
  <c r="AT81" i="35"/>
  <c r="D33" i="35"/>
  <c r="Z33" i="35" s="1"/>
  <c r="P33" i="35"/>
  <c r="AL33" i="35" s="1"/>
  <c r="BH31" i="35"/>
  <c r="BE51" i="35"/>
  <c r="Z92" i="35"/>
  <c r="Z94" i="35"/>
  <c r="BF92" i="35"/>
  <c r="BG92" i="35"/>
  <c r="AT98" i="35"/>
  <c r="AU98" i="35"/>
  <c r="BG78" i="35"/>
  <c r="BF78" i="35"/>
  <c r="BG90" i="35"/>
  <c r="BF90" i="35"/>
  <c r="AL95" i="35"/>
  <c r="Z97" i="35"/>
  <c r="Z96" i="35"/>
  <c r="AT93" i="35"/>
  <c r="AU93" i="35"/>
  <c r="Z90" i="35"/>
  <c r="AT95" i="35"/>
  <c r="BF89" i="35"/>
  <c r="BG89" i="35"/>
  <c r="BA50" i="35"/>
  <c r="AZ50" i="35"/>
  <c r="BG94" i="35"/>
  <c r="BF94" i="35"/>
  <c r="Z79" i="35"/>
  <c r="AU99" i="35"/>
  <c r="AT99" i="35"/>
  <c r="BH98" i="35"/>
  <c r="BF85" i="35"/>
  <c r="BG85" i="35"/>
  <c r="BG80" i="35"/>
  <c r="BF80" i="35"/>
  <c r="BH80" i="35" s="1"/>
  <c r="BG32" i="35"/>
  <c r="BF32" i="35"/>
  <c r="AU83" i="35"/>
  <c r="AT83" i="35"/>
  <c r="AL93" i="35"/>
  <c r="Z85" i="35"/>
  <c r="Z80" i="35"/>
  <c r="AL96" i="35"/>
  <c r="AU32" i="35"/>
  <c r="AT32" i="35"/>
  <c r="M53" i="35"/>
  <c r="AI53" i="35" s="1"/>
  <c r="BG83" i="35"/>
  <c r="BF83" i="35"/>
  <c r="BG82" i="35"/>
  <c r="BF82" i="35"/>
  <c r="BG87" i="35"/>
  <c r="BF87" i="35"/>
  <c r="BF97" i="35"/>
  <c r="BG97" i="35"/>
  <c r="BC52" i="35"/>
  <c r="BD52" i="35"/>
  <c r="AL86" i="35"/>
  <c r="BH94" i="35" l="1"/>
  <c r="BG81" i="35"/>
  <c r="BG91" i="35"/>
  <c r="BH91" i="35" s="1"/>
  <c r="AT91" i="35"/>
  <c r="AV91" i="35" s="1"/>
  <c r="AU84" i="35"/>
  <c r="AV84" i="35" s="1"/>
  <c r="AV32" i="35"/>
  <c r="BF88" i="35"/>
  <c r="BH88" i="35" s="1"/>
  <c r="BH32" i="35"/>
  <c r="AU86" i="35"/>
  <c r="AV86" i="35" s="1"/>
  <c r="AV98" i="35"/>
  <c r="AV93" i="35"/>
  <c r="BH85" i="35"/>
  <c r="AV88" i="35"/>
  <c r="AV99" i="35"/>
  <c r="AV95" i="35"/>
  <c r="BH83" i="35"/>
  <c r="BH97" i="35"/>
  <c r="AV83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H81" i="35"/>
  <c r="BG86" i="35"/>
  <c r="BF86" i="35"/>
  <c r="AU33" i="35"/>
  <c r="AT33" i="35"/>
  <c r="AU97" i="35"/>
  <c r="AT97" i="35"/>
  <c r="D34" i="35"/>
  <c r="Z34" i="35" s="1"/>
  <c r="P34" i="35"/>
  <c r="AL34" i="35" s="1"/>
  <c r="AU79" i="35"/>
  <c r="AT79" i="35"/>
  <c r="BE52" i="35"/>
  <c r="BG96" i="35"/>
  <c r="BF96" i="35"/>
  <c r="AU90" i="35"/>
  <c r="AT90" i="35"/>
  <c r="BG95" i="35"/>
  <c r="BF95" i="35"/>
  <c r="BH92" i="35"/>
  <c r="AV81" i="35"/>
  <c r="AU87" i="35"/>
  <c r="AT87" i="35"/>
  <c r="AV87" i="35" s="1"/>
  <c r="AT78" i="35"/>
  <c r="AU78" i="35"/>
  <c r="AT80" i="35"/>
  <c r="AU80" i="35"/>
  <c r="BH90" i="35"/>
  <c r="AT94" i="35"/>
  <c r="AU94" i="35"/>
  <c r="AV89" i="35"/>
  <c r="AU82" i="35"/>
  <c r="AT82" i="35"/>
  <c r="M54" i="35"/>
  <c r="AI54" i="35" s="1"/>
  <c r="J52" i="35"/>
  <c r="AF52" i="35" s="1"/>
  <c r="BD53" i="35"/>
  <c r="BC53" i="35"/>
  <c r="AU85" i="35"/>
  <c r="AT85" i="35"/>
  <c r="AV85" i="35" s="1"/>
  <c r="BB50" i="35"/>
  <c r="AU92" i="35"/>
  <c r="AT92" i="35"/>
  <c r="BH33" i="35" l="1"/>
  <c r="AV79" i="35"/>
  <c r="BH86" i="35"/>
  <c r="AV82" i="35"/>
  <c r="AV80" i="35"/>
  <c r="AV92" i="35"/>
  <c r="BE53" i="35"/>
  <c r="AV94" i="35"/>
  <c r="AV90" i="35"/>
  <c r="D35" i="35"/>
  <c r="Z35" i="35" s="1"/>
  <c r="P35" i="35"/>
  <c r="AL35" i="35" s="1"/>
  <c r="J53" i="35"/>
  <c r="AF53" i="35" s="1"/>
  <c r="BD54" i="35"/>
  <c r="BC54" i="35"/>
  <c r="BH95" i="35"/>
  <c r="BG34" i="35"/>
  <c r="BF34" i="35"/>
  <c r="BA52" i="35"/>
  <c r="AZ52" i="35"/>
  <c r="BB52" i="35" s="1"/>
  <c r="AT34" i="35"/>
  <c r="AU34" i="35"/>
  <c r="AV96" i="35"/>
  <c r="AV78" i="35"/>
  <c r="BB51" i="35"/>
  <c r="M55" i="35"/>
  <c r="AI55" i="35" s="1"/>
  <c r="AV97" i="35"/>
  <c r="BH93" i="35"/>
  <c r="BH96" i="35"/>
  <c r="AV33" i="35"/>
  <c r="AV34" i="35" l="1"/>
  <c r="M56" i="35"/>
  <c r="AI56" i="35" s="1"/>
  <c r="D36" i="35"/>
  <c r="Z36" i="35" s="1"/>
  <c r="P36" i="35"/>
  <c r="AL36" i="35" s="1"/>
  <c r="BE54" i="35"/>
  <c r="J54" i="35"/>
  <c r="AF54" i="35" s="1"/>
  <c r="BA53" i="35"/>
  <c r="AZ53" i="35"/>
  <c r="BB53" i="35" s="1"/>
  <c r="BC55" i="35"/>
  <c r="BD55" i="35"/>
  <c r="BG35" i="35"/>
  <c r="BF35" i="35"/>
  <c r="BH34" i="35"/>
  <c r="AU35" i="35"/>
  <c r="AT35" i="35"/>
  <c r="J56" i="35"/>
  <c r="J55" i="35"/>
  <c r="AV35" i="35" l="1"/>
  <c r="AF55" i="35"/>
  <c r="AZ55" i="35" s="1"/>
  <c r="BH35" i="35"/>
  <c r="AF56" i="35"/>
  <c r="BE55" i="35"/>
  <c r="BF36" i="35"/>
  <c r="BG36" i="35"/>
  <c r="AU36" i="35"/>
  <c r="AT36" i="35"/>
  <c r="BC56" i="35"/>
  <c r="BD56" i="35"/>
  <c r="M57" i="35"/>
  <c r="AI57" i="35" s="1"/>
  <c r="D37" i="35"/>
  <c r="Z37" i="35" s="1"/>
  <c r="P37" i="35"/>
  <c r="AL37" i="35" s="1"/>
  <c r="BA54" i="35"/>
  <c r="AZ54" i="35"/>
  <c r="BA55" i="35" l="1"/>
  <c r="BB55" i="35" s="1"/>
  <c r="BE56" i="35"/>
  <c r="BH36" i="35"/>
  <c r="D38" i="35"/>
  <c r="Z38" i="35" s="1"/>
  <c r="P38" i="35"/>
  <c r="AL38" i="35" s="1"/>
  <c r="BG37" i="35"/>
  <c r="BF37" i="35"/>
  <c r="AT37" i="35"/>
  <c r="AU37" i="35"/>
  <c r="M58" i="35"/>
  <c r="AI58" i="35" s="1"/>
  <c r="BC57" i="35"/>
  <c r="BD57" i="35"/>
  <c r="BA56" i="35"/>
  <c r="AZ56" i="35"/>
  <c r="BB54" i="35"/>
  <c r="AV36" i="35"/>
  <c r="AV37" i="35" l="1"/>
  <c r="BB56" i="35"/>
  <c r="BE57" i="35"/>
  <c r="BH37" i="35"/>
  <c r="M59" i="35"/>
  <c r="AI59" i="35" s="1"/>
  <c r="BD58" i="35"/>
  <c r="BC58" i="35"/>
  <c r="D39" i="35"/>
  <c r="Z39" i="35" s="1"/>
  <c r="P39" i="35"/>
  <c r="AL39" i="35" s="1"/>
  <c r="J57" i="35"/>
  <c r="AF57" i="35" s="1"/>
  <c r="BG38" i="35"/>
  <c r="BF38" i="35"/>
  <c r="AU38" i="35"/>
  <c r="AT38" i="35"/>
  <c r="BH38" i="35" l="1"/>
  <c r="D40" i="35"/>
  <c r="Z40" i="35" s="1"/>
  <c r="P40" i="35"/>
  <c r="AL40" i="35" s="1"/>
  <c r="BA57" i="35"/>
  <c r="AZ57" i="35"/>
  <c r="BF39" i="35"/>
  <c r="BG39" i="35"/>
  <c r="J58" i="35"/>
  <c r="AF58" i="35" s="1"/>
  <c r="AU39" i="35"/>
  <c r="AT39" i="35"/>
  <c r="AV38" i="35"/>
  <c r="BE58" i="35"/>
  <c r="M60" i="35"/>
  <c r="AI60" i="35" s="1"/>
  <c r="BD59" i="35"/>
  <c r="BC59" i="35"/>
  <c r="J60" i="35"/>
  <c r="BB57" i="35" l="1"/>
  <c r="BH39" i="35"/>
  <c r="BE59" i="35"/>
  <c r="BA58" i="35"/>
  <c r="AZ58" i="35"/>
  <c r="M61" i="35"/>
  <c r="AI61" i="35" s="1"/>
  <c r="BC60" i="35"/>
  <c r="BD60" i="35"/>
  <c r="D41" i="35"/>
  <c r="Z41" i="35" s="1"/>
  <c r="P41" i="35"/>
  <c r="AL41" i="35" s="1"/>
  <c r="J59" i="35"/>
  <c r="AF59" i="35" s="1"/>
  <c r="AV39" i="35"/>
  <c r="BG40" i="35"/>
  <c r="BF40" i="35"/>
  <c r="AU40" i="35"/>
  <c r="AT40" i="35"/>
  <c r="BB58" i="35" l="1"/>
  <c r="D42" i="35"/>
  <c r="Z42" i="35" s="1"/>
  <c r="P42" i="35"/>
  <c r="AL42" i="35" s="1"/>
  <c r="BH40" i="35"/>
  <c r="BE60" i="35"/>
  <c r="BC61" i="35"/>
  <c r="BD61" i="35"/>
  <c r="M62" i="35"/>
  <c r="AI62" i="35" s="1"/>
  <c r="AZ59" i="35"/>
  <c r="BA59" i="35"/>
  <c r="BG41" i="35"/>
  <c r="BF41" i="35"/>
  <c r="AV40" i="35"/>
  <c r="AU41" i="35"/>
  <c r="AT41" i="35"/>
  <c r="AV41" i="35" s="1"/>
  <c r="AF60" i="35"/>
  <c r="J62" i="35"/>
  <c r="BH41" i="35" l="1"/>
  <c r="BB59" i="35"/>
  <c r="BC62" i="35"/>
  <c r="BD62" i="35"/>
  <c r="M63" i="35"/>
  <c r="AI63" i="35" s="1"/>
  <c r="D43" i="35"/>
  <c r="Z43" i="35" s="1"/>
  <c r="P43" i="35"/>
  <c r="AL43" i="35" s="1"/>
  <c r="BE61" i="35"/>
  <c r="J61" i="35"/>
  <c r="AF61" i="35" s="1"/>
  <c r="BG42" i="35"/>
  <c r="BF42" i="35"/>
  <c r="BA60" i="35"/>
  <c r="AZ60" i="35"/>
  <c r="AT42" i="35"/>
  <c r="AU42" i="35"/>
  <c r="AF62" i="35" l="1"/>
  <c r="BA62" i="35" s="1"/>
  <c r="BH42" i="35"/>
  <c r="P44" i="35"/>
  <c r="AL44" i="35" s="1"/>
  <c r="AV42" i="35"/>
  <c r="BG43" i="35"/>
  <c r="BF43" i="35"/>
  <c r="BH43" i="35" s="1"/>
  <c r="M64" i="35"/>
  <c r="AI64" i="35" s="1"/>
  <c r="BB60" i="35"/>
  <c r="AU43" i="35"/>
  <c r="AT43" i="35"/>
  <c r="BC63" i="35"/>
  <c r="BD63" i="35"/>
  <c r="BA61" i="35"/>
  <c r="AZ61" i="35"/>
  <c r="BB61" i="35" s="1"/>
  <c r="BE62" i="35"/>
  <c r="D44" i="35"/>
  <c r="Z44" i="35" s="1"/>
  <c r="AZ62" i="35" l="1"/>
  <c r="BB62" i="35" s="1"/>
  <c r="AV43" i="35"/>
  <c r="AU44" i="35"/>
  <c r="AT44" i="35"/>
  <c r="BC64" i="35"/>
  <c r="BD64" i="35"/>
  <c r="P45" i="35"/>
  <c r="AL45" i="35" s="1"/>
  <c r="J63" i="35"/>
  <c r="AF63" i="35" s="1"/>
  <c r="BE63" i="35"/>
  <c r="M65" i="35"/>
  <c r="AI65" i="35" s="1"/>
  <c r="BG44" i="35"/>
  <c r="BF44" i="35"/>
  <c r="D45" i="35"/>
  <c r="Z45" i="35" s="1"/>
  <c r="AV44" i="35" l="1"/>
  <c r="BG45" i="35"/>
  <c r="BF45" i="35"/>
  <c r="M66" i="35"/>
  <c r="AI66" i="35" s="1"/>
  <c r="D46" i="35"/>
  <c r="Z46" i="35" s="1"/>
  <c r="P46" i="35"/>
  <c r="AL46" i="35" s="1"/>
  <c r="BH44" i="35"/>
  <c r="BD65" i="35"/>
  <c r="BC65" i="35"/>
  <c r="AU45" i="35"/>
  <c r="AT45" i="35"/>
  <c r="BE64" i="35"/>
  <c r="J64" i="35"/>
  <c r="AF64" i="35" s="1"/>
  <c r="AZ63" i="35"/>
  <c r="BA63" i="35"/>
  <c r="AV45" i="35" l="1"/>
  <c r="BH45" i="35"/>
  <c r="BB63" i="35"/>
  <c r="D47" i="35"/>
  <c r="Z47" i="35" s="1"/>
  <c r="P47" i="35"/>
  <c r="AL47" i="35" s="1"/>
  <c r="BA64" i="35"/>
  <c r="AZ64" i="35"/>
  <c r="BB64" i="35" s="1"/>
  <c r="BG46" i="35"/>
  <c r="BF46" i="35"/>
  <c r="AU46" i="35"/>
  <c r="AT46" i="35"/>
  <c r="BC66" i="35"/>
  <c r="BD66" i="35"/>
  <c r="M67" i="35"/>
  <c r="AI67" i="35" s="1"/>
  <c r="J65" i="35"/>
  <c r="AF65" i="35" s="1"/>
  <c r="BE65" i="35"/>
  <c r="BE66" i="35" l="1"/>
  <c r="BH46" i="35"/>
  <c r="J66" i="35"/>
  <c r="AF66" i="35" s="1"/>
  <c r="BA65" i="35"/>
  <c r="AZ65" i="35"/>
  <c r="D48" i="35"/>
  <c r="Z48" i="35" s="1"/>
  <c r="P48" i="35"/>
  <c r="AL48" i="35" s="1"/>
  <c r="M68" i="35"/>
  <c r="AI68" i="35" s="1"/>
  <c r="BC67" i="35"/>
  <c r="BD67" i="35"/>
  <c r="BG47" i="35"/>
  <c r="BF47" i="35"/>
  <c r="BH47" i="35" s="1"/>
  <c r="AU47" i="35"/>
  <c r="AT47" i="35"/>
  <c r="AV46" i="35"/>
  <c r="J68" i="35"/>
  <c r="BE67" i="35" l="1"/>
  <c r="BB65" i="35"/>
  <c r="BD68" i="35"/>
  <c r="BC68" i="35"/>
  <c r="J67" i="35"/>
  <c r="AF67" i="35" s="1"/>
  <c r="AV47" i="35"/>
  <c r="BG48" i="35"/>
  <c r="BF48" i="35"/>
  <c r="AU48" i="35"/>
  <c r="AT48" i="35"/>
  <c r="P49" i="35"/>
  <c r="AL49" i="35" s="1"/>
  <c r="M69" i="35"/>
  <c r="AI69" i="35" s="1"/>
  <c r="BA66" i="35"/>
  <c r="AZ66" i="35"/>
  <c r="D49" i="35"/>
  <c r="Z49" i="35" s="1"/>
  <c r="BH48" i="35" l="1"/>
  <c r="BB66" i="35"/>
  <c r="BC69" i="35"/>
  <c r="BD69" i="35"/>
  <c r="AU49" i="35"/>
  <c r="AT49" i="35"/>
  <c r="BG49" i="35"/>
  <c r="BF49" i="35"/>
  <c r="BA67" i="35"/>
  <c r="AZ67" i="35"/>
  <c r="D50" i="35"/>
  <c r="Z50" i="35" s="1"/>
  <c r="P50" i="35"/>
  <c r="AL50" i="35" s="1"/>
  <c r="M70" i="35"/>
  <c r="AI70" i="35" s="1"/>
  <c r="AF68" i="35"/>
  <c r="BE68" i="35"/>
  <c r="AV48" i="35"/>
  <c r="BE69" i="35" l="1"/>
  <c r="AV49" i="35"/>
  <c r="BB67" i="35"/>
  <c r="BH49" i="35"/>
  <c r="M71" i="35"/>
  <c r="AI71" i="35" s="1"/>
  <c r="AZ68" i="35"/>
  <c r="BA68" i="35"/>
  <c r="BC70" i="35"/>
  <c r="BD70" i="35"/>
  <c r="D51" i="35"/>
  <c r="Z51" i="35" s="1"/>
  <c r="P51" i="35"/>
  <c r="AL51" i="35" s="1"/>
  <c r="BG50" i="35"/>
  <c r="BF50" i="35"/>
  <c r="J69" i="35"/>
  <c r="AF69" i="35" s="1"/>
  <c r="AT50" i="35"/>
  <c r="AU50" i="35"/>
  <c r="AV50" i="35" l="1"/>
  <c r="BE70" i="35"/>
  <c r="BB68" i="35"/>
  <c r="BA69" i="35"/>
  <c r="AZ69" i="35"/>
  <c r="BB69" i="35" s="1"/>
  <c r="BH50" i="35"/>
  <c r="BD71" i="35"/>
  <c r="BC71" i="35"/>
  <c r="BG51" i="35"/>
  <c r="BF51" i="35"/>
  <c r="M72" i="35"/>
  <c r="AI72" i="35" s="1"/>
  <c r="AU51" i="35"/>
  <c r="AT51" i="35"/>
  <c r="J70" i="35"/>
  <c r="AF70" i="35" s="1"/>
  <c r="P52" i="35"/>
  <c r="AL52" i="35" s="1"/>
  <c r="D52" i="35"/>
  <c r="Z52" i="35" s="1"/>
  <c r="BH51" i="35" l="1"/>
  <c r="BA70" i="35"/>
  <c r="AZ70" i="35"/>
  <c r="M73" i="35"/>
  <c r="AI73" i="35" s="1"/>
  <c r="BE71" i="35"/>
  <c r="AV51" i="35"/>
  <c r="J71" i="35"/>
  <c r="AF71" i="35" s="1"/>
  <c r="AU52" i="35"/>
  <c r="AT52" i="35"/>
  <c r="BF52" i="35"/>
  <c r="BG52" i="35"/>
  <c r="D53" i="35"/>
  <c r="Z53" i="35" s="1"/>
  <c r="P53" i="35"/>
  <c r="AL53" i="35" s="1"/>
  <c r="BD72" i="35"/>
  <c r="BC72" i="35"/>
  <c r="BH52" i="35" l="1"/>
  <c r="BE72" i="35"/>
  <c r="BB70" i="35"/>
  <c r="BC73" i="35"/>
  <c r="BD73" i="35"/>
  <c r="M74" i="35"/>
  <c r="AI74" i="35" s="1"/>
  <c r="D54" i="35"/>
  <c r="Z54" i="35" s="1"/>
  <c r="P54" i="35"/>
  <c r="AL54" i="35" s="1"/>
  <c r="AZ71" i="35"/>
  <c r="BA71" i="35"/>
  <c r="J72" i="35"/>
  <c r="AF72" i="35" s="1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D55" i="35"/>
  <c r="Z55" i="35" s="1"/>
  <c r="P55" i="35"/>
  <c r="AL55" i="35" s="1"/>
  <c r="BD74" i="35"/>
  <c r="BC74" i="35"/>
  <c r="M75" i="35"/>
  <c r="AI75" i="35" s="1"/>
  <c r="J73" i="35"/>
  <c r="AF73" i="35" s="1"/>
  <c r="AZ72" i="35"/>
  <c r="BA72" i="35"/>
  <c r="BH53" i="35"/>
  <c r="M76" i="35"/>
  <c r="AV54" i="35" l="1"/>
  <c r="BG55" i="35"/>
  <c r="BF55" i="35"/>
  <c r="BB72" i="35"/>
  <c r="AU55" i="35"/>
  <c r="AT55" i="35"/>
  <c r="AV55" i="35" s="1"/>
  <c r="BA73" i="35"/>
  <c r="AZ73" i="35"/>
  <c r="AI76" i="35"/>
  <c r="AI77" i="35"/>
  <c r="J74" i="35"/>
  <c r="AF74" i="35" s="1"/>
  <c r="BD75" i="35"/>
  <c r="BC75" i="35"/>
  <c r="BH54" i="35"/>
  <c r="D56" i="35"/>
  <c r="Z56" i="35" s="1"/>
  <c r="P56" i="35"/>
  <c r="AL56" i="35" s="1"/>
  <c r="BE74" i="35"/>
  <c r="BB73" i="35" l="1"/>
  <c r="BE75" i="35"/>
  <c r="AU56" i="35"/>
  <c r="AT56" i="35"/>
  <c r="BF56" i="35"/>
  <c r="BG56" i="35"/>
  <c r="J76" i="35"/>
  <c r="BA74" i="35"/>
  <c r="AZ74" i="35"/>
  <c r="BD76" i="35"/>
  <c r="BC76" i="35"/>
  <c r="J75" i="35"/>
  <c r="AF75" i="35" s="1"/>
  <c r="BH55" i="35"/>
  <c r="D57" i="35"/>
  <c r="Z57" i="35" s="1"/>
  <c r="P57" i="35"/>
  <c r="AL57" i="35" s="1"/>
  <c r="BD77" i="35"/>
  <c r="BC77" i="35"/>
  <c r="BB74" i="35" l="1"/>
  <c r="BH56" i="35"/>
  <c r="BF57" i="35"/>
  <c r="BG57" i="35"/>
  <c r="AT57" i="35"/>
  <c r="AU57" i="35"/>
  <c r="AF76" i="35"/>
  <c r="AF77" i="35"/>
  <c r="P58" i="35"/>
  <c r="AL58" i="35" s="1"/>
  <c r="BA75" i="35"/>
  <c r="AZ75" i="35"/>
  <c r="BE76" i="35"/>
  <c r="AV56" i="35"/>
  <c r="BE77" i="35"/>
  <c r="D58" i="35"/>
  <c r="Z58" i="35" s="1"/>
  <c r="BH57" i="35" l="1"/>
  <c r="BG58" i="35"/>
  <c r="BF58" i="35"/>
  <c r="BA77" i="35"/>
  <c r="AZ77" i="35"/>
  <c r="BA76" i="35"/>
  <c r="AZ76" i="35"/>
  <c r="P59" i="35"/>
  <c r="AL59" i="35" s="1"/>
  <c r="AU58" i="35"/>
  <c r="AT58" i="35"/>
  <c r="AV57" i="35"/>
  <c r="BB75" i="35"/>
  <c r="D59" i="35"/>
  <c r="Z59" i="35" s="1"/>
  <c r="BH58" i="35" l="1"/>
  <c r="AV58" i="35"/>
  <c r="D60" i="35"/>
  <c r="Z60" i="35" s="1"/>
  <c r="P60" i="35"/>
  <c r="AL60" i="35" s="1"/>
  <c r="BG59" i="35"/>
  <c r="BF59" i="35"/>
  <c r="BB76" i="35"/>
  <c r="AU59" i="35"/>
  <c r="AT59" i="35"/>
  <c r="BB77" i="35"/>
  <c r="AV59" i="35" l="1"/>
  <c r="D61" i="35"/>
  <c r="Z61" i="35" s="1"/>
  <c r="P61" i="35"/>
  <c r="AL61" i="35" s="1"/>
  <c r="BH59" i="35"/>
  <c r="BG60" i="35"/>
  <c r="BF60" i="35"/>
  <c r="AU60" i="35"/>
  <c r="AT60" i="35"/>
  <c r="AV60" i="35" s="1"/>
  <c r="D62" i="35" l="1"/>
  <c r="Z62" i="35" s="1"/>
  <c r="P62" i="35"/>
  <c r="AL62" i="35" s="1"/>
  <c r="BH60" i="35"/>
  <c r="BF61" i="35"/>
  <c r="BG61" i="35"/>
  <c r="AU61" i="35"/>
  <c r="AT61" i="35"/>
  <c r="AV61" i="35" l="1"/>
  <c r="BH61" i="35"/>
  <c r="P63" i="35"/>
  <c r="AL63" i="35" s="1"/>
  <c r="BG62" i="35"/>
  <c r="BF62" i="35"/>
  <c r="AU62" i="35"/>
  <c r="AT62" i="35"/>
  <c r="D63" i="35"/>
  <c r="Z63" i="35" s="1"/>
  <c r="BH62" i="35" l="1"/>
  <c r="P64" i="35"/>
  <c r="AL64" i="35" s="1"/>
  <c r="BG63" i="35"/>
  <c r="BF63" i="35"/>
  <c r="AU63" i="35"/>
  <c r="AT63" i="35"/>
  <c r="AV62" i="35"/>
  <c r="D64" i="35"/>
  <c r="Z64" i="35" s="1"/>
  <c r="AV63" i="35" l="1"/>
  <c r="D65" i="35"/>
  <c r="Z65" i="35" s="1"/>
  <c r="P65" i="35"/>
  <c r="AL65" i="35" s="1"/>
  <c r="BH63" i="35"/>
  <c r="AT64" i="35"/>
  <c r="AU64" i="35"/>
  <c r="BG64" i="35"/>
  <c r="BF64" i="35"/>
  <c r="BH64" i="35" s="1"/>
  <c r="AV64" i="35" l="1"/>
  <c r="P66" i="35"/>
  <c r="AL66" i="35" s="1"/>
  <c r="BG65" i="35"/>
  <c r="BF65" i="35"/>
  <c r="AU65" i="35"/>
  <c r="AT65" i="35"/>
  <c r="D66" i="35"/>
  <c r="Z66" i="35" s="1"/>
  <c r="AV65" i="35" l="1"/>
  <c r="BH65" i="35"/>
  <c r="AT66" i="35"/>
  <c r="AU66" i="35"/>
  <c r="BF66" i="35"/>
  <c r="BG66" i="35"/>
  <c r="D67" i="35"/>
  <c r="Z67" i="35" s="1"/>
  <c r="P67" i="35"/>
  <c r="AL67" i="35" s="1"/>
  <c r="AV66" i="35" l="1"/>
  <c r="BH66" i="35"/>
  <c r="AU67" i="35"/>
  <c r="AT67" i="35"/>
  <c r="D68" i="35"/>
  <c r="Z68" i="35" s="1"/>
  <c r="P68" i="35"/>
  <c r="AL68" i="35" s="1"/>
  <c r="BG67" i="35"/>
  <c r="BF67" i="35"/>
  <c r="BH67" i="35" l="1"/>
  <c r="P69" i="35"/>
  <c r="AL69" i="35" s="1"/>
  <c r="AU68" i="35"/>
  <c r="AT68" i="35"/>
  <c r="AV68" i="35" s="1"/>
  <c r="AV67" i="35"/>
  <c r="BF68" i="35"/>
  <c r="BG68" i="35"/>
  <c r="D69" i="35"/>
  <c r="Z69" i="35" s="1"/>
  <c r="BH68" i="35" l="1"/>
  <c r="AT69" i="35"/>
  <c r="AU69" i="35"/>
  <c r="P70" i="35"/>
  <c r="AL70" i="35" s="1"/>
  <c r="BG69" i="35"/>
  <c r="BF69" i="35"/>
  <c r="D70" i="35"/>
  <c r="Z70" i="35" s="1"/>
  <c r="BH69" i="35" l="1"/>
  <c r="AV69" i="35"/>
  <c r="AU70" i="35"/>
  <c r="AT70" i="35"/>
  <c r="P71" i="35"/>
  <c r="AL71" i="35" s="1"/>
  <c r="BG70" i="35"/>
  <c r="BF70" i="35"/>
  <c r="D71" i="35"/>
  <c r="Z71" i="35" s="1"/>
  <c r="BH70" i="35" l="1"/>
  <c r="D72" i="35"/>
  <c r="Z72" i="35" s="1"/>
  <c r="P72" i="35"/>
  <c r="AL72" i="35" s="1"/>
  <c r="AU71" i="35"/>
  <c r="AT71" i="35"/>
  <c r="AV71" i="35" s="1"/>
  <c r="BF71" i="35"/>
  <c r="BG71" i="35"/>
  <c r="AV70" i="35"/>
  <c r="D73" i="35" l="1"/>
  <c r="Z73" i="35" s="1"/>
  <c r="P73" i="35"/>
  <c r="AL73" i="35" s="1"/>
  <c r="BH71" i="35"/>
  <c r="BG72" i="35"/>
  <c r="BF72" i="35"/>
  <c r="AU72" i="35"/>
  <c r="AT72" i="35"/>
  <c r="BH72" i="35" l="1"/>
  <c r="AV72" i="35"/>
  <c r="D74" i="35"/>
  <c r="Z74" i="35" s="1"/>
  <c r="P74" i="35"/>
  <c r="AL74" i="35" s="1"/>
  <c r="BF73" i="35"/>
  <c r="BG73" i="35"/>
  <c r="AU73" i="35"/>
  <c r="AT73" i="35"/>
  <c r="AV73" i="35" l="1"/>
  <c r="BH73" i="35"/>
  <c r="D75" i="35"/>
  <c r="Z75" i="35" s="1"/>
  <c r="P75" i="35"/>
  <c r="AL75" i="35" s="1"/>
  <c r="BG74" i="35"/>
  <c r="BF74" i="35"/>
  <c r="AU74" i="35"/>
  <c r="AT74" i="35"/>
  <c r="AV74" i="35" l="1"/>
  <c r="P76" i="35"/>
  <c r="BH74" i="35"/>
  <c r="BG75" i="35"/>
  <c r="BF75" i="35"/>
  <c r="BH75" i="35" s="1"/>
  <c r="AT75" i="35"/>
  <c r="AU75" i="35"/>
  <c r="D76" i="35"/>
  <c r="AV75" i="35" l="1"/>
  <c r="Z76" i="35"/>
  <c r="Z77" i="35"/>
  <c r="AL76" i="35"/>
  <c r="AL77" i="35"/>
  <c r="BG77" i="35" l="1"/>
  <c r="BF77" i="35"/>
  <c r="BG76" i="35"/>
  <c r="BF76" i="35"/>
  <c r="AU77" i="35"/>
  <c r="AT77" i="35"/>
  <c r="AU76" i="35"/>
  <c r="AT76" i="35"/>
  <c r="AV76" i="35" s="1"/>
  <c r="BH76" i="35" l="1"/>
  <c r="AV77" i="35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<sst xmlns="http://schemas.openxmlformats.org/spreadsheetml/2006/main" count="1822" uniqueCount="459">
  <si>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</si>
  <si>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</si>
  <si>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</si>
  <si>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</si>
  <si>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</si>
  <si>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</si>
  <si>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</si>
  <si>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</si>
  <si>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</si>
  <si>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</si>
  <si>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</si>
  <si>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</si>
  <si>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</si>
  <si>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</si>
  <si>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</si>
  <si>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</si>
  <si>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</si>
  <si>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</si>
  <si>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</si>
  <si>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</si>
  <si>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</si>
  <si>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</si>
  <si>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</si>
  <si>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</si>
  <si>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</si>
  <si>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</si>
  <si>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</si>
  <si>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</si>
  <si>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</si>
  <si>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</si>
  <si>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</si>
  <si>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</si>
  <si>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</si>
  <si>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</si>
  <si>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</si>
  <si>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</si>
  <si>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</si>
  <si>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</si>
  <si>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</si>
  <si>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</si>
  <si>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</si>
  <si>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</si>
  <si>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</si>
  <si>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</si>
  <si>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</si>
  <si>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</si>
  <si>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</si>
  <si>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</si>
  <si>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</si>
  <si>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</si>
  <si>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</si>
  <si>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</si>
  <si>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</si>
  <si>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</si>
  <si>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</si>
  <si>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</si>
  <si>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</si>
  <si>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</si>
  <si>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</si>
  <si>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</si>
  <si>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</si>
  <si>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</si>
  <si>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</si>
  <si>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</si>
  <si>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</si>
  <si>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</si>
  <si>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</si>
  <si>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</si>
  <si>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</si>
  <si>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</si>
  <si>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</si>
  <si>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</si>
  <si>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</si>
  <si>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</si>
  <si>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</si>
  <si>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</si>
  <si>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</si>
  <si>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</si>
  <si>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</si>
  <si>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</si>
  <si>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</si>
  <si>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</si>
  <si>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</si>
  <si>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</si>
  <si>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</si>
  <si>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</si>
  <si>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</si>
  <si>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</si>
  <si>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</si>
  <si>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</si>
  <si>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</si>
  <si>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</si>
  <si>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</si>
  <si>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</si>
  <si>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</si>
  <si>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</si>
  <si>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</si>
  <si>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</si>
  <si>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</si>
  <si>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</si>
  <si>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</si>
  <si>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</si>
  <si>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</si>
  <si>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</si>
  <si>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</si>
  <si>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</si>
  <si>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</si>
  <si>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</si>
  <si>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</si>
  <si>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</si>
  <si>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</si>
  <si>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</si>
  <si>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</si>
  <si>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</si>
  <si>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</si>
  <si>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</si>
  <si>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</si>
  <si>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</si>
  <si>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</si>
  <si>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</si>
  <si>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</si>
  <si>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</si>
  <si>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</si>
  <si>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</si>
  <si>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</si>
  <si>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</si>
  <si>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</si>
  <si>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</si>
  <si>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</si>
  <si>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</si>
  <si>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</si>
  <si>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</si>
  <si>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</si>
  <si>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</si>
  <si>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</si>
  <si>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</si>
  <si>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</si>
  <si>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</si>
  <si>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</si>
  <si>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</si>
  <si>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</si>
  <si>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</si>
  <si>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</si>
  <si>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</si>
  <si>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</si>
  <si>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</si>
  <si>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</si>
  <si>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</si>
  <si>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</si>
  <si>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</si>
  <si>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</si>
  <si>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</si>
  <si>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</si>
  <si>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</si>
  <si>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</si>
  <si>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</si>
  <si>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</si>
  <si>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</si>
  <si>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</si>
  <si>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</si>
  <si>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</si>
  <si>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</si>
  <si>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</si>
  <si>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</si>
  <si>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</si>
  <si>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</si>
  <si>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</si>
  <si>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</si>
  <si>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</si>
  <si>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</si>
  <si>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</si>
  <si>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</si>
  <si>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</si>
  <si>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</si>
  <si>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</si>
  <si>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</si>
  <si>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</si>
  <si>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</si>
  <si>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</si>
  <si>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</si>
  <si>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</si>
  <si>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</si>
  <si>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</si>
  <si>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</si>
  <si>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</si>
  <si>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</si>
  <si>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</si>
  <si>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</si>
  <si>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</si>
  <si>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</si>
  <si>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</si>
  <si>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</si>
  <si>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</si>
  <si>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</si>
  <si>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</si>
  <si>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</si>
  <si>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</si>
  <si>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</si>
  <si>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</si>
  <si>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</si>
  <si>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</si>
  <si>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</si>
  <si>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</si>
  <si>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</si>
  <si>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</si>
  <si>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</si>
  <si>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</si>
  <si>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</si>
  <si>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</si>
  <si>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</si>
  <si>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</si>
  <si>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</si>
  <si>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</si>
  <si>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</si>
  <si>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</si>
  <si>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</si>
  <si>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</si>
  <si>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</si>
  <si>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</si>
  <si>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</si>
  <si>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</si>
  <si>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</si>
  <si>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</si>
  <si>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</si>
  <si>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</si>
  <si>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</si>
  <si>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</si>
  <si>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</si>
  <si>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</si>
  <si>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</si>
  <si>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</si>
  <si>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</si>
  <si>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</si>
  <si>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</si>
  <si>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</si>
  <si>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</si>
  <si>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</si>
  <si>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</si>
  <si>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</si>
  <si>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</si>
  <si>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</si>
  <si>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</si>
  <si>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</si>
  <si>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</si>
  <si>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</si>
  <si>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</si>
  <si>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</si>
  <si>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</si>
  <si>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</si>
  <si>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</si>
  <si>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</si>
  <si>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</si>
  <si>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</si>
  <si>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Period</t>
  </si>
  <si>
    <t>Anio</t>
  </si>
  <si>
    <t>ipc_1_GBA</t>
  </si>
  <si>
    <t>ipc_1_PAM</t>
  </si>
  <si>
    <t>ipc_1_NOA</t>
  </si>
  <si>
    <t>ipc_1_NEA</t>
  </si>
  <si>
    <t>ipc_1CUY</t>
  </si>
  <si>
    <t>ipc_1_PAT</t>
  </si>
  <si>
    <t>ipc_2_GBA</t>
  </si>
  <si>
    <t>ipc_2_PAM</t>
  </si>
  <si>
    <t>ipc_2_NOA</t>
  </si>
  <si>
    <t>ipc_2_NEA</t>
  </si>
  <si>
    <t>ipc_2CUY</t>
  </si>
  <si>
    <t>ipc_2_PAT</t>
  </si>
  <si>
    <t>ipc_3_GBA</t>
  </si>
  <si>
    <t>ipc_3_PAM</t>
  </si>
  <si>
    <t>ipc_3_NOA</t>
  </si>
  <si>
    <t>ipc_3_NEA</t>
  </si>
  <si>
    <t>ipc_3CUY</t>
  </si>
  <si>
    <t>ipc_3_PAT</t>
  </si>
  <si>
    <t>ipc_4_GBA</t>
  </si>
  <si>
    <t>ipc_4_PAM</t>
  </si>
  <si>
    <t>ipc_4_NOA</t>
  </si>
  <si>
    <t>ipc_4_NEA</t>
  </si>
  <si>
    <t>ipc_4CUY</t>
  </si>
  <si>
    <t>ipc_4_PAT</t>
  </si>
  <si>
    <t>ipc_5_GBA</t>
  </si>
  <si>
    <t>ipc_5_PAM</t>
  </si>
  <si>
    <t>ipc_5_NOA</t>
  </si>
  <si>
    <t>ipc_5_NEA</t>
  </si>
  <si>
    <t>ipc_5CUY</t>
  </si>
  <si>
    <t>ipc_5_PAT</t>
  </si>
  <si>
    <t>ipc_6_GBA</t>
  </si>
  <si>
    <t>ipc_6_PAM</t>
  </si>
  <si>
    <t>ipc_6_NOA</t>
  </si>
  <si>
    <t>ipc_6_NEA</t>
  </si>
  <si>
    <t>ipc_6CUY</t>
  </si>
  <si>
    <t>ipc_6_PAT</t>
  </si>
  <si>
    <t>ipc_7_GBA</t>
  </si>
  <si>
    <t>ipc_7_PAM</t>
  </si>
  <si>
    <t>ipc_7_NOA</t>
  </si>
  <si>
    <t>ipc_7_NEA</t>
  </si>
  <si>
    <t>ipc_7CUY</t>
  </si>
  <si>
    <t>ipc_7_PAT</t>
  </si>
  <si>
    <t>ipc_8_GBA</t>
  </si>
  <si>
    <t>ipc_8_PAM</t>
  </si>
  <si>
    <t>ipc_8_NOA</t>
  </si>
  <si>
    <t>ipc_8_NEA</t>
  </si>
  <si>
    <t>ipc_8CUY</t>
  </si>
  <si>
    <t>ipc_8_PAT</t>
  </si>
  <si>
    <t>ipc_9_GBA</t>
  </si>
  <si>
    <t>ipc_9_PAM</t>
  </si>
  <si>
    <t>ipc_9_NOA</t>
  </si>
  <si>
    <t>ipc_9_NEA</t>
  </si>
  <si>
    <t>ipc_9CUY</t>
  </si>
  <si>
    <t>ipc_9_PAT</t>
  </si>
  <si>
    <t>ipc_10_GBA</t>
  </si>
  <si>
    <t>ipc_10_PAM</t>
  </si>
  <si>
    <t>ipc_10_NOA</t>
  </si>
  <si>
    <t>ipc_10_NEA</t>
  </si>
  <si>
    <t>ipc_10CUY</t>
  </si>
  <si>
    <t>ipc_10_PAT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</si>
  <si>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</si>
  <si>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</si>
  <si>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</si>
  <si>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</si>
  <si>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</si>
  <si>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</si>
  <si>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</si>
  <si>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</si>
  <si>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</si>
  <si>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</si>
  <si>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</si>
  <si>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</si>
  <si>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</si>
  <si>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</si>
  <si>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</si>
  <si>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</si>
  <si>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</si>
  <si>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</si>
  <si>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</si>
  <si>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</si>
  <si>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</si>
  <si>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</si>
  <si>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</si>
  <si>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</si>
  <si>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</si>
  <si>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</si>
  <si>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</si>
  <si>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</si>
  <si>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</si>
  <si>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</si>
  <si>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</si>
  <si>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</si>
  <si>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</si>
  <si>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</si>
  <si>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</si>
  <si>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</si>
  <si>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</si>
  <si>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</si>
  <si>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</si>
  <si>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</si>
  <si>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</si>
  <si>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</si>
  <si>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</si>
  <si>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</si>
  <si>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</si>
  <si>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</si>
  <si>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</si>
  <si>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</si>
  <si>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</si>
  <si>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</si>
  <si>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</si>
  <si>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</si>
  <si>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</si>
  <si>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</si>
  <si>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</si>
  <si>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</si>
  <si>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</si>
  <si>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</si>
  <si>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</si>
  <si>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</si>
  <si>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ipc_d6_i1</t>
  </si>
  <si>
    <t>ipc_d6_i2</t>
  </si>
  <si>
    <t>ipc_d6_i3</t>
  </si>
  <si>
    <t>ipc_d6_i4</t>
  </si>
  <si>
    <t>ipc_d6_i5</t>
  </si>
  <si>
    <t>ipc_d6_i6</t>
  </si>
  <si>
    <t>ipc_d6_i7</t>
  </si>
  <si>
    <t>ipc_d6_i8</t>
  </si>
  <si>
    <t>ipc_d6_i9</t>
  </si>
  <si>
    <t>ipc_d6_i10</t>
  </si>
  <si>
    <t>ipc_d6_i11</t>
  </si>
  <si>
    <t>ipc_d6_i12</t>
  </si>
  <si>
    <t>ipc_d7_i1</t>
  </si>
  <si>
    <t>ipc_d7_i2</t>
  </si>
  <si>
    <t>ipc_d7_i3</t>
  </si>
  <si>
    <t>ipc_d7_i4</t>
  </si>
  <si>
    <t>ipc_d7_i5</t>
  </si>
  <si>
    <t>ipc_d7_i6</t>
  </si>
  <si>
    <t>ipc_d7_i7</t>
  </si>
  <si>
    <t>ipc_d7_i8</t>
  </si>
  <si>
    <t>ipc_d7_i9</t>
  </si>
  <si>
    <t>ipc_d7_i10</t>
  </si>
  <si>
    <t>ipc_d7_i11</t>
  </si>
  <si>
    <t>ipc_d7_i12</t>
  </si>
  <si>
    <t>ipc_d8_i1</t>
  </si>
  <si>
    <t>ipc_d8_i2</t>
  </si>
  <si>
    <t>ipc_d8_i3</t>
  </si>
  <si>
    <t>ipc_d8_i4</t>
  </si>
  <si>
    <t>ipc_d8_i5</t>
  </si>
  <si>
    <t>ipc_d8_i6</t>
  </si>
  <si>
    <t>ipc_d8_i7</t>
  </si>
  <si>
    <t>ipc_d8_i8</t>
  </si>
  <si>
    <t>ipc_d8_i9</t>
  </si>
  <si>
    <t>ipc_d8_i10</t>
  </si>
  <si>
    <t>ipc_d8_i11</t>
  </si>
  <si>
    <t>ipc_d8_i12</t>
  </si>
  <si>
    <t>ipc_d9_i1</t>
  </si>
  <si>
    <t>ipc_d9_i2</t>
  </si>
  <si>
    <t>ipc_d9_i3</t>
  </si>
  <si>
    <t>ipc_d9_i4</t>
  </si>
  <si>
    <t>ipc_d9_i5</t>
  </si>
  <si>
    <t>ipc_d9_i6</t>
  </si>
  <si>
    <t>ipc_d9_i7</t>
  </si>
  <si>
    <t>ipc_d9_i8</t>
  </si>
  <si>
    <t>ipc_d9_i9</t>
  </si>
  <si>
    <t>ipc_d9_i10</t>
  </si>
  <si>
    <t>ipc_d9_i11</t>
  </si>
  <si>
    <t>ipc_d9_i12</t>
  </si>
  <si>
    <t>ipc_d10_i1</t>
  </si>
  <si>
    <t>ipc_d10_i2</t>
  </si>
  <si>
    <t>ipc_d10_i3</t>
  </si>
  <si>
    <t>ipc_d10_i4</t>
  </si>
  <si>
    <t>ipc_d10_i5</t>
  </si>
  <si>
    <t>ipc_d10_i6</t>
  </si>
  <si>
    <t>ipc_d10_i7</t>
  </si>
  <si>
    <t>ipc_d10_i8</t>
  </si>
  <si>
    <t>ipc_d10_i9</t>
  </si>
  <si>
    <t>ipc_d10_i10</t>
  </si>
  <si>
    <t>ipc_d10_i11</t>
  </si>
  <si>
    <t>ipc_d10_i12</t>
  </si>
  <si>
    <t>ipc_decil1</t>
  </si>
  <si>
    <t>ipc_decil2</t>
  </si>
  <si>
    <t>ipc_decil3</t>
  </si>
  <si>
    <t>ipc_decil4</t>
  </si>
  <si>
    <t>ipc_decil5</t>
  </si>
  <si>
    <t>ipc_decil6</t>
  </si>
  <si>
    <t>ipc_decil7</t>
  </si>
  <si>
    <t>ipc_decil8</t>
  </si>
  <si>
    <t>ipc_decil9</t>
  </si>
  <si>
    <t>ipc_decil10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</si>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</sst>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8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 por regiones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'Nucleo&amp;Subyacente'!$X$2:$X$3</c:f>
              <c:strCache>
                <c:ptCount val="2"/>
                <c:pt idx="0">
                  <c:v>Nacional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'Nucleo&amp;Subyacente'!$X$4:$X$96</c:f>
              <c:numCache>
                <c:formatCode>0.0%</c:formatCode>
                <c:ptCount val="93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2-455A-A315-18EE87D9D1BA}"/>
            </c:ext>
          </c:extLst>
        </c:ser>
        <c:ser>
          <c:idx val="1"/>
          <c:order val="1"/>
          <c:tx>
            <c:strRef>
              <c:f>'Nucleo&amp;Subyacente'!$AA$2:$AA$3</c:f>
              <c:strCache>
                <c:ptCount val="2"/>
                <c:pt idx="0">
                  <c:v>GBA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'Nucleo&amp;Subyacente'!$AA$4:$AA$96</c:f>
              <c:numCache>
                <c:formatCode>0.0%</c:formatCode>
                <c:ptCount val="93"/>
                <c:pt idx="1">
                  <c:v>1.3388999999999873E-2</c:v>
                </c:pt>
                <c:pt idx="2">
                  <c:v>1.8460827974252858E-2</c:v>
                </c:pt>
                <c:pt idx="3">
                  <c:v>1.8209528755533722E-2</c:v>
                </c:pt>
                <c:pt idx="4">
                  <c:v>2.2915792408537028E-2</c:v>
                </c:pt>
                <c:pt idx="5">
                  <c:v>1.6024588524548911E-2</c:v>
                </c:pt>
                <c:pt idx="6">
                  <c:v>1.52261629977688E-2</c:v>
                </c:pt>
                <c:pt idx="7">
                  <c:v>1.7638427566378567E-2</c:v>
                </c:pt>
                <c:pt idx="8">
                  <c:v>1.5037394085539724E-2</c:v>
                </c:pt>
                <c:pt idx="9">
                  <c:v>1.7577956179525067E-2</c:v>
                </c:pt>
                <c:pt idx="10">
                  <c:v>1.1379782546023565E-2</c:v>
                </c:pt>
                <c:pt idx="11">
                  <c:v>1.3053647462441198E-2</c:v>
                </c:pt>
                <c:pt idx="12">
                  <c:v>1.9737249798599477E-2</c:v>
                </c:pt>
                <c:pt idx="13">
                  <c:v>1.4526482971683574E-2</c:v>
                </c:pt>
                <c:pt idx="14">
                  <c:v>2.177925134936487E-2</c:v>
                </c:pt>
                <c:pt idx="15">
                  <c:v>2.4654955787125399E-2</c:v>
                </c:pt>
                <c:pt idx="16">
                  <c:v>2.0976879971301043E-2</c:v>
                </c:pt>
                <c:pt idx="17">
                  <c:v>2.5668733472870464E-2</c:v>
                </c:pt>
                <c:pt idx="18">
                  <c:v>4.1844198359042295E-2</c:v>
                </c:pt>
                <c:pt idx="19">
                  <c:v>2.9012230632351699E-2</c:v>
                </c:pt>
                <c:pt idx="20">
                  <c:v>3.2115553737460001E-2</c:v>
                </c:pt>
                <c:pt idx="21">
                  <c:v>7.8133559484434345E-2</c:v>
                </c:pt>
                <c:pt idx="22">
                  <c:v>4.2589995556386429E-2</c:v>
                </c:pt>
                <c:pt idx="23">
                  <c:v>3.1737740106219769E-2</c:v>
                </c:pt>
                <c:pt idx="24">
                  <c:v>2.9441022734791433E-2</c:v>
                </c:pt>
                <c:pt idx="25">
                  <c:v>2.8822035527616086E-2</c:v>
                </c:pt>
                <c:pt idx="26">
                  <c:v>3.7170813536966385E-2</c:v>
                </c:pt>
                <c:pt idx="27">
                  <c:v>4.2874404674922317E-2</c:v>
                </c:pt>
                <c:pt idx="28">
                  <c:v>3.7077829491002356E-2</c:v>
                </c:pt>
                <c:pt idx="29">
                  <c:v>3.2639284045260508E-2</c:v>
                </c:pt>
                <c:pt idx="30">
                  <c:v>2.6002036267318562E-2</c:v>
                </c:pt>
                <c:pt idx="31">
                  <c:v>2.1152054733158288E-2</c:v>
                </c:pt>
                <c:pt idx="32">
                  <c:v>4.749258522846822E-2</c:v>
                </c:pt>
                <c:pt idx="33">
                  <c:v>6.2777892917349476E-2</c:v>
                </c:pt>
                <c:pt idx="34">
                  <c:v>3.8087464541537885E-2</c:v>
                </c:pt>
                <c:pt idx="35">
                  <c:v>3.6704365303000808E-2</c:v>
                </c:pt>
                <c:pt idx="36">
                  <c:v>3.9021443243812737E-2</c:v>
                </c:pt>
                <c:pt idx="37">
                  <c:v>2.0649428963785521E-2</c:v>
                </c:pt>
                <c:pt idx="38">
                  <c:v>2.13326202613211E-2</c:v>
                </c:pt>
                <c:pt idx="39">
                  <c:v>3.2593945306166772E-2</c:v>
                </c:pt>
                <c:pt idx="40">
                  <c:v>1.632457124073361E-2</c:v>
                </c:pt>
                <c:pt idx="41">
                  <c:v>1.3704299007668563E-2</c:v>
                </c:pt>
                <c:pt idx="42">
                  <c:v>2.321707717484589E-2</c:v>
                </c:pt>
                <c:pt idx="43">
                  <c:v>2.2797702515349627E-2</c:v>
                </c:pt>
                <c:pt idx="44">
                  <c:v>3.1957518451985134E-2</c:v>
                </c:pt>
                <c:pt idx="45">
                  <c:v>2.1865001196441192E-2</c:v>
                </c:pt>
                <c:pt idx="46">
                  <c:v>3.4418606291043652E-2</c:v>
                </c:pt>
                <c:pt idx="47">
                  <c:v>4.0936102721006895E-2</c:v>
                </c:pt>
                <c:pt idx="48">
                  <c:v>4.4510144468805191E-2</c:v>
                </c:pt>
                <c:pt idx="49">
                  <c:v>3.1723706257644535E-2</c:v>
                </c:pt>
                <c:pt idx="50">
                  <c:v>4.2636506858576118E-2</c:v>
                </c:pt>
                <c:pt idx="51">
                  <c:v>4.3474237987793707E-2</c:v>
                </c:pt>
                <c:pt idx="52">
                  <c:v>4.8042189880060926E-2</c:v>
                </c:pt>
                <c:pt idx="53">
                  <c:v>3.5589207741799189E-2</c:v>
                </c:pt>
                <c:pt idx="54">
                  <c:v>3.5113014897106387E-2</c:v>
                </c:pt>
                <c:pt idx="55">
                  <c:v>3.3872403155118525E-2</c:v>
                </c:pt>
                <c:pt idx="56">
                  <c:v>3.0708037108124531E-2</c:v>
                </c:pt>
                <c:pt idx="57">
                  <c:v>3.3543560146564122E-2</c:v>
                </c:pt>
                <c:pt idx="58">
                  <c:v>3.3256748076512466E-2</c:v>
                </c:pt>
                <c:pt idx="59">
                  <c:v>3.3467162419845931E-2</c:v>
                </c:pt>
                <c:pt idx="60">
                  <c:v>4.6120858434597123E-2</c:v>
                </c:pt>
                <c:pt idx="61">
                  <c:v>3.3325941525241376E-2</c:v>
                </c:pt>
                <c:pt idx="62">
                  <c:v>4.5055752632016333E-2</c:v>
                </c:pt>
                <c:pt idx="63">
                  <c:v>6.1371801752384103E-2</c:v>
                </c:pt>
                <c:pt idx="64">
                  <c:v>7.0400077096675506E-2</c:v>
                </c:pt>
                <c:pt idx="65">
                  <c:v>4.956387740531687E-2</c:v>
                </c:pt>
                <c:pt idx="66">
                  <c:v>5.2865886644448246E-2</c:v>
                </c:pt>
                <c:pt idx="67">
                  <c:v>7.4439790478378676E-2</c:v>
                </c:pt>
                <c:pt idx="68">
                  <c:v>6.9117123490354926E-2</c:v>
                </c:pt>
                <c:pt idx="69">
                  <c:v>5.4931384288529284E-2</c:v>
                </c:pt>
                <c:pt idx="70">
                  <c:v>5.7968333409517792E-2</c:v>
                </c:pt>
                <c:pt idx="71">
                  <c:v>4.8718287281936723E-2</c:v>
                </c:pt>
                <c:pt idx="72">
                  <c:v>5.6103745090080537E-2</c:v>
                </c:pt>
                <c:pt idx="73">
                  <c:v>5.5308339879507118E-2</c:v>
                </c:pt>
                <c:pt idx="74">
                  <c:v>7.5009235222463166E-2</c:v>
                </c:pt>
                <c:pt idx="75">
                  <c:v>6.8364663555540606E-2</c:v>
                </c:pt>
                <c:pt idx="76">
                  <c:v>8.4159340067341049E-2</c:v>
                </c:pt>
                <c:pt idx="77">
                  <c:v>7.9014950224384206E-2</c:v>
                </c:pt>
                <c:pt idx="78">
                  <c:v>6.5238797619025402E-2</c:v>
                </c:pt>
                <c:pt idx="79">
                  <c:v>6.3994676303772202E-2</c:v>
                </c:pt>
                <c:pt idx="80">
                  <c:v>0.13512674726903873</c:v>
                </c:pt>
                <c:pt idx="81">
                  <c:v>0.12698869433861515</c:v>
                </c:pt>
                <c:pt idx="82">
                  <c:v>9.1858032604187123E-2</c:v>
                </c:pt>
                <c:pt idx="83">
                  <c:v>0.13828668676605593</c:v>
                </c:pt>
                <c:pt idx="84">
                  <c:v>0.28498686499043679</c:v>
                </c:pt>
                <c:pt idx="85">
                  <c:v>0.18999510264087371</c:v>
                </c:pt>
                <c:pt idx="86">
                  <c:v>0.12883836080780187</c:v>
                </c:pt>
                <c:pt idx="87">
                  <c:v>9.6840961180812757E-2</c:v>
                </c:pt>
                <c:pt idx="88">
                  <c:v>6.3955110835908657E-2</c:v>
                </c:pt>
                <c:pt idx="89">
                  <c:v>3.9091774962724202E-2</c:v>
                </c:pt>
                <c:pt idx="90">
                  <c:v>3.8575669208773311E-2</c:v>
                </c:pt>
                <c:pt idx="91">
                  <c:v>3.8944694972016691E-2</c:v>
                </c:pt>
                <c:pt idx="92">
                  <c:v>4.2929681235247097E-2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5A-A315-18EE87D9D1BA}"/>
            </c:ext>
          </c:extLst>
        </c:ser>
        <c:ser>
          <c:idx val="2"/>
          <c:order val="2"/>
          <c:tx>
            <c:strRef>
              <c:f>'Nucleo&amp;Subyacente'!$AD$2:$AD$3</c:f>
              <c:strCache>
                <c:ptCount val="2"/>
                <c:pt idx="0">
                  <c:v>Pampeana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'Nucleo&amp;Subyacente'!$AD$4:$AD$96</c:f>
              <c:numCache>
                <c:formatCode>0.0%</c:formatCode>
                <c:ptCount val="93"/>
                <c:pt idx="1">
                  <c:v>1.6093000000000135E-2</c:v>
                </c:pt>
                <c:pt idx="2">
                  <c:v>1.5612744109053001E-2</c:v>
                </c:pt>
                <c:pt idx="3">
                  <c:v>2.0510544528502539E-2</c:v>
                </c:pt>
                <c:pt idx="4">
                  <c:v>1.9123122370321433E-2</c:v>
                </c:pt>
                <c:pt idx="5">
                  <c:v>1.6338042341944581E-2</c:v>
                </c:pt>
                <c:pt idx="6">
                  <c:v>1.1316496103307871E-2</c:v>
                </c:pt>
                <c:pt idx="7">
                  <c:v>1.9310314819229735E-2</c:v>
                </c:pt>
                <c:pt idx="8">
                  <c:v>1.3858417011800572E-2</c:v>
                </c:pt>
                <c:pt idx="9">
                  <c:v>1.5419823758405338E-2</c:v>
                </c:pt>
                <c:pt idx="10">
                  <c:v>1.4798657573179108E-2</c:v>
                </c:pt>
                <c:pt idx="11">
                  <c:v>1.3092303291973639E-2</c:v>
                </c:pt>
                <c:pt idx="12">
                  <c:v>1.4801078214224495E-2</c:v>
                </c:pt>
                <c:pt idx="13">
                  <c:v>1.5635104174687831E-2</c:v>
                </c:pt>
                <c:pt idx="14">
                  <c:v>2.0536207804574325E-2</c:v>
                </c:pt>
                <c:pt idx="15">
                  <c:v>2.5615831232365327E-2</c:v>
                </c:pt>
                <c:pt idx="16">
                  <c:v>2.1392352808306203E-2</c:v>
                </c:pt>
                <c:pt idx="17">
                  <c:v>2.8507589593810945E-2</c:v>
                </c:pt>
                <c:pt idx="18">
                  <c:v>4.0493268422309159E-2</c:v>
                </c:pt>
                <c:pt idx="19">
                  <c:v>3.4044687928444617E-2</c:v>
                </c:pt>
                <c:pt idx="20">
                  <c:v>3.5956662081664259E-2</c:v>
                </c:pt>
                <c:pt idx="21">
                  <c:v>7.3954705860831416E-2</c:v>
                </c:pt>
                <c:pt idx="22">
                  <c:v>4.6195012573863714E-2</c:v>
                </c:pt>
                <c:pt idx="23">
                  <c:v>3.2183962487567053E-2</c:v>
                </c:pt>
                <c:pt idx="24">
                  <c:v>2.551336468968679E-2</c:v>
                </c:pt>
                <c:pt idx="25">
                  <c:v>2.9536098619594053E-2</c:v>
                </c:pt>
                <c:pt idx="26">
                  <c:v>4.0920591061924139E-2</c:v>
                </c:pt>
                <c:pt idx="27">
                  <c:v>4.7486207006334435E-2</c:v>
                </c:pt>
                <c:pt idx="28">
                  <c:v>3.8539247521042652E-2</c:v>
                </c:pt>
                <c:pt idx="29">
                  <c:v>3.1857551139664819E-2</c:v>
                </c:pt>
                <c:pt idx="30">
                  <c:v>2.8227454419240239E-2</c:v>
                </c:pt>
                <c:pt idx="31">
                  <c:v>2.1083423432467274E-2</c:v>
                </c:pt>
                <c:pt idx="32">
                  <c:v>4.4069779697601286E-2</c:v>
                </c:pt>
                <c:pt idx="33">
                  <c:v>6.6502205005024351E-2</c:v>
                </c:pt>
                <c:pt idx="34">
                  <c:v>3.8539184274746452E-2</c:v>
                </c:pt>
                <c:pt idx="35">
                  <c:v>4.2074034246832648E-2</c:v>
                </c:pt>
                <c:pt idx="36">
                  <c:v>3.4893032161093851E-2</c:v>
                </c:pt>
                <c:pt idx="37">
                  <c:v>2.6042099446964562E-2</c:v>
                </c:pt>
                <c:pt idx="38">
                  <c:v>2.6228347380504946E-2</c:v>
                </c:pt>
                <c:pt idx="39">
                  <c:v>2.9659222127494278E-2</c:v>
                </c:pt>
                <c:pt idx="40">
                  <c:v>1.7333505395390247E-2</c:v>
                </c:pt>
                <c:pt idx="41">
                  <c:v>1.830021338766108E-2</c:v>
                </c:pt>
                <c:pt idx="42">
                  <c:v>2.5150762300477414E-2</c:v>
                </c:pt>
                <c:pt idx="43">
                  <c:v>2.7652941764256811E-2</c:v>
                </c:pt>
                <c:pt idx="44">
                  <c:v>2.9142833134262025E-2</c:v>
                </c:pt>
                <c:pt idx="45">
                  <c:v>2.4234467731701015E-2</c:v>
                </c:pt>
                <c:pt idx="46">
                  <c:v>3.5621124749954047E-2</c:v>
                </c:pt>
                <c:pt idx="47">
                  <c:v>3.8825908571566758E-2</c:v>
                </c:pt>
                <c:pt idx="48">
                  <c:v>5.1213434475808617E-2</c:v>
                </c:pt>
                <c:pt idx="49">
                  <c:v>4.5532770624759467E-2</c:v>
                </c:pt>
                <c:pt idx="50">
                  <c:v>3.8476967225785641E-2</c:v>
                </c:pt>
                <c:pt idx="51">
                  <c:v>4.9496624065589412E-2</c:v>
                </c:pt>
                <c:pt idx="52">
                  <c:v>4.189907415528582E-2</c:v>
                </c:pt>
                <c:pt idx="53">
                  <c:v>3.3948451686735659E-2</c:v>
                </c:pt>
                <c:pt idx="54">
                  <c:v>3.7112210896240061E-2</c:v>
                </c:pt>
                <c:pt idx="55">
                  <c:v>2.7471061783441053E-2</c:v>
                </c:pt>
                <c:pt idx="56">
                  <c:v>3.2048175612347185E-2</c:v>
                </c:pt>
                <c:pt idx="57">
                  <c:v>3.23070605716127E-2</c:v>
                </c:pt>
                <c:pt idx="58">
                  <c:v>3.1091310152772111E-2</c:v>
                </c:pt>
                <c:pt idx="59">
                  <c:v>3.2774555425462371E-2</c:v>
                </c:pt>
                <c:pt idx="60">
                  <c:v>4.0576113843960648E-2</c:v>
                </c:pt>
                <c:pt idx="61">
                  <c:v>3.145037446161969E-2</c:v>
                </c:pt>
                <c:pt idx="62">
                  <c:v>4.1737862176451257E-2</c:v>
                </c:pt>
                <c:pt idx="63">
                  <c:v>6.4985884837203578E-2</c:v>
                </c:pt>
                <c:pt idx="64">
                  <c:v>6.5108619311714522E-2</c:v>
                </c:pt>
                <c:pt idx="65">
                  <c:v>5.359835580775929E-2</c:v>
                </c:pt>
                <c:pt idx="66">
                  <c:v>4.9082253067259884E-2</c:v>
                </c:pt>
                <c:pt idx="67">
                  <c:v>7.2744957621488693E-2</c:v>
                </c:pt>
                <c:pt idx="68">
                  <c:v>6.6944071818515249E-2</c:v>
                </c:pt>
                <c:pt idx="69">
                  <c:v>5.5720945201296779E-2</c:v>
                </c:pt>
                <c:pt idx="70">
                  <c:v>5.4246419335542972E-2</c:v>
                </c:pt>
                <c:pt idx="71">
                  <c:v>4.7438322780496422E-2</c:v>
                </c:pt>
                <c:pt idx="72">
                  <c:v>5.1133003469707727E-2</c:v>
                </c:pt>
                <c:pt idx="73">
                  <c:v>5.1232576203804614E-2</c:v>
                </c:pt>
                <c:pt idx="74">
                  <c:v>7.5158535169098206E-2</c:v>
                </c:pt>
                <c:pt idx="75">
                  <c:v>7.5376612066975435E-2</c:v>
                </c:pt>
                <c:pt idx="76">
                  <c:v>8.5296686069846084E-2</c:v>
                </c:pt>
                <c:pt idx="77">
                  <c:v>8.0336770469257246E-2</c:v>
                </c:pt>
                <c:pt idx="78">
                  <c:v>6.5988378094498312E-2</c:v>
                </c:pt>
                <c:pt idx="79">
                  <c:v>6.5518011831975143E-2</c:v>
                </c:pt>
                <c:pt idx="80">
                  <c:v>0.13600198030008648</c:v>
                </c:pt>
                <c:pt idx="81">
                  <c:v>0.13768440174776098</c:v>
                </c:pt>
                <c:pt idx="82">
                  <c:v>8.699141312977865E-2</c:v>
                </c:pt>
                <c:pt idx="83">
                  <c:v>0.13377176232999033</c:v>
                </c:pt>
                <c:pt idx="84">
                  <c:v>0.28040909055770413</c:v>
                </c:pt>
                <c:pt idx="85">
                  <c:v>0.20715253530185085</c:v>
                </c:pt>
                <c:pt idx="86">
                  <c:v>0.12136137456370877</c:v>
                </c:pt>
                <c:pt idx="87">
                  <c:v>9.6640507336703596E-2</c:v>
                </c:pt>
                <c:pt idx="88">
                  <c:v>6.4245199874211512E-2</c:v>
                </c:pt>
                <c:pt idx="89">
                  <c:v>3.7580908193411089E-2</c:v>
                </c:pt>
                <c:pt idx="90">
                  <c:v>3.6949725972526215E-2</c:v>
                </c:pt>
                <c:pt idx="91">
                  <c:v>3.7066617199836838E-2</c:v>
                </c:pt>
                <c:pt idx="92">
                  <c:v>4.0318095897562856E-2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2-455A-A315-18EE87D9D1BA}"/>
            </c:ext>
          </c:extLst>
        </c:ser>
        <c:ser>
          <c:idx val="3"/>
          <c:order val="3"/>
          <c:tx>
            <c:strRef>
              <c:f>'Nucleo&amp;Subyacente'!$AG$2:$AG$3</c:f>
              <c:strCache>
                <c:ptCount val="2"/>
                <c:pt idx="0">
                  <c:v>NOA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'Nucleo&amp;Subyacente'!$AG$4:$AG$96</c:f>
              <c:numCache>
                <c:formatCode>0.0%</c:formatCode>
                <c:ptCount val="93"/>
                <c:pt idx="1">
                  <c:v>1.433899999999988E-2</c:v>
                </c:pt>
                <c:pt idx="2">
                  <c:v>1.5148781620345941E-2</c:v>
                </c:pt>
                <c:pt idx="3">
                  <c:v>2.2273369557300304E-2</c:v>
                </c:pt>
                <c:pt idx="4">
                  <c:v>2.0801033591731244E-2</c:v>
                </c:pt>
                <c:pt idx="5">
                  <c:v>1.5240066410059816E-2</c:v>
                </c:pt>
                <c:pt idx="6">
                  <c:v>9.810140506292031E-3</c:v>
                </c:pt>
                <c:pt idx="7">
                  <c:v>1.5912107144607779E-2</c:v>
                </c:pt>
                <c:pt idx="8">
                  <c:v>1.2409495480023569E-2</c:v>
                </c:pt>
                <c:pt idx="9">
                  <c:v>1.7466424131378666E-2</c:v>
                </c:pt>
                <c:pt idx="10">
                  <c:v>1.5598258532764309E-2</c:v>
                </c:pt>
                <c:pt idx="11">
                  <c:v>1.1966146311548576E-2</c:v>
                </c:pt>
                <c:pt idx="12">
                  <c:v>1.2667821841927829E-2</c:v>
                </c:pt>
                <c:pt idx="13">
                  <c:v>1.6318253874324729E-2</c:v>
                </c:pt>
                <c:pt idx="14">
                  <c:v>1.704443411150236E-2</c:v>
                </c:pt>
                <c:pt idx="15">
                  <c:v>3.070670907969375E-2</c:v>
                </c:pt>
                <c:pt idx="16">
                  <c:v>2.0369766253842014E-2</c:v>
                </c:pt>
                <c:pt idx="17">
                  <c:v>2.4072590383384274E-2</c:v>
                </c:pt>
                <c:pt idx="18">
                  <c:v>3.830567124577855E-2</c:v>
                </c:pt>
                <c:pt idx="19">
                  <c:v>3.4644248767726982E-2</c:v>
                </c:pt>
                <c:pt idx="20">
                  <c:v>3.1720345804455263E-2</c:v>
                </c:pt>
                <c:pt idx="21">
                  <c:v>7.5970443742396476E-2</c:v>
                </c:pt>
                <c:pt idx="22">
                  <c:v>4.9547994224370617E-2</c:v>
                </c:pt>
                <c:pt idx="23">
                  <c:v>3.7267656602814281E-2</c:v>
                </c:pt>
                <c:pt idx="24">
                  <c:v>2.2778569080749378E-2</c:v>
                </c:pt>
                <c:pt idx="25">
                  <c:v>3.3332186909227568E-2</c:v>
                </c:pt>
                <c:pt idx="26">
                  <c:v>4.2235984176783647E-2</c:v>
                </c:pt>
                <c:pt idx="27">
                  <c:v>5.0582203147592875E-2</c:v>
                </c:pt>
                <c:pt idx="28">
                  <c:v>3.8319136446582691E-2</c:v>
                </c:pt>
                <c:pt idx="29">
                  <c:v>2.8565861487102495E-2</c:v>
                </c:pt>
                <c:pt idx="30">
                  <c:v>3.0036888798888439E-2</c:v>
                </c:pt>
                <c:pt idx="31">
                  <c:v>2.1981606044285007E-2</c:v>
                </c:pt>
                <c:pt idx="32">
                  <c:v>4.3945766564321698E-2</c:v>
                </c:pt>
                <c:pt idx="33">
                  <c:v>6.7880411591999978E-2</c:v>
                </c:pt>
                <c:pt idx="34">
                  <c:v>3.3985257164668159E-2</c:v>
                </c:pt>
                <c:pt idx="35">
                  <c:v>3.905410949870336E-2</c:v>
                </c:pt>
                <c:pt idx="36">
                  <c:v>3.463746238658616E-2</c:v>
                </c:pt>
                <c:pt idx="37">
                  <c:v>2.5569461151309092E-2</c:v>
                </c:pt>
                <c:pt idx="38">
                  <c:v>2.6045577580972257E-2</c:v>
                </c:pt>
                <c:pt idx="39">
                  <c:v>3.550773949819197E-2</c:v>
                </c:pt>
                <c:pt idx="40">
                  <c:v>2.8123515657748843E-2</c:v>
                </c:pt>
                <c:pt idx="41">
                  <c:v>1.8481139238162081E-2</c:v>
                </c:pt>
                <c:pt idx="42">
                  <c:v>1.9462736313074158E-2</c:v>
                </c:pt>
                <c:pt idx="43">
                  <c:v>2.5236260338552086E-2</c:v>
                </c:pt>
                <c:pt idx="44">
                  <c:v>2.5933566400007768E-2</c:v>
                </c:pt>
                <c:pt idx="45">
                  <c:v>1.7960504139525435E-2</c:v>
                </c:pt>
                <c:pt idx="46">
                  <c:v>3.308619538908153E-2</c:v>
                </c:pt>
                <c:pt idx="47">
                  <c:v>3.9989413994543588E-2</c:v>
                </c:pt>
                <c:pt idx="48">
                  <c:v>5.3476401824941178E-2</c:v>
                </c:pt>
                <c:pt idx="49">
                  <c:v>5.0413969668443581E-2</c:v>
                </c:pt>
                <c:pt idx="50">
                  <c:v>3.9656775440921388E-2</c:v>
                </c:pt>
                <c:pt idx="51">
                  <c:v>4.2155982572361195E-2</c:v>
                </c:pt>
                <c:pt idx="52">
                  <c:v>4.4124879665296879E-2</c:v>
                </c:pt>
                <c:pt idx="53">
                  <c:v>3.5146831609344176E-2</c:v>
                </c:pt>
                <c:pt idx="54">
                  <c:v>3.737019196654745E-2</c:v>
                </c:pt>
                <c:pt idx="55">
                  <c:v>2.8503731088052486E-2</c:v>
                </c:pt>
                <c:pt idx="56">
                  <c:v>2.8468553743645986E-2</c:v>
                </c:pt>
                <c:pt idx="57">
                  <c:v>3.1760837461388691E-2</c:v>
                </c:pt>
                <c:pt idx="58">
                  <c:v>3.0917233988515092E-2</c:v>
                </c:pt>
                <c:pt idx="59">
                  <c:v>2.9549790857685165E-2</c:v>
                </c:pt>
                <c:pt idx="60">
                  <c:v>4.7818309375370571E-2</c:v>
                </c:pt>
                <c:pt idx="61">
                  <c:v>3.4967208208096956E-2</c:v>
                </c:pt>
                <c:pt idx="62">
                  <c:v>4.6406502000850613E-2</c:v>
                </c:pt>
                <c:pt idx="63">
                  <c:v>7.0773328065137697E-2</c:v>
                </c:pt>
                <c:pt idx="64">
                  <c:v>6.5451050157778301E-2</c:v>
                </c:pt>
                <c:pt idx="65">
                  <c:v>5.6877672153123005E-2</c:v>
                </c:pt>
                <c:pt idx="66">
                  <c:v>4.9891285406576058E-2</c:v>
                </c:pt>
                <c:pt idx="67">
                  <c:v>6.6343886657518114E-2</c:v>
                </c:pt>
                <c:pt idx="68">
                  <c:v>7.1122566185740199E-2</c:v>
                </c:pt>
                <c:pt idx="69">
                  <c:v>5.2774252675387157E-2</c:v>
                </c:pt>
                <c:pt idx="70">
                  <c:v>5.0846036055920196E-2</c:v>
                </c:pt>
                <c:pt idx="71">
                  <c:v>4.4886645510162859E-2</c:v>
                </c:pt>
                <c:pt idx="72">
                  <c:v>4.7972967408172362E-2</c:v>
                </c:pt>
                <c:pt idx="73">
                  <c:v>5.4158462690523157E-2</c:v>
                </c:pt>
                <c:pt idx="74">
                  <c:v>9.166322105768332E-2</c:v>
                </c:pt>
                <c:pt idx="75">
                  <c:v>7.923742560260294E-2</c:v>
                </c:pt>
                <c:pt idx="76">
                  <c:v>8.0566713728474681E-2</c:v>
                </c:pt>
                <c:pt idx="77">
                  <c:v>7.8389482439361169E-2</c:v>
                </c:pt>
                <c:pt idx="78">
                  <c:v>6.1779130004303573E-2</c:v>
                </c:pt>
                <c:pt idx="79">
                  <c:v>6.2588478507165979E-2</c:v>
                </c:pt>
                <c:pt idx="80">
                  <c:v>0.15282096768307296</c:v>
                </c:pt>
                <c:pt idx="81">
                  <c:v>0.14205598626584193</c:v>
                </c:pt>
                <c:pt idx="82">
                  <c:v>8.2300439535002656E-2</c:v>
                </c:pt>
                <c:pt idx="83">
                  <c:v>0.12368339646982518</c:v>
                </c:pt>
                <c:pt idx="84">
                  <c:v>0.28032354219823441</c:v>
                </c:pt>
                <c:pt idx="85">
                  <c:v>0.220301102857696</c:v>
                </c:pt>
                <c:pt idx="86">
                  <c:v>0.10773718841861668</c:v>
                </c:pt>
                <c:pt idx="87">
                  <c:v>7.9119254327425059E-2</c:v>
                </c:pt>
                <c:pt idx="88">
                  <c:v>6.6674814357776446E-2</c:v>
                </c:pt>
                <c:pt idx="89">
                  <c:v>3.4474103810659518E-2</c:v>
                </c:pt>
                <c:pt idx="90">
                  <c:v>3.0432961687898219E-2</c:v>
                </c:pt>
                <c:pt idx="91">
                  <c:v>3.507954188797946E-2</c:v>
                </c:pt>
                <c:pt idx="92">
                  <c:v>3.5966827803431745E-2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2-455A-A315-18EE87D9D1BA}"/>
            </c:ext>
          </c:extLst>
        </c:ser>
        <c:ser>
          <c:idx val="4"/>
          <c:order val="4"/>
          <c:tx>
            <c:strRef>
              <c:f>'Nucleo&amp;Subyacente'!$AJ$2:$AJ$3</c:f>
              <c:strCache>
                <c:ptCount val="2"/>
                <c:pt idx="0">
                  <c:v>NEA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'Nucleo&amp;Subyacente'!$AJ$4:$AJ$96</c:f>
              <c:numCache>
                <c:formatCode>0.0%</c:formatCode>
                <c:ptCount val="93"/>
                <c:pt idx="1">
                  <c:v>1.8639000000000072E-2</c:v>
                </c:pt>
                <c:pt idx="2">
                  <c:v>1.553739843065105E-2</c:v>
                </c:pt>
                <c:pt idx="3">
                  <c:v>1.8956640430908278E-2</c:v>
                </c:pt>
                <c:pt idx="4">
                  <c:v>2.0719568607956207E-2</c:v>
                </c:pt>
                <c:pt idx="5">
                  <c:v>2.0909624914956293E-2</c:v>
                </c:pt>
                <c:pt idx="6">
                  <c:v>1.5504186494515348E-2</c:v>
                </c:pt>
                <c:pt idx="7">
                  <c:v>1.4698196142698405E-2</c:v>
                </c:pt>
                <c:pt idx="8">
                  <c:v>1.0914989600985248E-2</c:v>
                </c:pt>
                <c:pt idx="9">
                  <c:v>1.3198833762165796E-2</c:v>
                </c:pt>
                <c:pt idx="10">
                  <c:v>1.231007837528697E-2</c:v>
                </c:pt>
                <c:pt idx="11">
                  <c:v>1.140627063690558E-2</c:v>
                </c:pt>
                <c:pt idx="12">
                  <c:v>1.4971974411749134E-2</c:v>
                </c:pt>
                <c:pt idx="13">
                  <c:v>1.2588796419422899E-2</c:v>
                </c:pt>
                <c:pt idx="14">
                  <c:v>1.7081896042915323E-2</c:v>
                </c:pt>
                <c:pt idx="15">
                  <c:v>2.5088536872766465E-2</c:v>
                </c:pt>
                <c:pt idx="16">
                  <c:v>2.0480338152020661E-2</c:v>
                </c:pt>
                <c:pt idx="17">
                  <c:v>3.0826672583908588E-2</c:v>
                </c:pt>
                <c:pt idx="18">
                  <c:v>3.5106195325253164E-2</c:v>
                </c:pt>
                <c:pt idx="19">
                  <c:v>3.3908328585632974E-2</c:v>
                </c:pt>
                <c:pt idx="20">
                  <c:v>3.5665996200692662E-2</c:v>
                </c:pt>
                <c:pt idx="21">
                  <c:v>7.9456041777372644E-2</c:v>
                </c:pt>
                <c:pt idx="22">
                  <c:v>5.2509036479515103E-2</c:v>
                </c:pt>
                <c:pt idx="23">
                  <c:v>3.3038597757461208E-2</c:v>
                </c:pt>
                <c:pt idx="24">
                  <c:v>2.5836996179149141E-2</c:v>
                </c:pt>
                <c:pt idx="25">
                  <c:v>3.2976591476057582E-2</c:v>
                </c:pt>
                <c:pt idx="26">
                  <c:v>4.1077484892601435E-2</c:v>
                </c:pt>
                <c:pt idx="27">
                  <c:v>4.9855368651090082E-2</c:v>
                </c:pt>
                <c:pt idx="28">
                  <c:v>3.8821716071057333E-2</c:v>
                </c:pt>
                <c:pt idx="29">
                  <c:v>2.7962760889860938E-2</c:v>
                </c:pt>
                <c:pt idx="30">
                  <c:v>2.9297729711649678E-2</c:v>
                </c:pt>
                <c:pt idx="31">
                  <c:v>2.0227417974631567E-2</c:v>
                </c:pt>
                <c:pt idx="32">
                  <c:v>5.1191056031193449E-2</c:v>
                </c:pt>
                <c:pt idx="33">
                  <c:v>6.6115952897686237E-2</c:v>
                </c:pt>
                <c:pt idx="34">
                  <c:v>3.5640172692223082E-2</c:v>
                </c:pt>
                <c:pt idx="35">
                  <c:v>4.4962989502893125E-2</c:v>
                </c:pt>
                <c:pt idx="36">
                  <c:v>3.5702144485005416E-2</c:v>
                </c:pt>
                <c:pt idx="37">
                  <c:v>3.468063758024087E-2</c:v>
                </c:pt>
                <c:pt idx="38">
                  <c:v>2.5400831070943264E-2</c:v>
                </c:pt>
                <c:pt idx="39">
                  <c:v>2.768478626373061E-2</c:v>
                </c:pt>
                <c:pt idx="40">
                  <c:v>2.1724707534621412E-2</c:v>
                </c:pt>
                <c:pt idx="41">
                  <c:v>1.9588199217243307E-2</c:v>
                </c:pt>
                <c:pt idx="42">
                  <c:v>2.4433350355844929E-2</c:v>
                </c:pt>
                <c:pt idx="43">
                  <c:v>2.6828255459690364E-2</c:v>
                </c:pt>
                <c:pt idx="44">
                  <c:v>2.5738515896893688E-2</c:v>
                </c:pt>
                <c:pt idx="45">
                  <c:v>3.2018726969531563E-2</c:v>
                </c:pt>
                <c:pt idx="46">
                  <c:v>3.3688142225024142E-2</c:v>
                </c:pt>
                <c:pt idx="47">
                  <c:v>4.0622437577916504E-2</c:v>
                </c:pt>
                <c:pt idx="48">
                  <c:v>6.5939083810949262E-2</c:v>
                </c:pt>
                <c:pt idx="49">
                  <c:v>4.377658098017867E-2</c:v>
                </c:pt>
                <c:pt idx="50">
                  <c:v>4.1228857547952469E-2</c:v>
                </c:pt>
                <c:pt idx="51">
                  <c:v>3.3213997147014673E-2</c:v>
                </c:pt>
                <c:pt idx="52">
                  <c:v>4.54907108741327E-2</c:v>
                </c:pt>
                <c:pt idx="53">
                  <c:v>3.0440175231088107E-2</c:v>
                </c:pt>
                <c:pt idx="54">
                  <c:v>3.4181150542441419E-2</c:v>
                </c:pt>
                <c:pt idx="55">
                  <c:v>3.1240761600324296E-2</c:v>
                </c:pt>
                <c:pt idx="56">
                  <c:v>3.0129831017331021E-2</c:v>
                </c:pt>
                <c:pt idx="57">
                  <c:v>3.0233091437660509E-2</c:v>
                </c:pt>
                <c:pt idx="58">
                  <c:v>3.3854580971987014E-2</c:v>
                </c:pt>
                <c:pt idx="59">
                  <c:v>3.4606993005073639E-2</c:v>
                </c:pt>
                <c:pt idx="60">
                  <c:v>5.1384316764135463E-2</c:v>
                </c:pt>
                <c:pt idx="61">
                  <c:v>2.984702945953277E-2</c:v>
                </c:pt>
                <c:pt idx="62">
                  <c:v>4.7264534531586522E-2</c:v>
                </c:pt>
                <c:pt idx="63">
                  <c:v>6.069268140889994E-2</c:v>
                </c:pt>
                <c:pt idx="64">
                  <c:v>6.4583334482182453E-2</c:v>
                </c:pt>
                <c:pt idx="65">
                  <c:v>5.4410717291928368E-2</c:v>
                </c:pt>
                <c:pt idx="66">
                  <c:v>4.9707421706367994E-2</c:v>
                </c:pt>
                <c:pt idx="67">
                  <c:v>7.6279899978893173E-2</c:v>
                </c:pt>
                <c:pt idx="68">
                  <c:v>6.939306182438032E-2</c:v>
                </c:pt>
                <c:pt idx="69">
                  <c:v>5.6318885743492419E-2</c:v>
                </c:pt>
                <c:pt idx="70">
                  <c:v>4.9130861978206708E-2</c:v>
                </c:pt>
                <c:pt idx="71">
                  <c:v>4.3046029280311204E-2</c:v>
                </c:pt>
                <c:pt idx="72">
                  <c:v>4.7903346953477755E-2</c:v>
                </c:pt>
                <c:pt idx="73">
                  <c:v>4.8968421338849044E-2</c:v>
                </c:pt>
                <c:pt idx="74">
                  <c:v>8.8970526820404627E-2</c:v>
                </c:pt>
                <c:pt idx="75">
                  <c:v>6.6585171487011818E-2</c:v>
                </c:pt>
                <c:pt idx="76">
                  <c:v>8.9665147355042718E-2</c:v>
                </c:pt>
                <c:pt idx="77">
                  <c:v>7.2711482085143553E-2</c:v>
                </c:pt>
                <c:pt idx="78">
                  <c:v>6.546499934736838E-2</c:v>
                </c:pt>
                <c:pt idx="79">
                  <c:v>6.3259733594090539E-2</c:v>
                </c:pt>
                <c:pt idx="80">
                  <c:v>0.15750196143360906</c:v>
                </c:pt>
                <c:pt idx="81">
                  <c:v>0.13930960726887753</c:v>
                </c:pt>
                <c:pt idx="82">
                  <c:v>7.8210845833999842E-2</c:v>
                </c:pt>
                <c:pt idx="83">
                  <c:v>0.13395793348934992</c:v>
                </c:pt>
                <c:pt idx="84">
                  <c:v>0.29580667744193767</c:v>
                </c:pt>
                <c:pt idx="85">
                  <c:v>0.19748192438428624</c:v>
                </c:pt>
                <c:pt idx="86">
                  <c:v>0.10256593162711991</c:v>
                </c:pt>
                <c:pt idx="87">
                  <c:v>8.1897928595635383E-2</c:v>
                </c:pt>
                <c:pt idx="88">
                  <c:v>4.8405213480244624E-2</c:v>
                </c:pt>
                <c:pt idx="89">
                  <c:v>2.8824135135800066E-2</c:v>
                </c:pt>
                <c:pt idx="90">
                  <c:v>3.0956302675237524E-2</c:v>
                </c:pt>
                <c:pt idx="91">
                  <c:v>3.2799161595759241E-2</c:v>
                </c:pt>
                <c:pt idx="92">
                  <c:v>3.9633983940529971E-2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32-455A-A315-18EE87D9D1BA}"/>
            </c:ext>
          </c:extLst>
        </c:ser>
        <c:ser>
          <c:idx val="5"/>
          <c:order val="5"/>
          <c:tx>
            <c:strRef>
              <c:f>'Nucleo&amp;Subyacente'!$AM$2:$AM$3</c:f>
              <c:strCache>
                <c:ptCount val="2"/>
                <c:pt idx="0">
                  <c:v>Cuyo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'Nucleo&amp;Subyacente'!$AM$4:$AM$96</c:f>
              <c:numCache>
                <c:formatCode>0.0%</c:formatCode>
                <c:ptCount val="93"/>
                <c:pt idx="1">
                  <c:v>1.7235000000000111E-2</c:v>
                </c:pt>
                <c:pt idx="2">
                  <c:v>1.4011511597614934E-2</c:v>
                </c:pt>
                <c:pt idx="3">
                  <c:v>2.0008957932617699E-2</c:v>
                </c:pt>
                <c:pt idx="4">
                  <c:v>2.3215828507394898E-2</c:v>
                </c:pt>
                <c:pt idx="5">
                  <c:v>1.7556033005342142E-2</c:v>
                </c:pt>
                <c:pt idx="6">
                  <c:v>1.3779687490015569E-2</c:v>
                </c:pt>
                <c:pt idx="7">
                  <c:v>1.5405907714029388E-2</c:v>
                </c:pt>
                <c:pt idx="8">
                  <c:v>1.4520372772926615E-2</c:v>
                </c:pt>
                <c:pt idx="9">
                  <c:v>1.4920924345581676E-2</c:v>
                </c:pt>
                <c:pt idx="10">
                  <c:v>1.612951844843824E-2</c:v>
                </c:pt>
                <c:pt idx="11">
                  <c:v>1.2094973085082561E-2</c:v>
                </c:pt>
                <c:pt idx="12">
                  <c:v>1.3006459263427805E-2</c:v>
                </c:pt>
                <c:pt idx="13">
                  <c:v>1.2140075890974877E-2</c:v>
                </c:pt>
                <c:pt idx="14">
                  <c:v>2.5909998652307697E-2</c:v>
                </c:pt>
                <c:pt idx="15">
                  <c:v>2.4708667021751785E-2</c:v>
                </c:pt>
                <c:pt idx="16">
                  <c:v>2.432342557370526E-2</c:v>
                </c:pt>
                <c:pt idx="17">
                  <c:v>2.3403758254461282E-2</c:v>
                </c:pt>
                <c:pt idx="18">
                  <c:v>4.1715552465734218E-2</c:v>
                </c:pt>
                <c:pt idx="19">
                  <c:v>3.6166762835312394E-2</c:v>
                </c:pt>
                <c:pt idx="20">
                  <c:v>3.0056648470491387E-2</c:v>
                </c:pt>
                <c:pt idx="21">
                  <c:v>8.3617810006246129E-2</c:v>
                </c:pt>
                <c:pt idx="22">
                  <c:v>4.8333497379364543E-2</c:v>
                </c:pt>
                <c:pt idx="23">
                  <c:v>3.6711422668119553E-2</c:v>
                </c:pt>
                <c:pt idx="24">
                  <c:v>2.8341701147343246E-2</c:v>
                </c:pt>
                <c:pt idx="25">
                  <c:v>3.528752543675262E-2</c:v>
                </c:pt>
                <c:pt idx="26">
                  <c:v>3.5450615938368957E-2</c:v>
                </c:pt>
                <c:pt idx="27">
                  <c:v>5.0343303476987566E-2</c:v>
                </c:pt>
                <c:pt idx="28">
                  <c:v>3.4222333464020593E-2</c:v>
                </c:pt>
                <c:pt idx="29">
                  <c:v>3.1408598699470103E-2</c:v>
                </c:pt>
                <c:pt idx="30">
                  <c:v>2.6965963611232935E-2</c:v>
                </c:pt>
                <c:pt idx="31">
                  <c:v>2.5093623599216075E-2</c:v>
                </c:pt>
                <c:pt idx="32">
                  <c:v>4.6762903113463983E-2</c:v>
                </c:pt>
                <c:pt idx="33">
                  <c:v>6.4301695958478566E-2</c:v>
                </c:pt>
                <c:pt idx="34">
                  <c:v>4.2535507800227856E-2</c:v>
                </c:pt>
                <c:pt idx="35">
                  <c:v>4.7217946252845255E-2</c:v>
                </c:pt>
                <c:pt idx="36">
                  <c:v>3.2503349154201944E-2</c:v>
                </c:pt>
                <c:pt idx="37">
                  <c:v>3.073728084725369E-2</c:v>
                </c:pt>
                <c:pt idx="38">
                  <c:v>2.6204029360942682E-2</c:v>
                </c:pt>
                <c:pt idx="39">
                  <c:v>2.8795392003188036E-2</c:v>
                </c:pt>
                <c:pt idx="40">
                  <c:v>1.3944063834212983E-2</c:v>
                </c:pt>
                <c:pt idx="41">
                  <c:v>1.3626320321731278E-2</c:v>
                </c:pt>
                <c:pt idx="42">
                  <c:v>1.9919700074758184E-2</c:v>
                </c:pt>
                <c:pt idx="43">
                  <c:v>2.522280396745602E-2</c:v>
                </c:pt>
                <c:pt idx="44">
                  <c:v>3.0615000327536279E-2</c:v>
                </c:pt>
                <c:pt idx="45">
                  <c:v>2.9222671082020479E-2</c:v>
                </c:pt>
                <c:pt idx="46">
                  <c:v>3.4260669922348663E-2</c:v>
                </c:pt>
                <c:pt idx="47">
                  <c:v>3.707883565404213E-2</c:v>
                </c:pt>
                <c:pt idx="48">
                  <c:v>5.6147569705421674E-2</c:v>
                </c:pt>
                <c:pt idx="49">
                  <c:v>4.0782748549551995E-2</c:v>
                </c:pt>
                <c:pt idx="50">
                  <c:v>4.0450791017361043E-2</c:v>
                </c:pt>
                <c:pt idx="51">
                  <c:v>4.9456687385333931E-2</c:v>
                </c:pt>
                <c:pt idx="52">
                  <c:v>4.6859660002435355E-2</c:v>
                </c:pt>
                <c:pt idx="53">
                  <c:v>3.9046494061581338E-2</c:v>
                </c:pt>
                <c:pt idx="54">
                  <c:v>3.7961500508357782E-2</c:v>
                </c:pt>
                <c:pt idx="55">
                  <c:v>3.4303770723232319E-2</c:v>
                </c:pt>
                <c:pt idx="56">
                  <c:v>2.9862828279861642E-2</c:v>
                </c:pt>
                <c:pt idx="57">
                  <c:v>2.4989540764666751E-2</c:v>
                </c:pt>
                <c:pt idx="58">
                  <c:v>2.8170559185098032E-2</c:v>
                </c:pt>
                <c:pt idx="59">
                  <c:v>3.2130529311979128E-2</c:v>
                </c:pt>
                <c:pt idx="60">
                  <c:v>4.8727102572675651E-2</c:v>
                </c:pt>
                <c:pt idx="61">
                  <c:v>3.6884693424198645E-2</c:v>
                </c:pt>
                <c:pt idx="62">
                  <c:v>5.1807119526779077E-2</c:v>
                </c:pt>
                <c:pt idx="63">
                  <c:v>6.7064544849574803E-2</c:v>
                </c:pt>
                <c:pt idx="64">
                  <c:v>6.2407021133173535E-2</c:v>
                </c:pt>
                <c:pt idx="65">
                  <c:v>5.6768720454353438E-2</c:v>
                </c:pt>
                <c:pt idx="66">
                  <c:v>4.8042930661396976E-2</c:v>
                </c:pt>
                <c:pt idx="67">
                  <c:v>6.8956193817581113E-2</c:v>
                </c:pt>
                <c:pt idx="68">
                  <c:v>6.1983457227753336E-2</c:v>
                </c:pt>
                <c:pt idx="69">
                  <c:v>5.4108423264667804E-2</c:v>
                </c:pt>
                <c:pt idx="70">
                  <c:v>4.7148417033930246E-2</c:v>
                </c:pt>
                <c:pt idx="71">
                  <c:v>4.889584698451821E-2</c:v>
                </c:pt>
                <c:pt idx="72">
                  <c:v>4.9390155024352955E-2</c:v>
                </c:pt>
                <c:pt idx="73">
                  <c:v>5.5355499660541652E-2</c:v>
                </c:pt>
                <c:pt idx="74">
                  <c:v>8.2703892478335206E-2</c:v>
                </c:pt>
                <c:pt idx="75">
                  <c:v>8.2739851370453366E-2</c:v>
                </c:pt>
                <c:pt idx="76">
                  <c:v>7.4708189281105897E-2</c:v>
                </c:pt>
                <c:pt idx="77">
                  <c:v>7.1226024060007997E-2</c:v>
                </c:pt>
                <c:pt idx="78">
                  <c:v>5.9035790959621082E-2</c:v>
                </c:pt>
                <c:pt idx="79">
                  <c:v>6.3652899771104998E-2</c:v>
                </c:pt>
                <c:pt idx="80">
                  <c:v>0.13695810410583542</c:v>
                </c:pt>
                <c:pt idx="81">
                  <c:v>0.14680743997840007</c:v>
                </c:pt>
                <c:pt idx="82">
                  <c:v>8.1393408898338793E-2</c:v>
                </c:pt>
                <c:pt idx="83">
                  <c:v>0.12454476823147176</c:v>
                </c:pt>
                <c:pt idx="84">
                  <c:v>0.28263720471264375</c:v>
                </c:pt>
                <c:pt idx="85">
                  <c:v>0.21731159266763456</c:v>
                </c:pt>
                <c:pt idx="86">
                  <c:v>0.12943290503023297</c:v>
                </c:pt>
                <c:pt idx="87">
                  <c:v>8.7571190977608904E-2</c:v>
                </c:pt>
                <c:pt idx="88">
                  <c:v>5.8643675453506017E-2</c:v>
                </c:pt>
                <c:pt idx="89">
                  <c:v>3.1202494560762517E-2</c:v>
                </c:pt>
                <c:pt idx="90">
                  <c:v>3.1412300670831339E-2</c:v>
                </c:pt>
                <c:pt idx="91">
                  <c:v>4.2569128564883041E-2</c:v>
                </c:pt>
                <c:pt idx="92">
                  <c:v>3.9106434275551605E-2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32-455A-A315-18EE87D9D1BA}"/>
            </c:ext>
          </c:extLst>
        </c:ser>
        <c:ser>
          <c:idx val="6"/>
          <c:order val="6"/>
          <c:tx>
            <c:strRef>
              <c:f>'Nucleo&amp;Subyacente'!$AP$2:$AP$3</c:f>
              <c:strCache>
                <c:ptCount val="2"/>
                <c:pt idx="0">
                  <c:v>Patagonia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'Nucleo&amp;Subyacente'!$AP$4:$AP$96</c:f>
              <c:numCache>
                <c:formatCode>0.0%</c:formatCode>
                <c:ptCount val="93"/>
                <c:pt idx="1">
                  <c:v>1.8374000000000112E-2</c:v>
                </c:pt>
                <c:pt idx="2">
                  <c:v>1.6561695408563004E-2</c:v>
                </c:pt>
                <c:pt idx="3">
                  <c:v>1.6779683938024093E-2</c:v>
                </c:pt>
                <c:pt idx="4">
                  <c:v>1.6726026993827636E-2</c:v>
                </c:pt>
                <c:pt idx="5">
                  <c:v>2.0174413226476506E-2</c:v>
                </c:pt>
                <c:pt idx="6">
                  <c:v>1.2999538380374487E-2</c:v>
                </c:pt>
                <c:pt idx="7">
                  <c:v>1.3276660690180186E-2</c:v>
                </c:pt>
                <c:pt idx="8">
                  <c:v>1.6764746561255039E-2</c:v>
                </c:pt>
                <c:pt idx="9">
                  <c:v>1.4106521172506881E-2</c:v>
                </c:pt>
                <c:pt idx="10">
                  <c:v>1.2189897944436812E-2</c:v>
                </c:pt>
                <c:pt idx="11">
                  <c:v>1.2633022495090351E-2</c:v>
                </c:pt>
                <c:pt idx="12">
                  <c:v>1.2971870358972293E-2</c:v>
                </c:pt>
                <c:pt idx="13">
                  <c:v>1.8453490785340199E-2</c:v>
                </c:pt>
                <c:pt idx="14">
                  <c:v>1.8986621797132841E-2</c:v>
                </c:pt>
                <c:pt idx="15">
                  <c:v>3.2451673060999164E-2</c:v>
                </c:pt>
                <c:pt idx="16">
                  <c:v>2.2616546313201313E-2</c:v>
                </c:pt>
                <c:pt idx="17">
                  <c:v>2.3712282052315681E-2</c:v>
                </c:pt>
                <c:pt idx="18">
                  <c:v>3.9783320267654299E-2</c:v>
                </c:pt>
                <c:pt idx="19">
                  <c:v>3.4261318484046566E-2</c:v>
                </c:pt>
                <c:pt idx="20">
                  <c:v>3.3719215668932545E-2</c:v>
                </c:pt>
                <c:pt idx="21">
                  <c:v>6.7263306074813123E-2</c:v>
                </c:pt>
                <c:pt idx="22">
                  <c:v>5.0566959462633454E-2</c:v>
                </c:pt>
                <c:pt idx="23">
                  <c:v>4.0629206624005709E-2</c:v>
                </c:pt>
                <c:pt idx="24">
                  <c:v>2.9625347881432118E-2</c:v>
                </c:pt>
                <c:pt idx="25">
                  <c:v>3.1618908360916631E-2</c:v>
                </c:pt>
                <c:pt idx="26">
                  <c:v>3.0102361945669731E-2</c:v>
                </c:pt>
                <c:pt idx="27">
                  <c:v>4.5293520147440702E-2</c:v>
                </c:pt>
                <c:pt idx="28">
                  <c:v>3.882586240318342E-2</c:v>
                </c:pt>
                <c:pt idx="29">
                  <c:v>3.1849523129888091E-2</c:v>
                </c:pt>
                <c:pt idx="30">
                  <c:v>2.7670171037862845E-2</c:v>
                </c:pt>
                <c:pt idx="31">
                  <c:v>2.3945438539692443E-2</c:v>
                </c:pt>
                <c:pt idx="32">
                  <c:v>5.1150399956658266E-2</c:v>
                </c:pt>
                <c:pt idx="33">
                  <c:v>5.7206999589785257E-2</c:v>
                </c:pt>
                <c:pt idx="34">
                  <c:v>3.7349173714717354E-2</c:v>
                </c:pt>
                <c:pt idx="35">
                  <c:v>3.985739214847861E-2</c:v>
                </c:pt>
                <c:pt idx="36">
                  <c:v>3.9402133143068507E-2</c:v>
                </c:pt>
                <c:pt idx="37">
                  <c:v>2.9306152096455929E-2</c:v>
                </c:pt>
                <c:pt idx="38">
                  <c:v>2.2115765836733914E-2</c:v>
                </c:pt>
                <c:pt idx="39">
                  <c:v>2.936221460742483E-2</c:v>
                </c:pt>
                <c:pt idx="40">
                  <c:v>6.3998093813846246E-3</c:v>
                </c:pt>
                <c:pt idx="41">
                  <c:v>1.7556068168009364E-2</c:v>
                </c:pt>
                <c:pt idx="42">
                  <c:v>1.5467949583180651E-2</c:v>
                </c:pt>
                <c:pt idx="43">
                  <c:v>3.1224849997990356E-2</c:v>
                </c:pt>
                <c:pt idx="44">
                  <c:v>3.4852713939581559E-2</c:v>
                </c:pt>
                <c:pt idx="45">
                  <c:v>1.9423366580457513E-2</c:v>
                </c:pt>
                <c:pt idx="46">
                  <c:v>3.2154604617227855E-2</c:v>
                </c:pt>
                <c:pt idx="47">
                  <c:v>2.8778914834603597E-2</c:v>
                </c:pt>
                <c:pt idx="48">
                  <c:v>3.6253773124341526E-2</c:v>
                </c:pt>
                <c:pt idx="49">
                  <c:v>3.8595211091106529E-2</c:v>
                </c:pt>
                <c:pt idx="50">
                  <c:v>4.0381817274688814E-2</c:v>
                </c:pt>
                <c:pt idx="51">
                  <c:v>4.2708609862947222E-2</c:v>
                </c:pt>
                <c:pt idx="52">
                  <c:v>5.1385959025452399E-2</c:v>
                </c:pt>
                <c:pt idx="53">
                  <c:v>3.2617516169492822E-2</c:v>
                </c:pt>
                <c:pt idx="54">
                  <c:v>3.5646173344560772E-2</c:v>
                </c:pt>
                <c:pt idx="55">
                  <c:v>3.7542969813028071E-2</c:v>
                </c:pt>
                <c:pt idx="56">
                  <c:v>3.9302184876113033E-2</c:v>
                </c:pt>
                <c:pt idx="57">
                  <c:v>3.920474206836122E-2</c:v>
                </c:pt>
                <c:pt idx="58">
                  <c:v>3.1257076877234669E-2</c:v>
                </c:pt>
                <c:pt idx="59">
                  <c:v>2.4265553853605182E-2</c:v>
                </c:pt>
                <c:pt idx="60">
                  <c:v>3.5316258116681265E-2</c:v>
                </c:pt>
                <c:pt idx="61">
                  <c:v>3.793761497137127E-2</c:v>
                </c:pt>
                <c:pt idx="62">
                  <c:v>4.5695343376285225E-2</c:v>
                </c:pt>
                <c:pt idx="63">
                  <c:v>7.0896740136655589E-2</c:v>
                </c:pt>
                <c:pt idx="64">
                  <c:v>6.0723059334538698E-2</c:v>
                </c:pt>
                <c:pt idx="65">
                  <c:v>4.8144128644022288E-2</c:v>
                </c:pt>
                <c:pt idx="66">
                  <c:v>5.0391341980388527E-2</c:v>
                </c:pt>
                <c:pt idx="67">
                  <c:v>7.9138913737057281E-2</c:v>
                </c:pt>
                <c:pt idx="68">
                  <c:v>6.6369645838586955E-2</c:v>
                </c:pt>
                <c:pt idx="69">
                  <c:v>5.6163400851913625E-2</c:v>
                </c:pt>
                <c:pt idx="70">
                  <c:v>6.4798253655739879E-2</c:v>
                </c:pt>
                <c:pt idx="71">
                  <c:v>4.4370105144212024E-2</c:v>
                </c:pt>
                <c:pt idx="72">
                  <c:v>4.3084787861634721E-2</c:v>
                </c:pt>
                <c:pt idx="73">
                  <c:v>5.4906039398248563E-2</c:v>
                </c:pt>
                <c:pt idx="74">
                  <c:v>6.6510595263563843E-2</c:v>
                </c:pt>
                <c:pt idx="75">
                  <c:v>6.6132822501692834E-2</c:v>
                </c:pt>
                <c:pt idx="76">
                  <c:v>8.3332987102094913E-2</c:v>
                </c:pt>
                <c:pt idx="77">
                  <c:v>7.2488699750693053E-2</c:v>
                </c:pt>
                <c:pt idx="78">
                  <c:v>6.5023363478899476E-2</c:v>
                </c:pt>
                <c:pt idx="79">
                  <c:v>7.8077038449553937E-2</c:v>
                </c:pt>
                <c:pt idx="80">
                  <c:v>0.13622949936206252</c:v>
                </c:pt>
                <c:pt idx="81">
                  <c:v>0.14802222819707045</c:v>
                </c:pt>
                <c:pt idx="82">
                  <c:v>8.7932503670771878E-2</c:v>
                </c:pt>
                <c:pt idx="83">
                  <c:v>0.12186499914957261</c:v>
                </c:pt>
                <c:pt idx="84">
                  <c:v>0.26450447873584704</c:v>
                </c:pt>
                <c:pt idx="85">
                  <c:v>0.24477317126502229</c:v>
                </c:pt>
                <c:pt idx="86">
                  <c:v>0.11472711248596545</c:v>
                </c:pt>
                <c:pt idx="87">
                  <c:v>9.230716210553358E-2</c:v>
                </c:pt>
                <c:pt idx="88">
                  <c:v>5.8442793965530093E-2</c:v>
                </c:pt>
                <c:pt idx="89">
                  <c:v>3.8803421567528806E-2</c:v>
                </c:pt>
                <c:pt idx="90">
                  <c:v>3.3898500639989226E-2</c:v>
                </c:pt>
                <c:pt idx="91">
                  <c:v>3.6974899834536723E-2</c:v>
                </c:pt>
                <c:pt idx="92">
                  <c:v>4.298529822144781E-2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32-455A-A315-18EE87D9D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375327"/>
        <c:axId val="2110352287"/>
      </c:lineChart>
      <c:dateAx>
        <c:axId val="21103753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52287"/>
        <c:crosses val="autoZero"/>
        <c:auto val="1"/>
        <c:lblOffset val="100"/>
        <c:baseTimeUnit val="months"/>
      </c:dateAx>
      <c:valAx>
        <c:axId val="21103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'Nucleo&amp;Subyacente'!$Z$2:$Z$3</c:f>
              <c:strCache>
                <c:ptCount val="2"/>
                <c:pt idx="0">
                  <c:v>Nacional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'Nucleo&amp;Subyacente'!$Z$4:$Z$96</c:f>
              <c:numCache>
                <c:formatCode>0.0%</c:formatCode>
                <c:ptCount val="93"/>
                <c:pt idx="1">
                  <c:v>1.6071125160454836E-2</c:v>
                </c:pt>
                <c:pt idx="2">
                  <c:v>1.6587129602355866E-2</c:v>
                </c:pt>
                <c:pt idx="3">
                  <c:v>1.5406712121765809E-2</c:v>
                </c:pt>
                <c:pt idx="4">
                  <c:v>2.351668627254111E-2</c:v>
                </c:pt>
                <c:pt idx="5">
                  <c:v>1.8992711336613954E-2</c:v>
                </c:pt>
                <c:pt idx="6">
                  <c:v>1.2845299863458726E-2</c:v>
                </c:pt>
                <c:pt idx="7">
                  <c:v>1.8970622739784115E-2</c:v>
                </c:pt>
                <c:pt idx="8">
                  <c:v>1.1850518767444029E-2</c:v>
                </c:pt>
                <c:pt idx="9">
                  <c:v>8.3930691524045642E-3</c:v>
                </c:pt>
                <c:pt idx="10">
                  <c:v>1.1242575548358724E-2</c:v>
                </c:pt>
                <c:pt idx="11">
                  <c:v>1.5331481069844166E-2</c:v>
                </c:pt>
                <c:pt idx="12">
                  <c:v>1.6092283157157272E-2</c:v>
                </c:pt>
                <c:pt idx="13">
                  <c:v>2.0897458996679052E-2</c:v>
                </c:pt>
                <c:pt idx="14">
                  <c:v>1.7983795914283451E-2</c:v>
                </c:pt>
                <c:pt idx="15">
                  <c:v>1.8067303571129179E-2</c:v>
                </c:pt>
                <c:pt idx="16">
                  <c:v>1.8004298052539669E-2</c:v>
                </c:pt>
                <c:pt idx="17">
                  <c:v>3.0171770889211968E-2</c:v>
                </c:pt>
                <c:pt idx="18">
                  <c:v>3.8776893420350511E-2</c:v>
                </c:pt>
                <c:pt idx="19">
                  <c:v>3.7290015095868378E-2</c:v>
                </c:pt>
                <c:pt idx="20">
                  <c:v>3.0456734450290845E-2</c:v>
                </c:pt>
                <c:pt idx="21">
                  <c:v>6.2069660973153695E-2</c:v>
                </c:pt>
                <c:pt idx="22">
                  <c:v>4.2497681417742239E-2</c:v>
                </c:pt>
                <c:pt idx="23">
                  <c:v>3.6130883505072209E-2</c:v>
                </c:pt>
                <c:pt idx="24">
                  <c:v>2.4229847096925106E-2</c:v>
                </c:pt>
                <c:pt idx="25">
                  <c:v>3.0380644237767873E-2</c:v>
                </c:pt>
                <c:pt idx="26">
                  <c:v>4.0687265727846977E-2</c:v>
                </c:pt>
                <c:pt idx="27">
                  <c:v>4.1975317069248064E-2</c:v>
                </c:pt>
                <c:pt idx="28">
                  <c:v>3.386524285582726E-2</c:v>
                </c:pt>
                <c:pt idx="29">
                  <c:v>3.0463301848959512E-2</c:v>
                </c:pt>
                <c:pt idx="30">
                  <c:v>2.8068531320868395E-2</c:v>
                </c:pt>
                <c:pt idx="31">
                  <c:v>2.6156401341216995E-2</c:v>
                </c:pt>
                <c:pt idx="32">
                  <c:v>4.2592033185862688E-2</c:v>
                </c:pt>
                <c:pt idx="33">
                  <c:v>5.604927736662213E-2</c:v>
                </c:pt>
                <c:pt idx="34">
                  <c:v>3.0692155635380525E-2</c:v>
                </c:pt>
                <c:pt idx="35">
                  <c:v>4.6287648521011526E-2</c:v>
                </c:pt>
                <c:pt idx="36">
                  <c:v>3.6471646760306786E-2</c:v>
                </c:pt>
                <c:pt idx="37">
                  <c:v>3.3772338148724934E-2</c:v>
                </c:pt>
                <c:pt idx="38">
                  <c:v>2.1797390859657817E-2</c:v>
                </c:pt>
                <c:pt idx="39">
                  <c:v>2.3694156701155711E-2</c:v>
                </c:pt>
                <c:pt idx="40">
                  <c:v>2.1497693082160207E-2</c:v>
                </c:pt>
                <c:pt idx="41">
                  <c:v>2.7135406393712369E-2</c:v>
                </c:pt>
                <c:pt idx="42">
                  <c:v>3.561099493001163E-2</c:v>
                </c:pt>
                <c:pt idx="43">
                  <c:v>3.1979402266962165E-2</c:v>
                </c:pt>
                <c:pt idx="44">
                  <c:v>3.0295862742130808E-2</c:v>
                </c:pt>
                <c:pt idx="45">
                  <c:v>2.4451591470647349E-2</c:v>
                </c:pt>
                <c:pt idx="46">
                  <c:v>4.1740149164515294E-2</c:v>
                </c:pt>
                <c:pt idx="47">
                  <c:v>3.5782238715110992E-2</c:v>
                </c:pt>
                <c:pt idx="48">
                  <c:v>3.6787738890391664E-2</c:v>
                </c:pt>
                <c:pt idx="49">
                  <c:v>3.7155225335523623E-2</c:v>
                </c:pt>
                <c:pt idx="50">
                  <c:v>3.4280083643994264E-2</c:v>
                </c:pt>
                <c:pt idx="51">
                  <c:v>4.0498407140524773E-2</c:v>
                </c:pt>
                <c:pt idx="52">
                  <c:v>4.0016616543918193E-2</c:v>
                </c:pt>
                <c:pt idx="53">
                  <c:v>3.6198206941464139E-2</c:v>
                </c:pt>
                <c:pt idx="54">
                  <c:v>4.0862521511678906E-2</c:v>
                </c:pt>
                <c:pt idx="55">
                  <c:v>4.2256054968720091E-2</c:v>
                </c:pt>
                <c:pt idx="56">
                  <c:v>2.5105681871242513E-2</c:v>
                </c:pt>
                <c:pt idx="57">
                  <c:v>3.1560657724889696E-2</c:v>
                </c:pt>
                <c:pt idx="58">
                  <c:v>3.6219422644943933E-2</c:v>
                </c:pt>
                <c:pt idx="59">
                  <c:v>3.0251845894731844E-2</c:v>
                </c:pt>
                <c:pt idx="60">
                  <c:v>4.0164355554098252E-2</c:v>
                </c:pt>
                <c:pt idx="61">
                  <c:v>3.8627171304637775E-2</c:v>
                </c:pt>
                <c:pt idx="62">
                  <c:v>4.8651007478828001E-2</c:v>
                </c:pt>
                <c:pt idx="63">
                  <c:v>5.5947313244389063E-2</c:v>
                </c:pt>
                <c:pt idx="64">
                  <c:v>6.2613449235856544E-2</c:v>
                </c:pt>
                <c:pt idx="65">
                  <c:v>5.7533547872710589E-2</c:v>
                </c:pt>
                <c:pt idx="66">
                  <c:v>6.2455362653187185E-2</c:v>
                </c:pt>
                <c:pt idx="67">
                  <c:v>9.3823325006933356E-2</c:v>
                </c:pt>
                <c:pt idx="68">
                  <c:v>7.542114939821043E-2</c:v>
                </c:pt>
                <c:pt idx="69">
                  <c:v>6.2729495122220813E-2</c:v>
                </c:pt>
                <c:pt idx="70">
                  <c:v>6.1763462274250447E-2</c:v>
                </c:pt>
                <c:pt idx="71">
                  <c:v>4.7291502765606674E-2</c:v>
                </c:pt>
                <c:pt idx="72">
                  <c:v>4.6736064349449213E-2</c:v>
                </c:pt>
                <c:pt idx="73">
                  <c:v>5.6157218718123181E-2</c:v>
                </c:pt>
                <c:pt idx="74">
                  <c:v>6.9964237055256895E-2</c:v>
                </c:pt>
                <c:pt idx="75">
                  <c:v>6.9037968136240524E-2</c:v>
                </c:pt>
                <c:pt idx="76">
                  <c:v>9.1040627739611857E-2</c:v>
                </c:pt>
                <c:pt idx="77">
                  <c:v>8.0435243520341038E-2</c:v>
                </c:pt>
                <c:pt idx="78">
                  <c:v>6.3171038385779532E-2</c:v>
                </c:pt>
                <c:pt idx="79">
                  <c:v>7.4741361288749308E-2</c:v>
                </c:pt>
                <c:pt idx="80">
                  <c:v>0.13183339412833184</c:v>
                </c:pt>
                <c:pt idx="81">
                  <c:v>0.13377390809564194</c:v>
                </c:pt>
                <c:pt idx="82">
                  <c:v>8.7852510363928715E-2</c:v>
                </c:pt>
                <c:pt idx="83">
                  <c:v>0.13712839167417923</c:v>
                </c:pt>
                <c:pt idx="84">
                  <c:v>0.24908113985315938</c:v>
                </c:pt>
                <c:pt idx="85">
                  <c:v>0.19935142433196962</c:v>
                </c:pt>
                <c:pt idx="86">
                  <c:v>0.1063046970404502</c:v>
                </c:pt>
                <c:pt idx="87">
                  <c:v>8.3788847202678873E-2</c:v>
                </c:pt>
                <c:pt idx="88">
                  <c:v>6.6303218486925886E-2</c:v>
                </c:pt>
                <c:pt idx="89">
                  <c:v>5.3617697928067365E-2</c:v>
                </c:pt>
                <c:pt idx="90">
                  <c:v>4.7661916441427143E-2</c:v>
                </c:pt>
                <c:pt idx="91">
                  <c:v>5.0087676828602046E-2</c:v>
                </c:pt>
                <c:pt idx="92">
                  <c:v>3.7467025420923727E-2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B-4916-8912-E6316386F7D4}"/>
            </c:ext>
          </c:extLst>
        </c:ser>
        <c:ser>
          <c:idx val="1"/>
          <c:order val="1"/>
          <c:tx>
            <c:strRef>
              <c:f>'Nucleo&amp;Subyacente'!$AC$2:$AC$3</c:f>
              <c:strCache>
                <c:ptCount val="2"/>
                <c:pt idx="0">
                  <c:v>GBA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'Nucleo&amp;Subyacente'!$AC$4:$AC$96</c:f>
              <c:numCache>
                <c:formatCode>0.0%</c:formatCode>
                <c:ptCount val="93"/>
                <c:pt idx="1">
                  <c:v>1.5752078134238845E-2</c:v>
                </c:pt>
                <c:pt idx="2">
                  <c:v>1.7720793753650321E-2</c:v>
                </c:pt>
                <c:pt idx="3">
                  <c:v>1.7919902439352153E-2</c:v>
                </c:pt>
                <c:pt idx="4">
                  <c:v>2.6050993446173898E-2</c:v>
                </c:pt>
                <c:pt idx="5">
                  <c:v>1.7607492455163909E-2</c:v>
                </c:pt>
                <c:pt idx="6">
                  <c:v>1.4254427966520655E-2</c:v>
                </c:pt>
                <c:pt idx="7">
                  <c:v>1.7913485220969694E-2</c:v>
                </c:pt>
                <c:pt idx="8">
                  <c:v>1.1184097626744105E-2</c:v>
                </c:pt>
                <c:pt idx="9">
                  <c:v>7.6000495278543134E-3</c:v>
                </c:pt>
                <c:pt idx="10">
                  <c:v>1.0134763583951045E-2</c:v>
                </c:pt>
                <c:pt idx="11">
                  <c:v>1.5020312950672077E-2</c:v>
                </c:pt>
                <c:pt idx="12">
                  <c:v>1.7783102022765229E-2</c:v>
                </c:pt>
                <c:pt idx="13">
                  <c:v>2.3696114983695393E-2</c:v>
                </c:pt>
                <c:pt idx="14">
                  <c:v>1.9520173998515578E-2</c:v>
                </c:pt>
                <c:pt idx="15">
                  <c:v>1.8811418523138057E-2</c:v>
                </c:pt>
                <c:pt idx="16">
                  <c:v>1.6340085485004652E-2</c:v>
                </c:pt>
                <c:pt idx="17">
                  <c:v>3.09055546219692E-2</c:v>
                </c:pt>
                <c:pt idx="18">
                  <c:v>3.6652875167142218E-2</c:v>
                </c:pt>
                <c:pt idx="19">
                  <c:v>3.5780398737125241E-2</c:v>
                </c:pt>
                <c:pt idx="20">
                  <c:v>2.6578859471299454E-2</c:v>
                </c:pt>
                <c:pt idx="21">
                  <c:v>6.4867451123655551E-2</c:v>
                </c:pt>
                <c:pt idx="22">
                  <c:v>3.9902302053838934E-2</c:v>
                </c:pt>
                <c:pt idx="23">
                  <c:v>3.7532158535649174E-2</c:v>
                </c:pt>
                <c:pt idx="24">
                  <c:v>2.4396119515270431E-2</c:v>
                </c:pt>
                <c:pt idx="25">
                  <c:v>3.1734746373670353E-2</c:v>
                </c:pt>
                <c:pt idx="26">
                  <c:v>4.0365208563313715E-2</c:v>
                </c:pt>
                <c:pt idx="27">
                  <c:v>4.1045719805675729E-2</c:v>
                </c:pt>
                <c:pt idx="28">
                  <c:v>3.2643089202905706E-2</c:v>
                </c:pt>
                <c:pt idx="29">
                  <c:v>3.1027468821396065E-2</c:v>
                </c:pt>
                <c:pt idx="30">
                  <c:v>2.5024898433851916E-2</c:v>
                </c:pt>
                <c:pt idx="31">
                  <c:v>2.6647787514238797E-2</c:v>
                </c:pt>
                <c:pt idx="32">
                  <c:v>4.1918534952689157E-2</c:v>
                </c:pt>
                <c:pt idx="33">
                  <c:v>5.5070702345129341E-2</c:v>
                </c:pt>
                <c:pt idx="34">
                  <c:v>3.1222664743632889E-2</c:v>
                </c:pt>
                <c:pt idx="35">
                  <c:v>4.6745935317008103E-2</c:v>
                </c:pt>
                <c:pt idx="36">
                  <c:v>3.7473812548385332E-2</c:v>
                </c:pt>
                <c:pt idx="37">
                  <c:v>3.5799573714933031E-2</c:v>
                </c:pt>
                <c:pt idx="38">
                  <c:v>1.8964052596897929E-2</c:v>
                </c:pt>
                <c:pt idx="39">
                  <c:v>2.1303027547959319E-2</c:v>
                </c:pt>
                <c:pt idx="40">
                  <c:v>1.9596336329272157E-2</c:v>
                </c:pt>
                <c:pt idx="41">
                  <c:v>2.9317719190336655E-2</c:v>
                </c:pt>
                <c:pt idx="42">
                  <c:v>3.5629204113483137E-2</c:v>
                </c:pt>
                <c:pt idx="43">
                  <c:v>2.8502232199347111E-2</c:v>
                </c:pt>
                <c:pt idx="44">
                  <c:v>3.2395317927002676E-2</c:v>
                </c:pt>
                <c:pt idx="45">
                  <c:v>2.4537932210286773E-2</c:v>
                </c:pt>
                <c:pt idx="46">
                  <c:v>4.0198286936513394E-2</c:v>
                </c:pt>
                <c:pt idx="47">
                  <c:v>3.5277136244143081E-2</c:v>
                </c:pt>
                <c:pt idx="48">
                  <c:v>3.2207427286761181E-2</c:v>
                </c:pt>
                <c:pt idx="49">
                  <c:v>3.3759795034011608E-2</c:v>
                </c:pt>
                <c:pt idx="50">
                  <c:v>3.5641538759835445E-2</c:v>
                </c:pt>
                <c:pt idx="51">
                  <c:v>4.2500959234683444E-2</c:v>
                </c:pt>
                <c:pt idx="52">
                  <c:v>4.0219470108372901E-2</c:v>
                </c:pt>
                <c:pt idx="53">
                  <c:v>3.4545274840860563E-2</c:v>
                </c:pt>
                <c:pt idx="54">
                  <c:v>4.1698514724235913E-2</c:v>
                </c:pt>
                <c:pt idx="55">
                  <c:v>4.4510505978762271E-2</c:v>
                </c:pt>
                <c:pt idx="56">
                  <c:v>2.5201297803561173E-2</c:v>
                </c:pt>
                <c:pt idx="57">
                  <c:v>3.2785154438590869E-2</c:v>
                </c:pt>
                <c:pt idx="58">
                  <c:v>3.8091053300821409E-2</c:v>
                </c:pt>
                <c:pt idx="59">
                  <c:v>3.1182332266332935E-2</c:v>
                </c:pt>
                <c:pt idx="60">
                  <c:v>4.2356043120029385E-2</c:v>
                </c:pt>
                <c:pt idx="61">
                  <c:v>4.3328862236751142E-2</c:v>
                </c:pt>
                <c:pt idx="62">
                  <c:v>4.9374108511101911E-2</c:v>
                </c:pt>
                <c:pt idx="63">
                  <c:v>5.0489612482454538E-2</c:v>
                </c:pt>
                <c:pt idx="64">
                  <c:v>6.3272798298311006E-2</c:v>
                </c:pt>
                <c:pt idx="65">
                  <c:v>5.5847876944467911E-2</c:v>
                </c:pt>
                <c:pt idx="66">
                  <c:v>6.643777706069609E-2</c:v>
                </c:pt>
                <c:pt idx="67">
                  <c:v>9.5829456741291397E-2</c:v>
                </c:pt>
                <c:pt idx="68">
                  <c:v>7.3715569837978112E-2</c:v>
                </c:pt>
                <c:pt idx="69">
                  <c:v>6.0185105258060645E-2</c:v>
                </c:pt>
                <c:pt idx="70">
                  <c:v>6.3137070839752729E-2</c:v>
                </c:pt>
                <c:pt idx="71">
                  <c:v>4.793024102093546E-2</c:v>
                </c:pt>
                <c:pt idx="72">
                  <c:v>5.2395979057688891E-2</c:v>
                </c:pt>
                <c:pt idx="73">
                  <c:v>5.6892147513856406E-2</c:v>
                </c:pt>
                <c:pt idx="74">
                  <c:v>7.133980906699211E-2</c:v>
                </c:pt>
                <c:pt idx="75">
                  <c:v>6.6752530574126556E-2</c:v>
                </c:pt>
                <c:pt idx="76">
                  <c:v>9.0213958796300453E-2</c:v>
                </c:pt>
                <c:pt idx="77">
                  <c:v>8.266245719434373E-2</c:v>
                </c:pt>
                <c:pt idx="78">
                  <c:v>6.1854537350216843E-2</c:v>
                </c:pt>
                <c:pt idx="79">
                  <c:v>7.5972871113920926E-2</c:v>
                </c:pt>
                <c:pt idx="80">
                  <c:v>0.12820081180642262</c:v>
                </c:pt>
                <c:pt idx="81">
                  <c:v>0.12922780912845222</c:v>
                </c:pt>
                <c:pt idx="82">
                  <c:v>9.2402368532446211E-2</c:v>
                </c:pt>
                <c:pt idx="83">
                  <c:v>0.14133694945908926</c:v>
                </c:pt>
                <c:pt idx="84">
                  <c:v>0.25180188752264976</c:v>
                </c:pt>
                <c:pt idx="85">
                  <c:v>0.19512002638843162</c:v>
                </c:pt>
                <c:pt idx="86">
                  <c:v>0.1083260263821213</c:v>
                </c:pt>
                <c:pt idx="87">
                  <c:v>8.4881229155191917E-2</c:v>
                </c:pt>
                <c:pt idx="88">
                  <c:v>6.5349084157521053E-2</c:v>
                </c:pt>
                <c:pt idx="89">
                  <c:v>5.6477511397549307E-2</c:v>
                </c:pt>
                <c:pt idx="90">
                  <c:v>4.6134939381627937E-2</c:v>
                </c:pt>
                <c:pt idx="91">
                  <c:v>5.2797459393566726E-2</c:v>
                </c:pt>
                <c:pt idx="92">
                  <c:v>3.4579780819370409E-2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B-4916-8912-E6316386F7D4}"/>
            </c:ext>
          </c:extLst>
        </c:ser>
        <c:ser>
          <c:idx val="2"/>
          <c:order val="2"/>
          <c:tx>
            <c:strRef>
              <c:f>'Nucleo&amp;Subyacente'!$AF$2:$AF$3</c:f>
              <c:strCache>
                <c:ptCount val="2"/>
                <c:pt idx="0">
                  <c:v>Pampeana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'Nucleo&amp;Subyacente'!$AF$4:$AF$96</c:f>
              <c:numCache>
                <c:formatCode>0.0%</c:formatCode>
                <c:ptCount val="93"/>
                <c:pt idx="1">
                  <c:v>1.6465510133685468E-2</c:v>
                </c:pt>
                <c:pt idx="2">
                  <c:v>1.5619923374860845E-2</c:v>
                </c:pt>
                <c:pt idx="3">
                  <c:v>1.3092652790207993E-2</c:v>
                </c:pt>
                <c:pt idx="4">
                  <c:v>2.1250308909550153E-2</c:v>
                </c:pt>
                <c:pt idx="5">
                  <c:v>1.9217795669792981E-2</c:v>
                </c:pt>
                <c:pt idx="6">
                  <c:v>1.1921781613532412E-2</c:v>
                </c:pt>
                <c:pt idx="7">
                  <c:v>2.2935091903863336E-2</c:v>
                </c:pt>
                <c:pt idx="8">
                  <c:v>1.3294246520265895E-2</c:v>
                </c:pt>
                <c:pt idx="9">
                  <c:v>9.3774722547101952E-3</c:v>
                </c:pt>
                <c:pt idx="10">
                  <c:v>1.2064112392827564E-2</c:v>
                </c:pt>
                <c:pt idx="11">
                  <c:v>1.6075355198562402E-2</c:v>
                </c:pt>
                <c:pt idx="12">
                  <c:v>1.4340938441829376E-2</c:v>
                </c:pt>
                <c:pt idx="13">
                  <c:v>2.0004553038685202E-2</c:v>
                </c:pt>
                <c:pt idx="14">
                  <c:v>1.5877859459490384E-2</c:v>
                </c:pt>
                <c:pt idx="15">
                  <c:v>1.5779250503589415E-2</c:v>
                </c:pt>
                <c:pt idx="16">
                  <c:v>1.9339828430016803E-2</c:v>
                </c:pt>
                <c:pt idx="17">
                  <c:v>3.0581053162248573E-2</c:v>
                </c:pt>
                <c:pt idx="18">
                  <c:v>4.1997530265068139E-2</c:v>
                </c:pt>
                <c:pt idx="19">
                  <c:v>3.8503045847190664E-2</c:v>
                </c:pt>
                <c:pt idx="20">
                  <c:v>3.5114507068457756E-2</c:v>
                </c:pt>
                <c:pt idx="21">
                  <c:v>5.8374804415290305E-2</c:v>
                </c:pt>
                <c:pt idx="22">
                  <c:v>4.3984865760862801E-2</c:v>
                </c:pt>
                <c:pt idx="23">
                  <c:v>3.3497029599466321E-2</c:v>
                </c:pt>
                <c:pt idx="24">
                  <c:v>2.395243946482184E-2</c:v>
                </c:pt>
                <c:pt idx="25">
                  <c:v>2.7414663175359122E-2</c:v>
                </c:pt>
                <c:pt idx="26">
                  <c:v>4.0966592076937092E-2</c:v>
                </c:pt>
                <c:pt idx="27">
                  <c:v>4.205224190794965E-2</c:v>
                </c:pt>
                <c:pt idx="28">
                  <c:v>3.4443219306688366E-2</c:v>
                </c:pt>
                <c:pt idx="29">
                  <c:v>2.8864547381577621E-2</c:v>
                </c:pt>
                <c:pt idx="30">
                  <c:v>3.1021305920714282E-2</c:v>
                </c:pt>
                <c:pt idx="31">
                  <c:v>2.6343039682809044E-2</c:v>
                </c:pt>
                <c:pt idx="32">
                  <c:v>4.1868997284462361E-2</c:v>
                </c:pt>
                <c:pt idx="33">
                  <c:v>5.7489040468668762E-2</c:v>
                </c:pt>
                <c:pt idx="34">
                  <c:v>2.9840088121903419E-2</c:v>
                </c:pt>
                <c:pt idx="35">
                  <c:v>4.5872572197277917E-2</c:v>
                </c:pt>
                <c:pt idx="36">
                  <c:v>3.5217614955975751E-2</c:v>
                </c:pt>
                <c:pt idx="37">
                  <c:v>3.2198329160666228E-2</c:v>
                </c:pt>
                <c:pt idx="38">
                  <c:v>2.4847006696874674E-2</c:v>
                </c:pt>
                <c:pt idx="39">
                  <c:v>2.3872254939442561E-2</c:v>
                </c:pt>
                <c:pt idx="40">
                  <c:v>2.2242192427018193E-2</c:v>
                </c:pt>
                <c:pt idx="41">
                  <c:v>2.5030043357301857E-2</c:v>
                </c:pt>
                <c:pt idx="42">
                  <c:v>3.6224654755485863E-2</c:v>
                </c:pt>
                <c:pt idx="43">
                  <c:v>3.4678187944358063E-2</c:v>
                </c:pt>
                <c:pt idx="44">
                  <c:v>3.0181099169197978E-2</c:v>
                </c:pt>
                <c:pt idx="45">
                  <c:v>2.3849885621482159E-2</c:v>
                </c:pt>
                <c:pt idx="46">
                  <c:v>4.3213293501628502E-2</c:v>
                </c:pt>
                <c:pt idx="47">
                  <c:v>3.6430412424583114E-2</c:v>
                </c:pt>
                <c:pt idx="48">
                  <c:v>4.0615572584886461E-2</c:v>
                </c:pt>
                <c:pt idx="49">
                  <c:v>4.1134667032948657E-2</c:v>
                </c:pt>
                <c:pt idx="50">
                  <c:v>3.2915478069958537E-2</c:v>
                </c:pt>
                <c:pt idx="51">
                  <c:v>4.1986927720325973E-2</c:v>
                </c:pt>
                <c:pt idx="52">
                  <c:v>3.8425016536145495E-2</c:v>
                </c:pt>
                <c:pt idx="53">
                  <c:v>3.6495499374733287E-2</c:v>
                </c:pt>
                <c:pt idx="54">
                  <c:v>3.9835955090104402E-2</c:v>
                </c:pt>
                <c:pt idx="55">
                  <c:v>3.9387239999011836E-2</c:v>
                </c:pt>
                <c:pt idx="56">
                  <c:v>2.53404528001E-2</c:v>
                </c:pt>
                <c:pt idx="57">
                  <c:v>3.128537688123334E-2</c:v>
                </c:pt>
                <c:pt idx="58">
                  <c:v>3.5327719958794468E-2</c:v>
                </c:pt>
                <c:pt idx="59">
                  <c:v>3.0113849929813696E-2</c:v>
                </c:pt>
                <c:pt idx="60">
                  <c:v>3.8122653084733615E-2</c:v>
                </c:pt>
                <c:pt idx="61">
                  <c:v>3.5201312957797715E-2</c:v>
                </c:pt>
                <c:pt idx="62">
                  <c:v>4.7285693473405388E-2</c:v>
                </c:pt>
                <c:pt idx="63">
                  <c:v>5.7975299745600894E-2</c:v>
                </c:pt>
                <c:pt idx="64">
                  <c:v>6.0828947082208984E-2</c:v>
                </c:pt>
                <c:pt idx="65">
                  <c:v>5.8113637707806642E-2</c:v>
                </c:pt>
                <c:pt idx="66">
                  <c:v>5.9237385901111939E-2</c:v>
                </c:pt>
                <c:pt idx="67">
                  <c:v>9.387903112907825E-2</c:v>
                </c:pt>
                <c:pt idx="68">
                  <c:v>7.7272293065835829E-2</c:v>
                </c:pt>
                <c:pt idx="69">
                  <c:v>6.5428778846988944E-2</c:v>
                </c:pt>
                <c:pt idx="70">
                  <c:v>5.9558582329463761E-2</c:v>
                </c:pt>
                <c:pt idx="71">
                  <c:v>4.6745097455023643E-2</c:v>
                </c:pt>
                <c:pt idx="72">
                  <c:v>4.4848881129879281E-2</c:v>
                </c:pt>
                <c:pt idx="73">
                  <c:v>5.4840598520718542E-2</c:v>
                </c:pt>
                <c:pt idx="74">
                  <c:v>6.6510639657559656E-2</c:v>
                </c:pt>
                <c:pt idx="75">
                  <c:v>7.1975084084578533E-2</c:v>
                </c:pt>
                <c:pt idx="76">
                  <c:v>9.5805409449361223E-2</c:v>
                </c:pt>
                <c:pt idx="77">
                  <c:v>7.6825188061198313E-2</c:v>
                </c:pt>
                <c:pt idx="78">
                  <c:v>6.4271470375207196E-2</c:v>
                </c:pt>
                <c:pt idx="79">
                  <c:v>7.4816750560362522E-2</c:v>
                </c:pt>
                <c:pt idx="80">
                  <c:v>0.13113539588798728</c:v>
                </c:pt>
                <c:pt idx="81">
                  <c:v>0.13643673428102332</c:v>
                </c:pt>
                <c:pt idx="82">
                  <c:v>8.5100793144899933E-2</c:v>
                </c:pt>
                <c:pt idx="83">
                  <c:v>0.13671053634552455</c:v>
                </c:pt>
                <c:pt idx="84">
                  <c:v>0.24643912893192921</c:v>
                </c:pt>
                <c:pt idx="85">
                  <c:v>0.20120210185733911</c:v>
                </c:pt>
                <c:pt idx="86">
                  <c:v>0.106974123706012</c:v>
                </c:pt>
                <c:pt idx="87">
                  <c:v>8.6523940838730606E-2</c:v>
                </c:pt>
                <c:pt idx="88">
                  <c:v>6.7372528302210632E-2</c:v>
                </c:pt>
                <c:pt idx="89">
                  <c:v>5.2255974773000924E-2</c:v>
                </c:pt>
                <c:pt idx="90">
                  <c:v>5.1297616382416589E-2</c:v>
                </c:pt>
                <c:pt idx="91">
                  <c:v>4.8863373411086375E-2</c:v>
                </c:pt>
                <c:pt idx="92">
                  <c:v>3.8270704346955231E-2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B-4916-8912-E6316386F7D4}"/>
            </c:ext>
          </c:extLst>
        </c:ser>
        <c:ser>
          <c:idx val="3"/>
          <c:order val="3"/>
          <c:tx>
            <c:strRef>
              <c:f>'Nucleo&amp;Subyacente'!$AI$2:$AI$3</c:f>
              <c:strCache>
                <c:ptCount val="2"/>
                <c:pt idx="0">
                  <c:v>NOA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'Nucleo&amp;Subyacente'!$AI$4:$AI$96</c:f>
              <c:numCache>
                <c:formatCode>0.0%</c:formatCode>
                <c:ptCount val="93"/>
                <c:pt idx="1">
                  <c:v>1.4759993153831807E-2</c:v>
                </c:pt>
                <c:pt idx="2">
                  <c:v>1.713779585464037E-2</c:v>
                </c:pt>
                <c:pt idx="3">
                  <c:v>1.3913613735945241E-2</c:v>
                </c:pt>
                <c:pt idx="4">
                  <c:v>2.0532958475331542E-2</c:v>
                </c:pt>
                <c:pt idx="5">
                  <c:v>1.9090969754881337E-2</c:v>
                </c:pt>
                <c:pt idx="6">
                  <c:v>1.1059024236682813E-2</c:v>
                </c:pt>
                <c:pt idx="7">
                  <c:v>1.6528899416164755E-2</c:v>
                </c:pt>
                <c:pt idx="8">
                  <c:v>1.1254781486809806E-2</c:v>
                </c:pt>
                <c:pt idx="9">
                  <c:v>1.3092655645892126E-2</c:v>
                </c:pt>
                <c:pt idx="10">
                  <c:v>1.5430720589675317E-2</c:v>
                </c:pt>
                <c:pt idx="11">
                  <c:v>1.4789050208618315E-2</c:v>
                </c:pt>
                <c:pt idx="12">
                  <c:v>1.4493755485779802E-2</c:v>
                </c:pt>
                <c:pt idx="13">
                  <c:v>1.7251459604530561E-2</c:v>
                </c:pt>
                <c:pt idx="14">
                  <c:v>1.4577622260667278E-2</c:v>
                </c:pt>
                <c:pt idx="15">
                  <c:v>2.2066845405877E-2</c:v>
                </c:pt>
                <c:pt idx="16">
                  <c:v>1.653910985131013E-2</c:v>
                </c:pt>
                <c:pt idx="17">
                  <c:v>2.7965470639265799E-2</c:v>
                </c:pt>
                <c:pt idx="18">
                  <c:v>3.8889111034674517E-2</c:v>
                </c:pt>
                <c:pt idx="19">
                  <c:v>4.2117507744589222E-2</c:v>
                </c:pt>
                <c:pt idx="20">
                  <c:v>3.423114658896842E-2</c:v>
                </c:pt>
                <c:pt idx="21">
                  <c:v>5.9649808435667584E-2</c:v>
                </c:pt>
                <c:pt idx="22">
                  <c:v>4.6209243852560755E-2</c:v>
                </c:pt>
                <c:pt idx="23">
                  <c:v>3.3984224352942682E-2</c:v>
                </c:pt>
                <c:pt idx="24">
                  <c:v>2.2806993929737729E-2</c:v>
                </c:pt>
                <c:pt idx="25">
                  <c:v>3.158539356062251E-2</c:v>
                </c:pt>
                <c:pt idx="26">
                  <c:v>4.611636325302948E-2</c:v>
                </c:pt>
                <c:pt idx="27">
                  <c:v>4.1118079432284738E-2</c:v>
                </c:pt>
                <c:pt idx="28">
                  <c:v>3.2656951702319414E-2</c:v>
                </c:pt>
                <c:pt idx="29">
                  <c:v>3.1688212842466479E-2</c:v>
                </c:pt>
                <c:pt idx="30">
                  <c:v>3.0580753203446109E-2</c:v>
                </c:pt>
                <c:pt idx="31">
                  <c:v>2.3679733014412951E-2</c:v>
                </c:pt>
                <c:pt idx="32">
                  <c:v>4.6215508280336826E-2</c:v>
                </c:pt>
                <c:pt idx="33">
                  <c:v>5.8089147733389579E-2</c:v>
                </c:pt>
                <c:pt idx="34">
                  <c:v>2.7392873984215527E-2</c:v>
                </c:pt>
                <c:pt idx="35">
                  <c:v>4.0479586910818099E-2</c:v>
                </c:pt>
                <c:pt idx="36">
                  <c:v>3.6523075474169886E-2</c:v>
                </c:pt>
                <c:pt idx="37">
                  <c:v>2.9508150635659147E-2</c:v>
                </c:pt>
                <c:pt idx="38">
                  <c:v>2.433407063729609E-2</c:v>
                </c:pt>
                <c:pt idx="39">
                  <c:v>3.4961959808676557E-2</c:v>
                </c:pt>
                <c:pt idx="40">
                  <c:v>3.1286093153809702E-2</c:v>
                </c:pt>
                <c:pt idx="41">
                  <c:v>2.6611517139513152E-2</c:v>
                </c:pt>
                <c:pt idx="42">
                  <c:v>3.3716890923929155E-2</c:v>
                </c:pt>
                <c:pt idx="43">
                  <c:v>3.3444049875506865E-2</c:v>
                </c:pt>
                <c:pt idx="44">
                  <c:v>2.3636943031590807E-2</c:v>
                </c:pt>
                <c:pt idx="45">
                  <c:v>2.1408246261086505E-2</c:v>
                </c:pt>
                <c:pt idx="46">
                  <c:v>4.7910764560359365E-2</c:v>
                </c:pt>
                <c:pt idx="47">
                  <c:v>3.5816865279084675E-2</c:v>
                </c:pt>
                <c:pt idx="48">
                  <c:v>4.1692479359421775E-2</c:v>
                </c:pt>
                <c:pt idx="49">
                  <c:v>4.3721651981617926E-2</c:v>
                </c:pt>
                <c:pt idx="50">
                  <c:v>3.1846225520474114E-2</c:v>
                </c:pt>
                <c:pt idx="51">
                  <c:v>3.3796754506851157E-2</c:v>
                </c:pt>
                <c:pt idx="52">
                  <c:v>3.7002344331009018E-2</c:v>
                </c:pt>
                <c:pt idx="53">
                  <c:v>3.8475732522602613E-2</c:v>
                </c:pt>
                <c:pt idx="54">
                  <c:v>3.8578930027568736E-2</c:v>
                </c:pt>
                <c:pt idx="55">
                  <c:v>4.247341066816479E-2</c:v>
                </c:pt>
                <c:pt idx="56">
                  <c:v>2.2337709933405447E-2</c:v>
                </c:pt>
                <c:pt idx="57">
                  <c:v>3.1160515684501178E-2</c:v>
                </c:pt>
                <c:pt idx="58">
                  <c:v>3.6516794243907968E-2</c:v>
                </c:pt>
                <c:pt idx="59">
                  <c:v>3.0936643271157749E-2</c:v>
                </c:pt>
                <c:pt idx="60">
                  <c:v>4.0874080968850368E-2</c:v>
                </c:pt>
                <c:pt idx="61">
                  <c:v>3.8703522754321096E-2</c:v>
                </c:pt>
                <c:pt idx="62">
                  <c:v>4.857358206400697E-2</c:v>
                </c:pt>
                <c:pt idx="63">
                  <c:v>6.2773214495797314E-2</c:v>
                </c:pt>
                <c:pt idx="64">
                  <c:v>6.4591949542647464E-2</c:v>
                </c:pt>
                <c:pt idx="65">
                  <c:v>6.0189915583721332E-2</c:v>
                </c:pt>
                <c:pt idx="66">
                  <c:v>5.8942530738958832E-2</c:v>
                </c:pt>
                <c:pt idx="67">
                  <c:v>8.6814637034246189E-2</c:v>
                </c:pt>
                <c:pt idx="68">
                  <c:v>7.8645126390654241E-2</c:v>
                </c:pt>
                <c:pt idx="69">
                  <c:v>5.9961280177679654E-2</c:v>
                </c:pt>
                <c:pt idx="70">
                  <c:v>6.2350917677932216E-2</c:v>
                </c:pt>
                <c:pt idx="71">
                  <c:v>4.6969870702024519E-2</c:v>
                </c:pt>
                <c:pt idx="72">
                  <c:v>3.8243895244584492E-2</c:v>
                </c:pt>
                <c:pt idx="73">
                  <c:v>6.11212219843833E-2</c:v>
                </c:pt>
                <c:pt idx="74">
                  <c:v>7.7362063739737419E-2</c:v>
                </c:pt>
                <c:pt idx="75">
                  <c:v>6.7764844413564784E-2</c:v>
                </c:pt>
                <c:pt idx="76">
                  <c:v>7.982800095005893E-2</c:v>
                </c:pt>
                <c:pt idx="77">
                  <c:v>8.6959755706520037E-2</c:v>
                </c:pt>
                <c:pt idx="78">
                  <c:v>6.3947851133949074E-2</c:v>
                </c:pt>
                <c:pt idx="79">
                  <c:v>7.1202714718993754E-2</c:v>
                </c:pt>
                <c:pt idx="80">
                  <c:v>0.14718158091584033</c:v>
                </c:pt>
                <c:pt idx="81">
                  <c:v>0.13104007130145789</c:v>
                </c:pt>
                <c:pt idx="82">
                  <c:v>8.3927537298471799E-2</c:v>
                </c:pt>
                <c:pt idx="83">
                  <c:v>0.12435688001219192</c:v>
                </c:pt>
                <c:pt idx="84">
                  <c:v>0.24226991518743191</c:v>
                </c:pt>
                <c:pt idx="85">
                  <c:v>0.20492334432062953</c:v>
                </c:pt>
                <c:pt idx="86">
                  <c:v>9.4372521513458762E-2</c:v>
                </c:pt>
                <c:pt idx="87">
                  <c:v>6.9636552001201668E-2</c:v>
                </c:pt>
                <c:pt idx="88">
                  <c:v>7.3626176407894706E-2</c:v>
                </c:pt>
                <c:pt idx="89">
                  <c:v>5.1862799487165434E-2</c:v>
                </c:pt>
                <c:pt idx="90">
                  <c:v>4.3820656447983941E-2</c:v>
                </c:pt>
                <c:pt idx="91">
                  <c:v>4.6105910356759594E-2</c:v>
                </c:pt>
                <c:pt idx="92">
                  <c:v>4.0198506109166976E-2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B-4916-8912-E6316386F7D4}"/>
            </c:ext>
          </c:extLst>
        </c:ser>
        <c:ser>
          <c:idx val="4"/>
          <c:order val="4"/>
          <c:tx>
            <c:strRef>
              <c:f>'Nucleo&amp;Subyacente'!$AL$2:$AL$3</c:f>
              <c:strCache>
                <c:ptCount val="2"/>
                <c:pt idx="0">
                  <c:v>NEA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'Nucleo&amp;Subyacente'!$AL$4:$AL$96</c:f>
              <c:numCache>
                <c:formatCode>0.0%</c:formatCode>
                <c:ptCount val="93"/>
                <c:pt idx="1">
                  <c:v>1.9940542009798223E-2</c:v>
                </c:pt>
                <c:pt idx="2">
                  <c:v>1.7324142204822923E-2</c:v>
                </c:pt>
                <c:pt idx="3">
                  <c:v>1.390622498138061E-2</c:v>
                </c:pt>
                <c:pt idx="4">
                  <c:v>2.4188446820845533E-2</c:v>
                </c:pt>
                <c:pt idx="5">
                  <c:v>2.4296813915484883E-2</c:v>
                </c:pt>
                <c:pt idx="6">
                  <c:v>1.5966907466034908E-2</c:v>
                </c:pt>
                <c:pt idx="7">
                  <c:v>1.3831913362981174E-2</c:v>
                </c:pt>
                <c:pt idx="8">
                  <c:v>7.2114665658267185E-3</c:v>
                </c:pt>
                <c:pt idx="9">
                  <c:v>4.3396947814371423E-3</c:v>
                </c:pt>
                <c:pt idx="10">
                  <c:v>8.2862169530382168E-3</c:v>
                </c:pt>
                <c:pt idx="11">
                  <c:v>1.5965162935852151E-2</c:v>
                </c:pt>
                <c:pt idx="12">
                  <c:v>1.1953526222145738E-2</c:v>
                </c:pt>
                <c:pt idx="13">
                  <c:v>1.6248880441385616E-2</c:v>
                </c:pt>
                <c:pt idx="14">
                  <c:v>1.6183252789733427E-2</c:v>
                </c:pt>
                <c:pt idx="15">
                  <c:v>1.8301809875977071E-2</c:v>
                </c:pt>
                <c:pt idx="16">
                  <c:v>1.9540137997918983E-2</c:v>
                </c:pt>
                <c:pt idx="17">
                  <c:v>3.2700827184312109E-2</c:v>
                </c:pt>
                <c:pt idx="18">
                  <c:v>3.4681306237091647E-2</c:v>
                </c:pt>
                <c:pt idx="19">
                  <c:v>3.7035351973873532E-2</c:v>
                </c:pt>
                <c:pt idx="20">
                  <c:v>3.2541945822727181E-2</c:v>
                </c:pt>
                <c:pt idx="21">
                  <c:v>6.4618293362431745E-2</c:v>
                </c:pt>
                <c:pt idx="22">
                  <c:v>4.6676180049255667E-2</c:v>
                </c:pt>
                <c:pt idx="23">
                  <c:v>3.3123978596133252E-2</c:v>
                </c:pt>
                <c:pt idx="24">
                  <c:v>2.1650572537403434E-2</c:v>
                </c:pt>
                <c:pt idx="25">
                  <c:v>3.3713960276177346E-2</c:v>
                </c:pt>
                <c:pt idx="26">
                  <c:v>4.415380129857982E-2</c:v>
                </c:pt>
                <c:pt idx="27">
                  <c:v>4.7947968742906077E-2</c:v>
                </c:pt>
                <c:pt idx="28">
                  <c:v>3.9983596521039111E-2</c:v>
                </c:pt>
                <c:pt idx="29">
                  <c:v>2.6833857179838994E-2</c:v>
                </c:pt>
                <c:pt idx="30">
                  <c:v>3.2391690166457821E-2</c:v>
                </c:pt>
                <c:pt idx="31">
                  <c:v>2.3056842049571369E-2</c:v>
                </c:pt>
                <c:pt idx="32">
                  <c:v>4.724894558664805E-2</c:v>
                </c:pt>
                <c:pt idx="33">
                  <c:v>5.6939017856248775E-2</c:v>
                </c:pt>
                <c:pt idx="34">
                  <c:v>2.9446393466641574E-2</c:v>
                </c:pt>
                <c:pt idx="35">
                  <c:v>4.5043782522955489E-2</c:v>
                </c:pt>
                <c:pt idx="36">
                  <c:v>3.6411465278986865E-2</c:v>
                </c:pt>
                <c:pt idx="37">
                  <c:v>3.8500565395089836E-2</c:v>
                </c:pt>
                <c:pt idx="38">
                  <c:v>2.3950523165338078E-2</c:v>
                </c:pt>
                <c:pt idx="39">
                  <c:v>2.9161517095890543E-2</c:v>
                </c:pt>
                <c:pt idx="40">
                  <c:v>2.9491435009758815E-2</c:v>
                </c:pt>
                <c:pt idx="41">
                  <c:v>2.5230419709075802E-2</c:v>
                </c:pt>
                <c:pt idx="42">
                  <c:v>3.9130143402007045E-2</c:v>
                </c:pt>
                <c:pt idx="43">
                  <c:v>3.405044151492076E-2</c:v>
                </c:pt>
                <c:pt idx="44">
                  <c:v>2.0788422977032761E-2</c:v>
                </c:pt>
                <c:pt idx="45">
                  <c:v>3.274205441849154E-2</c:v>
                </c:pt>
                <c:pt idx="46">
                  <c:v>4.0702692421438202E-2</c:v>
                </c:pt>
                <c:pt idx="47">
                  <c:v>4.0263000277270367E-2</c:v>
                </c:pt>
                <c:pt idx="48">
                  <c:v>5.2327616894978668E-2</c:v>
                </c:pt>
                <c:pt idx="49">
                  <c:v>3.7071895879208228E-2</c:v>
                </c:pt>
                <c:pt idx="50">
                  <c:v>3.600026572986903E-2</c:v>
                </c:pt>
                <c:pt idx="51">
                  <c:v>2.8567627971497922E-2</c:v>
                </c:pt>
                <c:pt idx="52">
                  <c:v>3.9619803081434979E-2</c:v>
                </c:pt>
                <c:pt idx="53">
                  <c:v>3.8608801121637226E-2</c:v>
                </c:pt>
                <c:pt idx="54">
                  <c:v>3.8824125227373996E-2</c:v>
                </c:pt>
                <c:pt idx="55">
                  <c:v>4.0960115959756127E-2</c:v>
                </c:pt>
                <c:pt idx="56">
                  <c:v>2.5960545315752093E-2</c:v>
                </c:pt>
                <c:pt idx="57">
                  <c:v>2.336882682407837E-2</c:v>
                </c:pt>
                <c:pt idx="58">
                  <c:v>3.6442230150473653E-2</c:v>
                </c:pt>
                <c:pt idx="59">
                  <c:v>3.0937595877808644E-2</c:v>
                </c:pt>
                <c:pt idx="60">
                  <c:v>3.9144049081445864E-2</c:v>
                </c:pt>
                <c:pt idx="61">
                  <c:v>3.0064505482752413E-2</c:v>
                </c:pt>
                <c:pt idx="62">
                  <c:v>5.0342778884823858E-2</c:v>
                </c:pt>
                <c:pt idx="63">
                  <c:v>6.1583470228706361E-2</c:v>
                </c:pt>
                <c:pt idx="64">
                  <c:v>6.3612969792650631E-2</c:v>
                </c:pt>
                <c:pt idx="65">
                  <c:v>6.1970218186795156E-2</c:v>
                </c:pt>
                <c:pt idx="66">
                  <c:v>5.9796914896177666E-2</c:v>
                </c:pt>
                <c:pt idx="67">
                  <c:v>9.1304998177446528E-2</c:v>
                </c:pt>
                <c:pt idx="68">
                  <c:v>7.7482061177268191E-2</c:v>
                </c:pt>
                <c:pt idx="69">
                  <c:v>6.5471824096033693E-2</c:v>
                </c:pt>
                <c:pt idx="70">
                  <c:v>5.8862334267796967E-2</c:v>
                </c:pt>
                <c:pt idx="71">
                  <c:v>4.3802897541387997E-2</c:v>
                </c:pt>
                <c:pt idx="72">
                  <c:v>3.2810795973185147E-2</c:v>
                </c:pt>
                <c:pt idx="73">
                  <c:v>5.6173089502612239E-2</c:v>
                </c:pt>
                <c:pt idx="74">
                  <c:v>8.1623067185075726E-2</c:v>
                </c:pt>
                <c:pt idx="75">
                  <c:v>6.201769232451082E-2</c:v>
                </c:pt>
                <c:pt idx="76">
                  <c:v>9.1781658138084365E-2</c:v>
                </c:pt>
                <c:pt idx="77">
                  <c:v>7.8698876771106319E-2</c:v>
                </c:pt>
                <c:pt idx="78">
                  <c:v>6.8928820007830405E-2</c:v>
                </c:pt>
                <c:pt idx="79">
                  <c:v>6.872002565650015E-2</c:v>
                </c:pt>
                <c:pt idx="80">
                  <c:v>0.15218910409625952</c:v>
                </c:pt>
                <c:pt idx="81">
                  <c:v>0.13420181181594648</c:v>
                </c:pt>
                <c:pt idx="82">
                  <c:v>7.5482427738229774E-2</c:v>
                </c:pt>
                <c:pt idx="83">
                  <c:v>0.13555754633717787</c:v>
                </c:pt>
                <c:pt idx="84">
                  <c:v>0.26599493674507424</c:v>
                </c:pt>
                <c:pt idx="85">
                  <c:v>0.18153009435995848</c:v>
                </c:pt>
                <c:pt idx="86">
                  <c:v>9.6773738384779096E-2</c:v>
                </c:pt>
                <c:pt idx="87">
                  <c:v>7.3579183692957351E-2</c:v>
                </c:pt>
                <c:pt idx="88">
                  <c:v>5.4733584232405041E-2</c:v>
                </c:pt>
                <c:pt idx="89">
                  <c:v>4.4395744774015089E-2</c:v>
                </c:pt>
                <c:pt idx="90">
                  <c:v>4.5697042002283528E-2</c:v>
                </c:pt>
                <c:pt idx="91">
                  <c:v>4.0390416684337183E-2</c:v>
                </c:pt>
                <c:pt idx="92">
                  <c:v>4.358391373521231E-2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FB-4916-8912-E6316386F7D4}"/>
            </c:ext>
          </c:extLst>
        </c:ser>
        <c:ser>
          <c:idx val="5"/>
          <c:order val="5"/>
          <c:tx>
            <c:strRef>
              <c:f>'Nucleo&amp;Subyacente'!$AO$2:$AO$3</c:f>
              <c:strCache>
                <c:ptCount val="2"/>
                <c:pt idx="0">
                  <c:v>Cuyo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'Nucleo&amp;Subyacente'!$AO$4:$AO$96</c:f>
              <c:numCache>
                <c:formatCode>0.0%</c:formatCode>
                <c:ptCount val="93"/>
                <c:pt idx="1">
                  <c:v>1.4547698853610402E-2</c:v>
                </c:pt>
                <c:pt idx="2">
                  <c:v>7.8207615131782315E-3</c:v>
                </c:pt>
                <c:pt idx="3">
                  <c:v>1.4947940979530117E-2</c:v>
                </c:pt>
                <c:pt idx="4">
                  <c:v>2.5257094523194024E-2</c:v>
                </c:pt>
                <c:pt idx="5">
                  <c:v>2.3762086857384013E-2</c:v>
                </c:pt>
                <c:pt idx="6">
                  <c:v>7.5271706828772267E-3</c:v>
                </c:pt>
                <c:pt idx="7">
                  <c:v>1.5767848800747331E-2</c:v>
                </c:pt>
                <c:pt idx="8">
                  <c:v>1.3099267926549363E-2</c:v>
                </c:pt>
                <c:pt idx="9">
                  <c:v>1.0834001866673271E-2</c:v>
                </c:pt>
                <c:pt idx="10">
                  <c:v>1.4177070600530417E-2</c:v>
                </c:pt>
                <c:pt idx="11">
                  <c:v>1.507124869376586E-2</c:v>
                </c:pt>
                <c:pt idx="12">
                  <c:v>1.5699775963216034E-2</c:v>
                </c:pt>
                <c:pt idx="13">
                  <c:v>1.1955714398912187E-2</c:v>
                </c:pt>
                <c:pt idx="14">
                  <c:v>2.1432619285238985E-2</c:v>
                </c:pt>
                <c:pt idx="15">
                  <c:v>1.7178236515743794E-2</c:v>
                </c:pt>
                <c:pt idx="16">
                  <c:v>1.8939598759926568E-2</c:v>
                </c:pt>
                <c:pt idx="17">
                  <c:v>2.7345479188475075E-2</c:v>
                </c:pt>
                <c:pt idx="18">
                  <c:v>4.1951109672430986E-2</c:v>
                </c:pt>
                <c:pt idx="19">
                  <c:v>4.1505559300635264E-2</c:v>
                </c:pt>
                <c:pt idx="20">
                  <c:v>2.7048271999745355E-2</c:v>
                </c:pt>
                <c:pt idx="21">
                  <c:v>7.1714794542439675E-2</c:v>
                </c:pt>
                <c:pt idx="22">
                  <c:v>4.4744172902945634E-2</c:v>
                </c:pt>
                <c:pt idx="23">
                  <c:v>3.8155851024324949E-2</c:v>
                </c:pt>
                <c:pt idx="24">
                  <c:v>2.368415009233571E-2</c:v>
                </c:pt>
                <c:pt idx="25">
                  <c:v>3.1103286272313291E-2</c:v>
                </c:pt>
                <c:pt idx="26">
                  <c:v>3.9265949289519764E-2</c:v>
                </c:pt>
                <c:pt idx="27">
                  <c:v>4.5336183021519982E-2</c:v>
                </c:pt>
                <c:pt idx="28">
                  <c:v>3.2155509605436228E-2</c:v>
                </c:pt>
                <c:pt idx="29">
                  <c:v>3.2459323397116657E-2</c:v>
                </c:pt>
                <c:pt idx="30">
                  <c:v>2.6941856894911576E-2</c:v>
                </c:pt>
                <c:pt idx="31">
                  <c:v>2.6415878393011738E-2</c:v>
                </c:pt>
                <c:pt idx="32">
                  <c:v>4.6979919985069563E-2</c:v>
                </c:pt>
                <c:pt idx="33">
                  <c:v>5.5964343685183326E-2</c:v>
                </c:pt>
                <c:pt idx="34">
                  <c:v>3.684278318555978E-2</c:v>
                </c:pt>
                <c:pt idx="35">
                  <c:v>5.250298847678958E-2</c:v>
                </c:pt>
                <c:pt idx="36">
                  <c:v>3.1123801905483139E-2</c:v>
                </c:pt>
                <c:pt idx="37">
                  <c:v>3.0136336075571091E-2</c:v>
                </c:pt>
                <c:pt idx="38">
                  <c:v>2.4366646045798968E-2</c:v>
                </c:pt>
                <c:pt idx="39">
                  <c:v>2.5645068670578919E-2</c:v>
                </c:pt>
                <c:pt idx="40">
                  <c:v>2.2946809717859784E-2</c:v>
                </c:pt>
                <c:pt idx="41">
                  <c:v>2.3973092094545345E-2</c:v>
                </c:pt>
                <c:pt idx="42">
                  <c:v>3.7824363107682002E-2</c:v>
                </c:pt>
                <c:pt idx="43">
                  <c:v>3.2351858835895975E-2</c:v>
                </c:pt>
                <c:pt idx="44">
                  <c:v>2.8133440898571394E-2</c:v>
                </c:pt>
                <c:pt idx="45">
                  <c:v>3.0362428829775023E-2</c:v>
                </c:pt>
                <c:pt idx="46">
                  <c:v>4.0062941189493051E-2</c:v>
                </c:pt>
                <c:pt idx="47">
                  <c:v>3.5223576656418842E-2</c:v>
                </c:pt>
                <c:pt idx="48">
                  <c:v>4.0421319764147423E-2</c:v>
                </c:pt>
                <c:pt idx="49">
                  <c:v>3.882629269911364E-2</c:v>
                </c:pt>
                <c:pt idx="50">
                  <c:v>3.1284993855173582E-2</c:v>
                </c:pt>
                <c:pt idx="51">
                  <c:v>3.6107894559732179E-2</c:v>
                </c:pt>
                <c:pt idx="52">
                  <c:v>4.2897248880766403E-2</c:v>
                </c:pt>
                <c:pt idx="53">
                  <c:v>4.1065657173443793E-2</c:v>
                </c:pt>
                <c:pt idx="54">
                  <c:v>4.6637585397012016E-2</c:v>
                </c:pt>
                <c:pt idx="55">
                  <c:v>4.2371724244715692E-2</c:v>
                </c:pt>
                <c:pt idx="56">
                  <c:v>1.9160611636937386E-2</c:v>
                </c:pt>
                <c:pt idx="57">
                  <c:v>2.55029548851049E-2</c:v>
                </c:pt>
                <c:pt idx="58">
                  <c:v>3.046718439341034E-2</c:v>
                </c:pt>
                <c:pt idx="59">
                  <c:v>3.0203026994483073E-2</c:v>
                </c:pt>
                <c:pt idx="60">
                  <c:v>4.2249039321949233E-2</c:v>
                </c:pt>
                <c:pt idx="61">
                  <c:v>3.648876582691174E-2</c:v>
                </c:pt>
                <c:pt idx="62">
                  <c:v>5.0516034792617681E-2</c:v>
                </c:pt>
                <c:pt idx="63">
                  <c:v>6.2746183754852414E-2</c:v>
                </c:pt>
                <c:pt idx="64">
                  <c:v>6.0916412036708278E-2</c:v>
                </c:pt>
                <c:pt idx="65">
                  <c:v>6.206190312824944E-2</c:v>
                </c:pt>
                <c:pt idx="66">
                  <c:v>5.8642927107302789E-2</c:v>
                </c:pt>
                <c:pt idx="67">
                  <c:v>8.6758852283187693E-2</c:v>
                </c:pt>
                <c:pt idx="68">
                  <c:v>7.5361177641781962E-2</c:v>
                </c:pt>
                <c:pt idx="69">
                  <c:v>6.4784745249028441E-2</c:v>
                </c:pt>
                <c:pt idx="70">
                  <c:v>6.0023577689446883E-2</c:v>
                </c:pt>
                <c:pt idx="71">
                  <c:v>4.9779662826603843E-2</c:v>
                </c:pt>
                <c:pt idx="72">
                  <c:v>3.8842505290989982E-2</c:v>
                </c:pt>
                <c:pt idx="73">
                  <c:v>5.5554776099260073E-2</c:v>
                </c:pt>
                <c:pt idx="74">
                  <c:v>6.9490001627825926E-2</c:v>
                </c:pt>
                <c:pt idx="75">
                  <c:v>7.739297423094893E-2</c:v>
                </c:pt>
                <c:pt idx="76">
                  <c:v>8.0809028026691765E-2</c:v>
                </c:pt>
                <c:pt idx="77">
                  <c:v>7.8809674976906274E-2</c:v>
                </c:pt>
                <c:pt idx="78">
                  <c:v>5.7100807987577218E-2</c:v>
                </c:pt>
                <c:pt idx="79">
                  <c:v>6.9457181252723599E-2</c:v>
                </c:pt>
                <c:pt idx="80">
                  <c:v>0.13331039664740629</c:v>
                </c:pt>
                <c:pt idx="81">
                  <c:v>0.14200039941945053</c:v>
                </c:pt>
                <c:pt idx="82">
                  <c:v>8.5485242510631165E-2</c:v>
                </c:pt>
                <c:pt idx="83">
                  <c:v>0.13221021356824325</c:v>
                </c:pt>
                <c:pt idx="84">
                  <c:v>0.24425246828552227</c:v>
                </c:pt>
                <c:pt idx="85">
                  <c:v>0.20524908881353343</c:v>
                </c:pt>
                <c:pt idx="86">
                  <c:v>0.1131010657869409</c:v>
                </c:pt>
                <c:pt idx="87">
                  <c:v>7.8121082781958062E-2</c:v>
                </c:pt>
                <c:pt idx="88">
                  <c:v>6.6704652392912456E-2</c:v>
                </c:pt>
                <c:pt idx="89">
                  <c:v>4.9200378300301439E-2</c:v>
                </c:pt>
                <c:pt idx="90">
                  <c:v>4.5111861458388969E-2</c:v>
                </c:pt>
                <c:pt idx="91">
                  <c:v>5.1379335683493288E-2</c:v>
                </c:pt>
                <c:pt idx="92">
                  <c:v>4.3799876623710876E-2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FB-4916-8912-E6316386F7D4}"/>
            </c:ext>
          </c:extLst>
        </c:ser>
        <c:ser>
          <c:idx val="6"/>
          <c:order val="6"/>
          <c:tx>
            <c:strRef>
              <c:f>'Nucleo&amp;Subyacente'!$AR$2:$AR$3</c:f>
              <c:strCache>
                <c:ptCount val="2"/>
                <c:pt idx="0">
                  <c:v>Patagonia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'Nucleo&amp;Subyacente'!$AR$4:$AR$96</c:f>
              <c:numCache>
                <c:formatCode>0.0%</c:formatCode>
                <c:ptCount val="93"/>
                <c:pt idx="1">
                  <c:v>1.6142491522888269E-2</c:v>
                </c:pt>
                <c:pt idx="2">
                  <c:v>2.1159198024046644E-2</c:v>
                </c:pt>
                <c:pt idx="3">
                  <c:v>1.2388546871789918E-2</c:v>
                </c:pt>
                <c:pt idx="4">
                  <c:v>1.7444195452048561E-2</c:v>
                </c:pt>
                <c:pt idx="5">
                  <c:v>2.0194624590311072E-2</c:v>
                </c:pt>
                <c:pt idx="6">
                  <c:v>1.1486348077613062E-2</c:v>
                </c:pt>
                <c:pt idx="7">
                  <c:v>1.216410164234194E-2</c:v>
                </c:pt>
                <c:pt idx="8">
                  <c:v>1.1678750557367223E-2</c:v>
                </c:pt>
                <c:pt idx="9">
                  <c:v>2.9690654023051266E-3</c:v>
                </c:pt>
                <c:pt idx="10">
                  <c:v>9.2299319453887918E-3</c:v>
                </c:pt>
                <c:pt idx="11">
                  <c:v>1.3248148846001451E-2</c:v>
                </c:pt>
                <c:pt idx="12">
                  <c:v>1.965503038264127E-2</c:v>
                </c:pt>
                <c:pt idx="13">
                  <c:v>2.0215986061772329E-2</c:v>
                </c:pt>
                <c:pt idx="14">
                  <c:v>2.1693622229653986E-2</c:v>
                </c:pt>
                <c:pt idx="15">
                  <c:v>2.2711194546810809E-2</c:v>
                </c:pt>
                <c:pt idx="16">
                  <c:v>2.4194097366401879E-2</c:v>
                </c:pt>
                <c:pt idx="17">
                  <c:v>2.387294086329117E-2</c:v>
                </c:pt>
                <c:pt idx="18">
                  <c:v>3.5880022772886155E-2</c:v>
                </c:pt>
                <c:pt idx="19">
                  <c:v>3.1262160381745341E-2</c:v>
                </c:pt>
                <c:pt idx="20">
                  <c:v>2.9752582584434029E-2</c:v>
                </c:pt>
                <c:pt idx="21">
                  <c:v>5.2659795820500177E-2</c:v>
                </c:pt>
                <c:pt idx="22">
                  <c:v>4.4665966118623057E-2</c:v>
                </c:pt>
                <c:pt idx="23">
                  <c:v>4.6380365736106599E-2</c:v>
                </c:pt>
                <c:pt idx="24">
                  <c:v>3.0062221617726204E-2</c:v>
                </c:pt>
                <c:pt idx="25">
                  <c:v>3.351870268353685E-2</c:v>
                </c:pt>
                <c:pt idx="26">
                  <c:v>3.1748927227325696E-2</c:v>
                </c:pt>
                <c:pt idx="27">
                  <c:v>4.2152220427397857E-2</c:v>
                </c:pt>
                <c:pt idx="28">
                  <c:v>3.9379196312316678E-2</c:v>
                </c:pt>
                <c:pt idx="29">
                  <c:v>3.6449030123856696E-2</c:v>
                </c:pt>
                <c:pt idx="30">
                  <c:v>2.9054593233461379E-2</c:v>
                </c:pt>
                <c:pt idx="31">
                  <c:v>2.6483926898498655E-2</c:v>
                </c:pt>
                <c:pt idx="32">
                  <c:v>3.949653767314687E-2</c:v>
                </c:pt>
                <c:pt idx="33">
                  <c:v>5.0899577119026151E-2</c:v>
                </c:pt>
                <c:pt idx="34">
                  <c:v>3.1112316847148103E-2</c:v>
                </c:pt>
                <c:pt idx="35">
                  <c:v>4.7806234953053695E-2</c:v>
                </c:pt>
                <c:pt idx="36">
                  <c:v>4.2330813383072652E-2</c:v>
                </c:pt>
                <c:pt idx="37">
                  <c:v>3.1654274950610128E-2</c:v>
                </c:pt>
                <c:pt idx="38">
                  <c:v>1.7833944919122935E-2</c:v>
                </c:pt>
                <c:pt idx="39">
                  <c:v>2.1047717183852122E-2</c:v>
                </c:pt>
                <c:pt idx="40">
                  <c:v>9.7167147255223796E-3</c:v>
                </c:pt>
                <c:pt idx="41">
                  <c:v>2.8109246394288689E-2</c:v>
                </c:pt>
                <c:pt idx="42">
                  <c:v>2.7443196077624021E-2</c:v>
                </c:pt>
                <c:pt idx="43">
                  <c:v>4.1193586263886139E-2</c:v>
                </c:pt>
                <c:pt idx="44">
                  <c:v>3.31730318853527E-2</c:v>
                </c:pt>
                <c:pt idx="45">
                  <c:v>1.7475116959098758E-2</c:v>
                </c:pt>
                <c:pt idx="46">
                  <c:v>3.9252575117770583E-2</c:v>
                </c:pt>
                <c:pt idx="47">
                  <c:v>3.1763446194631229E-2</c:v>
                </c:pt>
                <c:pt idx="48">
                  <c:v>2.4615860622974495E-2</c:v>
                </c:pt>
                <c:pt idx="49">
                  <c:v>2.7602170879710286E-2</c:v>
                </c:pt>
                <c:pt idx="50">
                  <c:v>3.7115164375649545E-2</c:v>
                </c:pt>
                <c:pt idx="51">
                  <c:v>3.7485438871398102E-2</c:v>
                </c:pt>
                <c:pt idx="52">
                  <c:v>5.2481581963875756E-2</c:v>
                </c:pt>
                <c:pt idx="53">
                  <c:v>3.8464159849409985E-2</c:v>
                </c:pt>
                <c:pt idx="54">
                  <c:v>3.9351581558400239E-2</c:v>
                </c:pt>
                <c:pt idx="55">
                  <c:v>4.3038212474365345E-2</c:v>
                </c:pt>
                <c:pt idx="56">
                  <c:v>3.3051195188076088E-2</c:v>
                </c:pt>
                <c:pt idx="57">
                  <c:v>3.8006430430520322E-2</c:v>
                </c:pt>
                <c:pt idx="58">
                  <c:v>3.0604359112220925E-2</c:v>
                </c:pt>
                <c:pt idx="59">
                  <c:v>2.0235063467772818E-2</c:v>
                </c:pt>
                <c:pt idx="60">
                  <c:v>3.1403649028087566E-2</c:v>
                </c:pt>
                <c:pt idx="61">
                  <c:v>2.9078078240080574E-2</c:v>
                </c:pt>
                <c:pt idx="62">
                  <c:v>4.8037977121835329E-2</c:v>
                </c:pt>
                <c:pt idx="63">
                  <c:v>7.1261800788060103E-2</c:v>
                </c:pt>
                <c:pt idx="64">
                  <c:v>6.7722260346084751E-2</c:v>
                </c:pt>
                <c:pt idx="65">
                  <c:v>5.5744365023392861E-2</c:v>
                </c:pt>
                <c:pt idx="66">
                  <c:v>6.0220493871952385E-2</c:v>
                </c:pt>
                <c:pt idx="67">
                  <c:v>9.5371116773280695E-2</c:v>
                </c:pt>
                <c:pt idx="68">
                  <c:v>7.1181339776350327E-2</c:v>
                </c:pt>
                <c:pt idx="69">
                  <c:v>6.6703991776163596E-2</c:v>
                </c:pt>
                <c:pt idx="70">
                  <c:v>6.9285321874243966E-2</c:v>
                </c:pt>
                <c:pt idx="71">
                  <c:v>4.6262652419224004E-2</c:v>
                </c:pt>
                <c:pt idx="72">
                  <c:v>4.1471324699415835E-2</c:v>
                </c:pt>
                <c:pt idx="73">
                  <c:v>5.1727311365041828E-2</c:v>
                </c:pt>
                <c:pt idx="74">
                  <c:v>5.9357707816122707E-2</c:v>
                </c:pt>
                <c:pt idx="75">
                  <c:v>6.9177849123212898E-2</c:v>
                </c:pt>
                <c:pt idx="76">
                  <c:v>9.1926838524351018E-2</c:v>
                </c:pt>
                <c:pt idx="77">
                  <c:v>7.9234472408575174E-2</c:v>
                </c:pt>
                <c:pt idx="78">
                  <c:v>6.8183855335664623E-2</c:v>
                </c:pt>
                <c:pt idx="79">
                  <c:v>7.9783860054197131E-2</c:v>
                </c:pt>
                <c:pt idx="80">
                  <c:v>0.12721675600337345</c:v>
                </c:pt>
                <c:pt idx="81">
                  <c:v>0.15400101902386787</c:v>
                </c:pt>
                <c:pt idx="82">
                  <c:v>8.5230157662347095E-2</c:v>
                </c:pt>
                <c:pt idx="83">
                  <c:v>0.12526334821714702</c:v>
                </c:pt>
                <c:pt idx="84">
                  <c:v>0.24038484302115282</c:v>
                </c:pt>
                <c:pt idx="85">
                  <c:v>0.23219107232207703</c:v>
                </c:pt>
                <c:pt idx="86">
                  <c:v>0.10122538170667217</c:v>
                </c:pt>
                <c:pt idx="87">
                  <c:v>9.0644236681717283E-2</c:v>
                </c:pt>
                <c:pt idx="88">
                  <c:v>6.7875486383707662E-2</c:v>
                </c:pt>
                <c:pt idx="89">
                  <c:v>5.2214934350105269E-2</c:v>
                </c:pt>
                <c:pt idx="90">
                  <c:v>4.5996423481809323E-2</c:v>
                </c:pt>
                <c:pt idx="91">
                  <c:v>4.6230343363872661E-2</c:v>
                </c:pt>
                <c:pt idx="92">
                  <c:v>4.315829870228316E-2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FB-4916-8912-E6316386F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408447"/>
        <c:axId val="2110383487"/>
      </c:lineChart>
      <c:dateAx>
        <c:axId val="211040844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83487"/>
        <c:crosses val="autoZero"/>
        <c:auto val="1"/>
        <c:lblOffset val="100"/>
        <c:baseTimeUnit val="months"/>
      </c:dateAx>
      <c:valAx>
        <c:axId val="2110383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40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  <c:pt idx="107">
                  <c:v>2.6389973653884624E-2</c:v>
                </c:pt>
                <c:pt idx="108">
                  <c:v>3.0338921133759689E-2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  <c:pt idx="103">
                  <c:v>1.8977522659239909E-2</c:v>
                </c:pt>
                <c:pt idx="104">
                  <c:v>1.8998790140844823E-2</c:v>
                </c:pt>
                <c:pt idx="105">
                  <c:v>2.0924351405048336E-2</c:v>
                </c:pt>
                <c:pt idx="106">
                  <c:v>2.3434813655581754E-2</c:v>
                </c:pt>
                <c:pt idx="107">
                  <c:v>2.4537075749442083E-2</c:v>
                </c:pt>
                <c:pt idx="108">
                  <c:v>2.8357279762261545E-2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  <c:pt idx="103">
                  <c:v>1.8588587652893063E-2</c:v>
                </c:pt>
                <c:pt idx="104">
                  <c:v>1.6364732169813268E-2</c:v>
                </c:pt>
                <c:pt idx="105">
                  <c:v>2.2821764407046974E-2</c:v>
                </c:pt>
                <c:pt idx="106">
                  <c:v>2.3113116761529051E-2</c:v>
                </c:pt>
                <c:pt idx="107">
                  <c:v>2.116471189235325E-2</c:v>
                </c:pt>
                <c:pt idx="108">
                  <c:v>2.4670480882482915E-2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  <c:pt idx="103">
                  <c:v>1.9001401440741139E-2</c:v>
                </c:pt>
                <c:pt idx="104">
                  <c:v>1.5138474679875502E-2</c:v>
                </c:pt>
                <c:pt idx="105">
                  <c:v>1.7326018860972292E-2</c:v>
                </c:pt>
                <c:pt idx="106">
                  <c:v>2.1799642012584775E-2</c:v>
                </c:pt>
                <c:pt idx="107">
                  <c:v>2.2137452063698104E-2</c:v>
                </c:pt>
                <c:pt idx="108">
                  <c:v>2.7049786782497698E-2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  <c:pt idx="103">
                  <c:v>1.9989230515676804E-2</c:v>
                </c:pt>
                <c:pt idx="104">
                  <c:v>1.4807289504665588E-2</c:v>
                </c:pt>
                <c:pt idx="105">
                  <c:v>1.6374460968566984E-2</c:v>
                </c:pt>
                <c:pt idx="106">
                  <c:v>2.0767506693428528E-2</c:v>
                </c:pt>
                <c:pt idx="107">
                  <c:v>1.7947348286307951E-2</c:v>
                </c:pt>
                <c:pt idx="108">
                  <c:v>2.3367427520633033E-2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  <c:pt idx="103">
                  <c:v>1.6610594553298608E-2</c:v>
                </c:pt>
                <c:pt idx="104">
                  <c:v>6.0361507836212969E-3</c:v>
                </c:pt>
                <c:pt idx="105">
                  <c:v>1.8995911928574971E-2</c:v>
                </c:pt>
                <c:pt idx="106">
                  <c:v>2.0104370886163681E-2</c:v>
                </c:pt>
                <c:pt idx="107">
                  <c:v>1.4902834474667559E-2</c:v>
                </c:pt>
                <c:pt idx="108">
                  <c:v>1.9410610893612512E-2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  <c:pt idx="103" formatCode="0.0%">
                  <c:v>0.38882276954227502</c:v>
                </c:pt>
                <c:pt idx="104" formatCode="0.0%">
                  <c:v>0.36113995884703831</c:v>
                </c:pt>
                <c:pt idx="105" formatCode="0.0%">
                  <c:v>0.34312982874609066</c:v>
                </c:pt>
                <c:pt idx="106" formatCode="0.0%">
                  <c:v>0.33398014218500793</c:v>
                </c:pt>
                <c:pt idx="107" formatCode="0.0%">
                  <c:v>0.3329952369953173</c:v>
                </c:pt>
                <c:pt idx="108" formatCode="0.0%">
                  <c:v>0.33088474261828726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  <c:pt idx="103" formatCode="0.0%">
                  <c:v>0.3659582062508131</c:v>
                </c:pt>
                <c:pt idx="104" formatCode="0.0%">
                  <c:v>0.33639237533101052</c:v>
                </c:pt>
                <c:pt idx="105" formatCode="0.0%">
                  <c:v>0.31843634301631241</c:v>
                </c:pt>
                <c:pt idx="106" formatCode="0.0%">
                  <c:v>0.31378197196949809</c:v>
                </c:pt>
                <c:pt idx="107" formatCode="0.0%">
                  <c:v>0.31402586845010916</c:v>
                </c:pt>
                <c:pt idx="108" formatCode="0.0%">
                  <c:v>0.3158752138189711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  <c:pt idx="103" formatCode="0.0%">
                  <c:v>0.33061305877314706</c:v>
                </c:pt>
                <c:pt idx="104" formatCode="0.0%">
                  <c:v>0.30115453733045072</c:v>
                </c:pt>
                <c:pt idx="105" formatCode="0.0%">
                  <c:v>0.28466126764542254</c:v>
                </c:pt>
                <c:pt idx="106" formatCode="0.0%">
                  <c:v>0.27826144444663159</c:v>
                </c:pt>
                <c:pt idx="107" formatCode="0.0%">
                  <c:v>0.27155166660768271</c:v>
                </c:pt>
                <c:pt idx="108" formatCode="0.0%">
                  <c:v>0.27559605622255967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  <c:pt idx="103" formatCode="0.0%">
                  <c:v>0.33908194383978696</c:v>
                </c:pt>
                <c:pt idx="104" formatCode="0.0%">
                  <c:v>0.31258033951311925</c:v>
                </c:pt>
                <c:pt idx="105" formatCode="0.0%">
                  <c:v>0.2958852737866533</c:v>
                </c:pt>
                <c:pt idx="106" formatCode="0.0%">
                  <c:v>0.29167962267014613</c:v>
                </c:pt>
                <c:pt idx="107" formatCode="0.0%">
                  <c:v>0.29572561871816161</c:v>
                </c:pt>
                <c:pt idx="108" formatCode="0.0%">
                  <c:v>0.29924124651067019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  <c:pt idx="103" formatCode="0.0%">
                  <c:v>0.37102498379283078</c:v>
                </c:pt>
                <c:pt idx="104" formatCode="0.0%">
                  <c:v>0.34362508067579078</c:v>
                </c:pt>
                <c:pt idx="105" formatCode="0.0%">
                  <c:v>0.31621579304722713</c:v>
                </c:pt>
                <c:pt idx="106" formatCode="0.0%">
                  <c:v>0.2968369280211034</c:v>
                </c:pt>
                <c:pt idx="107" formatCode="0.0%">
                  <c:v>0.28715617332123911</c:v>
                </c:pt>
                <c:pt idx="108" formatCode="0.0%">
                  <c:v>0.28384645059897129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  <c:pt idx="103" formatCode="0.0%">
                  <c:v>0.30430477333820138</c:v>
                </c:pt>
                <c:pt idx="104" formatCode="0.0%">
                  <c:v>0.27324583057740304</c:v>
                </c:pt>
                <c:pt idx="105" formatCode="0.0%">
                  <c:v>0.25003308146995828</c:v>
                </c:pt>
                <c:pt idx="106" formatCode="0.0%">
                  <c:v>0.23386447225038864</c:v>
                </c:pt>
                <c:pt idx="107" formatCode="0.0%">
                  <c:v>0.22591859652611768</c:v>
                </c:pt>
                <c:pt idx="108" formatCode="0.0%">
                  <c:v>0.2274336571337281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1.6679150390625068</c:v>
                </c:pt>
                <c:pt idx="89">
                  <c:v>2.0139794921874952</c:v>
                </c:pt>
                <c:pt idx="90">
                  <c:v>1.6533593749999937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0.2503083208244874</c:v>
                </c:pt>
                <c:pt idx="89">
                  <c:v>0.32880071268564315</c:v>
                </c:pt>
                <c:pt idx="90">
                  <c:v>0.23264773544264017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1.6679150390625068</c:v>
                </c:pt>
                <c:pt idx="90" formatCode="0.000%">
                  <c:v>2.0139794921874952</c:v>
                </c:pt>
                <c:pt idx="91" formatCode="0.000%">
                  <c:v>1.6533593749999937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0.2503083208244874</c:v>
                </c:pt>
                <c:pt idx="90" formatCode="0.000%">
                  <c:v>0.32880071268564315</c:v>
                </c:pt>
                <c:pt idx="91" formatCode="0.000%">
                  <c:v>0.23264773544264017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0.69982421875000256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0.11893428762976654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0.11559082031249979</c:v>
                </c:pt>
                <c:pt idx="74" formatCode="0.000%">
                  <c:v>0.18584106445312365</c:v>
                </c:pt>
                <c:pt idx="75" formatCode="0.000%">
                  <c:v>0.3616052246093755</c:v>
                </c:pt>
                <c:pt idx="76" formatCode="0.000%">
                  <c:v>0.44084228515624879</c:v>
                </c:pt>
                <c:pt idx="77" formatCode="0.000%">
                  <c:v>0.54417358398437443</c:v>
                </c:pt>
                <c:pt idx="78" formatCode="0.000%">
                  <c:v>0.58158325195312344</c:v>
                </c:pt>
                <c:pt idx="79" formatCode="0.000%">
                  <c:v>0.52254272460937656</c:v>
                </c:pt>
                <c:pt idx="80" formatCode="0.000%">
                  <c:v>0.45346801757812472</c:v>
                </c:pt>
                <c:pt idx="81" formatCode="0.000%">
                  <c:v>0.79342041015625142</c:v>
                </c:pt>
                <c:pt idx="82" formatCode="0.000%">
                  <c:v>1.014760742187498</c:v>
                </c:pt>
                <c:pt idx="83" formatCode="0.000%">
                  <c:v>1.0299340820312501</c:v>
                </c:pt>
                <c:pt idx="84" formatCode="0.000%">
                  <c:v>1.2864575195312504</c:v>
                </c:pt>
                <c:pt idx="85" formatCode="0.000%">
                  <c:v>1.7969799804687483</c:v>
                </c:pt>
                <c:pt idx="86" formatCode="0.000%">
                  <c:v>1.8918652343749969</c:v>
                </c:pt>
                <c:pt idx="87" formatCode="0.000%">
                  <c:v>1.4904882812499949</c:v>
                </c:pt>
                <c:pt idx="88" formatCode="0.000%">
                  <c:v>1.4354638671875009</c:v>
                </c:pt>
                <c:pt idx="89" formatCode="0.000%">
                  <c:v>1.4493066406250037</c:v>
                </c:pt>
                <c:pt idx="90" formatCode="0.000%">
                  <c:v>1.6114990234374957</c:v>
                </c:pt>
                <c:pt idx="91" formatCode="0.000%">
                  <c:v>1.2708349609374991</c:v>
                </c:pt>
                <c:pt idx="92" formatCode="0.000%">
                  <c:v>0.78395507812500398</c:v>
                </c:pt>
                <c:pt idx="93" formatCode="0.000%">
                  <c:v>0.78266113281250682</c:v>
                </c:pt>
                <c:pt idx="94" formatCode="0.000%">
                  <c:v>0.50925781249999602</c:v>
                </c:pt>
                <c:pt idx="95" formatCode="0.000%">
                  <c:v>1.7416992187492042E-2</c:v>
                </c:pt>
                <c:pt idx="96" formatCode="0.000%">
                  <c:v>-0.60367675781249375</c:v>
                </c:pt>
                <c:pt idx="97" formatCode="0.000%">
                  <c:v>-0.63390624999999545</c:v>
                </c:pt>
                <c:pt idx="98" formatCode="0.000%">
                  <c:v>-0.87315917968750512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-2.43863351577982E-2</c:v>
                </c:pt>
                <c:pt idx="74" formatCode="0.000%">
                  <c:v>-1.1317923722206302E-2</c:v>
                </c:pt>
                <c:pt idx="75" formatCode="0.000%">
                  <c:v>2.5577488815177851E-2</c:v>
                </c:pt>
                <c:pt idx="76" formatCode="0.000%">
                  <c:v>3.9820384539109632E-2</c:v>
                </c:pt>
                <c:pt idx="77" formatCode="0.000%">
                  <c:v>5.9041045314716101E-2</c:v>
                </c:pt>
                <c:pt idx="78" formatCode="0.000%">
                  <c:v>6.2372563845023432E-2</c:v>
                </c:pt>
                <c:pt idx="79" formatCode="0.000%">
                  <c:v>4.3776379264694576E-2</c:v>
                </c:pt>
                <c:pt idx="80" formatCode="0.000%">
                  <c:v>2.2987087280956331E-2</c:v>
                </c:pt>
                <c:pt idx="81" formatCode="0.000%">
                  <c:v>9.0761435493600828E-2</c:v>
                </c:pt>
                <c:pt idx="82" formatCode="0.000%">
                  <c:v>0.12988236355662153</c:v>
                </c:pt>
                <c:pt idx="83" formatCode="0.000%">
                  <c:v>0.12521500544059716</c:v>
                </c:pt>
                <c:pt idx="84" formatCode="0.000%">
                  <c:v>0.17140556595168288</c:v>
                </c:pt>
                <c:pt idx="85" formatCode="0.000%">
                  <c:v>0.25768157770556854</c:v>
                </c:pt>
                <c:pt idx="86" formatCode="0.000%">
                  <c:v>0.24465605446692251</c:v>
                </c:pt>
                <c:pt idx="87" formatCode="0.000%">
                  <c:v>0.12812134720290658</c:v>
                </c:pt>
                <c:pt idx="88" formatCode="0.000%">
                  <c:v>9.6620182824976197E-2</c:v>
                </c:pt>
                <c:pt idx="89" formatCode="0.000%">
                  <c:v>7.8031221720284094E-2</c:v>
                </c:pt>
                <c:pt idx="90" formatCode="0.000%">
                  <c:v>0.10491335766665522</c:v>
                </c:pt>
                <c:pt idx="91" formatCode="0.000%">
                  <c:v>1.2545829144196219E-2</c:v>
                </c:pt>
                <c:pt idx="92" formatCode="0.000%">
                  <c:v>-0.11088571764783595</c:v>
                </c:pt>
                <c:pt idx="93" formatCode="0.000%">
                  <c:v>-0.12617433737974437</c:v>
                </c:pt>
                <c:pt idx="94" formatCode="0.000%">
                  <c:v>-0.20039830288189009</c:v>
                </c:pt>
                <c:pt idx="95" formatCode="0.000%">
                  <c:v>-0.3229262632668437</c:v>
                </c:pt>
                <c:pt idx="96" formatCode="0.000%">
                  <c:v>-0.4737544078757594</c:v>
                </c:pt>
                <c:pt idx="97" formatCode="0.000%">
                  <c:v>-0.48986304742518172</c:v>
                </c:pt>
                <c:pt idx="98" formatCode="0.000%">
                  <c:v>-0.55453622824398252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0.12638183593750796</c:v>
                </c:pt>
                <c:pt idx="96" formatCode="0.000%">
                  <c:v>-0.39409179687500284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-0.37733855915663383</c:v>
                </c:pt>
                <c:pt idx="96" formatCode="0.000%">
                  <c:v>-0.50381221762634709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0.76217285156249659</c:v>
                </c:pt>
                <c:pt idx="92" formatCode="0.000%">
                  <c:v>0.21036132812500341</c:v>
                </c:pt>
                <c:pt idx="93" formatCode="0.000%">
                  <c:v>0.37247558593749375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-0.79867675781250114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5.3924289988465546E-2</c:v>
                </c:pt>
                <c:pt idx="92" formatCode="0.000%">
                  <c:v>-7.841916954257222E-2</c:v>
                </c:pt>
                <c:pt idx="93" formatCode="0.000%">
                  <c:v>-4.6851988181863646E-2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-0.3258099234940417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-2.2065429687486926E-2</c:v>
                </c:pt>
                <c:pt idx="96" formatCode="0.000%">
                  <c:v>1.2597656250079581E-3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0.28024883273470991</c:v>
                </c:pt>
                <c:pt idx="96" formatCode="0.000%">
                  <c:v>0.29568670572417943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-2.3332188018936328E-3</c:v>
                </c:pt>
                <c:pt idx="89">
                  <c:v>4.6981218312718287E-3</c:v>
                </c:pt>
                <c:pt idx="90">
                  <c:v>-7.315383960178945E-3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-2.1276510037364638E-3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-7.4638716904662505E-3</c:v>
                </c:pt>
                <c:pt idx="73">
                  <c:v>5.4214619272943132E-3</c:v>
                </c:pt>
                <c:pt idx="74">
                  <c:v>1.3153903186734484E-2</c:v>
                </c:pt>
                <c:pt idx="75">
                  <c:v>4.0400386986374492E-3</c:v>
                </c:pt>
                <c:pt idx="76">
                  <c:v>4.9121794910982342E-3</c:v>
                </c:pt>
                <c:pt idx="77">
                  <c:v>-3.8496423915579392E-4</c:v>
                </c:pt>
                <c:pt idx="78">
                  <c:v>-5.9530696823244522E-3</c:v>
                </c:pt>
                <c:pt idx="79">
                  <c:v>-5.7457591585265977E-3</c:v>
                </c:pt>
                <c:pt idx="80">
                  <c:v>1.4918819485542079E-2</c:v>
                </c:pt>
                <c:pt idx="81">
                  <c:v>5.5238151012972914E-3</c:v>
                </c:pt>
                <c:pt idx="82">
                  <c:v>-2.6429710349695767E-3</c:v>
                </c:pt>
                <c:pt idx="83">
                  <c:v>5.2457793556146548E-3</c:v>
                </c:pt>
                <c:pt idx="84">
                  <c:v>6.3840375091153145E-3</c:v>
                </c:pt>
                <c:pt idx="85">
                  <c:v>-8.2788076581628012E-3</c:v>
                </c:pt>
                <c:pt idx="86">
                  <c:v>-1.4221591297887803E-2</c:v>
                </c:pt>
                <c:pt idx="87">
                  <c:v>-3.702636996947728E-3</c:v>
                </c:pt>
                <c:pt idx="88">
                  <c:v>-2.2053938120949468E-3</c:v>
                </c:pt>
                <c:pt idx="89">
                  <c:v>1.7359243844006222E-3</c:v>
                </c:pt>
                <c:pt idx="90">
                  <c:v>-6.8783647603014586E-3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3.759882956522187E-4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-6.9246419133316417E-3</c:v>
                </c:pt>
                <c:pt idx="77">
                  <c:v>4.5126579208525364E-3</c:v>
                </c:pt>
                <c:pt idx="78">
                  <c:v>7.3229058352219933E-3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2.0201522384759585E-3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-4.1216490435070918E-3</c:v>
                </c:pt>
                <c:pt idx="61">
                  <c:v>-3.6120143138828054E-3</c:v>
                </c:pt>
                <c:pt idx="62">
                  <c:v>4.8192114668159647E-3</c:v>
                </c:pt>
                <c:pt idx="63">
                  <c:v>1.4947885547811346E-4</c:v>
                </c:pt>
                <c:pt idx="64">
                  <c:v>2.2644457482827729E-3</c:v>
                </c:pt>
                <c:pt idx="65">
                  <c:v>6.0075601121800659E-3</c:v>
                </c:pt>
                <c:pt idx="66">
                  <c:v>4.6896587106071141E-3</c:v>
                </c:pt>
                <c:pt idx="67">
                  <c:v>3.1517712460202851E-3</c:v>
                </c:pt>
                <c:pt idx="68">
                  <c:v>1.5611802742243164E-2</c:v>
                </c:pt>
                <c:pt idx="69">
                  <c:v>2.1509595310468033E-2</c:v>
                </c:pt>
                <c:pt idx="70">
                  <c:v>2.0454486333910005E-2</c:v>
                </c:pt>
                <c:pt idx="71">
                  <c:v>2.7863168715296593E-2</c:v>
                </c:pt>
                <c:pt idx="72">
                  <c:v>4.04979167121442E-2</c:v>
                </c:pt>
                <c:pt idx="73">
                  <c:v>2.8203387512611755E-2</c:v>
                </c:pt>
                <c:pt idx="74">
                  <c:v>2.8470182169348934E-3</c:v>
                </c:pt>
                <c:pt idx="75">
                  <c:v>-4.3288780852926978E-3</c:v>
                </c:pt>
                <c:pt idx="76">
                  <c:v>-1.0861766235693793E-2</c:v>
                </c:pt>
                <c:pt idx="77">
                  <c:v>-8.8587436768140515E-3</c:v>
                </c:pt>
                <c:pt idx="78">
                  <c:v>-9.8274270469106417E-3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-6.4245719580925398E-3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6.6294705790426178E-4</c:v>
                </c:pt>
                <c:pt idx="61">
                  <c:v>9.3189587121722539E-4</c:v>
                </c:pt>
                <c:pt idx="62">
                  <c:v>3.353673739747709E-3</c:v>
                </c:pt>
                <c:pt idx="63">
                  <c:v>4.0496714023157132E-3</c:v>
                </c:pt>
                <c:pt idx="64">
                  <c:v>8.8908680527688411E-3</c:v>
                </c:pt>
                <c:pt idx="65">
                  <c:v>6.8916090592316959E-3</c:v>
                </c:pt>
                <c:pt idx="66">
                  <c:v>3.7810899564640899E-3</c:v>
                </c:pt>
                <c:pt idx="67">
                  <c:v>4.8302637950961014E-3</c:v>
                </c:pt>
                <c:pt idx="68">
                  <c:v>1.0528364639538657E-2</c:v>
                </c:pt>
                <c:pt idx="69">
                  <c:v>1.2618070147059957E-2</c:v>
                </c:pt>
                <c:pt idx="70">
                  <c:v>1.1770417296992575E-2</c:v>
                </c:pt>
                <c:pt idx="71">
                  <c:v>2.109885889649199E-2</c:v>
                </c:pt>
                <c:pt idx="72">
                  <c:v>2.8317031244421642E-2</c:v>
                </c:pt>
                <c:pt idx="73">
                  <c:v>1.9385096461265627E-2</c:v>
                </c:pt>
                <c:pt idx="74">
                  <c:v>5.2461441101228079E-3</c:v>
                </c:pt>
                <c:pt idx="75">
                  <c:v>-2.9290414780412943E-3</c:v>
                </c:pt>
                <c:pt idx="76">
                  <c:v>-1.0713242583188287E-2</c:v>
                </c:pt>
                <c:pt idx="77">
                  <c:v>-3.3140963706518312E-3</c:v>
                </c:pt>
                <c:pt idx="78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-2.98860543378765E-3</c:v>
                </c:pt>
                <c:pt idx="13" formatCode="0.0%">
                  <c:v>-4.009340324142685E-3</c:v>
                </c:pt>
                <c:pt idx="14" formatCode="0.0%">
                  <c:v>-4.0836595613409354E-3</c:v>
                </c:pt>
                <c:pt idx="15" formatCode="0.0%">
                  <c:v>-4.3203517446017692E-3</c:v>
                </c:pt>
                <c:pt idx="16" formatCode="0.0%">
                  <c:v>-4.0517135072444255E-3</c:v>
                </c:pt>
                <c:pt idx="17" formatCode="0.0%">
                  <c:v>-3.9596640295953556E-3</c:v>
                </c:pt>
                <c:pt idx="18" formatCode="0.0%">
                  <c:v>-4.5481202555099909E-3</c:v>
                </c:pt>
                <c:pt idx="19" formatCode="0.0%">
                  <c:v>-2.6963444844247952E-3</c:v>
                </c:pt>
                <c:pt idx="20" formatCode="0.0%">
                  <c:v>-1.3790036855468868E-3</c:v>
                </c:pt>
                <c:pt idx="21" formatCode="0.0%">
                  <c:v>-4.0124310365308169E-4</c:v>
                </c:pt>
                <c:pt idx="22" formatCode="0.0%">
                  <c:v>8.0362082714025007E-4</c:v>
                </c:pt>
                <c:pt idx="23" formatCode="0.0%">
                  <c:v>1.796734834676128E-3</c:v>
                </c:pt>
                <c:pt idx="24" formatCode="0.0%">
                  <c:v>1.9376207003520829E-3</c:v>
                </c:pt>
                <c:pt idx="25" formatCode="0.0%">
                  <c:v>3.3517030996996766E-3</c:v>
                </c:pt>
                <c:pt idx="26" formatCode="0.0%">
                  <c:v>5.6933293845786714E-3</c:v>
                </c:pt>
                <c:pt idx="27" formatCode="0.0%">
                  <c:v>7.205583465406562E-3</c:v>
                </c:pt>
                <c:pt idx="28" formatCode="0.0%">
                  <c:v>7.5409800845802621E-3</c:v>
                </c:pt>
                <c:pt idx="29" formatCode="0.0%">
                  <c:v>5.8829828975004439E-3</c:v>
                </c:pt>
                <c:pt idx="30" formatCode="0.0%">
                  <c:v>8.0266085593008185E-3</c:v>
                </c:pt>
                <c:pt idx="31" formatCode="0.0%">
                  <c:v>6.6115192929807609E-3</c:v>
                </c:pt>
                <c:pt idx="32" formatCode="0.0%">
                  <c:v>6.1040509140677379E-3</c:v>
                </c:pt>
                <c:pt idx="33" formatCode="0.0%">
                  <c:v>7.0199361519511783E-3</c:v>
                </c:pt>
                <c:pt idx="34" formatCode="0.0%">
                  <c:v>4.3764324010933109E-3</c:v>
                </c:pt>
                <c:pt idx="35" formatCode="0.0%">
                  <c:v>5.3767687678085707E-3</c:v>
                </c:pt>
                <c:pt idx="36" formatCode="0.0%">
                  <c:v>5.5167134238909288E-3</c:v>
                </c:pt>
                <c:pt idx="37" formatCode="0.0%">
                  <c:v>6.8561939634004254E-3</c:v>
                </c:pt>
                <c:pt idx="38" formatCode="0.0%">
                  <c:v>6.7765287015535414E-3</c:v>
                </c:pt>
                <c:pt idx="39" formatCode="0.0%">
                  <c:v>4.4227654973292285E-3</c:v>
                </c:pt>
                <c:pt idx="40" formatCode="0.0%">
                  <c:v>6.6348656474664036E-3</c:v>
                </c:pt>
                <c:pt idx="41" formatCode="0.0%">
                  <c:v>9.0403552541993282E-3</c:v>
                </c:pt>
                <c:pt idx="42" formatCode="0.0%">
                  <c:v>8.0664725253216663E-3</c:v>
                </c:pt>
                <c:pt idx="43" formatCode="0.0%">
                  <c:v>8.7352852138606885E-3</c:v>
                </c:pt>
                <c:pt idx="44" formatCode="0.0%">
                  <c:v>7.141437344981405E-3</c:v>
                </c:pt>
                <c:pt idx="45" formatCode="0.0%">
                  <c:v>7.0823145704668189E-3</c:v>
                </c:pt>
                <c:pt idx="46" formatCode="0.0%">
                  <c:v>7.5589461023721771E-3</c:v>
                </c:pt>
                <c:pt idx="47" formatCode="0.0%">
                  <c:v>6.0810979648324714E-3</c:v>
                </c:pt>
                <c:pt idx="48" formatCode="0.0%">
                  <c:v>1.193483490932068E-2</c:v>
                </c:pt>
                <c:pt idx="49" formatCode="0.0%">
                  <c:v>1.342602404256521E-2</c:v>
                </c:pt>
                <c:pt idx="50" formatCode="0.0%">
                  <c:v>1.154984333970499E-2</c:v>
                </c:pt>
                <c:pt idx="51" formatCode="0.0%">
                  <c:v>1.063218461779214E-2</c:v>
                </c:pt>
                <c:pt idx="52" formatCode="0.0%">
                  <c:v>7.1362514034074565E-3</c:v>
                </c:pt>
                <c:pt idx="53" formatCode="0.0%">
                  <c:v>5.2959551663998017E-3</c:v>
                </c:pt>
                <c:pt idx="54" formatCode="0.0%">
                  <c:v>5.5854898675178344E-3</c:v>
                </c:pt>
                <c:pt idx="55" formatCode="0.0%">
                  <c:v>3.7418402577831245E-3</c:v>
                </c:pt>
                <c:pt idx="56" formatCode="0.0%">
                  <c:v>4.80437499509212E-3</c:v>
                </c:pt>
                <c:pt idx="57" formatCode="0.0%">
                  <c:v>2.4063373290945655E-3</c:v>
                </c:pt>
                <c:pt idx="58" formatCode="0.0%">
                  <c:v>2.2606415980468419E-3</c:v>
                </c:pt>
                <c:pt idx="59" formatCode="0.0%">
                  <c:v>2.0945093131927717E-3</c:v>
                </c:pt>
                <c:pt idx="60" formatCode="0.0%">
                  <c:v>-1.195958354492932E-3</c:v>
                </c:pt>
                <c:pt idx="61" formatCode="0.0%">
                  <c:v>-5.5177230092515739E-3</c:v>
                </c:pt>
                <c:pt idx="62" formatCode="0.0%">
                  <c:v>-4.3737096809461917E-3</c:v>
                </c:pt>
                <c:pt idx="63" formatCode="0.0%">
                  <c:v>-2.2802737646676619E-3</c:v>
                </c:pt>
                <c:pt idx="64" formatCode="0.0%">
                  <c:v>-2.5245507124329603E-3</c:v>
                </c:pt>
                <c:pt idx="65" formatCode="0.0%">
                  <c:v>-1.7987096604865638E-4</c:v>
                </c:pt>
                <c:pt idx="66" formatCode="0.0%">
                  <c:v>-1.2691072637730505E-3</c:v>
                </c:pt>
                <c:pt idx="67" formatCode="0.0%">
                  <c:v>-1.1121801598853454E-3</c:v>
                </c:pt>
                <c:pt idx="68" formatCode="0.0%">
                  <c:v>-3.1976996890414888E-4</c:v>
                </c:pt>
                <c:pt idx="69" formatCode="0.0%">
                  <c:v>6.9636616388124573E-4</c:v>
                </c:pt>
                <c:pt idx="70" formatCode="0.0%">
                  <c:v>-1.6014067170886381E-3</c:v>
                </c:pt>
                <c:pt idx="71" formatCode="0.0%">
                  <c:v>-2.6368763511708249E-3</c:v>
                </c:pt>
                <c:pt idx="72" formatCode="0.0%">
                  <c:v>-5.7158691477545709E-3</c:v>
                </c:pt>
                <c:pt idx="73" formatCode="0.0%">
                  <c:v>-6.3479487398291345E-3</c:v>
                </c:pt>
                <c:pt idx="74" formatCode="0.0%">
                  <c:v>-2.7875493540796548E-3</c:v>
                </c:pt>
                <c:pt idx="75" formatCode="0.0%">
                  <c:v>-2.0430431048092945E-3</c:v>
                </c:pt>
                <c:pt idx="76" formatCode="0.0%">
                  <c:v>-7.1417744695179142E-4</c:v>
                </c:pt>
                <c:pt idx="77" formatCode="0.0%">
                  <c:v>-3.3656456343428287E-3</c:v>
                </c:pt>
                <c:pt idx="78" formatCode="0.0%">
                  <c:v>-3.0349961888674892E-3</c:v>
                </c:pt>
                <c:pt idx="79" formatCode="0.0%">
                  <c:v>-2.750890223337632E-3</c:v>
                </c:pt>
                <c:pt idx="80" formatCode="0.0%">
                  <c:v>1.7330587610218107E-3</c:v>
                </c:pt>
                <c:pt idx="81" formatCode="0.0%">
                  <c:v>4.9546973317353693E-3</c:v>
                </c:pt>
                <c:pt idx="82" formatCode="0.0%">
                  <c:v>4.5073636214789659E-3</c:v>
                </c:pt>
                <c:pt idx="83" formatCode="0.0%">
                  <c:v>3.5753306684316311E-3</c:v>
                </c:pt>
                <c:pt idx="84" formatCode="0.0%">
                  <c:v>6.622856763792484E-3</c:v>
                </c:pt>
                <c:pt idx="85" formatCode="0.0%">
                  <c:v>1.0754602330637075E-2</c:v>
                </c:pt>
                <c:pt idx="86" formatCode="0.0%">
                  <c:v>1.387377260664735E-3</c:v>
                </c:pt>
                <c:pt idx="87" formatCode="0.0%">
                  <c:v>-4.1525591714364207E-3</c:v>
                </c:pt>
                <c:pt idx="88" formatCode="0.0%">
                  <c:v>-5.8501380626911903E-3</c:v>
                </c:pt>
                <c:pt idx="89" formatCode="0.0%">
                  <c:v>-7.1056187894850131E-3</c:v>
                </c:pt>
                <c:pt idx="90" formatCode="0.0%">
                  <c:v>-8.567371006089064E-3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6.6294705790426178E-4</c:v>
                </c:pt>
                <c:pt idx="73" formatCode="0.0%">
                  <c:v>9.3189587121722539E-4</c:v>
                </c:pt>
                <c:pt idx="74" formatCode="0.0%">
                  <c:v>3.353673739747709E-3</c:v>
                </c:pt>
                <c:pt idx="75" formatCode="0.0%">
                  <c:v>4.0496714023157132E-3</c:v>
                </c:pt>
                <c:pt idx="76" formatCode="0.0%">
                  <c:v>8.8908680527688411E-3</c:v>
                </c:pt>
                <c:pt idx="77" formatCode="0.0%">
                  <c:v>6.8916090592316959E-3</c:v>
                </c:pt>
                <c:pt idx="78" formatCode="0.0%">
                  <c:v>3.7810899564640899E-3</c:v>
                </c:pt>
                <c:pt idx="79" formatCode="0.0%">
                  <c:v>4.8302637950961014E-3</c:v>
                </c:pt>
                <c:pt idx="80" formatCode="0.0%">
                  <c:v>1.0528364639538657E-2</c:v>
                </c:pt>
                <c:pt idx="81" formatCode="0.0%">
                  <c:v>1.2618070147059957E-2</c:v>
                </c:pt>
                <c:pt idx="82" formatCode="0.0%">
                  <c:v>1.1770417296992575E-2</c:v>
                </c:pt>
                <c:pt idx="83" formatCode="0.0%">
                  <c:v>2.109885889649199E-2</c:v>
                </c:pt>
                <c:pt idx="84" formatCode="0.0%">
                  <c:v>2.8317031244421642E-2</c:v>
                </c:pt>
                <c:pt idx="85" formatCode="0.0%">
                  <c:v>1.9385096461265627E-2</c:v>
                </c:pt>
                <c:pt idx="86" formatCode="0.0%">
                  <c:v>5.2461441101228079E-3</c:v>
                </c:pt>
                <c:pt idx="87" formatCode="0.0%">
                  <c:v>-2.9290414780412943E-3</c:v>
                </c:pt>
                <c:pt idx="88" formatCode="0.0%">
                  <c:v>-1.0713242583188287E-2</c:v>
                </c:pt>
                <c:pt idx="89" formatCode="0.0%">
                  <c:v>-3.3140963706518312E-3</c:v>
                </c:pt>
                <c:pt idx="90" formatCode="0.0%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-3.6244261867055538E-3</c:v>
                </c:pt>
                <c:pt idx="13" formatCode="0.0%">
                  <c:v>-4.8640417305072514E-3</c:v>
                </c:pt>
                <c:pt idx="14" formatCode="0.0%">
                  <c:v>-4.9733454218305884E-3</c:v>
                </c:pt>
                <c:pt idx="15" formatCode="0.0%">
                  <c:v>-5.2959931165630358E-3</c:v>
                </c:pt>
                <c:pt idx="16" formatCode="0.0%">
                  <c:v>-4.9664079873978917E-3</c:v>
                </c:pt>
                <c:pt idx="17" formatCode="0.0%">
                  <c:v>-4.9005057745221681E-3</c:v>
                </c:pt>
                <c:pt idx="18" formatCode="0.0%">
                  <c:v>-5.7808356597950361E-3</c:v>
                </c:pt>
                <c:pt idx="19" formatCode="0.0%">
                  <c:v>-3.4728019465510851E-3</c:v>
                </c:pt>
                <c:pt idx="20" formatCode="0.0%">
                  <c:v>-1.8086910813941426E-3</c:v>
                </c:pt>
                <c:pt idx="21" formatCode="0.0%">
                  <c:v>-5.5719300655754367E-4</c:v>
                </c:pt>
                <c:pt idx="22" formatCode="0.0%">
                  <c:v>1.1511604480820559E-3</c:v>
                </c:pt>
                <c:pt idx="23" formatCode="0.0%">
                  <c:v>2.6241215504601012E-3</c:v>
                </c:pt>
                <c:pt idx="24" formatCode="0.0%">
                  <c:v>2.8594817358928992E-3</c:v>
                </c:pt>
                <c:pt idx="25" formatCode="0.0%">
                  <c:v>5.0171648473467112E-3</c:v>
                </c:pt>
                <c:pt idx="26" formatCode="0.0%">
                  <c:v>8.6620154156813456E-3</c:v>
                </c:pt>
                <c:pt idx="27" formatCode="0.0%">
                  <c:v>1.1168877939310207E-2</c:v>
                </c:pt>
                <c:pt idx="28" formatCode="0.0%">
                  <c:v>1.1875268350981072E-2</c:v>
                </c:pt>
                <c:pt idx="29" formatCode="0.0%">
                  <c:v>9.3172073290914703E-3</c:v>
                </c:pt>
                <c:pt idx="30" formatCode="0.0%">
                  <c:v>1.2538759410315015E-2</c:v>
                </c:pt>
                <c:pt idx="31" formatCode="0.0%">
                  <c:v>1.0230240040307814E-2</c:v>
                </c:pt>
                <c:pt idx="32" formatCode="0.0%">
                  <c:v>9.5672329798932587E-3</c:v>
                </c:pt>
                <c:pt idx="33" formatCode="0.0%">
                  <c:v>1.0873737440834086E-2</c:v>
                </c:pt>
                <c:pt idx="34" formatCode="0.0%">
                  <c:v>6.7370193618374596E-3</c:v>
                </c:pt>
                <c:pt idx="35" formatCode="0.0%">
                  <c:v>8.3264537388891835E-3</c:v>
                </c:pt>
                <c:pt idx="36" formatCode="0.0%">
                  <c:v>8.6214547200507141E-3</c:v>
                </c:pt>
                <c:pt idx="37" formatCode="0.0%">
                  <c:v>1.06503625389478E-2</c:v>
                </c:pt>
                <c:pt idx="38" formatCode="0.0%">
                  <c:v>1.0376797558959927E-2</c:v>
                </c:pt>
                <c:pt idx="39" formatCode="0.0%">
                  <c:v>6.6852594389710251E-3</c:v>
                </c:pt>
                <c:pt idx="40" formatCode="0.0%">
                  <c:v>9.8232348262836666E-3</c:v>
                </c:pt>
                <c:pt idx="41" formatCode="0.0%">
                  <c:v>1.316872668188207E-2</c:v>
                </c:pt>
                <c:pt idx="42" formatCode="0.0%">
                  <c:v>1.1705826154330135E-2</c:v>
                </c:pt>
                <c:pt idx="43" formatCode="0.0%">
                  <c:v>1.2719892850326708E-2</c:v>
                </c:pt>
                <c:pt idx="44" formatCode="0.0%">
                  <c:v>1.0243737513125906E-2</c:v>
                </c:pt>
                <c:pt idx="45" formatCode="0.0%">
                  <c:v>9.7665275611864555E-3</c:v>
                </c:pt>
                <c:pt idx="46" formatCode="0.0%">
                  <c:v>1.0387732475385381E-2</c:v>
                </c:pt>
                <c:pt idx="47" formatCode="0.0%">
                  <c:v>8.3601300913036525E-3</c:v>
                </c:pt>
                <c:pt idx="48" formatCode="0.0%">
                  <c:v>1.6555479811815488E-2</c:v>
                </c:pt>
                <c:pt idx="49" formatCode="0.0%">
                  <c:v>1.8875356461847348E-2</c:v>
                </c:pt>
                <c:pt idx="50" formatCode="0.0%">
                  <c:v>1.6522351249991019E-2</c:v>
                </c:pt>
                <c:pt idx="51" formatCode="0.0%">
                  <c:v>1.5413192486157801E-2</c:v>
                </c:pt>
                <c:pt idx="52" formatCode="0.0%">
                  <c:v>1.0650126563471307E-2</c:v>
                </c:pt>
                <c:pt idx="53" formatCode="0.0%">
                  <c:v>8.0550859118506679E-3</c:v>
                </c:pt>
                <c:pt idx="54" formatCode="0.0%">
                  <c:v>8.6019126722562955E-3</c:v>
                </c:pt>
                <c:pt idx="55" formatCode="0.0%">
                  <c:v>5.8023993938256524E-3</c:v>
                </c:pt>
                <c:pt idx="56" formatCode="0.0%">
                  <c:v>7.4538475803840321E-3</c:v>
                </c:pt>
                <c:pt idx="57" formatCode="0.0%">
                  <c:v>3.7718637813388689E-3</c:v>
                </c:pt>
                <c:pt idx="58" formatCode="0.0%">
                  <c:v>3.5355832047414548E-3</c:v>
                </c:pt>
                <c:pt idx="59" formatCode="0.0%">
                  <c:v>3.2541637646474886E-3</c:v>
                </c:pt>
                <c:pt idx="60" formatCode="0.0%">
                  <c:v>-1.8530863608774428E-3</c:v>
                </c:pt>
                <c:pt idx="61" formatCode="0.0%">
                  <c:v>-8.5163672331081131E-3</c:v>
                </c:pt>
                <c:pt idx="62" formatCode="0.0%">
                  <c:v>-6.7722223932038528E-3</c:v>
                </c:pt>
                <c:pt idx="63" formatCode="0.0%">
                  <c:v>-3.5924434938798822E-3</c:v>
                </c:pt>
                <c:pt idx="64" formatCode="0.0%">
                  <c:v>-4.0590183904951616E-3</c:v>
                </c:pt>
                <c:pt idx="65" formatCode="0.0%">
                  <c:v>-2.9372837905428106E-4</c:v>
                </c:pt>
                <c:pt idx="66" formatCode="0.0%">
                  <c:v>-2.1033129710530396E-3</c:v>
                </c:pt>
                <c:pt idx="67" formatCode="0.0%">
                  <c:v>-1.9179046348685169E-3</c:v>
                </c:pt>
                <c:pt idx="68" formatCode="0.0%">
                  <c:v>-5.7098398222965585E-4</c:v>
                </c:pt>
                <c:pt idx="69" formatCode="0.0%">
                  <c:v>1.2699015177244366E-3</c:v>
                </c:pt>
                <c:pt idx="70" formatCode="0.0%">
                  <c:v>-2.9893705256556213E-3</c:v>
                </c:pt>
                <c:pt idx="71" formatCode="0.0%">
                  <c:v>-4.9955873398515038E-3</c:v>
                </c:pt>
                <c:pt idx="72" formatCode="0.0%">
                  <c:v>-1.0925020693653975E-2</c:v>
                </c:pt>
                <c:pt idx="73" formatCode="0.0%">
                  <c:v>-1.2377417616272535E-2</c:v>
                </c:pt>
                <c:pt idx="74" formatCode="0.0%">
                  <c:v>-5.5965239071826822E-3</c:v>
                </c:pt>
                <c:pt idx="75" formatCode="0.0%">
                  <c:v>-4.1307838794009122E-3</c:v>
                </c:pt>
                <c:pt idx="76" formatCode="0.0%">
                  <c:v>-1.4660719921431031E-3</c:v>
                </c:pt>
                <c:pt idx="77" formatCode="0.0%">
                  <c:v>-7.0896745652668791E-3</c:v>
                </c:pt>
                <c:pt idx="78" formatCode="0.0%">
                  <c:v>-6.4772448623915402E-3</c:v>
                </c:pt>
                <c:pt idx="79" formatCode="0.0%">
                  <c:v>-5.8239987058659182E-3</c:v>
                </c:pt>
                <c:pt idx="80" formatCode="0.0%">
                  <c:v>3.9032385571866612E-3</c:v>
                </c:pt>
                <c:pt idx="81" formatCode="0.0%">
                  <c:v>1.1978841945574636E-2</c:v>
                </c:pt>
                <c:pt idx="82" formatCode="0.0%">
                  <c:v>1.1234893608594199E-2</c:v>
                </c:pt>
                <c:pt idx="83" formatCode="0.0%">
                  <c:v>9.6523374457575528E-3</c:v>
                </c:pt>
                <c:pt idx="84" formatCode="0.0%">
                  <c:v>2.1766968691040667E-2</c:v>
                </c:pt>
                <c:pt idx="85" formatCode="0.0%">
                  <c:v>4.0253072970165782E-2</c:v>
                </c:pt>
                <c:pt idx="86" formatCode="0.0%">
                  <c:v>5.4312915022332042E-3</c:v>
                </c:pt>
                <c:pt idx="87" formatCode="0.0%">
                  <c:v>-1.6627772298034582E-2</c:v>
                </c:pt>
                <c:pt idx="88" formatCode="0.0%">
                  <c:v>-2.2978766466449141E-2</c:v>
                </c:pt>
                <c:pt idx="89" formatCode="0.0%">
                  <c:v>-2.686186379948996E-2</c:v>
                </c:pt>
                <c:pt idx="90" formatCode="0.0%">
                  <c:v>-3.1539624741347527E-2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5.3927775241122688E-3</c:v>
                </c:pt>
                <c:pt idx="73" formatCode="0.0%">
                  <c:v>6.6122860939159533E-3</c:v>
                </c:pt>
                <c:pt idx="74" formatCode="0.0%">
                  <c:v>1.2858666103020333E-2</c:v>
                </c:pt>
                <c:pt idx="75" formatCode="0.0%">
                  <c:v>9.9893087715638984E-3</c:v>
                </c:pt>
                <c:pt idx="76" formatCode="0.0%">
                  <c:v>1.730830856551302E-2</c:v>
                </c:pt>
                <c:pt idx="77" formatCode="0.0%">
                  <c:v>6.3666410267106954E-3</c:v>
                </c:pt>
                <c:pt idx="78" formatCode="0.0%">
                  <c:v>2.2138827762288038E-3</c:v>
                </c:pt>
                <c:pt idx="79" formatCode="0.0%">
                  <c:v>5.7937440851394406E-3</c:v>
                </c:pt>
                <c:pt idx="80" formatCode="0.0%">
                  <c:v>1.9306971185925725E-2</c:v>
                </c:pt>
                <c:pt idx="81" formatCode="0.0%">
                  <c:v>2.5717181338587025E-2</c:v>
                </c:pt>
                <c:pt idx="82" formatCode="0.0%">
                  <c:v>2.099434806225231E-2</c:v>
                </c:pt>
                <c:pt idx="83" formatCode="0.0%">
                  <c:v>4.4306817758621442E-2</c:v>
                </c:pt>
                <c:pt idx="84" formatCode="0.0%">
                  <c:v>8.862268798607742E-2</c:v>
                </c:pt>
                <c:pt idx="85" formatCode="0.0%">
                  <c:v>7.8251854119547826E-2</c:v>
                </c:pt>
                <c:pt idx="86" formatCode="0.0%">
                  <c:v>1.148886808192362E-3</c:v>
                </c:pt>
                <c:pt idx="87" formatCode="0.0%">
                  <c:v>-3.2120728448460589E-2</c:v>
                </c:pt>
                <c:pt idx="88" formatCode="0.0%">
                  <c:v>-7.1510814325530081E-2</c:v>
                </c:pt>
                <c:pt idx="89" formatCode="0.0%">
                  <c:v>-3.875344651874757E-2</c:v>
                </c:pt>
                <c:pt idx="90" formatCode="0.0%">
                  <c:v>-2.8525456678433869E-2</c:v>
                </c:pt>
                <c:pt idx="91" formatCode="0.0%">
                  <c:v>-2.3680523905551976E-2</c:v>
                </c:pt>
                <c:pt idx="92" formatCode="0.0%">
                  <c:v>-5.4001715911697445E-2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100.48474577592587</c:v>
                </c:pt>
                <c:pt idx="73">
                  <c:v>100.71589209092137</c:v>
                </c:pt>
                <c:pt idx="74">
                  <c:v>101.6239363968989</c:v>
                </c:pt>
                <c:pt idx="75">
                  <c:v>102.24377234152715</c:v>
                </c:pt>
                <c:pt idx="76">
                  <c:v>102.81850182005846</c:v>
                </c:pt>
                <c:pt idx="77">
                  <c:v>102.29800295328091</c:v>
                </c:pt>
                <c:pt idx="78">
                  <c:v>101.65204360767676</c:v>
                </c:pt>
                <c:pt idx="79">
                  <c:v>101.20833111257696</c:v>
                </c:pt>
                <c:pt idx="80">
                  <c:v>101.9316068124273</c:v>
                </c:pt>
                <c:pt idx="81">
                  <c:v>102.55363836625702</c:v>
                </c:pt>
                <c:pt idx="82">
                  <c:v>102.44564941768786</c:v>
                </c:pt>
                <c:pt idx="83">
                  <c:v>103.06112835743095</c:v>
                </c:pt>
                <c:pt idx="84">
                  <c:v>103.33017546165054</c:v>
                </c:pt>
                <c:pt idx="85">
                  <c:v>102.6682793742863</c:v>
                </c:pt>
                <c:pt idx="86">
                  <c:v>102.15707021227499</c:v>
                </c:pt>
                <c:pt idx="87">
                  <c:v>101.94429609146741</c:v>
                </c:pt>
                <c:pt idx="88">
                  <c:v>101.71698226802019</c:v>
                </c:pt>
                <c:pt idx="89">
                  <c:v>101.95897751296852</c:v>
                </c:pt>
                <c:pt idx="90">
                  <c:v>101.60139602912267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100.07799993119933</c:v>
                </c:pt>
                <c:pt idx="2">
                  <c:v>99.989064108823598</c:v>
                </c:pt>
                <c:pt idx="3">
                  <c:v>100.06169621445673</c:v>
                </c:pt>
                <c:pt idx="4">
                  <c:v>100.02574922622769</c:v>
                </c:pt>
                <c:pt idx="5">
                  <c:v>100.07046271077957</c:v>
                </c:pt>
                <c:pt idx="6">
                  <c:v>100.00733225966579</c:v>
                </c:pt>
                <c:pt idx="7">
                  <c:v>99.960715854606548</c:v>
                </c:pt>
                <c:pt idx="8">
                  <c:v>99.864715888719473</c:v>
                </c:pt>
                <c:pt idx="9">
                  <c:v>99.806826476800367</c:v>
                </c:pt>
                <c:pt idx="10">
                  <c:v>99.886337666987487</c:v>
                </c:pt>
                <c:pt idx="11">
                  <c:v>99.850456764944312</c:v>
                </c:pt>
                <c:pt idx="12">
                  <c:v>99.701139456621235</c:v>
                </c:pt>
                <c:pt idx="13">
                  <c:v>99.676753170515624</c:v>
                </c:pt>
                <c:pt idx="14">
                  <c:v>99.580742811146067</c:v>
                </c:pt>
                <c:pt idx="15">
                  <c:v>99.629394490648792</c:v>
                </c:pt>
                <c:pt idx="16">
                  <c:v>99.620473547015536</c:v>
                </c:pt>
                <c:pt idx="17">
                  <c:v>99.674217299158727</c:v>
                </c:pt>
                <c:pt idx="18">
                  <c:v>99.552486886116085</c:v>
                </c:pt>
                <c:pt idx="19">
                  <c:v>99.691187329752822</c:v>
                </c:pt>
                <c:pt idx="20">
                  <c:v>99.727002077452838</c:v>
                </c:pt>
                <c:pt idx="21">
                  <c:v>99.766779675979052</c:v>
                </c:pt>
                <c:pt idx="22">
                  <c:v>99.966608408283435</c:v>
                </c:pt>
                <c:pt idx="23">
                  <c:v>100.02986155887221</c:v>
                </c:pt>
                <c:pt idx="24">
                  <c:v>99.894322448281073</c:v>
                </c:pt>
                <c:pt idx="25">
                  <c:v>100.01084005308523</c:v>
                </c:pt>
                <c:pt idx="26">
                  <c:v>100.14768878033094</c:v>
                </c:pt>
                <c:pt idx="27">
                  <c:v>100.34728240825908</c:v>
                </c:pt>
                <c:pt idx="28">
                  <c:v>100.37170955405004</c:v>
                </c:pt>
                <c:pt idx="29">
                  <c:v>100.26059901485142</c:v>
                </c:pt>
                <c:pt idx="30">
                  <c:v>100.35155572945587</c:v>
                </c:pt>
                <c:pt idx="31">
                  <c:v>100.35029753812364</c:v>
                </c:pt>
                <c:pt idx="32">
                  <c:v>100.33574077564094</c:v>
                </c:pt>
                <c:pt idx="33">
                  <c:v>100.4671360993902</c:v>
                </c:pt>
                <c:pt idx="34">
                  <c:v>100.40410551234886</c:v>
                </c:pt>
                <c:pt idx="35">
                  <c:v>100.56769899435018</c:v>
                </c:pt>
                <c:pt idx="36">
                  <c:v>100.44541079790199</c:v>
                </c:pt>
                <c:pt idx="37">
                  <c:v>100.69653377093179</c:v>
                </c:pt>
                <c:pt idx="38">
                  <c:v>100.82634246774511</c:v>
                </c:pt>
                <c:pt idx="39">
                  <c:v>100.79109490664509</c:v>
                </c:pt>
                <c:pt idx="40">
                  <c:v>101.03766236174769</c:v>
                </c:pt>
                <c:pt idx="41">
                  <c:v>101.1669904479445</c:v>
                </c:pt>
                <c:pt idx="42">
                  <c:v>101.16103879662082</c:v>
                </c:pt>
                <c:pt idx="43">
                  <c:v>101.22688600841492</c:v>
                </c:pt>
                <c:pt idx="44">
                  <c:v>101.05228218185248</c:v>
                </c:pt>
                <c:pt idx="45">
                  <c:v>101.17867596123999</c:v>
                </c:pt>
                <c:pt idx="46">
                  <c:v>101.16305473437359</c:v>
                </c:pt>
                <c:pt idx="47">
                  <c:v>101.17926102403261</c:v>
                </c:pt>
                <c:pt idx="48">
                  <c:v>101.64421019317385</c:v>
                </c:pt>
                <c:pt idx="49">
                  <c:v>102.04848785434331</c:v>
                </c:pt>
                <c:pt idx="50">
                  <c:v>101.990870927763</c:v>
                </c:pt>
                <c:pt idx="51">
                  <c:v>101.86272443552194</c:v>
                </c:pt>
                <c:pt idx="52">
                  <c:v>101.75869252157372</c:v>
                </c:pt>
                <c:pt idx="53">
                  <c:v>101.7027662936764</c:v>
                </c:pt>
                <c:pt idx="54">
                  <c:v>101.72607275380692</c:v>
                </c:pt>
                <c:pt idx="55">
                  <c:v>101.60566084565123</c:v>
                </c:pt>
                <c:pt idx="56">
                  <c:v>101.53777523956397</c:v>
                </c:pt>
                <c:pt idx="57">
                  <c:v>101.42214598611388</c:v>
                </c:pt>
                <c:pt idx="58">
                  <c:v>101.39174814409159</c:v>
                </c:pt>
                <c:pt idx="59">
                  <c:v>101.39118192854941</c:v>
                </c:pt>
                <c:pt idx="60">
                  <c:v>101.52264795080748</c:v>
                </c:pt>
                <c:pt idx="61">
                  <c:v>101.48541256485007</c:v>
                </c:pt>
                <c:pt idx="62">
                  <c:v>101.54479246821811</c:v>
                </c:pt>
                <c:pt idx="63">
                  <c:v>101.63044953739404</c:v>
                </c:pt>
                <c:pt idx="64">
                  <c:v>101.50179754187214</c:v>
                </c:pt>
                <c:pt idx="65">
                  <c:v>101.68447291885334</c:v>
                </c:pt>
                <c:pt idx="66">
                  <c:v>101.59697145595996</c:v>
                </c:pt>
                <c:pt idx="67">
                  <c:v>101.49265704552666</c:v>
                </c:pt>
                <c:pt idx="68">
                  <c:v>101.50530650833302</c:v>
                </c:pt>
                <c:pt idx="69">
                  <c:v>101.49277293684682</c:v>
                </c:pt>
                <c:pt idx="70">
                  <c:v>101.22937871755629</c:v>
                </c:pt>
                <c:pt idx="71">
                  <c:v>101.12382591870477</c:v>
                </c:pt>
                <c:pt idx="72">
                  <c:v>100.94235777958711</c:v>
                </c:pt>
                <c:pt idx="73">
                  <c:v>100.84118836804798</c:v>
                </c:pt>
                <c:pt idx="74">
                  <c:v>101.26173134756317</c:v>
                </c:pt>
                <c:pt idx="75">
                  <c:v>101.422814148228</c:v>
                </c:pt>
                <c:pt idx="76">
                  <c:v>101.42930724724266</c:v>
                </c:pt>
                <c:pt idx="77">
                  <c:v>101.34223901649355</c:v>
                </c:pt>
                <c:pt idx="78">
                  <c:v>101.28862503479064</c:v>
                </c:pt>
                <c:pt idx="79">
                  <c:v>101.21346188751956</c:v>
                </c:pt>
                <c:pt idx="80">
                  <c:v>101.68122116906748</c:v>
                </c:pt>
                <c:pt idx="81">
                  <c:v>101.99563890810744</c:v>
                </c:pt>
                <c:pt idx="82">
                  <c:v>101.68565633661272</c:v>
                </c:pt>
                <c:pt idx="83">
                  <c:v>101.48537703482106</c:v>
                </c:pt>
                <c:pt idx="84">
                  <c:v>101.6108845565608</c:v>
                </c:pt>
                <c:pt idx="85">
                  <c:v>101.9256952474952</c:v>
                </c:pt>
                <c:pt idx="86">
                  <c:v>101.40221957101032</c:v>
                </c:pt>
                <c:pt idx="87">
                  <c:v>101.00164991114389</c:v>
                </c:pt>
                <c:pt idx="88">
                  <c:v>100.83593179624317</c:v>
                </c:pt>
                <c:pt idx="89">
                  <c:v>100.62213969876947</c:v>
                </c:pt>
                <c:pt idx="90">
                  <c:v>100.42084780542095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0.24332223225830418</c:v>
                </c:pt>
                <c:pt idx="73">
                  <c:v>0.28157350770690748</c:v>
                </c:pt>
                <c:pt idx="74">
                  <c:v>0.44093997030470966</c:v>
                </c:pt>
                <c:pt idx="75">
                  <c:v>0.52522681366140134</c:v>
                </c:pt>
                <c:pt idx="76">
                  <c:v>0.63066091186636797</c:v>
                </c:pt>
                <c:pt idx="77">
                  <c:v>0.57865846773399454</c:v>
                </c:pt>
                <c:pt idx="78">
                  <c:v>0.51624333143255541</c:v>
                </c:pt>
                <c:pt idx="79">
                  <c:v>0.45751259926347743</c:v>
                </c:pt>
                <c:pt idx="80">
                  <c:v>0.70253358842809632</c:v>
                </c:pt>
                <c:pt idx="81">
                  <c:v>0.9681506294478055</c:v>
                </c:pt>
                <c:pt idx="82">
                  <c:v>0.97529405839816974</c:v>
                </c:pt>
                <c:pt idx="83">
                  <c:v>1.2190824257551967</c:v>
                </c:pt>
                <c:pt idx="84">
                  <c:v>1.769304941149322</c:v>
                </c:pt>
                <c:pt idx="85">
                  <c:v>1.9463738738810932</c:v>
                </c:pt>
                <c:pt idx="86">
                  <c:v>1.6750874864837613</c:v>
                </c:pt>
                <c:pt idx="87">
                  <c:v>1.589823216612956</c:v>
                </c:pt>
                <c:pt idx="88">
                  <c:v>1.3754131807968406</c:v>
                </c:pt>
                <c:pt idx="89">
                  <c:v>1.5463834125188498</c:v>
                </c:pt>
                <c:pt idx="90">
                  <c:v>1.4235899602142297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7.9146303820643027E-4</c:v>
                </c:pt>
                <c:pt idx="2">
                  <c:v>-1.128802990073563E-4</c:v>
                </c:pt>
                <c:pt idx="3">
                  <c:v>6.4890185994914695E-4</c:v>
                </c:pt>
                <c:pt idx="4">
                  <c:v>2.766021381439554E-4</c:v>
                </c:pt>
                <c:pt idx="5">
                  <c:v>7.6938317448993487E-4</c:v>
                </c:pt>
                <c:pt idx="6">
                  <c:v>8.1162488536845601E-5</c:v>
                </c:pt>
                <c:pt idx="7">
                  <c:v>-4.4253297856866602E-4</c:v>
                </c:pt>
                <c:pt idx="8">
                  <c:v>-1.5463289356854037E-3</c:v>
                </c:pt>
                <c:pt idx="9">
                  <c:v>-2.2446695143250039E-3</c:v>
                </c:pt>
                <c:pt idx="10">
                  <c:v>-1.3375130354464915E-3</c:v>
                </c:pt>
                <c:pt idx="11">
                  <c:v>-1.7825415280168233E-3</c:v>
                </c:pt>
                <c:pt idx="12">
                  <c:v>-3.6244261867055538E-3</c:v>
                </c:pt>
                <c:pt idx="13">
                  <c:v>-3.9791935357811337E-3</c:v>
                </c:pt>
                <c:pt idx="14">
                  <c:v>-5.2704000768954984E-3</c:v>
                </c:pt>
                <c:pt idx="15">
                  <c:v>-4.7781598860383578E-3</c:v>
                </c:pt>
                <c:pt idx="16">
                  <c:v>-4.9973189184402411E-3</c:v>
                </c:pt>
                <c:pt idx="17">
                  <c:v>-4.4024448470769695E-3</c:v>
                </c:pt>
                <c:pt idx="18">
                  <c:v>-6.2962500626084772E-3</c:v>
                </c:pt>
                <c:pt idx="19">
                  <c:v>-4.4805165027006488E-3</c:v>
                </c:pt>
                <c:pt idx="20">
                  <c:v>-4.0927328949162955E-3</c:v>
                </c:pt>
                <c:pt idx="21">
                  <c:v>-3.7633037889190923E-3</c:v>
                </c:pt>
                <c:pt idx="22">
                  <c:v>-5.6286371760250198E-4</c:v>
                </c:pt>
                <c:pt idx="23">
                  <c:v>5.198587049433101E-4</c:v>
                </c:pt>
                <c:pt idx="24">
                  <c:v>-1.8913503425357359E-3</c:v>
                </c:pt>
                <c:pt idx="25">
                  <c:v>1.9974919017462511E-4</c:v>
                </c:pt>
                <c:pt idx="26">
                  <c:v>2.8246406940439783E-3</c:v>
                </c:pt>
                <c:pt idx="27">
                  <c:v>6.9401999497771261E-3</c:v>
                </c:pt>
                <c:pt idx="28">
                  <c:v>7.707514970275664E-3</c:v>
                </c:pt>
                <c:pt idx="29">
                  <c:v>5.5773365016911214E-3</c:v>
                </c:pt>
                <c:pt idx="30">
                  <c:v>7.7266789535608282E-3</c:v>
                </c:pt>
                <c:pt idx="31">
                  <c:v>7.8642010930742856E-3</c:v>
                </c:pt>
                <c:pt idx="32">
                  <c:v>7.8890798510333759E-3</c:v>
                </c:pt>
                <c:pt idx="33">
                  <c:v>1.1675943734052563E-2</c:v>
                </c:pt>
                <c:pt idx="34">
                  <c:v>1.0485966807285418E-2</c:v>
                </c:pt>
                <c:pt idx="35">
                  <c:v>1.5304871360565908E-2</c:v>
                </c:pt>
                <c:pt idx="36">
                  <c:v>1.2458051096145173E-2</c:v>
                </c:pt>
                <c:pt idx="37">
                  <c:v>1.9937793427783124E-2</c:v>
                </c:pt>
                <c:pt idx="38">
                  <c:v>2.4200918132473603E-2</c:v>
                </c:pt>
                <c:pt idx="39">
                  <c:v>2.3896931552151557E-2</c:v>
                </c:pt>
                <c:pt idx="40">
                  <c:v>3.1855843583776355E-2</c:v>
                </c:pt>
                <c:pt idx="41">
                  <c:v>3.6381421715623752E-2</c:v>
                </c:pt>
                <c:pt idx="42">
                  <c:v>3.7030862759749539E-2</c:v>
                </c:pt>
                <c:pt idx="43">
                  <c:v>4.0107731795242518E-2</c:v>
                </c:pt>
                <c:pt idx="44">
                  <c:v>3.5467231554389134E-2</c:v>
                </c:pt>
                <c:pt idx="45">
                  <c:v>4.0626364164925377E-2</c:v>
                </c:pt>
                <c:pt idx="46">
                  <c:v>4.1473755698285597E-2</c:v>
                </c:pt>
                <c:pt idx="47">
                  <c:v>4.3707155109302231E-2</c:v>
                </c:pt>
                <c:pt idx="48">
                  <c:v>6.3792857906357803E-2</c:v>
                </c:pt>
                <c:pt idx="49">
                  <c:v>8.2435836484570757E-2</c:v>
                </c:pt>
                <c:pt idx="50">
                  <c:v>8.3408561560620598E-2</c:v>
                </c:pt>
                <c:pt idx="51">
                  <c:v>8.1570336891109818E-2</c:v>
                </c:pt>
                <c:pt idx="52">
                  <c:v>8.0576349957135029E-2</c:v>
                </c:pt>
                <c:pt idx="53">
                  <c:v>8.0740844357406694E-2</c:v>
                </c:pt>
                <c:pt idx="54">
                  <c:v>8.4783229733393028E-2</c:v>
                </c:pt>
                <c:pt idx="55">
                  <c:v>8.1395441170941218E-2</c:v>
                </c:pt>
                <c:pt idx="56">
                  <c:v>8.0413978124890484E-2</c:v>
                </c:pt>
                <c:pt idx="57">
                  <c:v>7.683466507072545E-2</c:v>
                </c:pt>
                <c:pt idx="58">
                  <c:v>7.7618136166216267E-2</c:v>
                </c:pt>
                <c:pt idx="59">
                  <c:v>8.0109428051152953E-2</c:v>
                </c:pt>
                <c:pt idx="60">
                  <c:v>9.1536399863723084E-2</c:v>
                </c:pt>
                <c:pt idx="61">
                  <c:v>9.2262290952451309E-2</c:v>
                </c:pt>
                <c:pt idx="62">
                  <c:v>0.10021181538465118</c:v>
                </c:pt>
                <c:pt idx="63">
                  <c:v>0.1124848312978548</c:v>
                </c:pt>
                <c:pt idx="64">
                  <c:v>0.11062823473157923</c:v>
                </c:pt>
                <c:pt idx="65">
                  <c:v>0.13043288992352942</c:v>
                </c:pt>
                <c:pt idx="66">
                  <c:v>0.13000306254822114</c:v>
                </c:pt>
                <c:pt idx="67">
                  <c:v>0.13048427135391627</c:v>
                </c:pt>
                <c:pt idx="68">
                  <c:v>0.14055615667516186</c:v>
                </c:pt>
                <c:pt idx="69">
                  <c:v>0.14707510158241988</c:v>
                </c:pt>
                <c:pt idx="70">
                  <c:v>0.12798714515912835</c:v>
                </c:pt>
                <c:pt idx="71">
                  <c:v>0.12260143079018881</c:v>
                </c:pt>
                <c:pt idx="72">
                  <c:v>0.10828047086829606</c:v>
                </c:pt>
                <c:pt idx="73">
                  <c:v>0.10187486188323902</c:v>
                </c:pt>
                <c:pt idx="74">
                  <c:v>0.16432796513479531</c:v>
                </c:pt>
                <c:pt idx="75">
                  <c:v>0.19846764589907906</c:v>
                </c:pt>
                <c:pt idx="76">
                  <c:v>0.21613711726408802</c:v>
                </c:pt>
                <c:pt idx="77">
                  <c:v>0.21893281196236103</c:v>
                </c:pt>
                <c:pt idx="78">
                  <c:v>0.22387992829725789</c:v>
                </c:pt>
                <c:pt idx="79">
                  <c:v>0.22458062183719463</c:v>
                </c:pt>
                <c:pt idx="80">
                  <c:v>0.35355875092521671</c:v>
                </c:pt>
                <c:pt idx="81">
                  <c:v>0.47536266749713363</c:v>
                </c:pt>
                <c:pt idx="82">
                  <c:v>0.43741741304758008</c:v>
                </c:pt>
                <c:pt idx="83">
                  <c:v>0.43747121455128735</c:v>
                </c:pt>
                <c:pt idx="84">
                  <c:v>0.60834693403097617</c:v>
                </c:pt>
                <c:pt idx="85">
                  <c:v>0.87290306256901573</c:v>
                </c:pt>
                <c:pt idx="86">
                  <c:v>0.71493926402695251</c:v>
                </c:pt>
                <c:pt idx="87">
                  <c:v>0.55946862865732072</c:v>
                </c:pt>
                <c:pt idx="88">
                  <c:v>0.49651823124828809</c:v>
                </c:pt>
                <c:pt idx="89">
                  <c:v>0.38362168571937616</c:v>
                </c:pt>
                <c:pt idx="90">
                  <c:v>0.26916749275448382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1.0007799993119932</c:v>
                </c:pt>
                <c:pt idx="2">
                  <c:v>0.999890641088236</c:v>
                </c:pt>
                <c:pt idx="3">
                  <c:v>1.0006169621445673</c:v>
                </c:pt>
                <c:pt idx="4">
                  <c:v>1.0002574922622769</c:v>
                </c:pt>
                <c:pt idx="5">
                  <c:v>1.0007046271077957</c:v>
                </c:pt>
                <c:pt idx="6">
                  <c:v>1.0000733225966578</c:v>
                </c:pt>
                <c:pt idx="7">
                  <c:v>0.99960715854606552</c:v>
                </c:pt>
                <c:pt idx="8">
                  <c:v>0.99864715888719469</c:v>
                </c:pt>
                <c:pt idx="9">
                  <c:v>0.9980682647680037</c:v>
                </c:pt>
                <c:pt idx="10">
                  <c:v>0.9988633766698749</c:v>
                </c:pt>
                <c:pt idx="11">
                  <c:v>0.99850456764944306</c:v>
                </c:pt>
                <c:pt idx="12">
                  <c:v>0.99701139456621235</c:v>
                </c:pt>
                <c:pt idx="13">
                  <c:v>0.9967675317051562</c:v>
                </c:pt>
                <c:pt idx="14">
                  <c:v>0.99580742811146061</c:v>
                </c:pt>
                <c:pt idx="15">
                  <c:v>0.99629394490648793</c:v>
                </c:pt>
                <c:pt idx="16">
                  <c:v>0.99620473547015531</c:v>
                </c:pt>
                <c:pt idx="17">
                  <c:v>0.99674217299158729</c:v>
                </c:pt>
                <c:pt idx="18">
                  <c:v>0.99552486886116087</c:v>
                </c:pt>
                <c:pt idx="19">
                  <c:v>0.99691187329752817</c:v>
                </c:pt>
                <c:pt idx="20">
                  <c:v>0.99727002077452842</c:v>
                </c:pt>
                <c:pt idx="21">
                  <c:v>0.99766779675979056</c:v>
                </c:pt>
                <c:pt idx="22">
                  <c:v>0.99966608408283431</c:v>
                </c:pt>
                <c:pt idx="23">
                  <c:v>1.0002986155887221</c:v>
                </c:pt>
                <c:pt idx="24">
                  <c:v>0.9989432244828107</c:v>
                </c:pt>
                <c:pt idx="25">
                  <c:v>1.0001084005308523</c:v>
                </c:pt>
                <c:pt idx="26">
                  <c:v>1.0014768878033093</c:v>
                </c:pt>
                <c:pt idx="27">
                  <c:v>1.0034728240825908</c:v>
                </c:pt>
                <c:pt idx="28">
                  <c:v>1.0037170955405004</c:v>
                </c:pt>
                <c:pt idx="29">
                  <c:v>1.0026059901485143</c:v>
                </c:pt>
                <c:pt idx="30">
                  <c:v>1.0035155572945587</c:v>
                </c:pt>
                <c:pt idx="31">
                  <c:v>1.0035029753812363</c:v>
                </c:pt>
                <c:pt idx="32">
                  <c:v>1.0033574077564094</c:v>
                </c:pt>
                <c:pt idx="33">
                  <c:v>1.004671360993902</c:v>
                </c:pt>
                <c:pt idx="34">
                  <c:v>1.0040410551234886</c:v>
                </c:pt>
                <c:pt idx="35">
                  <c:v>1.0056769899435019</c:v>
                </c:pt>
                <c:pt idx="36">
                  <c:v>1.0044541079790199</c:v>
                </c:pt>
                <c:pt idx="37">
                  <c:v>1.006965337709318</c:v>
                </c:pt>
                <c:pt idx="38">
                  <c:v>1.0082634246774511</c:v>
                </c:pt>
                <c:pt idx="39">
                  <c:v>1.0079109490664508</c:v>
                </c:pt>
                <c:pt idx="40">
                  <c:v>1.0103766236174769</c:v>
                </c:pt>
                <c:pt idx="41">
                  <c:v>1.011669904479445</c:v>
                </c:pt>
                <c:pt idx="42">
                  <c:v>1.0116103879662082</c:v>
                </c:pt>
                <c:pt idx="43">
                  <c:v>1.0122688600841492</c:v>
                </c:pt>
                <c:pt idx="44">
                  <c:v>1.0105228218185247</c:v>
                </c:pt>
                <c:pt idx="45">
                  <c:v>1.0117867596123999</c:v>
                </c:pt>
                <c:pt idx="46">
                  <c:v>1.0116305473437359</c:v>
                </c:pt>
                <c:pt idx="47">
                  <c:v>1.0117926102403261</c:v>
                </c:pt>
                <c:pt idx="48">
                  <c:v>1.0164421019317385</c:v>
                </c:pt>
                <c:pt idx="49">
                  <c:v>1.0204848785434331</c:v>
                </c:pt>
                <c:pt idx="50">
                  <c:v>1.01990870927763</c:v>
                </c:pt>
                <c:pt idx="51">
                  <c:v>1.0186272443552193</c:v>
                </c:pt>
                <c:pt idx="52">
                  <c:v>1.0175869252157372</c:v>
                </c:pt>
                <c:pt idx="53">
                  <c:v>1.0170276629367641</c:v>
                </c:pt>
                <c:pt idx="54">
                  <c:v>1.0172607275380692</c:v>
                </c:pt>
                <c:pt idx="55">
                  <c:v>1.0160566084565124</c:v>
                </c:pt>
                <c:pt idx="56">
                  <c:v>1.0153777523956398</c:v>
                </c:pt>
                <c:pt idx="57">
                  <c:v>1.0142214598611388</c:v>
                </c:pt>
                <c:pt idx="58">
                  <c:v>1.013917481440916</c:v>
                </c:pt>
                <c:pt idx="59">
                  <c:v>1.0139118192854941</c:v>
                </c:pt>
                <c:pt idx="60">
                  <c:v>1.0152264795080748</c:v>
                </c:pt>
                <c:pt idx="61">
                  <c:v>1.0148541256485006</c:v>
                </c:pt>
                <c:pt idx="62">
                  <c:v>1.015447924682181</c:v>
                </c:pt>
                <c:pt idx="63">
                  <c:v>1.0163044953739404</c:v>
                </c:pt>
                <c:pt idx="64">
                  <c:v>1.0150179754187214</c:v>
                </c:pt>
                <c:pt idx="65">
                  <c:v>1.0168447291885334</c:v>
                </c:pt>
                <c:pt idx="66">
                  <c:v>1.0159697145595996</c:v>
                </c:pt>
                <c:pt idx="67">
                  <c:v>1.0149265704552666</c:v>
                </c:pt>
                <c:pt idx="68">
                  <c:v>1.0150530650833303</c:v>
                </c:pt>
                <c:pt idx="69">
                  <c:v>1.0149277293684682</c:v>
                </c:pt>
                <c:pt idx="70">
                  <c:v>1.0122937871755628</c:v>
                </c:pt>
                <c:pt idx="71">
                  <c:v>1.0112382591870477</c:v>
                </c:pt>
                <c:pt idx="72">
                  <c:v>1.0094235777958711</c:v>
                </c:pt>
                <c:pt idx="73">
                  <c:v>1.0084118836804798</c:v>
                </c:pt>
                <c:pt idx="74">
                  <c:v>1.0126173134756318</c:v>
                </c:pt>
                <c:pt idx="75">
                  <c:v>1.01422814148228</c:v>
                </c:pt>
                <c:pt idx="76">
                  <c:v>1.0142930724724266</c:v>
                </c:pt>
                <c:pt idx="77">
                  <c:v>1.0134223901649355</c:v>
                </c:pt>
                <c:pt idx="78">
                  <c:v>1.0128862503479064</c:v>
                </c:pt>
                <c:pt idx="79">
                  <c:v>1.0121346188751956</c:v>
                </c:pt>
                <c:pt idx="80">
                  <c:v>1.0168122116906748</c:v>
                </c:pt>
                <c:pt idx="81">
                  <c:v>1.0199563890810743</c:v>
                </c:pt>
                <c:pt idx="82">
                  <c:v>1.0168565633661273</c:v>
                </c:pt>
                <c:pt idx="83">
                  <c:v>1.0148537703482106</c:v>
                </c:pt>
                <c:pt idx="84">
                  <c:v>1.016108845565608</c:v>
                </c:pt>
                <c:pt idx="85">
                  <c:v>1.019256952474952</c:v>
                </c:pt>
                <c:pt idx="86">
                  <c:v>1.0140221957101032</c:v>
                </c:pt>
                <c:pt idx="87">
                  <c:v>1.0100164991114389</c:v>
                </c:pt>
                <c:pt idx="88">
                  <c:v>1.0083593179624317</c:v>
                </c:pt>
                <c:pt idx="89">
                  <c:v>1.0062213969876947</c:v>
                </c:pt>
                <c:pt idx="90">
                  <c:v>1.0042084780542095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6.3838946570333732E-3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4.3938163501446859E-3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1.184442344998593E-2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4.8732259668800015E-3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4.7927600600183862E-3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5.4105773724648643E-3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6.9433953267106219E-3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6.8844309674853665E-3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7.7395322537314737E-3</c:v>
                </c:pt>
                <c:pt idx="63">
                  <c:v>7.2256768936505011E-3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7.0335505098877427E-3</c:v>
                </c:pt>
                <c:pt idx="78">
                  <c:v>1.542374045310213E-2</c:v>
                </c:pt>
                <c:pt idx="79">
                  <c:v>1.747676265831033E-2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1.2524056471479472E-2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2.7632869370918911E-2</c:v>
                </c:pt>
                <c:pt idx="88">
                  <c:v>2.953961073529765E-2</c:v>
                </c:pt>
                <c:pt idx="89">
                  <c:v>7.4406998456850726E-3</c:v>
                </c:pt>
                <c:pt idx="90">
                  <c:v>8.1496203654660704E-3</c:v>
                </c:pt>
                <c:pt idx="91">
                  <c:v>1.0669931790610487E-2</c:v>
                </c:pt>
                <c:pt idx="92">
                  <c:v>1.2286848245615101E-2</c:v>
                </c:pt>
                <c:pt idx="93">
                  <c:v>7.4597972831647041E-3</c:v>
                </c:pt>
                <c:pt idx="94">
                  <c:v>1.1125903699543471E-2</c:v>
                </c:pt>
                <c:pt idx="95">
                  <c:v>1.5739006452322624E-2</c:v>
                </c:pt>
                <c:pt idx="96">
                  <c:v>7.4353785292458063E-3</c:v>
                </c:pt>
                <c:pt idx="97">
                  <c:v>6.7764413678073065E-3</c:v>
                </c:pt>
                <c:pt idx="98">
                  <c:v>1.3519810962421053E-2</c:v>
                </c:pt>
                <c:pt idx="99">
                  <c:v>1.1297218289528788E-2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3.6593873141945732E-3</c:v>
                </c:pt>
                <c:pt idx="2">
                  <c:v>3.6268951521201132E-3</c:v>
                </c:pt>
                <c:pt idx="3">
                  <c:v>4.825625201398509E-3</c:v>
                </c:pt>
                <c:pt idx="4">
                  <c:v>2.5371911693781168E-3</c:v>
                </c:pt>
                <c:pt idx="5">
                  <c:v>1.1700153365030719E-3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1.1901801789633293E-3</c:v>
                </c:pt>
                <c:pt idx="9">
                  <c:v>1.0591332037730439E-3</c:v>
                </c:pt>
                <c:pt idx="10">
                  <c:v>2.1416186528511183E-3</c:v>
                </c:pt>
                <c:pt idx="11">
                  <c:v>2.0004493574197202E-3</c:v>
                </c:pt>
                <c:pt idx="12">
                  <c:v>5.4534146404698891E-3</c:v>
                </c:pt>
                <c:pt idx="13">
                  <c:v>2.1120067279110089E-3</c:v>
                </c:pt>
                <c:pt idx="14">
                  <c:v>2.3372963870507135E-3</c:v>
                </c:pt>
                <c:pt idx="15">
                  <c:v>2.8843997974374869E-3</c:v>
                </c:pt>
                <c:pt idx="16">
                  <c:v>1.7641289089223022E-3</c:v>
                </c:pt>
                <c:pt idx="17">
                  <c:v>3.409966716978019E-3</c:v>
                </c:pt>
                <c:pt idx="18">
                  <c:v>8.5864749234576543E-4</c:v>
                </c:pt>
                <c:pt idx="19">
                  <c:v>2.4530664161002136E-3</c:v>
                </c:pt>
                <c:pt idx="20">
                  <c:v>2.6892150804140869E-3</c:v>
                </c:pt>
                <c:pt idx="21">
                  <c:v>1.6449863693261957E-3</c:v>
                </c:pt>
                <c:pt idx="22">
                  <c:v>2.2985953484015997E-3</c:v>
                </c:pt>
                <c:pt idx="23">
                  <c:v>2.0546561046375089E-3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5.3632239750724953E-3</c:v>
                </c:pt>
                <c:pt idx="28">
                  <c:v>2.9930006423188882E-3</c:v>
                </c:pt>
                <c:pt idx="29">
                  <c:v>1.9334470613914245E-3</c:v>
                </c:pt>
                <c:pt idx="30">
                  <c:v>6.0249816563695546E-4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1.5930291284447229E-3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4.6046359056755026E-3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3.2975839178330801E-3</c:v>
                </c:pt>
                <c:pt idx="43">
                  <c:v>3.5350894976333702E-3</c:v>
                </c:pt>
                <c:pt idx="44">
                  <c:v>1.2211549183178683E-3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3.3419182992671104E-3</c:v>
                </c:pt>
                <c:pt idx="48">
                  <c:v>5.1128854946336233E-3</c:v>
                </c:pt>
                <c:pt idx="49">
                  <c:v>5.9201208273691464E-3</c:v>
                </c:pt>
                <c:pt idx="50">
                  <c:v>9.83051815017566E-4</c:v>
                </c:pt>
                <c:pt idx="51">
                  <c:v>4.4921343170774009E-3</c:v>
                </c:pt>
                <c:pt idx="52">
                  <c:v>1.3223760955634045E-3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2.6359580676769134E-3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1.6641888664825633E-3</c:v>
                </c:pt>
                <c:pt idx="65">
                  <c:v>2.3866034068997788E-3</c:v>
                </c:pt>
                <c:pt idx="66">
                  <c:v>3.9087621735629519E-3</c:v>
                </c:pt>
                <c:pt idx="67">
                  <c:v>7.8934509035153422E-3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2.346517567821671E-3</c:v>
                </c:pt>
                <c:pt idx="71">
                  <c:v>4.3092263695343469E-3</c:v>
                </c:pt>
                <c:pt idx="72">
                  <c:v>4.9465777530846022E-3</c:v>
                </c:pt>
                <c:pt idx="73">
                  <c:v>2.0929480019755697E-3</c:v>
                </c:pt>
                <c:pt idx="74">
                  <c:v>1.162712373441388E-2</c:v>
                </c:pt>
                <c:pt idx="75">
                  <c:v>5.1260127243875075E-3</c:v>
                </c:pt>
                <c:pt idx="76">
                  <c:v>4.417962721393387E-3</c:v>
                </c:pt>
                <c:pt idx="77">
                  <c:v>6.7070027555260481E-3</c:v>
                </c:pt>
                <c:pt idx="78">
                  <c:v>6.186315712924495E-3</c:v>
                </c:pt>
                <c:pt idx="79">
                  <c:v>5.3284418279890833E-3</c:v>
                </c:pt>
                <c:pt idx="80">
                  <c:v>1.0254424914920346E-2</c:v>
                </c:pt>
                <c:pt idx="81">
                  <c:v>8.5240209479615636E-3</c:v>
                </c:pt>
                <c:pt idx="82">
                  <c:v>3.1340555742436216E-3</c:v>
                </c:pt>
                <c:pt idx="83">
                  <c:v>4.7265056116994053E-3</c:v>
                </c:pt>
                <c:pt idx="84">
                  <c:v>8.4080664338952449E-3</c:v>
                </c:pt>
                <c:pt idx="85">
                  <c:v>1.055552501130208E-2</c:v>
                </c:pt>
                <c:pt idx="86">
                  <c:v>1.387548207215672E-2</c:v>
                </c:pt>
                <c:pt idx="87">
                  <c:v>8.7219952476507157E-3</c:v>
                </c:pt>
                <c:pt idx="88">
                  <c:v>6.5686806116842522E-3</c:v>
                </c:pt>
                <c:pt idx="89">
                  <c:v>2.834451114491765E-3</c:v>
                </c:pt>
                <c:pt idx="90">
                  <c:v>4.226003002617551E-3</c:v>
                </c:pt>
                <c:pt idx="91">
                  <c:v>4.0002505553347056E-3</c:v>
                </c:pt>
                <c:pt idx="92">
                  <c:v>1.5027693727407421E-3</c:v>
                </c:pt>
                <c:pt idx="93">
                  <c:v>2.8933743892136654E-3</c:v>
                </c:pt>
                <c:pt idx="94">
                  <c:v>5.1563604002193841E-3</c:v>
                </c:pt>
                <c:pt idx="95">
                  <c:v>7.2818863687200697E-3</c:v>
                </c:pt>
                <c:pt idx="96">
                  <c:v>1.588676651513854E-3</c:v>
                </c:pt>
                <c:pt idx="97">
                  <c:v>2.8732857828370761E-3</c:v>
                </c:pt>
                <c:pt idx="98">
                  <c:v>2.4198816815301782E-3</c:v>
                </c:pt>
                <c:pt idx="99">
                  <c:v>7.5950194378351377E-3</c:v>
                </c:pt>
                <c:pt idx="100">
                  <c:v>1.2470952433756288E-3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  <c:pt idx="79">
                  <c:v>0.12052237720364634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  <c:pt idx="79">
                  <c:v>3.0550447079329413E-2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2.6861723364566697E-2</c:v>
                </c:pt>
                <c:pt idx="13">
                  <c:v>2.684155263542231E-2</c:v>
                </c:pt>
                <c:pt idx="14">
                  <c:v>2.7610911324192758E-2</c:v>
                </c:pt>
                <c:pt idx="15">
                  <c:v>2.8078039236543582E-2</c:v>
                </c:pt>
                <c:pt idx="16">
                  <c:v>2.899792614355599E-2</c:v>
                </c:pt>
                <c:pt idx="17">
                  <c:v>2.9603474202914145E-2</c:v>
                </c:pt>
                <c:pt idx="18">
                  <c:v>3.1468016037607703E-2</c:v>
                </c:pt>
                <c:pt idx="19">
                  <c:v>3.1302615622328472E-2</c:v>
                </c:pt>
                <c:pt idx="20">
                  <c:v>3.1750466814708472E-2</c:v>
                </c:pt>
                <c:pt idx="21">
                  <c:v>3.2745962475023399E-2</c:v>
                </c:pt>
                <c:pt idx="22">
                  <c:v>3.3612943829288908E-2</c:v>
                </c:pt>
                <c:pt idx="23">
                  <c:v>3.4137376473510846E-2</c:v>
                </c:pt>
                <c:pt idx="24">
                  <c:v>3.4903027215060729E-2</c:v>
                </c:pt>
                <c:pt idx="25">
                  <c:v>3.6065631402399233E-2</c:v>
                </c:pt>
                <c:pt idx="26">
                  <c:v>3.703485451578966E-2</c:v>
                </c:pt>
                <c:pt idx="27">
                  <c:v>3.7168838150310322E-2</c:v>
                </c:pt>
                <c:pt idx="28">
                  <c:v>3.7327193534614528E-2</c:v>
                </c:pt>
                <c:pt idx="29">
                  <c:v>3.807807860120685E-2</c:v>
                </c:pt>
                <c:pt idx="30">
                  <c:v>3.9706022503245439E-2</c:v>
                </c:pt>
                <c:pt idx="31">
                  <c:v>4.0582536333674105E-2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6.2073126388210879E-2</c:v>
                </c:pt>
                <c:pt idx="41">
                  <c:v>6.2934206985308855E-2</c:v>
                </c:pt>
                <c:pt idx="42">
                  <c:v>6.3295380311753829E-2</c:v>
                </c:pt>
                <c:pt idx="43">
                  <c:v>6.3407387179554325E-2</c:v>
                </c:pt>
                <c:pt idx="44">
                  <c:v>6.2060223253318898E-2</c:v>
                </c:pt>
                <c:pt idx="45">
                  <c:v>5.9890756603282622E-2</c:v>
                </c:pt>
                <c:pt idx="46">
                  <c:v>5.6575654279872087E-2</c:v>
                </c:pt>
                <c:pt idx="47">
                  <c:v>5.2981694781790538E-2</c:v>
                </c:pt>
                <c:pt idx="48">
                  <c:v>4.9258512802292431E-2</c:v>
                </c:pt>
                <c:pt idx="49">
                  <c:v>4.4662574198646901E-2</c:v>
                </c:pt>
                <c:pt idx="50">
                  <c:v>4.0230381713774341E-2</c:v>
                </c:pt>
                <c:pt idx="51">
                  <c:v>3.539827776073326E-2</c:v>
                </c:pt>
                <c:pt idx="52">
                  <c:v>3.1880620433532236E-2</c:v>
                </c:pt>
                <c:pt idx="53">
                  <c:v>3.0211287253695502E-2</c:v>
                </c:pt>
                <c:pt idx="54">
                  <c:v>2.8056949774528678E-2</c:v>
                </c:pt>
                <c:pt idx="55">
                  <c:v>2.5920434149241098E-2</c:v>
                </c:pt>
                <c:pt idx="56">
                  <c:v>2.5636563328528483E-2</c:v>
                </c:pt>
                <c:pt idx="57">
                  <c:v>2.8977126910606173E-2</c:v>
                </c:pt>
                <c:pt idx="58">
                  <c:v>3.2669882895733027E-2</c:v>
                </c:pt>
                <c:pt idx="59">
                  <c:v>3.5642850278457455E-2</c:v>
                </c:pt>
                <c:pt idx="60">
                  <c:v>3.6763649693176609E-2</c:v>
                </c:pt>
                <c:pt idx="61">
                  <c:v>3.6779549273054948E-2</c:v>
                </c:pt>
                <c:pt idx="62">
                  <c:v>3.7840653907585051E-2</c:v>
                </c:pt>
                <c:pt idx="63">
                  <c:v>3.9601601961071757E-2</c:v>
                </c:pt>
                <c:pt idx="64">
                  <c:v>4.2637454321108617E-2</c:v>
                </c:pt>
                <c:pt idx="65">
                  <c:v>4.6940411426544454E-2</c:v>
                </c:pt>
                <c:pt idx="66">
                  <c:v>5.0567934398707409E-2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5.6401419334275824E-2</c:v>
                </c:pt>
                <c:pt idx="70">
                  <c:v>5.4139508670733964E-2</c:v>
                </c:pt>
                <c:pt idx="71">
                  <c:v>5.3356073221096305E-2</c:v>
                </c:pt>
                <c:pt idx="72">
                  <c:v>5.9016519026917916E-2</c:v>
                </c:pt>
                <c:pt idx="73">
                  <c:v>6.5258788855513894E-2</c:v>
                </c:pt>
                <c:pt idx="74">
                  <c:v>7.059108298193241E-2</c:v>
                </c:pt>
                <c:pt idx="75">
                  <c:v>7.7197906330864347E-2</c:v>
                </c:pt>
                <c:pt idx="76">
                  <c:v>8.4407731352041576E-2</c:v>
                </c:pt>
                <c:pt idx="77">
                  <c:v>9.2474935195096641E-2</c:v>
                </c:pt>
                <c:pt idx="78">
                  <c:v>0.10020169021295694</c:v>
                </c:pt>
                <c:pt idx="79">
                  <c:v>0.10414795723439346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9.2781869848966598E-3</c:v>
                </c:pt>
                <c:pt idx="13">
                  <c:v>8.9291780815088893E-3</c:v>
                </c:pt>
                <c:pt idx="14">
                  <c:v>9.5797516216471826E-3</c:v>
                </c:pt>
                <c:pt idx="15">
                  <c:v>1.0798845110961332E-2</c:v>
                </c:pt>
                <c:pt idx="16">
                  <c:v>1.1673956373896378E-2</c:v>
                </c:pt>
                <c:pt idx="17">
                  <c:v>1.1748082900314585E-2</c:v>
                </c:pt>
                <c:pt idx="18">
                  <c:v>1.1984144875582551E-2</c:v>
                </c:pt>
                <c:pt idx="19">
                  <c:v>1.1938250543563166E-2</c:v>
                </c:pt>
                <c:pt idx="20">
                  <c:v>1.2283955136070519E-2</c:v>
                </c:pt>
                <c:pt idx="21">
                  <c:v>1.2688265954074299E-2</c:v>
                </c:pt>
                <c:pt idx="22">
                  <c:v>1.2656298364961814E-2</c:v>
                </c:pt>
                <c:pt idx="23">
                  <c:v>1.2553690877632183E-2</c:v>
                </c:pt>
                <c:pt idx="24">
                  <c:v>1.2525253417614244E-2</c:v>
                </c:pt>
                <c:pt idx="25">
                  <c:v>1.3469808832294684E-2</c:v>
                </c:pt>
                <c:pt idx="26">
                  <c:v>1.3908853071785398E-2</c:v>
                </c:pt>
                <c:pt idx="27">
                  <c:v>1.337705271308018E-2</c:v>
                </c:pt>
                <c:pt idx="28">
                  <c:v>1.2964914011893992E-2</c:v>
                </c:pt>
                <c:pt idx="29">
                  <c:v>1.2694771225056791E-2</c:v>
                </c:pt>
                <c:pt idx="30">
                  <c:v>1.2807471283017376E-2</c:v>
                </c:pt>
                <c:pt idx="31">
                  <c:v>1.3028087419832746E-2</c:v>
                </c:pt>
                <c:pt idx="32">
                  <c:v>1.363125584559044E-2</c:v>
                </c:pt>
                <c:pt idx="33">
                  <c:v>1.451283845437097E-2</c:v>
                </c:pt>
                <c:pt idx="34">
                  <c:v>1.6314610724910052E-2</c:v>
                </c:pt>
                <c:pt idx="35">
                  <c:v>1.8103907572385277E-2</c:v>
                </c:pt>
                <c:pt idx="36">
                  <c:v>2.0715504248134928E-2</c:v>
                </c:pt>
                <c:pt idx="37">
                  <c:v>2.2811574937291228E-2</c:v>
                </c:pt>
                <c:pt idx="38">
                  <c:v>2.3567592788451944E-2</c:v>
                </c:pt>
                <c:pt idx="39">
                  <c:v>2.4463110178994156E-2</c:v>
                </c:pt>
                <c:pt idx="40">
                  <c:v>2.5178898205733082E-2</c:v>
                </c:pt>
                <c:pt idx="41">
                  <c:v>2.5113978916229299E-2</c:v>
                </c:pt>
                <c:pt idx="42">
                  <c:v>2.4824290799110218E-2</c:v>
                </c:pt>
                <c:pt idx="43">
                  <c:v>2.4552434231098184E-2</c:v>
                </c:pt>
                <c:pt idx="44">
                  <c:v>2.4023457586990375E-2</c:v>
                </c:pt>
                <c:pt idx="45">
                  <c:v>2.3457408261129426E-2</c:v>
                </c:pt>
                <c:pt idx="46">
                  <c:v>2.2774897005611534E-2</c:v>
                </c:pt>
                <c:pt idx="47">
                  <c:v>2.1059447193002036E-2</c:v>
                </c:pt>
                <c:pt idx="48">
                  <c:v>1.970962965576506E-2</c:v>
                </c:pt>
                <c:pt idx="49">
                  <c:v>1.7995521359891773E-2</c:v>
                </c:pt>
                <c:pt idx="50">
                  <c:v>1.6200242327879363E-2</c:v>
                </c:pt>
                <c:pt idx="51">
                  <c:v>1.4903121310034077E-2</c:v>
                </c:pt>
                <c:pt idx="52">
                  <c:v>1.3946993358114276E-2</c:v>
                </c:pt>
                <c:pt idx="53">
                  <c:v>1.3356671283938634E-2</c:v>
                </c:pt>
                <c:pt idx="54">
                  <c:v>1.2531231255203877E-2</c:v>
                </c:pt>
                <c:pt idx="55">
                  <c:v>1.1775547197117965E-2</c:v>
                </c:pt>
                <c:pt idx="56">
                  <c:v>1.160415503120845E-2</c:v>
                </c:pt>
                <c:pt idx="57">
                  <c:v>1.2687892324584627E-2</c:v>
                </c:pt>
                <c:pt idx="58">
                  <c:v>1.4012789197555732E-2</c:v>
                </c:pt>
                <c:pt idx="59">
                  <c:v>1.4620613874068818E-2</c:v>
                </c:pt>
                <c:pt idx="60">
                  <c:v>1.4397527169152529E-2</c:v>
                </c:pt>
                <c:pt idx="61">
                  <c:v>1.4205140305895866E-2</c:v>
                </c:pt>
                <c:pt idx="62">
                  <c:v>1.3997642990712147E-2</c:v>
                </c:pt>
                <c:pt idx="63">
                  <c:v>1.4170417261827977E-2</c:v>
                </c:pt>
                <c:pt idx="64">
                  <c:v>1.462776881487212E-2</c:v>
                </c:pt>
                <c:pt idx="65">
                  <c:v>1.4888866004404968E-2</c:v>
                </c:pt>
                <c:pt idx="66">
                  <c:v>1.4585538391191187E-2</c:v>
                </c:pt>
                <c:pt idx="67">
                  <c:v>1.4617111300553817E-2</c:v>
                </c:pt>
                <c:pt idx="68">
                  <c:v>1.5492410630347666E-2</c:v>
                </c:pt>
                <c:pt idx="69">
                  <c:v>1.6489652532001024E-2</c:v>
                </c:pt>
                <c:pt idx="70">
                  <c:v>1.6086398050830598E-2</c:v>
                </c:pt>
                <c:pt idx="71">
                  <c:v>1.7306619873722413E-2</c:v>
                </c:pt>
                <c:pt idx="72">
                  <c:v>2.2532626870693059E-2</c:v>
                </c:pt>
                <c:pt idx="73">
                  <c:v>2.7912877007753689E-2</c:v>
                </c:pt>
                <c:pt idx="74">
                  <c:v>2.8119730296281419E-2</c:v>
                </c:pt>
                <c:pt idx="75">
                  <c:v>2.95026217132048E-2</c:v>
                </c:pt>
                <c:pt idx="76">
                  <c:v>3.4070846588515898E-2</c:v>
                </c:pt>
                <c:pt idx="77">
                  <c:v>3.5720472584918554E-2</c:v>
                </c:pt>
                <c:pt idx="78">
                  <c:v>3.7220157220091234E-2</c:v>
                </c:pt>
                <c:pt idx="79">
                  <c:v>3.8895424841656853E-2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  <c:pt idx="101" formatCode="0.0%">
                  <c:v>9.232945659960726E-3</c:v>
                </c:pt>
                <c:pt idx="102" formatCode="0.0%">
                  <c:v>9.3530820489338695E-3</c:v>
                </c:pt>
                <c:pt idx="103" formatCode="0.0%">
                  <c:v>8.7900162498661949E-3</c:v>
                </c:pt>
                <c:pt idx="104" formatCode="0.0%">
                  <c:v>8.0885977660019037E-3</c:v>
                </c:pt>
                <c:pt idx="105" formatCode="0.0%">
                  <c:v>7.9635292010916126E-3</c:v>
                </c:pt>
                <c:pt idx="106" formatCode="0.0%">
                  <c:v>7.2759707471353003E-3</c:v>
                </c:pt>
                <c:pt idx="107" formatCode="0.0%">
                  <c:v>6.4094288824150247E-3</c:v>
                </c:pt>
                <c:pt idx="108" formatCode="0.0%">
                  <c:v>6.556380025395085E-3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  <c:pt idx="101" formatCode="0.0%">
                  <c:v>3.7372081379710154E-3</c:v>
                </c:pt>
                <c:pt idx="102" formatCode="0.0%">
                  <c:v>3.8952477332933424E-3</c:v>
                </c:pt>
                <c:pt idx="103" formatCode="0.0%">
                  <c:v>3.7737356900451138E-3</c:v>
                </c:pt>
                <c:pt idx="104" formatCode="0.0%">
                  <c:v>3.8429598325768941E-3</c:v>
                </c:pt>
                <c:pt idx="105" formatCode="0.0%">
                  <c:v>3.6954658541035932E-3</c:v>
                </c:pt>
                <c:pt idx="106" formatCode="0.0%">
                  <c:v>3.3155788140092346E-3</c:v>
                </c:pt>
                <c:pt idx="107" formatCode="0.0%">
                  <c:v>2.7663030713733958E-3</c:v>
                </c:pt>
                <c:pt idx="108" formatCode="0.0%">
                  <c:v>2.7876030640989757E-3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  <c:pt idx="91">
                  <c:v>1.0688445577472416</c:v>
                </c:pt>
                <c:pt idx="92">
                  <c:v>1.0675063822771591</c:v>
                </c:pt>
                <c:pt idx="93">
                  <c:v>1.0598290533464452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  <c:pt idx="91">
                  <c:v>1.0115220058017114</c:v>
                </c:pt>
                <c:pt idx="92">
                  <c:v>1.0101361255581325</c:v>
                </c:pt>
                <c:pt idx="93">
                  <c:v>1.0082607191883373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436747</xdr:colOff>
      <xdr:row>76</xdr:row>
      <xdr:rowOff>56187</xdr:rowOff>
    </xdr:from>
    <xdr:to>
      <xdr:col>51</xdr:col>
      <xdr:colOff>274340</xdr:colOff>
      <xdr:row>135</xdr:row>
      <xdr:rowOff>165042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49E2E7-290B-8FAB-9BF7-A3097D82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118293</xdr:colOff>
      <xdr:row>76</xdr:row>
      <xdr:rowOff>92188</xdr:rowOff>
    </xdr:from>
    <xdr:to>
      <xdr:col>70</xdr:col>
      <xdr:colOff>215080</xdr:colOff>
      <xdr:row>134</xdr:row>
      <xdr:rowOff>107541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0E2249-F095-EE26-EAD4-00E867A7E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654143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  <row r="109">
          <cell r="B109">
            <v>9016.5562000000009</v>
          </cell>
          <cell r="C109">
            <v>9682.9722000000002</v>
          </cell>
          <cell r="D109">
            <v>6742.1472999999996</v>
          </cell>
          <cell r="E109">
            <v>7597.0147999999999</v>
          </cell>
          <cell r="F109">
            <v>8591.0827000000008</v>
          </cell>
          <cell r="G109">
            <v>7721.9853000000003</v>
          </cell>
          <cell r="H109">
            <v>9764.0951999999997</v>
          </cell>
          <cell r="I109">
            <v>8669.3981999999996</v>
          </cell>
          <cell r="J109">
            <v>8416.6376999999993</v>
          </cell>
          <cell r="K109">
            <v>8673.0120000000006</v>
          </cell>
          <cell r="L109">
            <v>8517.6311000000005</v>
          </cell>
          <cell r="M109">
            <v>10876.967000000001</v>
          </cell>
          <cell r="N109">
            <v>8865.3991999999998</v>
          </cell>
          <cell r="R109">
            <v>8480.6034</v>
          </cell>
          <cell r="S109">
            <v>9240.3480999999992</v>
          </cell>
          <cell r="T109">
            <v>8599.7495999999992</v>
          </cell>
        </row>
        <row r="110">
          <cell r="B110">
            <v>9185.3068000000003</v>
          </cell>
          <cell r="C110">
            <v>9828.0344000000005</v>
          </cell>
          <cell r="D110">
            <v>6976.3822</v>
          </cell>
          <cell r="E110">
            <v>7607.3734999999997</v>
          </cell>
          <cell r="F110">
            <v>8784.9537</v>
          </cell>
          <cell r="G110">
            <v>7786.5254999999997</v>
          </cell>
          <cell r="H110">
            <v>9927.9375999999993</v>
          </cell>
          <cell r="I110">
            <v>9016.2096000000001</v>
          </cell>
          <cell r="J110">
            <v>8584.0406000000003</v>
          </cell>
          <cell r="K110">
            <v>8656.5589999999993</v>
          </cell>
          <cell r="L110">
            <v>8633.8382999999994</v>
          </cell>
          <cell r="M110">
            <v>11185.916499999999</v>
          </cell>
          <cell r="N110">
            <v>9056.3955999999998</v>
          </cell>
          <cell r="R110">
            <v>8439.1301000000003</v>
          </cell>
          <cell r="S110">
            <v>9428.4120999999996</v>
          </cell>
          <cell r="T110">
            <v>8806.3758999999991</v>
          </cell>
        </row>
        <row r="111">
          <cell r="B111">
            <v>9377.7680999999993</v>
          </cell>
          <cell r="C111">
            <v>10022.190699999999</v>
          </cell>
          <cell r="D111">
            <v>7105.7318999999998</v>
          </cell>
          <cell r="E111">
            <v>7801.9502000000002</v>
          </cell>
          <cell r="F111">
            <v>9033.5040000000008</v>
          </cell>
          <cell r="G111">
            <v>7987.2451000000001</v>
          </cell>
          <cell r="H111">
            <v>10125.9997</v>
          </cell>
          <cell r="I111">
            <v>9276.6358999999993</v>
          </cell>
          <cell r="J111">
            <v>8763.1823000000004</v>
          </cell>
          <cell r="K111">
            <v>8834.8546000000006</v>
          </cell>
          <cell r="L111">
            <v>8923.9745999999996</v>
          </cell>
          <cell r="M111">
            <v>11238.563700000001</v>
          </cell>
          <cell r="N111">
            <v>9259.5673000000006</v>
          </cell>
          <cell r="R111">
            <v>8637.9230000000007</v>
          </cell>
          <cell r="S111">
            <v>9608.7909999999993</v>
          </cell>
          <cell r="T111">
            <v>9031.5203999999994</v>
          </cell>
        </row>
        <row r="112">
          <cell r="B112">
            <v>9602.5136999999995</v>
          </cell>
          <cell r="C112">
            <v>10266.408299999999</v>
          </cell>
          <cell r="D112">
            <v>7264.3209999999999</v>
          </cell>
          <cell r="E112">
            <v>8053.0168999999996</v>
          </cell>
          <cell r="F112">
            <v>9238.2438000000002</v>
          </cell>
          <cell r="G112">
            <v>8147.5824000000002</v>
          </cell>
          <cell r="H112">
            <v>10275.5213</v>
          </cell>
          <cell r="I112">
            <v>9591.3011999999999</v>
          </cell>
          <cell r="J112">
            <v>8966.7850999999991</v>
          </cell>
          <cell r="K112">
            <v>8965.7522000000008</v>
          </cell>
          <cell r="L112">
            <v>9063.6684999999998</v>
          </cell>
          <cell r="M112">
            <v>11538.484399999999</v>
          </cell>
          <cell r="N112">
            <v>9476.2150000000001</v>
          </cell>
          <cell r="R112">
            <v>8894.8978999999999</v>
          </cell>
          <cell r="S112">
            <v>9836.1396000000004</v>
          </cell>
          <cell r="T112">
            <v>9234.0956999999999</v>
          </cell>
        </row>
        <row r="113">
          <cell r="B113">
            <v>9840.8456999999999</v>
          </cell>
          <cell r="C113">
            <v>10553.5882</v>
          </cell>
          <cell r="D113">
            <v>7351.7745999999997</v>
          </cell>
          <cell r="E113">
            <v>8073.6626999999999</v>
          </cell>
          <cell r="F113">
            <v>9540.9531000000006</v>
          </cell>
          <cell r="G113">
            <v>8236.2857000000004</v>
          </cell>
          <cell r="H113">
            <v>10531.0319</v>
          </cell>
          <cell r="I113">
            <v>9864.6214999999993</v>
          </cell>
          <cell r="J113">
            <v>9216.2117999999991</v>
          </cell>
          <cell r="K113">
            <v>9206.6239999999998</v>
          </cell>
          <cell r="L113">
            <v>9343.8346999999994</v>
          </cell>
          <cell r="M113">
            <v>11843.541800000001</v>
          </cell>
          <cell r="N113">
            <v>9715.7343000000001</v>
          </cell>
          <cell r="R113">
            <v>8875.6494999999995</v>
          </cell>
          <cell r="S113">
            <v>10107.6944</v>
          </cell>
          <cell r="T113">
            <v>9490.7232999999997</v>
          </cell>
        </row>
        <row r="114">
          <cell r="B114">
            <v>10115.670700000001</v>
          </cell>
          <cell r="C114">
            <v>10831.721600000001</v>
          </cell>
          <cell r="D114">
            <v>7576.6269000000002</v>
          </cell>
          <cell r="E114">
            <v>8178.1261000000004</v>
          </cell>
          <cell r="F114">
            <v>9902.1870999999992</v>
          </cell>
          <cell r="G114">
            <v>8427.1983</v>
          </cell>
          <cell r="H114">
            <v>10784.5491</v>
          </cell>
          <cell r="I114">
            <v>10280.643</v>
          </cell>
          <cell r="J114">
            <v>9552.4189999999999</v>
          </cell>
          <cell r="K114">
            <v>9457.6597999999994</v>
          </cell>
          <cell r="L114">
            <v>9307.1766000000007</v>
          </cell>
          <cell r="M114">
            <v>12160.9447</v>
          </cell>
          <cell r="N114">
            <v>10043.411</v>
          </cell>
          <cell r="R114">
            <v>8947.0846999999994</v>
          </cell>
          <cell r="S114">
            <v>10407.4143</v>
          </cell>
          <cell r="T114">
            <v>9783.9310000000005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  <row r="109">
          <cell r="A109">
            <v>45839</v>
          </cell>
          <cell r="B109">
            <v>9016.3238000000001</v>
          </cell>
          <cell r="C109">
            <v>9621.9117000000006</v>
          </cell>
          <cell r="D109">
            <v>6744.7629999999999</v>
          </cell>
          <cell r="E109">
            <v>7464.5289000000002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8141.3278</v>
          </cell>
          <cell r="K109">
            <v>8301.6470000000008</v>
          </cell>
          <cell r="L109">
            <v>7381.3818000000001</v>
          </cell>
          <cell r="M109">
            <v>10772.749100000001</v>
          </cell>
          <cell r="N109">
            <v>8572.8369000000002</v>
          </cell>
          <cell r="R109">
            <v>8291.1362000000008</v>
          </cell>
          <cell r="S109">
            <v>9309.9392000000007</v>
          </cell>
          <cell r="T109">
            <v>8421.6182000000008</v>
          </cell>
        </row>
        <row r="110">
          <cell r="A110">
            <v>45870</v>
          </cell>
          <cell r="B110">
            <v>9182.3487000000005</v>
          </cell>
          <cell r="C110">
            <v>9749.4799000000003</v>
          </cell>
          <cell r="D110">
            <v>6980.0945000000002</v>
          </cell>
          <cell r="E110">
            <v>7405.7812999999996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8296.4531999999999</v>
          </cell>
          <cell r="K110">
            <v>8388.2587999999996</v>
          </cell>
          <cell r="L110">
            <v>7522.7290999999996</v>
          </cell>
          <cell r="M110">
            <v>11174.3892</v>
          </cell>
          <cell r="N110">
            <v>8784.8158000000003</v>
          </cell>
          <cell r="R110">
            <v>8149.3939</v>
          </cell>
          <cell r="S110">
            <v>9508.4922000000006</v>
          </cell>
          <cell r="T110">
            <v>8662.8297000000002</v>
          </cell>
        </row>
        <row r="111">
          <cell r="A111">
            <v>45901</v>
          </cell>
          <cell r="B111">
            <v>9366.7610000000004</v>
          </cell>
          <cell r="C111">
            <v>9918.3047999999999</v>
          </cell>
          <cell r="D111">
            <v>7073.7187000000004</v>
          </cell>
          <cell r="E111">
            <v>7508.4177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8476.1088</v>
          </cell>
          <cell r="K111">
            <v>8408.7468000000008</v>
          </cell>
          <cell r="L111">
            <v>7732.8253999999997</v>
          </cell>
          <cell r="M111">
            <v>11365.970799999999</v>
          </cell>
          <cell r="N111">
            <v>8971.4094999999998</v>
          </cell>
          <cell r="R111">
            <v>8264.9812999999995</v>
          </cell>
          <cell r="S111">
            <v>9689.4722000000002</v>
          </cell>
          <cell r="T111">
            <v>8902.1443999999992</v>
          </cell>
        </row>
        <row r="112">
          <cell r="A112">
            <v>45931</v>
          </cell>
          <cell r="B112">
            <v>9584.1450000000004</v>
          </cell>
          <cell r="C112">
            <v>10132.2569</v>
          </cell>
          <cell r="D112">
            <v>7241.1962000000003</v>
          </cell>
          <cell r="E112">
            <v>7617.2626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8642.9079000000002</v>
          </cell>
          <cell r="K112">
            <v>8558.7170000000006</v>
          </cell>
          <cell r="L112">
            <v>7886.6605</v>
          </cell>
          <cell r="M112">
            <v>11600.612999999999</v>
          </cell>
          <cell r="N112">
            <v>9202.9794999999995</v>
          </cell>
          <cell r="R112">
            <v>8458.8881000000001</v>
          </cell>
          <cell r="S112">
            <v>9898.7806999999993</v>
          </cell>
          <cell r="T112">
            <v>9162.8192999999992</v>
          </cell>
        </row>
        <row r="113">
          <cell r="A113">
            <v>45962</v>
          </cell>
          <cell r="B113">
            <v>9821.3637999999992</v>
          </cell>
          <cell r="C113">
            <v>10406.9262</v>
          </cell>
          <cell r="D113">
            <v>7320.4231</v>
          </cell>
          <cell r="E113">
            <v>7688.4669000000004</v>
          </cell>
          <cell r="F113">
            <v>9769.8965000000007</v>
          </cell>
          <cell r="G113">
            <v>8310.7487000000001</v>
          </cell>
          <cell r="H113">
            <v>11578.5911</v>
          </cell>
          <cell r="I113">
            <v>10616.9913</v>
          </cell>
          <cell r="J113">
            <v>8866.2775999999994</v>
          </cell>
          <cell r="K113">
            <v>8791.6636999999992</v>
          </cell>
          <cell r="L113">
            <v>7999.1788999999999</v>
          </cell>
          <cell r="M113">
            <v>11920.8827</v>
          </cell>
          <cell r="N113">
            <v>9438.8273000000008</v>
          </cell>
          <cell r="R113">
            <v>8543.4315000000006</v>
          </cell>
          <cell r="S113">
            <v>10158.513800000001</v>
          </cell>
          <cell r="T113">
            <v>9414.6473000000005</v>
          </cell>
        </row>
        <row r="114">
          <cell r="A114">
            <v>45992</v>
          </cell>
          <cell r="B114">
            <v>10107.607400000001</v>
          </cell>
          <cell r="C114">
            <v>10770.166800000001</v>
          </cell>
          <cell r="D114">
            <v>7518.2133000000003</v>
          </cell>
          <cell r="E114">
            <v>7756.0617000000002</v>
          </cell>
          <cell r="F114">
            <v>10096.164000000001</v>
          </cell>
          <cell r="G114">
            <v>8458.4673000000003</v>
          </cell>
          <cell r="H114">
            <v>11799.1155</v>
          </cell>
          <cell r="I114">
            <v>11002.171399999999</v>
          </cell>
          <cell r="J114">
            <v>9141.1429000000007</v>
          </cell>
          <cell r="K114">
            <v>9019.7417999999998</v>
          </cell>
          <cell r="L114">
            <v>8109.6171000000004</v>
          </cell>
          <cell r="M114">
            <v>12399.0533</v>
          </cell>
          <cell r="N114">
            <v>9624.1111000000001</v>
          </cell>
          <cell r="R114">
            <v>8600.1759999999995</v>
          </cell>
          <cell r="S114">
            <v>10470.6116</v>
          </cell>
          <cell r="T114">
            <v>9751.2708999999995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  <row r="109">
          <cell r="A109">
            <v>45839</v>
          </cell>
          <cell r="B109">
            <v>9073.9428000000007</v>
          </cell>
          <cell r="C109">
            <v>9261.4110000000001</v>
          </cell>
          <cell r="D109">
            <v>6393.1004000000003</v>
          </cell>
          <cell r="E109">
            <v>6971.9453999999996</v>
          </cell>
          <cell r="F109">
            <v>11851.175800000001</v>
          </cell>
          <cell r="G109">
            <v>7662.0901999999996</v>
          </cell>
          <cell r="H109">
            <v>10547.000899999999</v>
          </cell>
          <cell r="I109">
            <v>8902.3675000000003</v>
          </cell>
          <cell r="J109">
            <v>8501.5185999999994</v>
          </cell>
          <cell r="K109">
            <v>7995.2070999999996</v>
          </cell>
          <cell r="L109">
            <v>9457.1162999999997</v>
          </cell>
          <cell r="M109">
            <v>11318.6165</v>
          </cell>
          <cell r="N109">
            <v>8603.9074000000001</v>
          </cell>
          <cell r="R109">
            <v>7476.2527</v>
          </cell>
          <cell r="S109">
            <v>9174.1101999999992</v>
          </cell>
          <cell r="T109">
            <v>9827.2322999999997</v>
          </cell>
        </row>
        <row r="110">
          <cell r="A110">
            <v>45870</v>
          </cell>
          <cell r="B110">
            <v>9252.4989000000005</v>
          </cell>
          <cell r="C110">
            <v>9343.0282000000007</v>
          </cell>
          <cell r="D110">
            <v>6606.5518000000002</v>
          </cell>
          <cell r="E110">
            <v>6951.3996999999999</v>
          </cell>
          <cell r="F110">
            <v>12243.1327</v>
          </cell>
          <cell r="G110">
            <v>7704.0944</v>
          </cell>
          <cell r="H110">
            <v>10703.2798</v>
          </cell>
          <cell r="I110">
            <v>9214.3701000000001</v>
          </cell>
          <cell r="J110">
            <v>8579.5026999999991</v>
          </cell>
          <cell r="K110">
            <v>8177.1701999999996</v>
          </cell>
          <cell r="L110">
            <v>10120.233899999999</v>
          </cell>
          <cell r="M110">
            <v>11914.3253</v>
          </cell>
          <cell r="N110">
            <v>8781.0043000000005</v>
          </cell>
          <cell r="R110">
            <v>7429.4903000000004</v>
          </cell>
          <cell r="S110">
            <v>9362.1129999999994</v>
          </cell>
          <cell r="T110">
            <v>10130.106299999999</v>
          </cell>
        </row>
        <row r="111">
          <cell r="A111">
            <v>45901</v>
          </cell>
          <cell r="B111">
            <v>9455.5666000000001</v>
          </cell>
          <cell r="C111">
            <v>9506.1281999999992</v>
          </cell>
          <cell r="D111">
            <v>6697.8624</v>
          </cell>
          <cell r="E111">
            <v>7102.3473999999997</v>
          </cell>
          <cell r="F111">
            <v>12489.055700000001</v>
          </cell>
          <cell r="G111">
            <v>7881.8379999999997</v>
          </cell>
          <cell r="H111">
            <v>11022.9049</v>
          </cell>
          <cell r="I111">
            <v>9542.6607000000004</v>
          </cell>
          <cell r="J111">
            <v>8809.9233999999997</v>
          </cell>
          <cell r="K111">
            <v>8382.4079999999994</v>
          </cell>
          <cell r="L111">
            <v>10582.952300000001</v>
          </cell>
          <cell r="M111">
            <v>12117.0509</v>
          </cell>
          <cell r="N111">
            <v>8935.3649000000005</v>
          </cell>
          <cell r="R111">
            <v>7733.7358999999997</v>
          </cell>
          <cell r="S111">
            <v>9529.2733000000007</v>
          </cell>
          <cell r="T111">
            <v>10399.7088</v>
          </cell>
        </row>
        <row r="112">
          <cell r="A112">
            <v>45931</v>
          </cell>
          <cell r="B112">
            <v>9657.7445000000007</v>
          </cell>
          <cell r="C112">
            <v>9719.8248999999996</v>
          </cell>
          <cell r="D112">
            <v>6904.1035000000002</v>
          </cell>
          <cell r="E112">
            <v>7263.1203999999998</v>
          </cell>
          <cell r="F112">
            <v>12776.9169</v>
          </cell>
          <cell r="G112">
            <v>7997.9402</v>
          </cell>
          <cell r="H112">
            <v>11183.433300000001</v>
          </cell>
          <cell r="I112">
            <v>9770.0300000000007</v>
          </cell>
          <cell r="J112">
            <v>9019.0010999999995</v>
          </cell>
          <cell r="K112">
            <v>8531.8400999999994</v>
          </cell>
          <cell r="L112">
            <v>10751.647800000001</v>
          </cell>
          <cell r="M112">
            <v>12372.261399999999</v>
          </cell>
          <cell r="N112">
            <v>9143.2410999999993</v>
          </cell>
          <cell r="R112">
            <v>8044.17</v>
          </cell>
          <cell r="S112">
            <v>9706.2981</v>
          </cell>
          <cell r="T112">
            <v>10621.813599999999</v>
          </cell>
        </row>
        <row r="113">
          <cell r="A113">
            <v>45962</v>
          </cell>
          <cell r="B113">
            <v>9879.6088</v>
          </cell>
          <cell r="C113">
            <v>10041.6304</v>
          </cell>
          <cell r="D113">
            <v>6982.2529000000004</v>
          </cell>
          <cell r="E113">
            <v>7342.8657999999996</v>
          </cell>
          <cell r="F113">
            <v>13202.143599999999</v>
          </cell>
          <cell r="G113">
            <v>8087.2268000000004</v>
          </cell>
          <cell r="H113">
            <v>11468.216</v>
          </cell>
          <cell r="I113">
            <v>10014.679899999999</v>
          </cell>
          <cell r="J113">
            <v>9242.3335000000006</v>
          </cell>
          <cell r="K113">
            <v>8603.3503000000001</v>
          </cell>
          <cell r="L113">
            <v>10897.8181</v>
          </cell>
          <cell r="M113">
            <v>12403.6217</v>
          </cell>
          <cell r="N113">
            <v>9396.7507000000005</v>
          </cell>
          <cell r="R113">
            <v>8128.2740999999996</v>
          </cell>
          <cell r="S113">
            <v>9936.4168000000009</v>
          </cell>
          <cell r="T113">
            <v>10910.107900000001</v>
          </cell>
        </row>
        <row r="114">
          <cell r="A114">
            <v>45992</v>
          </cell>
          <cell r="B114">
            <v>10137.066999999999</v>
          </cell>
          <cell r="C114">
            <v>10396.0211</v>
          </cell>
          <cell r="D114">
            <v>7157.5532000000003</v>
          </cell>
          <cell r="E114">
            <v>7402.1169</v>
          </cell>
          <cell r="F114">
            <v>13524.984200000001</v>
          </cell>
          <cell r="G114">
            <v>8222.6131999999998</v>
          </cell>
          <cell r="H114">
            <v>11688.2773</v>
          </cell>
          <cell r="I114">
            <v>10475.858700000001</v>
          </cell>
          <cell r="J114">
            <v>9500.8209999999999</v>
          </cell>
          <cell r="K114">
            <v>8692.4169999999995</v>
          </cell>
          <cell r="L114">
            <v>11010.2467</v>
          </cell>
          <cell r="M114">
            <v>12619.784799999999</v>
          </cell>
          <cell r="N114">
            <v>9591.4838999999993</v>
          </cell>
          <cell r="R114">
            <v>8190.2780000000002</v>
          </cell>
          <cell r="S114">
            <v>10208.427</v>
          </cell>
          <cell r="T114">
            <v>11250.8406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  <row r="109">
          <cell r="A109">
            <v>45839</v>
          </cell>
          <cell r="B109">
            <v>8905.1319999999996</v>
          </cell>
          <cell r="C109">
            <v>9057.6348999999991</v>
          </cell>
          <cell r="D109">
            <v>6867.5212000000001</v>
          </cell>
          <cell r="E109">
            <v>6743.5257000000001</v>
          </cell>
          <cell r="F109">
            <v>11110.0077</v>
          </cell>
          <cell r="G109">
            <v>7678.9839000000002</v>
          </cell>
          <cell r="H109">
            <v>10700.1253</v>
          </cell>
          <cell r="I109">
            <v>10078.8266</v>
          </cell>
          <cell r="J109">
            <v>8217.8891000000003</v>
          </cell>
          <cell r="K109">
            <v>7936.7762000000002</v>
          </cell>
          <cell r="L109">
            <v>7671.4598999999998</v>
          </cell>
          <cell r="M109">
            <v>10378.2281</v>
          </cell>
          <cell r="N109">
            <v>9015.5432999999994</v>
          </cell>
          <cell r="R109">
            <v>7135.5784999999996</v>
          </cell>
          <cell r="S109">
            <v>8912.6926999999996</v>
          </cell>
          <cell r="T109">
            <v>10124.570599999999</v>
          </cell>
        </row>
        <row r="110">
          <cell r="A110">
            <v>45870</v>
          </cell>
          <cell r="B110">
            <v>9055.1527000000006</v>
          </cell>
          <cell r="C110">
            <v>9184.9274000000005</v>
          </cell>
          <cell r="D110">
            <v>7008.4080000000004</v>
          </cell>
          <cell r="E110">
            <v>6709.7412999999997</v>
          </cell>
          <cell r="F110">
            <v>11437.702300000001</v>
          </cell>
          <cell r="G110">
            <v>7721.7076999999999</v>
          </cell>
          <cell r="H110">
            <v>10951.804</v>
          </cell>
          <cell r="I110">
            <v>10340.953600000001</v>
          </cell>
          <cell r="J110">
            <v>8352.4136999999992</v>
          </cell>
          <cell r="K110">
            <v>7997.5686999999998</v>
          </cell>
          <cell r="L110">
            <v>7867.8442999999997</v>
          </cell>
          <cell r="M110">
            <v>10774.047500000001</v>
          </cell>
          <cell r="N110">
            <v>9185.5640000000003</v>
          </cell>
          <cell r="R110">
            <v>7169.2323999999999</v>
          </cell>
          <cell r="S110">
            <v>9048.9734000000008</v>
          </cell>
          <cell r="T110">
            <v>10411.131799999999</v>
          </cell>
        </row>
        <row r="111">
          <cell r="A111">
            <v>45901</v>
          </cell>
          <cell r="B111">
            <v>9217.6682000000001</v>
          </cell>
          <cell r="C111">
            <v>9358.7021999999997</v>
          </cell>
          <cell r="D111">
            <v>7095.9378999999999</v>
          </cell>
          <cell r="E111">
            <v>6875.5295999999998</v>
          </cell>
          <cell r="F111">
            <v>11745.5798</v>
          </cell>
          <cell r="G111">
            <v>7774.5380999999998</v>
          </cell>
          <cell r="H111">
            <v>11138.408299999999</v>
          </cell>
          <cell r="I111">
            <v>10614.9465</v>
          </cell>
          <cell r="J111">
            <v>8500.6162999999997</v>
          </cell>
          <cell r="K111">
            <v>8048.2424000000001</v>
          </cell>
          <cell r="L111">
            <v>7982.2184999999999</v>
          </cell>
          <cell r="M111">
            <v>10792.572099999999</v>
          </cell>
          <cell r="N111">
            <v>9296.3032999999996</v>
          </cell>
          <cell r="R111">
            <v>7458.8014000000003</v>
          </cell>
          <cell r="S111">
            <v>9186.1980999999996</v>
          </cell>
          <cell r="T111">
            <v>10584.041999999999</v>
          </cell>
        </row>
        <row r="112">
          <cell r="A112">
            <v>45931</v>
          </cell>
          <cell r="B112">
            <v>9419.0223999999998</v>
          </cell>
          <cell r="C112">
            <v>9563.1121000000003</v>
          </cell>
          <cell r="D112">
            <v>7285.3433000000005</v>
          </cell>
          <cell r="E112">
            <v>6992.7318999999998</v>
          </cell>
          <cell r="F112">
            <v>11980.707200000001</v>
          </cell>
          <cell r="G112">
            <v>7824.4949999999999</v>
          </cell>
          <cell r="H112">
            <v>11379.4463</v>
          </cell>
          <cell r="I112">
            <v>10966.1702</v>
          </cell>
          <cell r="J112">
            <v>8682.7204999999994</v>
          </cell>
          <cell r="K112">
            <v>8240.8642999999993</v>
          </cell>
          <cell r="L112">
            <v>8017.1427999999996</v>
          </cell>
          <cell r="M112">
            <v>11072.050499999999</v>
          </cell>
          <cell r="N112">
            <v>9531.5792999999994</v>
          </cell>
          <cell r="R112">
            <v>7624.7311</v>
          </cell>
          <cell r="S112">
            <v>9389.3598999999995</v>
          </cell>
          <cell r="T112">
            <v>10803.2528</v>
          </cell>
        </row>
        <row r="113">
          <cell r="A113">
            <v>45962</v>
          </cell>
          <cell r="B113">
            <v>9642.9015999999992</v>
          </cell>
          <cell r="C113">
            <v>9864.3727999999992</v>
          </cell>
          <cell r="D113">
            <v>7347.7915999999996</v>
          </cell>
          <cell r="E113">
            <v>7017.8001999999997</v>
          </cell>
          <cell r="F113">
            <v>12202.0059</v>
          </cell>
          <cell r="G113">
            <v>7933.3471</v>
          </cell>
          <cell r="H113">
            <v>11620.670400000001</v>
          </cell>
          <cell r="I113">
            <v>11315.5995</v>
          </cell>
          <cell r="J113">
            <v>8924.4982999999993</v>
          </cell>
          <cell r="K113">
            <v>8388.8495000000003</v>
          </cell>
          <cell r="L113">
            <v>8092.1917999999996</v>
          </cell>
          <cell r="M113">
            <v>11433.915999999999</v>
          </cell>
          <cell r="N113">
            <v>9670.49</v>
          </cell>
          <cell r="R113">
            <v>7804.5636999999997</v>
          </cell>
          <cell r="S113">
            <v>9618.7963</v>
          </cell>
          <cell r="T113">
            <v>11036.2353</v>
          </cell>
        </row>
        <row r="114">
          <cell r="A114">
            <v>45992</v>
          </cell>
          <cell r="B114">
            <v>9968.3824000000004</v>
          </cell>
          <cell r="C114">
            <v>10337.6826</v>
          </cell>
          <cell r="D114">
            <v>7516.5436</v>
          </cell>
          <cell r="E114">
            <v>7070.125</v>
          </cell>
          <cell r="F114">
            <v>12656.746499999999</v>
          </cell>
          <cell r="G114">
            <v>8067.6749</v>
          </cell>
          <cell r="H114">
            <v>11811.076999999999</v>
          </cell>
          <cell r="I114">
            <v>11727.587600000001</v>
          </cell>
          <cell r="J114">
            <v>9171.0257000000001</v>
          </cell>
          <cell r="K114">
            <v>8637.8516999999993</v>
          </cell>
          <cell r="L114">
            <v>7923.8269</v>
          </cell>
          <cell r="M114">
            <v>11870.572200000001</v>
          </cell>
          <cell r="N114">
            <v>9892.2078999999994</v>
          </cell>
          <cell r="R114">
            <v>7793.61</v>
          </cell>
          <cell r="S114">
            <v>9987.7566000000006</v>
          </cell>
          <cell r="T114">
            <v>11427.162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  <row r="109">
          <cell r="A109">
            <v>45839</v>
          </cell>
          <cell r="B109">
            <v>9074.6510999999991</v>
          </cell>
          <cell r="C109">
            <v>9660.9411999999993</v>
          </cell>
          <cell r="D109">
            <v>6359.6629999999996</v>
          </cell>
          <cell r="E109">
            <v>6733.4413000000004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7479.4610000000002</v>
          </cell>
          <cell r="K109">
            <v>8045.1587</v>
          </cell>
          <cell r="L109">
            <v>6729.6273000000001</v>
          </cell>
          <cell r="M109">
            <v>11653.4355</v>
          </cell>
          <cell r="N109">
            <v>8788.5059999999994</v>
          </cell>
          <cell r="R109">
            <v>7407.6090000000004</v>
          </cell>
          <cell r="S109">
            <v>9366.6805000000004</v>
          </cell>
          <cell r="T109">
            <v>9066.5157999999992</v>
          </cell>
        </row>
        <row r="110">
          <cell r="A110">
            <v>45870</v>
          </cell>
          <cell r="B110">
            <v>9266.2276999999995</v>
          </cell>
          <cell r="C110">
            <v>9804.6708999999992</v>
          </cell>
          <cell r="D110">
            <v>6595.1580000000004</v>
          </cell>
          <cell r="E110">
            <v>6696.5825999999997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7637.7650000000003</v>
          </cell>
          <cell r="K110">
            <v>8102.1045000000004</v>
          </cell>
          <cell r="L110">
            <v>7113.3531000000003</v>
          </cell>
          <cell r="M110">
            <v>12212.249100000001</v>
          </cell>
          <cell r="N110">
            <v>9027.1919999999991</v>
          </cell>
          <cell r="R110">
            <v>7421.9079000000002</v>
          </cell>
          <cell r="S110">
            <v>9573.8153000000002</v>
          </cell>
          <cell r="T110">
            <v>9307.5835999999999</v>
          </cell>
        </row>
        <row r="111">
          <cell r="A111">
            <v>45901</v>
          </cell>
          <cell r="B111">
            <v>9465.5074999999997</v>
          </cell>
          <cell r="C111">
            <v>9986.7157999999999</v>
          </cell>
          <cell r="D111">
            <v>6671.7861999999996</v>
          </cell>
          <cell r="E111">
            <v>6858.1400999999996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7818.558</v>
          </cell>
          <cell r="K111">
            <v>8213.0373</v>
          </cell>
          <cell r="L111">
            <v>7242.6139999999996</v>
          </cell>
          <cell r="M111">
            <v>12330.507900000001</v>
          </cell>
          <cell r="N111">
            <v>9264.3243000000002</v>
          </cell>
          <cell r="R111">
            <v>7593.1674999999996</v>
          </cell>
          <cell r="S111">
            <v>9757.32</v>
          </cell>
          <cell r="T111">
            <v>9573.9359999999997</v>
          </cell>
        </row>
        <row r="112">
          <cell r="A112">
            <v>45931</v>
          </cell>
          <cell r="B112">
            <v>9687.3328000000001</v>
          </cell>
          <cell r="C112">
            <v>10249.275299999999</v>
          </cell>
          <cell r="D112">
            <v>6835.2096000000001</v>
          </cell>
          <cell r="E112">
            <v>7031.7671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8045.4429</v>
          </cell>
          <cell r="K112">
            <v>8302.7294999999995</v>
          </cell>
          <cell r="L112">
            <v>7384.1697999999997</v>
          </cell>
          <cell r="M112">
            <v>12309.595300000001</v>
          </cell>
          <cell r="N112">
            <v>9457.3462999999992</v>
          </cell>
          <cell r="R112">
            <v>7886.6133</v>
          </cell>
          <cell r="S112">
            <v>9936.3348000000005</v>
          </cell>
          <cell r="T112">
            <v>9894.4513999999999</v>
          </cell>
        </row>
        <row r="113">
          <cell r="A113">
            <v>45962</v>
          </cell>
          <cell r="B113">
            <v>9960.8436999999994</v>
          </cell>
          <cell r="C113">
            <v>10593.292100000001</v>
          </cell>
          <cell r="D113">
            <v>6931.6073999999999</v>
          </cell>
          <cell r="E113">
            <v>7068.5291999999999</v>
          </cell>
          <cell r="F113">
            <v>11660.065000000001</v>
          </cell>
          <cell r="G113">
            <v>8328.5810999999994</v>
          </cell>
          <cell r="H113">
            <v>11816.389300000001</v>
          </cell>
          <cell r="I113">
            <v>10843.2451</v>
          </cell>
          <cell r="J113">
            <v>8233.4766999999993</v>
          </cell>
          <cell r="K113">
            <v>8446.3744999999999</v>
          </cell>
          <cell r="L113">
            <v>7508.9641000000001</v>
          </cell>
          <cell r="M113">
            <v>12514.4753</v>
          </cell>
          <cell r="N113">
            <v>9698.2957999999999</v>
          </cell>
          <cell r="R113">
            <v>7848.5460000000003</v>
          </cell>
          <cell r="S113">
            <v>10218.186600000001</v>
          </cell>
          <cell r="T113">
            <v>10316.6973</v>
          </cell>
        </row>
        <row r="114">
          <cell r="A114">
            <v>45992</v>
          </cell>
          <cell r="B114">
            <v>10255.429700000001</v>
          </cell>
          <cell r="C114">
            <v>10943.8035</v>
          </cell>
          <cell r="D114">
            <v>7123.9874</v>
          </cell>
          <cell r="E114">
            <v>7171.4375</v>
          </cell>
          <cell r="F114">
            <v>11952.6922</v>
          </cell>
          <cell r="G114">
            <v>8528.1777999999995</v>
          </cell>
          <cell r="H114">
            <v>12026.5347</v>
          </cell>
          <cell r="I114">
            <v>11269.5674</v>
          </cell>
          <cell r="J114">
            <v>8479.5308000000005</v>
          </cell>
          <cell r="K114">
            <v>8667.5879999999997</v>
          </cell>
          <cell r="L114">
            <v>7629.6965</v>
          </cell>
          <cell r="M114">
            <v>13083.173000000001</v>
          </cell>
          <cell r="N114">
            <v>9918.33</v>
          </cell>
          <cell r="R114">
            <v>7797.7046</v>
          </cell>
          <cell r="S114">
            <v>10566.980100000001</v>
          </cell>
          <cell r="T114">
            <v>10630.080900000001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  <row r="109">
          <cell r="A109">
            <v>45839</v>
          </cell>
          <cell r="B109">
            <v>9141.6229999999996</v>
          </cell>
          <cell r="C109">
            <v>9541.5437000000002</v>
          </cell>
          <cell r="D109">
            <v>6679.8806999999997</v>
          </cell>
          <cell r="E109">
            <v>7523.9031000000004</v>
          </cell>
          <cell r="F109">
            <v>10904.6281</v>
          </cell>
          <cell r="G109">
            <v>8341.9781999999996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7510.7335000000003</v>
          </cell>
          <cell r="M109">
            <v>11500.853300000001</v>
          </cell>
          <cell r="N109">
            <v>9383.0164000000004</v>
          </cell>
          <cell r="R109">
            <v>7959.1296000000002</v>
          </cell>
          <cell r="S109">
            <v>9132.6761000000006</v>
          </cell>
          <cell r="T109">
            <v>9902.0997000000007</v>
          </cell>
        </row>
        <row r="110">
          <cell r="A110">
            <v>45870</v>
          </cell>
          <cell r="B110">
            <v>9320.3353000000006</v>
          </cell>
          <cell r="C110">
            <v>9652.7919000000002</v>
          </cell>
          <cell r="D110">
            <v>6963.0078000000003</v>
          </cell>
          <cell r="E110">
            <v>7545.5203000000001</v>
          </cell>
          <cell r="F110">
            <v>11213.5416</v>
          </cell>
          <cell r="G110">
            <v>8389.7900000000009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8082.2038000000002</v>
          </cell>
          <cell r="M110">
            <v>11705.953</v>
          </cell>
          <cell r="N110">
            <v>9543.7160000000003</v>
          </cell>
          <cell r="R110">
            <v>8024.0177999999996</v>
          </cell>
          <cell r="S110">
            <v>9295.1180999999997</v>
          </cell>
          <cell r="T110">
            <v>10206.0615</v>
          </cell>
        </row>
        <row r="111">
          <cell r="A111">
            <v>45901</v>
          </cell>
          <cell r="B111">
            <v>9543.6368999999995</v>
          </cell>
          <cell r="C111">
            <v>9831.9868999999999</v>
          </cell>
          <cell r="D111">
            <v>7085.7779</v>
          </cell>
          <cell r="E111">
            <v>7617.1783999999998</v>
          </cell>
          <cell r="F111">
            <v>11626.6</v>
          </cell>
          <cell r="G111">
            <v>8542.7343999999994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8215.7790999999997</v>
          </cell>
          <cell r="M111">
            <v>11934.9974</v>
          </cell>
          <cell r="N111">
            <v>9763.1401000000005</v>
          </cell>
          <cell r="R111">
            <v>8193.5493000000006</v>
          </cell>
          <cell r="S111">
            <v>9497.9901000000009</v>
          </cell>
          <cell r="T111">
            <v>10531.575500000001</v>
          </cell>
        </row>
        <row r="112">
          <cell r="A112">
            <v>45931</v>
          </cell>
          <cell r="B112">
            <v>9774.0954000000002</v>
          </cell>
          <cell r="C112">
            <v>9982.8335999999999</v>
          </cell>
          <cell r="D112">
            <v>7268.6648999999998</v>
          </cell>
          <cell r="E112">
            <v>7778.4175999999998</v>
          </cell>
          <cell r="F112">
            <v>12160.5661</v>
          </cell>
          <cell r="G112">
            <v>8696.7970999999998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8384.6394999999993</v>
          </cell>
          <cell r="M112">
            <v>12166.4506</v>
          </cell>
          <cell r="N112">
            <v>10049.6425</v>
          </cell>
          <cell r="R112">
            <v>8353.8315999999995</v>
          </cell>
          <cell r="S112">
            <v>9702.3799999999992</v>
          </cell>
          <cell r="T112">
            <v>10893.4252</v>
          </cell>
        </row>
        <row r="113">
          <cell r="A113">
            <v>45962</v>
          </cell>
          <cell r="B113">
            <v>10001.4949</v>
          </cell>
          <cell r="C113">
            <v>10193.534600000001</v>
          </cell>
          <cell r="D113">
            <v>7369.3941999999997</v>
          </cell>
          <cell r="E113">
            <v>7741.0101999999997</v>
          </cell>
          <cell r="F113">
            <v>12734.332200000001</v>
          </cell>
          <cell r="G113">
            <v>8870.1388000000006</v>
          </cell>
          <cell r="H113">
            <v>11439.4817</v>
          </cell>
          <cell r="I113">
            <v>11299.783600000001</v>
          </cell>
          <cell r="J113">
            <v>7848.1163999999999</v>
          </cell>
          <cell r="K113">
            <v>8064.0712000000003</v>
          </cell>
          <cell r="L113">
            <v>8553.2672000000002</v>
          </cell>
          <cell r="M113">
            <v>12426.787700000001</v>
          </cell>
          <cell r="N113">
            <v>10301.6157</v>
          </cell>
          <cell r="R113">
            <v>8429.7808000000005</v>
          </cell>
          <cell r="S113">
            <v>9886.7333999999992</v>
          </cell>
          <cell r="T113">
            <v>11359.7523</v>
          </cell>
        </row>
        <row r="114">
          <cell r="A114">
            <v>45992</v>
          </cell>
          <cell r="B114">
            <v>10258.628500000001</v>
          </cell>
          <cell r="C114">
            <v>10500.175800000001</v>
          </cell>
          <cell r="D114">
            <v>7543.5842000000002</v>
          </cell>
          <cell r="E114">
            <v>7810.6175000000003</v>
          </cell>
          <cell r="F114">
            <v>13096.176600000001</v>
          </cell>
          <cell r="G114">
            <v>8956.4794000000002</v>
          </cell>
          <cell r="H114">
            <v>11636.502699999999</v>
          </cell>
          <cell r="I114">
            <v>11790.9282</v>
          </cell>
          <cell r="J114">
            <v>8082.7421999999997</v>
          </cell>
          <cell r="K114">
            <v>8220.4290000000001</v>
          </cell>
          <cell r="L114">
            <v>8641.4408000000003</v>
          </cell>
          <cell r="M114">
            <v>12663.109700000001</v>
          </cell>
          <cell r="N114">
            <v>10518.195599999999</v>
          </cell>
          <cell r="R114">
            <v>8428.1142</v>
          </cell>
          <cell r="S114">
            <v>10148.402899999999</v>
          </cell>
          <cell r="T114">
            <v>11761.3886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  <row r="109">
          <cell r="A109">
            <v>45839</v>
          </cell>
          <cell r="B109">
            <v>9023.973</v>
          </cell>
          <cell r="C109">
            <v>9596.7407000000003</v>
          </cell>
          <cell r="D109">
            <v>6701.1648999999998</v>
          </cell>
          <cell r="E109">
            <v>7420.9381999999996</v>
          </cell>
          <cell r="F109">
            <v>9071.7970000000005</v>
          </cell>
          <cell r="G109">
            <v>7801.8271000000004</v>
          </cell>
          <cell r="H109">
            <v>10234.596600000001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8027.0607</v>
          </cell>
          <cell r="M109">
            <v>10917.619500000001</v>
          </cell>
          <cell r="N109">
            <v>8772.9431999999997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AG109">
            <v>0.36566544858649941</v>
          </cell>
        </row>
        <row r="110">
          <cell r="A110">
            <v>45870</v>
          </cell>
          <cell r="B110">
            <v>9193.2440999999999</v>
          </cell>
          <cell r="C110">
            <v>9729.0210999999999</v>
          </cell>
          <cell r="D110">
            <v>6932.52</v>
          </cell>
          <cell r="E110">
            <v>7401.8179</v>
          </cell>
          <cell r="F110">
            <v>9314.2826000000005</v>
          </cell>
          <cell r="G110">
            <v>7874.7485999999999</v>
          </cell>
          <cell r="H110">
            <v>10410.693799999999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8230.8327000000008</v>
          </cell>
          <cell r="M110">
            <v>11291.302799999999</v>
          </cell>
          <cell r="N110">
            <v>8970.2821000000004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AG110">
            <v>0.33555932750613171</v>
          </cell>
        </row>
        <row r="111">
          <cell r="A111">
            <v>45901</v>
          </cell>
          <cell r="B111">
            <v>9384.0921999999991</v>
          </cell>
          <cell r="C111">
            <v>9910.1309999999994</v>
          </cell>
          <cell r="D111">
            <v>7042.0634</v>
          </cell>
          <cell r="E111">
            <v>7553.7487000000001</v>
          </cell>
          <cell r="F111">
            <v>9605.6566000000003</v>
          </cell>
          <cell r="G111">
            <v>8048.6895999999997</v>
          </cell>
          <cell r="H111">
            <v>10648.1896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8483.1542000000009</v>
          </cell>
          <cell r="M111">
            <v>11412.441500000001</v>
          </cell>
          <cell r="N111">
            <v>9162.4210999999996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AG111">
            <v>0.31757557076022436</v>
          </cell>
        </row>
        <row r="112">
          <cell r="A112">
            <v>45931</v>
          </cell>
          <cell r="B112">
            <v>9603.8623000000007</v>
          </cell>
          <cell r="C112">
            <v>10136.6605</v>
          </cell>
          <cell r="D112">
            <v>7209.6845999999996</v>
          </cell>
          <cell r="E112">
            <v>7736.2574999999997</v>
          </cell>
          <cell r="F112">
            <v>9874.9092000000001</v>
          </cell>
          <cell r="G112">
            <v>8179.9960000000001</v>
          </cell>
          <cell r="H112">
            <v>10842.673000000001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8626.8402000000006</v>
          </cell>
          <cell r="M112">
            <v>11665.8824</v>
          </cell>
          <cell r="N112">
            <v>9386.3089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AG112">
            <v>0.31308756349609079</v>
          </cell>
        </row>
        <row r="113">
          <cell r="A113">
            <v>45962</v>
          </cell>
          <cell r="B113">
            <v>9841.3580999999995</v>
          </cell>
          <cell r="C113">
            <v>10421.9128</v>
          </cell>
          <cell r="D113">
            <v>7293.6616000000004</v>
          </cell>
          <cell r="E113">
            <v>7776.5032000000001</v>
          </cell>
          <cell r="F113">
            <v>10213.7353</v>
          </cell>
          <cell r="G113">
            <v>8271.6453999999994</v>
          </cell>
          <cell r="H113">
            <v>11102.611800000001</v>
          </cell>
          <cell r="I113">
            <v>10299.7148</v>
          </cell>
          <cell r="J113">
            <v>8974.1836999999996</v>
          </cell>
          <cell r="K113">
            <v>8892.1371999999992</v>
          </cell>
          <cell r="L113">
            <v>8819.1805999999997</v>
          </cell>
          <cell r="M113">
            <v>11952.215899999999</v>
          </cell>
          <cell r="N113">
            <v>9621.3785000000007</v>
          </cell>
          <cell r="P113">
            <v>8584.9379000000008</v>
          </cell>
          <cell r="Q113">
            <v>10086.479300000001</v>
          </cell>
          <cell r="R113">
            <v>9748.3089999999993</v>
          </cell>
          <cell r="AG113">
            <v>0.31368193533748423</v>
          </cell>
        </row>
        <row r="114">
          <cell r="A114">
            <v>45992</v>
          </cell>
          <cell r="B114">
            <v>10121.371499999999</v>
          </cell>
          <cell r="C114">
            <v>10748.4071</v>
          </cell>
          <cell r="D114">
            <v>7499.3540999999996</v>
          </cell>
          <cell r="E114">
            <v>7861.3244999999997</v>
          </cell>
          <cell r="F114">
            <v>10561.7634</v>
          </cell>
          <cell r="G114">
            <v>8436.8958999999995</v>
          </cell>
          <cell r="H114">
            <v>11335.1633</v>
          </cell>
          <cell r="I114">
            <v>10712.0821</v>
          </cell>
          <cell r="J114">
            <v>9271.0637000000006</v>
          </cell>
          <cell r="K114">
            <v>9118.0447999999997</v>
          </cell>
          <cell r="L114">
            <v>8851.3058000000001</v>
          </cell>
          <cell r="M114">
            <v>12333.0229</v>
          </cell>
          <cell r="N114">
            <v>9875.41</v>
          </cell>
          <cell r="P114">
            <v>8637.1054999999997</v>
          </cell>
          <cell r="Q114">
            <v>10392.492200000001</v>
          </cell>
          <cell r="R114">
            <v>10069.098599999999</v>
          </cell>
          <cell r="AG114">
            <v>0.31548760512645724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  <row r="109">
          <cell r="DE109">
            <v>9194.7499617640806</v>
          </cell>
          <cell r="DF109">
            <v>9012.4108381357055</v>
          </cell>
          <cell r="DG109">
            <v>8825.8989240479477</v>
          </cell>
          <cell r="DH109">
            <v>8552.5526938945932</v>
          </cell>
          <cell r="DI109">
            <v>8898.525641913775</v>
          </cell>
          <cell r="DJ109">
            <v>8875.8992005999116</v>
          </cell>
          <cell r="DK109">
            <v>9048.152267666308</v>
          </cell>
        </row>
        <row r="110">
          <cell r="DE110">
            <v>9354.1975357943629</v>
          </cell>
          <cell r="DF110">
            <v>9169.720900068105</v>
          </cell>
          <cell r="DG110">
            <v>8952.3933397319724</v>
          </cell>
          <cell r="DH110">
            <v>8650.3486739072523</v>
          </cell>
          <cell r="DI110">
            <v>9056.4446945620966</v>
          </cell>
          <cell r="DJ110">
            <v>8979.5870620029327</v>
          </cell>
          <cell r="DK110">
            <v>9199.1939658512547</v>
          </cell>
        </row>
        <row r="111">
          <cell r="DE111">
            <v>9456.7891610079296</v>
          </cell>
          <cell r="DF111">
            <v>9270.6455650598709</v>
          </cell>
          <cell r="DG111">
            <v>9081.4041951121726</v>
          </cell>
          <cell r="DH111">
            <v>8741.3411373518065</v>
          </cell>
          <cell r="DI111">
            <v>9192.947590058935</v>
          </cell>
          <cell r="DJ111">
            <v>9097.8224454859319</v>
          </cell>
          <cell r="DK111">
            <v>9304.9817017582573</v>
          </cell>
        </row>
        <row r="112">
          <cell r="DE112">
            <v>9673.4449108288827</v>
          </cell>
          <cell r="DF112">
            <v>9447.7650309798482</v>
          </cell>
          <cell r="DG112">
            <v>9282.0865990730254</v>
          </cell>
          <cell r="DH112">
            <v>8910.7820945415515</v>
          </cell>
          <cell r="DI112">
            <v>9400.9152277798439</v>
          </cell>
          <cell r="DJ112">
            <v>9263.5536669869489</v>
          </cell>
          <cell r="DK112">
            <v>9502.1143476196194</v>
          </cell>
        </row>
        <row r="113">
          <cell r="DE113">
            <v>9930.274763657224</v>
          </cell>
          <cell r="DF113">
            <v>9671.5636957978095</v>
          </cell>
          <cell r="DG113">
            <v>9514.7346902438694</v>
          </cell>
          <cell r="DH113">
            <v>9132.393485565417</v>
          </cell>
          <cell r="DI113">
            <v>9650.1650004597559</v>
          </cell>
          <cell r="DJ113">
            <v>9415.4885302027469</v>
          </cell>
          <cell r="DK113">
            <v>9739.2124302608136</v>
          </cell>
        </row>
        <row r="114">
          <cell r="DE114">
            <v>10145.408656979203</v>
          </cell>
          <cell r="DF114">
            <v>9891.0816894482523</v>
          </cell>
          <cell r="DG114">
            <v>9674.4488879424953</v>
          </cell>
          <cell r="DH114">
            <v>9334.1688594937277</v>
          </cell>
          <cell r="DI114">
            <v>9873.3434229403392</v>
          </cell>
          <cell r="DJ114">
            <v>9594.7359631379677</v>
          </cell>
          <cell r="DK114">
            <v>9950.2065985722929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13"/>
  <sheetViews>
    <sheetView zoomScale="97" workbookViewId="0">
      <pane xSplit="1" ySplit="4" topLeftCell="B105" activePane="bottomRight" state="frozen"/>
      <selection pane="topRight" activeCell="B1" sqref="B1"/>
      <selection pane="bottomLeft" activeCell="A4" sqref="A4"/>
      <selection pane="bottomRight" activeCell="A113" sqref="A113:XFD113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101.5773205158</v>
      </c>
      <c r="S6" s="19">
        <f t="shared" ref="S6:S69" si="1">+($C$3*$C6+$D$3*$D6+$E$3*$E6+$G$3*$G6+$K$3*$K6+$M$3*$M6+$N$3*$N6)/SUM($C$3:$E$3,$G$3,$K$3,$M$3:$N$3)</f>
        <v>101.38044496894182</v>
      </c>
      <c r="T6" s="19">
        <f t="shared" ref="T6:T69" si="2">+($E$3*$E6+$G$3*$G6+$K$3*$K6+$M$3*$M6+$N$3*$N6)/SUM($E$3,$G$3,$K$3,$M$3:$N$3)</f>
        <v>101.48325004556183</v>
      </c>
      <c r="U6" s="19">
        <f t="shared" ref="U6:U69" si="3">+($E$3*$E6+$G$3*$G6+$K$3*$K6+$N$3*$N6)/SUM($E$3,$G$3,$K$3,$N$3)</f>
        <v>100.95177585346731</v>
      </c>
      <c r="V6" s="19"/>
      <c r="W6" s="20">
        <f t="shared" ref="W6:W69" si="4">($E$3*$E6+SUMPRODUCT($G$3:$L$3,$G6:$L6)+$N$3*$N6)/SUM($E$3,$G$3:$L$3,$N$3)</f>
        <v>101.52026512762467</v>
      </c>
      <c r="Y6" s="24">
        <f t="shared" ref="Y6:AO6" si="5">+B6/B5-1</f>
        <v>1.5858999999999845E-2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-9.9339999999998874E-3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2.3500999999999994E-2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7.9519999999999591E-3</v>
      </c>
      <c r="AJ6" s="24">
        <f t="shared" si="5"/>
        <v>3.1001999999999974E-2</v>
      </c>
      <c r="AK6" s="24">
        <f t="shared" si="5"/>
        <v>1.9344999999999946E-2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1.5773205158000181E-2</v>
      </c>
      <c r="AP6" s="24">
        <f t="shared" ref="AP6:AR21" si="6">+S6/S5-1</f>
        <v>1.3804449689418075E-2</v>
      </c>
      <c r="AQ6" s="24">
        <f t="shared" si="6"/>
        <v>1.4832500455618458E-2</v>
      </c>
      <c r="AR6" s="24">
        <f t="shared" si="6"/>
        <v>9.5177585346730709E-3</v>
      </c>
      <c r="AS6" s="24" t="e">
        <f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103.65403667950699</v>
      </c>
      <c r="S7" s="19">
        <f t="shared" si="1"/>
        <v>102.78661387387673</v>
      </c>
      <c r="T7" s="19">
        <f t="shared" si="2"/>
        <v>102.26777167902164</v>
      </c>
      <c r="U7" s="19">
        <f t="shared" si="3"/>
        <v>101.4063333823772</v>
      </c>
      <c r="V7" s="19"/>
      <c r="W7" s="20">
        <f t="shared" si="4"/>
        <v>102.97462378390225</v>
      </c>
      <c r="Y7" s="24">
        <f t="shared" ref="Y7:Y70" si="7">+B7/B6-1</f>
        <v>2.0672160211210544E-2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-1.5584819597885824E-3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2.6722983172464021E-2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3.1604679587917017E-2</v>
      </c>
      <c r="AJ7" s="24">
        <f t="shared" ref="AJ7:AJ70" si="18">+M7/M6-1</f>
        <v>1.7346232112061877E-2</v>
      </c>
      <c r="AK7" s="24">
        <f t="shared" ref="AK7:AK70" si="19">+N7/N6-1</f>
        <v>1.825289769410765E-2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2.0444683450613121E-2</v>
      </c>
      <c r="AP7" s="24">
        <f t="shared" si="6"/>
        <v>1.3870218318391636E-2</v>
      </c>
      <c r="AQ7" s="24">
        <f t="shared" si="6"/>
        <v>7.7305529051108213E-3</v>
      </c>
      <c r="AR7" s="24">
        <f t="shared" si="6"/>
        <v>4.5027194922224734E-3</v>
      </c>
      <c r="AS7" s="24" t="e">
        <f t="shared" ref="AS7:AS70" si="24">+V7/V6-1</f>
        <v>#DIV/0!</v>
      </c>
      <c r="AT7" s="24">
        <f t="shared" ref="AT7:AT70" si="25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106.19152694072599</v>
      </c>
      <c r="S8" s="19">
        <f t="shared" si="1"/>
        <v>105.07108879117253</v>
      </c>
      <c r="T8" s="19">
        <f t="shared" si="2"/>
        <v>104.14793092568695</v>
      </c>
      <c r="U8" s="19">
        <f t="shared" si="3"/>
        <v>103.55340783620139</v>
      </c>
      <c r="V8" s="19"/>
      <c r="W8" s="20">
        <f t="shared" si="4"/>
        <v>105.39323385316821</v>
      </c>
      <c r="Y8" s="24">
        <f t="shared" si="7"/>
        <v>2.3741897403600554E-2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3.4422062005638576E-2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1.9574592806598901E-2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0.1092519003508341</v>
      </c>
      <c r="AJ8" s="24">
        <f t="shared" si="18"/>
        <v>1.0183184826568326E-2</v>
      </c>
      <c r="AK8" s="24">
        <f t="shared" si="19"/>
        <v>1.7998922877862311E-2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2.4480380528399515E-2</v>
      </c>
      <c r="AP8" s="24">
        <f t="shared" si="6"/>
        <v>2.2225412738072547E-2</v>
      </c>
      <c r="AQ8" s="24">
        <f t="shared" si="6"/>
        <v>1.8384670124292901E-2</v>
      </c>
      <c r="AR8" s="24">
        <f t="shared" si="6"/>
        <v>2.1172981826767412E-2</v>
      </c>
      <c r="AS8" s="24" t="e">
        <f t="shared" si="24"/>
        <v>#DIV/0!</v>
      </c>
      <c r="AT8" s="24">
        <f t="shared" si="25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109.02252617485701</v>
      </c>
      <c r="S9" s="19">
        <f t="shared" si="1"/>
        <v>107.62567498559318</v>
      </c>
      <c r="T9" s="19">
        <f t="shared" si="2"/>
        <v>106.86663461001211</v>
      </c>
      <c r="U9" s="19">
        <f t="shared" si="3"/>
        <v>106.50084763408849</v>
      </c>
      <c r="V9" s="19"/>
      <c r="W9" s="20">
        <f t="shared" si="4"/>
        <v>107.95688502164217</v>
      </c>
      <c r="Y9" s="24">
        <f t="shared" si="7"/>
        <v>2.6558301836310916E-2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4.5235929783384643E-2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1.7824909326110472E-2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2.8935095876657657E-2</v>
      </c>
      <c r="AJ9" s="24">
        <f t="shared" si="18"/>
        <v>1.9090817286684159E-2</v>
      </c>
      <c r="AK9" s="24">
        <f t="shared" si="19"/>
        <v>1.7800882614871893E-2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2.6659370250050385E-2</v>
      </c>
      <c r="AP9" s="24">
        <f t="shared" si="6"/>
        <v>2.4312931595273257E-2</v>
      </c>
      <c r="AQ9" s="24">
        <f t="shared" si="6"/>
        <v>2.6104250561300724E-2</v>
      </c>
      <c r="AR9" s="24">
        <f t="shared" si="6"/>
        <v>2.84629917979069E-2</v>
      </c>
      <c r="AS9" s="24" t="e">
        <f t="shared" si="24"/>
        <v>#DIV/0!</v>
      </c>
      <c r="AT9" s="24">
        <f t="shared" si="25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110.57920699874899</v>
      </c>
      <c r="S10" s="19">
        <f t="shared" si="1"/>
        <v>109.21769141520394</v>
      </c>
      <c r="T10" s="19">
        <f t="shared" si="2"/>
        <v>108.56556335503731</v>
      </c>
      <c r="U10" s="19">
        <f t="shared" si="3"/>
        <v>108.24064191062567</v>
      </c>
      <c r="V10" s="19"/>
      <c r="W10" s="20">
        <f t="shared" si="4"/>
        <v>109.46263164868577</v>
      </c>
      <c r="Y10" s="24">
        <f t="shared" si="7"/>
        <v>1.4347502493881281E-2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1.7265995886999175E-2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1.534680702783997E-2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1.6950866333609538E-2</v>
      </c>
      <c r="AJ10" s="24">
        <f t="shared" si="18"/>
        <v>1.4582397584726792E-2</v>
      </c>
      <c r="AK10" s="24">
        <f t="shared" si="19"/>
        <v>1.2919339211226566E-2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1.4278524617887589E-2</v>
      </c>
      <c r="AP10" s="24">
        <f t="shared" si="6"/>
        <v>1.4792162091655792E-2</v>
      </c>
      <c r="AQ10" s="24">
        <f t="shared" si="6"/>
        <v>1.5897653661735456E-2</v>
      </c>
      <c r="AR10" s="24">
        <f t="shared" si="6"/>
        <v>1.6335966475259367E-2</v>
      </c>
      <c r="AS10" s="24" t="e">
        <f t="shared" si="24"/>
        <v>#DIV/0!</v>
      </c>
      <c r="AT10" s="24">
        <f t="shared" si="25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111.889321594554</v>
      </c>
      <c r="S11" s="19">
        <f t="shared" si="1"/>
        <v>110.46887185577305</v>
      </c>
      <c r="T11" s="19">
        <f t="shared" si="2"/>
        <v>110.06603167858187</v>
      </c>
      <c r="U11" s="19">
        <f t="shared" si="3"/>
        <v>109.77630244936441</v>
      </c>
      <c r="V11" s="19"/>
      <c r="W11" s="20">
        <f t="shared" si="4"/>
        <v>110.82024267614209</v>
      </c>
      <c r="Y11" s="24">
        <f t="shared" si="7"/>
        <v>1.1920734713892323E-2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8.8764416974780325E-3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1.4722882513167779E-2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9.8243433590190499E-3</v>
      </c>
      <c r="AJ11" s="24">
        <f t="shared" si="18"/>
        <v>1.2718830240036727E-2</v>
      </c>
      <c r="AK11" s="24">
        <f t="shared" si="19"/>
        <v>1.3212635954379603E-2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1.1847748155942472E-2</v>
      </c>
      <c r="AP11" s="24">
        <f t="shared" si="6"/>
        <v>1.1455840389562821E-2</v>
      </c>
      <c r="AQ11" s="24">
        <f t="shared" si="6"/>
        <v>1.3820849606220209E-2</v>
      </c>
      <c r="AR11" s="24">
        <f t="shared" si="6"/>
        <v>1.4187467033009105E-2</v>
      </c>
      <c r="AS11" s="24" t="e">
        <f t="shared" si="24"/>
        <v>#DIV/0!</v>
      </c>
      <c r="AT11" s="24">
        <f t="shared" si="25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113.81292824036899</v>
      </c>
      <c r="S12" s="19">
        <f t="shared" si="1"/>
        <v>112.10166804687019</v>
      </c>
      <c r="T12" s="19">
        <f t="shared" si="2"/>
        <v>111.81044832820722</v>
      </c>
      <c r="U12" s="19">
        <f t="shared" si="3"/>
        <v>111.16406378296541</v>
      </c>
      <c r="V12" s="19"/>
      <c r="W12" s="20">
        <f t="shared" si="4"/>
        <v>112.74062542615286</v>
      </c>
      <c r="Y12" s="24">
        <f t="shared" si="7"/>
        <v>1.7322662871029015E-2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-1.2204271814212797E-2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3.3189207855758296E-2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8.2961574784801151E-3</v>
      </c>
      <c r="AJ12" s="24">
        <f t="shared" si="18"/>
        <v>2.5503053245904628E-2</v>
      </c>
      <c r="AK12" s="24">
        <f t="shared" si="19"/>
        <v>1.3245099114003622E-2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1.7192048520818126E-2</v>
      </c>
      <c r="AP12" s="24">
        <f t="shared" si="6"/>
        <v>1.4780599852860954E-2</v>
      </c>
      <c r="AQ12" s="24">
        <f t="shared" si="6"/>
        <v>1.584881932256299E-2</v>
      </c>
      <c r="AR12" s="24">
        <f t="shared" si="6"/>
        <v>1.2641720504670273E-2</v>
      </c>
      <c r="AS12" s="24" t="e">
        <f t="shared" si="24"/>
        <v>#DIV/0!</v>
      </c>
      <c r="AT12" s="24">
        <f t="shared" si="25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115.41350924859397</v>
      </c>
      <c r="S13" s="19">
        <f t="shared" si="1"/>
        <v>113.42068188403263</v>
      </c>
      <c r="T13" s="19">
        <f t="shared" si="2"/>
        <v>112.34656883312238</v>
      </c>
      <c r="U13" s="19">
        <f t="shared" si="3"/>
        <v>111.60825662290391</v>
      </c>
      <c r="V13" s="19"/>
      <c r="W13" s="20">
        <f t="shared" si="4"/>
        <v>113.89681597764474</v>
      </c>
      <c r="Y13" s="24">
        <f t="shared" si="7"/>
        <v>1.4032580687119323E-2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-6.2342873808055588E-3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2.5134212231058717E-2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1.978813021414827E-2</v>
      </c>
      <c r="AJ13" s="24">
        <f t="shared" si="18"/>
        <v>7.170166202308037E-3</v>
      </c>
      <c r="AK13" s="24">
        <f t="shared" si="19"/>
        <v>1.5802773376444534E-2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1.4063261818943795E-2</v>
      </c>
      <c r="AP13" s="24">
        <f t="shared" si="6"/>
        <v>1.1766228461568939E-2</v>
      </c>
      <c r="AQ13" s="24">
        <f t="shared" si="6"/>
        <v>4.7949052430362737E-3</v>
      </c>
      <c r="AR13" s="24">
        <f t="shared" si="6"/>
        <v>3.9958312499777104E-3</v>
      </c>
      <c r="AS13" s="24" t="e">
        <f t="shared" si="24"/>
        <v>#DIV/0!</v>
      </c>
      <c r="AT13" s="24">
        <f t="shared" si="25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117.62224503120099</v>
      </c>
      <c r="S14" s="19">
        <f t="shared" si="1"/>
        <v>115.67751778071901</v>
      </c>
      <c r="T14" s="19">
        <f t="shared" si="2"/>
        <v>114.89282887248773</v>
      </c>
      <c r="U14" s="19">
        <f t="shared" si="3"/>
        <v>114.45854115498294</v>
      </c>
      <c r="V14" s="19"/>
      <c r="W14" s="20">
        <f t="shared" si="4"/>
        <v>116.32863883355246</v>
      </c>
      <c r="Y14" s="24">
        <f t="shared" si="7"/>
        <v>1.8980446673178442E-2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3.7996079010446993E-2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2.4328900653347585E-2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3.7190039778643991E-2</v>
      </c>
      <c r="AJ14" s="24">
        <f t="shared" si="18"/>
        <v>1.4148358361083746E-2</v>
      </c>
      <c r="AK14" s="24">
        <f t="shared" si="19"/>
        <v>1.6654621701535532E-2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1.9137584473317926E-2</v>
      </c>
      <c r="AP14" s="24">
        <f t="shared" si="6"/>
        <v>1.9897922135522883E-2</v>
      </c>
      <c r="AQ14" s="24">
        <f t="shared" si="6"/>
        <v>2.266433292811576E-2</v>
      </c>
      <c r="AR14" s="24">
        <f t="shared" si="6"/>
        <v>2.5538294552072571E-2</v>
      </c>
      <c r="AS14" s="24" t="e">
        <f t="shared" si="24"/>
        <v>#DIV/0!</v>
      </c>
      <c r="AT14" s="24">
        <f t="shared" si="25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119.39773067375199</v>
      </c>
      <c r="S15" s="19">
        <f t="shared" si="1"/>
        <v>117.47429239416597</v>
      </c>
      <c r="T15" s="19">
        <f t="shared" si="2"/>
        <v>116.54629246452119</v>
      </c>
      <c r="U15" s="19">
        <f t="shared" si="3"/>
        <v>116.12303674148895</v>
      </c>
      <c r="V15" s="19"/>
      <c r="W15" s="20">
        <f t="shared" si="4"/>
        <v>118.1333205848331</v>
      </c>
      <c r="Y15" s="24">
        <f t="shared" si="7"/>
        <v>1.5147326869770827E-2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2.1202810817388285E-2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1.0782812144938037E-2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8.048986337034103E-3</v>
      </c>
      <c r="AJ15" s="24">
        <f t="shared" si="18"/>
        <v>1.3938928236763015E-2</v>
      </c>
      <c r="AK15" s="24">
        <f t="shared" si="19"/>
        <v>1.3734034898752245E-2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1.5094811717630607E-2</v>
      </c>
      <c r="AP15" s="24">
        <f t="shared" si="6"/>
        <v>1.5532617296067475E-2</v>
      </c>
      <c r="AQ15" s="24">
        <f t="shared" si="6"/>
        <v>1.4391355911938852E-2</v>
      </c>
      <c r="AR15" s="24">
        <f t="shared" si="6"/>
        <v>1.4542344937388263E-2</v>
      </c>
      <c r="AS15" s="24" t="e">
        <f t="shared" si="24"/>
        <v>#DIV/0!</v>
      </c>
      <c r="AT15" s="24">
        <f t="shared" si="25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121.03859986450595</v>
      </c>
      <c r="S16" s="19">
        <f t="shared" si="1"/>
        <v>118.89805068988305</v>
      </c>
      <c r="T16" s="19">
        <f t="shared" si="2"/>
        <v>117.99172453805213</v>
      </c>
      <c r="U16" s="19">
        <f t="shared" si="3"/>
        <v>117.33504419730949</v>
      </c>
      <c r="V16" s="19"/>
      <c r="W16" s="20">
        <f t="shared" si="4"/>
        <v>119.83388768247087</v>
      </c>
      <c r="Y16" s="24">
        <f t="shared" si="7"/>
        <v>1.3750829473627713E-2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1.3373284970824795E-2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1.3070144896483393E-2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3.4947449080446891E-3</v>
      </c>
      <c r="AJ16" s="24">
        <f t="shared" si="18"/>
        <v>1.829353157832192E-2</v>
      </c>
      <c r="AK16" s="24">
        <f t="shared" si="19"/>
        <v>1.2269357013946935E-2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1.3742884236531694E-2</v>
      </c>
      <c r="AP16" s="24">
        <f t="shared" si="6"/>
        <v>1.2119743534524829E-2</v>
      </c>
      <c r="AQ16" s="24">
        <f t="shared" si="6"/>
        <v>1.2402214115656784E-2</v>
      </c>
      <c r="AR16" s="24">
        <f t="shared" si="6"/>
        <v>1.0437269725547038E-2</v>
      </c>
      <c r="AS16" s="24" t="e">
        <f t="shared" si="24"/>
        <v>#DIV/0!</v>
      </c>
      <c r="AT16" s="24">
        <f t="shared" si="25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124.82279261218899</v>
      </c>
      <c r="S17" s="19">
        <f t="shared" si="1"/>
        <v>120.17070577278425</v>
      </c>
      <c r="T17" s="19">
        <f t="shared" si="2"/>
        <v>119.68397936764453</v>
      </c>
      <c r="U17" s="19">
        <f t="shared" si="3"/>
        <v>118.87802635654276</v>
      </c>
      <c r="V17" s="19"/>
      <c r="W17" s="20">
        <f t="shared" si="4"/>
        <v>122.04945817556099</v>
      </c>
      <c r="Y17" s="24">
        <f t="shared" si="7"/>
        <v>3.1419739821809234E-2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8.3612589526249614E-3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2.3804201966792782E-2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-8.8224198985242808E-5</v>
      </c>
      <c r="AJ17" s="24">
        <f t="shared" si="18"/>
        <v>1.7888216978804827E-2</v>
      </c>
      <c r="AK17" s="24">
        <f t="shared" si="19"/>
        <v>1.0975659147057559E-2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3.1264346678821164E-2</v>
      </c>
      <c r="AP17" s="24">
        <f t="shared" si="6"/>
        <v>1.0703750612536256E-2</v>
      </c>
      <c r="AQ17" s="24">
        <f t="shared" si="6"/>
        <v>1.4342148453357462E-2</v>
      </c>
      <c r="AR17" s="24">
        <f t="shared" si="6"/>
        <v>1.3150224383421394E-2</v>
      </c>
      <c r="AS17" s="24" t="e">
        <f t="shared" si="24"/>
        <v>#DIV/0!</v>
      </c>
      <c r="AT17" s="24">
        <f t="shared" si="25"/>
        <v>1.8488680755820885E-2</v>
      </c>
      <c r="AV17" s="24">
        <f t="shared" ref="AV17:BL17" si="26">+B17/B5-1</f>
        <v>0.24795599999999984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0.16631499999999999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0.27793800000000002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0.314716</v>
      </c>
      <c r="BG17" s="24">
        <f t="shared" si="26"/>
        <v>0.22136</v>
      </c>
      <c r="BH17" s="24">
        <f t="shared" si="26"/>
        <v>0.19817599999999991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0.24822792612189004</v>
      </c>
      <c r="BM17" s="24">
        <f t="shared" ref="BM17:BO32" si="27">+S17/S5-1</f>
        <v>0.20170705772784236</v>
      </c>
      <c r="BN17" s="24">
        <f t="shared" si="27"/>
        <v>0.19683979367644544</v>
      </c>
      <c r="BO17" s="24">
        <f t="shared" si="27"/>
        <v>0.18878026356542743</v>
      </c>
      <c r="BP17" s="24" t="e">
        <f>+V17/V5-1</f>
        <v>#DIV/0!</v>
      </c>
      <c r="BQ17" s="24">
        <f>+W17/W5-1</f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127.02969369033998</v>
      </c>
      <c r="S18" s="19">
        <f t="shared" si="1"/>
        <v>122.42235553648723</v>
      </c>
      <c r="T18" s="19">
        <f t="shared" si="2"/>
        <v>121.68074182064558</v>
      </c>
      <c r="U18" s="19">
        <f t="shared" si="3"/>
        <v>120.35840553574509</v>
      </c>
      <c r="V18" s="19"/>
      <c r="W18" s="20">
        <f t="shared" si="4"/>
        <v>123.92153009939616</v>
      </c>
      <c r="Y18" s="24">
        <f t="shared" si="7"/>
        <v>1.7573536246470178E-2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-7.5974329405006369E-3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1.7553277232541742E-2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6.3610696150346868E-3</v>
      </c>
      <c r="AJ18" s="24">
        <f t="shared" si="18"/>
        <v>2.9211698434532085E-2</v>
      </c>
      <c r="AK18" s="24">
        <f t="shared" si="19"/>
        <v>2.4214305744731934E-2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1.7680273225480603E-2</v>
      </c>
      <c r="AP18" s="24">
        <f t="shared" si="6"/>
        <v>1.8737093613815814E-2</v>
      </c>
      <c r="AQ18" s="24">
        <f t="shared" si="6"/>
        <v>1.6683623518795265E-2</v>
      </c>
      <c r="AR18" s="24">
        <f t="shared" si="6"/>
        <v>1.2452925276218219E-2</v>
      </c>
      <c r="AS18" s="24" t="e">
        <f t="shared" si="24"/>
        <v>#DIV/0!</v>
      </c>
      <c r="AT18" s="24">
        <f t="shared" si="25"/>
        <v>1.5338633631148957E-2</v>
      </c>
      <c r="AV18" s="24">
        <f t="shared" ref="AV18:AV81" si="28">+B18/B6-1</f>
        <v>0.25006226257777908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0.16906751671100717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0.27051170443409434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0.31264087972443133</v>
      </c>
      <c r="BG18" s="24">
        <f t="shared" ref="BG18:BG81" si="39">+M18/M6-1</f>
        <v>0.21923914793569743</v>
      </c>
      <c r="BH18" s="24">
        <f t="shared" ref="BH18:BH81" si="40">+N18/N6-1</f>
        <v>0.20389956295464251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0.25057141737245336</v>
      </c>
      <c r="BM18" s="24">
        <f t="shared" si="27"/>
        <v>0.20755393778348141</v>
      </c>
      <c r="BN18" s="24">
        <f t="shared" si="27"/>
        <v>0.19902291034250386</v>
      </c>
      <c r="BO18" s="24">
        <f t="shared" si="27"/>
        <v>0.19223663494980747</v>
      </c>
      <c r="BP18" s="24" t="e">
        <f t="shared" ref="BP18:BP81" si="45">+V18/V6-1</f>
        <v>#DIV/0!</v>
      </c>
      <c r="BQ18" s="24">
        <f t="shared" ref="BQ18:BQ81" si="46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130.11675068916799</v>
      </c>
      <c r="S19" s="19">
        <f t="shared" si="1"/>
        <v>124.32397383336716</v>
      </c>
      <c r="T19" s="19">
        <f t="shared" si="2"/>
        <v>122.97026102447813</v>
      </c>
      <c r="U19" s="19">
        <f t="shared" si="3"/>
        <v>121.20446341186961</v>
      </c>
      <c r="V19" s="19"/>
      <c r="W19" s="20">
        <f t="shared" si="4"/>
        <v>126.83309349275666</v>
      </c>
      <c r="Y19" s="24">
        <f t="shared" si="7"/>
        <v>2.4190341345332378E-2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-6.1289692722129585E-3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2.3441789644485622E-2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1.9080493303876844E-2</v>
      </c>
      <c r="AJ19" s="24">
        <f t="shared" si="18"/>
        <v>2.099140996533122E-2</v>
      </c>
      <c r="AK19" s="24">
        <f t="shared" si="19"/>
        <v>1.7531936808429682E-2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2.4301853441867749E-2</v>
      </c>
      <c r="AP19" s="24">
        <f t="shared" si="6"/>
        <v>1.5533260151273209E-2</v>
      </c>
      <c r="AQ19" s="24">
        <f t="shared" si="6"/>
        <v>1.0597561985061565E-2</v>
      </c>
      <c r="AR19" s="24">
        <f t="shared" si="6"/>
        <v>7.0294872415308518E-3</v>
      </c>
      <c r="AS19" s="24" t="e">
        <f t="shared" si="24"/>
        <v>#DIV/0!</v>
      </c>
      <c r="AT19" s="24">
        <f t="shared" si="25"/>
        <v>2.3495218232256754E-2</v>
      </c>
      <c r="AV19" s="24">
        <f t="shared" si="28"/>
        <v>0.25437113435867365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0.16371596816664868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0.26645141275840922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0.29670477626638769</v>
      </c>
      <c r="BG19" s="24">
        <f t="shared" si="39"/>
        <v>0.22360771332632923</v>
      </c>
      <c r="BH19" s="24">
        <f t="shared" si="40"/>
        <v>0.20304715733208978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0.25529844140544533</v>
      </c>
      <c r="BM19" s="24">
        <f t="shared" si="27"/>
        <v>0.20953467720920971</v>
      </c>
      <c r="BN19" s="24">
        <f t="shared" si="27"/>
        <v>0.20243414915144031</v>
      </c>
      <c r="BO19" s="24">
        <f t="shared" si="27"/>
        <v>0.19523563636640673</v>
      </c>
      <c r="BP19" s="24" t="e">
        <f t="shared" si="45"/>
        <v>#DIV/0!</v>
      </c>
      <c r="BQ19" s="24">
        <f t="shared" si="46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133.19729907082299</v>
      </c>
      <c r="S20" s="19">
        <f t="shared" si="1"/>
        <v>127.42264694231967</v>
      </c>
      <c r="T20" s="19">
        <f t="shared" si="2"/>
        <v>126.42397552577503</v>
      </c>
      <c r="U20" s="19">
        <f t="shared" si="3"/>
        <v>125.05303716794789</v>
      </c>
      <c r="V20" s="19"/>
      <c r="W20" s="20">
        <f t="shared" si="4"/>
        <v>130.69318723863313</v>
      </c>
      <c r="Y20" s="24">
        <f t="shared" si="7"/>
        <v>2.3410625508416993E-2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4.3748913383636401E-2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1.3042011401710019E-2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0.13797351378452061</v>
      </c>
      <c r="AJ20" s="24">
        <f t="shared" si="18"/>
        <v>1.7549915265792748E-2</v>
      </c>
      <c r="AK20" s="24">
        <f t="shared" si="19"/>
        <v>1.8568852185946394E-2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2.3675263679263203E-2</v>
      </c>
      <c r="AP20" s="24">
        <f t="shared" si="6"/>
        <v>2.4924180054811451E-2</v>
      </c>
      <c r="AQ20" s="24">
        <f t="shared" si="6"/>
        <v>2.8085770270987798E-2</v>
      </c>
      <c r="AR20" s="24">
        <f t="shared" si="6"/>
        <v>3.1752739525773732E-2</v>
      </c>
      <c r="AS20" s="24" t="e">
        <f t="shared" si="24"/>
        <v>#DIV/0!</v>
      </c>
      <c r="AT20" s="24">
        <f t="shared" si="25"/>
        <v>3.0434436625145667E-2</v>
      </c>
      <c r="AV20" s="24">
        <f t="shared" si="28"/>
        <v>0.25396523331662713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0.17420859615666728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0.25833705113391359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0.33028006544079336</v>
      </c>
      <c r="BG20" s="24">
        <f t="shared" si="39"/>
        <v>0.23253083570930388</v>
      </c>
      <c r="BH20" s="24">
        <f t="shared" si="40"/>
        <v>0.20372068636887164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0.25431192966243987</v>
      </c>
      <c r="BM20" s="24">
        <f t="shared" si="27"/>
        <v>0.21272795788354859</v>
      </c>
      <c r="BN20" s="24">
        <f t="shared" si="27"/>
        <v>0.21388849881216365</v>
      </c>
      <c r="BO20" s="24">
        <f t="shared" si="27"/>
        <v>0.20761875230368254</v>
      </c>
      <c r="BP20" s="24" t="e">
        <f t="shared" si="45"/>
        <v>#DIV/0!</v>
      </c>
      <c r="BQ20" s="24">
        <f t="shared" si="46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136.84540104718499</v>
      </c>
      <c r="S21" s="19">
        <f t="shared" si="1"/>
        <v>129.77462419228291</v>
      </c>
      <c r="T21" s="19">
        <f t="shared" si="2"/>
        <v>129.49178116812845</v>
      </c>
      <c r="U21" s="19">
        <f t="shared" si="3"/>
        <v>128.14713981103168</v>
      </c>
      <c r="V21" s="19"/>
      <c r="W21" s="20">
        <f t="shared" si="4"/>
        <v>133.98153238492694</v>
      </c>
      <c r="Y21" s="24">
        <f t="shared" si="7"/>
        <v>2.7390323758465174E-2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4.0449342751274875E-2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1.7816957298937064E-2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8.1917050595134988E-3</v>
      </c>
      <c r="AJ21" s="24">
        <f t="shared" si="18"/>
        <v>2.2878381927625036E-2</v>
      </c>
      <c r="AK21" s="24">
        <f t="shared" si="19"/>
        <v>1.6857576631959859E-2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2.7388708343269341E-2</v>
      </c>
      <c r="AP21" s="24">
        <f t="shared" si="6"/>
        <v>1.8458078735626327E-2</v>
      </c>
      <c r="AQ21" s="24">
        <f t="shared" si="6"/>
        <v>2.4266011487100947E-2</v>
      </c>
      <c r="AR21" s="24">
        <f t="shared" si="6"/>
        <v>2.4742323042729275E-2</v>
      </c>
      <c r="AS21" s="24" t="e">
        <f t="shared" si="24"/>
        <v>#DIV/0!</v>
      </c>
      <c r="AT21" s="24">
        <f t="shared" si="25"/>
        <v>2.5160800006274187E-2</v>
      </c>
      <c r="AV21" s="24">
        <f t="shared" si="28"/>
        <v>0.25498156776336267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0.16883138754834826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0.25832722004181474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0.30346154267460856</v>
      </c>
      <c r="BG21" s="24">
        <f t="shared" si="39"/>
        <v>0.23711167397515265</v>
      </c>
      <c r="BH21" s="24">
        <f t="shared" si="40"/>
        <v>0.202605068427679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0.25520299197345642</v>
      </c>
      <c r="BM21" s="24">
        <f t="shared" si="27"/>
        <v>0.20579614678053915</v>
      </c>
      <c r="BN21" s="24">
        <f t="shared" si="27"/>
        <v>0.21171384914180358</v>
      </c>
      <c r="BO21" s="24">
        <f t="shared" si="27"/>
        <v>0.20324995206906427</v>
      </c>
      <c r="BP21" s="24" t="e">
        <f t="shared" si="45"/>
        <v>#DIV/0!</v>
      </c>
      <c r="BQ21" s="24">
        <f t="shared" si="46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139.71269035799298</v>
      </c>
      <c r="S22" s="19">
        <f t="shared" si="1"/>
        <v>133.17273444358042</v>
      </c>
      <c r="T22" s="19">
        <f t="shared" si="2"/>
        <v>132.37792063306705</v>
      </c>
      <c r="U22" s="19">
        <f t="shared" si="3"/>
        <v>130.92817740094378</v>
      </c>
      <c r="V22" s="19"/>
      <c r="W22" s="20">
        <f t="shared" si="4"/>
        <v>136.88110247410572</v>
      </c>
      <c r="Y22" s="24">
        <f t="shared" si="7"/>
        <v>2.0753748413176565E-2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1.9510844071741973E-2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2.2093947739119768E-2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8.9338468679174277E-3</v>
      </c>
      <c r="AJ22" s="24">
        <f t="shared" si="18"/>
        <v>2.3999365187258537E-2</v>
      </c>
      <c r="AK22" s="24">
        <f t="shared" si="19"/>
        <v>1.9663164601200434E-2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2.0952763402106056E-2</v>
      </c>
      <c r="AP22" s="24">
        <f t="shared" ref="AP22:AP85" si="47">+S22/S21-1</f>
        <v>2.6184705002594733E-2</v>
      </c>
      <c r="AQ22" s="24">
        <f t="shared" ref="AQ22:AQ85" si="48">+T22/T21-1</f>
        <v>2.2288205775711001E-2</v>
      </c>
      <c r="AR22" s="24">
        <f t="shared" ref="AR22:AR85" si="49">+U22/U21-1</f>
        <v>2.1701909180439571E-2</v>
      </c>
      <c r="AS22" s="24" t="e">
        <f t="shared" si="24"/>
        <v>#DIV/0!</v>
      </c>
      <c r="AT22" s="24">
        <f t="shared" si="25"/>
        <v>2.1641565352815695E-2</v>
      </c>
      <c r="AV22" s="24">
        <f t="shared" si="28"/>
        <v>0.26290756997415188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0.17141070213196463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0.26668900416886432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0.29318584804043413</v>
      </c>
      <c r="BG22" s="24">
        <f t="shared" si="39"/>
        <v>0.2485940736129455</v>
      </c>
      <c r="BH22" s="24">
        <f t="shared" si="40"/>
        <v>0.2106117855280647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0.2634625817091778</v>
      </c>
      <c r="BM22" s="24">
        <f t="shared" si="27"/>
        <v>0.2193329919171112</v>
      </c>
      <c r="BN22" s="24">
        <f t="shared" si="27"/>
        <v>0.21933619227081436</v>
      </c>
      <c r="BO22" s="24">
        <f t="shared" si="27"/>
        <v>0.20960274338590135</v>
      </c>
      <c r="BP22" s="24" t="e">
        <f t="shared" si="45"/>
        <v>#DIV/0!</v>
      </c>
      <c r="BQ22" s="24">
        <f t="shared" si="46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144.90047841428498</v>
      </c>
      <c r="S23" s="19">
        <f t="shared" si="1"/>
        <v>138.13243433773962</v>
      </c>
      <c r="T23" s="19">
        <f t="shared" si="2"/>
        <v>136.20991570945174</v>
      </c>
      <c r="U23" s="19">
        <f t="shared" si="3"/>
        <v>134.82511986997667</v>
      </c>
      <c r="V23" s="19"/>
      <c r="W23" s="20">
        <f t="shared" si="4"/>
        <v>141.77747302404961</v>
      </c>
      <c r="Y23" s="24">
        <f t="shared" si="7"/>
        <v>3.7366760919353981E-2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1.9148448369539661E-2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4.304092049546937E-2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1.2201216597703901E-2</v>
      </c>
      <c r="AJ23" s="24">
        <f t="shared" si="18"/>
        <v>2.6569465584120211E-2</v>
      </c>
      <c r="AK23" s="24">
        <f t="shared" si="19"/>
        <v>3.1776748361912022E-2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3.7131831353322653E-2</v>
      </c>
      <c r="AP23" s="24">
        <f t="shared" si="47"/>
        <v>3.724260761695497E-2</v>
      </c>
      <c r="AQ23" s="24">
        <f t="shared" si="48"/>
        <v>2.8947388341341584E-2</v>
      </c>
      <c r="AR23" s="24">
        <f t="shared" si="49"/>
        <v>2.9763970952556784E-2</v>
      </c>
      <c r="AS23" s="24" t="e">
        <f t="shared" si="24"/>
        <v>#DIV/0!</v>
      </c>
      <c r="AT23" s="24">
        <f t="shared" si="25"/>
        <v>3.5770975404513239E-2</v>
      </c>
      <c r="AV23" s="24">
        <f t="shared" si="28"/>
        <v>0.29466497746489195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0.18333757251044069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0.30203870205187444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0.29622968319361465</v>
      </c>
      <c r="BG23" s="24">
        <f t="shared" si="39"/>
        <v>0.26567070010590599</v>
      </c>
      <c r="BH23" s="24">
        <f t="shared" si="40"/>
        <v>0.23279265109460745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0.29503402424184255</v>
      </c>
      <c r="BM23" s="24">
        <f t="shared" si="27"/>
        <v>0.25041952558440017</v>
      </c>
      <c r="BN23" s="24">
        <f t="shared" si="27"/>
        <v>0.23752908715030285</v>
      </c>
      <c r="BO23" s="24">
        <f t="shared" si="27"/>
        <v>0.22818055319513353</v>
      </c>
      <c r="BP23" s="24" t="e">
        <f t="shared" si="45"/>
        <v>#DIV/0!</v>
      </c>
      <c r="BQ23" s="24">
        <f t="shared" si="46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149.38444437958401</v>
      </c>
      <c r="S24" s="19">
        <f t="shared" si="1"/>
        <v>142.72323724784729</v>
      </c>
      <c r="T24" s="19">
        <f t="shared" si="2"/>
        <v>140.12390375679439</v>
      </c>
      <c r="U24" s="19">
        <f t="shared" si="3"/>
        <v>138.70656374524904</v>
      </c>
      <c r="V24" s="19"/>
      <c r="W24" s="20">
        <f t="shared" si="4"/>
        <v>146.2966447550082</v>
      </c>
      <c r="Y24" s="24">
        <f t="shared" si="7"/>
        <v>3.1016129934470893E-2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-1.4884254123217477E-3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2.8076800034998683E-2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1.7747306760586223E-2</v>
      </c>
      <c r="AJ24" s="24">
        <f t="shared" si="18"/>
        <v>2.8577939511333694E-2</v>
      </c>
      <c r="AK24" s="24">
        <f t="shared" si="19"/>
        <v>3.9374748744918753E-2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3.0945142585926622E-2</v>
      </c>
      <c r="AP24" s="24">
        <f t="shared" si="47"/>
        <v>3.3234793349713687E-2</v>
      </c>
      <c r="AQ24" s="24">
        <f t="shared" si="48"/>
        <v>2.8734971510382179E-2</v>
      </c>
      <c r="AR24" s="24">
        <f t="shared" si="49"/>
        <v>2.8788729274007441E-2</v>
      </c>
      <c r="AS24" s="24" t="e">
        <f t="shared" si="24"/>
        <v>#DIV/0!</v>
      </c>
      <c r="AT24" s="24">
        <f t="shared" si="25"/>
        <v>3.1875104236002372E-2</v>
      </c>
      <c r="AV24" s="24">
        <f t="shared" si="28"/>
        <v>0.31209155496496921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0.19617470402132287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0.29559597811255212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0.30837974461048723</v>
      </c>
      <c r="BG24" s="24">
        <f t="shared" si="39"/>
        <v>0.26946570923824686</v>
      </c>
      <c r="BH24" s="24">
        <f t="shared" si="40"/>
        <v>0.26458401141683985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0.31254372143109443</v>
      </c>
      <c r="BM24" s="24">
        <f t="shared" si="27"/>
        <v>0.27315890775304164</v>
      </c>
      <c r="BN24" s="24">
        <f t="shared" si="27"/>
        <v>0.25322727752129359</v>
      </c>
      <c r="BO24" s="24">
        <f t="shared" si="27"/>
        <v>0.24776442156754075</v>
      </c>
      <c r="BP24" s="24" t="e">
        <f t="shared" si="45"/>
        <v>#DIV/0!</v>
      </c>
      <c r="BQ24" s="24">
        <f t="shared" si="46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155.15329497968199</v>
      </c>
      <c r="S25" s="19">
        <f t="shared" si="1"/>
        <v>147.07406798489421</v>
      </c>
      <c r="T25" s="19">
        <f t="shared" si="2"/>
        <v>143.56173078383671</v>
      </c>
      <c r="U25" s="19">
        <f t="shared" si="3"/>
        <v>142.12181869903628</v>
      </c>
      <c r="V25" s="19"/>
      <c r="W25" s="20">
        <f t="shared" si="4"/>
        <v>151.65415406160946</v>
      </c>
      <c r="Y25" s="24">
        <f t="shared" si="7"/>
        <v>3.8894388753662135E-2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3.4149021205416297E-3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4.0746946455761046E-2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1.9154435865572639E-2</v>
      </c>
      <c r="AJ25" s="24">
        <f t="shared" si="18"/>
        <v>2.4277188512559222E-2</v>
      </c>
      <c r="AK25" s="24">
        <f t="shared" si="19"/>
        <v>4.8925044811896301E-2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3.8617478707752229E-2</v>
      </c>
      <c r="AP25" s="24">
        <f t="shared" si="47"/>
        <v>3.0484389374460852E-2</v>
      </c>
      <c r="AQ25" s="24">
        <f t="shared" si="48"/>
        <v>2.4534193916044167E-2</v>
      </c>
      <c r="AR25" s="24">
        <f t="shared" si="49"/>
        <v>2.4622158184667953E-2</v>
      </c>
      <c r="AS25" s="24" t="e">
        <f t="shared" si="24"/>
        <v>#DIV/0!</v>
      </c>
      <c r="AT25" s="24">
        <f t="shared" si="25"/>
        <v>3.6620862464570303E-2</v>
      </c>
      <c r="AV25" s="24">
        <f t="shared" si="28"/>
        <v>0.34426110161125778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0.20778922870179195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0.31532782924728475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0.30756671999744656</v>
      </c>
      <c r="BG25" s="24">
        <f t="shared" si="39"/>
        <v>0.29102788307816896</v>
      </c>
      <c r="BH25" s="24">
        <f t="shared" si="40"/>
        <v>0.3058182903309008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0.34432525264863778</v>
      </c>
      <c r="BM25" s="24">
        <f t="shared" si="27"/>
        <v>0.29671295871127468</v>
      </c>
      <c r="BN25" s="24">
        <f t="shared" si="27"/>
        <v>0.27784704308220376</v>
      </c>
      <c r="BO25" s="24">
        <f t="shared" si="27"/>
        <v>0.27339878786235317</v>
      </c>
      <c r="BP25" s="24" t="e">
        <f t="shared" si="45"/>
        <v>#DIV/0!</v>
      </c>
      <c r="BQ25" s="24">
        <f t="shared" si="46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165.34956829009298</v>
      </c>
      <c r="S26" s="19">
        <f t="shared" si="1"/>
        <v>157.90007612989069</v>
      </c>
      <c r="T26" s="19">
        <f t="shared" si="2"/>
        <v>154.91982542676811</v>
      </c>
      <c r="U26" s="19">
        <f t="shared" si="3"/>
        <v>154.42522208521282</v>
      </c>
      <c r="V26" s="19"/>
      <c r="W26" s="20">
        <f t="shared" si="4"/>
        <v>163.20781915697927</v>
      </c>
      <c r="Y26" s="24">
        <f t="shared" si="7"/>
        <v>6.5342861600713009E-2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9.7846229556097342E-2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4.5322445349788909E-2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1.6308205121007058E-2</v>
      </c>
      <c r="AJ26" s="24">
        <f t="shared" si="18"/>
        <v>5.7333761427581731E-2</v>
      </c>
      <c r="AK26" s="24">
        <f t="shared" si="19"/>
        <v>7.9262550415015731E-2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6.5717413940491687E-2</v>
      </c>
      <c r="AP26" s="24">
        <f t="shared" si="47"/>
        <v>7.3609224884623403E-2</v>
      </c>
      <c r="AQ26" s="24">
        <f t="shared" si="48"/>
        <v>7.9116451027143597E-2</v>
      </c>
      <c r="AR26" s="24">
        <f t="shared" si="49"/>
        <v>8.6569419803378622E-2</v>
      </c>
      <c r="AS26" s="24" t="e">
        <f t="shared" si="24"/>
        <v>#DIV/0!</v>
      </c>
      <c r="AT26" s="24">
        <f t="shared" si="25"/>
        <v>7.6184296875086766E-2</v>
      </c>
      <c r="AV26" s="24">
        <f t="shared" si="28"/>
        <v>0.40542340474211969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0.27742953720288965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0.34228537535983028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0.28124136880467732</v>
      </c>
      <c r="BG26" s="24">
        <f t="shared" si="39"/>
        <v>0.34600362606602819</v>
      </c>
      <c r="BH26" s="24">
        <f t="shared" si="40"/>
        <v>0.38623358249469009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0.405767831129491</v>
      </c>
      <c r="BM26" s="24">
        <f t="shared" si="27"/>
        <v>0.36500228531191126</v>
      </c>
      <c r="BN26" s="24">
        <f t="shared" si="27"/>
        <v>0.34838550801724821</v>
      </c>
      <c r="BO26" s="24">
        <f t="shared" si="27"/>
        <v>0.34918041525719667</v>
      </c>
      <c r="BP26" s="24" t="e">
        <f t="shared" si="45"/>
        <v>#DIV/0!</v>
      </c>
      <c r="BQ26" s="24">
        <f t="shared" si="46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174.28421661205294</v>
      </c>
      <c r="S27" s="19">
        <f t="shared" si="1"/>
        <v>165.37711159170101</v>
      </c>
      <c r="T27" s="19">
        <f t="shared" si="2"/>
        <v>161.19427314150676</v>
      </c>
      <c r="U27" s="19">
        <f t="shared" si="3"/>
        <v>161.1734582790163</v>
      </c>
      <c r="V27" s="19"/>
      <c r="W27" s="20">
        <f t="shared" si="4"/>
        <v>171.31901072573842</v>
      </c>
      <c r="Y27" s="24">
        <f t="shared" si="7"/>
        <v>5.3916071516107333E-2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5.0437748641228186E-2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5.4728748972476149E-2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2.0814293245968063E-2</v>
      </c>
      <c r="AJ27" s="24">
        <f t="shared" si="18"/>
        <v>3.0896674819689496E-2</v>
      </c>
      <c r="AK27" s="24">
        <f t="shared" si="19"/>
        <v>6.2097990153764604E-2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5.4034905650825804E-2</v>
      </c>
      <c r="AP27" s="24">
        <f t="shared" si="47"/>
        <v>4.7352956661399048E-2</v>
      </c>
      <c r="AQ27" s="24">
        <f t="shared" si="48"/>
        <v>4.050125732748544E-2</v>
      </c>
      <c r="AR27" s="24">
        <f t="shared" si="49"/>
        <v>4.3699054485281996E-2</v>
      </c>
      <c r="AS27" s="24" t="e">
        <f t="shared" si="24"/>
        <v>#DIV/0!</v>
      </c>
      <c r="AT27" s="24">
        <f t="shared" si="25"/>
        <v>4.9698547598123977E-2</v>
      </c>
      <c r="AV27" s="24">
        <f t="shared" si="28"/>
        <v>0.45909689592535741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0.31399971963763162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0.40064409258506273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0.29746621454024536</v>
      </c>
      <c r="BG27" s="24">
        <f t="shared" si="39"/>
        <v>0.36851502961793714</v>
      </c>
      <c r="BH27" s="24">
        <f t="shared" si="40"/>
        <v>0.45236901511185068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0.45969454887107841</v>
      </c>
      <c r="BM27" s="24">
        <f t="shared" si="27"/>
        <v>0.40777278348529977</v>
      </c>
      <c r="BN27" s="24">
        <f t="shared" si="27"/>
        <v>0.38309224371575112</v>
      </c>
      <c r="BO27" s="24">
        <f t="shared" si="27"/>
        <v>0.3879542147852868</v>
      </c>
      <c r="BP27" s="24" t="e">
        <f t="shared" si="45"/>
        <v>#DIV/0!</v>
      </c>
      <c r="BQ27" s="24">
        <f t="shared" si="46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179.79445547694303</v>
      </c>
      <c r="S28" s="19">
        <f t="shared" si="1"/>
        <v>170.68770930806414</v>
      </c>
      <c r="T28" s="19">
        <f t="shared" si="2"/>
        <v>165.90745690239393</v>
      </c>
      <c r="U28" s="19">
        <f t="shared" si="3"/>
        <v>166.07191887583281</v>
      </c>
      <c r="V28" s="19"/>
      <c r="W28" s="20">
        <f t="shared" si="4"/>
        <v>176.93416798367815</v>
      </c>
      <c r="Y28" s="24">
        <f t="shared" si="7"/>
        <v>3.1533649961842602E-2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2.3114831377815115E-2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5.6535572961061265E-2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1.1561703496863807E-2</v>
      </c>
      <c r="AJ28" s="24">
        <f t="shared" si="18"/>
        <v>2.5732120532613756E-2</v>
      </c>
      <c r="AK28" s="24">
        <f t="shared" si="19"/>
        <v>4.3989254533243649E-2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3.1616396320933493E-2</v>
      </c>
      <c r="AP28" s="24">
        <f t="shared" si="47"/>
        <v>3.2112047823609657E-2</v>
      </c>
      <c r="AQ28" s="24">
        <f t="shared" si="48"/>
        <v>2.9239151422889798E-2</v>
      </c>
      <c r="AR28" s="24">
        <f t="shared" si="49"/>
        <v>3.0392476832857396E-2</v>
      </c>
      <c r="AS28" s="24" t="e">
        <f t="shared" si="24"/>
        <v>#DIV/0!</v>
      </c>
      <c r="AT28" s="24">
        <f t="shared" si="25"/>
        <v>3.2776031300629782E-2</v>
      </c>
      <c r="AV28" s="24">
        <f t="shared" si="28"/>
        <v>0.48469180289931746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0.32663118470333119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0.4607382483126039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0.30789637003054371</v>
      </c>
      <c r="BG28" s="24">
        <f t="shared" si="39"/>
        <v>0.37851197103749001</v>
      </c>
      <c r="BH28" s="24">
        <f t="shared" si="40"/>
        <v>0.49787962550456966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0.48543072770347684</v>
      </c>
      <c r="BM28" s="24">
        <f t="shared" si="27"/>
        <v>0.43558038435181712</v>
      </c>
      <c r="BN28" s="24">
        <f t="shared" si="27"/>
        <v>0.406094008303854</v>
      </c>
      <c r="BO28" s="24">
        <f t="shared" si="27"/>
        <v>0.41536503447825757</v>
      </c>
      <c r="BP28" s="24" t="e">
        <f t="shared" si="45"/>
        <v>#DIV/0!</v>
      </c>
      <c r="BQ28" s="24">
        <f t="shared" si="46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184.359251928113</v>
      </c>
      <c r="S29" s="19">
        <f t="shared" si="1"/>
        <v>173.99868443917677</v>
      </c>
      <c r="T29" s="19">
        <f t="shared" si="2"/>
        <v>169.53461427582812</v>
      </c>
      <c r="U29" s="19">
        <f t="shared" si="3"/>
        <v>169.44935695675235</v>
      </c>
      <c r="V29" s="19"/>
      <c r="W29" s="20">
        <f t="shared" si="4"/>
        <v>182.1235539988208</v>
      </c>
      <c r="Y29" s="24">
        <f t="shared" si="7"/>
        <v>2.569823445714392E-2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1.1311618570944537E-2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5.249845063702141E-2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1.021885670689171E-2</v>
      </c>
      <c r="AJ29" s="24">
        <f t="shared" si="18"/>
        <v>2.6521836124326015E-2</v>
      </c>
      <c r="AK29" s="24">
        <f t="shared" si="19"/>
        <v>3.4272005065233424E-2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2.5388972307632596E-2</v>
      </c>
      <c r="AP29" s="24">
        <f t="shared" si="47"/>
        <v>1.9397853217051786E-2</v>
      </c>
      <c r="AQ29" s="24">
        <f t="shared" si="48"/>
        <v>2.1862533735105716E-2</v>
      </c>
      <c r="AR29" s="24">
        <f t="shared" si="49"/>
        <v>2.0337201519570414E-2</v>
      </c>
      <c r="AS29" s="24" t="e">
        <f t="shared" si="24"/>
        <v>#DIV/0!</v>
      </c>
      <c r="AT29" s="24">
        <f t="shared" si="25"/>
        <v>2.9329473635761216E-2</v>
      </c>
      <c r="AV29" s="24">
        <f t="shared" si="28"/>
        <v>0.4764559006888065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0.3305127688488958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0.50167848518472735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0.32137815315246798</v>
      </c>
      <c r="BG29" s="24">
        <f t="shared" si="39"/>
        <v>0.3902043623501672</v>
      </c>
      <c r="BH29" s="24">
        <f t="shared" si="40"/>
        <v>0.53239590844750695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0.47696785234486283</v>
      </c>
      <c r="BM29" s="24">
        <f t="shared" si="27"/>
        <v>0.44792928792620312</v>
      </c>
      <c r="BN29" s="24">
        <f t="shared" si="27"/>
        <v>0.41651886218666512</v>
      </c>
      <c r="BO29" s="24">
        <f t="shared" si="27"/>
        <v>0.42540520018842209</v>
      </c>
      <c r="BP29" s="24" t="e">
        <f t="shared" si="45"/>
        <v>#DIV/0!</v>
      </c>
      <c r="BQ29" s="24">
        <f t="shared" si="46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189.77250885446097</v>
      </c>
      <c r="S30" s="19">
        <f t="shared" si="1"/>
        <v>178.96547728663089</v>
      </c>
      <c r="T30" s="19">
        <f t="shared" si="2"/>
        <v>173.60202022739674</v>
      </c>
      <c r="U30" s="19">
        <f t="shared" si="3"/>
        <v>172.77027853430073</v>
      </c>
      <c r="V30" s="19"/>
      <c r="W30" s="20">
        <f t="shared" si="4"/>
        <v>186.71357990471549</v>
      </c>
      <c r="Y30" s="24">
        <f t="shared" si="7"/>
        <v>2.9062409093474573E-2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-5.6012481013947291E-3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2.9089883963540286E-2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5.7326662971144415E-3</v>
      </c>
      <c r="AJ30" s="24">
        <f t="shared" si="18"/>
        <v>3.7330529936275614E-2</v>
      </c>
      <c r="AK30" s="24">
        <f t="shared" si="19"/>
        <v>3.6373142782449408E-2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2.9362545517698013E-2</v>
      </c>
      <c r="AP30" s="24">
        <f t="shared" si="47"/>
        <v>2.8545002299660061E-2</v>
      </c>
      <c r="AQ30" s="24">
        <f t="shared" si="48"/>
        <v>2.3991595869331306E-2</v>
      </c>
      <c r="AR30" s="24">
        <f t="shared" si="49"/>
        <v>1.959831324940331E-2</v>
      </c>
      <c r="AS30" s="24" t="e">
        <f t="shared" si="24"/>
        <v>#DIV/0!</v>
      </c>
      <c r="AT30" s="24">
        <f t="shared" si="25"/>
        <v>2.520281317332751E-2</v>
      </c>
      <c r="AV30" s="24">
        <f t="shared" si="28"/>
        <v>0.49312576630834082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0.33318905114155717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0.5187039073494466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0.32055304331789736</v>
      </c>
      <c r="BG30" s="24">
        <f t="shared" si="39"/>
        <v>0.40117084765933875</v>
      </c>
      <c r="BH30" s="24">
        <f t="shared" si="40"/>
        <v>0.55058756230702843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0.49392243137316383</v>
      </c>
      <c r="BM30" s="24">
        <f t="shared" si="27"/>
        <v>0.46186925175844484</v>
      </c>
      <c r="BN30" s="24">
        <f t="shared" si="27"/>
        <v>0.42670087007919344</v>
      </c>
      <c r="BO30" s="24">
        <f t="shared" si="27"/>
        <v>0.43546499943445904</v>
      </c>
      <c r="BP30" s="24" t="e">
        <f t="shared" si="45"/>
        <v>#DIV/0!</v>
      </c>
      <c r="BQ30" s="24">
        <f t="shared" si="46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196.88805194288099</v>
      </c>
      <c r="S31" s="19">
        <f t="shared" si="1"/>
        <v>185.84854979790438</v>
      </c>
      <c r="T31" s="19">
        <f t="shared" si="2"/>
        <v>177.88051134974879</v>
      </c>
      <c r="U31" s="19">
        <f t="shared" si="3"/>
        <v>176.34977601615893</v>
      </c>
      <c r="V31" s="19"/>
      <c r="W31" s="20">
        <f t="shared" si="4"/>
        <v>190.81608062608632</v>
      </c>
      <c r="Y31" s="24">
        <f t="shared" si="7"/>
        <v>3.7656221899571962E-2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9.6351188026739809E-3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3.1720456514507056E-2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1.6749122594144961E-2</v>
      </c>
      <c r="AJ31" s="24">
        <f t="shared" si="18"/>
        <v>3.6365236398733902E-2</v>
      </c>
      <c r="AK31" s="24">
        <f t="shared" si="19"/>
        <v>3.0969633142463149E-2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3.7495120507033075E-2</v>
      </c>
      <c r="AP31" s="24">
        <f t="shared" si="47"/>
        <v>3.8460336684094543E-2</v>
      </c>
      <c r="AQ31" s="24">
        <f t="shared" si="48"/>
        <v>2.4645399383876887E-2</v>
      </c>
      <c r="AR31" s="24">
        <f t="shared" si="49"/>
        <v>2.0718248024051977E-2</v>
      </c>
      <c r="AS31" s="24" t="e">
        <f t="shared" si="24"/>
        <v>#DIV/0!</v>
      </c>
      <c r="AT31" s="24">
        <f t="shared" si="25"/>
        <v>2.1972160372397243E-2</v>
      </c>
      <c r="AV31" s="24">
        <f t="shared" si="28"/>
        <v>0.51275713013779733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0.35433516464411152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0.53098877186285809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0.31753198786048431</v>
      </c>
      <c r="BG31" s="24">
        <f t="shared" si="39"/>
        <v>0.42226931842530724</v>
      </c>
      <c r="BH31" s="24">
        <f t="shared" si="40"/>
        <v>0.5710648800676541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0.51316453031647691</v>
      </c>
      <c r="BM31" s="24">
        <f t="shared" si="27"/>
        <v>0.49487298440926053</v>
      </c>
      <c r="BN31" s="24">
        <f t="shared" si="27"/>
        <v>0.44653276221264893</v>
      </c>
      <c r="BO31" s="24">
        <f t="shared" si="27"/>
        <v>0.45497757303621622</v>
      </c>
      <c r="BP31" s="24" t="e">
        <f t="shared" si="45"/>
        <v>#DIV/0!</v>
      </c>
      <c r="BQ31" s="24">
        <f t="shared" si="46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206.13845039350997</v>
      </c>
      <c r="S32" s="19">
        <f t="shared" si="1"/>
        <v>195.00275267966563</v>
      </c>
      <c r="T32" s="19">
        <f t="shared" si="2"/>
        <v>185.24325297165785</v>
      </c>
      <c r="U32" s="19">
        <f t="shared" si="3"/>
        <v>183.53526916476841</v>
      </c>
      <c r="V32" s="19"/>
      <c r="W32" s="20">
        <f t="shared" si="4"/>
        <v>199.5134597424676</v>
      </c>
      <c r="Y32" s="24">
        <f t="shared" si="7"/>
        <v>4.6795401882895993E-2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6.5684706987861663E-2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3.2475248107872279E-2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0.17909550454274248</v>
      </c>
      <c r="AJ32" s="24">
        <f t="shared" si="18"/>
        <v>4.3289711270445119E-2</v>
      </c>
      <c r="AK32" s="24">
        <f t="shared" si="19"/>
        <v>3.0831967662268589E-2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4.6983036092574038E-2</v>
      </c>
      <c r="AP32" s="24">
        <f t="shared" si="47"/>
        <v>4.925625134936884E-2</v>
      </c>
      <c r="AQ32" s="24">
        <f t="shared" si="48"/>
        <v>4.1391502453197004E-2</v>
      </c>
      <c r="AR32" s="24">
        <f t="shared" si="49"/>
        <v>4.0745689112477557E-2</v>
      </c>
      <c r="AS32" s="24" t="e">
        <f t="shared" si="24"/>
        <v>#DIV/0!</v>
      </c>
      <c r="AT32" s="24">
        <f t="shared" si="25"/>
        <v>4.5579906514400248E-2</v>
      </c>
      <c r="AV32" s="24">
        <f t="shared" si="28"/>
        <v>0.54732339935119079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0.38279834794580103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0.56035780775991872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0.36514253201829838</v>
      </c>
      <c r="BG32" s="24">
        <f t="shared" si="39"/>
        <v>0.45824683812308153</v>
      </c>
      <c r="BH32" s="24">
        <f t="shared" si="40"/>
        <v>0.5899798017282929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0.54761734533297912</v>
      </c>
      <c r="BM32" s="24">
        <f t="shared" si="27"/>
        <v>0.53036181054955955</v>
      </c>
      <c r="BN32" s="24">
        <f t="shared" si="27"/>
        <v>0.46525413554876605</v>
      </c>
      <c r="BO32" s="24">
        <f t="shared" si="27"/>
        <v>0.46765942932100169</v>
      </c>
      <c r="BP32" s="24" t="e">
        <f t="shared" si="45"/>
        <v>#DIV/0!</v>
      </c>
      <c r="BQ32" s="24">
        <f t="shared" si="46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213.23682037322902</v>
      </c>
      <c r="S33" s="19">
        <f t="shared" si="1"/>
        <v>201.68295296611657</v>
      </c>
      <c r="T33" s="19">
        <f t="shared" si="2"/>
        <v>193.37963450729711</v>
      </c>
      <c r="U33" s="19">
        <f t="shared" si="3"/>
        <v>191.79155049780874</v>
      </c>
      <c r="V33" s="19"/>
      <c r="W33" s="20">
        <f t="shared" si="4"/>
        <v>207.68897098438904</v>
      </c>
      <c r="Y33" s="24">
        <f t="shared" si="7"/>
        <v>3.444697949233122E-2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6.2033670861069146E-2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3.5033203561361193E-2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1.5452951758222033E-2</v>
      </c>
      <c r="AJ33" s="24">
        <f t="shared" si="18"/>
        <v>4.0808739358830781E-2</v>
      </c>
      <c r="AK33" s="24">
        <f t="shared" si="19"/>
        <v>2.970358718694377E-2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3.4434963327649726E-2</v>
      </c>
      <c r="AP33" s="24">
        <f t="shared" si="47"/>
        <v>3.4256953784773669E-2</v>
      </c>
      <c r="AQ33" s="24">
        <f t="shared" si="48"/>
        <v>4.3922687628920709E-2</v>
      </c>
      <c r="AR33" s="24">
        <f t="shared" si="49"/>
        <v>4.4984712587466058E-2</v>
      </c>
      <c r="AS33" s="24" t="e">
        <f t="shared" si="24"/>
        <v>#DIV/0!</v>
      </c>
      <c r="AT33" s="24">
        <f t="shared" si="25"/>
        <v>4.0977241598007419E-2</v>
      </c>
      <c r="AV33" s="24">
        <f t="shared" si="28"/>
        <v>0.55795122821591314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0.41148477411319084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0.58675106450736081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0.37497462709916318</v>
      </c>
      <c r="BG33" s="24">
        <f t="shared" si="39"/>
        <v>0.48380890639281882</v>
      </c>
      <c r="BH33" s="24">
        <f t="shared" si="40"/>
        <v>0.61006609285164215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0.5582315426128488</v>
      </c>
      <c r="BM33" s="24">
        <f t="shared" ref="BM33:BM95" si="50">+S33/S21-1</f>
        <v>0.55410161440567451</v>
      </c>
      <c r="BN33" s="24">
        <f t="shared" ref="BN33:BN95" si="51">+T33/T21-1</f>
        <v>0.49337380923209695</v>
      </c>
      <c r="BO33" s="24">
        <f t="shared" ref="BO33:BO95" si="52">+U33/U21-1</f>
        <v>0.49665104332900745</v>
      </c>
      <c r="BP33" s="24" t="e">
        <f t="shared" si="45"/>
        <v>#DIV/0!</v>
      </c>
      <c r="BQ33" s="24">
        <f t="shared" si="46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219.773810477284</v>
      </c>
      <c r="S34" s="19">
        <f t="shared" si="1"/>
        <v>206.93543926398397</v>
      </c>
      <c r="T34" s="19">
        <f t="shared" si="2"/>
        <v>198.76484997008777</v>
      </c>
      <c r="U34" s="19">
        <f t="shared" si="3"/>
        <v>197.50246929704167</v>
      </c>
      <c r="V34" s="19"/>
      <c r="W34" s="20">
        <f t="shared" si="4"/>
        <v>214.7323991763146</v>
      </c>
      <c r="Y34" s="24">
        <f t="shared" si="7"/>
        <v>3.0590696999836187E-2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3.3545000490556642E-2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5.0763552125963729E-2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3.28535616628991E-2</v>
      </c>
      <c r="AJ34" s="24">
        <f t="shared" si="18"/>
        <v>2.2169786571091921E-2</v>
      </c>
      <c r="AK34" s="24">
        <f t="shared" si="19"/>
        <v>2.7879078925252765E-2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3.0656010029662228E-2</v>
      </c>
      <c r="AP34" s="24">
        <f t="shared" si="47"/>
        <v>2.6043283384242333E-2</v>
      </c>
      <c r="AQ34" s="24">
        <f t="shared" si="48"/>
        <v>2.7847893479121533E-2</v>
      </c>
      <c r="AR34" s="24">
        <f t="shared" si="49"/>
        <v>2.977669654585835E-2</v>
      </c>
      <c r="AS34" s="24" t="e">
        <f t="shared" si="24"/>
        <v>#DIV/0!</v>
      </c>
      <c r="AT34" s="24">
        <f t="shared" si="25"/>
        <v>3.3913347244880709E-2</v>
      </c>
      <c r="AV34" s="24">
        <f t="shared" si="28"/>
        <v>0.57296511981935572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0.43091467838332687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0.63125922873282869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0.40757240447837106</v>
      </c>
      <c r="BG34" s="24">
        <f t="shared" si="39"/>
        <v>0.4811577865406913</v>
      </c>
      <c r="BH34" s="24">
        <f t="shared" si="40"/>
        <v>0.62303916624897737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0.5730411454689357</v>
      </c>
      <c r="BM34" s="24">
        <f t="shared" si="50"/>
        <v>0.55388743896111592</v>
      </c>
      <c r="BN34" s="24">
        <f t="shared" si="51"/>
        <v>0.50149548368444252</v>
      </c>
      <c r="BO34" s="24">
        <f t="shared" si="52"/>
        <v>0.50847948255039244</v>
      </c>
      <c r="BP34" s="24" t="e">
        <f t="shared" si="45"/>
        <v>#DIV/0!</v>
      </c>
      <c r="BQ34" s="24">
        <f t="shared" si="46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225.76817760337394</v>
      </c>
      <c r="S35" s="19">
        <f t="shared" si="1"/>
        <v>212.42814996215185</v>
      </c>
      <c r="T35" s="19">
        <f t="shared" si="2"/>
        <v>204.20095019757736</v>
      </c>
      <c r="U35" s="19">
        <f t="shared" si="3"/>
        <v>203.03868836826697</v>
      </c>
      <c r="V35" s="19"/>
      <c r="W35" s="20">
        <f t="shared" si="4"/>
        <v>220.87600844585333</v>
      </c>
      <c r="Y35" s="24">
        <f t="shared" si="7"/>
        <v>2.7180054023995259E-2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1.8989790134505524E-2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3.5509967345900506E-2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1.7533182542561754E-2</v>
      </c>
      <c r="AJ35" s="24">
        <f t="shared" si="18"/>
        <v>2.5327545402271889E-2</v>
      </c>
      <c r="AK35" s="24">
        <f t="shared" si="19"/>
        <v>2.1160958398507956E-2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2.7275165831051273E-2</v>
      </c>
      <c r="AP35" s="24">
        <f t="shared" si="47"/>
        <v>2.6543112758762089E-2</v>
      </c>
      <c r="AQ35" s="24">
        <f t="shared" si="48"/>
        <v>2.7349404224678908E-2</v>
      </c>
      <c r="AR35" s="24">
        <f t="shared" si="49"/>
        <v>2.8031138501356523E-2</v>
      </c>
      <c r="AS35" s="24" t="e">
        <f t="shared" si="24"/>
        <v>#DIV/0!</v>
      </c>
      <c r="AT35" s="24">
        <f t="shared" si="25"/>
        <v>2.8610537082921939E-2</v>
      </c>
      <c r="AV35" s="24">
        <f t="shared" si="28"/>
        <v>0.55751895821492736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0.43069191751103197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0.61948122790372118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0.41498706472826408</v>
      </c>
      <c r="BG35" s="24">
        <f t="shared" si="39"/>
        <v>0.47936591583999766</v>
      </c>
      <c r="BH35" s="24">
        <f t="shared" si="40"/>
        <v>0.60633996952969471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0.55809131946328105</v>
      </c>
      <c r="BM35" s="24">
        <f t="shared" si="50"/>
        <v>0.53785858463013891</v>
      </c>
      <c r="BN35" s="24">
        <f t="shared" si="51"/>
        <v>0.49916361913883533</v>
      </c>
      <c r="BO35" s="24">
        <f t="shared" si="52"/>
        <v>0.50594109290668121</v>
      </c>
      <c r="BP35" s="24" t="e">
        <f t="shared" si="45"/>
        <v>#DIV/0!</v>
      </c>
      <c r="BQ35" s="24">
        <f t="shared" si="46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230.73850029936395</v>
      </c>
      <c r="S36" s="19">
        <f t="shared" si="1"/>
        <v>217.22541906073249</v>
      </c>
      <c r="T36" s="19">
        <f t="shared" si="2"/>
        <v>209.06367856018156</v>
      </c>
      <c r="U36" s="19">
        <f t="shared" si="3"/>
        <v>207.48126248682814</v>
      </c>
      <c r="V36" s="19"/>
      <c r="W36" s="20">
        <f t="shared" si="4"/>
        <v>225.57442099253041</v>
      </c>
      <c r="Y36" s="24">
        <f t="shared" si="7"/>
        <v>2.1978655386921009E-2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3.440382410701659E-3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4.1087471746374726E-2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2.0913213452203427E-2</v>
      </c>
      <c r="AJ36" s="24">
        <f t="shared" si="18"/>
        <v>2.9561416598872681E-2</v>
      </c>
      <c r="AK36" s="24">
        <f t="shared" si="19"/>
        <v>2.6907663779563107E-2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2.2015160634027753E-2</v>
      </c>
      <c r="AP36" s="24">
        <f t="shared" si="47"/>
        <v>2.2583019714832453E-2</v>
      </c>
      <c r="AQ36" s="24">
        <f t="shared" si="48"/>
        <v>2.3813446303257768E-2</v>
      </c>
      <c r="AR36" s="24">
        <f t="shared" si="49"/>
        <v>2.1880431528908062E-2</v>
      </c>
      <c r="AS36" s="24" t="e">
        <f t="shared" si="24"/>
        <v>#DIV/0!</v>
      </c>
      <c r="AT36" s="24">
        <f t="shared" si="25"/>
        <v>2.1271719729709204E-2</v>
      </c>
      <c r="AV36" s="24">
        <f t="shared" si="28"/>
        <v>0.54386637070100718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0.43775403446072958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0.63997632962985129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0.41938866519138251</v>
      </c>
      <c r="BG36" s="24">
        <f t="shared" si="39"/>
        <v>0.4807804148550221</v>
      </c>
      <c r="BH36" s="24">
        <f t="shared" si="40"/>
        <v>0.58707225410024422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0.54459523049843317</v>
      </c>
      <c r="BM36" s="24">
        <f t="shared" si="50"/>
        <v>0.52200456806839224</v>
      </c>
      <c r="BN36" s="24">
        <f t="shared" si="51"/>
        <v>0.4919915371687209</v>
      </c>
      <c r="BO36" s="24">
        <f t="shared" si="52"/>
        <v>0.49582872565347325</v>
      </c>
      <c r="BP36" s="24" t="e">
        <f t="shared" si="45"/>
        <v>#DIV/0!</v>
      </c>
      <c r="BQ36" s="24">
        <f t="shared" si="46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239.85272202593399</v>
      </c>
      <c r="S37" s="19">
        <f t="shared" si="1"/>
        <v>226.60897179999066</v>
      </c>
      <c r="T37" s="19">
        <f t="shared" si="2"/>
        <v>217.74307594681142</v>
      </c>
      <c r="U37" s="19">
        <f t="shared" si="3"/>
        <v>216.48431939463265</v>
      </c>
      <c r="V37" s="19"/>
      <c r="W37" s="20">
        <f t="shared" si="4"/>
        <v>234.83458466795821</v>
      </c>
      <c r="Y37" s="24">
        <f t="shared" si="7"/>
        <v>3.9539857870486861E-2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3.1155115511551257E-2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5.1933746008527182E-2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2.5132222967140461E-2</v>
      </c>
      <c r="AJ37" s="24">
        <f t="shared" si="18"/>
        <v>3.5977052338248994E-2</v>
      </c>
      <c r="AK37" s="24">
        <f t="shared" si="19"/>
        <v>4.4296993239947069E-2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3.9500220876642178E-2</v>
      </c>
      <c r="AP37" s="24">
        <f t="shared" si="47"/>
        <v>4.3197305268563913E-2</v>
      </c>
      <c r="AQ37" s="24">
        <f t="shared" si="48"/>
        <v>4.1515568110179313E-2</v>
      </c>
      <c r="AR37" s="24">
        <f t="shared" si="49"/>
        <v>4.3392144427384371E-2</v>
      </c>
      <c r="AS37" s="24" t="e">
        <f t="shared" si="24"/>
        <v>#DIV/0!</v>
      </c>
      <c r="AT37" s="24">
        <f t="shared" si="25"/>
        <v>4.1051479306398964E-2</v>
      </c>
      <c r="AV37" s="24">
        <f t="shared" si="28"/>
        <v>0.54482558087056776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0.47750190309955332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0.65760413678636276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0.42771400132916471</v>
      </c>
      <c r="BG37" s="24">
        <f t="shared" si="39"/>
        <v>0.49769471247275132</v>
      </c>
      <c r="BH37" s="24">
        <f t="shared" si="40"/>
        <v>0.58006979736921749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0.54590801347366646</v>
      </c>
      <c r="BM37" s="24">
        <f t="shared" si="50"/>
        <v>0.54078128731208674</v>
      </c>
      <c r="BN37" s="24">
        <f t="shared" si="51"/>
        <v>0.51672088904159841</v>
      </c>
      <c r="BO37" s="24">
        <f t="shared" si="52"/>
        <v>0.52323071415987044</v>
      </c>
      <c r="BP37" s="24" t="e">
        <f t="shared" si="45"/>
        <v>#DIV/0!</v>
      </c>
      <c r="BQ37" s="24">
        <f t="shared" si="46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254.01896956582695</v>
      </c>
      <c r="S38" s="19">
        <f t="shared" si="1"/>
        <v>241.66817764894657</v>
      </c>
      <c r="T38" s="19">
        <f t="shared" si="2"/>
        <v>234.08156115253828</v>
      </c>
      <c r="U38" s="19">
        <f t="shared" si="3"/>
        <v>234.37069638463322</v>
      </c>
      <c r="V38" s="19"/>
      <c r="W38" s="20">
        <f t="shared" si="4"/>
        <v>251.34331276336732</v>
      </c>
      <c r="Y38" s="24">
        <f t="shared" si="7"/>
        <v>5.8856622721223051E-2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9.548604063687538E-2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8.3395802749014036E-2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1.0133426801197665E-2</v>
      </c>
      <c r="AJ38" s="24">
        <f t="shared" si="18"/>
        <v>5.2484805212916541E-2</v>
      </c>
      <c r="AK38" s="24">
        <f t="shared" si="19"/>
        <v>8.2231837585870604E-2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5.9062275467364644E-2</v>
      </c>
      <c r="AP38" s="24">
        <f t="shared" si="47"/>
        <v>6.6454587959771771E-2</v>
      </c>
      <c r="AQ38" s="24">
        <f t="shared" si="48"/>
        <v>7.5035613117350852E-2</v>
      </c>
      <c r="AR38" s="24">
        <f t="shared" si="49"/>
        <v>8.2622044127802274E-2</v>
      </c>
      <c r="AS38" s="24" t="e">
        <f t="shared" si="24"/>
        <v>#DIV/0!</v>
      </c>
      <c r="AT38" s="24">
        <f t="shared" si="25"/>
        <v>7.0299390180332377E-2</v>
      </c>
      <c r="AV38" s="24">
        <f t="shared" si="28"/>
        <v>0.53542005697226358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0.47432551689359537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0.71797838303645922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0.41903964701629559</v>
      </c>
      <c r="BG38" s="24">
        <f t="shared" si="39"/>
        <v>0.49082625111395517</v>
      </c>
      <c r="BH38" s="24">
        <f t="shared" si="40"/>
        <v>0.58441691473799806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0.53625420491071618</v>
      </c>
      <c r="BM38" s="24">
        <f t="shared" si="50"/>
        <v>0.53051337005149457</v>
      </c>
      <c r="BN38" s="24">
        <f t="shared" si="51"/>
        <v>0.51098518545123572</v>
      </c>
      <c r="BO38" s="24">
        <f t="shared" si="52"/>
        <v>0.51769700065774216</v>
      </c>
      <c r="BP38" s="24" t="e">
        <f t="shared" si="45"/>
        <v>#DIV/0!</v>
      </c>
      <c r="BQ38" s="24">
        <f t="shared" si="46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262.40741691600499</v>
      </c>
      <c r="S39" s="19">
        <f t="shared" si="1"/>
        <v>250.18455734326562</v>
      </c>
      <c r="T39" s="19">
        <f t="shared" si="2"/>
        <v>243.86189800256133</v>
      </c>
      <c r="U39" s="19">
        <f t="shared" si="3"/>
        <v>245.41820843978556</v>
      </c>
      <c r="V39" s="19"/>
      <c r="W39" s="20">
        <f t="shared" si="4"/>
        <v>261.47981193035378</v>
      </c>
      <c r="Y39" s="24">
        <f t="shared" si="7"/>
        <v>3.2934820909841234E-2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4.7340999903562109E-2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4.6821004189994797E-2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1.5851018453007626E-2</v>
      </c>
      <c r="AJ39" s="24">
        <f t="shared" si="18"/>
        <v>2.5407597450964214E-2</v>
      </c>
      <c r="AK39" s="24">
        <f t="shared" si="19"/>
        <v>3.8436460255136584E-2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3.3022917007008212E-2</v>
      </c>
      <c r="AP39" s="24">
        <f t="shared" si="47"/>
        <v>3.523997150626168E-2</v>
      </c>
      <c r="AQ39" s="24">
        <f t="shared" si="48"/>
        <v>4.1781748215741432E-2</v>
      </c>
      <c r="AR39" s="24">
        <f t="shared" si="49"/>
        <v>4.7136916967733589E-2</v>
      </c>
      <c r="AS39" s="24" t="e">
        <f t="shared" si="24"/>
        <v>#DIV/0!</v>
      </c>
      <c r="AT39" s="24">
        <f t="shared" si="25"/>
        <v>4.0329297229123817E-2</v>
      </c>
      <c r="AV39" s="24">
        <f t="shared" si="28"/>
        <v>0.50485307552858982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0.46997912350735738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0.70509797695280296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0.41214017102262401</v>
      </c>
      <c r="BG39" s="24">
        <f t="shared" si="39"/>
        <v>0.48288824836782895</v>
      </c>
      <c r="BH39" s="24">
        <f t="shared" si="40"/>
        <v>0.54911910931183594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0.50562926475499181</v>
      </c>
      <c r="BM39" s="24">
        <f t="shared" si="50"/>
        <v>0.51281247408012209</v>
      </c>
      <c r="BN39" s="24">
        <f t="shared" si="51"/>
        <v>0.51284467648849774</v>
      </c>
      <c r="BO39" s="24">
        <f t="shared" si="52"/>
        <v>0.52269617504222388</v>
      </c>
      <c r="BP39" s="24" t="e">
        <f t="shared" si="45"/>
        <v>#DIV/0!</v>
      </c>
      <c r="BQ39" s="24">
        <f t="shared" si="46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273.581473760883</v>
      </c>
      <c r="S40" s="19">
        <f t="shared" si="1"/>
        <v>260.74582067366504</v>
      </c>
      <c r="T40" s="19">
        <f t="shared" si="2"/>
        <v>251.70011247285635</v>
      </c>
      <c r="U40" s="19">
        <f t="shared" si="3"/>
        <v>253.24380599616066</v>
      </c>
      <c r="V40" s="19"/>
      <c r="W40" s="20">
        <f t="shared" si="4"/>
        <v>272.88093756219644</v>
      </c>
      <c r="Y40" s="24">
        <f t="shared" si="7"/>
        <v>4.2545373094803107E-2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4.4386032154982491E-2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6.3167034539241662E-2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4.4050551287963202E-2</v>
      </c>
      <c r="AJ40" s="24">
        <f t="shared" si="18"/>
        <v>3.293898221447189E-2</v>
      </c>
      <c r="AK40" s="24">
        <f t="shared" si="19"/>
        <v>4.8850477624734268E-2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4.2582854464265241E-2</v>
      </c>
      <c r="AP40" s="24">
        <f t="shared" si="47"/>
        <v>4.2213889788204728E-2</v>
      </c>
      <c r="AQ40" s="24">
        <f t="shared" si="48"/>
        <v>3.2142021916899299E-2</v>
      </c>
      <c r="AR40" s="24">
        <f t="shared" si="49"/>
        <v>3.1886784628269105E-2</v>
      </c>
      <c r="AS40" s="24" t="e">
        <f t="shared" si="24"/>
        <v>#DIV/0!</v>
      </c>
      <c r="AT40" s="24">
        <f t="shared" si="25"/>
        <v>4.3602316934813201E-2</v>
      </c>
      <c r="AV40" s="24">
        <f t="shared" si="28"/>
        <v>0.5209175300658877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0.50054091394906286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0.71580021170056973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0.4574946035969818</v>
      </c>
      <c r="BG40" s="24">
        <f t="shared" si="39"/>
        <v>0.49330711922281445</v>
      </c>
      <c r="BH40" s="24">
        <f t="shared" si="40"/>
        <v>0.55633241495933783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0.52163465238763873</v>
      </c>
      <c r="BM40" s="24">
        <f t="shared" si="50"/>
        <v>0.52761919256330492</v>
      </c>
      <c r="BN40" s="24">
        <f t="shared" si="51"/>
        <v>0.51711151006874645</v>
      </c>
      <c r="BO40" s="24">
        <f t="shared" si="52"/>
        <v>0.52490443724868241</v>
      </c>
      <c r="BP40" s="24" t="e">
        <f t="shared" si="45"/>
        <v>#DIV/0!</v>
      </c>
      <c r="BQ40" s="24">
        <f t="shared" si="46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283.71916258094001</v>
      </c>
      <c r="S41" s="19">
        <f t="shared" si="1"/>
        <v>269.16745475511641</v>
      </c>
      <c r="T41" s="19">
        <f t="shared" si="2"/>
        <v>260.06231872785003</v>
      </c>
      <c r="U41" s="19">
        <f t="shared" si="3"/>
        <v>261.68700335724287</v>
      </c>
      <c r="V41" s="19"/>
      <c r="W41" s="20">
        <f t="shared" si="4"/>
        <v>285.00584313223635</v>
      </c>
      <c r="Y41" s="24">
        <f t="shared" si="7"/>
        <v>3.7437073551383371E-2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2.3947986744784933E-2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5.5864368205544634E-2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1.9644502216524806E-2</v>
      </c>
      <c r="AJ41" s="24">
        <f t="shared" si="18"/>
        <v>3.2857010990932967E-2</v>
      </c>
      <c r="AK41" s="24">
        <f t="shared" si="19"/>
        <v>3.6139698616868943E-2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3.7055465345279925E-2</v>
      </c>
      <c r="AP41" s="24">
        <f t="shared" si="47"/>
        <v>3.2298251453055649E-2</v>
      </c>
      <c r="AQ41" s="24">
        <f t="shared" si="48"/>
        <v>3.3222894391417679E-2</v>
      </c>
      <c r="AR41" s="24">
        <f t="shared" si="49"/>
        <v>3.334019297281543E-2</v>
      </c>
      <c r="AS41" s="24" t="e">
        <f t="shared" si="24"/>
        <v>#DIV/0!</v>
      </c>
      <c r="AT41" s="24">
        <f t="shared" si="25"/>
        <v>4.4432951888683458E-2</v>
      </c>
      <c r="AV41" s="24">
        <f t="shared" si="28"/>
        <v>0.5383240201633388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0.51929021643939266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0.72128738564666306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0.47109346623402559</v>
      </c>
      <c r="BG41" s="24">
        <f t="shared" si="39"/>
        <v>0.50252305735184977</v>
      </c>
      <c r="BH41" s="24">
        <f t="shared" si="40"/>
        <v>0.55914284780619572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0.53894724356752288</v>
      </c>
      <c r="BM41" s="24">
        <f t="shared" si="50"/>
        <v>0.54695109116877827</v>
      </c>
      <c r="BN41" s="24">
        <f t="shared" si="51"/>
        <v>0.53397770619713003</v>
      </c>
      <c r="BO41" s="24">
        <f t="shared" si="52"/>
        <v>0.54433754165282444</v>
      </c>
      <c r="BP41" s="24" t="e">
        <f t="shared" si="45"/>
        <v>#DIV/0!</v>
      </c>
      <c r="BQ41" s="24">
        <f t="shared" si="46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290.09529877443396</v>
      </c>
      <c r="S42" s="19">
        <f t="shared" si="1"/>
        <v>278.46599282983505</v>
      </c>
      <c r="T42" s="19">
        <f t="shared" si="2"/>
        <v>266.21642261204033</v>
      </c>
      <c r="U42" s="19">
        <f t="shared" si="3"/>
        <v>266.3638800764071</v>
      </c>
      <c r="V42" s="19"/>
      <c r="W42" s="20">
        <f t="shared" si="4"/>
        <v>287.49365526130777</v>
      </c>
      <c r="Y42" s="24">
        <f t="shared" si="7"/>
        <v>2.2528949260559816E-2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1.0575026615711636E-2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-1.9964035310785833E-2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5.3129590341043365E-3</v>
      </c>
      <c r="AJ42" s="24">
        <f t="shared" si="18"/>
        <v>4.1738887752166276E-2</v>
      </c>
      <c r="AK42" s="24">
        <f t="shared" si="19"/>
        <v>3.0735551021392027E-2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2.2473406926382555E-2</v>
      </c>
      <c r="AP42" s="24">
        <f t="shared" si="47"/>
        <v>3.4545551144651743E-2</v>
      </c>
      <c r="AQ42" s="24">
        <f t="shared" si="48"/>
        <v>2.3663958370802929E-2</v>
      </c>
      <c r="AR42" s="24">
        <f t="shared" si="49"/>
        <v>1.7872025202487984E-2</v>
      </c>
      <c r="AS42" s="24" t="e">
        <f t="shared" si="24"/>
        <v>#DIV/0!</v>
      </c>
      <c r="AT42" s="24">
        <f t="shared" si="25"/>
        <v>8.7289864015773766E-3</v>
      </c>
      <c r="AV42" s="24">
        <f t="shared" si="28"/>
        <v>0.52855728676900671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0.54400510658704371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0.63923829180247682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0.47047955695869259</v>
      </c>
      <c r="BG42" s="24">
        <f t="shared" si="39"/>
        <v>0.50890835024768299</v>
      </c>
      <c r="BH42" s="24">
        <f t="shared" si="40"/>
        <v>0.55066152914764266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0.52864764514923412</v>
      </c>
      <c r="BM42" s="24">
        <f t="shared" si="50"/>
        <v>0.55597602985655303</v>
      </c>
      <c r="BN42" s="24">
        <f t="shared" si="51"/>
        <v>0.53348689297123619</v>
      </c>
      <c r="BO42" s="24">
        <f t="shared" si="52"/>
        <v>0.54172281445691417</v>
      </c>
      <c r="BP42" s="24" t="e">
        <f t="shared" si="45"/>
        <v>#DIV/0!</v>
      </c>
      <c r="BQ42" s="24">
        <f t="shared" si="46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295.87282345855789</v>
      </c>
      <c r="S43" s="19">
        <f t="shared" si="1"/>
        <v>285.42412468182329</v>
      </c>
      <c r="T43" s="19">
        <f t="shared" si="2"/>
        <v>272.77818246424931</v>
      </c>
      <c r="U43" s="19">
        <f t="shared" si="3"/>
        <v>272.40268201342758</v>
      </c>
      <c r="V43" s="19"/>
      <c r="W43" s="20">
        <f t="shared" si="4"/>
        <v>292.58244855613202</v>
      </c>
      <c r="Y43" s="24">
        <f t="shared" si="7"/>
        <v>2.0136293736429556E-2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2.387136200443063E-2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4.4410547821729374E-3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1.4378705410521997E-2</v>
      </c>
      <c r="AJ43" s="24">
        <f t="shared" si="18"/>
        <v>3.067640248367165E-2</v>
      </c>
      <c r="AK43" s="24">
        <f t="shared" si="19"/>
        <v>2.4399311620504793E-2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1.9915954200334429E-2</v>
      </c>
      <c r="AP43" s="24">
        <f t="shared" si="47"/>
        <v>2.4987366612627016E-2</v>
      </c>
      <c r="AQ43" s="24">
        <f t="shared" si="48"/>
        <v>2.4648215868227963E-2</v>
      </c>
      <c r="AR43" s="24">
        <f t="shared" si="49"/>
        <v>2.2671249327379739E-2</v>
      </c>
      <c r="AS43" s="24" t="e">
        <f t="shared" si="24"/>
        <v>#DIV/0!</v>
      </c>
      <c r="AT43" s="24">
        <f t="shared" si="25"/>
        <v>1.7700541217853916E-2</v>
      </c>
      <c r="AV43" s="24">
        <f t="shared" si="28"/>
        <v>0.50274891855201087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0.56577617198757624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0.59589569874371828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0.46705132679598749</v>
      </c>
      <c r="BG43" s="24">
        <f t="shared" si="39"/>
        <v>0.50062562452886405</v>
      </c>
      <c r="BH43" s="24">
        <f t="shared" si="40"/>
        <v>0.54077923534314243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0.50274646195592032</v>
      </c>
      <c r="BM43" s="24">
        <f t="shared" si="50"/>
        <v>0.53578881832653247</v>
      </c>
      <c r="BN43" s="24">
        <f t="shared" si="51"/>
        <v>0.53349110812883072</v>
      </c>
      <c r="BO43" s="24">
        <f t="shared" si="52"/>
        <v>0.54467268497390853</v>
      </c>
      <c r="BP43" s="24" t="e">
        <f t="shared" si="45"/>
        <v>#DIV/0!</v>
      </c>
      <c r="BQ43" s="24">
        <f t="shared" si="46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305.69600900989894</v>
      </c>
      <c r="S44" s="19">
        <f t="shared" si="1"/>
        <v>294.90997894444399</v>
      </c>
      <c r="T44" s="19">
        <f t="shared" si="2"/>
        <v>280.553258948088</v>
      </c>
      <c r="U44" s="19">
        <f t="shared" si="3"/>
        <v>280.79230120218972</v>
      </c>
      <c r="V44" s="19"/>
      <c r="W44" s="20">
        <f t="shared" si="4"/>
        <v>303.08566788178558</v>
      </c>
      <c r="Y44" s="24">
        <f t="shared" si="7"/>
        <v>3.3434686436722538E-2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4.1723561625079952E-2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2.6599246971787727E-2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0.17451628028692068</v>
      </c>
      <c r="AJ44" s="24">
        <f t="shared" si="18"/>
        <v>2.1558802076222294E-2</v>
      </c>
      <c r="AK44" s="24">
        <f t="shared" si="19"/>
        <v>2.040167493026912E-2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3.3200702371088076E-2</v>
      </c>
      <c r="AP44" s="24">
        <f t="shared" si="47"/>
        <v>3.3234241405470044E-2</v>
      </c>
      <c r="AQ44" s="24">
        <f t="shared" si="48"/>
        <v>2.8503293091842963E-2</v>
      </c>
      <c r="AR44" s="24">
        <f t="shared" si="49"/>
        <v>3.0798592461540375E-2</v>
      </c>
      <c r="AS44" s="24" t="e">
        <f t="shared" si="24"/>
        <v>#DIV/0!</v>
      </c>
      <c r="AT44" s="24">
        <f t="shared" si="25"/>
        <v>3.5898323284551115E-2</v>
      </c>
      <c r="AV44" s="24">
        <f t="shared" si="28"/>
        <v>0.48356866551335198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0.53057083384528658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0.58681317114213605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0.46135377558464197</v>
      </c>
      <c r="BG44" s="24">
        <f t="shared" si="39"/>
        <v>0.46936876573989861</v>
      </c>
      <c r="BH44" s="24">
        <f t="shared" si="40"/>
        <v>0.52518913049175664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0.4829645242133993</v>
      </c>
      <c r="BM44" s="24">
        <f t="shared" si="50"/>
        <v>0.51233751776262193</v>
      </c>
      <c r="BN44" s="24">
        <f t="shared" si="51"/>
        <v>0.51451269855972859</v>
      </c>
      <c r="BO44" s="24">
        <f t="shared" si="52"/>
        <v>0.52990922387843065</v>
      </c>
      <c r="BP44" s="24" t="e">
        <f t="shared" si="45"/>
        <v>#DIV/0!</v>
      </c>
      <c r="BQ44" s="24">
        <f t="shared" si="46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310.27508464678999</v>
      </c>
      <c r="S45" s="19">
        <f t="shared" si="1"/>
        <v>301.43868050384361</v>
      </c>
      <c r="T45" s="19">
        <f t="shared" si="2"/>
        <v>284.68395230226196</v>
      </c>
      <c r="U45" s="19">
        <f t="shared" si="3"/>
        <v>284.89807772097544</v>
      </c>
      <c r="V45" s="19"/>
      <c r="W45" s="20">
        <f t="shared" si="4"/>
        <v>305.72383899695211</v>
      </c>
      <c r="Y45" s="24">
        <f t="shared" si="7"/>
        <v>1.4965725908725691E-2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1.4948337785920751E-2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1.1790916141602326E-2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-1.4692377428760617E-2</v>
      </c>
      <c r="AJ45" s="24">
        <f t="shared" si="18"/>
        <v>1.5032555945480475E-2</v>
      </c>
      <c r="AK45" s="24">
        <f t="shared" si="19"/>
        <v>1.6713348405066331E-3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1.4979180303079431E-2</v>
      </c>
      <c r="AP45" s="24">
        <f t="shared" si="47"/>
        <v>2.2137947256879675E-2</v>
      </c>
      <c r="AQ45" s="24">
        <f t="shared" si="48"/>
        <v>1.4723383965175252E-2</v>
      </c>
      <c r="AR45" s="24">
        <f t="shared" si="49"/>
        <v>1.4622112149112132E-2</v>
      </c>
      <c r="AS45" s="24" t="e">
        <f t="shared" si="24"/>
        <v>#DIV/0!</v>
      </c>
      <c r="AT45" s="24">
        <f t="shared" si="25"/>
        <v>8.7043743559511721E-3</v>
      </c>
      <c r="AV45" s="24">
        <f t="shared" si="28"/>
        <v>0.45562931438707133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0.4627128746449134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0.55118033571401348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0.41797117420723429</v>
      </c>
      <c r="BG45" s="24">
        <f t="shared" si="39"/>
        <v>0.43297906475517034</v>
      </c>
      <c r="BH45" s="24">
        <f t="shared" si="40"/>
        <v>0.48366797128244521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0.45507274073827686</v>
      </c>
      <c r="BM45" s="24">
        <f t="shared" si="50"/>
        <v>0.49461655569118101</v>
      </c>
      <c r="BN45" s="24">
        <f t="shared" si="51"/>
        <v>0.47215063792831558</v>
      </c>
      <c r="BO45" s="24">
        <f t="shared" si="52"/>
        <v>0.48545687743543464</v>
      </c>
      <c r="BP45" s="24" t="e">
        <f t="shared" si="45"/>
        <v>#DIV/0!</v>
      </c>
      <c r="BQ45" s="24">
        <f t="shared" si="46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315.17776773107499</v>
      </c>
      <c r="S46" s="19">
        <f t="shared" si="1"/>
        <v>307.76905248496956</v>
      </c>
      <c r="T46" s="19">
        <f t="shared" si="2"/>
        <v>294.68131318241313</v>
      </c>
      <c r="U46" s="19">
        <f t="shared" si="3"/>
        <v>296.7407204927884</v>
      </c>
      <c r="V46" s="19"/>
      <c r="W46" s="20">
        <f t="shared" si="4"/>
        <v>313.28249502910802</v>
      </c>
      <c r="Y46" s="24">
        <f t="shared" si="7"/>
        <v>1.5427362512386189E-2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7.5448800910047575E-2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1.0640342049484053E-2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-4.1704216376513559E-3</v>
      </c>
      <c r="AJ46" s="24">
        <f t="shared" si="18"/>
        <v>1.5432388899157434E-2</v>
      </c>
      <c r="AK46" s="24">
        <f t="shared" si="19"/>
        <v>1.9243467261538694E-2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1.5801085317134422E-2</v>
      </c>
      <c r="AP46" s="24">
        <f t="shared" si="47"/>
        <v>2.1000529761293407E-2</v>
      </c>
      <c r="AQ46" s="24">
        <f t="shared" si="48"/>
        <v>3.5117402295780087E-2</v>
      </c>
      <c r="AR46" s="24">
        <f t="shared" si="49"/>
        <v>4.1567998164632858E-2</v>
      </c>
      <c r="AS46" s="24" t="e">
        <f t="shared" si="24"/>
        <v>#DIV/0!</v>
      </c>
      <c r="AT46" s="24">
        <f t="shared" si="25"/>
        <v>2.4723803210620066E-2</v>
      </c>
      <c r="AV46" s="24">
        <f t="shared" si="28"/>
        <v>0.43421228214716923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0.52201675434153882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0.49194880417636777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0.36714214768968301</v>
      </c>
      <c r="BG46" s="24">
        <f t="shared" si="39"/>
        <v>0.42353391196191614</v>
      </c>
      <c r="BH46" s="24">
        <f t="shared" si="40"/>
        <v>0.47120309997551879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0.43410066489087895</v>
      </c>
      <c r="BM46" s="24">
        <f t="shared" si="50"/>
        <v>0.48727087820058657</v>
      </c>
      <c r="BN46" s="24">
        <f t="shared" si="51"/>
        <v>0.48256250150245328</v>
      </c>
      <c r="BO46" s="24">
        <f t="shared" si="52"/>
        <v>0.50246587573795565</v>
      </c>
      <c r="BP46" s="24" t="e">
        <f t="shared" si="45"/>
        <v>#DIV/0!</v>
      </c>
      <c r="BQ46" s="24">
        <f t="shared" si="46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322.22602631009795</v>
      </c>
      <c r="S47" s="19">
        <f t="shared" si="1"/>
        <v>315.95460185665013</v>
      </c>
      <c r="T47" s="19">
        <f t="shared" si="2"/>
        <v>306.24760911557524</v>
      </c>
      <c r="U47" s="19">
        <f t="shared" si="3"/>
        <v>309.9768226075509</v>
      </c>
      <c r="V47" s="19"/>
      <c r="W47" s="20">
        <f t="shared" si="4"/>
        <v>322.87497928584281</v>
      </c>
      <c r="Y47" s="24">
        <f t="shared" si="7"/>
        <v>2.2435391591276943E-2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6.6470449966904654E-2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2.2352093666809347E-2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3.694783020978587E-3</v>
      </c>
      <c r="AJ47" s="24">
        <f t="shared" si="18"/>
        <v>2.2488712476917083E-2</v>
      </c>
      <c r="AK47" s="24">
        <f t="shared" si="19"/>
        <v>3.3353773885991256E-3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2.2362803790897168E-2</v>
      </c>
      <c r="AP47" s="24">
        <f t="shared" si="47"/>
        <v>2.659640176810929E-2</v>
      </c>
      <c r="AQ47" s="24">
        <f t="shared" si="48"/>
        <v>3.9250184574826985E-2</v>
      </c>
      <c r="AR47" s="24">
        <f t="shared" si="49"/>
        <v>4.4604940275071447E-2</v>
      </c>
      <c r="AS47" s="24" t="e">
        <f t="shared" si="24"/>
        <v>#DIV/0!</v>
      </c>
      <c r="AT47" s="24">
        <f t="shared" si="25"/>
        <v>3.0619279432907653E-2</v>
      </c>
      <c r="AV47" s="24">
        <f t="shared" si="28"/>
        <v>0.42758749118769868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0.59293636557980589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0.47299111712354347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0.34854908402639184</v>
      </c>
      <c r="BG47" s="24">
        <f t="shared" si="39"/>
        <v>0.4195925617487497</v>
      </c>
      <c r="BH47" s="24">
        <f t="shared" si="40"/>
        <v>0.44552149726151424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0.42724289016576855</v>
      </c>
      <c r="BM47" s="24">
        <f t="shared" si="50"/>
        <v>0.48734808410723107</v>
      </c>
      <c r="BN47" s="24">
        <f t="shared" si="51"/>
        <v>0.49973645479740081</v>
      </c>
      <c r="BO47" s="24">
        <f t="shared" si="52"/>
        <v>0.52668846070026798</v>
      </c>
      <c r="BP47" s="24" t="e">
        <f t="shared" si="45"/>
        <v>#DIV/0!</v>
      </c>
      <c r="BQ47" s="24">
        <f t="shared" si="46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328.46512798045899</v>
      </c>
      <c r="S48" s="19">
        <f t="shared" si="1"/>
        <v>322.83200025873208</v>
      </c>
      <c r="T48" s="19">
        <f t="shared" si="2"/>
        <v>315.36133993400802</v>
      </c>
      <c r="U48" s="19">
        <f t="shared" si="3"/>
        <v>320.2070225922273</v>
      </c>
      <c r="V48" s="19"/>
      <c r="W48" s="20">
        <f t="shared" si="4"/>
        <v>330.92644875451572</v>
      </c>
      <c r="Y48" s="24">
        <f t="shared" si="7"/>
        <v>1.9341946456512993E-2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3.2763050253872494E-2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2.1694334766383383E-2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1.0625236977948038E-3</v>
      </c>
      <c r="AJ48" s="24">
        <f t="shared" si="18"/>
        <v>1.938610771921101E-2</v>
      </c>
      <c r="AK48" s="24">
        <f t="shared" si="19"/>
        <v>2.3159249393569503E-2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1.9362500732193366E-2</v>
      </c>
      <c r="AP48" s="24">
        <f t="shared" si="47"/>
        <v>2.1767046156847103E-2</v>
      </c>
      <c r="AQ48" s="24">
        <f t="shared" si="48"/>
        <v>2.9759353370146124E-2</v>
      </c>
      <c r="AR48" s="24">
        <f t="shared" si="49"/>
        <v>3.3003112615385577E-2</v>
      </c>
      <c r="AS48" s="24" t="e">
        <f t="shared" si="24"/>
        <v>#DIV/0!</v>
      </c>
      <c r="AT48" s="24">
        <f t="shared" si="25"/>
        <v>2.4936802122238477E-2</v>
      </c>
      <c r="AV48" s="24">
        <f t="shared" si="28"/>
        <v>0.42390430987357575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0.63948536317046356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0.44555257878750032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0.32232782532108173</v>
      </c>
      <c r="BG48" s="24">
        <f t="shared" si="39"/>
        <v>0.40556251694891499</v>
      </c>
      <c r="BH48" s="24">
        <f t="shared" si="40"/>
        <v>0.44024506027821686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0.4235384539394289</v>
      </c>
      <c r="BM48" s="24">
        <f t="shared" si="50"/>
        <v>0.48616124970381014</v>
      </c>
      <c r="BN48" s="24">
        <f t="shared" si="51"/>
        <v>0.50844633609193557</v>
      </c>
      <c r="BO48" s="24">
        <f t="shared" si="52"/>
        <v>0.54330573640381385</v>
      </c>
      <c r="BP48" s="24" t="e">
        <f t="shared" si="45"/>
        <v>#DIV/0!</v>
      </c>
      <c r="BQ48" s="24">
        <f t="shared" si="46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337.37627570204501</v>
      </c>
      <c r="S49" s="19">
        <f t="shared" si="1"/>
        <v>332.41108016855321</v>
      </c>
      <c r="T49" s="19">
        <f t="shared" si="2"/>
        <v>323.89829986733662</v>
      </c>
      <c r="U49" s="19">
        <f t="shared" si="3"/>
        <v>329.70384079730508</v>
      </c>
      <c r="V49" s="19"/>
      <c r="W49" s="20">
        <f t="shared" si="4"/>
        <v>339.50114351750125</v>
      </c>
      <c r="Y49" s="24">
        <f t="shared" si="7"/>
        <v>2.7001103590661213E-2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2.2156401478315546E-2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2.4020976775272374E-2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7.6547755858389355E-3</v>
      </c>
      <c r="AJ49" s="24">
        <f t="shared" si="18"/>
        <v>1.8683788677291924E-2</v>
      </c>
      <c r="AK49" s="24">
        <f t="shared" si="19"/>
        <v>3.3274630078236278E-2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2.7129661454095455E-2</v>
      </c>
      <c r="AP49" s="24">
        <f t="shared" si="47"/>
        <v>2.967202725301088E-2</v>
      </c>
      <c r="AQ49" s="24">
        <f t="shared" si="48"/>
        <v>2.7070407346426961E-2</v>
      </c>
      <c r="AR49" s="24">
        <f t="shared" si="49"/>
        <v>2.9658369539170337E-2</v>
      </c>
      <c r="AS49" s="24" t="e">
        <f t="shared" si="24"/>
        <v>#DIV/0!</v>
      </c>
      <c r="AT49" s="24">
        <f t="shared" si="25"/>
        <v>2.5911179947258667E-2</v>
      </c>
      <c r="AV49" s="24">
        <f t="shared" si="28"/>
        <v>0.40672941645865301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0.62517785528642644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0.40719524335707624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0.29978349935990201</v>
      </c>
      <c r="BG49" s="24">
        <f t="shared" si="39"/>
        <v>0.38209987060680306</v>
      </c>
      <c r="BH49" s="24">
        <f t="shared" si="40"/>
        <v>0.42504353791531657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0.40659765231084743</v>
      </c>
      <c r="BM49" s="24">
        <f t="shared" si="50"/>
        <v>0.46689284862889502</v>
      </c>
      <c r="BN49" s="24">
        <f t="shared" si="51"/>
        <v>0.48752514154092319</v>
      </c>
      <c r="BO49" s="24">
        <f t="shared" si="52"/>
        <v>0.52299178859362461</v>
      </c>
      <c r="BP49" s="24" t="e">
        <f t="shared" si="45"/>
        <v>#DIV/0!</v>
      </c>
      <c r="BQ49" s="24">
        <f t="shared" si="46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347.01849122031399</v>
      </c>
      <c r="S50" s="19">
        <f t="shared" si="1"/>
        <v>342.54881497721954</v>
      </c>
      <c r="T50" s="19">
        <f t="shared" si="2"/>
        <v>333.68998106676719</v>
      </c>
      <c r="U50" s="19">
        <f t="shared" si="3"/>
        <v>340.96084570527461</v>
      </c>
      <c r="V50" s="19"/>
      <c r="W50" s="20">
        <f t="shared" si="4"/>
        <v>350.18025810993004</v>
      </c>
      <c r="Y50" s="24">
        <f t="shared" si="7"/>
        <v>2.8355216469789557E-2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5.8366415406228001E-2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3.4892373914474861E-2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2.9561066342542741E-3</v>
      </c>
      <c r="AJ50" s="24">
        <f t="shared" si="18"/>
        <v>1.7416655672952697E-2</v>
      </c>
      <c r="AK50" s="24">
        <f t="shared" si="19"/>
        <v>1.8153061126732206E-2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2.8580004620077482E-2</v>
      </c>
      <c r="AP50" s="24">
        <f t="shared" si="47"/>
        <v>3.0497583905824799E-2</v>
      </c>
      <c r="AQ50" s="24">
        <f t="shared" si="48"/>
        <v>3.0230727371650445E-2</v>
      </c>
      <c r="AR50" s="24">
        <f t="shared" si="49"/>
        <v>3.4142777593210161E-2</v>
      </c>
      <c r="AS50" s="24" t="e">
        <f t="shared" si="24"/>
        <v>#DIV/0!</v>
      </c>
      <c r="AT50" s="24">
        <f t="shared" si="25"/>
        <v>3.1455312585355832E-2</v>
      </c>
      <c r="AV50" s="24">
        <f t="shared" si="28"/>
        <v>0.3662071923005068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0.57011006739721881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0.34419537371637388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0.29054812304713273</v>
      </c>
      <c r="BG50" s="24">
        <f t="shared" si="39"/>
        <v>0.33604914882768977</v>
      </c>
      <c r="BH50" s="24">
        <f t="shared" si="40"/>
        <v>0.34066693473358867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0.36611250653226102</v>
      </c>
      <c r="BM50" s="24">
        <f t="shared" si="50"/>
        <v>0.41743451003638055</v>
      </c>
      <c r="BN50" s="24">
        <f t="shared" si="51"/>
        <v>0.42552868933285826</v>
      </c>
      <c r="BO50" s="24">
        <f t="shared" si="52"/>
        <v>0.45479298805219615</v>
      </c>
      <c r="BP50" s="24" t="e">
        <f t="shared" si="45"/>
        <v>#DIV/0!</v>
      </c>
      <c r="BQ50" s="24">
        <f t="shared" si="46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360.07467853430597</v>
      </c>
      <c r="S51" s="19">
        <f t="shared" si="1"/>
        <v>357.2015386688991</v>
      </c>
      <c r="T51" s="19">
        <f t="shared" si="2"/>
        <v>347.30032870552304</v>
      </c>
      <c r="U51" s="19">
        <f t="shared" si="3"/>
        <v>355.58150138635818</v>
      </c>
      <c r="V51" s="19"/>
      <c r="W51" s="20">
        <f t="shared" si="4"/>
        <v>362.92218564711385</v>
      </c>
      <c r="Y51" s="24">
        <f t="shared" si="7"/>
        <v>3.7609698439821981E-2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6.247883923263009E-2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3.0858732902316666E-2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1.330573382695821E-3</v>
      </c>
      <c r="AJ51" s="24">
        <f t="shared" si="18"/>
        <v>3.3817848490800717E-2</v>
      </c>
      <c r="AK51" s="24">
        <f t="shared" si="19"/>
        <v>2.1006556315595892E-2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3.7623895107373073E-2</v>
      </c>
      <c r="AP51" s="24">
        <f t="shared" si="47"/>
        <v>4.2775578402319159E-2</v>
      </c>
      <c r="AQ51" s="24">
        <f t="shared" si="48"/>
        <v>4.0787402712077814E-2</v>
      </c>
      <c r="AR51" s="24">
        <f t="shared" si="49"/>
        <v>4.2880746763872102E-2</v>
      </c>
      <c r="AS51" s="24" t="e">
        <f t="shared" si="24"/>
        <v>#DIV/0!</v>
      </c>
      <c r="AT51" s="24">
        <f t="shared" si="25"/>
        <v>3.6386767220851768E-2</v>
      </c>
      <c r="AV51" s="24">
        <f t="shared" si="28"/>
        <v>0.37239040074240792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0.59280379745400036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0.3236986401458577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0.27210119255152021</v>
      </c>
      <c r="BG51" s="24">
        <f t="shared" si="39"/>
        <v>0.34700723883124862</v>
      </c>
      <c r="BH51" s="24">
        <f t="shared" si="40"/>
        <v>0.31816416563630212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0.3721970314945926</v>
      </c>
      <c r="BM51" s="24">
        <f t="shared" si="50"/>
        <v>0.42775214610388956</v>
      </c>
      <c r="BN51" s="24">
        <f t="shared" si="51"/>
        <v>0.42416807033083659</v>
      </c>
      <c r="BO51" s="24">
        <f t="shared" si="52"/>
        <v>0.44887986774462041</v>
      </c>
      <c r="BP51" s="24" t="e">
        <f t="shared" si="45"/>
        <v>#DIV/0!</v>
      </c>
      <c r="BQ51" s="24">
        <f t="shared" si="46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371.35545579427793</v>
      </c>
      <c r="S52" s="19">
        <f t="shared" si="1"/>
        <v>369.01378345954208</v>
      </c>
      <c r="T52" s="19">
        <f t="shared" si="2"/>
        <v>360.53455902913532</v>
      </c>
      <c r="U52" s="19">
        <f t="shared" si="3"/>
        <v>369.75799537033481</v>
      </c>
      <c r="V52" s="19"/>
      <c r="W52" s="20">
        <f t="shared" si="4"/>
        <v>375.48797388425254</v>
      </c>
      <c r="Y52" s="24">
        <f t="shared" si="7"/>
        <v>3.1597049410966527E-2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3.6833011965367923E-2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3.669216959011945E-2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4.4497622853094665E-3</v>
      </c>
      <c r="AJ52" s="24">
        <f t="shared" si="18"/>
        <v>3.2186629362153774E-2</v>
      </c>
      <c r="AK52" s="24">
        <f t="shared" si="19"/>
        <v>2.6410289714288826E-2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3.1328993490713275E-2</v>
      </c>
      <c r="AP52" s="24">
        <f t="shared" si="47"/>
        <v>3.3068851927852805E-2</v>
      </c>
      <c r="AQ52" s="24">
        <f t="shared" si="48"/>
        <v>3.8106011511534144E-2</v>
      </c>
      <c r="AR52" s="24">
        <f t="shared" si="49"/>
        <v>3.9868480021330255E-2</v>
      </c>
      <c r="AS52" s="24" t="e">
        <f t="shared" si="24"/>
        <v>#DIV/0!</v>
      </c>
      <c r="AT52" s="24">
        <f t="shared" si="25"/>
        <v>3.4623918663812425E-2</v>
      </c>
      <c r="AV52" s="24">
        <f t="shared" si="28"/>
        <v>0.3579781989182178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0.58128460927083303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0.29073604669375142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0.22385045329937237</v>
      </c>
      <c r="BG52" s="24">
        <f t="shared" si="39"/>
        <v>0.3460261307932353</v>
      </c>
      <c r="BH52" s="24">
        <f t="shared" si="40"/>
        <v>0.28996200316917742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0.35738524502156821</v>
      </c>
      <c r="BM52" s="24">
        <f t="shared" si="50"/>
        <v>0.41522415395251611</v>
      </c>
      <c r="BN52" s="24">
        <f t="shared" si="51"/>
        <v>0.43239729012046357</v>
      </c>
      <c r="BO52" s="24">
        <f t="shared" si="52"/>
        <v>0.46008702529111645</v>
      </c>
      <c r="BP52" s="24" t="e">
        <f t="shared" si="45"/>
        <v>#DIV/0!</v>
      </c>
      <c r="BQ52" s="24">
        <f t="shared" si="46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385.91721917956198</v>
      </c>
      <c r="S53" s="19">
        <f t="shared" si="1"/>
        <v>383.7405472217585</v>
      </c>
      <c r="T53" s="19">
        <f t="shared" si="2"/>
        <v>374.05033084151245</v>
      </c>
      <c r="U53" s="19">
        <f t="shared" si="3"/>
        <v>382.69746692095316</v>
      </c>
      <c r="V53" s="19"/>
      <c r="W53" s="20">
        <f t="shared" si="4"/>
        <v>389.69259791737733</v>
      </c>
      <c r="Y53" s="24">
        <f t="shared" si="7"/>
        <v>4.0055673383535328E-2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3.6138671512365494E-2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5.2411461136113502E-2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4.9454597614961848E-4</v>
      </c>
      <c r="AJ53" s="24">
        <f t="shared" si="18"/>
        <v>4.5925793138877458E-2</v>
      </c>
      <c r="AK53" s="24">
        <f t="shared" si="19"/>
        <v>1.7339008251152421E-2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3.9212466541358459E-2</v>
      </c>
      <c r="AP53" s="24">
        <f t="shared" si="47"/>
        <v>3.9908438173098748E-2</v>
      </c>
      <c r="AQ53" s="24">
        <f t="shared" si="48"/>
        <v>3.7488144961118408E-2</v>
      </c>
      <c r="AR53" s="24">
        <f t="shared" si="49"/>
        <v>3.4994433420320492E-2</v>
      </c>
      <c r="AS53" s="24" t="e">
        <f t="shared" si="24"/>
        <v>#DIV/0!</v>
      </c>
      <c r="AT53" s="24">
        <f t="shared" si="25"/>
        <v>3.7829770914323602E-2</v>
      </c>
      <c r="AV53" s="24">
        <f t="shared" si="28"/>
        <v>0.36140587812345415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0.60011070439381919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0.28651505794311038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0.20086530251937096</v>
      </c>
      <c r="BG53" s="24">
        <f t="shared" si="39"/>
        <v>0.36305745466632477</v>
      </c>
      <c r="BH53" s="24">
        <f t="shared" si="40"/>
        <v>0.26655572287946638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0.36020850924888337</v>
      </c>
      <c r="BM53" s="24">
        <f t="shared" si="50"/>
        <v>0.42565730158899995</v>
      </c>
      <c r="BN53" s="24">
        <f t="shared" si="51"/>
        <v>0.4383103737260321</v>
      </c>
      <c r="BO53" s="24">
        <f t="shared" si="52"/>
        <v>0.46242443075597639</v>
      </c>
      <c r="BP53" s="24" t="e">
        <f t="shared" si="45"/>
        <v>#DIV/0!</v>
      </c>
      <c r="BQ53" s="24">
        <f t="shared" si="46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401.44538524867198</v>
      </c>
      <c r="S54" s="19">
        <f t="shared" si="1"/>
        <v>399.2730263894901</v>
      </c>
      <c r="T54" s="19">
        <f t="shared" si="2"/>
        <v>386.6913493850081</v>
      </c>
      <c r="U54" s="19">
        <f t="shared" si="3"/>
        <v>393.33733233076128</v>
      </c>
      <c r="V54" s="19"/>
      <c r="W54" s="20">
        <f t="shared" si="4"/>
        <v>404.71064113131831</v>
      </c>
      <c r="Y54" s="24">
        <f t="shared" si="7"/>
        <v>4.0490294198287202E-2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1.3734506499589516E-2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3.3910413707612053E-2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5.7928097864532457E-3</v>
      </c>
      <c r="AJ54" s="24">
        <f t="shared" si="18"/>
        <v>5.38596961428921E-2</v>
      </c>
      <c r="AK54" s="24">
        <f t="shared" si="19"/>
        <v>2.0420692578678734E-2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4.0237038663685443E-2</v>
      </c>
      <c r="AP54" s="24">
        <f t="shared" si="47"/>
        <v>4.0476512790178498E-2</v>
      </c>
      <c r="AQ54" s="24">
        <f t="shared" si="48"/>
        <v>3.3794966883351707E-2</v>
      </c>
      <c r="AR54" s="24">
        <f t="shared" si="49"/>
        <v>2.7802288568598676E-2</v>
      </c>
      <c r="AS54" s="24" t="e">
        <f t="shared" si="24"/>
        <v>#DIV/0!</v>
      </c>
      <c r="AT54" s="24">
        <f t="shared" si="25"/>
        <v>3.8538179309028475E-2</v>
      </c>
      <c r="AV54" s="24">
        <f t="shared" si="28"/>
        <v>0.38531980309830005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0.60511331919169353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0.35723724814613678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0.20143849329912311</v>
      </c>
      <c r="BG54" s="24">
        <f t="shared" si="39"/>
        <v>0.37891685900248251</v>
      </c>
      <c r="BH54" s="24">
        <f t="shared" si="40"/>
        <v>0.25388094613545675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0.38383967939038954</v>
      </c>
      <c r="BM54" s="24">
        <f t="shared" si="50"/>
        <v>0.43383047363157834</v>
      </c>
      <c r="BN54" s="24">
        <f t="shared" si="51"/>
        <v>0.45254505935772782</v>
      </c>
      <c r="BO54" s="24">
        <f t="shared" si="52"/>
        <v>0.47669170541415573</v>
      </c>
      <c r="BP54" s="24" t="e">
        <f t="shared" si="45"/>
        <v>#DIV/0!</v>
      </c>
      <c r="BQ54" s="24">
        <f t="shared" si="46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415.7798122261089</v>
      </c>
      <c r="S55" s="19">
        <f t="shared" si="1"/>
        <v>414.18809446248724</v>
      </c>
      <c r="T55" s="19">
        <f t="shared" si="2"/>
        <v>400.91059862136689</v>
      </c>
      <c r="U55" s="19">
        <f t="shared" si="3"/>
        <v>405.72714582620193</v>
      </c>
      <c r="V55" s="19"/>
      <c r="W55" s="20">
        <f t="shared" si="4"/>
        <v>418.48917257047941</v>
      </c>
      <c r="Y55" s="24">
        <f t="shared" si="7"/>
        <v>3.57463168148211E-2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2.8152212624487305E-2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3.4933278346461094E-2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1.0836622926018169E-3</v>
      </c>
      <c r="AJ55" s="24">
        <f t="shared" si="18"/>
        <v>5.3988070565885504E-2</v>
      </c>
      <c r="AK55" s="24">
        <f t="shared" si="19"/>
        <v>3.2256939789568451E-2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3.5707041366430436E-2</v>
      </c>
      <c r="AP55" s="24">
        <f t="shared" si="47"/>
        <v>3.735556145094443E-2</v>
      </c>
      <c r="AQ55" s="24">
        <f t="shared" si="48"/>
        <v>3.6771573139593228E-2</v>
      </c>
      <c r="AR55" s="24">
        <f t="shared" si="49"/>
        <v>3.1499205585250545E-2</v>
      </c>
      <c r="AS55" s="24" t="e">
        <f t="shared" si="24"/>
        <v>#DIV/0!</v>
      </c>
      <c r="AT55" s="24">
        <f t="shared" si="25"/>
        <v>3.4045389566839557E-2</v>
      </c>
      <c r="AV55" s="24">
        <f t="shared" si="28"/>
        <v>0.40651782754865295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0.61182436767172077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0.39843944851739299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0.18569173472982081</v>
      </c>
      <c r="BG55" s="24">
        <f t="shared" si="39"/>
        <v>0.41010497202474006</v>
      </c>
      <c r="BH55" s="24">
        <f t="shared" si="40"/>
        <v>0.26349880718948304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0.40526530069885269</v>
      </c>
      <c r="BM55" s="24">
        <f t="shared" si="50"/>
        <v>0.45113204752472713</v>
      </c>
      <c r="BN55" s="24">
        <f t="shared" si="51"/>
        <v>0.46973117497734918</v>
      </c>
      <c r="BO55" s="24">
        <f t="shared" si="52"/>
        <v>0.48943888080442011</v>
      </c>
      <c r="BP55" s="24" t="e">
        <f t="shared" si="45"/>
        <v>#DIV/0!</v>
      </c>
      <c r="BQ55" s="24">
        <f t="shared" si="46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436.07350656576295</v>
      </c>
      <c r="S56" s="19">
        <f t="shared" si="1"/>
        <v>435.69834040473324</v>
      </c>
      <c r="T56" s="19">
        <f t="shared" si="2"/>
        <v>423.31114445635035</v>
      </c>
      <c r="U56" s="19">
        <f t="shared" si="3"/>
        <v>431.49562191435149</v>
      </c>
      <c r="V56" s="19"/>
      <c r="W56" s="20">
        <f t="shared" si="4"/>
        <v>442.90736813728859</v>
      </c>
      <c r="Y56" s="24">
        <f t="shared" si="7"/>
        <v>4.8108074962817993E-2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0.10810962719713202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3.9869020169266634E-2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0.28490404841267281</v>
      </c>
      <c r="AJ56" s="24">
        <f t="shared" si="18"/>
        <v>3.1466112700151871E-2</v>
      </c>
      <c r="AK56" s="24">
        <f t="shared" si="19"/>
        <v>2.2070246171352892E-2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4.8808753438509767E-2</v>
      </c>
      <c r="AP56" s="24">
        <f t="shared" si="47"/>
        <v>5.1933520614978024E-2</v>
      </c>
      <c r="AQ56" s="24">
        <f t="shared" si="48"/>
        <v>5.587416723831562E-2</v>
      </c>
      <c r="AR56" s="24">
        <f t="shared" si="49"/>
        <v>6.3511836349219308E-2</v>
      </c>
      <c r="AS56" s="24" t="e">
        <f t="shared" si="24"/>
        <v>#DIV/0!</v>
      </c>
      <c r="AT56" s="24">
        <f t="shared" si="25"/>
        <v>5.834845240278419E-2</v>
      </c>
      <c r="AV56" s="24">
        <f t="shared" si="28"/>
        <v>0.42648849702914249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0.71454132839397144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0.41651561053190034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0.29712983608164056</v>
      </c>
      <c r="BG56" s="24">
        <f t="shared" si="39"/>
        <v>0.42378049216298685</v>
      </c>
      <c r="BH56" s="24">
        <f t="shared" si="40"/>
        <v>0.26556489334419653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0.42649394729795831</v>
      </c>
      <c r="BM56" s="24">
        <f t="shared" si="50"/>
        <v>0.47739436272792712</v>
      </c>
      <c r="BN56" s="24">
        <f t="shared" si="51"/>
        <v>0.50884415331164434</v>
      </c>
      <c r="BO56" s="24">
        <f t="shared" si="52"/>
        <v>0.53670745268633646</v>
      </c>
      <c r="BP56" s="24" t="e">
        <f t="shared" si="45"/>
        <v>#DIV/0!</v>
      </c>
      <c r="BQ56" s="24">
        <f t="shared" si="46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453.90065886724801</v>
      </c>
      <c r="S57" s="19">
        <f t="shared" si="1"/>
        <v>453.73297578906272</v>
      </c>
      <c r="T57" s="19">
        <f t="shared" si="2"/>
        <v>440.4145515354158</v>
      </c>
      <c r="U57" s="19">
        <f t="shared" si="3"/>
        <v>449.14564167080232</v>
      </c>
      <c r="V57" s="19"/>
      <c r="W57" s="20">
        <f t="shared" si="4"/>
        <v>461.17611590009523</v>
      </c>
      <c r="Y57" s="24">
        <f t="shared" si="7"/>
        <v>4.0802935399596674E-2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6.0200710347083186E-2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3.7275618793036536E-2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2.4769284938201297E-2</v>
      </c>
      <c r="AJ57" s="24">
        <f t="shared" si="18"/>
        <v>3.875497350975432E-2</v>
      </c>
      <c r="AK57" s="24">
        <f t="shared" si="19"/>
        <v>3.6441012957994401E-2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4.0881071730040075E-2</v>
      </c>
      <c r="AP57" s="24">
        <f t="shared" si="47"/>
        <v>4.1392481246489421E-2</v>
      </c>
      <c r="AQ57" s="24">
        <f t="shared" si="48"/>
        <v>4.0403866761010931E-2</v>
      </c>
      <c r="AR57" s="24">
        <f t="shared" si="49"/>
        <v>4.0904284678823899E-2</v>
      </c>
      <c r="AS57" s="24" t="e">
        <f t="shared" si="24"/>
        <v>#DIV/0!</v>
      </c>
      <c r="AT57" s="24">
        <f t="shared" si="25"/>
        <v>4.1247333137939268E-2</v>
      </c>
      <c r="AV57" s="24">
        <f t="shared" si="28"/>
        <v>0.46280152829043075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0.79098567543654918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0.45219440400553901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0.34908000724137445</v>
      </c>
      <c r="BG57" s="24">
        <f t="shared" si="39"/>
        <v>0.45705579467138424</v>
      </c>
      <c r="BH57" s="24">
        <f t="shared" si="40"/>
        <v>0.30949475581288466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0.46289754262401717</v>
      </c>
      <c r="BM57" s="24">
        <f t="shared" si="50"/>
        <v>0.50522479407972742</v>
      </c>
      <c r="BN57" s="24">
        <f t="shared" si="51"/>
        <v>0.54702977801786146</v>
      </c>
      <c r="BO57" s="24">
        <f t="shared" si="52"/>
        <v>0.57651341582826787</v>
      </c>
      <c r="BP57" s="24" t="e">
        <f t="shared" si="45"/>
        <v>#DIV/0!</v>
      </c>
      <c r="BQ57" s="24">
        <f t="shared" si="46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468.75716778952193</v>
      </c>
      <c r="S58" s="19">
        <f t="shared" si="1"/>
        <v>466.80988859706781</v>
      </c>
      <c r="T58" s="19">
        <f t="shared" si="2"/>
        <v>452.7728442988672</v>
      </c>
      <c r="U58" s="19">
        <f t="shared" si="3"/>
        <v>460.4898926133742</v>
      </c>
      <c r="V58" s="19"/>
      <c r="W58" s="20">
        <f t="shared" si="4"/>
        <v>477.71765498380199</v>
      </c>
      <c r="Y58" s="24">
        <f t="shared" si="7"/>
        <v>3.3229780736395487E-2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2.1003519781370494E-2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4.7524272042602789E-2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2.2784693774226872E-2</v>
      </c>
      <c r="AJ58" s="24">
        <f t="shared" si="18"/>
        <v>3.7316310789965002E-2</v>
      </c>
      <c r="AK58" s="24">
        <f t="shared" si="19"/>
        <v>2.9086154329097225E-2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3.2730749850307994E-2</v>
      </c>
      <c r="AP58" s="24">
        <f t="shared" si="47"/>
        <v>2.8820723874573462E-2</v>
      </c>
      <c r="AQ58" s="24">
        <f t="shared" si="48"/>
        <v>2.8060591368670007E-2</v>
      </c>
      <c r="AR58" s="24">
        <f t="shared" si="49"/>
        <v>2.5257399582842899E-2</v>
      </c>
      <c r="AS58" s="24" t="e">
        <f t="shared" si="24"/>
        <v>#DIV/0!</v>
      </c>
      <c r="AT58" s="24">
        <f t="shared" si="25"/>
        <v>3.5868160803214977E-2</v>
      </c>
      <c r="AV58" s="24">
        <f t="shared" si="28"/>
        <v>0.48844728646747448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0.70031588389085875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0.50519311631215347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0.38559690539863833</v>
      </c>
      <c r="BG58" s="24">
        <f t="shared" si="39"/>
        <v>0.48845728978786873</v>
      </c>
      <c r="BH58" s="24">
        <f t="shared" si="40"/>
        <v>0.32214035768532479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0.48727865916446356</v>
      </c>
      <c r="BM58" s="24">
        <f t="shared" si="50"/>
        <v>0.51675382832672967</v>
      </c>
      <c r="BN58" s="24">
        <f t="shared" si="51"/>
        <v>0.53648305489460246</v>
      </c>
      <c r="BO58" s="24">
        <f t="shared" si="52"/>
        <v>0.55182575498452824</v>
      </c>
      <c r="BP58" s="24" t="e">
        <f t="shared" si="45"/>
        <v>#DIV/0!</v>
      </c>
      <c r="BQ58" s="24">
        <f t="shared" si="46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483.75898102091708</v>
      </c>
      <c r="S59" s="19">
        <f t="shared" si="1"/>
        <v>481.69621058052849</v>
      </c>
      <c r="T59" s="19">
        <f t="shared" si="2"/>
        <v>466.15790699322019</v>
      </c>
      <c r="U59" s="19">
        <f t="shared" si="3"/>
        <v>473.86965114759664</v>
      </c>
      <c r="V59" s="19"/>
      <c r="W59" s="20">
        <f t="shared" si="4"/>
        <v>492.89895102348839</v>
      </c>
      <c r="Y59" s="24">
        <f t="shared" si="7"/>
        <v>3.1745479758920503E-2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3.4620679624022266E-2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3.2084591462923528E-2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1.1478937459374894E-2</v>
      </c>
      <c r="AJ59" s="24">
        <f t="shared" si="18"/>
        <v>3.1216791452769233E-2</v>
      </c>
      <c r="AK59" s="24">
        <f t="shared" si="19"/>
        <v>1.965278683492433E-2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3.200337885421134E-2</v>
      </c>
      <c r="AP59" s="24">
        <f t="shared" si="47"/>
        <v>3.1889474381529226E-2</v>
      </c>
      <c r="AQ59" s="24">
        <f t="shared" si="48"/>
        <v>2.9562423769208479E-2</v>
      </c>
      <c r="AR59" s="24">
        <f t="shared" si="49"/>
        <v>2.9055487968019378E-2</v>
      </c>
      <c r="AS59" s="24" t="e">
        <f t="shared" si="24"/>
        <v>#DIV/0!</v>
      </c>
      <c r="AT59" s="24">
        <f t="shared" si="25"/>
        <v>3.1778804658582516E-2</v>
      </c>
      <c r="AV59" s="24">
        <f t="shared" si="28"/>
        <v>0.50200078391471603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0.64953653935865985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0.51952212172817669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0.39634290157540786</v>
      </c>
      <c r="BG59" s="24">
        <f t="shared" si="39"/>
        <v>0.5011629290960824</v>
      </c>
      <c r="BH59" s="24">
        <f t="shared" si="40"/>
        <v>0.34364254533668914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0.50130325151130406</v>
      </c>
      <c r="BM59" s="24">
        <f t="shared" si="50"/>
        <v>0.52457412473161558</v>
      </c>
      <c r="BN59" s="24">
        <f t="shared" si="51"/>
        <v>0.52216015119091486</v>
      </c>
      <c r="BO59" s="24">
        <f t="shared" si="52"/>
        <v>0.52872607429602514</v>
      </c>
      <c r="BP59" s="24" t="e">
        <f t="shared" si="45"/>
        <v>#DIV/0!</v>
      </c>
      <c r="BQ59" s="24">
        <f t="shared" si="46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498.16317741364497</v>
      </c>
      <c r="S60" s="19">
        <f t="shared" si="1"/>
        <v>496.74689767261708</v>
      </c>
      <c r="T60" s="19">
        <f t="shared" si="2"/>
        <v>479.6472774450267</v>
      </c>
      <c r="U60" s="19">
        <f t="shared" si="3"/>
        <v>484.86353677982208</v>
      </c>
      <c r="V60" s="19"/>
      <c r="W60" s="20">
        <f t="shared" si="4"/>
        <v>505.08128491546938</v>
      </c>
      <c r="Y60" s="24">
        <f t="shared" si="7"/>
        <v>2.9970333220362466E-2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1.2423493111972217E-2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3.8224956560406254E-2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2.5379486637342685E-2</v>
      </c>
      <c r="AJ60" s="24">
        <f t="shared" si="18"/>
        <v>4.7620962295101821E-2</v>
      </c>
      <c r="AK60" s="24">
        <f t="shared" si="19"/>
        <v>3.189907851241891E-2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2.9775563778329239E-2</v>
      </c>
      <c r="AP60" s="24">
        <f t="shared" si="47"/>
        <v>3.1245184748183608E-2</v>
      </c>
      <c r="AQ60" s="24">
        <f t="shared" si="48"/>
        <v>2.8937341294529739E-2</v>
      </c>
      <c r="AR60" s="24">
        <f t="shared" si="49"/>
        <v>2.3200231552286343E-2</v>
      </c>
      <c r="AS60" s="24" t="e">
        <f t="shared" si="24"/>
        <v>#DIV/0!</v>
      </c>
      <c r="AT60" s="24">
        <f t="shared" si="25"/>
        <v>2.4715682325322064E-2</v>
      </c>
      <c r="AV60" s="24">
        <f t="shared" si="28"/>
        <v>0.51766171625105817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0.61705005304247096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0.5441074058461346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0.43026168065734294</v>
      </c>
      <c r="BG60" s="24">
        <f t="shared" si="39"/>
        <v>0.54274198994141765</v>
      </c>
      <c r="BH60" s="24">
        <f t="shared" si="40"/>
        <v>0.35511994364982469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0.51663946939074035</v>
      </c>
      <c r="BM60" s="24">
        <f t="shared" si="50"/>
        <v>0.53871641372138379</v>
      </c>
      <c r="BN60" s="24">
        <f t="shared" si="51"/>
        <v>0.52094507698818404</v>
      </c>
      <c r="BO60" s="24">
        <f t="shared" si="52"/>
        <v>0.51421893515833106</v>
      </c>
      <c r="BP60" s="24" t="e">
        <f t="shared" si="45"/>
        <v>#DIV/0!</v>
      </c>
      <c r="BQ60" s="24">
        <f t="shared" si="46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510.44649979498405</v>
      </c>
      <c r="S61" s="19">
        <f t="shared" si="1"/>
        <v>509.02367564755195</v>
      </c>
      <c r="T61" s="19">
        <f t="shared" si="2"/>
        <v>495.59565510346107</v>
      </c>
      <c r="U61" s="19">
        <f t="shared" si="3"/>
        <v>501.56197613872251</v>
      </c>
      <c r="V61" s="19"/>
      <c r="W61" s="20">
        <f t="shared" si="4"/>
        <v>521.05618151647718</v>
      </c>
      <c r="Y61" s="24">
        <f t="shared" si="7"/>
        <v>2.4684866674014705E-2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3.4149702606022903E-2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4.1965036916052911E-2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4.2367766531862472E-2</v>
      </c>
      <c r="AJ61" s="24">
        <f t="shared" si="18"/>
        <v>2.9467585095780846E-2</v>
      </c>
      <c r="AK61" s="24">
        <f t="shared" si="19"/>
        <v>3.3045101616917538E-2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2.46572266643863E-2</v>
      </c>
      <c r="AP61" s="24">
        <f t="shared" si="47"/>
        <v>2.4714352585702315E-2</v>
      </c>
      <c r="AQ61" s="24">
        <f t="shared" si="48"/>
        <v>3.3250220335634628E-2</v>
      </c>
      <c r="AR61" s="24">
        <f t="shared" si="49"/>
        <v>3.4439462018120759E-2</v>
      </c>
      <c r="AS61" s="24" t="e">
        <f t="shared" si="24"/>
        <v>#DIV/0!</v>
      </c>
      <c r="AT61" s="24">
        <f t="shared" si="25"/>
        <v>3.1628367706559191E-2</v>
      </c>
      <c r="AV61" s="24">
        <f t="shared" si="28"/>
        <v>0.51423887270992519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0.63602343930377603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0.57116501187446111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0.4795331791645947</v>
      </c>
      <c r="BG61" s="24">
        <f t="shared" si="39"/>
        <v>0.55907347153629439</v>
      </c>
      <c r="BH61" s="24">
        <f t="shared" si="40"/>
        <v>0.35481892145638816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0.51298872077711422</v>
      </c>
      <c r="BM61" s="24">
        <f t="shared" si="50"/>
        <v>0.53130778730193073</v>
      </c>
      <c r="BN61" s="24">
        <f t="shared" si="51"/>
        <v>0.53009650037202682</v>
      </c>
      <c r="BO61" s="24">
        <f t="shared" si="52"/>
        <v>0.52125002525242703</v>
      </c>
      <c r="BP61" s="24" t="e">
        <f t="shared" si="45"/>
        <v>#DIV/0!</v>
      </c>
      <c r="BQ61" s="24">
        <f t="shared" si="46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528.56579528574093</v>
      </c>
      <c r="S62" s="19">
        <f t="shared" si="1"/>
        <v>528.27498604372784</v>
      </c>
      <c r="T62" s="19">
        <f t="shared" si="2"/>
        <v>516.83386068035281</v>
      </c>
      <c r="U62" s="19">
        <f t="shared" si="3"/>
        <v>523.39014802146448</v>
      </c>
      <c r="V62" s="19"/>
      <c r="W62" s="20">
        <f t="shared" si="4"/>
        <v>541.45903470353903</v>
      </c>
      <c r="Y62" s="24">
        <f t="shared" si="7"/>
        <v>3.5467879533113811E-2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6.0318389901968139E-2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4.3067019425256037E-2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3.1182040453434201E-2</v>
      </c>
      <c r="AJ62" s="24">
        <f t="shared" si="18"/>
        <v>4.0723745915225873E-2</v>
      </c>
      <c r="AK62" s="24">
        <f t="shared" si="19"/>
        <v>2.1651897731393532E-2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3.5496953153825839E-2</v>
      </c>
      <c r="AP62" s="24">
        <f t="shared" si="47"/>
        <v>3.7820068726047706E-2</v>
      </c>
      <c r="AQ62" s="24">
        <f t="shared" si="48"/>
        <v>4.2853897846336197E-2</v>
      </c>
      <c r="AR62" s="24">
        <f t="shared" si="49"/>
        <v>4.3520388149808076E-2</v>
      </c>
      <c r="AS62" s="24" t="e">
        <f t="shared" si="24"/>
        <v>#DIV/0!</v>
      </c>
      <c r="AT62" s="24">
        <f t="shared" si="25"/>
        <v>3.915672418985916E-2</v>
      </c>
      <c r="AV62" s="24">
        <f t="shared" si="28"/>
        <v>0.52471217096959299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0.6390408026492751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0.58357569083466521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0.52117129804351969</v>
      </c>
      <c r="BG62" s="24">
        <f t="shared" si="39"/>
        <v>0.59478889440933158</v>
      </c>
      <c r="BH62" s="24">
        <f t="shared" si="40"/>
        <v>0.35947469495063444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0.5231631992491339</v>
      </c>
      <c r="BM62" s="24">
        <f t="shared" si="50"/>
        <v>0.54218891715874018</v>
      </c>
      <c r="BN62" s="24">
        <f t="shared" si="51"/>
        <v>0.54884440649999866</v>
      </c>
      <c r="BO62" s="24">
        <f t="shared" si="52"/>
        <v>0.53504472614395482</v>
      </c>
      <c r="BP62" s="24" t="e">
        <f t="shared" si="45"/>
        <v>#DIV/0!</v>
      </c>
      <c r="BQ62" s="24">
        <f t="shared" si="46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547.15358301986396</v>
      </c>
      <c r="S63" s="19">
        <f t="shared" si="1"/>
        <v>547.84697110506136</v>
      </c>
      <c r="T63" s="19">
        <f t="shared" si="2"/>
        <v>537.85287462231554</v>
      </c>
      <c r="U63" s="19">
        <f t="shared" si="3"/>
        <v>544.57364268516358</v>
      </c>
      <c r="V63" s="19"/>
      <c r="W63" s="20">
        <f t="shared" si="4"/>
        <v>561.50086305770003</v>
      </c>
      <c r="Y63" s="24">
        <f t="shared" si="7"/>
        <v>3.5162748383717801E-2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5.1218544171072633E-2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4.7328720133766655E-2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1.3925628242954513E-2</v>
      </c>
      <c r="AJ63" s="24">
        <f t="shared" si="18"/>
        <v>4.1294289990623678E-2</v>
      </c>
      <c r="AK63" s="24">
        <f t="shared" si="19"/>
        <v>3.3499229997231428E-2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3.516645969131349E-2</v>
      </c>
      <c r="AP63" s="24">
        <f t="shared" si="47"/>
        <v>3.7048858224215442E-2</v>
      </c>
      <c r="AQ63" s="24">
        <f t="shared" si="48"/>
        <v>4.0668801990437764E-2</v>
      </c>
      <c r="AR63" s="24">
        <f t="shared" si="49"/>
        <v>4.0473621339220056E-2</v>
      </c>
      <c r="AS63" s="24" t="e">
        <f t="shared" si="24"/>
        <v>#DIV/0!</v>
      </c>
      <c r="AT63" s="24">
        <f t="shared" si="25"/>
        <v>3.7014486913371725E-2</v>
      </c>
      <c r="AV63" s="24">
        <f t="shared" si="28"/>
        <v>0.5211165082286735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0.62167002558128881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0.6088764139848204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0.54030507509976688</v>
      </c>
      <c r="BG63" s="24">
        <f t="shared" si="39"/>
        <v>0.60632220841723439</v>
      </c>
      <c r="BH63" s="24">
        <f t="shared" si="40"/>
        <v>0.37610874459253463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0.51955584671232069</v>
      </c>
      <c r="BM63" s="24">
        <f t="shared" si="50"/>
        <v>0.53371951628931047</v>
      </c>
      <c r="BN63" s="24">
        <f t="shared" si="51"/>
        <v>0.54866791121975167</v>
      </c>
      <c r="BO63" s="24">
        <f t="shared" si="52"/>
        <v>0.53150161232222093</v>
      </c>
      <c r="BP63" s="24" t="e">
        <f t="shared" si="45"/>
        <v>#DIV/0!</v>
      </c>
      <c r="BQ63" s="24">
        <f t="shared" si="46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560.88073626462403</v>
      </c>
      <c r="S64" s="19">
        <f t="shared" si="1"/>
        <v>562.78295610539396</v>
      </c>
      <c r="T64" s="19">
        <f t="shared" si="2"/>
        <v>555.84118551831091</v>
      </c>
      <c r="U64" s="19">
        <f t="shared" si="3"/>
        <v>560.00567452968164</v>
      </c>
      <c r="V64" s="19"/>
      <c r="W64" s="20">
        <f t="shared" si="4"/>
        <v>575.25144424982352</v>
      </c>
      <c r="Y64" s="24">
        <f t="shared" si="7"/>
        <v>2.5294646013509503E-2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4.1041151959135824E-2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2.4354733211749968E-2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8.4544865284987836E-3</v>
      </c>
      <c r="AJ64" s="24">
        <f t="shared" si="18"/>
        <v>4.979748000456885E-2</v>
      </c>
      <c r="AK64" s="24">
        <f t="shared" si="19"/>
        <v>2.0428027982694053E-2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2.5088300014406872E-2</v>
      </c>
      <c r="AP64" s="24">
        <f t="shared" si="47"/>
        <v>2.7263060285256824E-2</v>
      </c>
      <c r="AQ64" s="24">
        <f t="shared" si="48"/>
        <v>3.3444668132762034E-2</v>
      </c>
      <c r="AR64" s="24">
        <f t="shared" si="49"/>
        <v>2.8337823638372228E-2</v>
      </c>
      <c r="AS64" s="24" t="e">
        <f t="shared" si="24"/>
        <v>#DIV/0!</v>
      </c>
      <c r="AT64" s="24">
        <f t="shared" si="25"/>
        <v>2.4488976058279821E-2</v>
      </c>
      <c r="AV64" s="24">
        <f t="shared" si="28"/>
        <v>0.51182345155032971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0.62825181301724964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0.58972954379475717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0.54644624542781339</v>
      </c>
      <c r="BG64" s="24">
        <f t="shared" si="39"/>
        <v>0.6337287836346559</v>
      </c>
      <c r="BH64" s="24">
        <f t="shared" si="40"/>
        <v>0.36808832355449095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0.51036083491752593</v>
      </c>
      <c r="BM64" s="24">
        <f t="shared" si="50"/>
        <v>0.52510009471528685</v>
      </c>
      <c r="BN64" s="24">
        <f t="shared" si="51"/>
        <v>0.54171402324122986</v>
      </c>
      <c r="BO64" s="24">
        <f t="shared" si="52"/>
        <v>0.51451944661481175</v>
      </c>
      <c r="BP64" s="24" t="e">
        <f t="shared" si="45"/>
        <v>#DIV/0!</v>
      </c>
      <c r="BQ64" s="24">
        <f t="shared" si="46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582.28993544925186</v>
      </c>
      <c r="S65" s="19">
        <f t="shared" si="1"/>
        <v>587.69928142974982</v>
      </c>
      <c r="T65" s="19">
        <f t="shared" si="2"/>
        <v>580.78318497951875</v>
      </c>
      <c r="U65" s="19">
        <f t="shared" si="3"/>
        <v>582.64168810332524</v>
      </c>
      <c r="V65" s="19"/>
      <c r="W65" s="20">
        <f t="shared" si="4"/>
        <v>594.88635164896982</v>
      </c>
      <c r="Y65" s="24">
        <f t="shared" si="7"/>
        <v>3.8399703058412671E-2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4.7678343616514018E-2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4.9942564493048458E-3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1.0013782600868382E-2</v>
      </c>
      <c r="AJ65" s="24">
        <f t="shared" si="18"/>
        <v>5.883540953570443E-2</v>
      </c>
      <c r="AK65" s="24">
        <f t="shared" si="19"/>
        <v>3.1787899912405049E-2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3.8170680147101566E-2</v>
      </c>
      <c r="AP65" s="24">
        <f t="shared" si="47"/>
        <v>4.4273418471631354E-2</v>
      </c>
      <c r="AQ65" s="24">
        <f t="shared" si="48"/>
        <v>4.4872528540593759E-2</v>
      </c>
      <c r="AR65" s="24">
        <f t="shared" si="49"/>
        <v>4.0421043220060904E-2</v>
      </c>
      <c r="AS65" s="24" t="e">
        <f t="shared" si="24"/>
        <v>#DIV/0!</v>
      </c>
      <c r="AT65" s="24">
        <f t="shared" si="25"/>
        <v>3.4132738988168709E-2</v>
      </c>
      <c r="AV65" s="24">
        <f t="shared" si="28"/>
        <v>0.50941633543466325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0.64638596102446466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0.51810306122737138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0.56115995655881434</v>
      </c>
      <c r="BG65" s="24">
        <f t="shared" si="39"/>
        <v>0.6538935142795359</v>
      </c>
      <c r="BH65" s="24">
        <f t="shared" si="40"/>
        <v>0.38751877870242102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0.50884673321176765</v>
      </c>
      <c r="BM65" s="24">
        <f t="shared" si="50"/>
        <v>0.53150165048919451</v>
      </c>
      <c r="BN65" s="24">
        <f t="shared" si="51"/>
        <v>0.55268726449970806</v>
      </c>
      <c r="BO65" s="24">
        <f t="shared" si="52"/>
        <v>0.52246026813569402</v>
      </c>
      <c r="BP65" s="24" t="e">
        <f t="shared" si="45"/>
        <v>#DIV/0!</v>
      </c>
      <c r="BQ65" s="24">
        <f t="shared" si="46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604.81170300918393</v>
      </c>
      <c r="S66" s="19">
        <f t="shared" si="1"/>
        <v>612.59214620416515</v>
      </c>
      <c r="T66" s="19">
        <f t="shared" si="2"/>
        <v>603.34912654871653</v>
      </c>
      <c r="U66" s="19">
        <f t="shared" si="3"/>
        <v>601.89054351811149</v>
      </c>
      <c r="V66" s="19"/>
      <c r="W66" s="20">
        <f t="shared" si="4"/>
        <v>615.20196602180545</v>
      </c>
      <c r="Y66" s="24">
        <f t="shared" si="7"/>
        <v>3.875681916706375E-2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2.398992745059525E-2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4.1121865309325045E-2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7.6284176454823882E-3</v>
      </c>
      <c r="AJ66" s="24">
        <f t="shared" si="18"/>
        <v>5.6783444546083306E-2</v>
      </c>
      <c r="AK66" s="24">
        <f t="shared" si="19"/>
        <v>4.2966763814089148E-2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3.8677926903469384E-2</v>
      </c>
      <c r="AP66" s="24">
        <f t="shared" si="47"/>
        <v>4.2356466242150503E-2</v>
      </c>
      <c r="AQ66" s="24">
        <f t="shared" si="48"/>
        <v>3.8854330071545595E-2</v>
      </c>
      <c r="AR66" s="24">
        <f t="shared" si="49"/>
        <v>3.3037209330913253E-2</v>
      </c>
      <c r="AS66" s="24" t="e">
        <f t="shared" si="24"/>
        <v>#DIV/0!</v>
      </c>
      <c r="AT66" s="24">
        <f t="shared" si="25"/>
        <v>3.4150412623390469E-2</v>
      </c>
      <c r="AV66" s="24">
        <f t="shared" si="28"/>
        <v>0.50690162141591033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0.66304158532242141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0.52869172210872861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0.56400912932837244</v>
      </c>
      <c r="BG66" s="24">
        <f t="shared" si="39"/>
        <v>0.65848195099376028</v>
      </c>
      <c r="BH66" s="24">
        <f t="shared" si="40"/>
        <v>0.41817583755335397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0.50658526722019337</v>
      </c>
      <c r="BM66" s="24">
        <f t="shared" si="50"/>
        <v>0.53426879782903902</v>
      </c>
      <c r="BN66" s="24">
        <f t="shared" si="51"/>
        <v>0.56028607184587864</v>
      </c>
      <c r="BO66" s="24">
        <f t="shared" si="52"/>
        <v>0.53021463778062072</v>
      </c>
      <c r="BP66" s="24" t="e">
        <f t="shared" si="45"/>
        <v>#DIV/0!</v>
      </c>
      <c r="BQ66" s="24">
        <f t="shared" si="46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633.45504779770101</v>
      </c>
      <c r="S67" s="19">
        <f t="shared" si="1"/>
        <v>644.67102220666857</v>
      </c>
      <c r="T67" s="19">
        <f t="shared" si="2"/>
        <v>625.48844086931149</v>
      </c>
      <c r="U67" s="19">
        <f t="shared" si="3"/>
        <v>622.68312376677977</v>
      </c>
      <c r="V67" s="19"/>
      <c r="W67" s="20">
        <f t="shared" si="4"/>
        <v>637.97541306087157</v>
      </c>
      <c r="Y67" s="24">
        <f t="shared" si="7"/>
        <v>4.6943656010089985E-2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3.3934596867265965E-2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3.6391523314398988E-2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2.6480447367107418E-2</v>
      </c>
      <c r="AJ67" s="24">
        <f t="shared" si="18"/>
        <v>4.3167446737482074E-2</v>
      </c>
      <c r="AK67" s="24">
        <f t="shared" si="19"/>
        <v>4.3354098846178912E-2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4.735911134987103E-2</v>
      </c>
      <c r="AP67" s="24">
        <f t="shared" si="47"/>
        <v>5.2365797049921836E-2</v>
      </c>
      <c r="AQ67" s="24">
        <f t="shared" si="48"/>
        <v>3.6694035586388507E-2</v>
      </c>
      <c r="AR67" s="24">
        <f t="shared" si="49"/>
        <v>3.4545450950489442E-2</v>
      </c>
      <c r="AS67" s="24" t="e">
        <f t="shared" si="24"/>
        <v>#DIV/0!</v>
      </c>
      <c r="AT67" s="24">
        <f t="shared" si="25"/>
        <v>3.7017838525988944E-2</v>
      </c>
      <c r="AV67" s="24">
        <f t="shared" si="28"/>
        <v>0.5231925686439769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0.67239462210041645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0.53084568416399747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0.60368693569787379</v>
      </c>
      <c r="BG67" s="24">
        <f t="shared" si="39"/>
        <v>0.64145537373063721</v>
      </c>
      <c r="BH67" s="24">
        <f t="shared" si="40"/>
        <v>0.43342177316583785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0.52353488353882893</v>
      </c>
      <c r="BM67" s="24">
        <f t="shared" si="50"/>
        <v>0.55646922455192893</v>
      </c>
      <c r="BN67" s="24">
        <f t="shared" si="51"/>
        <v>0.56016938195251664</v>
      </c>
      <c r="BO67" s="24">
        <f t="shared" si="52"/>
        <v>0.53473370015402799</v>
      </c>
      <c r="BP67" s="24" t="e">
        <f t="shared" si="45"/>
        <v>#DIV/0!</v>
      </c>
      <c r="BQ67" s="24">
        <f t="shared" si="46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676.06413333562193</v>
      </c>
      <c r="S68" s="19">
        <f t="shared" si="1"/>
        <v>688.13983739696448</v>
      </c>
      <c r="T68" s="19">
        <f t="shared" si="2"/>
        <v>665.57614474959348</v>
      </c>
      <c r="U68" s="19">
        <f t="shared" si="3"/>
        <v>664.62782501244374</v>
      </c>
      <c r="V68" s="19"/>
      <c r="W68" s="20">
        <f t="shared" si="4"/>
        <v>679.92642288451736</v>
      </c>
      <c r="Y68" s="24">
        <f t="shared" si="7"/>
        <v>6.7287978339025445E-2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0.10855441544265143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4.9526364926770317E-2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0.23635465103490971</v>
      </c>
      <c r="AJ68" s="24">
        <f t="shared" si="18"/>
        <v>5.4316615808914337E-2</v>
      </c>
      <c r="AK68" s="24">
        <f t="shared" si="19"/>
        <v>5.5252553667197724E-2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6.7264576525291941E-2</v>
      </c>
      <c r="AP68" s="24">
        <f t="shared" si="47"/>
        <v>6.7427903058997263E-2</v>
      </c>
      <c r="AQ68" s="24">
        <f t="shared" si="48"/>
        <v>6.4090239340902411E-2</v>
      </c>
      <c r="AR68" s="24">
        <f t="shared" si="49"/>
        <v>6.7361230206351319E-2</v>
      </c>
      <c r="AS68" s="24" t="e">
        <f t="shared" si="24"/>
        <v>#DIV/0!</v>
      </c>
      <c r="AT68" s="24">
        <f t="shared" si="25"/>
        <v>6.5756467984202871E-2</v>
      </c>
      <c r="AV68" s="24">
        <f t="shared" si="28"/>
        <v>0.55106630322138228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0.67306591079922651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0.54506276752330529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0.54309250111195562</v>
      </c>
      <c r="BG68" s="24">
        <f t="shared" si="39"/>
        <v>0.67781922578404008</v>
      </c>
      <c r="BH68" s="24">
        <f t="shared" si="40"/>
        <v>0.47995892873474544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0.55034443312062731</v>
      </c>
      <c r="BM68" s="24">
        <f t="shared" si="50"/>
        <v>0.57939513094709238</v>
      </c>
      <c r="BN68" s="24">
        <f t="shared" si="51"/>
        <v>0.57230952566670323</v>
      </c>
      <c r="BO68" s="24">
        <f t="shared" si="52"/>
        <v>0.54028868720333656</v>
      </c>
      <c r="BP68" s="24" t="e">
        <f t="shared" si="45"/>
        <v>#DIV/0!</v>
      </c>
      <c r="BQ68" s="24">
        <f t="shared" si="46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717.02864485958503</v>
      </c>
      <c r="S69" s="19">
        <f t="shared" si="1"/>
        <v>732.61335952195998</v>
      </c>
      <c r="T69" s="19">
        <f t="shared" si="2"/>
        <v>713.55961387753223</v>
      </c>
      <c r="U69" s="19">
        <f t="shared" si="3"/>
        <v>712.24249456832581</v>
      </c>
      <c r="V69" s="19"/>
      <c r="W69" s="20">
        <f t="shared" si="4"/>
        <v>722.87028125830375</v>
      </c>
      <c r="Y69" s="24">
        <f t="shared" si="7"/>
        <v>6.0473191149971628E-2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9.8931764337911954E-2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6.3930192520533113E-2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3.7243131470627411E-2</v>
      </c>
      <c r="AJ69" s="24">
        <f t="shared" si="18"/>
        <v>7.3460498012375419E-2</v>
      </c>
      <c r="AK69" s="24">
        <f t="shared" si="19"/>
        <v>5.2618168140019739E-2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6.0592641295506899E-2</v>
      </c>
      <c r="AP69" s="24">
        <f t="shared" si="47"/>
        <v>6.4628611378213519E-2</v>
      </c>
      <c r="AQ69" s="24">
        <f t="shared" si="48"/>
        <v>7.2093132403342475E-2</v>
      </c>
      <c r="AR69" s="24">
        <f t="shared" si="49"/>
        <v>7.1641101627050618E-2</v>
      </c>
      <c r="AS69" s="24" t="e">
        <f t="shared" si="24"/>
        <v>#DIV/0!</v>
      </c>
      <c r="AT69" s="24">
        <f t="shared" si="25"/>
        <v>6.3159566871370476E-2</v>
      </c>
      <c r="AV69" s="24">
        <f t="shared" si="28"/>
        <v>0.5803800857180077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0.73418604162819601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0.5847658018031241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0.56187555728578364</v>
      </c>
      <c r="BG69" s="24">
        <f t="shared" si="39"/>
        <v>0.7338763304298741</v>
      </c>
      <c r="BH69" s="24">
        <f t="shared" si="40"/>
        <v>0.50305867580557662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0.5797039084477158</v>
      </c>
      <c r="BM69" s="24">
        <f t="shared" si="50"/>
        <v>0.61463547640087501</v>
      </c>
      <c r="BN69" s="24">
        <f t="shared" si="51"/>
        <v>0.62019990345426068</v>
      </c>
      <c r="BO69" s="24">
        <f t="shared" si="52"/>
        <v>0.58577180426111797</v>
      </c>
      <c r="BP69" s="24" t="e">
        <f t="shared" si="45"/>
        <v>#DIV/0!</v>
      </c>
      <c r="BQ69" s="24">
        <f t="shared" si="46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753.31165572336386</v>
      </c>
      <c r="S70" s="19">
        <f t="shared" ref="S70:S113" si="54">+($C$3*$C70+$D$3*$D70+$E$3*$E70+$G$3*$G70+$K$3*$K70+$M$3*$M70+$N$3*$N70)/SUM($C$3:$E$3,$G$3,$K$3,$M$3:$N$3)</f>
        <v>769.36427584787111</v>
      </c>
      <c r="T70" s="19">
        <f t="shared" ref="T70:T113" si="55">+($E$3*$E70+$G$3*$G70+$K$3*$K70+$M$3*$M70+$N$3*$N70)/SUM($E$3,$G$3,$K$3,$M$3:$N$3)</f>
        <v>752.53971730945909</v>
      </c>
      <c r="U70" s="19">
        <f t="shared" ref="U70:U96" si="56">+($E$3*$E70+$G$3*$G70+$K$3*$K70+$N$3*$N70)/SUM($E$3,$G$3,$K$3,$N$3)</f>
        <v>750.62905194184214</v>
      </c>
      <c r="V70" s="19"/>
      <c r="W70" s="20">
        <f t="shared" ref="W70:W96" si="57">($E$3*$E70+SUMPRODUCT($G$3:$L$3,$G70:$L70)+$N$3*$N70)/SUM($E$3,$G$3:$L$3,$N$3)</f>
        <v>762.66500576745455</v>
      </c>
      <c r="Y70" s="24">
        <f t="shared" si="7"/>
        <v>5.0502280595626114E-2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5.7520121057147877E-2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6.2105822584896941E-2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3.2479607011987266E-2</v>
      </c>
      <c r="AJ70" s="24">
        <f t="shared" si="18"/>
        <v>5.6839168144345642E-2</v>
      </c>
      <c r="AK70" s="24">
        <f t="shared" si="19"/>
        <v>4.5589228756381273E-2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5.0601898716172045E-2</v>
      </c>
      <c r="AP70" s="24">
        <f t="shared" si="47"/>
        <v>5.0164136168485474E-2</v>
      </c>
      <c r="AQ70" s="24">
        <f t="shared" si="48"/>
        <v>5.4627676053730534E-2</v>
      </c>
      <c r="AR70" s="24">
        <f t="shared" si="49"/>
        <v>5.3895348376793439E-2</v>
      </c>
      <c r="AS70" s="24" t="e">
        <f t="shared" si="24"/>
        <v>#DIV/0!</v>
      </c>
      <c r="AT70" s="24">
        <f t="shared" si="25"/>
        <v>5.5050989839947384E-2</v>
      </c>
      <c r="AV70" s="24">
        <f t="shared" si="28"/>
        <v>0.6067992959624513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0.79620990246044432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0.60682576094052121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0.57668047967877256</v>
      </c>
      <c r="BG70" s="24">
        <f t="shared" si="39"/>
        <v>0.76650882633976769</v>
      </c>
      <c r="BH70" s="24">
        <f t="shared" si="40"/>
        <v>0.52716267243505821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0.60704029183317054</v>
      </c>
      <c r="BM70" s="24">
        <f t="shared" si="50"/>
        <v>0.64813191545725046</v>
      </c>
      <c r="BN70" s="24">
        <f t="shared" si="51"/>
        <v>0.66206901934410434</v>
      </c>
      <c r="BO70" s="24">
        <f t="shared" si="52"/>
        <v>0.63006629240409362</v>
      </c>
      <c r="BP70" s="24" t="e">
        <f t="shared" si="45"/>
        <v>#DIV/0!</v>
      </c>
      <c r="BQ70" s="24">
        <f t="shared" si="46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793.19684686729181</v>
      </c>
      <c r="S71" s="19">
        <f t="shared" si="54"/>
        <v>809.48289069767497</v>
      </c>
      <c r="T71" s="19">
        <f t="shared" si="55"/>
        <v>794.55957895821336</v>
      </c>
      <c r="U71" s="19">
        <f t="shared" si="56"/>
        <v>790.97692411706737</v>
      </c>
      <c r="V71" s="19"/>
      <c r="W71" s="20">
        <f t="shared" si="57"/>
        <v>802.54110498617456</v>
      </c>
      <c r="Y71" s="24">
        <f t="shared" ref="Y71:Y95" si="58">+B71/B70-1</f>
        <v>5.2952212516281572E-2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5.7511489643798042E-2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7.4159442298260769E-2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2.0275974176895861E-2</v>
      </c>
      <c r="AJ71" s="24">
        <f t="shared" ref="AJ71:AJ95" si="69">+M71/M70-1</f>
        <v>6.2117138898562629E-2</v>
      </c>
      <c r="AK71" s="24">
        <f t="shared" ref="AK71:AK95" si="70">+N71/N70-1</f>
        <v>5.0300425107464353E-2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5.2946467562125177E-2</v>
      </c>
      <c r="AP71" s="24">
        <f t="shared" si="47"/>
        <v>5.2145149065560004E-2</v>
      </c>
      <c r="AQ71" s="24">
        <f t="shared" si="48"/>
        <v>5.5837400581310259E-2</v>
      </c>
      <c r="AR71" s="24">
        <f t="shared" si="49"/>
        <v>5.3752079100651828E-2</v>
      </c>
      <c r="AS71" s="24" t="e">
        <f t="shared" ref="AS71:AS95" si="75">+V71/V70-1</f>
        <v>#DIV/0!</v>
      </c>
      <c r="AT71" s="24">
        <f t="shared" ref="AT71:AT95" si="76">+W71/W70-1</f>
        <v>5.2285208993683163E-2</v>
      </c>
      <c r="AV71" s="24">
        <f t="shared" si="28"/>
        <v>0.63982581648779813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0.83595074704495809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0.67233100612020213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0.59039318842421751</v>
      </c>
      <c r="BG71" s="24">
        <f t="shared" si="39"/>
        <v>0.81944215418352728</v>
      </c>
      <c r="BH71" s="24">
        <f t="shared" si="40"/>
        <v>0.57306450271730358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0.63965296353432466</v>
      </c>
      <c r="BM71" s="24">
        <f t="shared" si="50"/>
        <v>0.68048424072530289</v>
      </c>
      <c r="BN71" s="24">
        <f t="shared" si="51"/>
        <v>0.70448589853002197</v>
      </c>
      <c r="BO71" s="24">
        <f t="shared" si="52"/>
        <v>0.66918671031477595</v>
      </c>
      <c r="BP71" s="24" t="e">
        <f t="shared" si="45"/>
        <v>#DIV/0!</v>
      </c>
      <c r="BQ71" s="24">
        <f t="shared" si="46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851.44751328483903</v>
      </c>
      <c r="S72" s="19">
        <f t="shared" si="54"/>
        <v>875.26301457850559</v>
      </c>
      <c r="T72" s="19">
        <f t="shared" si="55"/>
        <v>873.63899717880111</v>
      </c>
      <c r="U72" s="19">
        <f t="shared" si="56"/>
        <v>870.21099665485656</v>
      </c>
      <c r="V72" s="19"/>
      <c r="W72" s="20">
        <f t="shared" si="57"/>
        <v>867.62182432170516</v>
      </c>
      <c r="Y72" s="24">
        <f t="shared" si="58"/>
        <v>7.4061968571593528E-2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8.4702301760077647E-2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6.8442869740346746E-2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6.1000679667485791E-2</v>
      </c>
      <c r="AJ72" s="24">
        <f t="shared" si="69"/>
        <v>9.7595111559937164E-2</v>
      </c>
      <c r="AK72" s="24">
        <f t="shared" si="70"/>
        <v>8.1075924962282775E-2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7.3437844146262865E-2</v>
      </c>
      <c r="AP72" s="24">
        <f t="shared" si="47"/>
        <v>8.1261907616276163E-2</v>
      </c>
      <c r="AQ72" s="24">
        <f t="shared" si="48"/>
        <v>9.9526102654595938E-2</v>
      </c>
      <c r="AR72" s="24">
        <f t="shared" si="49"/>
        <v>0.10017241985439052</v>
      </c>
      <c r="AS72" s="24" t="e">
        <f t="shared" si="75"/>
        <v>#DIV/0!</v>
      </c>
      <c r="AT72" s="24">
        <f t="shared" si="76"/>
        <v>8.1093315882744488E-2</v>
      </c>
      <c r="AV72" s="24">
        <f t="shared" si="28"/>
        <v>0.71002453931319232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0.96702270817173552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0.72100480540786416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0.64564268726534291</v>
      </c>
      <c r="BG72" s="24">
        <f t="shared" si="39"/>
        <v>0.9062341114508814</v>
      </c>
      <c r="BH72" s="24">
        <f t="shared" si="40"/>
        <v>0.64803147683010098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0.70917392510897659</v>
      </c>
      <c r="BM72" s="24">
        <f t="shared" si="50"/>
        <v>0.76198989602014788</v>
      </c>
      <c r="BN72" s="24">
        <f t="shared" si="51"/>
        <v>0.82141969372260348</v>
      </c>
      <c r="BO72" s="24">
        <f t="shared" si="52"/>
        <v>0.79475446315118936</v>
      </c>
      <c r="BP72" s="24" t="e">
        <f t="shared" si="45"/>
        <v>#DIV/0!</v>
      </c>
      <c r="BQ72" s="24">
        <f t="shared" si="46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910.90992900364574</v>
      </c>
      <c r="S73" s="19">
        <f t="shared" si="54"/>
        <v>940.65504025444363</v>
      </c>
      <c r="T73" s="19">
        <f t="shared" si="55"/>
        <v>941.73957596437901</v>
      </c>
      <c r="U73" s="19">
        <f t="shared" si="56"/>
        <v>941.35529737209197</v>
      </c>
      <c r="V73" s="19"/>
      <c r="W73" s="20">
        <f t="shared" si="57"/>
        <v>929.88557167882277</v>
      </c>
      <c r="Y73" s="24">
        <f t="shared" si="58"/>
        <v>6.9703355753550689E-2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9.8550359245820562E-2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5.7251082593750002E-2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4.9903024377936811E-2</v>
      </c>
      <c r="AJ73" s="24">
        <f t="shared" si="69"/>
        <v>6.6556396151745245E-2</v>
      </c>
      <c r="AK73" s="24">
        <f t="shared" si="70"/>
        <v>8.6548213576810751E-2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6.9836854052698794E-2</v>
      </c>
      <c r="AP73" s="24">
        <f t="shared" si="47"/>
        <v>7.4711286306812008E-2</v>
      </c>
      <c r="AQ73" s="24">
        <f t="shared" si="48"/>
        <v>7.7950479552185481E-2</v>
      </c>
      <c r="AR73" s="24">
        <f t="shared" si="49"/>
        <v>8.1755230617308161E-2</v>
      </c>
      <c r="AS73" s="24" t="e">
        <f t="shared" si="75"/>
        <v>#DIV/0!</v>
      </c>
      <c r="AT73" s="24">
        <f t="shared" si="76"/>
        <v>7.1763694286729685E-2</v>
      </c>
      <c r="AV73" s="24">
        <f t="shared" si="28"/>
        <v>0.78515273096755411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1.0895171146512128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0.7462526372783691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0.65753900866859327</v>
      </c>
      <c r="BG73" s="24">
        <f t="shared" si="39"/>
        <v>0.97491034546893252</v>
      </c>
      <c r="BH73" s="24">
        <f t="shared" si="40"/>
        <v>0.73338574885584129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0.78453555733951363</v>
      </c>
      <c r="BM73" s="24">
        <f t="shared" si="50"/>
        <v>0.84795930966824673</v>
      </c>
      <c r="BN73" s="24">
        <f t="shared" si="51"/>
        <v>0.90021757912260236</v>
      </c>
      <c r="BO73" s="24">
        <f t="shared" si="52"/>
        <v>0.87684741299394475</v>
      </c>
      <c r="BP73" s="24" t="e">
        <f t="shared" si="45"/>
        <v>#DIV/0!</v>
      </c>
      <c r="BQ73" s="24">
        <f t="shared" si="46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967.58316840662701</v>
      </c>
      <c r="S74" s="19">
        <f t="shared" si="54"/>
        <v>1006.8581248940167</v>
      </c>
      <c r="T74" s="19">
        <f t="shared" si="55"/>
        <v>1008.499867698654</v>
      </c>
      <c r="U74" s="19">
        <f t="shared" si="56"/>
        <v>1015.030651054842</v>
      </c>
      <c r="V74" s="19"/>
      <c r="W74" s="20">
        <f t="shared" si="57"/>
        <v>989.69928343318225</v>
      </c>
      <c r="Y74" s="24">
        <f t="shared" si="58"/>
        <v>6.1655198875771644E-2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0.10625089751988015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4.3265704206089772E-2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3.6569156425650728E-2</v>
      </c>
      <c r="AJ74" s="24">
        <f t="shared" si="69"/>
        <v>4.849037876095541E-2</v>
      </c>
      <c r="AK74" s="24">
        <f t="shared" si="70"/>
        <v>6.7963510475988365E-2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6.2216073838354813E-2</v>
      </c>
      <c r="AP74" s="24">
        <f t="shared" si="47"/>
        <v>7.0379769210257237E-2</v>
      </c>
      <c r="AQ74" s="24">
        <f t="shared" si="48"/>
        <v>7.0890396281700019E-2</v>
      </c>
      <c r="AR74" s="24">
        <f t="shared" si="49"/>
        <v>7.8265192630692981E-2</v>
      </c>
      <c r="AS74" s="24" t="e">
        <f t="shared" si="75"/>
        <v>#DIV/0!</v>
      </c>
      <c r="AT74" s="24">
        <f t="shared" si="76"/>
        <v>6.4323733560432972E-2</v>
      </c>
      <c r="AV74" s="24">
        <f t="shared" si="28"/>
        <v>0.83029982395352242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1.1800340402280178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0.7465852657826324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0.6661983476774882</v>
      </c>
      <c r="BG74" s="24">
        <f t="shared" si="39"/>
        <v>0.98964855396728968</v>
      </c>
      <c r="BH74" s="24">
        <f t="shared" si="40"/>
        <v>0.81196034918327786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0.83058226059360263</v>
      </c>
      <c r="BM74" s="24">
        <f t="shared" si="50"/>
        <v>0.90593564240930058</v>
      </c>
      <c r="BN74" s="24">
        <f t="shared" si="51"/>
        <v>0.95130378333006083</v>
      </c>
      <c r="BO74" s="24">
        <f t="shared" si="52"/>
        <v>0.9393384741609907</v>
      </c>
      <c r="BP74" s="24" t="e">
        <f t="shared" si="45"/>
        <v>#DIV/0!</v>
      </c>
      <c r="BQ74" s="24">
        <f t="shared" si="46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1028.8694843257558</v>
      </c>
      <c r="S75" s="19">
        <f t="shared" si="54"/>
        <v>1069.7650063549179</v>
      </c>
      <c r="T75" s="19">
        <f t="shared" si="55"/>
        <v>1072.7438431539447</v>
      </c>
      <c r="U75" s="19">
        <f t="shared" si="56"/>
        <v>1076.292058621666</v>
      </c>
      <c r="V75" s="19"/>
      <c r="W75" s="20">
        <f t="shared" si="57"/>
        <v>1050.4340044101839</v>
      </c>
      <c r="Y75" s="24">
        <f t="shared" si="58"/>
        <v>6.3473501086934503E-2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6.8290663470597535E-2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7.1158072371377834E-2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7.1026112118876439E-2</v>
      </c>
      <c r="AJ75" s="24">
        <f t="shared" si="69"/>
        <v>7.4161261631870978E-2</v>
      </c>
      <c r="AK75" s="24">
        <f t="shared" si="70"/>
        <v>6.1489529200480453E-2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6.3339584565172302E-2</v>
      </c>
      <c r="AP75" s="24">
        <f t="shared" si="47"/>
        <v>6.2478396812383874E-2</v>
      </c>
      <c r="AQ75" s="24">
        <f t="shared" si="48"/>
        <v>6.3702512526741417E-2</v>
      </c>
      <c r="AR75" s="24">
        <f t="shared" si="49"/>
        <v>6.0354243985794698E-2</v>
      </c>
      <c r="AS75" s="24" t="e">
        <f t="shared" si="75"/>
        <v>#DIV/0!</v>
      </c>
      <c r="AT75" s="24">
        <f t="shared" si="76"/>
        <v>6.1366843437855367E-2</v>
      </c>
      <c r="AV75" s="24">
        <f t="shared" si="28"/>
        <v>0.88035684713137119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1.2154384776955336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0.78632445626911185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0.76003238168895426</v>
      </c>
      <c r="BG75" s="24">
        <f t="shared" si="39"/>
        <v>1.0524489776591173</v>
      </c>
      <c r="BH75" s="24">
        <f t="shared" si="40"/>
        <v>0.86103374067308058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0.88040344841971652</v>
      </c>
      <c r="BM75" s="24">
        <f t="shared" si="50"/>
        <v>0.95267120706553587</v>
      </c>
      <c r="BN75" s="24">
        <f t="shared" si="51"/>
        <v>0.99449309238559658</v>
      </c>
      <c r="BO75" s="24">
        <f t="shared" si="52"/>
        <v>0.97639396081441787</v>
      </c>
      <c r="BP75" s="24" t="e">
        <f t="shared" si="45"/>
        <v>#DIV/0!</v>
      </c>
      <c r="BQ75" s="24">
        <f t="shared" si="46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1079.2515812659401</v>
      </c>
      <c r="S76" s="19">
        <f t="shared" si="54"/>
        <v>1116.9398768784552</v>
      </c>
      <c r="T76" s="19">
        <f t="shared" si="55"/>
        <v>1125.8819053996174</v>
      </c>
      <c r="U76" s="19">
        <f t="shared" si="56"/>
        <v>1127.6292196360148</v>
      </c>
      <c r="V76" s="19"/>
      <c r="W76" s="20">
        <f t="shared" si="57"/>
        <v>1102.6561646719992</v>
      </c>
      <c r="Y76" s="24">
        <f t="shared" si="58"/>
        <v>4.9161470818679165E-2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4.491317958922747E-2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4.0936189165932113E-2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3.7631217474952239E-2</v>
      </c>
      <c r="AJ76" s="24">
        <f t="shared" si="69"/>
        <v>5.5197670546828892E-2</v>
      </c>
      <c r="AK76" s="24">
        <f t="shared" si="70"/>
        <v>5.8404284796654826E-2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4.8968404358110451E-2</v>
      </c>
      <c r="AP76" s="24">
        <f t="shared" si="47"/>
        <v>4.409834893018183E-2</v>
      </c>
      <c r="AQ76" s="24">
        <f t="shared" si="48"/>
        <v>4.9534716591281391E-2</v>
      </c>
      <c r="AR76" s="24">
        <f t="shared" si="49"/>
        <v>4.7698169472784935E-2</v>
      </c>
      <c r="AS76" s="24" t="e">
        <f t="shared" si="75"/>
        <v>#DIV/0!</v>
      </c>
      <c r="AT76" s="24">
        <f t="shared" si="76"/>
        <v>4.9714841715484903E-2</v>
      </c>
      <c r="AV76" s="24">
        <f t="shared" si="28"/>
        <v>0.92412782322705045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1.2236785352401007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0.81524008415773874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0.81095385801096276</v>
      </c>
      <c r="BG76" s="24">
        <f t="shared" si="39"/>
        <v>1.0630068383596187</v>
      </c>
      <c r="BH76" s="24">
        <f t="shared" si="40"/>
        <v>0.9302939857243322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0.92420868017964564</v>
      </c>
      <c r="BM76" s="24">
        <f t="shared" si="50"/>
        <v>0.98467253629707052</v>
      </c>
      <c r="BN76" s="24">
        <f t="shared" si="51"/>
        <v>1.0255460277736614</v>
      </c>
      <c r="BO76" s="24">
        <f t="shared" si="52"/>
        <v>1.0136032024729915</v>
      </c>
      <c r="BP76" s="24" t="e">
        <f t="shared" si="45"/>
        <v>#DIV/0!</v>
      </c>
      <c r="BQ76" s="24">
        <f t="shared" si="46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1134.7397191444406</v>
      </c>
      <c r="S77" s="19">
        <f t="shared" si="54"/>
        <v>1174.4917612952804</v>
      </c>
      <c r="T77" s="19">
        <f t="shared" si="55"/>
        <v>1186.3539510240255</v>
      </c>
      <c r="U77" s="19">
        <f t="shared" si="56"/>
        <v>1181.6015145558392</v>
      </c>
      <c r="V77" s="19"/>
      <c r="W77" s="20">
        <f t="shared" si="57"/>
        <v>1158.5113032635243</v>
      </c>
      <c r="Y77" s="24">
        <f t="shared" si="58"/>
        <v>5.1246077588670946E-2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4.0262060416113465E-2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5.6805951922750841E-2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3.907420162590225E-2</v>
      </c>
      <c r="AJ77" s="24">
        <f t="shared" si="69"/>
        <v>7.1612744953241769E-2</v>
      </c>
      <c r="AK77" s="24">
        <f t="shared" si="70"/>
        <v>5.7465918926218551E-2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5.1413534009757011E-2</v>
      </c>
      <c r="AP77" s="24">
        <f t="shared" si="47"/>
        <v>5.1526394220669403E-2</v>
      </c>
      <c r="AQ77" s="24">
        <f t="shared" si="48"/>
        <v>5.3710824673875779E-2</v>
      </c>
      <c r="AR77" s="24">
        <f t="shared" si="49"/>
        <v>4.7863512207714898E-2</v>
      </c>
      <c r="AS77" s="24" t="e">
        <f t="shared" si="75"/>
        <v>#DIV/0!</v>
      </c>
      <c r="AT77" s="24">
        <f t="shared" si="76"/>
        <v>5.0655082138084229E-2</v>
      </c>
      <c r="AV77" s="24">
        <f t="shared" si="28"/>
        <v>0.9479318233519185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1.2079376068678815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0.90882337167209637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0.86305916474576949</v>
      </c>
      <c r="BG77" s="24">
        <f t="shared" si="39"/>
        <v>1.0879018599134906</v>
      </c>
      <c r="BH77" s="24">
        <f t="shared" si="40"/>
        <v>0.97833305041183949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0.94875379095975521</v>
      </c>
      <c r="BM77" s="24">
        <f t="shared" si="50"/>
        <v>0.99845703135451669</v>
      </c>
      <c r="BN77" s="24">
        <f t="shared" si="51"/>
        <v>1.0426795776910485</v>
      </c>
      <c r="BO77" s="24">
        <f t="shared" si="52"/>
        <v>1.0280071589149573</v>
      </c>
      <c r="BP77" s="24" t="e">
        <f t="shared" si="45"/>
        <v>#DIV/0!</v>
      </c>
      <c r="BQ77" s="24">
        <f t="shared" si="46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1202.9628580034157</v>
      </c>
      <c r="S78" s="19">
        <f t="shared" si="54"/>
        <v>1245.2702294433132</v>
      </c>
      <c r="T78" s="19">
        <f t="shared" si="55"/>
        <v>1250.0669707178502</v>
      </c>
      <c r="U78" s="19">
        <f t="shared" si="56"/>
        <v>1241.6718741267935</v>
      </c>
      <c r="V78" s="19"/>
      <c r="W78" s="20">
        <f t="shared" si="57"/>
        <v>1218.9518164652009</v>
      </c>
      <c r="Y78" s="24">
        <f t="shared" si="58"/>
        <v>6.0278735663842564E-2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2.2976266661844047E-2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4.8957794002719268E-2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1.0582752703215181E-2</v>
      </c>
      <c r="AJ78" s="24">
        <f t="shared" si="69"/>
        <v>6.2287315915296348E-2</v>
      </c>
      <c r="AK78" s="24">
        <f t="shared" si="70"/>
        <v>6.8053020085743654E-2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6.0122279768626719E-2</v>
      </c>
      <c r="AP78" s="24">
        <f t="shared" si="47"/>
        <v>6.0263060568407134E-2</v>
      </c>
      <c r="AQ78" s="24">
        <f t="shared" si="48"/>
        <v>5.37048994853766E-2</v>
      </c>
      <c r="AR78" s="24">
        <f t="shared" si="49"/>
        <v>5.0838086132222404E-2</v>
      </c>
      <c r="AS78" s="24" t="e">
        <f t="shared" si="75"/>
        <v>#DIV/0!</v>
      </c>
      <c r="AT78" s="24">
        <f t="shared" si="76"/>
        <v>5.2170844627424717E-2</v>
      </c>
      <c r="AV78" s="24">
        <f t="shared" si="28"/>
        <v>0.98829086145403622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1.2057519410560475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0.92318999322438033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0.86852159604350954</v>
      </c>
      <c r="BG78" s="24">
        <f t="shared" si="39"/>
        <v>1.0987759357024429</v>
      </c>
      <c r="BH78" s="24">
        <f t="shared" si="40"/>
        <v>1.025917471713842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0.98898740222483594</v>
      </c>
      <c r="BM78" s="24">
        <f t="shared" si="50"/>
        <v>1.0327884338045181</v>
      </c>
      <c r="BN78" s="24">
        <f t="shared" si="51"/>
        <v>1.0718799708362807</v>
      </c>
      <c r="BO78" s="24">
        <f t="shared" si="52"/>
        <v>1.062952952988919</v>
      </c>
      <c r="BP78" s="24" t="e">
        <f t="shared" si="45"/>
        <v>#DIV/0!</v>
      </c>
      <c r="BQ78" s="24">
        <f t="shared" si="46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1282.7949207121519</v>
      </c>
      <c r="S79" s="19">
        <f t="shared" si="54"/>
        <v>1336.6953003958745</v>
      </c>
      <c r="T79" s="19">
        <f t="shared" si="55"/>
        <v>1320.7238612091382</v>
      </c>
      <c r="U79" s="19">
        <f t="shared" si="56"/>
        <v>1303.9015615791084</v>
      </c>
      <c r="V79" s="19"/>
      <c r="W79" s="20">
        <f t="shared" si="57"/>
        <v>1280.9080824414166</v>
      </c>
      <c r="Y79" s="24">
        <f t="shared" si="58"/>
        <v>6.62772168092709E-2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3.914979915813932E-2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5.3219086659339165E-2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3.1503369034239892E-2</v>
      </c>
      <c r="AJ79" s="24">
        <f t="shared" si="69"/>
        <v>7.5490034909624804E-2</v>
      </c>
      <c r="AK79" s="24">
        <f t="shared" si="70"/>
        <v>6.4876160290257889E-2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6.6362865800557946E-2</v>
      </c>
      <c r="AP79" s="24">
        <f t="shared" si="47"/>
        <v>7.3417856454684571E-2</v>
      </c>
      <c r="AQ79" s="24">
        <f t="shared" si="48"/>
        <v>5.6522484111962035E-2</v>
      </c>
      <c r="AR79" s="24">
        <f t="shared" si="49"/>
        <v>5.0117658899278883E-2</v>
      </c>
      <c r="AS79" s="24" t="e">
        <f t="shared" si="75"/>
        <v>#DIV/0!</v>
      </c>
      <c r="AT79" s="24">
        <f t="shared" si="76"/>
        <v>5.0827493867543261E-2</v>
      </c>
      <c r="AV79" s="24">
        <f t="shared" si="28"/>
        <v>1.025007968469017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1.2168778310407222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0.95441622453495922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0.87766491449087525</v>
      </c>
      <c r="BG79" s="24">
        <f t="shared" si="39"/>
        <v>1.1638065982748587</v>
      </c>
      <c r="BH79" s="24">
        <f t="shared" si="40"/>
        <v>1.0677076178924754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1.0250764835989163</v>
      </c>
      <c r="BM79" s="24">
        <f t="shared" si="50"/>
        <v>1.0734533651294735</v>
      </c>
      <c r="BN79" s="24">
        <f t="shared" si="51"/>
        <v>1.1115080230316967</v>
      </c>
      <c r="BO79" s="24">
        <f t="shared" si="52"/>
        <v>1.094004979115947</v>
      </c>
      <c r="BP79" s="24" t="e">
        <f t="shared" si="45"/>
        <v>#DIV/0!</v>
      </c>
      <c r="BQ79" s="24">
        <f t="shared" si="46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1381.937900505623</v>
      </c>
      <c r="S80" s="19">
        <f t="shared" si="54"/>
        <v>1445.7882336284852</v>
      </c>
      <c r="T80" s="19">
        <f t="shared" si="55"/>
        <v>1416.0119271958858</v>
      </c>
      <c r="U80" s="19">
        <f t="shared" si="56"/>
        <v>1394.9934698325389</v>
      </c>
      <c r="V80" s="19"/>
      <c r="W80" s="20">
        <f t="shared" si="57"/>
        <v>1369.4514996955627</v>
      </c>
      <c r="Y80" s="24">
        <f t="shared" si="58"/>
        <v>7.675239849783555E-2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9.4198925328281335E-2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5.7196373158526992E-2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0.29085743075560022</v>
      </c>
      <c r="AJ80" s="24">
        <f t="shared" si="69"/>
        <v>7.8762373863240143E-2</v>
      </c>
      <c r="AK80" s="24">
        <f t="shared" si="70"/>
        <v>6.3147415497193382E-2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7.7286695006892669E-2</v>
      </c>
      <c r="AP80" s="24">
        <f t="shared" si="47"/>
        <v>8.1613912460305471E-2</v>
      </c>
      <c r="AQ80" s="24">
        <f t="shared" si="48"/>
        <v>7.2148364079309024E-2</v>
      </c>
      <c r="AR80" s="24">
        <f t="shared" si="49"/>
        <v>6.9861031643456695E-2</v>
      </c>
      <c r="AS80" s="24" t="e">
        <f t="shared" si="75"/>
        <v>#DIV/0!</v>
      </c>
      <c r="AT80" s="24">
        <f t="shared" si="76"/>
        <v>6.9125504372946178E-2</v>
      </c>
      <c r="AV80" s="24">
        <f t="shared" si="28"/>
        <v>1.0429651896009893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1.1881698421996298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0.96869922783188733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0.96043886380881704</v>
      </c>
      <c r="BG80" s="24">
        <f t="shared" si="39"/>
        <v>1.2139773835822658</v>
      </c>
      <c r="BH80" s="24">
        <f t="shared" si="40"/>
        <v>1.0831771525468676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1.0440929082974746</v>
      </c>
      <c r="BM80" s="24">
        <f t="shared" si="50"/>
        <v>1.1010093516711472</v>
      </c>
      <c r="BN80" s="24">
        <f t="shared" si="51"/>
        <v>1.1274980156156666</v>
      </c>
      <c r="BO80" s="24">
        <f t="shared" si="52"/>
        <v>1.0989092200682702</v>
      </c>
      <c r="BP80" s="24" t="e">
        <f t="shared" si="45"/>
        <v>#DIV/0!</v>
      </c>
      <c r="BQ80" s="24">
        <f t="shared" si="46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1498.4961658190111</v>
      </c>
      <c r="S81" s="19">
        <f t="shared" si="54"/>
        <v>1581.9696976759742</v>
      </c>
      <c r="T81" s="19">
        <f t="shared" si="55"/>
        <v>1547.4100561387831</v>
      </c>
      <c r="U81" s="19">
        <f t="shared" si="56"/>
        <v>1521.4789190025738</v>
      </c>
      <c r="V81" s="19"/>
      <c r="W81" s="20">
        <f t="shared" si="57"/>
        <v>1476.5208420279255</v>
      </c>
      <c r="Y81" s="24">
        <f t="shared" si="58"/>
        <v>8.4026898836709663E-2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0.10846474055538446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6.5810002987520821E-2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5.0287405365865956E-2</v>
      </c>
      <c r="AJ81" s="24">
        <f t="shared" si="69"/>
        <v>9.8884144160287679E-2</v>
      </c>
      <c r="AK81" s="24">
        <f t="shared" si="70"/>
        <v>6.5936572478843658E-2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8.4344068768026359E-2</v>
      </c>
      <c r="AP81" s="24">
        <f t="shared" si="47"/>
        <v>9.4191846966215298E-2</v>
      </c>
      <c r="AQ81" s="24">
        <f t="shared" si="48"/>
        <v>9.2794507178413088E-2</v>
      </c>
      <c r="AR81" s="24">
        <f t="shared" si="49"/>
        <v>9.0670997323893276E-2</v>
      </c>
      <c r="AS81" s="24" t="e">
        <f t="shared" si="75"/>
        <v>#DIV/0!</v>
      </c>
      <c r="AT81" s="24">
        <f t="shared" si="76"/>
        <v>7.8184106816608701E-2</v>
      </c>
      <c r="AV81" s="24">
        <f t="shared" si="28"/>
        <v>1.0883405987029038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1.2071517041699655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0.97217763406647473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0.98509316203312558</v>
      </c>
      <c r="BG81" s="24">
        <f t="shared" si="39"/>
        <v>1.2664128273493147</v>
      </c>
      <c r="BH81" s="24">
        <f t="shared" si="40"/>
        <v>1.1095348541966921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1.0898693191155009</v>
      </c>
      <c r="BM81" s="24">
        <f t="shared" si="50"/>
        <v>1.1593514192919314</v>
      </c>
      <c r="BN81" s="24">
        <f t="shared" si="51"/>
        <v>1.168578526649021</v>
      </c>
      <c r="BO81" s="24">
        <f t="shared" si="52"/>
        <v>1.136181048737773</v>
      </c>
      <c r="BP81" s="24" t="e">
        <f t="shared" si="45"/>
        <v>#DIV/0!</v>
      </c>
      <c r="BQ81" s="24">
        <f t="shared" si="46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1614.805781998122</v>
      </c>
      <c r="S82" s="19">
        <f t="shared" si="54"/>
        <v>1696.8217119897106</v>
      </c>
      <c r="T82" s="19">
        <f t="shared" si="55"/>
        <v>1676.666175053756</v>
      </c>
      <c r="U82" s="19">
        <f t="shared" si="56"/>
        <v>1643.3243488333899</v>
      </c>
      <c r="V82" s="19"/>
      <c r="W82" s="20">
        <f t="shared" si="57"/>
        <v>1595.1558204451828</v>
      </c>
      <c r="Y82" s="24">
        <f t="shared" si="58"/>
        <v>7.7727529658905947E-2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7.6406002002039841E-2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9.0469694845678461E-2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4.9130446879746437E-2</v>
      </c>
      <c r="AJ82" s="24">
        <f t="shared" si="69"/>
        <v>9.334197707117986E-2</v>
      </c>
      <c r="AK82" s="24">
        <f t="shared" si="70"/>
        <v>7.1061615670421796E-2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7.7617560079335401E-2</v>
      </c>
      <c r="AP82" s="24">
        <f t="shared" si="47"/>
        <v>7.2600641138994115E-2</v>
      </c>
      <c r="AQ82" s="24">
        <f t="shared" si="48"/>
        <v>8.3530618404731527E-2</v>
      </c>
      <c r="AR82" s="24">
        <f t="shared" si="49"/>
        <v>8.0083547861901083E-2</v>
      </c>
      <c r="AS82" s="24" t="e">
        <f t="shared" si="75"/>
        <v>#DIV/0!</v>
      </c>
      <c r="AT82" s="24">
        <f t="shared" si="76"/>
        <v>8.0347649041186742E-2</v>
      </c>
      <c r="AV82" s="24">
        <f t="shared" ref="AV82:AV95" si="77">+B82/B70-1</f>
        <v>1.1424628923702809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1.2465684523549552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1.0248452621867044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1.0171068387576998</v>
      </c>
      <c r="BG82" s="24">
        <f t="shared" ref="BG82:BG95" si="88">+M82/M70-1</f>
        <v>1.3446938344124049</v>
      </c>
      <c r="BH82" s="24">
        <f t="shared" ref="BH82:BH95" si="89">+N82/N70-1</f>
        <v>1.1609268220334918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1.143609181843221</v>
      </c>
      <c r="BM82" s="24">
        <f t="shared" si="50"/>
        <v>1.2054854446156122</v>
      </c>
      <c r="BN82" s="24">
        <f t="shared" si="51"/>
        <v>1.2280102119371303</v>
      </c>
      <c r="BO82" s="24">
        <f t="shared" si="52"/>
        <v>1.1892629183245531</v>
      </c>
      <c r="BP82" s="24" t="e">
        <f t="shared" ref="BP82:BP95" si="94">+V82/V70-1</f>
        <v>#DIV/0!</v>
      </c>
      <c r="BQ82" s="24">
        <f t="shared" ref="BQ82:BQ95" si="95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1710.4111198396008</v>
      </c>
      <c r="S83" s="19">
        <f t="shared" si="54"/>
        <v>1784.1174499701392</v>
      </c>
      <c r="T83" s="19">
        <f t="shared" si="55"/>
        <v>1776.986186142962</v>
      </c>
      <c r="U83" s="19">
        <f t="shared" si="56"/>
        <v>1739.8291679438089</v>
      </c>
      <c r="V83" s="19"/>
      <c r="W83" s="20">
        <f t="shared" si="57"/>
        <v>1701.3648641201837</v>
      </c>
      <c r="Y83" s="24">
        <f t="shared" si="58"/>
        <v>5.9508319805006149E-2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4.2145715464336986E-2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8.6014950174658766E-2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6.5712625406429748E-2</v>
      </c>
      <c r="AJ83" s="24">
        <f t="shared" si="69"/>
        <v>6.2947523512251857E-2</v>
      </c>
      <c r="AK83" s="24">
        <f t="shared" si="70"/>
        <v>6.5578166094982127E-2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5.9205471585058955E-2</v>
      </c>
      <c r="AP83" s="24">
        <f t="shared" si="47"/>
        <v>5.1446617734555389E-2</v>
      </c>
      <c r="AQ83" s="24">
        <f t="shared" si="48"/>
        <v>5.9833026145463597E-2</v>
      </c>
      <c r="AR83" s="24">
        <f t="shared" si="49"/>
        <v>5.8725363120754936E-2</v>
      </c>
      <c r="AS83" s="24" t="e">
        <f t="shared" si="75"/>
        <v>#DIV/0!</v>
      </c>
      <c r="AT83" s="24">
        <f t="shared" si="76"/>
        <v>6.6582237492861074E-2</v>
      </c>
      <c r="AV83" s="24">
        <f t="shared" si="77"/>
        <v>1.1558027347843294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1.2139255318234579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1.0471934984066271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1.1069360440364777</v>
      </c>
      <c r="BG83" s="24">
        <f t="shared" si="88"/>
        <v>1.3465269633702208</v>
      </c>
      <c r="BH83" s="24">
        <f t="shared" si="89"/>
        <v>1.1923598096728423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1.1563513856551757</v>
      </c>
      <c r="BM83" s="24">
        <f t="shared" si="50"/>
        <v>1.2040211973256763</v>
      </c>
      <c r="BN83" s="24">
        <f t="shared" si="51"/>
        <v>1.2364417133739134</v>
      </c>
      <c r="BO83" s="24">
        <f t="shared" si="52"/>
        <v>1.1995953546759957</v>
      </c>
      <c r="BP83" s="24" t="e">
        <f t="shared" si="94"/>
        <v>#DIV/0!</v>
      </c>
      <c r="BQ83" s="24">
        <f t="shared" si="95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1818.9038271464569</v>
      </c>
      <c r="S84" s="19">
        <f t="shared" si="54"/>
        <v>1895.8602215609142</v>
      </c>
      <c r="T84" s="19">
        <f t="shared" si="55"/>
        <v>1891.5532155898306</v>
      </c>
      <c r="U84" s="19">
        <f t="shared" si="56"/>
        <v>1845.7625902587181</v>
      </c>
      <c r="V84" s="19"/>
      <c r="W84" s="20">
        <f t="shared" si="57"/>
        <v>1814.5483041563139</v>
      </c>
      <c r="Y84" s="24">
        <f t="shared" si="58"/>
        <v>6.3448508623157984E-2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3.0418202832588781E-2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9.0314721921668673E-2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6.1315888842773836E-2</v>
      </c>
      <c r="AJ84" s="24">
        <f t="shared" si="69"/>
        <v>7.4513968597995195E-2</v>
      </c>
      <c r="AK84" s="24">
        <f t="shared" si="70"/>
        <v>6.3172124167140575E-2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6.3430777576463759E-2</v>
      </c>
      <c r="AP84" s="24">
        <f t="shared" si="47"/>
        <v>6.2631959343621313E-2</v>
      </c>
      <c r="AQ84" s="24">
        <f t="shared" si="48"/>
        <v>6.4472661824987121E-2</v>
      </c>
      <c r="AR84" s="24">
        <f t="shared" si="49"/>
        <v>6.0887255063153622E-2</v>
      </c>
      <c r="AS84" s="24" t="e">
        <f t="shared" si="75"/>
        <v>#DIV/0!</v>
      </c>
      <c r="AT84" s="24">
        <f t="shared" si="76"/>
        <v>6.6525083727210887E-2</v>
      </c>
      <c r="AV84" s="24">
        <f t="shared" si="77"/>
        <v>1.1344999360149153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1.1031292770422265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1.0891011332009839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1.1075619866824651</v>
      </c>
      <c r="BG84" s="24">
        <f t="shared" si="88"/>
        <v>1.2971822425937001</v>
      </c>
      <c r="BH84" s="24">
        <f t="shared" si="89"/>
        <v>1.1560519311998037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1.1362489158365419</v>
      </c>
      <c r="BM84" s="24">
        <f t="shared" si="50"/>
        <v>1.1660463083475436</v>
      </c>
      <c r="BN84" s="24">
        <f t="shared" si="51"/>
        <v>1.1651428355397702</v>
      </c>
      <c r="BO84" s="24">
        <f t="shared" si="52"/>
        <v>1.1210517878467874</v>
      </c>
      <c r="BP84" s="24" t="e">
        <f t="shared" si="94"/>
        <v>#DIV/0!</v>
      </c>
      <c r="BQ84" s="24">
        <f t="shared" si="95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2044.0383526483708</v>
      </c>
      <c r="S85" s="19">
        <f t="shared" si="54"/>
        <v>2142.295595444391</v>
      </c>
      <c r="T85" s="19">
        <f t="shared" si="55"/>
        <v>2105.9567407182017</v>
      </c>
      <c r="U85" s="19">
        <f t="shared" si="56"/>
        <v>2047.561611077861</v>
      </c>
      <c r="V85" s="19"/>
      <c r="W85" s="20">
        <f t="shared" si="57"/>
        <v>2017.9783758318413</v>
      </c>
      <c r="Y85" s="24">
        <f t="shared" si="58"/>
        <v>0.12441637728689958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9.1423354923077849E-2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0.15264447407955739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8.6723481717143835E-2</v>
      </c>
      <c r="AJ85" s="24">
        <f t="shared" si="69"/>
        <v>0.1244549369579282</v>
      </c>
      <c r="AK85" s="24">
        <f t="shared" si="70"/>
        <v>9.3698798687884333E-2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0.1237748374278318</v>
      </c>
      <c r="AP85" s="24">
        <f t="shared" si="47"/>
        <v>0.12998604595468533</v>
      </c>
      <c r="AQ85" s="24">
        <f t="shared" si="48"/>
        <v>0.11334786849309708</v>
      </c>
      <c r="AR85" s="24">
        <f t="shared" si="49"/>
        <v>0.1093309734871466</v>
      </c>
      <c r="AS85" s="24" t="e">
        <f t="shared" si="75"/>
        <v>#DIV/0!</v>
      </c>
      <c r="AT85" s="24">
        <f t="shared" si="76"/>
        <v>0.11211058488195702</v>
      </c>
      <c r="AV85" s="24">
        <f t="shared" si="77"/>
        <v>1.2436750080888426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1.0894849217128479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1.2775960380858069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1.1814749047506408</v>
      </c>
      <c r="BG85" s="24">
        <f t="shared" si="88"/>
        <v>1.4218859153595678</v>
      </c>
      <c r="BH85" s="24">
        <f t="shared" si="89"/>
        <v>1.1702409314165427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1.2439522147751121</v>
      </c>
      <c r="BM85" s="24">
        <f t="shared" si="50"/>
        <v>1.2774508228488397</v>
      </c>
      <c r="BN85" s="24">
        <f t="shared" si="51"/>
        <v>1.236241095168606</v>
      </c>
      <c r="BO85" s="24">
        <f t="shared" si="52"/>
        <v>1.1751209312720485</v>
      </c>
      <c r="BP85" s="24" t="e">
        <f t="shared" si="94"/>
        <v>#DIV/0!</v>
      </c>
      <c r="BQ85" s="24">
        <f t="shared" si="95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2304.7298661941263</v>
      </c>
      <c r="S86" s="19">
        <f t="shared" si="54"/>
        <v>2444.2984711165982</v>
      </c>
      <c r="T86" s="19">
        <f t="shared" si="55"/>
        <v>2402.5918579426279</v>
      </c>
      <c r="U86" s="19">
        <f t="shared" si="56"/>
        <v>2342.3015770429488</v>
      </c>
      <c r="V86" s="19"/>
      <c r="W86" s="20">
        <f t="shared" si="57"/>
        <v>2267.6527744030814</v>
      </c>
      <c r="Y86" s="24">
        <f t="shared" si="58"/>
        <v>0.12749750132466953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0.15712818061115641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9.5420994764753519E-2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8.1420013704336824E-2</v>
      </c>
      <c r="AJ86" s="24">
        <f t="shared" si="69"/>
        <v>0.13242188172247604</v>
      </c>
      <c r="AK86" s="24">
        <f t="shared" si="70"/>
        <v>0.11678999164466619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0.12753748637249829</v>
      </c>
      <c r="AP86" s="24">
        <f t="shared" ref="AP86:AP95" si="96">+S86/S85-1</f>
        <v>0.14097161769571809</v>
      </c>
      <c r="AQ86" s="24">
        <f t="shared" ref="AQ86:AQ95" si="97">+T86/T85-1</f>
        <v>0.14085527565170386</v>
      </c>
      <c r="AR86" s="24">
        <f t="shared" ref="AR86:AR95" si="98">+U86/U85-1</f>
        <v>0.14394681184217606</v>
      </c>
      <c r="AS86" s="24" t="e">
        <f t="shared" si="75"/>
        <v>#DIV/0!</v>
      </c>
      <c r="AT86" s="24">
        <f t="shared" si="76"/>
        <v>0.1237250119037181</v>
      </c>
      <c r="AV86" s="24">
        <f t="shared" si="77"/>
        <v>1.3828244500508422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1.1855818524500519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1.3914583865390453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1.2758641879002441</v>
      </c>
      <c r="BG86" s="24">
        <f t="shared" si="88"/>
        <v>1.6157575321098161</v>
      </c>
      <c r="BH86" s="24">
        <f t="shared" si="89"/>
        <v>1.269462699697816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1.3819449753238815</v>
      </c>
      <c r="BM86" s="24">
        <f t="shared" si="50"/>
        <v>1.4276493486844419</v>
      </c>
      <c r="BN86" s="24">
        <f t="shared" si="51"/>
        <v>1.3823422638866791</v>
      </c>
      <c r="BO86" s="24">
        <f t="shared" si="52"/>
        <v>1.3076165972020428</v>
      </c>
      <c r="BP86" s="24" t="e">
        <f t="shared" si="94"/>
        <v>#DIV/0!</v>
      </c>
      <c r="BQ86" s="24">
        <f t="shared" si="95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2496.8183130310636</v>
      </c>
      <c r="S87" s="19">
        <f t="shared" si="54"/>
        <v>2661.601685752039</v>
      </c>
      <c r="T87" s="19">
        <f t="shared" si="55"/>
        <v>2637.4787876131854</v>
      </c>
      <c r="U87" s="19">
        <f t="shared" si="56"/>
        <v>2579.718372476897</v>
      </c>
      <c r="V87" s="19"/>
      <c r="W87" s="20">
        <f t="shared" si="57"/>
        <v>2462.9181355997553</v>
      </c>
      <c r="Y87" s="24">
        <f t="shared" si="58"/>
        <v>8.3017393804100115E-2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0.1098543383771704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5.1074062762589856E-2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6.5981555300306027E-2</v>
      </c>
      <c r="AJ87" s="24">
        <f t="shared" si="69"/>
        <v>8.7853248673965156E-2</v>
      </c>
      <c r="AK87" s="24">
        <f t="shared" si="70"/>
        <v>7.6672127056956141E-2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8.3345319403587581E-2</v>
      </c>
      <c r="AP87" s="24">
        <f t="shared" si="96"/>
        <v>8.8902078532239415E-2</v>
      </c>
      <c r="AQ87" s="24">
        <f t="shared" si="97"/>
        <v>9.7763974723403146E-2</v>
      </c>
      <c r="AR87" s="24">
        <f t="shared" si="98"/>
        <v>0.1013604728617723</v>
      </c>
      <c r="AS87" s="24" t="e">
        <f t="shared" si="75"/>
        <v>#DIV/0!</v>
      </c>
      <c r="AT87" s="24">
        <f t="shared" si="76"/>
        <v>8.6109021363764082E-2</v>
      </c>
      <c r="AV87" s="24">
        <f t="shared" si="77"/>
        <v>1.4266146012563361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1.2706156514929274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1.3466189977941738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1.2651448169369166</v>
      </c>
      <c r="BG87" s="24">
        <f t="shared" si="88"/>
        <v>1.6490997494417812</v>
      </c>
      <c r="BH87" s="24">
        <f t="shared" si="89"/>
        <v>1.3019230665426367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1.4267590312169594</v>
      </c>
      <c r="BM87" s="24">
        <f t="shared" si="50"/>
        <v>1.4880246315226677</v>
      </c>
      <c r="BN87" s="24">
        <f t="shared" si="51"/>
        <v>1.4586286879622694</v>
      </c>
      <c r="BO87" s="24">
        <f t="shared" si="52"/>
        <v>1.3968572022918821</v>
      </c>
      <c r="BP87" s="24" t="e">
        <f t="shared" si="94"/>
        <v>#DIV/0!</v>
      </c>
      <c r="BQ87" s="24">
        <f t="shared" si="95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2816.556506399721</v>
      </c>
      <c r="S88" s="19">
        <f t="shared" si="54"/>
        <v>3017.5741940836733</v>
      </c>
      <c r="T88" s="19">
        <f t="shared" si="55"/>
        <v>2945.4810605502744</v>
      </c>
      <c r="U88" s="19">
        <f t="shared" si="56"/>
        <v>2877.724405234424</v>
      </c>
      <c r="V88" s="19"/>
      <c r="W88" s="20">
        <f t="shared" si="57"/>
        <v>2760.1379177346071</v>
      </c>
      <c r="Y88" s="24">
        <f t="shared" si="58"/>
        <v>0.1281069017691574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0.10014287134077415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0.15872080438836478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8.3100203523217342E-2</v>
      </c>
      <c r="AJ88" s="24">
        <f t="shared" si="69"/>
        <v>0.12029493159109483</v>
      </c>
      <c r="AK88" s="24">
        <f t="shared" si="70"/>
        <v>0.11514400163206528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0.12805825385848957</v>
      </c>
      <c r="AP88" s="24">
        <f t="shared" si="96"/>
        <v>0.13374371914370564</v>
      </c>
      <c r="AQ88" s="24">
        <f t="shared" si="97"/>
        <v>0.11677905217043238</v>
      </c>
      <c r="AR88" s="24">
        <f t="shared" si="98"/>
        <v>0.1155188240456646</v>
      </c>
      <c r="AS88" s="24" t="e">
        <f t="shared" si="75"/>
        <v>#DIV/0!</v>
      </c>
      <c r="AT88" s="24">
        <f t="shared" si="76"/>
        <v>0.12067789742531354</v>
      </c>
      <c r="AV88" s="24">
        <f t="shared" si="77"/>
        <v>1.6092081683813459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1.3906307924326664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1.6121449912273587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1.3644034324682006</v>
      </c>
      <c r="BG88" s="24">
        <f t="shared" si="88"/>
        <v>1.8125280271334332</v>
      </c>
      <c r="BH88" s="24">
        <f t="shared" si="89"/>
        <v>1.4253262545764249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1.6097311834335768</v>
      </c>
      <c r="BM88" s="24">
        <f t="shared" si="50"/>
        <v>1.7016442483161915</v>
      </c>
      <c r="BN88" s="24">
        <f t="shared" si="51"/>
        <v>1.6161545419853014</v>
      </c>
      <c r="BO88" s="24">
        <f t="shared" si="52"/>
        <v>1.552012980085173</v>
      </c>
      <c r="BP88" s="24" t="e">
        <f t="shared" si="94"/>
        <v>#DIV/0!</v>
      </c>
      <c r="BQ88" s="24">
        <f t="shared" si="95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3534.4418916645864</v>
      </c>
      <c r="S89" s="19">
        <f t="shared" si="54"/>
        <v>3787.6220590630214</v>
      </c>
      <c r="T89" s="19">
        <f t="shared" si="55"/>
        <v>3607.9618277944828</v>
      </c>
      <c r="U89" s="19">
        <f t="shared" si="56"/>
        <v>3534.3457814268399</v>
      </c>
      <c r="V89" s="19"/>
      <c r="W89" s="20">
        <f t="shared" si="57"/>
        <v>3462.2505101615629</v>
      </c>
      <c r="Y89" s="24">
        <f t="shared" si="58"/>
        <v>0.25465674984236841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0.17244429441946085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0.32593997973951128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6.2175809181906683E-2</v>
      </c>
      <c r="AJ89" s="24">
        <f t="shared" si="69"/>
        <v>0.21585935246696697</v>
      </c>
      <c r="AK89" s="24">
        <f t="shared" si="70"/>
        <v>0.32709963521289676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0.25488051939796019</v>
      </c>
      <c r="AP89" s="24">
        <f t="shared" si="96"/>
        <v>0.25518771551305086</v>
      </c>
      <c r="AQ89" s="24">
        <f t="shared" si="97"/>
        <v>0.22491428517976741</v>
      </c>
      <c r="AR89" s="24">
        <f t="shared" si="98"/>
        <v>0.22817382199562175</v>
      </c>
      <c r="AS89" s="24" t="e">
        <f t="shared" si="75"/>
        <v>#DIV/0!</v>
      </c>
      <c r="AT89" s="24">
        <f t="shared" si="76"/>
        <v>0.25437590923109288</v>
      </c>
      <c r="AV89" s="24">
        <f t="shared" si="77"/>
        <v>2.114076437471768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1.6943993627240221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2.2773731738008265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1.4169709200600207</v>
      </c>
      <c r="BG89" s="24">
        <f t="shared" si="88"/>
        <v>2.1911140679974488</v>
      </c>
      <c r="BH89" s="24">
        <f t="shared" si="89"/>
        <v>2.0437383655720502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2.1147600035798946</v>
      </c>
      <c r="BM89" s="24">
        <f t="shared" si="50"/>
        <v>2.2249030464767738</v>
      </c>
      <c r="BN89" s="24">
        <f t="shared" si="51"/>
        <v>2.0412187060027045</v>
      </c>
      <c r="BO89" s="24">
        <f t="shared" si="52"/>
        <v>1.991148655353062</v>
      </c>
      <c r="BP89" s="24" t="e">
        <f t="shared" si="94"/>
        <v>#DIV/0!</v>
      </c>
      <c r="BQ89" s="24">
        <f t="shared" si="95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4263.6962119771333</v>
      </c>
      <c r="S90" s="19">
        <f t="shared" si="54"/>
        <v>4568.2928487592717</v>
      </c>
      <c r="T90" s="19">
        <f t="shared" si="55"/>
        <v>4357.2634394942061</v>
      </c>
      <c r="U90" s="19">
        <f t="shared" si="56"/>
        <v>4284.9760578381129</v>
      </c>
      <c r="V90" s="19"/>
      <c r="W90" s="20">
        <f t="shared" si="57"/>
        <v>4215.1326323601006</v>
      </c>
      <c r="Y90" s="24">
        <f t="shared" si="58"/>
        <v>0.20614225288961063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0.11931633869013436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0.2045413274534742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8.6043105031010647E-3</v>
      </c>
      <c r="AJ90" s="24">
        <f t="shared" si="69"/>
        <v>0.1944866533715397</v>
      </c>
      <c r="AK90" s="24">
        <f t="shared" si="70"/>
        <v>0.44363901300209152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0.20632799821447789</v>
      </c>
      <c r="AP90" s="24">
        <f t="shared" si="96"/>
        <v>0.20611105794683526</v>
      </c>
      <c r="AQ90" s="24">
        <f t="shared" si="97"/>
        <v>0.20768002752339676</v>
      </c>
      <c r="AR90" s="24">
        <f t="shared" si="98"/>
        <v>0.21238167480835402</v>
      </c>
      <c r="AS90" s="24" t="e">
        <f t="shared" si="75"/>
        <v>#DIV/0!</v>
      </c>
      <c r="AT90" s="24">
        <f t="shared" si="76"/>
        <v>0.21745454870722369</v>
      </c>
      <c r="AV90" s="24">
        <f t="shared" si="77"/>
        <v>2.542482786482557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1.948147799649997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2.7634797662032713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1.4122391578644908</v>
      </c>
      <c r="BG90" s="24">
        <f t="shared" si="88"/>
        <v>2.5882412474489618</v>
      </c>
      <c r="BH90" s="24">
        <f t="shared" si="89"/>
        <v>3.1140836337490789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2.5443290568868311</v>
      </c>
      <c r="BM90" s="24">
        <f t="shared" si="50"/>
        <v>2.6685152674062449</v>
      </c>
      <c r="BN90" s="24">
        <f t="shared" si="51"/>
        <v>2.4856240038020125</v>
      </c>
      <c r="BO90" s="24">
        <f t="shared" si="52"/>
        <v>2.450972956000574</v>
      </c>
      <c r="BP90" s="24" t="e">
        <f t="shared" si="94"/>
        <v>#DIV/0!</v>
      </c>
      <c r="BQ90" s="24">
        <f t="shared" si="95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4829.6706909484355</v>
      </c>
      <c r="S91" s="19">
        <f t="shared" si="54"/>
        <v>5077.2234906620306</v>
      </c>
      <c r="T91" s="19">
        <f t="shared" si="55"/>
        <v>4793.7208849693952</v>
      </c>
      <c r="U91" s="19">
        <f t="shared" si="56"/>
        <v>4696.9798869341948</v>
      </c>
      <c r="V91" s="19"/>
      <c r="W91" s="20">
        <f t="shared" si="57"/>
        <v>4787.0310173871521</v>
      </c>
      <c r="Y91" s="24">
        <f t="shared" si="58"/>
        <v>0.13240676053524769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7.2267035324580009E-2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0.13574698040764144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9.9324303085305043E-2</v>
      </c>
      <c r="AJ91" s="24">
        <f t="shared" si="69"/>
        <v>0.11160883525558996</v>
      </c>
      <c r="AK91" s="24">
        <f t="shared" si="70"/>
        <v>0.16587285130897089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0.13274268400769862</v>
      </c>
      <c r="AP91" s="24">
        <f t="shared" si="96"/>
        <v>0.11140499498428214</v>
      </c>
      <c r="AQ91" s="24">
        <f t="shared" si="97"/>
        <v>0.10016778914929536</v>
      </c>
      <c r="AR91" s="24">
        <f t="shared" si="98"/>
        <v>9.615078906740715E-2</v>
      </c>
      <c r="AS91" s="24" t="e">
        <f t="shared" si="75"/>
        <v>#DIV/0!</v>
      </c>
      <c r="AT91" s="24">
        <f t="shared" si="76"/>
        <v>0.13567743530453025</v>
      </c>
      <c r="AV91" s="24">
        <f t="shared" si="77"/>
        <v>2.7621843487350324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2.0421039424637466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3.0583776295284242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1.5708429179221026</v>
      </c>
      <c r="BG91" s="24">
        <f t="shared" si="88"/>
        <v>2.7087472168238032</v>
      </c>
      <c r="BH91" s="24">
        <f t="shared" si="89"/>
        <v>3.5042781456345198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2.7649593188810044</v>
      </c>
      <c r="BM91" s="24">
        <f t="shared" si="50"/>
        <v>2.7983401970204911</v>
      </c>
      <c r="BN91" s="24">
        <f t="shared" si="51"/>
        <v>2.6296163231129084</v>
      </c>
      <c r="BO91" s="24">
        <f t="shared" si="52"/>
        <v>2.6022503732918696</v>
      </c>
      <c r="BP91" s="24" t="e">
        <f t="shared" si="94"/>
        <v>#DIV/0!</v>
      </c>
      <c r="BQ91" s="24">
        <f t="shared" si="95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3"/>
        <v>5364.0847358996452</v>
      </c>
      <c r="S92" s="19">
        <f t="shared" si="54"/>
        <v>5563.6140920517873</v>
      </c>
      <c r="T92" s="19">
        <f t="shared" si="55"/>
        <v>5202.011895323556</v>
      </c>
      <c r="U92" s="19">
        <f t="shared" si="56"/>
        <v>5100.4463658830391</v>
      </c>
      <c r="V92" s="19"/>
      <c r="W92" s="20">
        <f t="shared" si="57"/>
        <v>5341.303012603461</v>
      </c>
      <c r="Y92" s="24">
        <f t="shared" si="58"/>
        <v>0.11009700156540236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0.1092480938855509</v>
      </c>
      <c r="AC92" s="24">
        <f t="shared" si="62"/>
        <v>0.13253794921283046</v>
      </c>
      <c r="AD92" s="24">
        <f t="shared" si="63"/>
        <v>5.0293831338804385E-2</v>
      </c>
      <c r="AE92" s="24">
        <f t="shared" si="64"/>
        <v>0.12210968646283571</v>
      </c>
      <c r="AF92" s="24">
        <f t="shared" si="65"/>
        <v>0.12966542296899819</v>
      </c>
      <c r="AG92" s="24">
        <f t="shared" si="66"/>
        <v>0.15944605767396358</v>
      </c>
      <c r="AH92" s="24">
        <f t="shared" si="67"/>
        <v>8.5071819322081632E-2</v>
      </c>
      <c r="AI92" s="24">
        <f t="shared" si="68"/>
        <v>0.52710235382161064</v>
      </c>
      <c r="AJ92" s="24">
        <f t="shared" si="69"/>
        <v>8.3129993912788969E-2</v>
      </c>
      <c r="AK92" s="24">
        <f t="shared" si="70"/>
        <v>9.5664293859961891E-2</v>
      </c>
      <c r="AL92" s="24">
        <f t="shared" si="71"/>
        <v>0.11142630726486935</v>
      </c>
      <c r="AM92" s="24">
        <f t="shared" si="72"/>
        <v>9.4120479753699193E-2</v>
      </c>
      <c r="AN92" s="24">
        <f t="shared" si="73"/>
        <v>0.18126817923582839</v>
      </c>
      <c r="AO92" s="24">
        <f t="shared" si="74"/>
        <v>0.11065227406762657</v>
      </c>
      <c r="AP92" s="24">
        <f t="shared" si="96"/>
        <v>9.5798540734777671E-2</v>
      </c>
      <c r="AQ92" s="24">
        <f t="shared" si="97"/>
        <v>8.5172044879447961E-2</v>
      </c>
      <c r="AR92" s="24">
        <f t="shared" si="98"/>
        <v>8.5899128516855106E-2</v>
      </c>
      <c r="AS92" s="24" t="e">
        <f t="shared" si="75"/>
        <v>#DIV/0!</v>
      </c>
      <c r="AT92" s="24">
        <f t="shared" si="76"/>
        <v>0.11578617167992378</v>
      </c>
      <c r="AV92" s="24">
        <f t="shared" si="77"/>
        <v>2.8786907470031893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2.0839438071712868</v>
      </c>
      <c r="AZ92" s="24">
        <f t="shared" si="81"/>
        <v>2.2053166574498491</v>
      </c>
      <c r="BA92" s="24">
        <f t="shared" si="82"/>
        <v>3.0131848968595172</v>
      </c>
      <c r="BB92" s="24">
        <f t="shared" si="83"/>
        <v>3.3075676052617915</v>
      </c>
      <c r="BC92" s="24">
        <f t="shared" si="84"/>
        <v>3.2670066644042102</v>
      </c>
      <c r="BD92" s="24">
        <f t="shared" si="85"/>
        <v>3.3666390425417232</v>
      </c>
      <c r="BE92" s="24">
        <f t="shared" si="86"/>
        <v>2.8503702571502525</v>
      </c>
      <c r="BF92" s="24">
        <f t="shared" si="87"/>
        <v>2.041343046665054</v>
      </c>
      <c r="BG92" s="24">
        <f t="shared" si="88"/>
        <v>2.7237629414128048</v>
      </c>
      <c r="BH92" s="24">
        <f t="shared" si="89"/>
        <v>3.6420436731979562</v>
      </c>
      <c r="BI92" s="24">
        <f t="shared" si="90"/>
        <v>2.2123151342144727</v>
      </c>
      <c r="BJ92" s="24">
        <f t="shared" si="91"/>
        <v>2.9998756363747283</v>
      </c>
      <c r="BK92" s="24">
        <f t="shared" si="92"/>
        <v>2.9342274735519149</v>
      </c>
      <c r="BL92" s="24">
        <f t="shared" si="93"/>
        <v>2.8815671340492472</v>
      </c>
      <c r="BM92" s="24">
        <f t="shared" si="50"/>
        <v>2.8481528363865722</v>
      </c>
      <c r="BN92" s="24">
        <f t="shared" si="51"/>
        <v>2.6737062699924059</v>
      </c>
      <c r="BO92" s="24">
        <f t="shared" si="52"/>
        <v>2.6562510694012915</v>
      </c>
      <c r="BP92" s="24" t="e">
        <f t="shared" si="94"/>
        <v>#DIV/0!</v>
      </c>
      <c r="BQ92" s="24">
        <f t="shared" si="95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3"/>
        <v>5836.785968851299</v>
      </c>
      <c r="S93" s="19">
        <f t="shared" si="54"/>
        <v>5940.4978885457303</v>
      </c>
      <c r="T93" s="19">
        <f t="shared" si="55"/>
        <v>5594.9973556863251</v>
      </c>
      <c r="U93" s="19">
        <f t="shared" si="56"/>
        <v>5490.5987741713807</v>
      </c>
      <c r="V93" s="19"/>
      <c r="W93" s="20">
        <f t="shared" si="57"/>
        <v>5763.570857649388</v>
      </c>
      <c r="Y93" s="24">
        <f t="shared" si="58"/>
        <v>8.8319207606050831E-2</v>
      </c>
      <c r="Z93" s="24">
        <f t="shared" si="59"/>
        <v>6.0173726860508037E-2</v>
      </c>
      <c r="AA93" s="24">
        <f t="shared" si="60"/>
        <v>5.4870844822912268E-2</v>
      </c>
      <c r="AB93" s="24">
        <f t="shared" si="61"/>
        <v>9.6292658665280362E-2</v>
      </c>
      <c r="AC93" s="24">
        <f t="shared" si="62"/>
        <v>0.356336715699481</v>
      </c>
      <c r="AD93" s="24">
        <f t="shared" si="63"/>
        <v>6.4998180253147186E-2</v>
      </c>
      <c r="AE93" s="24">
        <f t="shared" si="64"/>
        <v>9.1328300346209312E-2</v>
      </c>
      <c r="AF93" s="24">
        <f t="shared" si="65"/>
        <v>6.2564469822129931E-2</v>
      </c>
      <c r="AG93" s="24">
        <f t="shared" si="66"/>
        <v>0.14168303361914703</v>
      </c>
      <c r="AH93" s="24">
        <f t="shared" si="67"/>
        <v>7.1419950031621271E-2</v>
      </c>
      <c r="AI93" s="24">
        <f t="shared" si="68"/>
        <v>8.5913890354640809E-2</v>
      </c>
      <c r="AJ93" s="24">
        <f t="shared" si="69"/>
        <v>7.2873111270730817E-2</v>
      </c>
      <c r="AK93" s="24">
        <f t="shared" si="70"/>
        <v>5.6819747908974705E-2</v>
      </c>
      <c r="AL93" s="24">
        <f t="shared" si="71"/>
        <v>9.946923329538615E-2</v>
      </c>
      <c r="AM93" s="24">
        <f t="shared" si="72"/>
        <v>6.2984383986520287E-2</v>
      </c>
      <c r="AN93" s="24">
        <f t="shared" si="73"/>
        <v>0.18394088937479136</v>
      </c>
      <c r="AO93" s="24">
        <f t="shared" si="74"/>
        <v>8.8123371688753505E-2</v>
      </c>
      <c r="AP93" s="24">
        <f t="shared" si="96"/>
        <v>6.7740822828161518E-2</v>
      </c>
      <c r="AQ93" s="24">
        <f t="shared" si="97"/>
        <v>7.5544898449011688E-2</v>
      </c>
      <c r="AR93" s="24">
        <f t="shared" si="98"/>
        <v>7.6493777269784902E-2</v>
      </c>
      <c r="AS93" s="24" t="e">
        <f t="shared" si="75"/>
        <v>#DIV/0!</v>
      </c>
      <c r="AT93" s="24">
        <f t="shared" si="76"/>
        <v>7.9057084769303287E-2</v>
      </c>
      <c r="AV93" s="24">
        <f t="shared" si="77"/>
        <v>2.894048796074471</v>
      </c>
      <c r="AW93" s="24">
        <f t="shared" si="78"/>
        <v>2.9295852148431871</v>
      </c>
      <c r="AX93" s="24">
        <f t="shared" si="79"/>
        <v>2.7232287971654872</v>
      </c>
      <c r="AY93" s="24">
        <f t="shared" si="80"/>
        <v>2.050078935162313</v>
      </c>
      <c r="AZ93" s="24">
        <f t="shared" si="81"/>
        <v>3.1162069405556077</v>
      </c>
      <c r="BA93" s="24">
        <f t="shared" si="82"/>
        <v>2.9340662828167439</v>
      </c>
      <c r="BB93" s="24">
        <f t="shared" si="83"/>
        <v>3.4107021139787363</v>
      </c>
      <c r="BC93" s="24">
        <f t="shared" si="84"/>
        <v>3.259228029752526</v>
      </c>
      <c r="BD93" s="24">
        <f t="shared" si="85"/>
        <v>3.6913057554829107</v>
      </c>
      <c r="BE93" s="24">
        <f t="shared" si="86"/>
        <v>2.8359824630231989</v>
      </c>
      <c r="BF93" s="24">
        <f t="shared" si="87"/>
        <v>2.144507534636785</v>
      </c>
      <c r="BG93" s="24">
        <f t="shared" si="88"/>
        <v>2.6356199639599667</v>
      </c>
      <c r="BH93" s="24">
        <f t="shared" si="89"/>
        <v>3.6023408438675029</v>
      </c>
      <c r="BI93" s="24">
        <f t="shared" si="90"/>
        <v>2.1352418024697504</v>
      </c>
      <c r="BJ93" s="24">
        <f t="shared" si="91"/>
        <v>2.9223068155153893</v>
      </c>
      <c r="BK93" s="24">
        <f t="shared" si="92"/>
        <v>3.4405420275278438</v>
      </c>
      <c r="BL93" s="24">
        <f t="shared" si="93"/>
        <v>2.8950956979333826</v>
      </c>
      <c r="BM93" s="24">
        <f t="shared" si="50"/>
        <v>2.7551274827025725</v>
      </c>
      <c r="BN93" s="24">
        <f t="shared" si="51"/>
        <v>2.6157173294113094</v>
      </c>
      <c r="BO93" s="24">
        <f t="shared" si="52"/>
        <v>2.6087248437006392</v>
      </c>
      <c r="BP93" s="24" t="e">
        <f t="shared" si="94"/>
        <v>#DIV/0!</v>
      </c>
      <c r="BQ93" s="24">
        <f t="shared" si="95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3"/>
        <v>6080.0571559854807</v>
      </c>
      <c r="S94" s="19">
        <f t="shared" si="54"/>
        <v>6215.5592103671379</v>
      </c>
      <c r="T94" s="19">
        <f t="shared" si="55"/>
        <v>5834.3756809937295</v>
      </c>
      <c r="U94" s="19">
        <f t="shared" si="56"/>
        <v>5700.8452084125765</v>
      </c>
      <c r="V94" s="19"/>
      <c r="W94" s="20">
        <f t="shared" si="57"/>
        <v>5971.9188530472893</v>
      </c>
      <c r="Y94" s="24">
        <f t="shared" si="58"/>
        <v>4.176327882665154E-2</v>
      </c>
      <c r="Z94" s="24">
        <f t="shared" si="59"/>
        <v>4.847671450563551E-2</v>
      </c>
      <c r="AA94" s="24">
        <f t="shared" si="60"/>
        <v>6.6823982267512516E-2</v>
      </c>
      <c r="AB94" s="24">
        <f t="shared" si="61"/>
        <v>3.5472959535472359E-2</v>
      </c>
      <c r="AC94" s="24">
        <f t="shared" si="62"/>
        <v>2.5278571385486392E-2</v>
      </c>
      <c r="AD94" s="24">
        <f t="shared" si="63"/>
        <v>3.2283096834790692E-2</v>
      </c>
      <c r="AE94" s="24">
        <f t="shared" si="64"/>
        <v>6.8613799837740075E-3</v>
      </c>
      <c r="AF94" s="24">
        <f t="shared" si="65"/>
        <v>3.9785964289567266E-2</v>
      </c>
      <c r="AG94" s="24">
        <f t="shared" si="66"/>
        <v>8.2130796670246031E-2</v>
      </c>
      <c r="AH94" s="24">
        <f t="shared" si="67"/>
        <v>4.555655275053927E-2</v>
      </c>
      <c r="AI94" s="24">
        <f t="shared" si="68"/>
        <v>7.6396346642114699E-2</v>
      </c>
      <c r="AJ94" s="24">
        <f t="shared" si="69"/>
        <v>5.5476066423501003E-2</v>
      </c>
      <c r="AK94" s="24">
        <f t="shared" si="70"/>
        <v>4.2997673570636774E-2</v>
      </c>
      <c r="AL94" s="24">
        <f t="shared" si="71"/>
        <v>7.1637622801571155E-2</v>
      </c>
      <c r="AM94" s="24">
        <f t="shared" si="72"/>
        <v>3.7342274649731388E-2</v>
      </c>
      <c r="AN94" s="24">
        <f t="shared" si="73"/>
        <v>4.0183370432795629E-2</v>
      </c>
      <c r="AO94" s="24">
        <f t="shared" si="74"/>
        <v>4.167896311984487E-2</v>
      </c>
      <c r="AP94" s="24">
        <f t="shared" si="96"/>
        <v>4.6302738757263429E-2</v>
      </c>
      <c r="AQ94" s="24">
        <f t="shared" si="97"/>
        <v>4.2784350034431817E-2</v>
      </c>
      <c r="AR94" s="24">
        <f t="shared" si="98"/>
        <v>3.8292077583637507E-2</v>
      </c>
      <c r="AS94" s="24" t="e">
        <f t="shared" si="75"/>
        <v>#DIV/0!</v>
      </c>
      <c r="AT94" s="24">
        <f t="shared" si="76"/>
        <v>3.6149116675018078E-2</v>
      </c>
      <c r="AV94" s="24">
        <f t="shared" si="77"/>
        <v>2.7641026419668697</v>
      </c>
      <c r="AW94" s="24">
        <f t="shared" si="78"/>
        <v>2.8939963714174821</v>
      </c>
      <c r="AX94" s="24">
        <f t="shared" si="79"/>
        <v>2.6629227143161711</v>
      </c>
      <c r="AY94" s="24">
        <f t="shared" si="80"/>
        <v>1.9340920209801449</v>
      </c>
      <c r="AZ94" s="24">
        <f t="shared" si="81"/>
        <v>2.7730339783640505</v>
      </c>
      <c r="BA94" s="24">
        <f t="shared" si="82"/>
        <v>2.7340233773770652</v>
      </c>
      <c r="BB94" s="24">
        <f t="shared" si="83"/>
        <v>3.0725254797717767</v>
      </c>
      <c r="BC94" s="24">
        <f t="shared" si="84"/>
        <v>3.095493544773551</v>
      </c>
      <c r="BD94" s="24">
        <f t="shared" si="85"/>
        <v>3.7565329502162577</v>
      </c>
      <c r="BE94" s="24">
        <f t="shared" si="86"/>
        <v>2.7012173694428343</v>
      </c>
      <c r="BF94" s="24">
        <f t="shared" si="87"/>
        <v>2.2262302865561616</v>
      </c>
      <c r="BG94" s="24">
        <f t="shared" si="88"/>
        <v>2.5097068794985042</v>
      </c>
      <c r="BH94" s="24">
        <f t="shared" si="89"/>
        <v>3.4817503707555257</v>
      </c>
      <c r="BI94" s="24">
        <f t="shared" si="90"/>
        <v>2.1704442843626448</v>
      </c>
      <c r="BJ94" s="24">
        <f t="shared" si="91"/>
        <v>2.7729109319125778</v>
      </c>
      <c r="BK94" s="24">
        <f t="shared" si="92"/>
        <v>3.23633145109478</v>
      </c>
      <c r="BL94" s="24">
        <f t="shared" si="93"/>
        <v>2.7651940708697262</v>
      </c>
      <c r="BM94" s="24">
        <f t="shared" si="50"/>
        <v>2.6630596876785066</v>
      </c>
      <c r="BN94" s="24">
        <f t="shared" si="51"/>
        <v>2.4797479473256936</v>
      </c>
      <c r="BO94" s="24">
        <f t="shared" si="52"/>
        <v>2.4690931297036132</v>
      </c>
      <c r="BP94" s="24" t="e">
        <f t="shared" si="94"/>
        <v>#DIV/0!</v>
      </c>
      <c r="BQ94" s="24">
        <f t="shared" si="95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3"/>
        <v>6356.2285080725296</v>
      </c>
      <c r="S95" s="19">
        <f t="shared" si="54"/>
        <v>6435.5236340424299</v>
      </c>
      <c r="T95" s="19">
        <f t="shared" si="55"/>
        <v>6075.3446077269618</v>
      </c>
      <c r="U95" s="19">
        <f t="shared" si="56"/>
        <v>5892.2755019521337</v>
      </c>
      <c r="V95" s="19"/>
      <c r="W95" s="20">
        <f t="shared" si="57"/>
        <v>6205.5546169288991</v>
      </c>
      <c r="Y95" s="24">
        <f t="shared" si="58"/>
        <v>4.5770657883027477E-2</v>
      </c>
      <c r="Z95" s="24">
        <f t="shared" si="59"/>
        <v>3.0055444248315188E-2</v>
      </c>
      <c r="AA95" s="24">
        <f t="shared" si="60"/>
        <v>2.0649033748353585E-2</v>
      </c>
      <c r="AB95" s="24">
        <f t="shared" si="61"/>
        <v>2.7214281003234531E-2</v>
      </c>
      <c r="AC95" s="24">
        <f t="shared" si="62"/>
        <v>0.14272327903171456</v>
      </c>
      <c r="AD95" s="24">
        <f t="shared" si="63"/>
        <v>2.2860236331405437E-2</v>
      </c>
      <c r="AE95" s="24">
        <f t="shared" si="64"/>
        <v>4.7452586346504066E-2</v>
      </c>
      <c r="AF95" s="24">
        <f t="shared" si="65"/>
        <v>3.9297759642266561E-2</v>
      </c>
      <c r="AG95" s="24">
        <f t="shared" si="66"/>
        <v>5.31256822633972E-2</v>
      </c>
      <c r="AH95" s="24">
        <f t="shared" si="67"/>
        <v>5.6154872277499157E-2</v>
      </c>
      <c r="AI95" s="24">
        <f t="shared" si="68"/>
        <v>5.7359318663547709E-2</v>
      </c>
      <c r="AJ95" s="24">
        <f t="shared" si="69"/>
        <v>6.2763661407739813E-2</v>
      </c>
      <c r="AK95" s="24">
        <f t="shared" si="70"/>
        <v>2.7549819971115053E-2</v>
      </c>
      <c r="AL95" s="24">
        <f t="shared" si="71"/>
        <v>4.4462439153231337E-2</v>
      </c>
      <c r="AM95" s="24">
        <f t="shared" si="72"/>
        <v>3.6515891953954771E-2</v>
      </c>
      <c r="AN95" s="24">
        <f t="shared" si="73"/>
        <v>8.0556476107178865E-2</v>
      </c>
      <c r="AO95" s="24">
        <f t="shared" si="74"/>
        <v>4.5422492749952692E-2</v>
      </c>
      <c r="AP95" s="24">
        <f t="shared" si="96"/>
        <v>3.5389321576794863E-2</v>
      </c>
      <c r="AQ95" s="24">
        <f t="shared" si="97"/>
        <v>4.1301578765011948E-2</v>
      </c>
      <c r="AR95" s="24">
        <f t="shared" si="98"/>
        <v>3.357928281530409E-2</v>
      </c>
      <c r="AS95" s="24" t="e">
        <f t="shared" si="75"/>
        <v>#DIV/0!</v>
      </c>
      <c r="AT95" s="24">
        <f t="shared" si="76"/>
        <v>3.9122394264013316E-2</v>
      </c>
      <c r="AV95" s="24">
        <f t="shared" si="77"/>
        <v>2.7152970133857899</v>
      </c>
      <c r="AW95" s="24">
        <f t="shared" si="78"/>
        <v>2.8512420664304083</v>
      </c>
      <c r="AX95" s="24">
        <f t="shared" si="79"/>
        <v>2.5773543272293642</v>
      </c>
      <c r="AY95" s="24">
        <f t="shared" si="80"/>
        <v>1.8920535593101384</v>
      </c>
      <c r="AZ95" s="24">
        <f t="shared" si="81"/>
        <v>2.9886690332458574</v>
      </c>
      <c r="BA95" s="24">
        <f t="shared" si="82"/>
        <v>2.5366508346833352</v>
      </c>
      <c r="BB95" s="24">
        <f t="shared" si="83"/>
        <v>2.9279177013750495</v>
      </c>
      <c r="BC95" s="24">
        <f t="shared" si="84"/>
        <v>2.9967440717460669</v>
      </c>
      <c r="BD95" s="24">
        <f t="shared" si="85"/>
        <v>3.5342091902313628</v>
      </c>
      <c r="BE95" s="24">
        <f t="shared" si="86"/>
        <v>2.6717713067295019</v>
      </c>
      <c r="BF95" s="24">
        <f t="shared" si="87"/>
        <v>2.2009423331583102</v>
      </c>
      <c r="BG95" s="24">
        <f t="shared" si="88"/>
        <v>2.5090997920564524</v>
      </c>
      <c r="BH95" s="24">
        <f t="shared" si="89"/>
        <v>3.3218056949327774</v>
      </c>
      <c r="BI95" s="24">
        <f t="shared" si="90"/>
        <v>2.2515793576244643</v>
      </c>
      <c r="BJ95" s="24">
        <f t="shared" si="91"/>
        <v>2.6722705129156328</v>
      </c>
      <c r="BK95" s="24">
        <f t="shared" si="92"/>
        <v>3.2707640074880224</v>
      </c>
      <c r="BL95" s="24">
        <f t="shared" si="93"/>
        <v>2.7161992425941461</v>
      </c>
      <c r="BM95" s="24">
        <f t="shared" si="50"/>
        <v>2.6071188217738364</v>
      </c>
      <c r="BN95" s="24">
        <f t="shared" si="51"/>
        <v>2.4189036780943152</v>
      </c>
      <c r="BO95" s="24">
        <f t="shared" si="52"/>
        <v>2.3866977347642879</v>
      </c>
      <c r="BP95" s="24" t="e">
        <f t="shared" si="94"/>
        <v>#DIV/0!</v>
      </c>
      <c r="BQ95" s="24">
        <f t="shared" si="95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6613.1269060198956</v>
      </c>
      <c r="S96" s="19">
        <f t="shared" si="54"/>
        <v>6682.5399109253831</v>
      </c>
      <c r="T96" s="19">
        <f t="shared" si="55"/>
        <v>6331.4808531344106</v>
      </c>
      <c r="U96" s="19">
        <f t="shared" si="56"/>
        <v>6091.6284459816143</v>
      </c>
      <c r="V96" s="19"/>
      <c r="W96" s="20">
        <f t="shared" si="57"/>
        <v>6433.7204869239731</v>
      </c>
      <c r="Y96" s="24">
        <f t="shared" ref="Y96:Y108" si="100">+B96/B95-1</f>
        <v>4.0309336951463992E-2</v>
      </c>
      <c r="Z96" s="24">
        <f t="shared" ref="Z96:Z108" si="101">+C96/C95-1</f>
        <v>3.2060804275465093E-2</v>
      </c>
      <c r="AA96" s="24">
        <f t="shared" ref="AA96:AA108" si="102">+D96/D95-1</f>
        <v>6.1170224155821407E-2</v>
      </c>
      <c r="AB96" s="24">
        <f t="shared" ref="AB96:AB108" si="103">+E96/E95-1</f>
        <v>1.631616589836038E-2</v>
      </c>
      <c r="AC96" s="24">
        <f t="shared" ref="AC96:AC108" si="104">+F96/F95-1</f>
        <v>6.0054960847234051E-2</v>
      </c>
      <c r="AD96" s="24">
        <f t="shared" ref="AD96:AD108" si="105">+G96/G95-1</f>
        <v>3.4534977799788313E-2</v>
      </c>
      <c r="AE96" s="24">
        <f t="shared" ref="AE96:AE108" si="106">+H96/H95-1</f>
        <v>5.8496463601337201E-2</v>
      </c>
      <c r="AF96" s="24">
        <f t="shared" ref="AF96:AF108" si="107">+I96/I95-1</f>
        <v>2.6097315634777019E-2</v>
      </c>
      <c r="AG96" s="24">
        <f t="shared" ref="AG96:AG108" si="108">+J96/J95-1</f>
        <v>3.5402533680867432E-2</v>
      </c>
      <c r="AH96" s="24">
        <f t="shared" ref="AH96:AH108" si="109">+K96/K95-1</f>
        <v>5.6666188787232619E-2</v>
      </c>
      <c r="AI96" s="24">
        <f t="shared" ref="AI96:AI108" si="110">+L96/L95-1</f>
        <v>4.1933521675908025E-2</v>
      </c>
      <c r="AJ96" s="24">
        <f t="shared" ref="AJ96:AJ108" si="111">+M96/M95-1</f>
        <v>6.4667196878988698E-2</v>
      </c>
      <c r="AK96" s="24">
        <f t="shared" ref="AK96:AK108" si="112">+N96/N95-1</f>
        <v>3.4543734738871734E-2</v>
      </c>
      <c r="AL96" s="24">
        <f t="shared" ref="AL96:AL108" si="113">+O96/O95-1</f>
        <v>5.0751391444430638E-2</v>
      </c>
      <c r="AM96" s="24">
        <f t="shared" ref="AM96:AM108" si="114">+P96/P95-1</f>
        <v>3.7855879288956507E-2</v>
      </c>
      <c r="AN96" s="24">
        <f t="shared" ref="AN96:AN108" si="115">+Q96/Q95-1</f>
        <v>4.3322728984726888E-2</v>
      </c>
      <c r="AO96" s="24">
        <f t="shared" ref="AO96:AO108" si="116">+R96/R95-1</f>
        <v>4.0416797102416968E-2</v>
      </c>
      <c r="AP96" s="24">
        <f t="shared" ref="AP96:AP108" si="117">+S96/S95-1</f>
        <v>3.8383244461459798E-2</v>
      </c>
      <c r="AQ96" s="24">
        <f t="shared" ref="AQ96:AQ108" si="118">+T96/T95-1</f>
        <v>4.2159953376419201E-2</v>
      </c>
      <c r="AR96" s="24">
        <f t="shared" ref="AR96:AR108" si="119">+U96/U95-1</f>
        <v>3.3832929903470088E-2</v>
      </c>
      <c r="AS96" s="24" t="e">
        <f t="shared" ref="AS96:AS108" si="120">+V96/V95-1</f>
        <v>#DIV/0!</v>
      </c>
      <c r="AT96" s="24">
        <f t="shared" ref="AT96:AT108" si="121">+W96/W95-1</f>
        <v>3.6768006097735784E-2</v>
      </c>
      <c r="AV96" s="24">
        <f t="shared" ref="AV96:AV108" si="122">+B96/B84-1</f>
        <v>2.6344572785918889</v>
      </c>
      <c r="AW96" s="24">
        <f t="shared" ref="AW96:AW108" si="123">+C96/C84-1</f>
        <v>2.7581832398819532</v>
      </c>
      <c r="AX96" s="24">
        <f t="shared" ref="AX96:AX108" si="124">+D96/D84-1</f>
        <v>2.4814558659646773</v>
      </c>
      <c r="AY96" s="24">
        <f t="shared" ref="AY96:AY108" si="125">+E96/E84-1</f>
        <v>1.8524736625293512</v>
      </c>
      <c r="AZ96" s="24">
        <f t="shared" ref="AZ96:AZ108" si="126">+F96/F84-1</f>
        <v>3.0661875720640328</v>
      </c>
      <c r="BA96" s="24">
        <f t="shared" ref="BA96:BA108" si="127">+G96/G84-1</f>
        <v>2.4466160500354426</v>
      </c>
      <c r="BB96" s="24">
        <f t="shared" ref="BB96:BB108" si="128">+H96/H84-1</f>
        <v>2.8132907064619856</v>
      </c>
      <c r="BC96" s="24">
        <f t="shared" ref="BC96:BC108" si="129">+I96/I84-1</f>
        <v>2.8950559057737721</v>
      </c>
      <c r="BD96" s="24">
        <f t="shared" ref="BD96:BD108" si="130">+J96/J84-1</f>
        <v>3.1854557325182444</v>
      </c>
      <c r="BE96" s="24">
        <f t="shared" ref="BE96:BE108" si="131">+K96/K84-1</f>
        <v>2.489346713689562</v>
      </c>
      <c r="BF96" s="24">
        <f t="shared" ref="BF96:BF108" si="132">+L96/L84-1</f>
        <v>2.1424848651853332</v>
      </c>
      <c r="BG96" s="24">
        <f t="shared" ref="BG96:BG108" si="133">+M96/M84-1</f>
        <v>2.4769426441724862</v>
      </c>
      <c r="BH96" s="24">
        <f t="shared" ref="BH96:BH108" si="134">+N96/N84-1</f>
        <v>3.2054309954317253</v>
      </c>
      <c r="BI96" s="24">
        <f t="shared" ref="BI96:BI108" si="135">+O96/O84-1</f>
        <v>2.2507463256034517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2.6357760137295103</v>
      </c>
      <c r="BM96" s="24">
        <f t="shared" ref="BM96:BM108" si="139">+S96/S84-1</f>
        <v>2.5248062251253223</v>
      </c>
      <c r="BN96" s="24">
        <f t="shared" ref="BN96:BN108" si="140">+T96/T84-1</f>
        <v>2.3472390842359179</v>
      </c>
      <c r="BO96" s="24">
        <f t="shared" ref="BO96:BO108" si="141">+U96/U84-1</f>
        <v>2.3003315150773314</v>
      </c>
      <c r="BP96" s="24" t="e">
        <f t="shared" ref="BP96:BP108" si="142">+V96/V84-1</f>
        <v>#DIV/0!</v>
      </c>
      <c r="BQ96" s="24">
        <f t="shared" ref="BQ96:BQ108" si="143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si="99"/>
        <v>6887.8542347030498</v>
      </c>
      <c r="S97" s="19">
        <f t="shared" si="54"/>
        <v>6920.6694817626749</v>
      </c>
      <c r="T97" s="19">
        <f t="shared" si="55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si="100"/>
        <v>4.1722732793725292E-2</v>
      </c>
      <c r="Z97" s="24">
        <f t="shared" si="101"/>
        <v>3.6264048591670095E-2</v>
      </c>
      <c r="AA97" s="24">
        <f t="shared" si="102"/>
        <v>3.0414847968530889E-2</v>
      </c>
      <c r="AB97" s="24">
        <f t="shared" si="103"/>
        <v>2.0560325493601983E-2</v>
      </c>
      <c r="AC97" s="24">
        <f t="shared" si="104"/>
        <v>7.0491292668431571E-2</v>
      </c>
      <c r="AD97" s="24">
        <f t="shared" si="105"/>
        <v>4.2629444849597631E-2</v>
      </c>
      <c r="AE97" s="24">
        <f t="shared" si="106"/>
        <v>4.1391942682814653E-2</v>
      </c>
      <c r="AF97" s="24">
        <f t="shared" si="107"/>
        <v>5.1010580414407647E-2</v>
      </c>
      <c r="AG97" s="24">
        <f t="shared" si="108"/>
        <v>4.8527481681217788E-2</v>
      </c>
      <c r="AH97" s="24">
        <f t="shared" si="109"/>
        <v>3.6791723513801333E-2</v>
      </c>
      <c r="AI97" s="24">
        <f t="shared" si="110"/>
        <v>6.5683215487836177E-2</v>
      </c>
      <c r="AJ97" s="24">
        <f t="shared" si="111"/>
        <v>4.8427728605966225E-2</v>
      </c>
      <c r="AK97" s="24">
        <f t="shared" si="112"/>
        <v>2.2731471386842284E-2</v>
      </c>
      <c r="AL97" s="24">
        <f t="shared" si="113"/>
        <v>1.5275183973345818E-2</v>
      </c>
      <c r="AM97" s="24">
        <f t="shared" si="114"/>
        <v>4.1202855730913646E-2</v>
      </c>
      <c r="AN97" s="24">
        <f t="shared" si="115"/>
        <v>5.8897168076665674E-2</v>
      </c>
      <c r="AO97" s="24">
        <f t="shared" si="116"/>
        <v>4.1542727455157635E-2</v>
      </c>
      <c r="AP97" s="24">
        <f t="shared" si="117"/>
        <v>3.5634590142584965E-2</v>
      </c>
      <c r="AQ97" s="24">
        <f t="shared" si="118"/>
        <v>3.5501768801605049E-2</v>
      </c>
      <c r="AR97" s="24">
        <f t="shared" si="119"/>
        <v>3.0576909898703208E-2</v>
      </c>
      <c r="AS97" s="24" t="e">
        <f t="shared" si="120"/>
        <v>#DIV/0!</v>
      </c>
      <c r="AT97" s="24">
        <f t="shared" si="121"/>
        <v>3.9375528656488301E-2</v>
      </c>
      <c r="AV97" s="24">
        <f t="shared" si="122"/>
        <v>2.3671661538870934</v>
      </c>
      <c r="AW97" s="24">
        <f t="shared" si="123"/>
        <v>2.3691876633905995</v>
      </c>
      <c r="AX97" s="24">
        <f t="shared" si="124"/>
        <v>2.3068798574393035</v>
      </c>
      <c r="AY97" s="24">
        <f t="shared" si="125"/>
        <v>1.6672706208472641</v>
      </c>
      <c r="AZ97" s="24">
        <f t="shared" si="126"/>
        <v>2.9884194316396808</v>
      </c>
      <c r="BA97" s="24">
        <f t="shared" si="127"/>
        <v>2.1505196700901581</v>
      </c>
      <c r="BB97" s="24">
        <f t="shared" si="128"/>
        <v>2.4452342470889912</v>
      </c>
      <c r="BC97" s="24">
        <f t="shared" si="129"/>
        <v>2.7062444504168859</v>
      </c>
      <c r="BD97" s="24">
        <f t="shared" si="130"/>
        <v>3.1999735016869542</v>
      </c>
      <c r="BE97" s="24">
        <f t="shared" si="131"/>
        <v>2.2420851504862456</v>
      </c>
      <c r="BF97" s="24">
        <f t="shared" si="132"/>
        <v>2.0816426000668926</v>
      </c>
      <c r="BG97" s="24">
        <f t="shared" si="133"/>
        <v>2.2418578629615391</v>
      </c>
      <c r="BH97" s="24">
        <f t="shared" si="134"/>
        <v>2.9325512974263881</v>
      </c>
      <c r="BI97" s="24">
        <f t="shared" si="135"/>
        <v>1.98269225314408</v>
      </c>
      <c r="BJ97" s="24">
        <f t="shared" si="136"/>
        <v>2.2747345341988732</v>
      </c>
      <c r="BK97" s="24">
        <f t="shared" si="137"/>
        <v>3.0832122686797945</v>
      </c>
      <c r="BL97" s="24">
        <f t="shared" si="138"/>
        <v>2.3697284719627492</v>
      </c>
      <c r="BM97" s="24">
        <f t="shared" si="139"/>
        <v>2.2304923263061993</v>
      </c>
      <c r="BN97" s="24">
        <f t="shared" si="140"/>
        <v>2.1131976720083405</v>
      </c>
      <c r="BO97" s="24">
        <f t="shared" si="141"/>
        <v>2.0660330737525467</v>
      </c>
      <c r="BP97" s="24" t="e">
        <f t="shared" si="142"/>
        <v>#DIV/0!</v>
      </c>
      <c r="BQ97" s="24">
        <f t="shared" si="143"/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si="99"/>
        <v>7127.7479485558797</v>
      </c>
      <c r="S98" s="19">
        <f t="shared" si="54"/>
        <v>7131.2818417454146</v>
      </c>
      <c r="T98" s="19">
        <f t="shared" si="55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si="100"/>
        <v>3.4692081048066425E-2</v>
      </c>
      <c r="Z98" s="24">
        <f t="shared" si="101"/>
        <v>2.3038076514363404E-2</v>
      </c>
      <c r="AA98" s="24">
        <f t="shared" si="102"/>
        <v>2.1987023835846609E-2</v>
      </c>
      <c r="AB98" s="24">
        <f t="shared" si="103"/>
        <v>6.04151158151498E-2</v>
      </c>
      <c r="AC98" s="24">
        <f t="shared" si="104"/>
        <v>7.3070218577758306E-2</v>
      </c>
      <c r="AD98" s="24">
        <f t="shared" si="105"/>
        <v>2.6935796773653653E-2</v>
      </c>
      <c r="AE98" s="24">
        <f t="shared" si="106"/>
        <v>3.3347438900657833E-2</v>
      </c>
      <c r="AF98" s="24">
        <f t="shared" si="107"/>
        <v>3.4140365830270802E-2</v>
      </c>
      <c r="AG98" s="24">
        <f t="shared" si="108"/>
        <v>2.9796184203833009E-2</v>
      </c>
      <c r="AH98" s="24">
        <f t="shared" si="109"/>
        <v>2.1321462192295249E-2</v>
      </c>
      <c r="AI98" s="24">
        <f t="shared" si="110"/>
        <v>4.310675577226819E-2</v>
      </c>
      <c r="AJ98" s="24">
        <f t="shared" si="111"/>
        <v>3.6562967878579711E-2</v>
      </c>
      <c r="AK98" s="24">
        <f t="shared" si="112"/>
        <v>3.3422599219889548E-2</v>
      </c>
      <c r="AL98" s="24">
        <f t="shared" si="113"/>
        <v>2.9391660114567397E-2</v>
      </c>
      <c r="AM98" s="24">
        <f t="shared" si="114"/>
        <v>3.262205751650904E-2</v>
      </c>
      <c r="AN98" s="24">
        <f t="shared" si="115"/>
        <v>4.5316488133862132E-2</v>
      </c>
      <c r="AO98" s="24">
        <f t="shared" si="116"/>
        <v>3.4828511997854861E-2</v>
      </c>
      <c r="AP98" s="24">
        <f t="shared" si="117"/>
        <v>3.0432367928817428E-2</v>
      </c>
      <c r="AQ98" s="24">
        <f t="shared" si="118"/>
        <v>3.7539759308072851E-2</v>
      </c>
      <c r="AR98" s="24">
        <f t="shared" si="119"/>
        <v>3.7918368298525129E-2</v>
      </c>
      <c r="AS98" s="24" t="e">
        <f t="shared" si="120"/>
        <v>#DIV/0!</v>
      </c>
      <c r="AT98" s="24">
        <f t="shared" si="121"/>
        <v>3.5953377871973169E-2</v>
      </c>
      <c r="AV98" s="24">
        <f t="shared" si="122"/>
        <v>2.0900114198983206</v>
      </c>
      <c r="AW98" s="24">
        <f t="shared" si="123"/>
        <v>2.0143201010953624</v>
      </c>
      <c r="AX98" s="24">
        <f t="shared" si="124"/>
        <v>2.0297799110919903</v>
      </c>
      <c r="AY98" s="24">
        <f t="shared" si="125"/>
        <v>1.444339470517626</v>
      </c>
      <c r="AZ98" s="24">
        <f t="shared" si="126"/>
        <v>2.9461278659954928</v>
      </c>
      <c r="BA98" s="24">
        <f t="shared" si="127"/>
        <v>1.8719483253501905</v>
      </c>
      <c r="BB98" s="24">
        <f t="shared" si="128"/>
        <v>2.2500052515487865</v>
      </c>
      <c r="BC98" s="24">
        <f t="shared" si="129"/>
        <v>2.4577589593498073</v>
      </c>
      <c r="BD98" s="24">
        <f t="shared" si="130"/>
        <v>2.9469816282816188</v>
      </c>
      <c r="BE98" s="24">
        <f t="shared" si="131"/>
        <v>1.8760079521843358</v>
      </c>
      <c r="BF98" s="24">
        <f t="shared" si="132"/>
        <v>1.9724641436904666</v>
      </c>
      <c r="BG98" s="24">
        <f t="shared" si="133"/>
        <v>1.9674363080661998</v>
      </c>
      <c r="BH98" s="24">
        <f t="shared" si="134"/>
        <v>2.6389897955362258</v>
      </c>
      <c r="BI98" s="24">
        <f t="shared" si="135"/>
        <v>1.677028459524438</v>
      </c>
      <c r="BJ98" s="24">
        <f t="shared" si="136"/>
        <v>1.9812363868812932</v>
      </c>
      <c r="BK98" s="24">
        <f t="shared" si="137"/>
        <v>2.940513881343338</v>
      </c>
      <c r="BL98" s="24">
        <f t="shared" si="138"/>
        <v>2.0926609027400493</v>
      </c>
      <c r="BM98" s="24">
        <f t="shared" si="139"/>
        <v>1.9175167951104273</v>
      </c>
      <c r="BN98" s="24">
        <f t="shared" si="140"/>
        <v>1.8312674115906931</v>
      </c>
      <c r="BO98" s="24">
        <f t="shared" si="141"/>
        <v>1.7818531527124866</v>
      </c>
      <c r="BP98" s="24" t="e">
        <f t="shared" si="142"/>
        <v>#DIV/0!</v>
      </c>
      <c r="BQ98" s="24">
        <f t="shared" si="143"/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si="99"/>
        <v>7320.6288277009653</v>
      </c>
      <c r="S99" s="19">
        <f t="shared" si="54"/>
        <v>7310.4665367414773</v>
      </c>
      <c r="T99" s="19">
        <f t="shared" si="55"/>
        <v>7047.40867898343</v>
      </c>
      <c r="U99" s="19">
        <f t="shared" ref="U99:U113" si="144">+($E$3*$E99+$G$3*$G99+$K$3*$K99+$N$3*$N99)/SUM($E$3,$G$3,$K$3,$N$3)</f>
        <v>6734.0396204759809</v>
      </c>
      <c r="V99" s="19"/>
      <c r="W99" s="20">
        <f t="shared" ref="W99:W113" si="145">($E$3*$E99+SUMPRODUCT($G$3:$L$3,$G99:$L99)+$N$3*$N99)/SUM($E$3,$G$3:$L$3,$N$3)</f>
        <v>7123.0744004142543</v>
      </c>
      <c r="Y99" s="24">
        <f t="shared" si="100"/>
        <v>2.6917380413114644E-2</v>
      </c>
      <c r="Z99" s="24">
        <f t="shared" si="101"/>
        <v>1.1999703973553988E-2</v>
      </c>
      <c r="AA99" s="24">
        <f t="shared" si="102"/>
        <v>2.9969343494420597E-2</v>
      </c>
      <c r="AB99" s="24">
        <f t="shared" si="103"/>
        <v>4.4253039837345964E-2</v>
      </c>
      <c r="AC99" s="24">
        <f t="shared" si="104"/>
        <v>5.3945029053238391E-2</v>
      </c>
      <c r="AD99" s="24">
        <f t="shared" si="105"/>
        <v>2.6132638058093072E-2</v>
      </c>
      <c r="AE99" s="24">
        <f t="shared" si="106"/>
        <v>3.5631681705929008E-2</v>
      </c>
      <c r="AF99" s="24">
        <f t="shared" si="107"/>
        <v>1.2171047817975955E-2</v>
      </c>
      <c r="AG99" s="24">
        <f t="shared" si="108"/>
        <v>2.0599157009209668E-2</v>
      </c>
      <c r="AH99" s="24">
        <f t="shared" si="109"/>
        <v>2.8640043003750781E-2</v>
      </c>
      <c r="AI99" s="24">
        <f t="shared" si="110"/>
        <v>3.4519737480717128E-2</v>
      </c>
      <c r="AJ99" s="24">
        <f t="shared" si="111"/>
        <v>4.2606311415518405E-2</v>
      </c>
      <c r="AK99" s="24">
        <f t="shared" si="112"/>
        <v>2.8077985294328478E-2</v>
      </c>
      <c r="AL99" s="24">
        <f t="shared" si="113"/>
        <v>1.3624749810563275E-2</v>
      </c>
      <c r="AM99" s="24">
        <f t="shared" si="114"/>
        <v>2.9178168076062105E-2</v>
      </c>
      <c r="AN99" s="24">
        <f t="shared" si="115"/>
        <v>2.6962073534600783E-2</v>
      </c>
      <c r="AO99" s="24">
        <f t="shared" si="116"/>
        <v>2.7060563944908411E-2</v>
      </c>
      <c r="AP99" s="24">
        <f t="shared" si="117"/>
        <v>2.5126575975043197E-2</v>
      </c>
      <c r="AQ99" s="24">
        <f t="shared" si="118"/>
        <v>3.6021017221887996E-2</v>
      </c>
      <c r="AR99" s="24">
        <f t="shared" si="119"/>
        <v>3.3471859218128674E-2</v>
      </c>
      <c r="AS99" s="24" t="e">
        <f t="shared" si="120"/>
        <v>#DIV/0!</v>
      </c>
      <c r="AT99" s="24">
        <f t="shared" si="121"/>
        <v>2.8235498484050936E-2</v>
      </c>
      <c r="AV99" s="24">
        <f t="shared" si="122"/>
        <v>1.9299496489366348</v>
      </c>
      <c r="AW99" s="24">
        <f t="shared" si="123"/>
        <v>1.8322516229788373</v>
      </c>
      <c r="AX99" s="24">
        <f t="shared" si="124"/>
        <v>1.8409694325061201</v>
      </c>
      <c r="AY99" s="24">
        <f t="shared" si="125"/>
        <v>1.2998593907509699</v>
      </c>
      <c r="AZ99" s="24">
        <f t="shared" si="126"/>
        <v>2.8577817991868306</v>
      </c>
      <c r="BA99" s="24">
        <f t="shared" si="127"/>
        <v>1.662291231719693</v>
      </c>
      <c r="BB99" s="24">
        <f t="shared" si="128"/>
        <v>2.202256171528056</v>
      </c>
      <c r="BC99" s="24">
        <f t="shared" si="129"/>
        <v>2.2683353038529299</v>
      </c>
      <c r="BD99" s="24">
        <f t="shared" si="130"/>
        <v>2.5761387956052566</v>
      </c>
      <c r="BE99" s="24">
        <f t="shared" si="131"/>
        <v>1.7066314424318421</v>
      </c>
      <c r="BF99" s="24">
        <f t="shared" si="132"/>
        <v>1.8847336150532206</v>
      </c>
      <c r="BG99" s="24">
        <f t="shared" si="133"/>
        <v>1.8440121195433701</v>
      </c>
      <c r="BH99" s="24">
        <f t="shared" si="134"/>
        <v>2.4747489077550857</v>
      </c>
      <c r="BI99" s="24">
        <f t="shared" si="135"/>
        <v>1.521397063667778</v>
      </c>
      <c r="BJ99" s="24">
        <f t="shared" si="136"/>
        <v>1.8197722979021491</v>
      </c>
      <c r="BK99" s="24">
        <f t="shared" si="137"/>
        <v>2.79545458237431</v>
      </c>
      <c r="BL99" s="24">
        <f t="shared" si="138"/>
        <v>1.9319829919117897</v>
      </c>
      <c r="BM99" s="24">
        <f t="shared" si="139"/>
        <v>1.7466418344546155</v>
      </c>
      <c r="BN99" s="24">
        <f t="shared" si="140"/>
        <v>1.6720247806660304</v>
      </c>
      <c r="BO99" s="24">
        <f t="shared" si="141"/>
        <v>1.6103778196572458</v>
      </c>
      <c r="BP99" s="24" t="e">
        <f t="shared" si="142"/>
        <v>#DIV/0!</v>
      </c>
      <c r="BQ99" s="24">
        <f t="shared" si="143"/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99"/>
        <v>7498.8635285339369</v>
      </c>
      <c r="S100" s="19">
        <f t="shared" si="54"/>
        <v>7448.9688422056897</v>
      </c>
      <c r="T100" s="19">
        <f t="shared" si="55"/>
        <v>7227.846107162597</v>
      </c>
      <c r="U100" s="19">
        <f t="shared" si="144"/>
        <v>6878.6935054940732</v>
      </c>
      <c r="V100" s="19"/>
      <c r="W100" s="20">
        <f t="shared" si="145"/>
        <v>7312.2150846640825</v>
      </c>
      <c r="Y100" s="24">
        <f t="shared" si="100"/>
        <v>2.4265560755083682E-2</v>
      </c>
      <c r="Z100" s="24">
        <f t="shared" si="101"/>
        <v>9.0674988552563729E-3</v>
      </c>
      <c r="AA100" s="24">
        <f t="shared" si="102"/>
        <v>3.9961865256872953E-2</v>
      </c>
      <c r="AB100" s="24">
        <f t="shared" si="103"/>
        <v>1.8948908785166418E-2</v>
      </c>
      <c r="AC100" s="24">
        <f t="shared" si="104"/>
        <v>4.4631608481369378E-2</v>
      </c>
      <c r="AD100" s="24">
        <f t="shared" si="105"/>
        <v>1.5083364412655786E-2</v>
      </c>
      <c r="AE100" s="24">
        <f t="shared" si="106"/>
        <v>2.9231508354561342E-2</v>
      </c>
      <c r="AF100" s="24">
        <f t="shared" si="107"/>
        <v>3.4152097544829951E-2</v>
      </c>
      <c r="AG100" s="24">
        <f t="shared" si="108"/>
        <v>1.5384353804874351E-2</v>
      </c>
      <c r="AH100" s="24">
        <f t="shared" si="109"/>
        <v>3.011949661453972E-2</v>
      </c>
      <c r="AI100" s="24">
        <f t="shared" si="110"/>
        <v>5.111355499672432E-2</v>
      </c>
      <c r="AJ100" s="24">
        <f t="shared" si="111"/>
        <v>3.6159490830821595E-2</v>
      </c>
      <c r="AK100" s="24">
        <f t="shared" si="112"/>
        <v>2.2834606524661849E-2</v>
      </c>
      <c r="AL100" s="24">
        <f t="shared" si="113"/>
        <v>-1.2019970319950279E-2</v>
      </c>
      <c r="AM100" s="24">
        <f t="shared" si="114"/>
        <v>2.7148338562957175E-2</v>
      </c>
      <c r="AN100" s="24">
        <f t="shared" si="115"/>
        <v>3.5436502986155194E-2</v>
      </c>
      <c r="AO100" s="24">
        <f t="shared" si="116"/>
        <v>2.4346911314303776E-2</v>
      </c>
      <c r="AP100" s="24">
        <f t="shared" si="117"/>
        <v>1.8945754661226832E-2</v>
      </c>
      <c r="AQ100" s="24">
        <f t="shared" si="118"/>
        <v>2.5603372302966054E-2</v>
      </c>
      <c r="AR100" s="24">
        <f t="shared" si="119"/>
        <v>2.1480997019715842E-2</v>
      </c>
      <c r="AS100" s="24" t="e">
        <f t="shared" si="120"/>
        <v>#DIV/0!</v>
      </c>
      <c r="AT100" s="24">
        <f t="shared" si="121"/>
        <v>2.6553237214373082E-2</v>
      </c>
      <c r="AV100" s="24">
        <f t="shared" si="122"/>
        <v>1.6602501194220527</v>
      </c>
      <c r="AW100" s="24">
        <f t="shared" si="123"/>
        <v>1.4708290861007849</v>
      </c>
      <c r="AX100" s="24">
        <f t="shared" si="124"/>
        <v>1.643640560286439</v>
      </c>
      <c r="AY100" s="24">
        <f t="shared" si="125"/>
        <v>1.13012262099104</v>
      </c>
      <c r="AZ100" s="24">
        <f t="shared" si="126"/>
        <v>2.7639296148724264</v>
      </c>
      <c r="BA100" s="24">
        <f t="shared" si="127"/>
        <v>1.4033390197710092</v>
      </c>
      <c r="BB100" s="24">
        <f t="shared" si="128"/>
        <v>1.8443978368881173</v>
      </c>
      <c r="BC100" s="24">
        <f t="shared" si="129"/>
        <v>2.0618618055579119</v>
      </c>
      <c r="BD100" s="24">
        <f t="shared" si="130"/>
        <v>2.1518422279547882</v>
      </c>
      <c r="BE100" s="24">
        <f t="shared" si="131"/>
        <v>1.4632609617814616</v>
      </c>
      <c r="BF100" s="24">
        <f t="shared" si="132"/>
        <v>1.7995402414972816</v>
      </c>
      <c r="BG100" s="24">
        <f t="shared" si="133"/>
        <v>1.6304235309870503</v>
      </c>
      <c r="BH100" s="24">
        <f t="shared" si="134"/>
        <v>2.1871161272751229</v>
      </c>
      <c r="BI100" s="24">
        <f t="shared" si="135"/>
        <v>1.2082519452869502</v>
      </c>
      <c r="BJ100" s="24">
        <f t="shared" si="136"/>
        <v>1.5539965530330466</v>
      </c>
      <c r="BK100" s="24">
        <f t="shared" si="137"/>
        <v>2.5708582873613732</v>
      </c>
      <c r="BL100" s="24">
        <f t="shared" si="138"/>
        <v>1.6624225402526722</v>
      </c>
      <c r="BM100" s="24">
        <f t="shared" si="139"/>
        <v>1.4685288125840659</v>
      </c>
      <c r="BN100" s="24">
        <f t="shared" si="140"/>
        <v>1.4538762798265257</v>
      </c>
      <c r="BO100" s="24">
        <f t="shared" si="141"/>
        <v>1.3903239285117448</v>
      </c>
      <c r="BP100" s="24" t="e">
        <f t="shared" si="142"/>
        <v>#DIV/0!</v>
      </c>
      <c r="BQ100" s="24">
        <f t="shared" si="143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7700.6730580360709</v>
      </c>
      <c r="S101" s="19">
        <f t="shared" si="54"/>
        <v>7629.7604121820768</v>
      </c>
      <c r="T101" s="19">
        <f t="shared" si="55"/>
        <v>7415.8108862044273</v>
      </c>
      <c r="U101" s="19">
        <f t="shared" si="144"/>
        <v>7003.5577496955675</v>
      </c>
      <c r="V101" s="19"/>
      <c r="W101" s="20">
        <f t="shared" si="145"/>
        <v>7468.8549643726137</v>
      </c>
      <c r="Y101" s="24">
        <f t="shared" si="100"/>
        <v>2.7041040514633741E-2</v>
      </c>
      <c r="Z101" s="24">
        <f t="shared" si="101"/>
        <v>2.2097718363609964E-2</v>
      </c>
      <c r="AA101" s="24">
        <f t="shared" si="102"/>
        <v>2.5012594802110044E-2</v>
      </c>
      <c r="AB101" s="24">
        <f t="shared" si="103"/>
        <v>1.5509065923212884E-2</v>
      </c>
      <c r="AC101" s="24">
        <f t="shared" si="104"/>
        <v>5.2829844513587965E-2</v>
      </c>
      <c r="AD101" s="24">
        <f t="shared" si="105"/>
        <v>9.4692618896123903E-3</v>
      </c>
      <c r="AE101" s="24">
        <f t="shared" si="106"/>
        <v>2.1050386604844373E-2</v>
      </c>
      <c r="AF101" s="24">
        <f t="shared" si="107"/>
        <v>2.2438671828936441E-2</v>
      </c>
      <c r="AG101" s="24">
        <f t="shared" si="108"/>
        <v>5.0450070044097073E-2</v>
      </c>
      <c r="AH101" s="24">
        <f t="shared" si="109"/>
        <v>2.7912340056739593E-2</v>
      </c>
      <c r="AI101" s="24">
        <f t="shared" si="110"/>
        <v>2.2197879484066263E-2</v>
      </c>
      <c r="AJ101" s="24">
        <f t="shared" si="111"/>
        <v>4.5830671374142984E-2</v>
      </c>
      <c r="AK101" s="24">
        <f t="shared" si="112"/>
        <v>2.1408186567451803E-2</v>
      </c>
      <c r="AL101" s="24">
        <f t="shared" si="113"/>
        <v>-1.4049630005396607E-2</v>
      </c>
      <c r="AM101" s="24">
        <f t="shared" si="114"/>
        <v>3.1972815061501292E-2</v>
      </c>
      <c r="AN101" s="24">
        <f t="shared" si="115"/>
        <v>3.3739790036057205E-2</v>
      </c>
      <c r="AO101" s="24">
        <f t="shared" si="116"/>
        <v>2.6912015231938646E-2</v>
      </c>
      <c r="AP101" s="24">
        <f t="shared" si="117"/>
        <v>2.4270684145170085E-2</v>
      </c>
      <c r="AQ101" s="24">
        <f t="shared" si="118"/>
        <v>2.6005642103470228E-2</v>
      </c>
      <c r="AR101" s="24">
        <f t="shared" si="119"/>
        <v>1.8152319783075743E-2</v>
      </c>
      <c r="AS101" s="24" t="e">
        <f t="shared" si="120"/>
        <v>#DIV/0!</v>
      </c>
      <c r="AT101" s="24">
        <f t="shared" si="121"/>
        <v>2.1421672898688682E-2</v>
      </c>
      <c r="AV101" s="24">
        <f t="shared" si="122"/>
        <v>1.1776362746413853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0.84499924085144795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1.190350660957638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1.6941717874302902</v>
      </c>
      <c r="BG101" s="24">
        <f t="shared" si="133"/>
        <v>1.262578810475754</v>
      </c>
      <c r="BH101" s="24">
        <f t="shared" si="134"/>
        <v>1.4529782222551302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1.1787522030555579</v>
      </c>
      <c r="BM101" s="24">
        <f t="shared" si="139"/>
        <v>1.0143932771554089</v>
      </c>
      <c r="BN101" s="24">
        <f t="shared" si="140"/>
        <v>1.0554017032762375</v>
      </c>
      <c r="BO101" s="24">
        <f t="shared" si="141"/>
        <v>0.98157118256499021</v>
      </c>
      <c r="BP101" s="24" t="e">
        <f t="shared" si="142"/>
        <v>#DIV/0!</v>
      </c>
      <c r="BQ101" s="24">
        <f t="shared" si="143"/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7870.7192445215678</v>
      </c>
      <c r="S102" s="19">
        <f t="shared" si="54"/>
        <v>7793.2766391776122</v>
      </c>
      <c r="T102" s="19">
        <f t="shared" si="55"/>
        <v>7590.9927996729275</v>
      </c>
      <c r="U102" s="19">
        <f t="shared" si="144"/>
        <v>7084.1957325637632</v>
      </c>
      <c r="V102" s="19"/>
      <c r="W102" s="20">
        <f t="shared" si="145"/>
        <v>7576.0385976423167</v>
      </c>
      <c r="Y102" s="24">
        <f t="shared" si="100"/>
        <v>2.2110480136651844E-2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-6.5963280913119426E-3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2.3775747597429842E-2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5.4527992862853925E-3</v>
      </c>
      <c r="AJ102" s="24">
        <f t="shared" si="111"/>
        <v>5.3381630356836851E-2</v>
      </c>
      <c r="AK102" s="24">
        <f t="shared" si="112"/>
        <v>2.4695425295029994E-2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2.2081990133063112E-2</v>
      </c>
      <c r="AP102" s="24">
        <f t="shared" si="117"/>
        <v>2.1431371125947285E-2</v>
      </c>
      <c r="AQ102" s="24">
        <f t="shared" si="118"/>
        <v>2.362275901538835E-2</v>
      </c>
      <c r="AR102" s="24">
        <f t="shared" si="119"/>
        <v>1.1513859919510372E-2</v>
      </c>
      <c r="AS102" s="24" t="e">
        <f t="shared" si="120"/>
        <v>#DIV/0!</v>
      </c>
      <c r="AT102" s="24">
        <f t="shared" si="121"/>
        <v>1.4350745031331158E-2</v>
      </c>
      <c r="AV102" s="24">
        <f t="shared" si="122"/>
        <v>0.84537508150823859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0.637454003999812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0.86164462298952915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1.6857535083096309</v>
      </c>
      <c r="BG102" s="24">
        <f t="shared" si="133"/>
        <v>0.99529977958527249</v>
      </c>
      <c r="BH102" s="24">
        <f t="shared" si="134"/>
        <v>0.74112471334932373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0.84598499827730667</v>
      </c>
      <c r="BM102" s="24">
        <f t="shared" si="139"/>
        <v>0.70594944264447324</v>
      </c>
      <c r="BN102" s="24">
        <f t="shared" si="140"/>
        <v>0.74214685549379933</v>
      </c>
      <c r="BO102" s="24">
        <f t="shared" si="141"/>
        <v>0.6532637841943818</v>
      </c>
      <c r="BP102" s="24" t="e">
        <f t="shared" si="142"/>
        <v>#DIV/0!</v>
      </c>
      <c r="BQ102" s="24">
        <f t="shared" si="143"/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8060.4725616005262</v>
      </c>
      <c r="S103" s="19">
        <f t="shared" si="54"/>
        <v>7980.1292483724619</v>
      </c>
      <c r="T103" s="19">
        <f t="shared" si="55"/>
        <v>7726.9341517395569</v>
      </c>
      <c r="U103" s="19">
        <f t="shared" si="144"/>
        <v>7197.0071352060304</v>
      </c>
      <c r="V103" s="19"/>
      <c r="W103" s="20">
        <f t="shared" si="145"/>
        <v>7710.2368304296542</v>
      </c>
      <c r="Y103" s="24">
        <f t="shared" si="100"/>
        <v>2.4016274307517849E-2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4.1975595691727818E-3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2.0542075015488548E-2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2.338242736370888E-2</v>
      </c>
      <c r="AJ103" s="24">
        <f t="shared" si="111"/>
        <v>2.2590018681321933E-2</v>
      </c>
      <c r="AK103" s="24">
        <f t="shared" si="112"/>
        <v>2.9252586505921441E-2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2.410876454665023E-2</v>
      </c>
      <c r="AP103" s="24">
        <f t="shared" si="117"/>
        <v>2.397612940563687E-2</v>
      </c>
      <c r="AQ103" s="24">
        <f t="shared" si="118"/>
        <v>1.7908244106421334E-2</v>
      </c>
      <c r="AR103" s="24">
        <f t="shared" si="119"/>
        <v>1.5924376866622847E-2</v>
      </c>
      <c r="AS103" s="24" t="e">
        <f t="shared" si="120"/>
        <v>#DIV/0!</v>
      </c>
      <c r="AT103" s="24">
        <f t="shared" si="121"/>
        <v>1.7713509647258263E-2</v>
      </c>
      <c r="AV103" s="24">
        <f t="shared" si="122"/>
        <v>0.66874146421804137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0.53350542407156665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0.67280802789830441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1.5002203052552958</v>
      </c>
      <c r="BG103" s="24">
        <f t="shared" si="133"/>
        <v>0.83551405329717654</v>
      </c>
      <c r="BH103" s="24">
        <f t="shared" si="134"/>
        <v>0.53709481495530165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0.66894868768322513</v>
      </c>
      <c r="BM103" s="24">
        <f t="shared" si="139"/>
        <v>0.57175063556871608</v>
      </c>
      <c r="BN103" s="24">
        <f t="shared" si="140"/>
        <v>0.61188653598234866</v>
      </c>
      <c r="BO103" s="24">
        <f t="shared" si="141"/>
        <v>0.53226271102975686</v>
      </c>
      <c r="BP103" s="24" t="e">
        <f t="shared" si="142"/>
        <v>#DIV/0!</v>
      </c>
      <c r="BQ103" s="24">
        <f t="shared" si="143"/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8363.9006697285895</v>
      </c>
      <c r="S104" s="19">
        <f t="shared" si="54"/>
        <v>8307.488984064219</v>
      </c>
      <c r="T104" s="19">
        <f t="shared" si="55"/>
        <v>7948.3624743154487</v>
      </c>
      <c r="U104" s="19">
        <f t="shared" si="144"/>
        <v>7371.7692721181556</v>
      </c>
      <c r="V104" s="19"/>
      <c r="W104" s="20">
        <f t="shared" si="145"/>
        <v>7927.9074053887043</v>
      </c>
      <c r="Y104" s="24">
        <f t="shared" si="100"/>
        <v>3.7293353066121693E-2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4.5877248149159611E-2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1.8426132482451507E-2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0.21643693542347675</v>
      </c>
      <c r="AJ104" s="24">
        <f t="shared" si="111"/>
        <v>3.8911876282032187E-2</v>
      </c>
      <c r="AK104" s="24">
        <f t="shared" si="112"/>
        <v>3.1568104536440433E-2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3.7643960178410873E-2</v>
      </c>
      <c r="AP104" s="24">
        <f t="shared" si="117"/>
        <v>4.1021858857551941E-2</v>
      </c>
      <c r="AQ104" s="24">
        <f t="shared" si="118"/>
        <v>2.8656685591922804E-2</v>
      </c>
      <c r="AR104" s="24">
        <f t="shared" si="119"/>
        <v>2.4282612706777895E-2</v>
      </c>
      <c r="AS104" s="24" t="e">
        <f t="shared" si="120"/>
        <v>#DIV/0!</v>
      </c>
      <c r="AT104" s="24">
        <f t="shared" si="121"/>
        <v>2.8231373399579596E-2</v>
      </c>
      <c r="AV104" s="24">
        <f t="shared" si="122"/>
        <v>0.55930015699373081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0.44589694748239217</v>
      </c>
      <c r="AZ104" s="24">
        <f t="shared" si="126"/>
        <v>1.4903347997769525</v>
      </c>
      <c r="BA104" s="24">
        <f t="shared" si="127"/>
        <v>0.36429558169611664</v>
      </c>
      <c r="BB104" s="24">
        <f t="shared" si="128"/>
        <v>0.51823964340627882</v>
      </c>
      <c r="BC104" s="24">
        <f t="shared" si="129"/>
        <v>0.43543629461480515</v>
      </c>
      <c r="BD104" s="24">
        <f t="shared" si="130"/>
        <v>0.69916817899758743</v>
      </c>
      <c r="BE104" s="24">
        <f t="shared" si="131"/>
        <v>0.52312576695799895</v>
      </c>
      <c r="BF104" s="24">
        <f t="shared" si="132"/>
        <v>0.99158904993972663</v>
      </c>
      <c r="BG104" s="24">
        <f t="shared" si="133"/>
        <v>0.76058031793970371</v>
      </c>
      <c r="BH104" s="24">
        <f t="shared" si="134"/>
        <v>0.44717500939105248</v>
      </c>
      <c r="BI104" s="24">
        <f t="shared" si="135"/>
        <v>0.4402334040819913</v>
      </c>
      <c r="BJ104" s="24">
        <f t="shared" si="136"/>
        <v>0.51311345624013094</v>
      </c>
      <c r="BK104" s="24">
        <f t="shared" si="137"/>
        <v>0.83053831916199927</v>
      </c>
      <c r="BL104" s="24">
        <f t="shared" si="138"/>
        <v>0.55924096682373259</v>
      </c>
      <c r="BM104" s="24">
        <f t="shared" si="139"/>
        <v>0.49318210188811396</v>
      </c>
      <c r="BN104" s="24">
        <f t="shared" si="140"/>
        <v>0.52794008054091046</v>
      </c>
      <c r="BO104" s="24">
        <f t="shared" si="141"/>
        <v>0.44531845711152429</v>
      </c>
      <c r="BP104" s="24" t="e">
        <f t="shared" si="142"/>
        <v>#DIV/0!</v>
      </c>
      <c r="BQ104" s="24">
        <f t="shared" si="143"/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8596.7363267755045</v>
      </c>
      <c r="S105" s="19">
        <f t="shared" si="54"/>
        <v>8569.0182373505304</v>
      </c>
      <c r="T105" s="19">
        <f t="shared" si="55"/>
        <v>8213.9490675726884</v>
      </c>
      <c r="U105" s="19">
        <f t="shared" si="144"/>
        <v>7593.2937112669715</v>
      </c>
      <c r="V105" s="19"/>
      <c r="W105" s="20">
        <f t="shared" si="145"/>
        <v>8131.741740516055</v>
      </c>
      <c r="Y105" s="24">
        <f t="shared" si="100"/>
        <v>2.7808358448509596E-2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3.83564501973086E-2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2.4996892033947393E-2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2.4809020415345939E-2</v>
      </c>
      <c r="AJ105" s="24">
        <f t="shared" si="111"/>
        <v>4.1189108643339578E-2</v>
      </c>
      <c r="AK105" s="24">
        <f t="shared" si="112"/>
        <v>2.544081497489703E-2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2.78381662146725E-2</v>
      </c>
      <c r="AP105" s="24">
        <f t="shared" si="117"/>
        <v>3.1481143554687563E-2</v>
      </c>
      <c r="AQ105" s="24">
        <f t="shared" si="118"/>
        <v>3.3414001200305465E-2</v>
      </c>
      <c r="AR105" s="24">
        <f t="shared" si="119"/>
        <v>3.0050376099897136E-2</v>
      </c>
      <c r="AS105" s="24" t="e">
        <f t="shared" si="120"/>
        <v>#DIV/0!</v>
      </c>
      <c r="AT105" s="24">
        <f t="shared" si="121"/>
        <v>2.5710988373653487E-2</v>
      </c>
      <c r="AV105" s="24">
        <f t="shared" si="122"/>
        <v>0.47260263669660474</v>
      </c>
      <c r="AW105" s="24">
        <f t="shared" si="123"/>
        <v>0.4139734893057645</v>
      </c>
      <c r="AX105" s="24">
        <f t="shared" si="124"/>
        <v>0.43691893253980463</v>
      </c>
      <c r="AY105" s="24">
        <f t="shared" si="125"/>
        <v>0.36948506393066571</v>
      </c>
      <c r="AZ105" s="24">
        <f t="shared" si="126"/>
        <v>0.87057460953258881</v>
      </c>
      <c r="BA105" s="24">
        <f t="shared" si="127"/>
        <v>0.29300574975770144</v>
      </c>
      <c r="BB105" s="24">
        <f t="shared" si="128"/>
        <v>0.42596037815612742</v>
      </c>
      <c r="BC105" s="24">
        <f t="shared" si="129"/>
        <v>0.37348136760290052</v>
      </c>
      <c r="BD105" s="24">
        <f t="shared" si="130"/>
        <v>0.52989026994076327</v>
      </c>
      <c r="BE105" s="24">
        <f t="shared" si="131"/>
        <v>0.47821164264781157</v>
      </c>
      <c r="BF105" s="24">
        <f t="shared" si="132"/>
        <v>0.8795214256556807</v>
      </c>
      <c r="BG105" s="24">
        <f t="shared" si="133"/>
        <v>0.70858700127128094</v>
      </c>
      <c r="BH105" s="24">
        <f t="shared" si="134"/>
        <v>0.40420570677023648</v>
      </c>
      <c r="BI105" s="24">
        <f t="shared" si="135"/>
        <v>0.33459043990973703</v>
      </c>
      <c r="BJ105" s="24">
        <f t="shared" si="136"/>
        <v>0.46921796748402733</v>
      </c>
      <c r="BK105" s="24">
        <f t="shared" si="137"/>
        <v>0.57350734197368203</v>
      </c>
      <c r="BL105" s="24">
        <f t="shared" si="138"/>
        <v>0.47285447378968626</v>
      </c>
      <c r="BM105" s="24">
        <f t="shared" si="139"/>
        <v>0.44247475516707535</v>
      </c>
      <c r="BN105" s="24">
        <f t="shared" si="140"/>
        <v>0.46808810539019508</v>
      </c>
      <c r="BO105" s="24">
        <f t="shared" si="141"/>
        <v>0.38296277393041178</v>
      </c>
      <c r="BP105" s="24" t="e">
        <f t="shared" si="142"/>
        <v>#DIV/0!</v>
      </c>
      <c r="BQ105" s="24">
        <f t="shared" si="143"/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8724.3065422295349</v>
      </c>
      <c r="S106" s="19">
        <f t="shared" si="54"/>
        <v>8676.6616284279335</v>
      </c>
      <c r="T106" s="19">
        <f t="shared" si="55"/>
        <v>8373.8125407556599</v>
      </c>
      <c r="U106" s="19">
        <f t="shared" si="144"/>
        <v>7705.6991370939068</v>
      </c>
      <c r="V106" s="19"/>
      <c r="W106" s="20">
        <f t="shared" si="145"/>
        <v>8262.6297613806037</v>
      </c>
      <c r="Y106" s="24">
        <f t="shared" si="100"/>
        <v>1.5011086343823088E-2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9.2546702542282144E-3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2.7404137858360933E-2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1.8707402770276715E-2</v>
      </c>
      <c r="AJ106" s="24">
        <f t="shared" si="111"/>
        <v>3.0117055626946998E-2</v>
      </c>
      <c r="AK106" s="24">
        <f t="shared" si="112"/>
        <v>2.5793265778197849E-2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1.4839377480579286E-2</v>
      </c>
      <c r="AP106" s="24">
        <f t="shared" si="117"/>
        <v>1.2561928110761622E-2</v>
      </c>
      <c r="AQ106" s="24">
        <f t="shared" si="118"/>
        <v>1.946243784418944E-2</v>
      </c>
      <c r="AR106" s="24">
        <f t="shared" si="119"/>
        <v>1.4803250091610209E-2</v>
      </c>
      <c r="AS106" s="24" t="e">
        <f t="shared" si="120"/>
        <v>#DIV/0!</v>
      </c>
      <c r="AT106" s="24">
        <f t="shared" si="121"/>
        <v>1.6095939226943745E-2</v>
      </c>
      <c r="AV106" s="24">
        <f t="shared" si="122"/>
        <v>0.4347866088250909</v>
      </c>
      <c r="AW106" s="24">
        <f t="shared" si="123"/>
        <v>0.35541494830309928</v>
      </c>
      <c r="AX106" s="24">
        <f t="shared" si="124"/>
        <v>0.35477290824988228</v>
      </c>
      <c r="AY106" s="24">
        <f t="shared" si="125"/>
        <v>0.33480955141068147</v>
      </c>
      <c r="AZ106" s="24">
        <f t="shared" si="126"/>
        <v>0.86910832352029366</v>
      </c>
      <c r="BA106" s="24">
        <f t="shared" si="127"/>
        <v>0.26998400566112624</v>
      </c>
      <c r="BB106" s="24">
        <f t="shared" si="128"/>
        <v>0.45505391513108595</v>
      </c>
      <c r="BC106" s="24">
        <f t="shared" si="129"/>
        <v>0.32573161242923621</v>
      </c>
      <c r="BD106" s="24">
        <f t="shared" si="130"/>
        <v>0.47211379761168804</v>
      </c>
      <c r="BE106" s="24">
        <f t="shared" si="131"/>
        <v>0.4379611925664717</v>
      </c>
      <c r="BF106" s="24">
        <f t="shared" si="132"/>
        <v>0.77878937990987884</v>
      </c>
      <c r="BG106" s="24">
        <f t="shared" si="133"/>
        <v>0.66753625877656186</v>
      </c>
      <c r="BH106" s="24">
        <f t="shared" si="134"/>
        <v>0.38104311665530388</v>
      </c>
      <c r="BI106" s="24">
        <f t="shared" si="135"/>
        <v>0.21135757687393886</v>
      </c>
      <c r="BJ106" s="24">
        <f t="shared" si="136"/>
        <v>0.44744952253573733</v>
      </c>
      <c r="BK106" s="24">
        <f t="shared" si="137"/>
        <v>0.53257597256781763</v>
      </c>
      <c r="BL106" s="24">
        <f t="shared" si="138"/>
        <v>0.43490535013160803</v>
      </c>
      <c r="BM106" s="24">
        <f t="shared" si="139"/>
        <v>0.39595832567339095</v>
      </c>
      <c r="BN106" s="24">
        <f t="shared" si="140"/>
        <v>0.43525425831498832</v>
      </c>
      <c r="BO106" s="24">
        <f t="shared" si="141"/>
        <v>0.35167661204391654</v>
      </c>
      <c r="BP106" s="24" t="e">
        <f t="shared" si="142"/>
        <v>#DIV/0!</v>
      </c>
      <c r="BQ106" s="24">
        <f t="shared" si="143"/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8865.0188697800859</v>
      </c>
      <c r="S107" s="19">
        <f t="shared" si="54"/>
        <v>8781.6057181637807</v>
      </c>
      <c r="T107" s="19">
        <f t="shared" si="55"/>
        <v>8510.5000860298842</v>
      </c>
      <c r="U107" s="19">
        <f t="shared" si="144"/>
        <v>7815.5196316715474</v>
      </c>
      <c r="V107" s="19"/>
      <c r="W107" s="20">
        <f t="shared" si="145"/>
        <v>8404.5635305258802</v>
      </c>
      <c r="Y107" s="24">
        <f t="shared" si="100"/>
        <v>1.6189248819933333E-2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4.8651580455587595E-3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2.1550933981183906E-2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3.6939329199761284E-2</v>
      </c>
      <c r="AJ107" s="24">
        <f t="shared" si="111"/>
        <v>2.098958265567008E-2</v>
      </c>
      <c r="AK107" s="24">
        <f t="shared" si="112"/>
        <v>9.9821168903377888E-3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1.6128769303261015E-2</v>
      </c>
      <c r="AP107" s="24">
        <f t="shared" si="117"/>
        <v>1.2094984710710799E-2</v>
      </c>
      <c r="AQ107" s="24">
        <f t="shared" si="118"/>
        <v>1.6323215334587582E-2</v>
      </c>
      <c r="AR107" s="24">
        <f t="shared" si="119"/>
        <v>1.425185341703572E-2</v>
      </c>
      <c r="AS107" s="24" t="e">
        <f t="shared" si="120"/>
        <v>#DIV/0!</v>
      </c>
      <c r="AT107" s="24">
        <f t="shared" si="121"/>
        <v>1.7177796082389341E-2</v>
      </c>
      <c r="AV107" s="24">
        <f t="shared" si="122"/>
        <v>0.39420121921411932</v>
      </c>
      <c r="AW107" s="24">
        <f t="shared" si="123"/>
        <v>0.32328048950326571</v>
      </c>
      <c r="AX107" s="24">
        <f t="shared" si="124"/>
        <v>0.36445193508160911</v>
      </c>
      <c r="AY107" s="24">
        <f t="shared" si="125"/>
        <v>0.30576807161308572</v>
      </c>
      <c r="AZ107" s="24">
        <f t="shared" si="126"/>
        <v>0.6919628018202173</v>
      </c>
      <c r="BA107" s="24">
        <f t="shared" si="127"/>
        <v>0.26516042699608544</v>
      </c>
      <c r="BB107" s="24">
        <f t="shared" si="128"/>
        <v>0.41907300184318275</v>
      </c>
      <c r="BC107" s="24">
        <f t="shared" si="129"/>
        <v>0.29623565652273065</v>
      </c>
      <c r="BD107" s="24">
        <f t="shared" si="130"/>
        <v>0.42287256566210907</v>
      </c>
      <c r="BE107" s="24">
        <f t="shared" si="131"/>
        <v>0.39512358595193531</v>
      </c>
      <c r="BF107" s="24">
        <f t="shared" si="132"/>
        <v>0.74443695140717692</v>
      </c>
      <c r="BG107" s="24">
        <f t="shared" si="133"/>
        <v>0.60199036788319771</v>
      </c>
      <c r="BH107" s="24">
        <f t="shared" si="134"/>
        <v>0.35743184745588596</v>
      </c>
      <c r="BI107" s="24">
        <f t="shared" si="135"/>
        <v>0.1573069529967126</v>
      </c>
      <c r="BJ107" s="24">
        <f t="shared" si="136"/>
        <v>0.42038822805426479</v>
      </c>
      <c r="BK107" s="24">
        <f t="shared" si="137"/>
        <v>0.44988853082339308</v>
      </c>
      <c r="BL107" s="24">
        <f t="shared" si="138"/>
        <v>0.3946979499747918</v>
      </c>
      <c r="BM107" s="24">
        <f t="shared" si="139"/>
        <v>0.36455185584450644</v>
      </c>
      <c r="BN107" s="24">
        <f t="shared" si="140"/>
        <v>0.40082590133335905</v>
      </c>
      <c r="BO107" s="24">
        <f t="shared" si="141"/>
        <v>0.32640091745238919</v>
      </c>
      <c r="BP107" s="24" t="e">
        <f t="shared" si="142"/>
        <v>#DIV/0!</v>
      </c>
      <c r="BQ107" s="24">
        <f t="shared" si="143"/>
        <v>0.3543613825584635</v>
      </c>
    </row>
    <row r="108" spans="1:69" x14ac:dyDescent="0.25">
      <c r="A108" s="31">
        <f>+[1]NAC!A109</f>
        <v>45839</v>
      </c>
      <c r="B108" s="17">
        <f>+[1]NAC!B109</f>
        <v>9023.973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7420.9381999999996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10234.596600000001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8027.0607</v>
      </c>
      <c r="M108" s="19">
        <f>+[1]NAC!M109</f>
        <v>10917.619500000001</v>
      </c>
      <c r="N108" s="20">
        <f>+[1]NAC!N109</f>
        <v>8772.9431999999997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9033.2549662559268</v>
      </c>
      <c r="S108" s="19">
        <f t="shared" si="54"/>
        <v>8948.4685337089195</v>
      </c>
      <c r="T108" s="19">
        <f t="shared" si="55"/>
        <v>8680.6184340532236</v>
      </c>
      <c r="U108" s="19">
        <f t="shared" si="144"/>
        <v>7945.3400594965897</v>
      </c>
      <c r="V108" s="19"/>
      <c r="W108" s="20">
        <f t="shared" si="145"/>
        <v>8560.7924963973692</v>
      </c>
      <c r="Y108" s="24">
        <f t="shared" si="100"/>
        <v>1.9016837553312849E-2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-9.2231135045777179E-3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1.139316307046645E-2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1.9194718338521266E-2</v>
      </c>
      <c r="AJ108" s="24">
        <f t="shared" si="111"/>
        <v>2.7550397583532948E-2</v>
      </c>
      <c r="AK108" s="24">
        <f t="shared" si="112"/>
        <v>2.1422511147583645E-2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1.8977522659239909E-2</v>
      </c>
      <c r="AP108" s="24">
        <f t="shared" si="117"/>
        <v>1.9001401440741139E-2</v>
      </c>
      <c r="AQ108" s="24">
        <f t="shared" si="118"/>
        <v>1.9989230515676804E-2</v>
      </c>
      <c r="AR108" s="24">
        <f t="shared" si="119"/>
        <v>1.6610594553298608E-2</v>
      </c>
      <c r="AS108" s="24" t="e">
        <f t="shared" si="120"/>
        <v>#DIV/0!</v>
      </c>
      <c r="AT108" s="24">
        <f t="shared" si="121"/>
        <v>1.8588587652893063E-2</v>
      </c>
      <c r="AV108" s="24">
        <f t="shared" si="122"/>
        <v>0.36566544858649941</v>
      </c>
      <c r="AW108" s="24">
        <f t="shared" si="123"/>
        <v>0.30649541534600577</v>
      </c>
      <c r="AX108" s="24">
        <f t="shared" si="124"/>
        <v>0.29397337990930694</v>
      </c>
      <c r="AY108" s="24">
        <f t="shared" si="125"/>
        <v>0.27295507824021703</v>
      </c>
      <c r="AZ108" s="24">
        <f t="shared" si="126"/>
        <v>0.61981947036574669</v>
      </c>
      <c r="BA108" s="24">
        <f t="shared" si="127"/>
        <v>0.24174664241901822</v>
      </c>
      <c r="BB108" s="24">
        <f t="shared" si="128"/>
        <v>0.35592397453926194</v>
      </c>
      <c r="BC108" s="24">
        <f t="shared" si="129"/>
        <v>0.29834375446966566</v>
      </c>
      <c r="BD108" s="24">
        <f t="shared" si="130"/>
        <v>0.40564907404206907</v>
      </c>
      <c r="BE108" s="24">
        <f t="shared" si="131"/>
        <v>0.38379717332961105</v>
      </c>
      <c r="BF108" s="24">
        <f t="shared" si="132"/>
        <v>0.70636695178885511</v>
      </c>
      <c r="BG108" s="24">
        <f t="shared" si="133"/>
        <v>0.54614122072032867</v>
      </c>
      <c r="BH108" s="24">
        <f t="shared" si="134"/>
        <v>0.34021540103383163</v>
      </c>
      <c r="BI108" s="24">
        <f t="shared" si="135"/>
        <v>0.14603229802111506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0.3659582062508131</v>
      </c>
      <c r="BM108" s="24">
        <f t="shared" si="139"/>
        <v>0.33908194383978696</v>
      </c>
      <c r="BN108" s="24">
        <f t="shared" si="140"/>
        <v>0.37102498379283078</v>
      </c>
      <c r="BO108" s="24">
        <f t="shared" si="141"/>
        <v>0.30430477333820138</v>
      </c>
      <c r="BP108" s="24" t="e">
        <f t="shared" si="142"/>
        <v>#DIV/0!</v>
      </c>
      <c r="BQ108" s="24">
        <f t="shared" si="143"/>
        <v>0.33061305877314706</v>
      </c>
    </row>
    <row r="109" spans="1:69" x14ac:dyDescent="0.25">
      <c r="A109" s="31">
        <f>+[1]NAC!A110</f>
        <v>45870</v>
      </c>
      <c r="B109" s="17">
        <f>+[1]NAC!B110</f>
        <v>9193.2440999999999</v>
      </c>
      <c r="C109" s="18">
        <f>+[1]NAC!C110</f>
        <v>9729.0210999999999</v>
      </c>
      <c r="D109" s="19">
        <f>+[1]NAC!D110</f>
        <v>6932.52</v>
      </c>
      <c r="E109" s="19">
        <f>+[1]NAC!E110</f>
        <v>7401.8179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10410.693799999999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8230.8327000000008</v>
      </c>
      <c r="M109" s="19">
        <f>+[1]NAC!M110</f>
        <v>11291.302799999999</v>
      </c>
      <c r="N109" s="20">
        <f>+[1]NAC!N110</f>
        <v>8970.2821000000004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9204.8758816485679</v>
      </c>
      <c r="S109" s="19">
        <f t="shared" si="54"/>
        <v>9083.9346980301343</v>
      </c>
      <c r="T109" s="19">
        <f t="shared" si="55"/>
        <v>8809.154864285787</v>
      </c>
      <c r="U109" s="19">
        <f t="shared" si="144"/>
        <v>7993.2993301228571</v>
      </c>
      <c r="V109" s="19"/>
      <c r="W109" s="20">
        <f t="shared" si="145"/>
        <v>8700.8875727622599</v>
      </c>
      <c r="Y109" s="24">
        <f t="shared" ref="Y109" si="147">+B109/B108-1</f>
        <v>1.8757935113502766E-2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-2.5765340560307548E-3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1.7206071414675783E-2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2.5385630882297949E-2</v>
      </c>
      <c r="AJ109" s="24">
        <f t="shared" ref="AJ109" si="158">+M109/M108-1</f>
        <v>3.422754383407467E-2</v>
      </c>
      <c r="AK109" s="24">
        <f t="shared" ref="AK109" si="159">+N109/N108-1</f>
        <v>2.24940359809922E-2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1.8998790140844823E-2</v>
      </c>
      <c r="AP109" s="24">
        <f t="shared" ref="AP109" si="164">+S109/S108-1</f>
        <v>1.5138474679875502E-2</v>
      </c>
      <c r="AQ109" s="24">
        <f t="shared" ref="AQ109" si="165">+T109/T108-1</f>
        <v>1.4807289504665588E-2</v>
      </c>
      <c r="AR109" s="24">
        <f t="shared" ref="AR109" si="166">+U109/U108-1</f>
        <v>6.0361507836212969E-3</v>
      </c>
      <c r="AS109" s="24" t="e">
        <f t="shared" ref="AS109" si="167">+V109/V108-1</f>
        <v>#DIV/0!</v>
      </c>
      <c r="AT109" s="24">
        <f t="shared" ref="AT109" si="168">+W109/W108-1</f>
        <v>1.6364732169813268E-2</v>
      </c>
      <c r="AV109" s="24">
        <f t="shared" ref="AV109" si="169">+B109/B97-1</f>
        <v>0.33555932750613171</v>
      </c>
      <c r="AW109" s="24">
        <f t="shared" ref="AW109" si="170">+C109/C97-1</f>
        <v>0.27815299948252581</v>
      </c>
      <c r="AX109" s="24">
        <f t="shared" ref="AX109" si="171">+D109/D97-1</f>
        <v>0.29913433208881046</v>
      </c>
      <c r="AY109" s="24">
        <f t="shared" ref="AY109" si="172">+E109/E97-1</f>
        <v>0.24409624243941241</v>
      </c>
      <c r="AZ109" s="24">
        <f t="shared" ref="AZ109" si="173">+F109/F97-1</f>
        <v>0.5536012531980965</v>
      </c>
      <c r="BA109" s="24">
        <f t="shared" ref="BA109" si="174">+G109/G97-1</f>
        <v>0.20210771702228958</v>
      </c>
      <c r="BB109" s="24">
        <f t="shared" ref="BB109" si="175">+H109/H97-1</f>
        <v>0.32443323473854302</v>
      </c>
      <c r="BC109" s="24">
        <f t="shared" ref="BC109" si="176">+I109/I97-1</f>
        <v>0.27942381993424759</v>
      </c>
      <c r="BD109" s="24">
        <f t="shared" ref="BD109" si="177">+J109/J97-1</f>
        <v>0.36583306796284409</v>
      </c>
      <c r="BE109" s="24">
        <f t="shared" ref="BE109" si="178">+K109/K97-1</f>
        <v>0.34183163706946473</v>
      </c>
      <c r="BF109" s="24">
        <f t="shared" ref="BF109" si="179">+L109/L97-1</f>
        <v>0.6418426488736324</v>
      </c>
      <c r="BG109" s="24">
        <f t="shared" ref="BG109" si="180">+M109/M97-1</f>
        <v>0.52519987167106286</v>
      </c>
      <c r="BH109" s="24">
        <f t="shared" ref="BH109" si="181">+N109/N97-1</f>
        <v>0.33990425915879041</v>
      </c>
      <c r="BI109" s="24">
        <f t="shared" ref="BI109" si="182">+O109/O97-1</f>
        <v>0.1198568589366622</v>
      </c>
      <c r="BJ109" s="24">
        <f t="shared" ref="BJ109" si="183">+P109/P97-1</f>
        <v>0.36113995884703831</v>
      </c>
      <c r="BK109" s="24">
        <f t="shared" ref="BK109" si="184">+Q109/Q97-1</f>
        <v>0.37847367378314734</v>
      </c>
      <c r="BL109" s="24">
        <f t="shared" ref="BL109" si="185">+R109/R97-1</f>
        <v>0.33639237533101052</v>
      </c>
      <c r="BM109" s="24">
        <f t="shared" ref="BM109" si="186">+S109/S97-1</f>
        <v>0.31258033951311925</v>
      </c>
      <c r="BN109" s="24">
        <f t="shared" ref="BN109" si="187">+T109/T97-1</f>
        <v>0.34362508067579078</v>
      </c>
      <c r="BO109" s="24">
        <f t="shared" ref="BO109" si="188">+U109/U97-1</f>
        <v>0.27324583057740304</v>
      </c>
      <c r="BP109" s="24" t="e">
        <f t="shared" ref="BP109" si="189">+V109/V97-1</f>
        <v>#DIV/0!</v>
      </c>
      <c r="BQ109" s="24">
        <f t="shared" ref="BQ109" si="190">+W109/W97-1</f>
        <v>0.30115453733045072</v>
      </c>
    </row>
    <row r="110" spans="1:69" x14ac:dyDescent="0.25">
      <c r="A110" s="31">
        <f>+[1]NAC!A111</f>
        <v>45901</v>
      </c>
      <c r="B110" s="17">
        <f>+[1]NAC!B111</f>
        <v>9384.0921999999991</v>
      </c>
      <c r="C110" s="18">
        <f>+[1]NAC!C111</f>
        <v>9910.1309999999994</v>
      </c>
      <c r="D110" s="19">
        <f>+[1]NAC!D111</f>
        <v>7042.0634</v>
      </c>
      <c r="E110" s="19">
        <f>+[1]NAC!E111</f>
        <v>7553.7487000000001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10648.1896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8483.1542000000009</v>
      </c>
      <c r="M110" s="19">
        <f>+[1]NAC!M111</f>
        <v>11412.441500000001</v>
      </c>
      <c r="N110" s="20">
        <f>+[1]NAC!N111</f>
        <v>9162.4210999999996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9397.4819392360369</v>
      </c>
      <c r="S110" s="19">
        <f t="shared" si="54"/>
        <v>9241.3231219400459</v>
      </c>
      <c r="T110" s="19">
        <f t="shared" si="55"/>
        <v>8953.4000267770971</v>
      </c>
      <c r="U110" s="19">
        <f t="shared" si="144"/>
        <v>8145.1393402166077</v>
      </c>
      <c r="V110" s="19"/>
      <c r="W110" s="20">
        <f t="shared" si="145"/>
        <v>8899.4571790800437</v>
      </c>
      <c r="Y110" s="24">
        <f t="shared" ref="Y110" si="192">+B110/B109-1</f>
        <v>2.0759603239513646E-2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2.0526146691612013E-2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2.2812677479766119E-2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3.0655646785288093E-2</v>
      </c>
      <c r="AJ110" s="24">
        <f t="shared" ref="AJ110" si="203">+M110/M109-1</f>
        <v>1.0728496272369936E-2</v>
      </c>
      <c r="AK110" s="24">
        <f t="shared" ref="AK110" si="204">+N110/N109-1</f>
        <v>2.1419504744449425E-2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2.0924351405048336E-2</v>
      </c>
      <c r="AP110" s="24">
        <f t="shared" ref="AP110" si="209">+S110/S109-1</f>
        <v>1.7326018860972292E-2</v>
      </c>
      <c r="AQ110" s="24">
        <f t="shared" ref="AQ110" si="210">+T110/T109-1</f>
        <v>1.6374460968566984E-2</v>
      </c>
      <c r="AR110" s="24">
        <f t="shared" ref="AR110" si="211">+U110/U109-1</f>
        <v>1.8995911928574971E-2</v>
      </c>
      <c r="AS110" s="24" t="e">
        <f t="shared" ref="AS110" si="212">+V110/V109-1</f>
        <v>#DIV/0!</v>
      </c>
      <c r="AT110" s="24">
        <f t="shared" ref="AT110" si="213">+W110/W109-1</f>
        <v>2.2821764407046974E-2</v>
      </c>
      <c r="AV110" s="24">
        <f t="shared" ref="AV110" si="214">+B110/B98-1</f>
        <v>0.31757557076022436</v>
      </c>
      <c r="AW110" s="24">
        <f t="shared" ref="AW110" si="215">+C110/C98-1</f>
        <v>0.2726274765167056</v>
      </c>
      <c r="AX110" s="24">
        <f t="shared" ref="AX110" si="216">+D110/D98-1</f>
        <v>0.29127123903859564</v>
      </c>
      <c r="AY110" s="24">
        <f t="shared" ref="AY110" si="217">+E110/E98-1</f>
        <v>0.19729785578757042</v>
      </c>
      <c r="AZ110" s="24">
        <f t="shared" ref="AZ110" si="218">+F110/F98-1</f>
        <v>0.4931005903289758</v>
      </c>
      <c r="BA110" s="24">
        <f t="shared" ref="BA110" si="219">+G110/G98-1</f>
        <v>0.19643352437615857</v>
      </c>
      <c r="BB110" s="24">
        <f t="shared" ref="BB110" si="220">+H110/H98-1</f>
        <v>0.31093091439533471</v>
      </c>
      <c r="BC110" s="24">
        <f t="shared" ref="BC110" si="221">+I110/I98-1</f>
        <v>0.27390163828960601</v>
      </c>
      <c r="BD110" s="24">
        <f t="shared" ref="BD110" si="222">+J110/J98-1</f>
        <v>0.35500106597665737</v>
      </c>
      <c r="BE110" s="24">
        <f t="shared" ref="BE110" si="223">+K110/K98-1</f>
        <v>0.33137952937606463</v>
      </c>
      <c r="BF110" s="24">
        <f t="shared" ref="BF110" si="224">+L110/L98-1</f>
        <v>0.62224469147620121</v>
      </c>
      <c r="BG110" s="24">
        <f t="shared" ref="BG110" si="225">+M110/M98-1</f>
        <v>0.48718700221738942</v>
      </c>
      <c r="BH110" s="24">
        <f t="shared" ref="BH110" si="226">+N110/N98-1</f>
        <v>0.3243414125335391</v>
      </c>
      <c r="BI110" s="24">
        <f t="shared" ref="BI110" si="227">+O110/O98-1</f>
        <v>0.11184642160536673</v>
      </c>
      <c r="BJ110" s="24">
        <f t="shared" ref="BJ110" si="228">+P110/P98-1</f>
        <v>0.34312982874609066</v>
      </c>
      <c r="BK110" s="24">
        <f t="shared" ref="BK110" si="229">+Q110/Q98-1</f>
        <v>0.35345381904041506</v>
      </c>
      <c r="BL110" s="24">
        <f t="shared" ref="BL110" si="230">+R110/R98-1</f>
        <v>0.31843634301631241</v>
      </c>
      <c r="BM110" s="24">
        <f t="shared" ref="BM110" si="231">+S110/S98-1</f>
        <v>0.2958852737866533</v>
      </c>
      <c r="BN110" s="24">
        <f t="shared" ref="BN110" si="232">+T110/T98-1</f>
        <v>0.31621579304722713</v>
      </c>
      <c r="BO110" s="24">
        <f t="shared" ref="BO110" si="233">+U110/U98-1</f>
        <v>0.25003308146995828</v>
      </c>
      <c r="BP110" s="24" t="e">
        <f t="shared" ref="BP110" si="234">+V110/V98-1</f>
        <v>#DIV/0!</v>
      </c>
      <c r="BQ110" s="24">
        <f t="shared" ref="BQ110" si="235">+W110/W98-1</f>
        <v>0.28466126764542254</v>
      </c>
    </row>
    <row r="111" spans="1:69" x14ac:dyDescent="0.25">
      <c r="A111" s="31">
        <f>+[1]NAC!A112</f>
        <v>45931</v>
      </c>
      <c r="B111" s="17">
        <f>+[1]NAC!B112</f>
        <v>9603.8623000000007</v>
      </c>
      <c r="C111" s="18">
        <f>+[1]NAC!C112</f>
        <v>10136.6605</v>
      </c>
      <c r="D111" s="19">
        <f>+[1]NAC!D112</f>
        <v>7209.6845999999996</v>
      </c>
      <c r="E111" s="19">
        <f>+[1]NAC!E112</f>
        <v>7736.2574999999997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10842.673000000001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8626.8402000000006</v>
      </c>
      <c r="M111" s="19">
        <f>+[1]NAC!M112</f>
        <v>11665.8824</v>
      </c>
      <c r="N111" s="20">
        <f>+[1]NAC!N112</f>
        <v>9386.3089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9617.7101773137292</v>
      </c>
      <c r="S111" s="19">
        <f t="shared" si="54"/>
        <v>9442.7806577209612</v>
      </c>
      <c r="T111" s="19">
        <f t="shared" si="55"/>
        <v>9139.3398217621343</v>
      </c>
      <c r="U111" s="19">
        <f t="shared" si="144"/>
        <v>8308.8922424318043</v>
      </c>
      <c r="V111" s="19"/>
      <c r="W111" s="20">
        <f t="shared" si="145"/>
        <v>9105.1513719743489</v>
      </c>
      <c r="Y111" s="24">
        <f t="shared" ref="Y111" si="237">+B111/B110-1</f>
        <v>2.3419431023919524E-2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2.4161354480855213E-2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1.82644568988517E-2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1.6937803629692327E-2</v>
      </c>
      <c r="AJ111" s="24">
        <f t="shared" ref="AJ111" si="248">+M111/M110-1</f>
        <v>2.220742161087963E-2</v>
      </c>
      <c r="AK111" s="24">
        <f t="shared" ref="AK111" si="249">+N111/N110-1</f>
        <v>2.4435440977494505E-2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2.3434813655581754E-2</v>
      </c>
      <c r="AP111" s="24">
        <f t="shared" ref="AP111" si="254">+S111/S110-1</f>
        <v>2.1799642012584775E-2</v>
      </c>
      <c r="AQ111" s="24">
        <f t="shared" ref="AQ111" si="255">+T111/T110-1</f>
        <v>2.0767506693428528E-2</v>
      </c>
      <c r="AR111" s="24">
        <f t="shared" ref="AR111" si="256">+U111/U110-1</f>
        <v>2.0104370886163681E-2</v>
      </c>
      <c r="AS111" s="24" t="e">
        <f t="shared" ref="AS111" si="257">+V111/V110-1</f>
        <v>#DIV/0!</v>
      </c>
      <c r="AT111" s="24">
        <f t="shared" ref="AT111" si="258">+W111/W110-1</f>
        <v>2.3113116761529051E-2</v>
      </c>
      <c r="AV111" s="24">
        <f t="shared" ref="AV111" si="259">+B111/B99-1</f>
        <v>0.31308756349609079</v>
      </c>
      <c r="AW111" s="24">
        <f t="shared" ref="AW111" si="260">+C111/C99-1</f>
        <v>0.2862826626270345</v>
      </c>
      <c r="AX111" s="24">
        <f t="shared" ref="AX111" si="261">+D111/D99-1</f>
        <v>0.28354031786299316</v>
      </c>
      <c r="AY111" s="24">
        <f t="shared" ref="AY111" si="262">+E111/E99-1</f>
        <v>0.17426155052555092</v>
      </c>
      <c r="AZ111" s="24">
        <f t="shared" ref="AZ111" si="263">+F111/F99-1</f>
        <v>0.45638823399157635</v>
      </c>
      <c r="BA111" s="24">
        <f t="shared" ref="BA111" si="264">+G111/G99-1</f>
        <v>0.18498535897722101</v>
      </c>
      <c r="BB111" s="24">
        <f t="shared" ref="BB111" si="265">+H111/H99-1</f>
        <v>0.28894700612077506</v>
      </c>
      <c r="BC111" s="24">
        <f t="shared" ref="BC111" si="266">+I111/I99-1</f>
        <v>0.30208081984196</v>
      </c>
      <c r="BD111" s="24">
        <f t="shared" ref="BD111" si="267">+J111/J99-1</f>
        <v>0.35706737099699382</v>
      </c>
      <c r="BE111" s="24">
        <f t="shared" ref="BE111" si="268">+K111/K99-1</f>
        <v>0.31516735679117791</v>
      </c>
      <c r="BF111" s="24">
        <f t="shared" ref="BF111" si="269">+L111/L99-1</f>
        <v>0.59467421812286658</v>
      </c>
      <c r="BG111" s="24">
        <f t="shared" ref="BG111" si="270">+M111/M99-1</f>
        <v>0.4580897644153894</v>
      </c>
      <c r="BH111" s="24">
        <f t="shared" ref="BH111" si="271">+N111/N99-1</f>
        <v>0.31964918844667567</v>
      </c>
      <c r="BI111" s="24">
        <f t="shared" ref="BI111" si="272">+O111/O99-1</f>
        <v>0.12754420374899955</v>
      </c>
      <c r="BJ111" s="24">
        <f t="shared" ref="BJ111" si="273">+P111/P99-1</f>
        <v>0.33398014218500793</v>
      </c>
      <c r="BK111" s="24">
        <f t="shared" ref="BK111" si="274">+Q111/Q99-1</f>
        <v>0.35172377457042381</v>
      </c>
      <c r="BL111" s="24">
        <f t="shared" ref="BL111" si="275">+R111/R99-1</f>
        <v>0.31378197196949809</v>
      </c>
      <c r="BM111" s="24">
        <f t="shared" ref="BM111" si="276">+S111/S99-1</f>
        <v>0.29167962267014613</v>
      </c>
      <c r="BN111" s="24">
        <f t="shared" ref="BN111" si="277">+T111/T99-1</f>
        <v>0.2968369280211034</v>
      </c>
      <c r="BO111" s="24">
        <f t="shared" ref="BO111" si="278">+U111/U99-1</f>
        <v>0.23386447225038864</v>
      </c>
      <c r="BP111" s="24" t="e">
        <f t="shared" ref="BP111" si="279">+V111/V99-1</f>
        <v>#DIV/0!</v>
      </c>
      <c r="BQ111" s="24">
        <f t="shared" ref="BQ111" si="280">+W111/W99-1</f>
        <v>0.27826144444663159</v>
      </c>
    </row>
    <row r="112" spans="1:69" x14ac:dyDescent="0.25">
      <c r="A112" s="31">
        <f>+[1]NAC!A113</f>
        <v>45962</v>
      </c>
      <c r="B112" s="17">
        <f>+[1]NAC!B113</f>
        <v>9841.3580999999995</v>
      </c>
      <c r="C112" s="18">
        <f>+[1]NAC!C113</f>
        <v>10421.9128</v>
      </c>
      <c r="D112" s="19">
        <f>+[1]NAC!D113</f>
        <v>7293.6616000000004</v>
      </c>
      <c r="E112" s="19">
        <f>+[1]NAC!E113</f>
        <v>7776.5032000000001</v>
      </c>
      <c r="F112" s="19">
        <f>+[1]NAC!F113</f>
        <v>10213.7353</v>
      </c>
      <c r="G112" s="19">
        <f>+[1]NAC!G113</f>
        <v>8271.6453999999994</v>
      </c>
      <c r="H112" s="19">
        <f>+[1]NAC!H113</f>
        <v>11102.611800000001</v>
      </c>
      <c r="I112" s="19">
        <f>+[1]NAC!I113</f>
        <v>10299.7148</v>
      </c>
      <c r="J112" s="19">
        <f>+[1]NAC!J113</f>
        <v>8974.1836999999996</v>
      </c>
      <c r="K112" s="19">
        <f>+[1]NAC!K113</f>
        <v>8892.1371999999992</v>
      </c>
      <c r="L112" s="19">
        <f>+[1]NAC!L113</f>
        <v>8819.1805999999997</v>
      </c>
      <c r="M112" s="19">
        <f>+[1]NAC!M113</f>
        <v>11952.215899999999</v>
      </c>
      <c r="N112" s="20">
        <f>+[1]NAC!N113</f>
        <v>9621.3785000000007</v>
      </c>
      <c r="O112" s="18">
        <f>+[1]NAC!P113</f>
        <v>8584.9379000000008</v>
      </c>
      <c r="P112" s="18">
        <f>+[1]NAC!Q113</f>
        <v>10086.479300000001</v>
      </c>
      <c r="Q112" s="18">
        <f>+[1]NAC!R113</f>
        <v>9748.3089999999993</v>
      </c>
      <c r="R112" s="18">
        <f t="shared" ref="R112" si="281">+SUMPRODUCT($C$3:$N$3,C112:N112)</f>
        <v>9853.7006604706567</v>
      </c>
      <c r="S112" s="19">
        <f t="shared" si="54"/>
        <v>9651.8197618792747</v>
      </c>
      <c r="T112" s="19">
        <f t="shared" si="55"/>
        <v>9303.3667366502232</v>
      </c>
      <c r="U112" s="19">
        <f t="shared" si="144"/>
        <v>8432.7182881886147</v>
      </c>
      <c r="V112" s="19"/>
      <c r="W112" s="20">
        <f t="shared" si="145"/>
        <v>9297.8592774984518</v>
      </c>
      <c r="Y112" s="24">
        <f t="shared" ref="Y112" si="282">+B112/B111-1</f>
        <v>2.4729196710785661E-2</v>
      </c>
      <c r="Z112" s="24">
        <f t="shared" ref="Z112" si="283">+C112/C111-1</f>
        <v>2.8140658355875647E-2</v>
      </c>
      <c r="AA112" s="24">
        <f t="shared" ref="AA112" si="284">+D112/D111-1</f>
        <v>1.1647804953908825E-2</v>
      </c>
      <c r="AB112" s="24">
        <f t="shared" ref="AB112" si="285">+E112/E111-1</f>
        <v>5.2022182560496066E-3</v>
      </c>
      <c r="AC112" s="24">
        <f t="shared" ref="AC112" si="286">+F112/F111-1</f>
        <v>3.4311819292475176E-2</v>
      </c>
      <c r="AD112" s="24">
        <f t="shared" ref="AD112" si="287">+G112/G111-1</f>
        <v>1.12040886083562E-2</v>
      </c>
      <c r="AE112" s="24">
        <f t="shared" ref="AE112" si="288">+H112/H111-1</f>
        <v>2.3973682504304872E-2</v>
      </c>
      <c r="AF112" s="24">
        <f t="shared" ref="AF112" si="289">+I112/I111-1</f>
        <v>3.0277534244322668E-2</v>
      </c>
      <c r="AG112" s="24">
        <f t="shared" ref="AG112" si="290">+J112/J111-1</f>
        <v>2.6826077370115886E-2</v>
      </c>
      <c r="AH112" s="24">
        <f t="shared" ref="AH112" si="291">+K112/K111-1</f>
        <v>2.443607547820692E-2</v>
      </c>
      <c r="AI112" s="24">
        <f t="shared" ref="AI112" si="292">+L112/L111-1</f>
        <v>2.2295579324629111E-2</v>
      </c>
      <c r="AJ112" s="24">
        <f t="shared" ref="AJ112" si="293">+M112/M111-1</f>
        <v>2.454452138142571E-2</v>
      </c>
      <c r="AK112" s="24">
        <f t="shared" ref="AK112" si="294">+N112/N111-1</f>
        <v>2.5043880667511509E-2</v>
      </c>
      <c r="AL112" s="24">
        <f t="shared" ref="AL112" si="295">+O112/O111-1</f>
        <v>4.2531980548674575E-3</v>
      </c>
      <c r="AM112" s="24">
        <f t="shared" ref="AM112" si="296">+P112/P111-1</f>
        <v>2.6389973653884624E-2</v>
      </c>
      <c r="AN112" s="24">
        <f t="shared" ref="AN112" si="297">+Q112/Q111-1</f>
        <v>2.8887464145627373E-2</v>
      </c>
      <c r="AO112" s="24">
        <f t="shared" ref="AO112" si="298">+R112/R111-1</f>
        <v>2.4537075749442083E-2</v>
      </c>
      <c r="AP112" s="24">
        <f t="shared" ref="AP112" si="299">+S112/S111-1</f>
        <v>2.2137452063698104E-2</v>
      </c>
      <c r="AQ112" s="24">
        <f t="shared" ref="AQ112" si="300">+T112/T111-1</f>
        <v>1.7947348286307951E-2</v>
      </c>
      <c r="AR112" s="24">
        <f t="shared" ref="AR112" si="301">+U112/U111-1</f>
        <v>1.4902834474667559E-2</v>
      </c>
      <c r="AS112" s="24" t="e">
        <f t="shared" ref="AS112" si="302">+V112/V111-1</f>
        <v>#DIV/0!</v>
      </c>
      <c r="AT112" s="24">
        <f t="shared" ref="AT112" si="303">+W112/W111-1</f>
        <v>2.116471189235325E-2</v>
      </c>
      <c r="AV112" s="24">
        <f t="shared" ref="AV112" si="304">+B112/B100-1</f>
        <v>0.31368193533748423</v>
      </c>
      <c r="AW112" s="24">
        <f t="shared" ref="AW112" si="305">+C112/C100-1</f>
        <v>0.31059567876817362</v>
      </c>
      <c r="AX112" s="24">
        <f t="shared" ref="AX112" si="306">+D112/D100-1</f>
        <v>0.24859457689365305</v>
      </c>
      <c r="AY112" s="24">
        <f t="shared" ref="AY112" si="307">+E112/E100-1</f>
        <v>0.15841952940345072</v>
      </c>
      <c r="AZ112" s="24">
        <f t="shared" ref="AZ112" si="308">+F112/F100-1</f>
        <v>0.44200075094975233</v>
      </c>
      <c r="BA112" s="24">
        <f t="shared" ref="BA112" si="309">+G112/G100-1</f>
        <v>0.18045678015040756</v>
      </c>
      <c r="BB112" s="24">
        <f t="shared" ref="BB112" si="310">+H112/H100-1</f>
        <v>0.28236242448546633</v>
      </c>
      <c r="BC112" s="24">
        <f t="shared" ref="BC112" si="311">+I112/I100-1</f>
        <v>0.29720243244533684</v>
      </c>
      <c r="BD112" s="24">
        <f t="shared" ref="BD112" si="312">+J112/J100-1</f>
        <v>0.37235930420452523</v>
      </c>
      <c r="BE112" s="24">
        <f t="shared" ref="BE112" si="313">+K112/K100-1</f>
        <v>0.3079112569134772</v>
      </c>
      <c r="BF112" s="24">
        <f t="shared" ref="BF112" si="314">+L112/L100-1</f>
        <v>0.55095364901373212</v>
      </c>
      <c r="BG112" s="24">
        <f t="shared" ref="BG112" si="315">+M112/M100-1</f>
        <v>0.44174511070326439</v>
      </c>
      <c r="BH112" s="24">
        <f t="shared" ref="BH112" si="316">+N112/N100-1</f>
        <v>0.32249956798122614</v>
      </c>
      <c r="BI112" s="24">
        <f t="shared" ref="BI112" si="317">+O112/O100-1</f>
        <v>0.146116154726186</v>
      </c>
      <c r="BJ112" s="24">
        <f t="shared" ref="BJ112" si="318">+P112/P100-1</f>
        <v>0.3329952369953173</v>
      </c>
      <c r="BK112" s="24">
        <f t="shared" ref="BK112" si="319">+Q112/Q100-1</f>
        <v>0.3431742483794924</v>
      </c>
      <c r="BL112" s="24">
        <f t="shared" ref="BL112" si="320">+R112/R100-1</f>
        <v>0.31402586845010916</v>
      </c>
      <c r="BM112" s="24">
        <f t="shared" ref="BM112" si="321">+S112/S100-1</f>
        <v>0.29572561871816161</v>
      </c>
      <c r="BN112" s="24">
        <f t="shared" ref="BN112" si="322">+T112/T100-1</f>
        <v>0.28715617332123911</v>
      </c>
      <c r="BO112" s="24">
        <f t="shared" ref="BO112" si="323">+U112/U100-1</f>
        <v>0.22591859652611768</v>
      </c>
      <c r="BP112" s="24" t="e">
        <f t="shared" ref="BP112" si="324">+V112/V100-1</f>
        <v>#DIV/0!</v>
      </c>
      <c r="BQ112" s="24">
        <f t="shared" ref="BQ112" si="325">+W112/W100-1</f>
        <v>0.27155166660768271</v>
      </c>
    </row>
    <row r="113" spans="1:69" x14ac:dyDescent="0.25">
      <c r="A113" s="31">
        <f>+[1]NAC!A114</f>
        <v>45992</v>
      </c>
      <c r="B113" s="17">
        <f>+[1]NAC!B114</f>
        <v>10121.371499999999</v>
      </c>
      <c r="C113" s="18">
        <f>+[1]NAC!C114</f>
        <v>10748.4071</v>
      </c>
      <c r="D113" s="19">
        <f>+[1]NAC!D114</f>
        <v>7499.3540999999996</v>
      </c>
      <c r="E113" s="19">
        <f>+[1]NAC!E114</f>
        <v>7861.3244999999997</v>
      </c>
      <c r="F113" s="19">
        <f>+[1]NAC!F114</f>
        <v>10561.7634</v>
      </c>
      <c r="G113" s="19">
        <f>+[1]NAC!G114</f>
        <v>8436.8958999999995</v>
      </c>
      <c r="H113" s="19">
        <f>+[1]NAC!H114</f>
        <v>11335.1633</v>
      </c>
      <c r="I113" s="19">
        <f>+[1]NAC!I114</f>
        <v>10712.0821</v>
      </c>
      <c r="J113" s="19">
        <f>+[1]NAC!J114</f>
        <v>9271.0637000000006</v>
      </c>
      <c r="K113" s="19">
        <f>+[1]NAC!K114</f>
        <v>9118.0447999999997</v>
      </c>
      <c r="L113" s="19">
        <f>+[1]NAC!L114</f>
        <v>8851.3058000000001</v>
      </c>
      <c r="M113" s="19">
        <f>+[1]NAC!M114</f>
        <v>12333.0229</v>
      </c>
      <c r="N113" s="20">
        <f>+[1]NAC!N114</f>
        <v>9875.41</v>
      </c>
      <c r="O113" s="18">
        <f>+[1]NAC!P114</f>
        <v>8637.1054999999997</v>
      </c>
      <c r="P113" s="18">
        <f>+[1]NAC!Q114</f>
        <v>10392.492200000001</v>
      </c>
      <c r="Q113" s="18">
        <f>+[1]NAC!R114</f>
        <v>10069.098599999999</v>
      </c>
      <c r="R113" s="18">
        <f t="shared" ref="R113" si="326">+SUMPRODUCT($C$3:$N$3,C113:N113)</f>
        <v>10133.124806793205</v>
      </c>
      <c r="S113" s="19">
        <f t="shared" si="54"/>
        <v>9912.8994285012068</v>
      </c>
      <c r="T113" s="19">
        <f t="shared" si="55"/>
        <v>9520.7624845667651</v>
      </c>
      <c r="U113" s="19">
        <f t="shared" si="144"/>
        <v>8596.4025016560936</v>
      </c>
      <c r="V113" s="19"/>
      <c r="W113" s="20">
        <f t="shared" si="145"/>
        <v>9527.2419370519929</v>
      </c>
      <c r="Y113" s="24">
        <f t="shared" ref="Y113" si="327">+B113/B112-1</f>
        <v>2.8452719345717137E-2</v>
      </c>
      <c r="Z113" s="24">
        <f t="shared" ref="Z113" si="328">+C113/C112-1</f>
        <v>3.1327675280491629E-2</v>
      </c>
      <c r="AA113" s="24">
        <f t="shared" ref="AA113" si="329">+D113/D112-1</f>
        <v>2.8201541458956481E-2</v>
      </c>
      <c r="AB113" s="24">
        <f t="shared" ref="AB113" si="330">+E113/E112-1</f>
        <v>1.0907383153909045E-2</v>
      </c>
      <c r="AC113" s="24">
        <f t="shared" ref="AC113" si="331">+F113/F112-1</f>
        <v>3.4074517282624228E-2</v>
      </c>
      <c r="AD113" s="24">
        <f t="shared" ref="AD113" si="332">+G113/G112-1</f>
        <v>1.997794779742379E-2</v>
      </c>
      <c r="AE113" s="24">
        <f t="shared" ref="AE113" si="333">+H113/H112-1</f>
        <v>2.0945657129072925E-2</v>
      </c>
      <c r="AF113" s="24">
        <f t="shared" ref="AF113" si="334">+I113/I112-1</f>
        <v>4.003676878509288E-2</v>
      </c>
      <c r="AG113" s="24">
        <f t="shared" ref="AG113" si="335">+J113/J112-1</f>
        <v>3.3081560387492548E-2</v>
      </c>
      <c r="AH113" s="24">
        <f t="shared" ref="AH113" si="336">+K113/K112-1</f>
        <v>2.5405321006517934E-2</v>
      </c>
      <c r="AI113" s="24">
        <f t="shared" ref="AI113" si="337">+L113/L112-1</f>
        <v>3.6426513365652724E-3</v>
      </c>
      <c r="AJ113" s="24">
        <f t="shared" ref="AJ113" si="338">+M113/M112-1</f>
        <v>3.1860786584352097E-2</v>
      </c>
      <c r="AK113" s="24">
        <f t="shared" ref="AK113" si="339">+N113/N112-1</f>
        <v>2.640281743411288E-2</v>
      </c>
      <c r="AL113" s="24">
        <f t="shared" ref="AL113" si="340">+O113/O112-1</f>
        <v>6.0766426743750213E-3</v>
      </c>
      <c r="AM113" s="24">
        <f t="shared" ref="AM113" si="341">+P113/P112-1</f>
        <v>3.0338921133759689E-2</v>
      </c>
      <c r="AN113" s="24">
        <f t="shared" ref="AN113" si="342">+Q113/Q112-1</f>
        <v>3.2907204726481343E-2</v>
      </c>
      <c r="AO113" s="24">
        <f t="shared" ref="AO113" si="343">+R113/R112-1</f>
        <v>2.8357279762261545E-2</v>
      </c>
      <c r="AP113" s="24">
        <f t="shared" ref="AP113" si="344">+S113/S112-1</f>
        <v>2.7049786782497698E-2</v>
      </c>
      <c r="AQ113" s="24">
        <f t="shared" ref="AQ113" si="345">+T113/T112-1</f>
        <v>2.3367427520633033E-2</v>
      </c>
      <c r="AR113" s="24">
        <f t="shared" ref="AR113" si="346">+U113/U112-1</f>
        <v>1.9410610893612512E-2</v>
      </c>
      <c r="AS113" s="24" t="e">
        <f t="shared" ref="AS113" si="347">+V113/V112-1</f>
        <v>#DIV/0!</v>
      </c>
      <c r="AT113" s="24">
        <f t="shared" ref="AT113" si="348">+W113/W112-1</f>
        <v>2.4670480882482915E-2</v>
      </c>
      <c r="AV113" s="24">
        <f t="shared" ref="AV113" si="349">+B113/B101-1</f>
        <v>0.31548760512645724</v>
      </c>
      <c r="AW113" s="24">
        <f t="shared" ref="AW113" si="350">+C113/C101-1</f>
        <v>0.32243088927020747</v>
      </c>
      <c r="AX113" s="24">
        <f t="shared" ref="AX113" si="351">+D113/D101-1</f>
        <v>0.25247911599291184</v>
      </c>
      <c r="AY113" s="24">
        <f t="shared" ref="AY113" si="352">+E113/E101-1</f>
        <v>0.15317026145798462</v>
      </c>
      <c r="AZ113" s="24">
        <f t="shared" ref="AZ113" si="353">+F113/F101-1</f>
        <v>0.41631265320794419</v>
      </c>
      <c r="BA113" s="24">
        <f t="shared" ref="BA113" si="354">+G113/G101-1</f>
        <v>0.19274546490651989</v>
      </c>
      <c r="BB113" s="24">
        <f t="shared" ref="BB113" si="355">+H113/H101-1</f>
        <v>0.28223089214756492</v>
      </c>
      <c r="BC113" s="24">
        <f t="shared" ref="BC113" si="356">+I113/I101-1</f>
        <v>0.3195297316828547</v>
      </c>
      <c r="BD113" s="24">
        <f t="shared" ref="BD113" si="357">+J113/J101-1</f>
        <v>0.34966823443630024</v>
      </c>
      <c r="BE113" s="24">
        <f t="shared" ref="BE113" si="358">+K113/K101-1</f>
        <v>0.3047213366164796</v>
      </c>
      <c r="BF113" s="24">
        <f t="shared" ref="BF113" si="359">+L113/L101-1</f>
        <v>0.52280029497021352</v>
      </c>
      <c r="BG113" s="24">
        <f t="shared" ref="BG113" si="360">+M113/M101-1</f>
        <v>0.42248672247268693</v>
      </c>
      <c r="BH113" s="24">
        <f t="shared" ref="BH113" si="361">+N113/N101-1</f>
        <v>0.32896651944123279</v>
      </c>
      <c r="BI113" s="24">
        <f t="shared" ref="BI113" si="362">+O113/O101-1</f>
        <v>0.1695119025799412</v>
      </c>
      <c r="BJ113" s="24">
        <f t="shared" ref="BJ113" si="363">+P113/P101-1</f>
        <v>0.33088474261828726</v>
      </c>
      <c r="BK113" s="24">
        <f t="shared" ref="BK113" si="364">+Q113/Q101-1</f>
        <v>0.34209244117986581</v>
      </c>
      <c r="BL113" s="24">
        <f t="shared" ref="BL113" si="365">+R113/R101-1</f>
        <v>0.3158752138189711</v>
      </c>
      <c r="BM113" s="24">
        <f t="shared" ref="BM113" si="366">+S113/S101-1</f>
        <v>0.29924124651067019</v>
      </c>
      <c r="BN113" s="24">
        <f t="shared" ref="BN113" si="367">+T113/T101-1</f>
        <v>0.28384645059897129</v>
      </c>
      <c r="BO113" s="24">
        <f t="shared" ref="BO113" si="368">+U113/U101-1</f>
        <v>0.2274336571337281</v>
      </c>
      <c r="BP113" s="24" t="e">
        <f t="shared" ref="BP113" si="369">+V113/V101-1</f>
        <v>#DIV/0!</v>
      </c>
      <c r="BQ113" s="24">
        <f t="shared" ref="BQ113" si="370">+W113/W101-1</f>
        <v>0.27559605622255967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13"/>
  <sheetViews>
    <sheetView zoomScale="85" workbookViewId="0">
      <pane xSplit="1" ySplit="4" topLeftCell="B98" activePane="bottomRight" state="frozen"/>
      <selection pane="topRight" activeCell="B1" sqref="B1"/>
      <selection pane="bottomLeft" activeCell="A5" sqref="A5"/>
      <selection pane="bottomRight" activeCell="A113" sqref="A113:XFD113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4">+SUMPRODUCT($C$3:$N$3,C6:N6)</f>
        <v>101.31276302999999</v>
      </c>
      <c r="S6" s="19">
        <f t="shared" ref="S6:S69" si="5">+($C$3*$C6+$D$3*$D6+$E$3*$E6+$G$3*$G6+$K$3*$K6+$M$3*$M6+$N$3*$N6)/SUM($C$3:$E$3,$G$3,$K$3,$M$3:$N$3)</f>
        <v>101.37342075173721</v>
      </c>
      <c r="T6" s="19">
        <f t="shared" ref="T6:T69" si="6">+($E$3*$E6+$G$3*$G6+$K$3*$K6+$M$3*$M6+$N$3*$N6)/SUM($E$3,$G$3,$K$3,$M$3:$N$3)</f>
        <v>101.49395383774926</v>
      </c>
      <c r="U6" s="19">
        <f t="shared" ref="U6:U69" si="7">+($E$3*$E6+$G$3*$G6+$K$3*$K6+$N$3*$N6)/SUM($E$3,$G$3,$K$3,$N$3)</f>
        <v>100.7398035700427</v>
      </c>
      <c r="V6" s="19"/>
      <c r="W6" s="20">
        <f t="shared" ref="W6:W69" si="8">($E$3*$E6+SUMPRODUCT($G$3:$L$3,$G6:$L6)+$N$3*$N6)/SUM($E$3,$G$3:$L$3,$N$3)</f>
        <v>101.22278682438932</v>
      </c>
      <c r="X6" s="21"/>
      <c r="Y6" s="41">
        <f t="shared" ref="Y6:AS18" si="9">+B6/B5-1</f>
        <v>1.3130000000000086E-2</v>
      </c>
      <c r="Z6" s="24">
        <f t="shared" si="9"/>
        <v>1.3068999999999997E-2</v>
      </c>
      <c r="AA6" s="24">
        <f t="shared" si="9"/>
        <v>5.0079999999999014E-3</v>
      </c>
      <c r="AB6" s="24">
        <f t="shared" si="9"/>
        <v>-2.1280999999999994E-2</v>
      </c>
      <c r="AC6" s="24">
        <f t="shared" si="9"/>
        <v>-1.8799999999996597E-4</v>
      </c>
      <c r="AD6" s="24">
        <f t="shared" si="9"/>
        <v>8.6509999999999643E-3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3.8174000000000152E-2</v>
      </c>
      <c r="AH6" s="24">
        <f t="shared" si="9"/>
        <v>3.2429999999999959E-2</v>
      </c>
      <c r="AI6" s="24">
        <f t="shared" si="9"/>
        <v>4.8690000000000122E-3</v>
      </c>
      <c r="AJ6" s="24">
        <f t="shared" si="9"/>
        <v>3.2867999999999897E-2</v>
      </c>
      <c r="AK6" s="24">
        <f t="shared" si="9"/>
        <v>2.1170000000000133E-2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1.312763029999986E-2</v>
      </c>
      <c r="AP6" s="24">
        <f t="shared" si="9"/>
        <v>1.3734207517371866E-2</v>
      </c>
      <c r="AQ6" s="24">
        <f t="shared" si="9"/>
        <v>1.4939538377492623E-2</v>
      </c>
      <c r="AR6" s="24">
        <f t="shared" si="9"/>
        <v>7.3980357004268527E-3</v>
      </c>
      <c r="AS6" s="24" t="e">
        <f t="shared" si="9"/>
        <v>#DIV/0!</v>
      </c>
      <c r="AT6" s="24">
        <f>+W6/W5-1</f>
        <v>1.2227868243893214E-2</v>
      </c>
      <c r="AU6" s="21"/>
      <c r="BR6" s="21"/>
      <c r="BS6" s="35">
        <f>+A6</f>
        <v>42736</v>
      </c>
      <c r="BT6" s="24">
        <f>(C6-C5)/$B5*C$3</f>
        <v>3.0633735999999975E-3</v>
      </c>
      <c r="BU6" s="24">
        <f t="shared" ref="BU6:CE7" si="10">(D6-D5)/$B5*D$3</f>
        <v>1.637615999999994E-4</v>
      </c>
      <c r="BV6" s="24">
        <f t="shared" si="10"/>
        <v>-1.8067569000000032E-3</v>
      </c>
      <c r="BW6" s="24">
        <f t="shared" si="10"/>
        <v>-1.9664799999998762E-5</v>
      </c>
      <c r="BX6" s="24">
        <f t="shared" si="10"/>
        <v>5.4241769999999895E-4</v>
      </c>
      <c r="BY6" s="24">
        <f t="shared" si="10"/>
        <v>1.1931920000000046E-3</v>
      </c>
      <c r="BZ6" s="24">
        <f t="shared" si="10"/>
        <v>2.0378697000000066E-3</v>
      </c>
      <c r="CA6" s="24">
        <f t="shared" si="10"/>
        <v>1.0726894000000018E-3</v>
      </c>
      <c r="CB6" s="24">
        <f t="shared" si="10"/>
        <v>2.4192779999999965E-3</v>
      </c>
      <c r="CC6" s="24">
        <f t="shared" si="10"/>
        <v>1.470438000000017E-4</v>
      </c>
      <c r="CD6" s="24">
        <f t="shared" si="10"/>
        <v>3.5628911999999991E-3</v>
      </c>
      <c r="CE6" s="24">
        <f t="shared" si="10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6">
        <f>+CI$3*(C$95-C$55)/$B$55</f>
        <v>3.9149772945439905</v>
      </c>
      <c r="CJ6" s="56">
        <f t="shared" ref="CJ6:CT6" si="11">+CJ$3*(D$95-D$55)/$B$55</f>
        <v>0.36351253653787718</v>
      </c>
      <c r="CK6" s="56">
        <f t="shared" si="11"/>
        <v>1.1726447874446013</v>
      </c>
      <c r="CL6" s="56">
        <f t="shared" si="11"/>
        <v>1.2681809797330956</v>
      </c>
      <c r="CM6" s="56">
        <f t="shared" si="11"/>
        <v>0.87028890532346392</v>
      </c>
      <c r="CN6" s="56">
        <f t="shared" si="11"/>
        <v>1.3691145007973025</v>
      </c>
      <c r="CO6" s="56">
        <f t="shared" si="11"/>
        <v>1.6955333530779551</v>
      </c>
      <c r="CP6" s="56">
        <f t="shared" si="11"/>
        <v>0.36784905124200279</v>
      </c>
      <c r="CQ6" s="56">
        <f t="shared" si="11"/>
        <v>1.0285413704684232</v>
      </c>
      <c r="CR6" s="56">
        <f t="shared" si="11"/>
        <v>0.37172765428439292</v>
      </c>
      <c r="CS6" s="56">
        <f t="shared" si="11"/>
        <v>1.6761203587539968</v>
      </c>
      <c r="CT6" s="56">
        <f t="shared" si="11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4"/>
        <v>103.80789272000001</v>
      </c>
      <c r="S7" s="19">
        <f t="shared" si="5"/>
        <v>102.7314721572963</v>
      </c>
      <c r="T7" s="19">
        <f t="shared" si="6"/>
        <v>102.20860505326412</v>
      </c>
      <c r="U7" s="19">
        <f t="shared" si="7"/>
        <v>100.97666662786186</v>
      </c>
      <c r="V7" s="19"/>
      <c r="W7" s="20">
        <f t="shared" si="8"/>
        <v>102.79079095979995</v>
      </c>
      <c r="X7" s="21"/>
      <c r="Y7" s="41">
        <f t="shared" si="9"/>
        <v>2.4631587259285492E-2</v>
      </c>
      <c r="Z7" s="24">
        <f t="shared" si="9"/>
        <v>1.833734918352059E-2</v>
      </c>
      <c r="AA7" s="24">
        <f t="shared" si="9"/>
        <v>4.954985432951764E-2</v>
      </c>
      <c r="AB7" s="24">
        <f t="shared" si="9"/>
        <v>-4.5631074905054803E-3</v>
      </c>
      <c r="AC7" s="24">
        <f t="shared" si="9"/>
        <v>8.4245838217585023E-2</v>
      </c>
      <c r="AD7" s="24">
        <f t="shared" si="9"/>
        <v>3.4967496190456693E-3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4.0754247361232343E-2</v>
      </c>
      <c r="AH7" s="24">
        <f t="shared" si="9"/>
        <v>6.4508005385355283E-4</v>
      </c>
      <c r="AI7" s="24">
        <f t="shared" si="9"/>
        <v>4.4275422965580624E-2</v>
      </c>
      <c r="AJ7" s="24">
        <f t="shared" si="9"/>
        <v>1.7916132555176434E-2</v>
      </c>
      <c r="AK7" s="24">
        <f t="shared" si="9"/>
        <v>1.9826277701068262E-2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2.4627989755458435E-2</v>
      </c>
      <c r="AP7" s="24">
        <f t="shared" si="9"/>
        <v>1.3396523422889439E-2</v>
      </c>
      <c r="AQ7" s="24">
        <f t="shared" si="9"/>
        <v>7.0413181129718172E-3</v>
      </c>
      <c r="AR7" s="24">
        <f t="shared" si="9"/>
        <v>2.3512360499540197E-3</v>
      </c>
      <c r="AS7" s="24" t="e">
        <f t="shared" si="9"/>
        <v>#DIV/0!</v>
      </c>
      <c r="AT7" s="24">
        <f t="shared" ref="AT7:AT70" si="12">+W7/W6-1</f>
        <v>1.5490624044277146E-2</v>
      </c>
      <c r="AU7" s="21"/>
      <c r="BR7" s="21"/>
      <c r="BS7" s="35">
        <f>+A7</f>
        <v>42767</v>
      </c>
      <c r="BT7" s="24">
        <f>(C7-C6)/$B6*C$3</f>
        <v>4.2980158518649992E-3</v>
      </c>
      <c r="BU7" s="24">
        <f t="shared" si="10"/>
        <v>1.6072908708655346E-3</v>
      </c>
      <c r="BV7" s="24">
        <f t="shared" si="10"/>
        <v>-3.7424950401232135E-4</v>
      </c>
      <c r="BW7" s="24">
        <f t="shared" si="10"/>
        <v>8.6962758974662695E-3</v>
      </c>
      <c r="BX7" s="24">
        <f t="shared" si="10"/>
        <v>2.1827692398803625E-4</v>
      </c>
      <c r="BY7" s="24">
        <f t="shared" si="10"/>
        <v>2.901282165171297E-3</v>
      </c>
      <c r="BZ7" s="24">
        <f t="shared" si="10"/>
        <v>2.0429186777609922E-3</v>
      </c>
      <c r="CA7" s="24">
        <f t="shared" si="10"/>
        <v>1.1735029068332774E-3</v>
      </c>
      <c r="CB7" s="24">
        <f t="shared" si="10"/>
        <v>4.9039708625750021E-5</v>
      </c>
      <c r="CC7" s="24">
        <f t="shared" si="10"/>
        <v>1.3262149970882319E-3</v>
      </c>
      <c r="CD7" s="24">
        <f t="shared" si="10"/>
        <v>1.9799453179749848E-3</v>
      </c>
      <c r="CE7" s="24">
        <f t="shared" si="10"/>
        <v>7.094183372321392E-4</v>
      </c>
      <c r="CF7" s="24">
        <f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4"/>
        <v>106.26238165000002</v>
      </c>
      <c r="S8" s="19">
        <f t="shared" si="5"/>
        <v>105.30612485786483</v>
      </c>
      <c r="T8" s="19">
        <f t="shared" si="6"/>
        <v>104.19615479377222</v>
      </c>
      <c r="U8" s="19">
        <f t="shared" si="7"/>
        <v>103.361115056267</v>
      </c>
      <c r="V8" s="19"/>
      <c r="W8" s="20">
        <f t="shared" si="8"/>
        <v>105.08092898634351</v>
      </c>
      <c r="X8" s="21"/>
      <c r="Y8" s="41">
        <f t="shared" si="9"/>
        <v>2.3641609309449585E-2</v>
      </c>
      <c r="Z8" s="24">
        <f t="shared" si="9"/>
        <v>3.5120574305527397E-2</v>
      </c>
      <c r="AA8" s="24">
        <f t="shared" si="9"/>
        <v>1.5467299200042417E-2</v>
      </c>
      <c r="AB8" s="24">
        <f t="shared" si="9"/>
        <v>4.763854974016013E-2</v>
      </c>
      <c r="AC8" s="24">
        <f t="shared" si="9"/>
        <v>2.1875536187712319E-2</v>
      </c>
      <c r="AD8" s="24">
        <f t="shared" si="9"/>
        <v>9.1100577171208119E-3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2.4218776030001443E-2</v>
      </c>
      <c r="AH8" s="24">
        <f t="shared" si="9"/>
        <v>1.4442994649093599E-2</v>
      </c>
      <c r="AI8" s="24">
        <f t="shared" si="9"/>
        <v>6.6686361210642753E-2</v>
      </c>
      <c r="AJ8" s="24">
        <f t="shared" si="9"/>
        <v>9.9298726522365488E-3</v>
      </c>
      <c r="AK8" s="24">
        <f t="shared" si="9"/>
        <v>1.3878219654777757E-2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2.3644530928110363E-2</v>
      </c>
      <c r="AP8" s="24">
        <f t="shared" si="9"/>
        <v>2.5061966372158961E-2</v>
      </c>
      <c r="AQ8" s="24">
        <f t="shared" si="9"/>
        <v>1.9446011805682284E-2</v>
      </c>
      <c r="AR8" s="24">
        <f t="shared" si="9"/>
        <v>2.3613855636498204E-2</v>
      </c>
      <c r="AS8" s="24" t="e">
        <f t="shared" si="9"/>
        <v>#DIV/0!</v>
      </c>
      <c r="AT8" s="24">
        <f t="shared" si="12"/>
        <v>2.2279603115800573E-2</v>
      </c>
      <c r="AU8" s="21"/>
      <c r="BR8" s="21"/>
      <c r="BS8" s="35">
        <f t="shared" ref="BS8:BS71" si="13">+A8</f>
        <v>42795</v>
      </c>
      <c r="BT8" s="24">
        <f t="shared" ref="BT8:BT71" si="14">(C8-C7)/$B7*C$3</f>
        <v>8.1811998054109498E-3</v>
      </c>
      <c r="BU8" s="24">
        <f t="shared" ref="BU8:BU71" si="15">(D8-D7)/$B7*D$3</f>
        <v>5.1392756855170904E-4</v>
      </c>
      <c r="BV8" s="24">
        <f t="shared" ref="BV8:BV71" si="16">(E8-E7)/$B7*E$3</f>
        <v>3.7958151789111781E-3</v>
      </c>
      <c r="BW8" s="24">
        <f t="shared" ref="BW8:BW71" si="17">(F8-F7)/$B7*F$3</f>
        <v>2.3894810155237712E-3</v>
      </c>
      <c r="BX8" s="24">
        <f t="shared" ref="BX8:BX71" si="18">(G8-G7)/$B7*G$3</f>
        <v>5.5694543317743759E-4</v>
      </c>
      <c r="BY8" s="24">
        <f t="shared" ref="BY8:BY71" si="19">(H8-H7)/$B7*H$3</f>
        <v>1.6624534599767858E-3</v>
      </c>
      <c r="BZ8" s="24">
        <f t="shared" ref="BZ8:BZ71" si="20">(I8-I7)/$B7*I$3</f>
        <v>1.1437209862390845E-3</v>
      </c>
      <c r="CA8" s="24">
        <f t="shared" ref="CA8:CA71" si="21">(J8-J7)/$B7*J$3</f>
        <v>7.0834353641561088E-4</v>
      </c>
      <c r="CB8" s="24">
        <f t="shared" ref="CB8:CB71" si="22">(K8-K7)/$B7*K$3</f>
        <v>1.0722692265084219E-3</v>
      </c>
      <c r="CC8" s="24">
        <f t="shared" ref="CC8:CC71" si="23">(L8-L7)/$B7*L$3</f>
        <v>2.0358020778645288E-3</v>
      </c>
      <c r="CD8" s="24">
        <f t="shared" ref="CD8:CD71" si="24">(M8-M7)/$B7*M$3</f>
        <v>1.0901766233015568E-3</v>
      </c>
      <c r="CE8" s="24">
        <f t="shared" ref="CE8:CE71" si="25">(N8-N7)/$B7*N$3</f>
        <v>4.9425769566076099E-4</v>
      </c>
      <c r="CF8" s="24">
        <f t="shared" ref="CF8:CF71" si="26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4"/>
        <v>109.06103542000001</v>
      </c>
      <c r="S9" s="19">
        <f t="shared" si="5"/>
        <v>108.02975426405561</v>
      </c>
      <c r="T9" s="19">
        <f t="shared" si="6"/>
        <v>107.13269543840482</v>
      </c>
      <c r="U9" s="19">
        <f t="shared" si="7"/>
        <v>106.62089577027552</v>
      </c>
      <c r="V9" s="19"/>
      <c r="W9" s="20">
        <f t="shared" si="8"/>
        <v>107.73381507982305</v>
      </c>
      <c r="X9" s="21"/>
      <c r="Y9" s="41">
        <f t="shared" si="9"/>
        <v>2.633661670557963E-2</v>
      </c>
      <c r="Z9" s="24">
        <f t="shared" si="9"/>
        <v>2.2723569546333922E-2</v>
      </c>
      <c r="AA9" s="24">
        <f t="shared" si="9"/>
        <v>2.3051550665144305E-2</v>
      </c>
      <c r="AB9" s="24">
        <f t="shared" si="9"/>
        <v>5.0668926631166844E-2</v>
      </c>
      <c r="AC9" s="24">
        <f t="shared" si="9"/>
        <v>4.6159984689769118E-2</v>
      </c>
      <c r="AD9" s="24">
        <f t="shared" si="9"/>
        <v>1.0185050112639704E-2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6.8435244322515132E-2</v>
      </c>
      <c r="AH9" s="24">
        <f t="shared" si="9"/>
        <v>3.3886854888804274E-2</v>
      </c>
      <c r="AI9" s="24">
        <f t="shared" si="9"/>
        <v>3.8815800053245697E-2</v>
      </c>
      <c r="AJ9" s="24">
        <f t="shared" si="9"/>
        <v>2.0418849646783421E-2</v>
      </c>
      <c r="AK9" s="24">
        <f t="shared" si="9"/>
        <v>1.8892495186429326E-2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2.6337201618706452E-2</v>
      </c>
      <c r="AP9" s="24">
        <f t="shared" si="9"/>
        <v>2.5863922064048639E-2</v>
      </c>
      <c r="AQ9" s="24">
        <f t="shared" si="9"/>
        <v>2.8182812028377358E-2</v>
      </c>
      <c r="AR9" s="24">
        <f t="shared" si="9"/>
        <v>3.1537785870769497E-2</v>
      </c>
      <c r="AS9" s="24" t="e">
        <f t="shared" si="9"/>
        <v>#DIV/0!</v>
      </c>
      <c r="AT9" s="24">
        <f t="shared" si="12"/>
        <v>2.5246123336274628E-2</v>
      </c>
      <c r="AU9" s="21"/>
      <c r="BR9" s="21"/>
      <c r="BS9" s="35">
        <f t="shared" si="13"/>
        <v>42826</v>
      </c>
      <c r="BT9" s="24">
        <f t="shared" si="14"/>
        <v>5.352725274249558E-3</v>
      </c>
      <c r="BU9" s="24">
        <f t="shared" si="15"/>
        <v>7.5981101553037819E-4</v>
      </c>
      <c r="BV9" s="24">
        <f t="shared" si="16"/>
        <v>4.1319187259499322E-3</v>
      </c>
      <c r="BW9" s="24">
        <f t="shared" si="17"/>
        <v>5.0333902677044701E-3</v>
      </c>
      <c r="BX9" s="24">
        <f t="shared" si="18"/>
        <v>6.1382601797244129E-4</v>
      </c>
      <c r="BY9" s="24">
        <f t="shared" si="19"/>
        <v>1.2704439092927206E-3</v>
      </c>
      <c r="BZ9" s="24">
        <f t="shared" si="20"/>
        <v>5.6617881909644093E-4</v>
      </c>
      <c r="CA9" s="24">
        <f t="shared" si="21"/>
        <v>2.0027021711287235E-3</v>
      </c>
      <c r="CB9" s="24">
        <f t="shared" si="22"/>
        <v>2.4932026007244319E-3</v>
      </c>
      <c r="CC9" s="24">
        <f t="shared" si="23"/>
        <v>1.2347979112143749E-3</v>
      </c>
      <c r="CD9" s="24">
        <f t="shared" si="24"/>
        <v>2.2117077770468945E-3</v>
      </c>
      <c r="CE9" s="24">
        <f t="shared" si="25"/>
        <v>6.6641822577442433E-4</v>
      </c>
      <c r="CF9" s="24">
        <f t="shared" si="26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4"/>
        <v>110.46045341999999</v>
      </c>
      <c r="S10" s="19">
        <f t="shared" si="5"/>
        <v>109.35014273531273</v>
      </c>
      <c r="T10" s="19">
        <f t="shared" si="6"/>
        <v>108.49816847855777</v>
      </c>
      <c r="U10" s="19">
        <f t="shared" si="7"/>
        <v>108.08377865735352</v>
      </c>
      <c r="V10" s="19"/>
      <c r="W10" s="20">
        <f t="shared" si="8"/>
        <v>109.10856341604153</v>
      </c>
      <c r="X10" s="21"/>
      <c r="Y10" s="41">
        <f t="shared" si="9"/>
        <v>1.2831315966341794E-2</v>
      </c>
      <c r="Z10" s="24">
        <f t="shared" si="9"/>
        <v>1.0503193718044646E-2</v>
      </c>
      <c r="AA10" s="24">
        <f t="shared" si="9"/>
        <v>1.8778768620894892E-2</v>
      </c>
      <c r="AB10" s="24">
        <f t="shared" si="9"/>
        <v>6.2393869343078112E-3</v>
      </c>
      <c r="AC10" s="24">
        <f t="shared" si="9"/>
        <v>1.8610912165951898E-2</v>
      </c>
      <c r="AD10" s="24">
        <f t="shared" si="9"/>
        <v>3.0125935014663652E-2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-4.778473358107993E-4</v>
      </c>
      <c r="AH10" s="24">
        <f t="shared" si="9"/>
        <v>8.9152963782301864E-3</v>
      </c>
      <c r="AI10" s="24">
        <f t="shared" si="9"/>
        <v>1.9415438438371346E-2</v>
      </c>
      <c r="AJ10" s="24">
        <f t="shared" si="9"/>
        <v>1.0465217158562856E-2</v>
      </c>
      <c r="AK10" s="24">
        <f t="shared" si="9"/>
        <v>1.3934526039279804E-2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1.2831512140066836E-2</v>
      </c>
      <c r="AP10" s="24">
        <f t="shared" si="9"/>
        <v>1.2222451862935024E-2</v>
      </c>
      <c r="AQ10" s="24">
        <f t="shared" si="9"/>
        <v>1.2745623869213851E-2</v>
      </c>
      <c r="AR10" s="24">
        <f t="shared" si="9"/>
        <v>1.3720414525778324E-2</v>
      </c>
      <c r="AS10" s="24" t="e">
        <f t="shared" si="9"/>
        <v>#DIV/0!</v>
      </c>
      <c r="AT10" s="24">
        <f t="shared" si="12"/>
        <v>1.2760602000401633E-2</v>
      </c>
      <c r="AU10" s="21"/>
      <c r="BR10" s="21"/>
      <c r="BS10" s="35">
        <f t="shared" si="13"/>
        <v>42856</v>
      </c>
      <c r="BT10" s="24">
        <f t="shared" si="14"/>
        <v>2.4654046852550086E-3</v>
      </c>
      <c r="BU10" s="24">
        <f t="shared" si="15"/>
        <v>6.1699301218672443E-4</v>
      </c>
      <c r="BV10" s="24">
        <f t="shared" si="16"/>
        <v>5.2086844737775936E-4</v>
      </c>
      <c r="BW10" s="24">
        <f t="shared" si="17"/>
        <v>2.0685731785702209E-3</v>
      </c>
      <c r="BX10" s="24">
        <f t="shared" si="18"/>
        <v>1.7870379318786793E-3</v>
      </c>
      <c r="BY10" s="24">
        <f t="shared" si="19"/>
        <v>1.2882736589422605E-3</v>
      </c>
      <c r="BZ10" s="24">
        <f t="shared" si="20"/>
        <v>1.1979874620970099E-3</v>
      </c>
      <c r="CA10" s="24">
        <f t="shared" si="21"/>
        <v>-1.4557409456883363E-5</v>
      </c>
      <c r="CB10" s="24">
        <f t="shared" si="22"/>
        <v>6.6076234191230626E-4</v>
      </c>
      <c r="CC10" s="24">
        <f t="shared" si="23"/>
        <v>6.2514860908498152E-4</v>
      </c>
      <c r="CD10" s="24">
        <f t="shared" si="24"/>
        <v>1.1270245265735843E-3</v>
      </c>
      <c r="CE10" s="24">
        <f t="shared" si="25"/>
        <v>4.8796456671614902E-4</v>
      </c>
      <c r="CF10" s="24">
        <f t="shared" si="26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4"/>
        <v>111.99394493</v>
      </c>
      <c r="S11" s="19">
        <f t="shared" si="5"/>
        <v>110.9000649084018</v>
      </c>
      <c r="T11" s="19">
        <f t="shared" si="6"/>
        <v>110.21601316580171</v>
      </c>
      <c r="U11" s="19">
        <f t="shared" si="7"/>
        <v>109.74771556072955</v>
      </c>
      <c r="V11" s="19"/>
      <c r="W11" s="20">
        <f t="shared" si="8"/>
        <v>110.41712215810733</v>
      </c>
      <c r="X11" s="21"/>
      <c r="Y11" s="41">
        <f t="shared" si="9"/>
        <v>1.3883670844019536E-2</v>
      </c>
      <c r="Z11" s="24">
        <f t="shared" si="9"/>
        <v>1.2964666119978263E-2</v>
      </c>
      <c r="AA11" s="24">
        <f t="shared" si="9"/>
        <v>4.6919087415688843E-3</v>
      </c>
      <c r="AB11" s="24">
        <f t="shared" si="9"/>
        <v>6.0691038225437755E-3</v>
      </c>
      <c r="AC11" s="24">
        <f t="shared" si="9"/>
        <v>2.4341399694017163E-2</v>
      </c>
      <c r="AD11" s="24">
        <f t="shared" si="9"/>
        <v>1.3735245360273929E-2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1.9160262002452022E-2</v>
      </c>
      <c r="AH11" s="24">
        <f t="shared" si="9"/>
        <v>2.9738627559136477E-2</v>
      </c>
      <c r="AI11" s="24">
        <f t="shared" si="9"/>
        <v>7.3007233233393087E-3</v>
      </c>
      <c r="AJ11" s="24">
        <f t="shared" si="9"/>
        <v>1.686101898645731E-2</v>
      </c>
      <c r="AK11" s="24">
        <f t="shared" si="9"/>
        <v>1.01062698476726E-2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1.3882719674970678E-2</v>
      </c>
      <c r="AP11" s="24">
        <f t="shared" si="9"/>
        <v>1.4173938271308195E-2</v>
      </c>
      <c r="AQ11" s="24">
        <f t="shared" si="9"/>
        <v>1.5832937194542929E-2</v>
      </c>
      <c r="AR11" s="24">
        <f t="shared" si="9"/>
        <v>1.5394880934455735E-2</v>
      </c>
      <c r="AS11" s="24" t="e">
        <f t="shared" si="9"/>
        <v>#DIV/0!</v>
      </c>
      <c r="AT11" s="24">
        <f t="shared" si="12"/>
        <v>1.19931809300442E-2</v>
      </c>
      <c r="AU11" s="21"/>
      <c r="BR11" s="21"/>
      <c r="BS11" s="35">
        <f t="shared" si="13"/>
        <v>42887</v>
      </c>
      <c r="BT11" s="24">
        <f t="shared" si="14"/>
        <v>3.0361886173091227E-3</v>
      </c>
      <c r="BU11" s="24">
        <f t="shared" si="15"/>
        <v>1.5506202658502325E-4</v>
      </c>
      <c r="BV11" s="24">
        <f t="shared" si="16"/>
        <v>5.0335558257371012E-4</v>
      </c>
      <c r="BW11" s="24">
        <f t="shared" si="17"/>
        <v>2.7209463637293662E-3</v>
      </c>
      <c r="BX11" s="24">
        <f t="shared" si="18"/>
        <v>8.2867236944904657E-4</v>
      </c>
      <c r="BY11" s="24">
        <f t="shared" si="19"/>
        <v>1.1163644626550487E-3</v>
      </c>
      <c r="BZ11" s="24">
        <f t="shared" si="20"/>
        <v>3.4803355401513621E-4</v>
      </c>
      <c r="CA11" s="24">
        <f t="shared" si="21"/>
        <v>5.7603871784263415E-4</v>
      </c>
      <c r="CB11" s="24">
        <f t="shared" si="22"/>
        <v>2.195573629354144E-3</v>
      </c>
      <c r="CC11" s="24">
        <f t="shared" si="23"/>
        <v>2.3660070957363342E-4</v>
      </c>
      <c r="CD11" s="24">
        <f t="shared" si="24"/>
        <v>1.811561940128936E-3</v>
      </c>
      <c r="CE11" s="24">
        <f t="shared" si="25"/>
        <v>3.5429071153813164E-4</v>
      </c>
      <c r="CF11" s="24">
        <f t="shared" si="26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4"/>
        <v>113.9192465</v>
      </c>
      <c r="S12" s="19">
        <f t="shared" si="5"/>
        <v>112.5710814592546</v>
      </c>
      <c r="T12" s="19">
        <f t="shared" si="6"/>
        <v>111.89518481289265</v>
      </c>
      <c r="U12" s="19">
        <f t="shared" si="7"/>
        <v>110.98263298409003</v>
      </c>
      <c r="V12" s="19"/>
      <c r="W12" s="20">
        <f t="shared" si="8"/>
        <v>112.09408090017311</v>
      </c>
      <c r="X12" s="21"/>
      <c r="Y12" s="41">
        <f t="shared" si="9"/>
        <v>1.7193732181012722E-2</v>
      </c>
      <c r="Z12" s="24">
        <f t="shared" si="9"/>
        <v>1.2215510370571225E-2</v>
      </c>
      <c r="AA12" s="24">
        <f t="shared" si="9"/>
        <v>3.3602941438694467E-2</v>
      </c>
      <c r="AB12" s="24">
        <f t="shared" si="9"/>
        <v>-1.8485272484596305E-2</v>
      </c>
      <c r="AC12" s="24">
        <f t="shared" si="9"/>
        <v>2.4794242767070873E-2</v>
      </c>
      <c r="AD12" s="24">
        <f t="shared" si="9"/>
        <v>2.4899650575181953E-2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5.1674394855807382E-3</v>
      </c>
      <c r="AH12" s="24">
        <f t="shared" si="9"/>
        <v>3.1394659860833452E-2</v>
      </c>
      <c r="AI12" s="24">
        <f t="shared" si="9"/>
        <v>7.0250314903652633E-3</v>
      </c>
      <c r="AJ12" s="24">
        <f t="shared" si="9"/>
        <v>2.4569452965212069E-2</v>
      </c>
      <c r="AK12" s="24">
        <f t="shared" si="9"/>
        <v>1.4509471498377113E-2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1.7191121995063119E-2</v>
      </c>
      <c r="AP12" s="24">
        <f t="shared" si="9"/>
        <v>1.5067768916393165E-2</v>
      </c>
      <c r="AQ12" s="24">
        <f t="shared" si="9"/>
        <v>1.5235278421520393E-2</v>
      </c>
      <c r="AR12" s="24">
        <f t="shared" si="9"/>
        <v>1.1252329190188259E-2</v>
      </c>
      <c r="AS12" s="24" t="e">
        <f t="shared" si="9"/>
        <v>#DIV/0!</v>
      </c>
      <c r="AT12" s="24">
        <f t="shared" si="12"/>
        <v>1.5187488220029133E-2</v>
      </c>
      <c r="AU12" s="21"/>
      <c r="BR12" s="21"/>
      <c r="BS12" s="35">
        <f t="shared" si="13"/>
        <v>42917</v>
      </c>
      <c r="BT12" s="24">
        <f t="shared" si="14"/>
        <v>2.8581511737650949E-3</v>
      </c>
      <c r="BU12" s="24">
        <f t="shared" si="15"/>
        <v>1.1004693988890481E-3</v>
      </c>
      <c r="BV12" s="24">
        <f t="shared" si="16"/>
        <v>-1.5213034949100078E-3</v>
      </c>
      <c r="BW12" s="24">
        <f t="shared" si="17"/>
        <v>2.8001537578251695E-3</v>
      </c>
      <c r="BX12" s="24">
        <f t="shared" si="18"/>
        <v>1.5020213528724174E-3</v>
      </c>
      <c r="BY12" s="24">
        <f t="shared" si="19"/>
        <v>2.9861019712610431E-3</v>
      </c>
      <c r="BZ12" s="24">
        <f t="shared" si="20"/>
        <v>1.574767912295532E-3</v>
      </c>
      <c r="CA12" s="24">
        <f t="shared" si="21"/>
        <v>1.5616366190065003E-4</v>
      </c>
      <c r="CB12" s="24">
        <f t="shared" si="22"/>
        <v>2.3540828417160584E-3</v>
      </c>
      <c r="CC12" s="24">
        <f t="shared" si="23"/>
        <v>2.2618793992194031E-4</v>
      </c>
      <c r="CD12" s="24">
        <f t="shared" si="24"/>
        <v>2.6475143824283868E-3</v>
      </c>
      <c r="CE12" s="24">
        <f t="shared" si="25"/>
        <v>5.0675659386236426E-4</v>
      </c>
      <c r="CF12" s="24">
        <f t="shared" si="26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4"/>
        <v>115.60219374000002</v>
      </c>
      <c r="S13" s="19">
        <f t="shared" si="5"/>
        <v>113.82594126658245</v>
      </c>
      <c r="T13" s="19">
        <f t="shared" si="6"/>
        <v>112.33143310570884</v>
      </c>
      <c r="U13" s="19">
        <f t="shared" si="7"/>
        <v>111.1674825766395</v>
      </c>
      <c r="V13" s="19"/>
      <c r="W13" s="20">
        <f t="shared" si="8"/>
        <v>113.24114589344107</v>
      </c>
      <c r="X13" s="21"/>
      <c r="Y13" s="41">
        <f t="shared" si="9"/>
        <v>1.4775293868762196E-2</v>
      </c>
      <c r="Z13" s="24">
        <f t="shared" si="9"/>
        <v>2.2066510601557621E-2</v>
      </c>
      <c r="AA13" s="24">
        <f t="shared" si="9"/>
        <v>1.3075791111670787E-2</v>
      </c>
      <c r="AB13" s="24">
        <f t="shared" si="9"/>
        <v>-8.7944945019159393E-3</v>
      </c>
      <c r="AC13" s="24">
        <f t="shared" si="9"/>
        <v>2.6203766544300233E-2</v>
      </c>
      <c r="AD13" s="24">
        <f t="shared" si="9"/>
        <v>9.7653384816274169E-3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1.9116387445496041E-2</v>
      </c>
      <c r="AH13" s="24">
        <f t="shared" si="9"/>
        <v>3.445181138994613E-5</v>
      </c>
      <c r="AI13" s="24">
        <f t="shared" si="9"/>
        <v>1.4533384785812453E-2</v>
      </c>
      <c r="AJ13" s="24">
        <f t="shared" si="9"/>
        <v>9.0641618872113749E-3</v>
      </c>
      <c r="AK13" s="24">
        <f t="shared" si="9"/>
        <v>1.4938912292598472E-2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1.4773159862850882E-2</v>
      </c>
      <c r="AP13" s="24">
        <f t="shared" si="9"/>
        <v>1.1147266163397784E-2</v>
      </c>
      <c r="AQ13" s="24">
        <f t="shared" si="9"/>
        <v>3.8987226621562954E-3</v>
      </c>
      <c r="AR13" s="24">
        <f t="shared" si="9"/>
        <v>1.665572239360813E-3</v>
      </c>
      <c r="AS13" s="24" t="e">
        <f t="shared" si="9"/>
        <v>#DIV/0!</v>
      </c>
      <c r="AT13" s="24">
        <f t="shared" si="12"/>
        <v>1.0233055876424757E-2</v>
      </c>
      <c r="AU13" s="21"/>
      <c r="BR13" s="21"/>
      <c r="BS13" s="35">
        <f t="shared" si="13"/>
        <v>42948</v>
      </c>
      <c r="BT13" s="24">
        <f t="shared" si="14"/>
        <v>5.1377924313486933E-3</v>
      </c>
      <c r="BU13" s="24">
        <f t="shared" si="15"/>
        <v>4.3512968322479274E-4</v>
      </c>
      <c r="BV13" s="24">
        <f t="shared" si="16"/>
        <v>-6.9838360110920106E-4</v>
      </c>
      <c r="BW13" s="24">
        <f t="shared" si="17"/>
        <v>2.9814515286618083E-3</v>
      </c>
      <c r="BX13" s="24">
        <f t="shared" si="18"/>
        <v>5.9353703786608071E-4</v>
      </c>
      <c r="BY13" s="24">
        <f t="shared" si="19"/>
        <v>2.5720247296565388E-3</v>
      </c>
      <c r="BZ13" s="24">
        <f t="shared" si="20"/>
        <v>1.2105822599914589E-3</v>
      </c>
      <c r="CA13" s="24">
        <f t="shared" si="21"/>
        <v>5.7088041685430006E-4</v>
      </c>
      <c r="CB13" s="24">
        <f t="shared" si="22"/>
        <v>2.6193843217849082E-6</v>
      </c>
      <c r="CC13" s="24">
        <f t="shared" si="23"/>
        <v>4.6325971142882036E-4</v>
      </c>
      <c r="CD13" s="24">
        <f t="shared" si="24"/>
        <v>9.8380318100700832E-4</v>
      </c>
      <c r="CE13" s="24">
        <f t="shared" si="25"/>
        <v>5.203783535624631E-4</v>
      </c>
      <c r="CF13" s="24">
        <f t="shared" si="26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4"/>
        <v>117.9650547</v>
      </c>
      <c r="S14" s="19">
        <f t="shared" si="5"/>
        <v>116.4449439513582</v>
      </c>
      <c r="T14" s="19">
        <f t="shared" si="6"/>
        <v>115.36907263042885</v>
      </c>
      <c r="U14" s="19">
        <f t="shared" si="7"/>
        <v>114.89457450523865</v>
      </c>
      <c r="V14" s="19"/>
      <c r="W14" s="20">
        <f t="shared" si="8"/>
        <v>116.22694198884399</v>
      </c>
      <c r="X14" s="21"/>
      <c r="Y14" s="41">
        <f t="shared" si="9"/>
        <v>2.0436303178720916E-2</v>
      </c>
      <c r="Z14" s="24">
        <f t="shared" si="9"/>
        <v>1.9148345638619668E-2</v>
      </c>
      <c r="AA14" s="24">
        <f t="shared" si="9"/>
        <v>7.0746383283792902E-3</v>
      </c>
      <c r="AB14" s="24">
        <f t="shared" si="9"/>
        <v>5.8838344149019672E-2</v>
      </c>
      <c r="AC14" s="24">
        <f t="shared" si="9"/>
        <v>8.4701378687745965E-3</v>
      </c>
      <c r="AD14" s="24">
        <f t="shared" si="9"/>
        <v>9.3893092804397948E-3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9.3675562251942512E-3</v>
      </c>
      <c r="AH14" s="24">
        <f t="shared" si="9"/>
        <v>3.3665150265011379E-2</v>
      </c>
      <c r="AI14" s="24">
        <f t="shared" si="9"/>
        <v>5.1701849117822496E-2</v>
      </c>
      <c r="AJ14" s="24">
        <f t="shared" si="9"/>
        <v>1.2151331251058828E-2</v>
      </c>
      <c r="AK14" s="24">
        <f t="shared" si="9"/>
        <v>1.8777137074951655E-2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2.0439585820614115E-2</v>
      </c>
      <c r="AP14" s="24">
        <f t="shared" si="9"/>
        <v>2.3008838368768769E-2</v>
      </c>
      <c r="AQ14" s="24">
        <f t="shared" si="9"/>
        <v>2.70417588446632E-2</v>
      </c>
      <c r="AR14" s="24">
        <f t="shared" si="9"/>
        <v>3.352681775473032E-2</v>
      </c>
      <c r="AS14" s="24" t="e">
        <f t="shared" si="9"/>
        <v>#DIV/0!</v>
      </c>
      <c r="AT14" s="24">
        <f t="shared" si="12"/>
        <v>2.6366706834744624E-2</v>
      </c>
      <c r="AU14" s="21"/>
      <c r="BR14" s="21"/>
      <c r="BS14" s="35">
        <f t="shared" si="13"/>
        <v>42979</v>
      </c>
      <c r="BT14" s="24">
        <f t="shared" si="14"/>
        <v>4.4903833893727855E-3</v>
      </c>
      <c r="BU14" s="24">
        <f t="shared" si="15"/>
        <v>2.3503201903755168E-4</v>
      </c>
      <c r="BV14" s="24">
        <f t="shared" si="16"/>
        <v>4.5639135974727312E-3</v>
      </c>
      <c r="BW14" s="24">
        <f t="shared" si="17"/>
        <v>9.7458165049207294E-4</v>
      </c>
      <c r="BX14" s="24">
        <f t="shared" si="18"/>
        <v>5.6786452958441274E-4</v>
      </c>
      <c r="BY14" s="24">
        <f t="shared" si="19"/>
        <v>2.1886748711755942E-3</v>
      </c>
      <c r="BZ14" s="24">
        <f t="shared" si="20"/>
        <v>1.0023677565739954E-3</v>
      </c>
      <c r="CA14" s="24">
        <f t="shared" si="21"/>
        <v>2.8094385012166612E-4</v>
      </c>
      <c r="CB14" s="24">
        <f t="shared" si="22"/>
        <v>2.5223932576202541E-3</v>
      </c>
      <c r="CC14" s="24">
        <f t="shared" si="23"/>
        <v>1.6476322866774379E-3</v>
      </c>
      <c r="CD14" s="24">
        <f t="shared" si="24"/>
        <v>1.3114547966274277E-3</v>
      </c>
      <c r="CE14" s="24">
        <f t="shared" si="25"/>
        <v>6.5418358158215203E-4</v>
      </c>
      <c r="CF14" s="24">
        <f t="shared" si="26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4"/>
        <v>119.49770199000001</v>
      </c>
      <c r="S15" s="19">
        <f t="shared" si="5"/>
        <v>118.14733483891348</v>
      </c>
      <c r="T15" s="19">
        <f t="shared" si="6"/>
        <v>116.80324676317946</v>
      </c>
      <c r="U15" s="19">
        <f t="shared" si="7"/>
        <v>116.10344074505238</v>
      </c>
      <c r="V15" s="19"/>
      <c r="W15" s="20">
        <f t="shared" si="8"/>
        <v>117.56566141565685</v>
      </c>
      <c r="X15" s="21"/>
      <c r="Y15" s="41">
        <f t="shared" si="9"/>
        <v>1.2994466183362086E-2</v>
      </c>
      <c r="Z15" s="24">
        <f t="shared" si="9"/>
        <v>1.5487467071634287E-2</v>
      </c>
      <c r="AA15" s="24">
        <f t="shared" si="9"/>
        <v>3.2320301390107664E-2</v>
      </c>
      <c r="AB15" s="24">
        <f t="shared" si="9"/>
        <v>1.5827227481074457E-2</v>
      </c>
      <c r="AC15" s="24">
        <f t="shared" si="9"/>
        <v>5.2346549283968091E-3</v>
      </c>
      <c r="AD15" s="24">
        <f t="shared" si="9"/>
        <v>7.8173864217889744E-3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4.7540089819181119E-2</v>
      </c>
      <c r="AH15" s="24">
        <f t="shared" si="9"/>
        <v>4.8993059316597698E-3</v>
      </c>
      <c r="AI15" s="24">
        <f t="shared" si="9"/>
        <v>7.484319329918776E-3</v>
      </c>
      <c r="AJ15" s="24">
        <f t="shared" si="9"/>
        <v>1.690857540659807E-2</v>
      </c>
      <c r="AK15" s="24">
        <f t="shared" si="9"/>
        <v>1.516324759629728E-2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1.2992384006413893E-2</v>
      </c>
      <c r="AP15" s="24">
        <f t="shared" si="9"/>
        <v>1.4619706358967477E-2</v>
      </c>
      <c r="AQ15" s="24">
        <f t="shared" si="9"/>
        <v>1.2431183679050717E-2</v>
      </c>
      <c r="AR15" s="24">
        <f t="shared" si="9"/>
        <v>1.0521525885964333E-2</v>
      </c>
      <c r="AS15" s="24" t="e">
        <f t="shared" si="9"/>
        <v>#DIV/0!</v>
      </c>
      <c r="AT15" s="24">
        <f t="shared" si="12"/>
        <v>1.1518150644807879E-2</v>
      </c>
      <c r="AU15" s="21"/>
      <c r="BR15" s="21"/>
      <c r="BS15" s="35">
        <f t="shared" si="13"/>
        <v>43009</v>
      </c>
      <c r="BT15" s="24">
        <f t="shared" si="14"/>
        <v>3.6273049092277569E-3</v>
      </c>
      <c r="BU15" s="24">
        <f t="shared" si="15"/>
        <v>1.0596780756423911E-3</v>
      </c>
      <c r="BV15" s="24">
        <f t="shared" si="16"/>
        <v>1.2738713658897143E-3</v>
      </c>
      <c r="BW15" s="24">
        <f t="shared" si="17"/>
        <v>5.952411550485925E-4</v>
      </c>
      <c r="BX15" s="24">
        <f t="shared" si="18"/>
        <v>4.676764243135321E-4</v>
      </c>
      <c r="BY15" s="24">
        <f t="shared" si="19"/>
        <v>7.1196348766081464E-4</v>
      </c>
      <c r="BZ15" s="24">
        <f t="shared" si="20"/>
        <v>8.911182582040972E-4</v>
      </c>
      <c r="CA15" s="24">
        <f t="shared" si="21"/>
        <v>1.4103167364045094E-3</v>
      </c>
      <c r="CB15" s="24">
        <f t="shared" si="22"/>
        <v>3.7184399519860539E-4</v>
      </c>
      <c r="CC15" s="24">
        <f t="shared" si="23"/>
        <v>2.4581776382267016E-4</v>
      </c>
      <c r="CD15" s="24">
        <f t="shared" si="24"/>
        <v>1.8100727669761285E-3</v>
      </c>
      <c r="CE15" s="24">
        <f t="shared" si="25"/>
        <v>5.2741901028774516E-4</v>
      </c>
      <c r="CF15" s="24">
        <f t="shared" si="26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4"/>
        <v>120.89329823</v>
      </c>
      <c r="S16" s="19">
        <f t="shared" si="5"/>
        <v>119.34770603284905</v>
      </c>
      <c r="T16" s="19">
        <f t="shared" si="6"/>
        <v>117.98450147500684</v>
      </c>
      <c r="U16" s="19">
        <f t="shared" si="7"/>
        <v>116.92990512223517</v>
      </c>
      <c r="V16" s="19"/>
      <c r="W16" s="20">
        <f t="shared" si="8"/>
        <v>118.94661981150222</v>
      </c>
      <c r="X16" s="21"/>
      <c r="Y16" s="41">
        <f t="shared" si="9"/>
        <v>1.1678807683778381E-2</v>
      </c>
      <c r="Z16" s="24">
        <f t="shared" si="9"/>
        <v>1.0142445382012699E-2</v>
      </c>
      <c r="AA16" s="24">
        <f t="shared" si="9"/>
        <v>1.0783660138212969E-2</v>
      </c>
      <c r="AB16" s="24">
        <f t="shared" si="9"/>
        <v>1.1005029814458611E-2</v>
      </c>
      <c r="AC16" s="24">
        <f t="shared" si="9"/>
        <v>9.6809626352076794E-3</v>
      </c>
      <c r="AD16" s="24">
        <f t="shared" si="9"/>
        <v>7.047983589085316E-3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5.5618708306091058E-3</v>
      </c>
      <c r="AH16" s="24">
        <f t="shared" si="9"/>
        <v>9.029476389867952E-4</v>
      </c>
      <c r="AI16" s="24">
        <f t="shared" si="9"/>
        <v>4.0787558866148821E-3</v>
      </c>
      <c r="AJ16" s="24">
        <f t="shared" si="9"/>
        <v>1.7090849849198397E-2</v>
      </c>
      <c r="AK16" s="24">
        <f t="shared" si="9"/>
        <v>1.1664068685563578E-2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1.1678854210240619E-2</v>
      </c>
      <c r="AP16" s="24">
        <f t="shared" si="9"/>
        <v>1.0159951517926258E-2</v>
      </c>
      <c r="AQ16" s="24">
        <f t="shared" si="9"/>
        <v>1.0113200998790761E-2</v>
      </c>
      <c r="AR16" s="24">
        <f t="shared" si="9"/>
        <v>7.1183452607368469E-3</v>
      </c>
      <c r="AS16" s="24" t="e">
        <f t="shared" si="9"/>
        <v>#DIV/0!</v>
      </c>
      <c r="AT16" s="24">
        <f t="shared" si="12"/>
        <v>1.1746273352411629E-2</v>
      </c>
      <c r="AU16" s="21"/>
      <c r="BR16" s="21"/>
      <c r="BS16" s="35">
        <f t="shared" si="13"/>
        <v>43040</v>
      </c>
      <c r="BT16" s="24">
        <f t="shared" si="14"/>
        <v>2.3812985100231635E-3</v>
      </c>
      <c r="BU16" s="24">
        <f t="shared" si="15"/>
        <v>3.6030653104432198E-4</v>
      </c>
      <c r="BV16" s="24">
        <f t="shared" si="16"/>
        <v>8.8822855517015325E-4</v>
      </c>
      <c r="BW16" s="24">
        <f t="shared" si="17"/>
        <v>1.0924053440001253E-3</v>
      </c>
      <c r="BX16" s="24">
        <f t="shared" si="18"/>
        <v>4.1949187646706589E-4</v>
      </c>
      <c r="BY16" s="24">
        <f t="shared" si="19"/>
        <v>1.0433469876190875E-3</v>
      </c>
      <c r="BZ16" s="24">
        <f t="shared" si="20"/>
        <v>2.878623581049124E-3</v>
      </c>
      <c r="CA16" s="24">
        <f t="shared" si="21"/>
        <v>1.7062440114311392E-4</v>
      </c>
      <c r="CB16" s="24">
        <f t="shared" si="22"/>
        <v>6.7983614857084846E-5</v>
      </c>
      <c r="CC16" s="24">
        <f t="shared" si="23"/>
        <v>1.3323547994326123E-4</v>
      </c>
      <c r="CD16" s="24">
        <f t="shared" si="24"/>
        <v>1.836654686042093E-3</v>
      </c>
      <c r="CE16" s="24">
        <f t="shared" si="25"/>
        <v>4.0657665158976908E-4</v>
      </c>
      <c r="CF16" s="24">
        <f t="shared" si="26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4"/>
        <v>125.03825848</v>
      </c>
      <c r="S17" s="19">
        <f t="shared" si="5"/>
        <v>120.59474385660141</v>
      </c>
      <c r="T17" s="19">
        <f t="shared" si="6"/>
        <v>119.66760461622509</v>
      </c>
      <c r="U17" s="19">
        <f t="shared" si="7"/>
        <v>118.39814454792395</v>
      </c>
      <c r="V17" s="19"/>
      <c r="W17" s="20">
        <f t="shared" si="8"/>
        <v>121.18817430275053</v>
      </c>
      <c r="X17" s="21"/>
      <c r="Y17" s="41">
        <f t="shared" si="9"/>
        <v>3.4287033031388692E-2</v>
      </c>
      <c r="Z17" s="24">
        <f t="shared" si="9"/>
        <v>5.3246656576433349E-3</v>
      </c>
      <c r="AA17" s="24">
        <f t="shared" si="9"/>
        <v>5.5834598004669278E-3</v>
      </c>
      <c r="AB17" s="24">
        <f t="shared" si="9"/>
        <v>7.2484083975314917E-3</v>
      </c>
      <c r="AC17" s="24">
        <f t="shared" si="9"/>
        <v>0.188641280631342</v>
      </c>
      <c r="AD17" s="24">
        <f t="shared" si="9"/>
        <v>3.0071903652257426E-2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2.2895857996284574E-2</v>
      </c>
      <c r="AH17" s="24">
        <f t="shared" si="9"/>
        <v>6.5021509536185018E-3</v>
      </c>
      <c r="AI17" s="24">
        <f t="shared" si="9"/>
        <v>-2.6428873582917678E-4</v>
      </c>
      <c r="AJ17" s="24">
        <f t="shared" si="9"/>
        <v>1.8207908269124218E-2</v>
      </c>
      <c r="AK17" s="24">
        <f t="shared" si="9"/>
        <v>8.0065170892469339E-3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3.4286104446535903E-2</v>
      </c>
      <c r="AP17" s="24">
        <f t="shared" si="9"/>
        <v>1.0448779161361887E-2</v>
      </c>
      <c r="AQ17" s="24">
        <f t="shared" si="9"/>
        <v>1.426545961695469E-2</v>
      </c>
      <c r="AR17" s="24">
        <f t="shared" si="9"/>
        <v>1.2556577585126183E-2</v>
      </c>
      <c r="AS17" s="24" t="e">
        <f t="shared" si="9"/>
        <v>#DIV/0!</v>
      </c>
      <c r="AT17" s="24">
        <f t="shared" si="12"/>
        <v>1.8845045742372113E-2</v>
      </c>
      <c r="AU17" s="21"/>
      <c r="AV17" s="24">
        <f t="shared" ref="AV17:BQ28" si="27">+B17/B5-1</f>
        <v>0.25039199999999995</v>
      </c>
      <c r="AW17" s="24">
        <f t="shared" si="27"/>
        <v>0.21552799999999994</v>
      </c>
      <c r="AX17" s="24">
        <f t="shared" si="27"/>
        <v>0.24107199999999995</v>
      </c>
      <c r="AY17" s="24">
        <f t="shared" si="27"/>
        <v>0.15685299999999991</v>
      </c>
      <c r="AZ17" s="24">
        <f t="shared" si="27"/>
        <v>0.54714499999999977</v>
      </c>
      <c r="BA17" s="24">
        <f t="shared" si="27"/>
        <v>0.17671499999999996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0.34188899999999989</v>
      </c>
      <c r="BE17" s="24">
        <f t="shared" si="27"/>
        <v>0.21498799999999996</v>
      </c>
      <c r="BF17" s="24">
        <f t="shared" si="27"/>
        <v>0.29747999999999997</v>
      </c>
      <c r="BG17" s="24">
        <f t="shared" si="27"/>
        <v>0.22685500000000003</v>
      </c>
      <c r="BH17" s="24">
        <f t="shared" si="27"/>
        <v>0.19653699999999996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0.25038258479999986</v>
      </c>
      <c r="BM17" s="24">
        <f t="shared" si="27"/>
        <v>0.20594743856601383</v>
      </c>
      <c r="BN17" s="24">
        <f t="shared" si="27"/>
        <v>0.19667604616225098</v>
      </c>
      <c r="BO17" s="24">
        <f t="shared" si="27"/>
        <v>0.18398144547923923</v>
      </c>
      <c r="BP17" s="24" t="e">
        <f t="shared" si="27"/>
        <v>#DIV/0!</v>
      </c>
      <c r="BQ17" s="24">
        <f t="shared" si="27"/>
        <v>0.21188174302750529</v>
      </c>
      <c r="BR17" s="21"/>
      <c r="BS17" s="35">
        <f t="shared" si="13"/>
        <v>43070</v>
      </c>
      <c r="BT17" s="24">
        <f t="shared" si="14"/>
        <v>1.2482554566351852E-3</v>
      </c>
      <c r="BU17" s="24">
        <f t="shared" si="15"/>
        <v>1.8639098185933262E-4</v>
      </c>
      <c r="BV17" s="24">
        <f t="shared" si="16"/>
        <v>5.8463771184863174E-4</v>
      </c>
      <c r="BW17" s="24">
        <f t="shared" si="17"/>
        <v>2.1244353694679884E-2</v>
      </c>
      <c r="BX17" s="24">
        <f t="shared" si="18"/>
        <v>1.781669328776176E-3</v>
      </c>
      <c r="BY17" s="24">
        <f t="shared" si="19"/>
        <v>2.6143608331589381E-3</v>
      </c>
      <c r="BZ17" s="24">
        <f t="shared" si="20"/>
        <v>3.2060520736743986E-3</v>
      </c>
      <c r="CA17" s="24">
        <f t="shared" si="21"/>
        <v>6.981412657855046E-4</v>
      </c>
      <c r="CB17" s="24">
        <f t="shared" si="22"/>
        <v>4.8433744905665839E-4</v>
      </c>
      <c r="CC17" s="24">
        <f t="shared" si="23"/>
        <v>-8.568325501410356E-6</v>
      </c>
      <c r="CD17" s="24">
        <f t="shared" si="24"/>
        <v>1.9671659741873253E-3</v>
      </c>
      <c r="CE17" s="24">
        <f t="shared" si="25"/>
        <v>2.7908061683738138E-4</v>
      </c>
      <c r="CF17" s="24">
        <f t="shared" si="26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4"/>
        <v>127.01341140000002</v>
      </c>
      <c r="S18" s="19">
        <f t="shared" si="5"/>
        <v>123.21719444093497</v>
      </c>
      <c r="T18" s="19">
        <f t="shared" si="6"/>
        <v>121.9368845670582</v>
      </c>
      <c r="U18" s="19">
        <f t="shared" si="7"/>
        <v>119.95909336437721</v>
      </c>
      <c r="V18" s="19"/>
      <c r="W18" s="20">
        <f t="shared" si="8"/>
        <v>123.05909936526255</v>
      </c>
      <c r="X18" s="21"/>
      <c r="Y18" s="41">
        <f t="shared" si="9"/>
        <v>1.5799045419356617E-2</v>
      </c>
      <c r="Z18" s="24">
        <f t="shared" si="9"/>
        <v>2.6123626934138944E-2</v>
      </c>
      <c r="AA18" s="24">
        <f t="shared" si="9"/>
        <v>2.1052767285056673E-2</v>
      </c>
      <c r="AB18" s="24">
        <f t="shared" ref="AB18:AQ35" si="28">+E18/E17-1</f>
        <v>-1.779137020866095E-2</v>
      </c>
      <c r="AC18" s="24">
        <f t="shared" si="28"/>
        <v>-1.580782667429359E-2</v>
      </c>
      <c r="AD18" s="24">
        <f t="shared" si="28"/>
        <v>1.14930123266892E-2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1.8516434667845028E-2</v>
      </c>
      <c r="AH18" s="24">
        <f t="shared" si="28"/>
        <v>3.8807790694229016E-2</v>
      </c>
      <c r="AI18" s="24">
        <f t="shared" si="28"/>
        <v>1.1059900730647776E-3</v>
      </c>
      <c r="AJ18" s="24">
        <f t="shared" si="28"/>
        <v>3.2222226750512561E-2</v>
      </c>
      <c r="AK18" s="24">
        <f t="shared" si="28"/>
        <v>3.3066257040108349E-2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1.5796388593463551E-2</v>
      </c>
      <c r="AP18" s="24">
        <f t="shared" si="28"/>
        <v>2.1745977481837153E-2</v>
      </c>
      <c r="AQ18" s="24">
        <f t="shared" si="28"/>
        <v>1.8963193573655168E-2</v>
      </c>
      <c r="AR18" s="24">
        <f t="shared" ref="AP18:AS33" si="29">+U18/U17-1</f>
        <v>1.3183895933617684E-2</v>
      </c>
      <c r="AS18" s="24" t="e">
        <f t="shared" si="29"/>
        <v>#DIV/0!</v>
      </c>
      <c r="AT18" s="24">
        <f t="shared" si="12"/>
        <v>1.5438181763825609E-2</v>
      </c>
      <c r="AU18" s="21"/>
      <c r="AV18" s="24">
        <f t="shared" si="27"/>
        <v>0.25368610148746962</v>
      </c>
      <c r="AW18" s="24">
        <f t="shared" si="27"/>
        <v>0.23119155753458065</v>
      </c>
      <c r="AX18" s="24">
        <f t="shared" si="27"/>
        <v>0.26088548548867263</v>
      </c>
      <c r="AY18" s="24">
        <f t="shared" si="27"/>
        <v>0.16097776787821627</v>
      </c>
      <c r="AZ18" s="24">
        <f t="shared" si="27"/>
        <v>0.52297431917200421</v>
      </c>
      <c r="BA18" s="24">
        <f t="shared" si="27"/>
        <v>0.18003055566295978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0.31648066701728217</v>
      </c>
      <c r="BE18" s="24">
        <f t="shared" si="27"/>
        <v>0.22249353467063138</v>
      </c>
      <c r="BF18" s="24">
        <f t="shared" si="27"/>
        <v>0.29262122724454631</v>
      </c>
      <c r="BG18" s="24">
        <f t="shared" si="27"/>
        <v>0.22608794153754408</v>
      </c>
      <c r="BH18" s="24">
        <f t="shared" si="27"/>
        <v>0.21047621845530129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0.2536763148231358</v>
      </c>
      <c r="BM18" s="24">
        <f t="shared" si="27"/>
        <v>0.21547831302539366</v>
      </c>
      <c r="BN18" s="24">
        <f t="shared" si="27"/>
        <v>0.20142018274299889</v>
      </c>
      <c r="BO18" s="24">
        <f t="shared" si="27"/>
        <v>0.19078148967177277</v>
      </c>
      <c r="BP18" s="24" t="e">
        <f t="shared" si="27"/>
        <v>#DIV/0!</v>
      </c>
      <c r="BQ18" s="24">
        <f t="shared" si="27"/>
        <v>0.21572526528791292</v>
      </c>
      <c r="BR18" s="21"/>
      <c r="BS18" s="35">
        <f t="shared" si="13"/>
        <v>43101</v>
      </c>
      <c r="BT18" s="24">
        <f t="shared" si="14"/>
        <v>5.9526433310513752E-3</v>
      </c>
      <c r="BU18" s="24">
        <f t="shared" si="15"/>
        <v>6.8329419893921079E-4</v>
      </c>
      <c r="BV18" s="24">
        <f t="shared" si="16"/>
        <v>-1.3974911867638304E-3</v>
      </c>
      <c r="BW18" s="24">
        <f t="shared" si="17"/>
        <v>-2.0459201594379903E-3</v>
      </c>
      <c r="BX18" s="24">
        <f t="shared" si="18"/>
        <v>6.7815117179252735E-4</v>
      </c>
      <c r="BY18" s="24">
        <f t="shared" si="19"/>
        <v>1.6597227109578436E-3</v>
      </c>
      <c r="BZ18" s="24">
        <f t="shared" si="20"/>
        <v>2.3093018829295122E-3</v>
      </c>
      <c r="CA18" s="24">
        <f t="shared" si="21"/>
        <v>5.5838545032277961E-4</v>
      </c>
      <c r="CB18" s="24">
        <f t="shared" si="22"/>
        <v>2.8130894951343211E-3</v>
      </c>
      <c r="CC18" s="24">
        <f t="shared" si="23"/>
        <v>3.4658731021955696E-5</v>
      </c>
      <c r="CD18" s="24">
        <f t="shared" si="24"/>
        <v>3.427140288805427E-3</v>
      </c>
      <c r="CE18" s="24">
        <f t="shared" si="25"/>
        <v>1.1232937350846789E-3</v>
      </c>
      <c r="CF18" s="24">
        <f t="shared" si="26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4"/>
        <v>130.28964427999998</v>
      </c>
      <c r="S19" s="19">
        <f t="shared" si="5"/>
        <v>125.10865255843338</v>
      </c>
      <c r="T19" s="19">
        <f t="shared" si="6"/>
        <v>123.05981379404534</v>
      </c>
      <c r="U19" s="19">
        <f t="shared" si="7"/>
        <v>120.59644326736516</v>
      </c>
      <c r="V19" s="19"/>
      <c r="W19" s="20">
        <f t="shared" si="8"/>
        <v>125.86268645893441</v>
      </c>
      <c r="X19" s="21"/>
      <c r="Y19" s="41">
        <f t="shared" ref="Y19:AN48" si="30">+B19/B18-1</f>
        <v>2.5797014046405664E-2</v>
      </c>
      <c r="Z19" s="24">
        <f t="shared" si="30"/>
        <v>2.4469205841181063E-2</v>
      </c>
      <c r="AA19" s="24">
        <f t="shared" si="30"/>
        <v>1.717724116161623E-2</v>
      </c>
      <c r="AB19" s="24">
        <f t="shared" si="28"/>
        <v>-5.8991208963354858E-3</v>
      </c>
      <c r="AC19" s="24">
        <f t="shared" si="28"/>
        <v>4.9300316282784085E-2</v>
      </c>
      <c r="AD19" s="24">
        <f t="shared" si="28"/>
        <v>1.7736773874826861E-2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7.6844394235609625E-2</v>
      </c>
      <c r="AH19" s="24">
        <f t="shared" si="28"/>
        <v>2.746924070962109E-3</v>
      </c>
      <c r="AI19" s="24">
        <f t="shared" si="28"/>
        <v>1.4930923116601269E-2</v>
      </c>
      <c r="AJ19" s="24">
        <f t="shared" si="28"/>
        <v>1.7982654591369052E-2</v>
      </c>
      <c r="AK19" s="24">
        <f t="shared" si="28"/>
        <v>1.4339431535585145E-2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2.5794385363622663E-2</v>
      </c>
      <c r="AP19" s="24">
        <f t="shared" si="29"/>
        <v>1.5350602049335693E-2</v>
      </c>
      <c r="AQ19" s="24">
        <f t="shared" si="29"/>
        <v>9.2091021594831179E-3</v>
      </c>
      <c r="AR19" s="24">
        <f t="shared" si="29"/>
        <v>5.313060353432153E-3</v>
      </c>
      <c r="AS19" s="24" t="e">
        <f t="shared" si="29"/>
        <v>#DIV/0!</v>
      </c>
      <c r="AT19" s="24">
        <f t="shared" si="12"/>
        <v>2.2782444436313387E-2</v>
      </c>
      <c r="AU19" s="21"/>
      <c r="AV19" s="24">
        <f t="shared" si="27"/>
        <v>0.25511205729781294</v>
      </c>
      <c r="AW19" s="24">
        <f t="shared" si="27"/>
        <v>0.23860510291320858</v>
      </c>
      <c r="AX19" s="24">
        <f t="shared" si="27"/>
        <v>0.22199437621704865</v>
      </c>
      <c r="AY19" s="24">
        <f t="shared" si="27"/>
        <v>0.15941957581860167</v>
      </c>
      <c r="AZ19" s="24">
        <f t="shared" si="27"/>
        <v>0.47388846557605691</v>
      </c>
      <c r="BA19" s="24">
        <f t="shared" si="27"/>
        <v>0.19677566594018048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0.36213215558953205</v>
      </c>
      <c r="BE19" s="24">
        <f t="shared" si="27"/>
        <v>0.22506136893376794</v>
      </c>
      <c r="BF19" s="24">
        <f t="shared" si="27"/>
        <v>0.2562981245711673</v>
      </c>
      <c r="BG19" s="24">
        <f t="shared" si="27"/>
        <v>0.22616806785032528</v>
      </c>
      <c r="BH19" s="24">
        <f t="shared" si="27"/>
        <v>0.20396364181076532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0.2551034499026863</v>
      </c>
      <c r="BM19" s="24">
        <f t="shared" si="27"/>
        <v>0.2178220552205703</v>
      </c>
      <c r="BN19" s="24">
        <f t="shared" si="27"/>
        <v>0.20400639192673653</v>
      </c>
      <c r="BO19" s="24">
        <f t="shared" si="27"/>
        <v>0.19430010213953475</v>
      </c>
      <c r="BP19" s="24" t="e">
        <f t="shared" si="27"/>
        <v>#DIV/0!</v>
      </c>
      <c r="BQ19" s="24">
        <f t="shared" si="27"/>
        <v>0.22445488826092941</v>
      </c>
      <c r="BR19" s="21"/>
      <c r="BS19" s="35">
        <f t="shared" si="13"/>
        <v>43132</v>
      </c>
      <c r="BT19" s="24">
        <f t="shared" si="14"/>
        <v>5.6323307459687595E-3</v>
      </c>
      <c r="BU19" s="24">
        <f t="shared" si="15"/>
        <v>5.6039253724175504E-4</v>
      </c>
      <c r="BV19" s="24">
        <f t="shared" si="16"/>
        <v>-4.4804632849583379E-4</v>
      </c>
      <c r="BW19" s="24">
        <f t="shared" si="17"/>
        <v>6.1821327767573372E-3</v>
      </c>
      <c r="BX19" s="24">
        <f t="shared" si="18"/>
        <v>1.042131107659196E-3</v>
      </c>
      <c r="BY19" s="24">
        <f t="shared" si="19"/>
        <v>2.4533223319820438E-3</v>
      </c>
      <c r="BZ19" s="24">
        <f t="shared" si="20"/>
        <v>4.9446160168862387E-3</v>
      </c>
      <c r="CA19" s="24">
        <f t="shared" si="21"/>
        <v>2.3235346774822126E-3</v>
      </c>
      <c r="CB19" s="24">
        <f t="shared" si="22"/>
        <v>2.0362855637969372E-4</v>
      </c>
      <c r="CC19" s="24">
        <f t="shared" si="23"/>
        <v>4.6112678296291837E-4</v>
      </c>
      <c r="CD19" s="24">
        <f t="shared" si="24"/>
        <v>1.9435492112330275E-3</v>
      </c>
      <c r="CE19" s="24">
        <f t="shared" si="25"/>
        <v>4.9540525624199223E-4</v>
      </c>
      <c r="CF19" s="24">
        <f t="shared" si="26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4"/>
        <v>133.50233509999998</v>
      </c>
      <c r="S20" s="19">
        <f t="shared" si="5"/>
        <v>128.35407244156664</v>
      </c>
      <c r="T20" s="19">
        <f t="shared" si="6"/>
        <v>126.99044239278886</v>
      </c>
      <c r="U20" s="19">
        <f t="shared" si="7"/>
        <v>125.41556849049283</v>
      </c>
      <c r="V20" s="19"/>
      <c r="W20" s="20">
        <f t="shared" si="8"/>
        <v>130.1576704558569</v>
      </c>
      <c r="X20" s="21"/>
      <c r="Y20" s="41">
        <f t="shared" si="30"/>
        <v>2.464861429734766E-2</v>
      </c>
      <c r="Z20" s="24">
        <f t="shared" si="30"/>
        <v>1.9640758114324308E-2</v>
      </c>
      <c r="AA20" s="24">
        <f t="shared" si="30"/>
        <v>6.5773600099923168E-3</v>
      </c>
      <c r="AB20" s="24">
        <f t="shared" si="28"/>
        <v>6.8240247599082204E-2</v>
      </c>
      <c r="AC20" s="24">
        <f t="shared" si="28"/>
        <v>9.9696011345904445E-3</v>
      </c>
      <c r="AD20" s="24">
        <f t="shared" si="28"/>
        <v>4.8089321831014997E-2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2.2914030937067231E-2</v>
      </c>
      <c r="AH20" s="24">
        <f t="shared" si="28"/>
        <v>1.2217862431119997E-2</v>
      </c>
      <c r="AI20" s="24">
        <f t="shared" si="28"/>
        <v>0.14687527734393058</v>
      </c>
      <c r="AJ20" s="24">
        <f t="shared" si="28"/>
        <v>1.4105308883303858E-2</v>
      </c>
      <c r="AK20" s="24">
        <f t="shared" si="28"/>
        <v>2.4008096810804069E-2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2.4658067321879695E-2</v>
      </c>
      <c r="AP20" s="24">
        <f t="shared" si="29"/>
        <v>2.5940810781392321E-2</v>
      </c>
      <c r="AQ20" s="24">
        <f t="shared" si="29"/>
        <v>3.1940797548433375E-2</v>
      </c>
      <c r="AR20" s="24">
        <f t="shared" si="29"/>
        <v>3.996075748638428E-2</v>
      </c>
      <c r="AS20" s="24" t="e">
        <f t="shared" si="29"/>
        <v>#DIV/0!</v>
      </c>
      <c r="AT20" s="24">
        <f t="shared" si="12"/>
        <v>3.4124362968558142E-2</v>
      </c>
      <c r="AU20" s="21"/>
      <c r="AV20" s="24">
        <f t="shared" si="27"/>
        <v>0.25634677078598611</v>
      </c>
      <c r="AW20" s="24">
        <f t="shared" si="27"/>
        <v>0.2200822565873628</v>
      </c>
      <c r="AX20" s="24">
        <f t="shared" si="27"/>
        <v>0.2112963894835409</v>
      </c>
      <c r="AY20" s="24">
        <f t="shared" si="27"/>
        <v>0.18221943536811791</v>
      </c>
      <c r="AZ20" s="24">
        <f t="shared" si="27"/>
        <v>0.45671609993536477</v>
      </c>
      <c r="BA20" s="24">
        <f t="shared" si="27"/>
        <v>0.24300395829641519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0.36039694501975328</v>
      </c>
      <c r="BE20" s="24">
        <f t="shared" si="27"/>
        <v>0.22237425537944522</v>
      </c>
      <c r="BF20" s="24">
        <f t="shared" si="27"/>
        <v>0.35074124169821808</v>
      </c>
      <c r="BG20" s="24">
        <f t="shared" si="27"/>
        <v>0.23123751545705318</v>
      </c>
      <c r="BH20" s="24">
        <f t="shared" si="27"/>
        <v>0.21599270364031908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0.25634615963832919</v>
      </c>
      <c r="BM20" s="24">
        <f t="shared" si="27"/>
        <v>0.2188661639084184</v>
      </c>
      <c r="BN20" s="24">
        <f t="shared" si="27"/>
        <v>0.2187632321378048</v>
      </c>
      <c r="BO20" s="24">
        <f t="shared" si="27"/>
        <v>0.21337282809129898</v>
      </c>
      <c r="BP20" s="24" t="e">
        <f t="shared" si="27"/>
        <v>#DIV/0!</v>
      </c>
      <c r="BQ20" s="24">
        <f t="shared" si="27"/>
        <v>0.23864217523973741</v>
      </c>
      <c r="BR20" s="21"/>
      <c r="BS20" s="35">
        <f t="shared" si="13"/>
        <v>43160</v>
      </c>
      <c r="BT20" s="24">
        <f t="shared" si="14"/>
        <v>4.5150649352642801E-3</v>
      </c>
      <c r="BU20" s="24">
        <f t="shared" si="15"/>
        <v>2.1277752236718248E-4</v>
      </c>
      <c r="BV20" s="24">
        <f t="shared" si="16"/>
        <v>5.0227926193076623E-3</v>
      </c>
      <c r="BW20" s="24">
        <f t="shared" si="17"/>
        <v>1.2788063362634229E-3</v>
      </c>
      <c r="BX20" s="24">
        <f t="shared" si="18"/>
        <v>2.8033054394268836E-3</v>
      </c>
      <c r="BY20" s="24">
        <f t="shared" si="19"/>
        <v>9.0417088477896454E-4</v>
      </c>
      <c r="BZ20" s="24">
        <f t="shared" si="20"/>
        <v>1.487052704209722E-3</v>
      </c>
      <c r="CA20" s="24">
        <f t="shared" si="21"/>
        <v>7.2732745778114095E-4</v>
      </c>
      <c r="CB20" s="24">
        <f t="shared" si="22"/>
        <v>8.8535443272114221E-4</v>
      </c>
      <c r="CC20" s="24">
        <f t="shared" si="23"/>
        <v>4.4880474751575871E-3</v>
      </c>
      <c r="CD20" s="24">
        <f t="shared" si="24"/>
        <v>1.5128758405204311E-3</v>
      </c>
      <c r="CE20" s="24">
        <f t="shared" si="25"/>
        <v>8.2017832349512139E-4</v>
      </c>
      <c r="CF20" s="24">
        <f t="shared" si="26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4"/>
        <v>136.93771648999999</v>
      </c>
      <c r="S21" s="19">
        <f t="shared" si="5"/>
        <v>130.39881516108659</v>
      </c>
      <c r="T21" s="19">
        <f t="shared" si="6"/>
        <v>129.7278466539197</v>
      </c>
      <c r="U21" s="19">
        <f t="shared" si="7"/>
        <v>128.10056228172292</v>
      </c>
      <c r="V21" s="19"/>
      <c r="W21" s="20">
        <f t="shared" si="8"/>
        <v>133.42458451625311</v>
      </c>
      <c r="X21" s="21"/>
      <c r="Y21" s="41">
        <f t="shared" si="30"/>
        <v>2.5731295523389708E-2</v>
      </c>
      <c r="Z21" s="24">
        <f t="shared" si="30"/>
        <v>8.0228782123556996E-3</v>
      </c>
      <c r="AA21" s="24">
        <f t="shared" si="30"/>
        <v>1.1207411489504437E-2</v>
      </c>
      <c r="AB21" s="24">
        <f t="shared" si="28"/>
        <v>3.2635809886876865E-2</v>
      </c>
      <c r="AC21" s="24">
        <f t="shared" si="28"/>
        <v>6.7189651518325233E-2</v>
      </c>
      <c r="AD21" s="24">
        <f t="shared" si="28"/>
        <v>1.1166482750907036E-2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6.8270312709650671E-3</v>
      </c>
      <c r="AH21" s="24">
        <f t="shared" si="28"/>
        <v>2.1432100847026847E-2</v>
      </c>
      <c r="AI21" s="24">
        <f t="shared" si="28"/>
        <v>5.8124153403318335E-3</v>
      </c>
      <c r="AJ21" s="24">
        <f t="shared" si="28"/>
        <v>2.1891713275159264E-2</v>
      </c>
      <c r="AK21" s="24">
        <f t="shared" si="28"/>
        <v>1.401401479365294E-2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2.5732743831235139E-2</v>
      </c>
      <c r="AP21" s="24">
        <f t="shared" si="29"/>
        <v>1.5930485730796029E-2</v>
      </c>
      <c r="AQ21" s="24">
        <f t="shared" si="29"/>
        <v>2.1555986494352641E-2</v>
      </c>
      <c r="AR21" s="24">
        <f t="shared" si="29"/>
        <v>2.1408775828605453E-2</v>
      </c>
      <c r="AS21" s="24" t="e">
        <f t="shared" si="29"/>
        <v>#DIV/0!</v>
      </c>
      <c r="AT21" s="24">
        <f t="shared" si="12"/>
        <v>2.5099666035465651E-2</v>
      </c>
      <c r="AU21" s="21"/>
      <c r="AV21" s="24">
        <f t="shared" si="27"/>
        <v>0.25560579233880376</v>
      </c>
      <c r="AW21" s="24">
        <f t="shared" si="27"/>
        <v>0.20254471937766438</v>
      </c>
      <c r="AX21" s="24">
        <f t="shared" si="27"/>
        <v>0.1972728898752707</v>
      </c>
      <c r="AY21" s="24">
        <f t="shared" si="27"/>
        <v>0.16192845639749298</v>
      </c>
      <c r="AZ21" s="24">
        <f t="shared" si="27"/>
        <v>0.48599867114221373</v>
      </c>
      <c r="BA21" s="24">
        <f t="shared" si="27"/>
        <v>0.24421158323011571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0.28195360905829392</v>
      </c>
      <c r="BE21" s="24">
        <f t="shared" si="27"/>
        <v>0.20764888129642811</v>
      </c>
      <c r="BF21" s="24">
        <f t="shared" si="27"/>
        <v>0.30782792362481137</v>
      </c>
      <c r="BG21" s="24">
        <f t="shared" si="27"/>
        <v>0.2330146729008189</v>
      </c>
      <c r="BH21" s="24">
        <f t="shared" si="27"/>
        <v>0.21017050297587803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0.25560623886106848</v>
      </c>
      <c r="BM21" s="24">
        <f t="shared" si="27"/>
        <v>0.20706388762446504</v>
      </c>
      <c r="BN21" s="24">
        <f t="shared" si="27"/>
        <v>0.21090808107694636</v>
      </c>
      <c r="BO21" s="24">
        <f t="shared" si="27"/>
        <v>0.20145831974369544</v>
      </c>
      <c r="BP21" s="24" t="e">
        <f t="shared" si="27"/>
        <v>#DIV/0!</v>
      </c>
      <c r="BQ21" s="24">
        <f t="shared" si="27"/>
        <v>0.23846523412723331</v>
      </c>
      <c r="BR21" s="21"/>
      <c r="BS21" s="35">
        <f t="shared" si="13"/>
        <v>43191</v>
      </c>
      <c r="BT21" s="24">
        <f t="shared" si="14"/>
        <v>1.8353047276911001E-3</v>
      </c>
      <c r="BU21" s="24">
        <f t="shared" si="15"/>
        <v>3.5616533885431882E-4</v>
      </c>
      <c r="BV21" s="24">
        <f t="shared" si="16"/>
        <v>2.5043384857845602E-3</v>
      </c>
      <c r="BW21" s="24">
        <f t="shared" si="17"/>
        <v>8.494987221241819E-3</v>
      </c>
      <c r="BX21" s="24">
        <f t="shared" si="18"/>
        <v>6.658271586813077E-4</v>
      </c>
      <c r="BY21" s="24">
        <f t="shared" si="19"/>
        <v>1.3041524222712909E-3</v>
      </c>
      <c r="BZ21" s="24">
        <f t="shared" si="20"/>
        <v>5.820228339780127E-3</v>
      </c>
      <c r="CA21" s="24">
        <f t="shared" si="21"/>
        <v>2.1633388962628779E-4</v>
      </c>
      <c r="CB21" s="24">
        <f t="shared" si="22"/>
        <v>1.5342132150037279E-3</v>
      </c>
      <c r="CC21" s="24">
        <f t="shared" si="23"/>
        <v>1.987955308802476E-4</v>
      </c>
      <c r="CD21" s="24">
        <f t="shared" si="24"/>
        <v>2.323852383620414E-3</v>
      </c>
      <c r="CE21" s="24">
        <f t="shared" si="25"/>
        <v>4.7845550804927374E-4</v>
      </c>
      <c r="CF21" s="24">
        <f t="shared" si="26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4"/>
        <v>139.57963509000004</v>
      </c>
      <c r="S22" s="19">
        <f t="shared" si="5"/>
        <v>133.75223515476947</v>
      </c>
      <c r="T22" s="19">
        <f t="shared" si="6"/>
        <v>132.26971234635346</v>
      </c>
      <c r="U22" s="19">
        <f t="shared" si="7"/>
        <v>130.54957737679473</v>
      </c>
      <c r="V22" s="19"/>
      <c r="W22" s="20">
        <f t="shared" si="8"/>
        <v>136.07963446816692</v>
      </c>
      <c r="X22" s="21"/>
      <c r="Y22" s="41">
        <f t="shared" si="30"/>
        <v>1.9293402853846509E-2</v>
      </c>
      <c r="Z22" s="24">
        <f t="shared" si="30"/>
        <v>3.6805060638732234E-2</v>
      </c>
      <c r="AA22" s="24">
        <f t="shared" si="30"/>
        <v>1.3930788895613055E-2</v>
      </c>
      <c r="AB22" s="24">
        <f t="shared" si="28"/>
        <v>1.7058979318314904E-2</v>
      </c>
      <c r="AC22" s="24">
        <f t="shared" si="28"/>
        <v>-1.2808132353991586E-2</v>
      </c>
      <c r="AD22" s="24">
        <f t="shared" si="28"/>
        <v>2.3278910716789669E-2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3.5799768301661761E-2</v>
      </c>
      <c r="AH22" s="24">
        <f t="shared" si="28"/>
        <v>1.9655719225845969E-2</v>
      </c>
      <c r="AI22" s="24">
        <f t="shared" si="28"/>
        <v>3.1373214337382382E-3</v>
      </c>
      <c r="AJ22" s="24">
        <f t="shared" si="28"/>
        <v>2.0678700923078885E-2</v>
      </c>
      <c r="AK22" s="24">
        <f t="shared" si="28"/>
        <v>1.5447930060326076E-2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1.929284836725742E-2</v>
      </c>
      <c r="AP22" s="24">
        <f t="shared" si="29"/>
        <v>2.5716644660768395E-2</v>
      </c>
      <c r="AQ22" s="24">
        <f t="shared" si="29"/>
        <v>1.9593832457689642E-2</v>
      </c>
      <c r="AR22" s="24">
        <f t="shared" si="29"/>
        <v>1.9117910580953357E-2</v>
      </c>
      <c r="AS22" s="24" t="e">
        <f t="shared" si="29"/>
        <v>#DIV/0!</v>
      </c>
      <c r="AT22" s="24">
        <f t="shared" si="12"/>
        <v>1.9899255909546332E-2</v>
      </c>
      <c r="AU22" s="21"/>
      <c r="AV22" s="24">
        <f t="shared" si="27"/>
        <v>0.2636168338603686</v>
      </c>
      <c r="AW22" s="24">
        <f t="shared" si="27"/>
        <v>0.23384513621145064</v>
      </c>
      <c r="AX22" s="24">
        <f t="shared" si="27"/>
        <v>0.1915755246822346</v>
      </c>
      <c r="AY22" s="24">
        <f t="shared" si="27"/>
        <v>0.17442209602324965</v>
      </c>
      <c r="AZ22" s="24">
        <f t="shared" si="27"/>
        <v>0.44016305535648037</v>
      </c>
      <c r="BA22" s="24">
        <f t="shared" si="27"/>
        <v>0.2359415779302767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0.32848206285046544</v>
      </c>
      <c r="BE22" s="24">
        <f t="shared" si="27"/>
        <v>0.22050492548877543</v>
      </c>
      <c r="BF22" s="24">
        <f t="shared" si="27"/>
        <v>0.28694441023079875</v>
      </c>
      <c r="BG22" s="24">
        <f t="shared" si="27"/>
        <v>0.24547762078782798</v>
      </c>
      <c r="BH22" s="24">
        <f t="shared" si="27"/>
        <v>0.21197680985104617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0.26361635108703729</v>
      </c>
      <c r="BM22" s="24">
        <f t="shared" si="27"/>
        <v>0.22315556074328291</v>
      </c>
      <c r="BN22" s="24">
        <f t="shared" si="27"/>
        <v>0.21909626863879827</v>
      </c>
      <c r="BO22" s="24">
        <f t="shared" si="27"/>
        <v>0.20785541547970987</v>
      </c>
      <c r="BP22" s="24" t="e">
        <f t="shared" si="27"/>
        <v>#DIV/0!</v>
      </c>
      <c r="BQ22" s="24">
        <f t="shared" si="27"/>
        <v>0.24719481411630428</v>
      </c>
      <c r="BR22" s="21"/>
      <c r="BS22" s="35">
        <f t="shared" si="13"/>
        <v>43221</v>
      </c>
      <c r="BT22" s="24">
        <f t="shared" si="14"/>
        <v>8.2741293139961571E-3</v>
      </c>
      <c r="BU22" s="24">
        <f t="shared" si="15"/>
        <v>4.3644415720983057E-4</v>
      </c>
      <c r="BV22" s="24">
        <f t="shared" si="16"/>
        <v>1.3178477851290402E-3</v>
      </c>
      <c r="BW22" s="24">
        <f t="shared" si="17"/>
        <v>-1.6848224744044809E-3</v>
      </c>
      <c r="BX22" s="24">
        <f t="shared" si="18"/>
        <v>1.3683488147921033E-3</v>
      </c>
      <c r="BY22" s="24">
        <f t="shared" si="19"/>
        <v>1.9897004483780865E-3</v>
      </c>
      <c r="BZ22" s="24">
        <f t="shared" si="20"/>
        <v>2.2630199068191443E-3</v>
      </c>
      <c r="CA22" s="24">
        <f t="shared" si="21"/>
        <v>1.113510055645621E-3</v>
      </c>
      <c r="CB22" s="24">
        <f t="shared" si="22"/>
        <v>1.4011538068322907E-3</v>
      </c>
      <c r="CC22" s="24">
        <f t="shared" si="23"/>
        <v>1.0521856606639662E-4</v>
      </c>
      <c r="CD22" s="24">
        <f t="shared" si="24"/>
        <v>2.1868717229695353E-3</v>
      </c>
      <c r="CE22" s="24">
        <f t="shared" si="25"/>
        <v>5.2138632081671324E-4</v>
      </c>
      <c r="CF22" s="24">
        <f t="shared" si="26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4"/>
        <v>145.05797404</v>
      </c>
      <c r="S23" s="19">
        <f t="shared" si="5"/>
        <v>138.63933374921041</v>
      </c>
      <c r="T23" s="19">
        <f t="shared" si="6"/>
        <v>136.45495443867796</v>
      </c>
      <c r="U23" s="19">
        <f t="shared" si="7"/>
        <v>134.70450873108268</v>
      </c>
      <c r="V23" s="19"/>
      <c r="W23" s="20">
        <f t="shared" si="8"/>
        <v>141.40367753414117</v>
      </c>
      <c r="X23" s="21"/>
      <c r="Y23" s="41">
        <f t="shared" si="30"/>
        <v>3.9247743229688936E-2</v>
      </c>
      <c r="Z23" s="24">
        <f t="shared" si="30"/>
        <v>4.7463813349587713E-2</v>
      </c>
      <c r="AA23" s="24">
        <f t="shared" si="30"/>
        <v>1.0883562122677937E-2</v>
      </c>
      <c r="AB23" s="24">
        <f t="shared" si="28"/>
        <v>2.13511393639636E-2</v>
      </c>
      <c r="AC23" s="24">
        <f t="shared" si="28"/>
        <v>3.8609995458962265E-2</v>
      </c>
      <c r="AD23" s="24">
        <f t="shared" si="28"/>
        <v>3.9209387477020519E-2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2.2604692400389759E-3</v>
      </c>
      <c r="AH23" s="24">
        <f t="shared" si="28"/>
        <v>3.8728269545698302E-2</v>
      </c>
      <c r="AI23" s="24">
        <f t="shared" si="28"/>
        <v>1.4608373019904919E-2</v>
      </c>
      <c r="AJ23" s="24">
        <f t="shared" si="28"/>
        <v>3.122126152289173E-2</v>
      </c>
      <c r="AK23" s="24">
        <f t="shared" si="28"/>
        <v>2.8246626032310873E-2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3.9248841326082973E-2</v>
      </c>
      <c r="AP23" s="24">
        <f t="shared" si="29"/>
        <v>3.6538444301778661E-2</v>
      </c>
      <c r="AQ23" s="24">
        <f t="shared" si="29"/>
        <v>3.1641726727017261E-2</v>
      </c>
      <c r="AR23" s="24">
        <f t="shared" si="29"/>
        <v>3.1826463461432031E-2</v>
      </c>
      <c r="AS23" s="24" t="e">
        <f t="shared" si="29"/>
        <v>#DIV/0!</v>
      </c>
      <c r="AT23" s="24">
        <f t="shared" si="12"/>
        <v>3.9124466249354173E-2</v>
      </c>
      <c r="AU23" s="21"/>
      <c r="AV23" s="24">
        <f t="shared" si="27"/>
        <v>0.29522841787483833</v>
      </c>
      <c r="AW23" s="24">
        <f t="shared" si="27"/>
        <v>0.27586694253539834</v>
      </c>
      <c r="AX23" s="24">
        <f t="shared" si="27"/>
        <v>0.19891889289497033</v>
      </c>
      <c r="AY23" s="24">
        <f t="shared" si="27"/>
        <v>0.19226138772186618</v>
      </c>
      <c r="AZ23" s="24">
        <f t="shared" si="27"/>
        <v>0.46022385196064808</v>
      </c>
      <c r="BA23" s="24">
        <f t="shared" si="27"/>
        <v>0.26699954059685282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0.3064530725259762</v>
      </c>
      <c r="BE23" s="24">
        <f t="shared" si="27"/>
        <v>0.23115996165944597</v>
      </c>
      <c r="BF23" s="24">
        <f t="shared" si="27"/>
        <v>0.29628078685712755</v>
      </c>
      <c r="BG23" s="24">
        <f t="shared" si="27"/>
        <v>0.26306641647796214</v>
      </c>
      <c r="BH23" s="24">
        <f t="shared" si="27"/>
        <v>0.23374253062172823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0.29523050670878814</v>
      </c>
      <c r="BM23" s="24">
        <f t="shared" si="27"/>
        <v>0.25012851763179689</v>
      </c>
      <c r="BN23" s="24">
        <f t="shared" si="27"/>
        <v>0.23806832164582215</v>
      </c>
      <c r="BO23" s="24">
        <f t="shared" si="27"/>
        <v>0.22740148205219946</v>
      </c>
      <c r="BP23" s="24" t="e">
        <f t="shared" si="27"/>
        <v>#DIV/0!</v>
      </c>
      <c r="BQ23" s="24">
        <f t="shared" si="27"/>
        <v>0.28063179668515437</v>
      </c>
      <c r="BR23" s="21"/>
      <c r="BS23" s="35">
        <f t="shared" si="13"/>
        <v>43252</v>
      </c>
      <c r="BT23" s="24">
        <f t="shared" si="14"/>
        <v>1.0853636910732191E-2</v>
      </c>
      <c r="BU23" s="24">
        <f t="shared" si="15"/>
        <v>3.3918226106892125E-4</v>
      </c>
      <c r="BV23" s="24">
        <f t="shared" si="16"/>
        <v>1.6458118641639267E-3</v>
      </c>
      <c r="BW23" s="24">
        <f t="shared" si="17"/>
        <v>4.918927783350042E-3</v>
      </c>
      <c r="BX23" s="24">
        <f t="shared" si="18"/>
        <v>2.313763863017626E-3</v>
      </c>
      <c r="BY23" s="24">
        <f t="shared" si="19"/>
        <v>4.2391058890958655E-3</v>
      </c>
      <c r="BZ23" s="24">
        <f t="shared" si="20"/>
        <v>7.3669321536036832E-3</v>
      </c>
      <c r="CA23" s="24">
        <f t="shared" si="21"/>
        <v>7.1447843530589043E-5</v>
      </c>
      <c r="CB23" s="24">
        <f t="shared" si="22"/>
        <v>2.7617178678893883E-3</v>
      </c>
      <c r="CC23" s="24">
        <f t="shared" si="23"/>
        <v>4.8216578306347545E-4</v>
      </c>
      <c r="CD23" s="24">
        <f t="shared" si="24"/>
        <v>3.3062854277116959E-3</v>
      </c>
      <c r="CE23" s="24">
        <f t="shared" si="25"/>
        <v>9.4976106892105357E-4</v>
      </c>
      <c r="CF23" s="24">
        <f t="shared" si="26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4"/>
        <v>149.11755650000001</v>
      </c>
      <c r="S24" s="19">
        <f t="shared" si="5"/>
        <v>143.2071731364498</v>
      </c>
      <c r="T24" s="19">
        <f t="shared" si="6"/>
        <v>140.43035323682054</v>
      </c>
      <c r="U24" s="19">
        <f t="shared" si="7"/>
        <v>138.59035188203339</v>
      </c>
      <c r="V24" s="19"/>
      <c r="W24" s="20">
        <f t="shared" si="8"/>
        <v>145.5732104443162</v>
      </c>
      <c r="X24" s="21"/>
      <c r="Y24" s="41">
        <f t="shared" si="30"/>
        <v>2.7986008374569549E-2</v>
      </c>
      <c r="Z24" s="24">
        <f t="shared" si="30"/>
        <v>3.9528969986419416E-2</v>
      </c>
      <c r="AA24" s="24">
        <f t="shared" si="30"/>
        <v>2.6241484419676553E-2</v>
      </c>
      <c r="AB24" s="24">
        <f t="shared" si="28"/>
        <v>-6.6172516734346321E-3</v>
      </c>
      <c r="AC24" s="24">
        <f t="shared" si="28"/>
        <v>4.7007092407458373E-5</v>
      </c>
      <c r="AD24" s="24">
        <f t="shared" si="28"/>
        <v>4.3243603557937327E-2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4.1968076554246281E-3</v>
      </c>
      <c r="AH24" s="24">
        <f t="shared" si="28"/>
        <v>4.8024486297169044E-2</v>
      </c>
      <c r="AI24" s="24">
        <f t="shared" si="28"/>
        <v>2.2423729470596676E-2</v>
      </c>
      <c r="AJ24" s="24">
        <f t="shared" si="28"/>
        <v>2.978530938447399E-2</v>
      </c>
      <c r="AK24" s="24">
        <f t="shared" si="28"/>
        <v>4.2982925266500605E-2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2.7985931051819124E-2</v>
      </c>
      <c r="AP24" s="24">
        <f t="shared" si="29"/>
        <v>3.2947643815876448E-2</v>
      </c>
      <c r="AQ24" s="24">
        <f t="shared" si="29"/>
        <v>2.9133414865702756E-2</v>
      </c>
      <c r="AR24" s="24">
        <f t="shared" si="29"/>
        <v>2.8847164713010409E-2</v>
      </c>
      <c r="AS24" s="24" t="e">
        <f t="shared" si="29"/>
        <v>#DIV/0!</v>
      </c>
      <c r="AT24" s="24">
        <f t="shared" si="12"/>
        <v>2.9486736009170178E-2</v>
      </c>
      <c r="AU24" s="21"/>
      <c r="AV24" s="24">
        <f t="shared" si="27"/>
        <v>0.30897060127335085</v>
      </c>
      <c r="AW24" s="24">
        <f t="shared" si="27"/>
        <v>0.31029472975373351</v>
      </c>
      <c r="AX24" s="24">
        <f t="shared" si="27"/>
        <v>0.19038003377848023</v>
      </c>
      <c r="AY24" s="24">
        <f t="shared" si="27"/>
        <v>0.2066776593937607</v>
      </c>
      <c r="AZ24" s="24">
        <f t="shared" si="27"/>
        <v>0.42496164780865953</v>
      </c>
      <c r="BA24" s="24">
        <f t="shared" si="27"/>
        <v>0.28967666804912384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0.30519150665447525</v>
      </c>
      <c r="BE24" s="24">
        <f t="shared" si="27"/>
        <v>0.25101073001665752</v>
      </c>
      <c r="BF24" s="24">
        <f t="shared" si="27"/>
        <v>0.31610257450906709</v>
      </c>
      <c r="BG24" s="24">
        <f t="shared" si="27"/>
        <v>0.26949640817571785</v>
      </c>
      <c r="BH24" s="24">
        <f t="shared" si="27"/>
        <v>0.26836902933301365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0.30897597272994615</v>
      </c>
      <c r="BM24" s="24">
        <f t="shared" si="27"/>
        <v>0.27214886167975583</v>
      </c>
      <c r="BN24" s="24">
        <f t="shared" si="27"/>
        <v>0.25501694707992506</v>
      </c>
      <c r="BO24" s="24">
        <f t="shared" si="27"/>
        <v>0.24875710870818035</v>
      </c>
      <c r="BP24" s="24" t="e">
        <f t="shared" si="27"/>
        <v>#DIV/0!</v>
      </c>
      <c r="BQ24" s="24">
        <f t="shared" si="27"/>
        <v>0.29866991437271673</v>
      </c>
      <c r="BR24" s="21"/>
      <c r="BS24" s="35">
        <f t="shared" si="13"/>
        <v>43282</v>
      </c>
      <c r="BT24" s="24">
        <f t="shared" si="14"/>
        <v>9.1106234601008116E-3</v>
      </c>
      <c r="BU24" s="24">
        <f t="shared" si="15"/>
        <v>7.9548594977740382E-4</v>
      </c>
      <c r="BV24" s="24">
        <f t="shared" si="16"/>
        <v>-5.0129430807772989E-4</v>
      </c>
      <c r="BW24" s="24">
        <f t="shared" si="17"/>
        <v>5.9850460022395452E-6</v>
      </c>
      <c r="BX24" s="24">
        <f t="shared" si="18"/>
        <v>2.5517306157114908E-3</v>
      </c>
      <c r="BY24" s="24">
        <f t="shared" si="19"/>
        <v>2.1692699895628016E-3</v>
      </c>
      <c r="BZ24" s="24">
        <f t="shared" si="20"/>
        <v>5.0208509412084188E-3</v>
      </c>
      <c r="CA24" s="24">
        <f t="shared" si="21"/>
        <v>1.2792961721571258E-4</v>
      </c>
      <c r="CB24" s="24">
        <f t="shared" si="22"/>
        <v>3.4229204553758415E-3</v>
      </c>
      <c r="CC24" s="24">
        <f t="shared" si="23"/>
        <v>7.2257300862688676E-4</v>
      </c>
      <c r="CD24" s="24">
        <f t="shared" si="24"/>
        <v>3.12985904967799E-3</v>
      </c>
      <c r="CE24" s="24">
        <f t="shared" si="25"/>
        <v>1.4299536324040945E-3</v>
      </c>
      <c r="CF24" s="24">
        <f t="shared" si="26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4"/>
        <v>155.17366657000002</v>
      </c>
      <c r="S25" s="19">
        <f t="shared" si="5"/>
        <v>147.05761781427671</v>
      </c>
      <c r="T25" s="19">
        <f t="shared" si="6"/>
        <v>143.64829276154057</v>
      </c>
      <c r="U25" s="19">
        <f t="shared" si="7"/>
        <v>141.66541521148622</v>
      </c>
      <c r="V25" s="19"/>
      <c r="W25" s="20">
        <f t="shared" si="8"/>
        <v>150.9867656664743</v>
      </c>
      <c r="X25" s="21"/>
      <c r="Y25" s="41">
        <f t="shared" si="30"/>
        <v>4.0618222640087298E-2</v>
      </c>
      <c r="Z25" s="24">
        <f t="shared" si="30"/>
        <v>3.4855284473886305E-2</v>
      </c>
      <c r="AA25" s="24">
        <f t="shared" si="30"/>
        <v>1.0777309752186159E-2</v>
      </c>
      <c r="AB25" s="24">
        <f t="shared" si="28"/>
        <v>7.558064021888633E-3</v>
      </c>
      <c r="AC25" s="24">
        <f t="shared" si="28"/>
        <v>8.6407433793905586E-2</v>
      </c>
      <c r="AD25" s="24">
        <f t="shared" si="28"/>
        <v>3.1380247828968644E-2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0.15311094108839418</v>
      </c>
      <c r="AH25" s="24">
        <f t="shared" si="28"/>
        <v>1.3956168638930899E-2</v>
      </c>
      <c r="AI25" s="24">
        <f t="shared" si="28"/>
        <v>1.9857983035563631E-2</v>
      </c>
      <c r="AJ25" s="24">
        <f t="shared" si="28"/>
        <v>2.4568280289438471E-2</v>
      </c>
      <c r="AK25" s="24">
        <f t="shared" si="28"/>
        <v>5.5331931638086029E-2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4.0612991603037774E-2</v>
      </c>
      <c r="AP25" s="24">
        <f t="shared" si="29"/>
        <v>2.6887233324256465E-2</v>
      </c>
      <c r="AQ25" s="24">
        <f t="shared" si="29"/>
        <v>2.2914843198416968E-2</v>
      </c>
      <c r="AR25" s="24">
        <f t="shared" si="29"/>
        <v>2.2188148653163875E-2</v>
      </c>
      <c r="AS25" s="24" t="e">
        <f t="shared" si="29"/>
        <v>#DIV/0!</v>
      </c>
      <c r="AT25" s="24">
        <f t="shared" si="12"/>
        <v>3.7187853490590284E-2</v>
      </c>
      <c r="AU25" s="21"/>
      <c r="AV25" s="24">
        <f t="shared" si="27"/>
        <v>0.34230569941463518</v>
      </c>
      <c r="AW25" s="24">
        <f t="shared" si="27"/>
        <v>0.3266900062167708</v>
      </c>
      <c r="AX25" s="24">
        <f t="shared" si="27"/>
        <v>0.18767928192718975</v>
      </c>
      <c r="AY25" s="24">
        <f t="shared" si="27"/>
        <v>0.22658500144861393</v>
      </c>
      <c r="AZ25" s="24">
        <f t="shared" si="27"/>
        <v>0.50855899921676206</v>
      </c>
      <c r="BA25" s="24">
        <f t="shared" si="27"/>
        <v>0.31728332397690595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0.47679953445887735</v>
      </c>
      <c r="BE25" s="24">
        <f t="shared" si="27"/>
        <v>0.26842634714860791</v>
      </c>
      <c r="BF25" s="24">
        <f t="shared" si="27"/>
        <v>0.32300990508074978</v>
      </c>
      <c r="BG25" s="24">
        <f t="shared" si="27"/>
        <v>0.2890020286971593</v>
      </c>
      <c r="BH25" s="24">
        <f t="shared" si="27"/>
        <v>0.31884818046077701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0.34230728284447509</v>
      </c>
      <c r="BM25" s="24">
        <f t="shared" si="27"/>
        <v>0.29195169552663813</v>
      </c>
      <c r="BN25" s="24">
        <f t="shared" si="27"/>
        <v>0.27878981679474513</v>
      </c>
      <c r="BO25" s="24">
        <f t="shared" si="27"/>
        <v>0.27434220806269738</v>
      </c>
      <c r="BP25" s="24" t="e">
        <f t="shared" si="27"/>
        <v>#DIV/0!</v>
      </c>
      <c r="BQ25" s="24">
        <f t="shared" si="27"/>
        <v>0.33332071549815945</v>
      </c>
      <c r="BR25" s="21"/>
      <c r="BS25" s="35">
        <f t="shared" si="13"/>
        <v>43313</v>
      </c>
      <c r="BT25" s="24">
        <f t="shared" si="14"/>
        <v>8.1236391631314409E-3</v>
      </c>
      <c r="BU25" s="24">
        <f t="shared" si="15"/>
        <v>3.2614959448167306E-4</v>
      </c>
      <c r="BV25" s="24">
        <f t="shared" si="16"/>
        <v>5.5329289997572495E-4</v>
      </c>
      <c r="BW25" s="24">
        <f t="shared" si="17"/>
        <v>1.0702578498341577E-2</v>
      </c>
      <c r="BX25" s="24">
        <f t="shared" si="18"/>
        <v>1.8791776702714116E-3</v>
      </c>
      <c r="BY25" s="24">
        <f t="shared" si="19"/>
        <v>4.4706453555511195E-3</v>
      </c>
      <c r="BZ25" s="24">
        <f t="shared" si="20"/>
        <v>3.8938839628803669E-3</v>
      </c>
      <c r="CA25" s="24">
        <f t="shared" si="21"/>
        <v>4.5592131187557755E-3</v>
      </c>
      <c r="CB25" s="24">
        <f t="shared" si="22"/>
        <v>1.0141087113677862E-3</v>
      </c>
      <c r="CC25" s="24">
        <f t="shared" si="23"/>
        <v>6.3643307505877587E-4</v>
      </c>
      <c r="CD25" s="24">
        <f t="shared" si="24"/>
        <v>2.5861690556057081E-3</v>
      </c>
      <c r="CE25" s="24">
        <f t="shared" si="25"/>
        <v>1.8676341791523208E-3</v>
      </c>
      <c r="CF25" s="24">
        <f t="shared" si="26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4"/>
        <v>165.49020944</v>
      </c>
      <c r="S26" s="19">
        <f t="shared" si="5"/>
        <v>158.84321707201522</v>
      </c>
      <c r="T26" s="19">
        <f t="shared" si="6"/>
        <v>156.36658653373397</v>
      </c>
      <c r="U26" s="19">
        <f t="shared" si="7"/>
        <v>155.82626344586728</v>
      </c>
      <c r="V26" s="19"/>
      <c r="W26" s="20">
        <f t="shared" si="8"/>
        <v>163.21255718407386</v>
      </c>
      <c r="X26" s="21"/>
      <c r="Y26" s="41">
        <f t="shared" si="30"/>
        <v>6.6477331678424401E-2</v>
      </c>
      <c r="Z26" s="24">
        <f t="shared" si="30"/>
        <v>7.2513233340850025E-2</v>
      </c>
      <c r="AA26" s="24">
        <f t="shared" si="30"/>
        <v>4.3511300435442823E-2</v>
      </c>
      <c r="AB26" s="24">
        <f t="shared" si="28"/>
        <v>0.13134727444370764</v>
      </c>
      <c r="AC26" s="24">
        <f t="shared" si="28"/>
        <v>7.3240023978939917E-3</v>
      </c>
      <c r="AD26" s="24">
        <f t="shared" si="28"/>
        <v>0.10006263190142284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1.3718056509875121E-2</v>
      </c>
      <c r="AH26" s="24">
        <f t="shared" si="28"/>
        <v>8.0601080837373829E-2</v>
      </c>
      <c r="AI26" s="24">
        <f t="shared" si="28"/>
        <v>2.249379148305497E-2</v>
      </c>
      <c r="AJ26" s="24">
        <f t="shared" si="28"/>
        <v>6.2609613499934769E-2</v>
      </c>
      <c r="AK26" s="24">
        <f t="shared" si="28"/>
        <v>7.4830059274576533E-2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6.6483850630326469E-2</v>
      </c>
      <c r="AP26" s="24">
        <f t="shared" si="29"/>
        <v>8.0142732031895703E-2</v>
      </c>
      <c r="AQ26" s="24">
        <f t="shared" si="29"/>
        <v>8.8537730088487976E-2</v>
      </c>
      <c r="AR26" s="24">
        <f t="shared" si="29"/>
        <v>9.9959811738390414E-2</v>
      </c>
      <c r="AS26" s="24" t="e">
        <f t="shared" si="29"/>
        <v>#DIV/0!</v>
      </c>
      <c r="AT26" s="24">
        <f t="shared" si="12"/>
        <v>8.0972603549942956E-2</v>
      </c>
      <c r="AU26" s="21"/>
      <c r="AV26" s="24">
        <f t="shared" si="27"/>
        <v>0.4028691415124408</v>
      </c>
      <c r="AW26" s="24">
        <f t="shared" si="27"/>
        <v>0.3961584633853541</v>
      </c>
      <c r="AX26" s="24">
        <f t="shared" si="27"/>
        <v>0.2306503458782907</v>
      </c>
      <c r="AY26" s="24">
        <f t="shared" si="27"/>
        <v>0.31058117221633053</v>
      </c>
      <c r="AZ26" s="24">
        <f t="shared" si="27"/>
        <v>0.50684450821301996</v>
      </c>
      <c r="BA26" s="24">
        <f t="shared" si="27"/>
        <v>0.43561472962984027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0.48316472497392371</v>
      </c>
      <c r="BE26" s="24">
        <f t="shared" si="27"/>
        <v>0.32602214686252773</v>
      </c>
      <c r="BF26" s="24">
        <f t="shared" si="27"/>
        <v>0.28626703010018306</v>
      </c>
      <c r="BG26" s="24">
        <f t="shared" si="27"/>
        <v>0.35326201253078415</v>
      </c>
      <c r="BH26" s="24">
        <f t="shared" si="27"/>
        <v>0.39141095377225388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0.40287485866778483</v>
      </c>
      <c r="BM26" s="24">
        <f t="shared" si="27"/>
        <v>0.36410574544454066</v>
      </c>
      <c r="BN26" s="24">
        <f t="shared" si="27"/>
        <v>0.35535965548267678</v>
      </c>
      <c r="BO26" s="24">
        <f t="shared" si="27"/>
        <v>0.35625432373016319</v>
      </c>
      <c r="BP26" s="24" t="e">
        <f t="shared" si="27"/>
        <v>#DIV/0!</v>
      </c>
      <c r="BQ26" s="24">
        <f t="shared" si="27"/>
        <v>0.40425751887836614</v>
      </c>
      <c r="BR26" s="21"/>
      <c r="BS26" s="35">
        <f t="shared" si="13"/>
        <v>43344</v>
      </c>
      <c r="BT26" s="24">
        <f t="shared" si="14"/>
        <v>1.6806893907318678E-2</v>
      </c>
      <c r="BU26" s="24">
        <f t="shared" si="15"/>
        <v>1.2790060493108738E-3</v>
      </c>
      <c r="BV26" s="24">
        <f t="shared" si="16"/>
        <v>9.3098836343811168E-3</v>
      </c>
      <c r="BW26" s="24">
        <f t="shared" si="17"/>
        <v>9.4708093522977719E-4</v>
      </c>
      <c r="BX26" s="24">
        <f t="shared" si="18"/>
        <v>5.9389651792463652E-3</v>
      </c>
      <c r="BY26" s="24">
        <f t="shared" si="19"/>
        <v>3.843425506864197E-3</v>
      </c>
      <c r="BZ26" s="24">
        <f t="shared" si="20"/>
        <v>1.2441861978789059E-2</v>
      </c>
      <c r="CA26" s="24">
        <f t="shared" si="21"/>
        <v>4.5264311772472984E-4</v>
      </c>
      <c r="CB26" s="24">
        <f t="shared" si="22"/>
        <v>5.7067247431443358E-3</v>
      </c>
      <c r="CC26" s="24">
        <f t="shared" si="23"/>
        <v>7.0652664384078187E-4</v>
      </c>
      <c r="CD26" s="24">
        <f t="shared" si="24"/>
        <v>6.4889235165268653E-3</v>
      </c>
      <c r="CE26" s="24">
        <f t="shared" si="25"/>
        <v>2.5614726498585172E-3</v>
      </c>
      <c r="CF26" s="24">
        <f t="shared" si="26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4"/>
        <v>173.85500670000002</v>
      </c>
      <c r="S27" s="19">
        <f t="shared" si="5"/>
        <v>165.95873741313963</v>
      </c>
      <c r="T27" s="19">
        <f t="shared" si="6"/>
        <v>161.94643613766729</v>
      </c>
      <c r="U27" s="19">
        <f t="shared" si="7"/>
        <v>162.03533344974775</v>
      </c>
      <c r="V27" s="19"/>
      <c r="W27" s="20">
        <f t="shared" si="8"/>
        <v>170.96123019811503</v>
      </c>
      <c r="X27" s="21"/>
      <c r="Y27" s="41">
        <f t="shared" si="30"/>
        <v>5.0544352146319138E-2</v>
      </c>
      <c r="Z27" s="24">
        <f t="shared" si="30"/>
        <v>6.0739102297275416E-2</v>
      </c>
      <c r="AA27" s="24">
        <f t="shared" si="30"/>
        <v>2.5173193660878557E-2</v>
      </c>
      <c r="AB27" s="24">
        <f t="shared" si="28"/>
        <v>4.854614688156933E-2</v>
      </c>
      <c r="AC27" s="24">
        <f t="shared" si="28"/>
        <v>7.0786069136824725E-2</v>
      </c>
      <c r="AD27" s="24">
        <f t="shared" si="28"/>
        <v>3.8978093697435767E-2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2.1666161375546444E-3</v>
      </c>
      <c r="AH27" s="24">
        <f t="shared" si="28"/>
        <v>2.1874992145537675E-2</v>
      </c>
      <c r="AI27" s="24">
        <f t="shared" si="28"/>
        <v>2.8757464936387089E-2</v>
      </c>
      <c r="AJ27" s="24">
        <f t="shared" si="28"/>
        <v>2.5905306084131219E-2</v>
      </c>
      <c r="AK27" s="24">
        <f t="shared" si="28"/>
        <v>5.9795227275836194E-2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5.0545571779173848E-2</v>
      </c>
      <c r="AP27" s="24">
        <f t="shared" si="29"/>
        <v>4.4795871503272355E-2</v>
      </c>
      <c r="AQ27" s="24">
        <f t="shared" si="29"/>
        <v>3.5684411405435101E-2</v>
      </c>
      <c r="AR27" s="24">
        <f t="shared" si="29"/>
        <v>3.984610723876747E-2</v>
      </c>
      <c r="AS27" s="24" t="e">
        <f t="shared" si="29"/>
        <v>#DIV/0!</v>
      </c>
      <c r="AT27" s="24">
        <f t="shared" si="12"/>
        <v>4.7475961088595087E-2</v>
      </c>
      <c r="AU27" s="21"/>
      <c r="AV27" s="24">
        <f t="shared" si="27"/>
        <v>0.45487098164412076</v>
      </c>
      <c r="AW27" s="24">
        <f t="shared" si="27"/>
        <v>0.45837336563766251</v>
      </c>
      <c r="AX27" s="24">
        <f t="shared" si="27"/>
        <v>0.22213013118604708</v>
      </c>
      <c r="AY27" s="24">
        <f t="shared" si="27"/>
        <v>0.35279386211231101</v>
      </c>
      <c r="AZ27" s="24">
        <f t="shared" si="27"/>
        <v>0.6051059320719121</v>
      </c>
      <c r="BA27" s="24">
        <f t="shared" si="27"/>
        <v>0.48000250359892327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0.41892247184379539</v>
      </c>
      <c r="BE27" s="24">
        <f t="shared" si="27"/>
        <v>0.34842253637908871</v>
      </c>
      <c r="BF27" s="24">
        <f t="shared" si="27"/>
        <v>0.31342670424609942</v>
      </c>
      <c r="BG27" s="24">
        <f t="shared" si="27"/>
        <v>0.36523450854204831</v>
      </c>
      <c r="BH27" s="24">
        <f t="shared" si="27"/>
        <v>0.45258478523403567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0.45488159022964991</v>
      </c>
      <c r="BM27" s="24">
        <f t="shared" si="27"/>
        <v>0.40467609903696955</v>
      </c>
      <c r="BN27" s="24">
        <f t="shared" si="27"/>
        <v>0.38648916554534152</v>
      </c>
      <c r="BO27" s="24">
        <f t="shared" si="27"/>
        <v>0.39561181313786964</v>
      </c>
      <c r="BP27" s="24" t="e">
        <f t="shared" si="27"/>
        <v>#DIV/0!</v>
      </c>
      <c r="BQ27" s="24">
        <f t="shared" si="27"/>
        <v>0.45417656941236073</v>
      </c>
      <c r="BR27" s="21"/>
      <c r="BS27" s="35">
        <f t="shared" si="13"/>
        <v>43374</v>
      </c>
      <c r="BT27" s="24">
        <f t="shared" si="14"/>
        <v>1.4157598360749835E-2</v>
      </c>
      <c r="BU27" s="24">
        <f t="shared" si="15"/>
        <v>7.240263628744448E-4</v>
      </c>
      <c r="BV27" s="24">
        <f t="shared" si="16"/>
        <v>3.6502470537548206E-3</v>
      </c>
      <c r="BW27" s="24">
        <f t="shared" si="17"/>
        <v>8.6457757342877448E-3</v>
      </c>
      <c r="BX27" s="24">
        <f t="shared" si="18"/>
        <v>2.3863010702137783E-3</v>
      </c>
      <c r="BY27" s="24">
        <f t="shared" si="19"/>
        <v>5.0884529183885677E-3</v>
      </c>
      <c r="BZ27" s="24">
        <f t="shared" si="20"/>
        <v>8.6518993560347705E-3</v>
      </c>
      <c r="CA27" s="24">
        <f t="shared" si="21"/>
        <v>6.7953348323136452E-5</v>
      </c>
      <c r="CB27" s="24">
        <f t="shared" si="22"/>
        <v>1.5693063581370046E-3</v>
      </c>
      <c r="CC27" s="24">
        <f t="shared" si="23"/>
        <v>8.6601522868711887E-4</v>
      </c>
      <c r="CD27" s="24">
        <f t="shared" si="24"/>
        <v>2.6751150973803135E-3</v>
      </c>
      <c r="CE27" s="24">
        <f t="shared" si="25"/>
        <v>2.0628532306727339E-3</v>
      </c>
      <c r="CF27" s="24">
        <f t="shared" si="26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4"/>
        <v>178.87670180000001</v>
      </c>
      <c r="S28" s="19">
        <f t="shared" si="5"/>
        <v>171.2523273215414</v>
      </c>
      <c r="T28" s="19">
        <f t="shared" si="6"/>
        <v>166.92725086042063</v>
      </c>
      <c r="U28" s="19">
        <f t="shared" si="7"/>
        <v>167.19286697710515</v>
      </c>
      <c r="V28" s="19"/>
      <c r="W28" s="20">
        <f t="shared" si="8"/>
        <v>176.31600577034044</v>
      </c>
      <c r="X28" s="21"/>
      <c r="Y28" s="41">
        <f t="shared" si="30"/>
        <v>2.8886732556862249E-2</v>
      </c>
      <c r="Z28" s="24">
        <f t="shared" si="30"/>
        <v>3.1488886342804889E-2</v>
      </c>
      <c r="AA28" s="24">
        <f t="shared" si="30"/>
        <v>4.9183843327940791E-2</v>
      </c>
      <c r="AB28" s="24">
        <f t="shared" si="28"/>
        <v>1.6971529968915933E-2</v>
      </c>
      <c r="AC28" s="24">
        <f t="shared" si="28"/>
        <v>9.9309535580882624E-3</v>
      </c>
      <c r="AD28" s="24">
        <f t="shared" si="28"/>
        <v>3.6409099951991486E-2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4.5694989309186473E-2</v>
      </c>
      <c r="AH28" s="24">
        <f t="shared" si="28"/>
        <v>4.2126590684790077E-2</v>
      </c>
      <c r="AI28" s="24">
        <f t="shared" si="28"/>
        <v>1.089080275271237E-2</v>
      </c>
      <c r="AJ28" s="24">
        <f t="shared" si="28"/>
        <v>2.8198579034483195E-2</v>
      </c>
      <c r="AK28" s="24">
        <f t="shared" si="28"/>
        <v>3.5256684812008388E-2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2.8884385876015051E-2</v>
      </c>
      <c r="AP28" s="24">
        <f t="shared" si="29"/>
        <v>3.1897024470750601E-2</v>
      </c>
      <c r="AQ28" s="24">
        <f t="shared" si="29"/>
        <v>3.0755939071849925E-2</v>
      </c>
      <c r="AR28" s="24">
        <f t="shared" si="29"/>
        <v>3.1829684412362447E-2</v>
      </c>
      <c r="AS28" s="24" t="e">
        <f t="shared" si="29"/>
        <v>#DIV/0!</v>
      </c>
      <c r="AT28" s="24">
        <f t="shared" si="12"/>
        <v>3.1321578383707971E-2</v>
      </c>
      <c r="AU28" s="21"/>
      <c r="AV28" s="24">
        <f t="shared" si="27"/>
        <v>0.4796172848799074</v>
      </c>
      <c r="AW28" s="24">
        <f t="shared" si="27"/>
        <v>0.48919187157283583</v>
      </c>
      <c r="AX28" s="24">
        <f t="shared" si="27"/>
        <v>0.26855947385351087</v>
      </c>
      <c r="AY28" s="24">
        <f t="shared" si="27"/>
        <v>0.3607774473064651</v>
      </c>
      <c r="AZ28" s="24">
        <f t="shared" si="27"/>
        <v>0.60550334662970728</v>
      </c>
      <c r="BA28" s="24">
        <f t="shared" si="27"/>
        <v>0.52315290599652298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0.47555328226561944</v>
      </c>
      <c r="BE28" s="24">
        <f t="shared" si="27"/>
        <v>0.40395927892313965</v>
      </c>
      <c r="BF28" s="24">
        <f t="shared" si="27"/>
        <v>0.32233748361679537</v>
      </c>
      <c r="BG28" s="24">
        <f t="shared" si="27"/>
        <v>0.38014434201222325</v>
      </c>
      <c r="BH28" s="24">
        <f t="shared" si="27"/>
        <v>0.48645993835049239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0.47962463113287179</v>
      </c>
      <c r="BM28" s="24">
        <f t="shared" si="31"/>
        <v>0.43490254663467276</v>
      </c>
      <c r="BN28" s="24">
        <f t="shared" si="31"/>
        <v>0.41482354693664192</v>
      </c>
      <c r="BO28" s="24">
        <f t="shared" si="31"/>
        <v>0.42985549164968995</v>
      </c>
      <c r="BP28" s="24" t="e">
        <f t="shared" si="31"/>
        <v>#DIV/0!</v>
      </c>
      <c r="BQ28" s="24">
        <f t="shared" si="31"/>
        <v>0.48231203248779142</v>
      </c>
      <c r="BR28" s="21"/>
      <c r="BS28" s="35">
        <f t="shared" si="13"/>
        <v>43405</v>
      </c>
      <c r="BT28" s="24">
        <f t="shared" si="14"/>
        <v>7.4109299191452236E-3</v>
      </c>
      <c r="BU28" s="24">
        <f t="shared" si="15"/>
        <v>1.3804522046833279E-3</v>
      </c>
      <c r="BV28" s="24">
        <f t="shared" si="16"/>
        <v>1.2736838593562709E-3</v>
      </c>
      <c r="BW28" s="24">
        <f t="shared" si="17"/>
        <v>1.2363329420108399E-3</v>
      </c>
      <c r="BX28" s="24">
        <f t="shared" si="18"/>
        <v>2.2044821284876123E-3</v>
      </c>
      <c r="BY28" s="24">
        <f t="shared" si="19"/>
        <v>3.0184895565209873E-3</v>
      </c>
      <c r="BZ28" s="24">
        <f t="shared" si="20"/>
        <v>3.6613634703422204E-3</v>
      </c>
      <c r="CA28" s="24">
        <f t="shared" si="21"/>
        <v>1.367171532122476E-3</v>
      </c>
      <c r="CB28" s="24">
        <f t="shared" si="22"/>
        <v>2.9396763622998243E-3</v>
      </c>
      <c r="CC28" s="24">
        <f t="shared" si="23"/>
        <v>3.2116885977904818E-4</v>
      </c>
      <c r="CD28" s="24">
        <f t="shared" si="24"/>
        <v>2.8436350082741576E-3</v>
      </c>
      <c r="CE28" s="24">
        <f t="shared" si="25"/>
        <v>1.227017760212681E-3</v>
      </c>
      <c r="CF28" s="24">
        <f t="shared" si="26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4"/>
        <v>183.93707423999999</v>
      </c>
      <c r="S29" s="19">
        <f t="shared" si="5"/>
        <v>174.27188112760584</v>
      </c>
      <c r="T29" s="19">
        <f t="shared" si="6"/>
        <v>170.09263796776838</v>
      </c>
      <c r="U29" s="19">
        <f t="shared" si="7"/>
        <v>170.07852029491659</v>
      </c>
      <c r="V29" s="19"/>
      <c r="W29" s="20">
        <f t="shared" si="8"/>
        <v>181.81754343142907</v>
      </c>
      <c r="X29" s="21"/>
      <c r="Y29" s="41">
        <f t="shared" si="30"/>
        <v>2.829374374570226E-2</v>
      </c>
      <c r="Z29" s="24">
        <f t="shared" si="30"/>
        <v>1.6216003070143925E-2</v>
      </c>
      <c r="AA29" s="24">
        <f t="shared" si="30"/>
        <v>1.3425249356170621E-2</v>
      </c>
      <c r="AB29" s="24">
        <f t="shared" si="28"/>
        <v>3.6650028696818548E-3</v>
      </c>
      <c r="AC29" s="24">
        <f t="shared" si="28"/>
        <v>4.7202134623703706E-2</v>
      </c>
      <c r="AD29" s="24">
        <f t="shared" si="28"/>
        <v>1.5165586968215905E-2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6.7233246319565509E-2</v>
      </c>
      <c r="AH29" s="24">
        <f t="shared" si="28"/>
        <v>2.4943148762017975E-2</v>
      </c>
      <c r="AI29" s="24">
        <f t="shared" si="28"/>
        <v>2.0827312138728349E-2</v>
      </c>
      <c r="AJ29" s="24">
        <f t="shared" si="28"/>
        <v>2.3033654487966571E-2</v>
      </c>
      <c r="AK29" s="24">
        <f t="shared" si="28"/>
        <v>3.4194835070108676E-2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2.8289723530669386E-2</v>
      </c>
      <c r="AP29" s="24">
        <f t="shared" si="29"/>
        <v>1.763219135933225E-2</v>
      </c>
      <c r="AQ29" s="24">
        <f t="shared" si="29"/>
        <v>1.8962674404759516E-2</v>
      </c>
      <c r="AR29" s="24">
        <f t="shared" si="29"/>
        <v>1.7259428407353061E-2</v>
      </c>
      <c r="AS29" s="24" t="e">
        <f t="shared" si="29"/>
        <v>#DIV/0!</v>
      </c>
      <c r="AT29" s="24">
        <f t="shared" si="12"/>
        <v>3.1202712635486129E-2</v>
      </c>
      <c r="AU29" s="21"/>
      <c r="AV29" s="24">
        <f t="shared" ref="AV29:BH48" si="32">+B29/B17-1</f>
        <v>0.47104348076443237</v>
      </c>
      <c r="AW29" s="24">
        <f t="shared" si="32"/>
        <v>0.50532525783034177</v>
      </c>
      <c r="AX29" s="24">
        <f t="shared" si="32"/>
        <v>0.27845201567676958</v>
      </c>
      <c r="AY29" s="24">
        <f t="shared" si="32"/>
        <v>0.35593632034493572</v>
      </c>
      <c r="AZ29" s="24">
        <f t="shared" si="32"/>
        <v>0.41446082946330187</v>
      </c>
      <c r="BA29" s="24">
        <f t="shared" si="32"/>
        <v>0.50111114415980085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0.53951109219913129</v>
      </c>
      <c r="BE29" s="24">
        <f t="shared" si="32"/>
        <v>0.4296824330775284</v>
      </c>
      <c r="BF29" s="24">
        <f t="shared" si="32"/>
        <v>0.35023507106082574</v>
      </c>
      <c r="BG29" s="24">
        <f t="shared" si="32"/>
        <v>0.38668546812785531</v>
      </c>
      <c r="BH29" s="24">
        <f t="shared" si="32"/>
        <v>0.52507862272541517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0.47104635393990968</v>
      </c>
      <c r="BM29" s="24">
        <f t="shared" si="31"/>
        <v>0.44510345604143109</v>
      </c>
      <c r="BN29" s="24">
        <f t="shared" si="31"/>
        <v>0.421375806035867</v>
      </c>
      <c r="BO29" s="24">
        <f t="shared" si="31"/>
        <v>0.4364965003828587</v>
      </c>
      <c r="BP29" s="24" t="e">
        <f t="shared" si="31"/>
        <v>#DIV/0!</v>
      </c>
      <c r="BQ29" s="24">
        <f t="shared" si="31"/>
        <v>0.50029113382973445</v>
      </c>
      <c r="BR29" s="21"/>
      <c r="BS29" s="35">
        <f t="shared" si="13"/>
        <v>43435</v>
      </c>
      <c r="BT29" s="24">
        <f t="shared" si="14"/>
        <v>3.8260990513033846E-3</v>
      </c>
      <c r="BU29" s="24">
        <f t="shared" si="15"/>
        <v>3.8424241238392868E-4</v>
      </c>
      <c r="BV29" s="24">
        <f t="shared" si="16"/>
        <v>2.7186681350872425E-4</v>
      </c>
      <c r="BW29" s="24">
        <f t="shared" si="17"/>
        <v>5.7680663249048249E-3</v>
      </c>
      <c r="BX29" s="24">
        <f t="shared" si="18"/>
        <v>9.2495267697915442E-4</v>
      </c>
      <c r="BY29" s="24">
        <f t="shared" si="19"/>
        <v>5.3418293016989395E-3</v>
      </c>
      <c r="BZ29" s="24">
        <f t="shared" si="20"/>
        <v>3.8430746826031252E-3</v>
      </c>
      <c r="CA29" s="24">
        <f t="shared" si="21"/>
        <v>2.0444475253945439E-3</v>
      </c>
      <c r="CB29" s="24">
        <f t="shared" si="22"/>
        <v>1.7629800365614417E-3</v>
      </c>
      <c r="CC29" s="24">
        <f t="shared" si="23"/>
        <v>6.0345298724821979E-4</v>
      </c>
      <c r="CD29" s="24">
        <f t="shared" si="24"/>
        <v>2.3212339205152125E-3</v>
      </c>
      <c r="CE29" s="24">
        <f t="shared" si="25"/>
        <v>1.1974306366944896E-3</v>
      </c>
      <c r="CF29" s="24">
        <f t="shared" si="26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4"/>
        <v>189.12181365999996</v>
      </c>
      <c r="S30" s="19">
        <f t="shared" si="5"/>
        <v>179.4326513739735</v>
      </c>
      <c r="T30" s="19">
        <f t="shared" si="6"/>
        <v>174.04177435127016</v>
      </c>
      <c r="U30" s="19">
        <f t="shared" si="7"/>
        <v>173.33154796274741</v>
      </c>
      <c r="V30" s="19"/>
      <c r="W30" s="20">
        <f t="shared" si="8"/>
        <v>186.5094285824197</v>
      </c>
      <c r="X30" s="21"/>
      <c r="Y30" s="41">
        <f t="shared" si="30"/>
        <v>2.8191549222265744E-2</v>
      </c>
      <c r="Z30" s="24">
        <f t="shared" si="30"/>
        <v>3.7922356149560299E-2</v>
      </c>
      <c r="AA30" s="24">
        <f t="shared" si="30"/>
        <v>3.7688817515635131E-2</v>
      </c>
      <c r="AB30" s="24">
        <f t="shared" si="28"/>
        <v>-8.5986463252070156E-3</v>
      </c>
      <c r="AC30" s="24">
        <f t="shared" si="28"/>
        <v>1.3802015741353424E-2</v>
      </c>
      <c r="AD30" s="24">
        <f t="shared" si="28"/>
        <v>2.6467690983819958E-2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8.2012611739557428E-2</v>
      </c>
      <c r="AH30" s="24">
        <f t="shared" si="28"/>
        <v>3.1548369157541556E-2</v>
      </c>
      <c r="AI30" s="24">
        <f t="shared" si="28"/>
        <v>3.3529253617352595E-3</v>
      </c>
      <c r="AJ30" s="24">
        <f t="shared" si="28"/>
        <v>3.2940252588960384E-2</v>
      </c>
      <c r="AK30" s="24">
        <f t="shared" si="28"/>
        <v>3.8725611884615097E-2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2.8187571436713021E-2</v>
      </c>
      <c r="AP30" s="24">
        <f t="shared" si="29"/>
        <v>2.9613327250360255E-2</v>
      </c>
      <c r="AQ30" s="24">
        <f t="shared" si="29"/>
        <v>2.3217562092546995E-2</v>
      </c>
      <c r="AR30" s="24">
        <f t="shared" si="29"/>
        <v>1.9126622586967956E-2</v>
      </c>
      <c r="AS30" s="24" t="e">
        <f t="shared" si="29"/>
        <v>#DIV/0!</v>
      </c>
      <c r="AT30" s="24">
        <f t="shared" si="12"/>
        <v>2.5805458936695613E-2</v>
      </c>
      <c r="AU30" s="21"/>
      <c r="AV30" s="24">
        <f t="shared" si="32"/>
        <v>0.48898985707953502</v>
      </c>
      <c r="AW30" s="24">
        <f t="shared" si="32"/>
        <v>0.52263401540309262</v>
      </c>
      <c r="AX30" s="24">
        <f t="shared" si="32"/>
        <v>0.29928188131313149</v>
      </c>
      <c r="AY30" s="24">
        <f t="shared" si="32"/>
        <v>0.36862685046084964</v>
      </c>
      <c r="AZ30" s="24">
        <f t="shared" si="32"/>
        <v>0.45701548839946193</v>
      </c>
      <c r="BA30" s="24">
        <f t="shared" si="32"/>
        <v>0.52333438914369301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0.6354870289507264</v>
      </c>
      <c r="BE30" s="24">
        <f t="shared" si="32"/>
        <v>0.41969149198305411</v>
      </c>
      <c r="BF30" s="24">
        <f t="shared" si="32"/>
        <v>0.35326561014385072</v>
      </c>
      <c r="BG30" s="24">
        <f t="shared" si="32"/>
        <v>0.38765006273753588</v>
      </c>
      <c r="BH30" s="24">
        <f t="shared" si="32"/>
        <v>0.53343332508158703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0.48899089927128681</v>
      </c>
      <c r="BM30" s="24">
        <f t="shared" si="31"/>
        <v>0.45623061933929843</v>
      </c>
      <c r="BN30" s="24">
        <f t="shared" si="31"/>
        <v>0.4273103250850836</v>
      </c>
      <c r="BO30" s="24">
        <f t="shared" si="31"/>
        <v>0.44492212387976893</v>
      </c>
      <c r="BP30" s="24" t="e">
        <f t="shared" si="31"/>
        <v>#DIV/0!</v>
      </c>
      <c r="BQ30" s="24">
        <f t="shared" si="31"/>
        <v>0.51560859411805571</v>
      </c>
      <c r="BR30" s="21"/>
      <c r="BS30" s="35">
        <f t="shared" si="13"/>
        <v>43466</v>
      </c>
      <c r="BT30" s="24">
        <f t="shared" si="14"/>
        <v>8.8425299598071539E-3</v>
      </c>
      <c r="BU30" s="24">
        <f t="shared" si="15"/>
        <v>1.0630898655580355E-3</v>
      </c>
      <c r="BV30" s="24">
        <f t="shared" si="16"/>
        <v>-6.2256335147529822E-4</v>
      </c>
      <c r="BW30" s="24">
        <f t="shared" si="17"/>
        <v>1.7176095653918329E-3</v>
      </c>
      <c r="BX30" s="24">
        <f t="shared" si="18"/>
        <v>1.5936613458549338E-3</v>
      </c>
      <c r="BY30" s="24">
        <f t="shared" si="19"/>
        <v>1.9773173692671521E-3</v>
      </c>
      <c r="BZ30" s="24">
        <f t="shared" si="20"/>
        <v>4.0419865161160284E-3</v>
      </c>
      <c r="CA30" s="24">
        <f t="shared" si="21"/>
        <v>2.5883004119320575E-3</v>
      </c>
      <c r="CB30" s="24">
        <f t="shared" si="22"/>
        <v>2.2225708539992503E-3</v>
      </c>
      <c r="CC30" s="24">
        <f t="shared" si="23"/>
        <v>9.64426619607361E-5</v>
      </c>
      <c r="CD30" s="24">
        <f t="shared" si="24"/>
        <v>3.3025979935641303E-3</v>
      </c>
      <c r="CE30" s="24">
        <f t="shared" si="25"/>
        <v>1.3638710522724759E-3</v>
      </c>
      <c r="CF30" s="24">
        <f t="shared" si="26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4"/>
        <v>196.35762381000004</v>
      </c>
      <c r="S31" s="19">
        <f t="shared" si="5"/>
        <v>185.98818850284275</v>
      </c>
      <c r="T31" s="19">
        <f t="shared" si="6"/>
        <v>178.36743160338708</v>
      </c>
      <c r="U31" s="19">
        <f t="shared" si="7"/>
        <v>176.8189696158324</v>
      </c>
      <c r="V31" s="19"/>
      <c r="W31" s="20">
        <f t="shared" si="8"/>
        <v>190.99179246008848</v>
      </c>
      <c r="X31" s="21"/>
      <c r="Y31" s="41">
        <f t="shared" si="30"/>
        <v>3.8261221761852982E-2</v>
      </c>
      <c r="Z31" s="24">
        <f t="shared" si="30"/>
        <v>5.4873380463090315E-2</v>
      </c>
      <c r="AA31" s="24">
        <f t="shared" si="30"/>
        <v>2.3141304017735065E-2</v>
      </c>
      <c r="AB31" s="24">
        <f t="shared" si="28"/>
        <v>1.0031952292121948E-2</v>
      </c>
      <c r="AC31" s="24">
        <f t="shared" si="28"/>
        <v>7.1237908932740845E-2</v>
      </c>
      <c r="AD31" s="24">
        <f t="shared" si="28"/>
        <v>2.4263539554759461E-2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1.4576703847707595E-2</v>
      </c>
      <c r="AH31" s="24">
        <f t="shared" si="28"/>
        <v>2.4910595095119836E-2</v>
      </c>
      <c r="AI31" s="24">
        <f t="shared" si="28"/>
        <v>1.9645267858209525E-2</v>
      </c>
      <c r="AJ31" s="24">
        <f t="shared" si="28"/>
        <v>3.5955117560897421E-2</v>
      </c>
      <c r="AK31" s="24">
        <f t="shared" si="28"/>
        <v>2.3396712178445522E-2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3.8260050546091495E-2</v>
      </c>
      <c r="AP31" s="24">
        <f t="shared" si="29"/>
        <v>3.6534806116230278E-2</v>
      </c>
      <c r="AQ31" s="24">
        <f t="shared" si="29"/>
        <v>2.4854132108458105E-2</v>
      </c>
      <c r="AR31" s="24">
        <f t="shared" si="29"/>
        <v>2.0119947546043404E-2</v>
      </c>
      <c r="AS31" s="24" t="e">
        <f t="shared" si="29"/>
        <v>#DIV/0!</v>
      </c>
      <c r="AT31" s="24">
        <f t="shared" si="12"/>
        <v>2.4032907675163306E-2</v>
      </c>
      <c r="AU31" s="21"/>
      <c r="AV31" s="24">
        <f t="shared" si="32"/>
        <v>0.50708220733080411</v>
      </c>
      <c r="AW31" s="24">
        <f t="shared" si="32"/>
        <v>0.56782271431724185</v>
      </c>
      <c r="AX31" s="24">
        <f t="shared" si="32"/>
        <v>0.30690002149007678</v>
      </c>
      <c r="AY31" s="24">
        <f t="shared" si="32"/>
        <v>0.39055993087622887</v>
      </c>
      <c r="AZ31" s="24">
        <f t="shared" si="32"/>
        <v>0.48747713200442866</v>
      </c>
      <c r="BA31" s="24">
        <f t="shared" si="32"/>
        <v>0.53310356214141241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0.5409162622761019</v>
      </c>
      <c r="BE31" s="24">
        <f t="shared" si="32"/>
        <v>0.45107087039726435</v>
      </c>
      <c r="BF31" s="24">
        <f t="shared" si="32"/>
        <v>0.35955151637438543</v>
      </c>
      <c r="BG31" s="24">
        <f t="shared" si="32"/>
        <v>0.41214899624561729</v>
      </c>
      <c r="BH31" s="24">
        <f t="shared" si="32"/>
        <v>0.54712571989596648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0.50708542413406366</v>
      </c>
      <c r="BM31" s="24">
        <f t="shared" si="31"/>
        <v>0.48661331330360946</v>
      </c>
      <c r="BN31" s="24">
        <f t="shared" si="31"/>
        <v>0.44943687223438644</v>
      </c>
      <c r="BO31" s="24">
        <f t="shared" si="31"/>
        <v>0.46620385166601119</v>
      </c>
      <c r="BP31" s="24" t="e">
        <f t="shared" si="31"/>
        <v>#DIV/0!</v>
      </c>
      <c r="BQ31" s="24">
        <f t="shared" si="31"/>
        <v>0.51746159114761903</v>
      </c>
      <c r="BR31" s="21"/>
      <c r="BS31" s="35">
        <f t="shared" si="13"/>
        <v>43497</v>
      </c>
      <c r="BT31" s="24">
        <f t="shared" si="14"/>
        <v>1.2916170800471229E-2</v>
      </c>
      <c r="BU31" s="24">
        <f t="shared" si="15"/>
        <v>6.5877695856042951E-4</v>
      </c>
      <c r="BV31" s="24">
        <f t="shared" si="16"/>
        <v>7.0034881950216941E-4</v>
      </c>
      <c r="BW31" s="24">
        <f t="shared" si="17"/>
        <v>8.7412233058169336E-3</v>
      </c>
      <c r="BX31" s="24">
        <f t="shared" si="18"/>
        <v>1.4584965070461892E-3</v>
      </c>
      <c r="BY31" s="24">
        <f t="shared" si="19"/>
        <v>3.2935625167879686E-3</v>
      </c>
      <c r="BZ31" s="24">
        <f t="shared" si="20"/>
        <v>3.2409342356004216E-3</v>
      </c>
      <c r="CA31" s="24">
        <f t="shared" si="21"/>
        <v>4.841184812471873E-4</v>
      </c>
      <c r="CB31" s="24">
        <f t="shared" si="22"/>
        <v>1.7606716454213066E-3</v>
      </c>
      <c r="CC31" s="24">
        <f t="shared" si="23"/>
        <v>5.5142055248524999E-4</v>
      </c>
      <c r="CD31" s="24">
        <f t="shared" si="24"/>
        <v>3.6215182029106867E-3</v>
      </c>
      <c r="CE31" s="24">
        <f t="shared" si="25"/>
        <v>8.3244714038861268E-4</v>
      </c>
      <c r="CF31" s="24">
        <f t="shared" si="26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4"/>
        <v>205.76722072999999</v>
      </c>
      <c r="S32" s="19">
        <f t="shared" si="5"/>
        <v>195.05970833859763</v>
      </c>
      <c r="T32" s="19">
        <f t="shared" si="6"/>
        <v>185.9451006555586</v>
      </c>
      <c r="U32" s="19">
        <f t="shared" si="7"/>
        <v>184.39305017462169</v>
      </c>
      <c r="V32" s="19"/>
      <c r="W32" s="20">
        <f t="shared" si="8"/>
        <v>200.05762185035582</v>
      </c>
      <c r="X32" s="21"/>
      <c r="Y32" s="41">
        <f t="shared" si="30"/>
        <v>4.7913090109630296E-2</v>
      </c>
      <c r="Z32" s="24">
        <f t="shared" si="30"/>
        <v>5.8377721106517066E-2</v>
      </c>
      <c r="AA32" s="24">
        <f t="shared" si="30"/>
        <v>4.1489987539706563E-2</v>
      </c>
      <c r="AB32" s="24">
        <f t="shared" si="28"/>
        <v>8.3796599292559115E-2</v>
      </c>
      <c r="AC32" s="24">
        <f t="shared" si="28"/>
        <v>3.636540357405682E-2</v>
      </c>
      <c r="AD32" s="24">
        <f t="shared" si="28"/>
        <v>4.1872248771622766E-2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4.1520603987367677E-2</v>
      </c>
      <c r="AH32" s="24">
        <f t="shared" si="28"/>
        <v>8.6273553159188499E-3</v>
      </c>
      <c r="AI32" s="24">
        <f t="shared" si="28"/>
        <v>0.17652703858542251</v>
      </c>
      <c r="AJ32" s="24">
        <f t="shared" si="28"/>
        <v>4.1671289974215764E-2</v>
      </c>
      <c r="AK32" s="24">
        <f t="shared" si="28"/>
        <v>3.3196757650678421E-2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4.7920710881615092E-2</v>
      </c>
      <c r="AP32" s="24">
        <f t="shared" si="29"/>
        <v>4.8774709344600264E-2</v>
      </c>
      <c r="AQ32" s="24">
        <f t="shared" si="29"/>
        <v>4.2483479097355836E-2</v>
      </c>
      <c r="AR32" s="24">
        <f t="shared" si="29"/>
        <v>4.2835226193463249E-2</v>
      </c>
      <c r="AS32" s="24" t="e">
        <f t="shared" si="29"/>
        <v>#DIV/0!</v>
      </c>
      <c r="AT32" s="24">
        <f t="shared" si="12"/>
        <v>4.7467115070726429E-2</v>
      </c>
      <c r="AU32" s="21"/>
      <c r="AV32" s="24">
        <f t="shared" si="32"/>
        <v>0.5413002573728789</v>
      </c>
      <c r="AW32" s="24">
        <f t="shared" si="32"/>
        <v>0.62738554561788762</v>
      </c>
      <c r="AX32" s="24">
        <f t="shared" si="32"/>
        <v>0.35222918890588817</v>
      </c>
      <c r="AY32" s="24">
        <f t="shared" si="32"/>
        <v>0.41081009406207269</v>
      </c>
      <c r="AZ32" s="24">
        <f t="shared" si="32"/>
        <v>0.52635271050253896</v>
      </c>
      <c r="BA32" s="24">
        <f t="shared" si="32"/>
        <v>0.52400947382764529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0.5689451778362602</v>
      </c>
      <c r="BE32" s="24">
        <f t="shared" si="32"/>
        <v>0.44592367780345943</v>
      </c>
      <c r="BF32" s="24">
        <f t="shared" si="32"/>
        <v>0.39470189214358276</v>
      </c>
      <c r="BG32" s="24">
        <f t="shared" si="32"/>
        <v>0.4505348248051011</v>
      </c>
      <c r="BH32" s="24">
        <f t="shared" si="32"/>
        <v>0.56100843582472248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0.54130053662259892</v>
      </c>
      <c r="BM32" s="24">
        <f t="shared" si="31"/>
        <v>0.51970019048206528</v>
      </c>
      <c r="BN32" s="24">
        <f t="shared" si="31"/>
        <v>0.46424484513897135</v>
      </c>
      <c r="BO32" s="24">
        <f t="shared" si="31"/>
        <v>0.47025646332416593</v>
      </c>
      <c r="BP32" s="24" t="e">
        <f t="shared" si="31"/>
        <v>#DIV/0!</v>
      </c>
      <c r="BQ32" s="24">
        <f t="shared" si="31"/>
        <v>0.53704058431351198</v>
      </c>
      <c r="BR32" s="21"/>
      <c r="BS32" s="35">
        <f t="shared" si="13"/>
        <v>43525</v>
      </c>
      <c r="BT32" s="24">
        <f t="shared" si="14"/>
        <v>1.3960883419561141E-2</v>
      </c>
      <c r="BU32" s="24">
        <f t="shared" si="15"/>
        <v>1.1639192767151324E-3</v>
      </c>
      <c r="BV32" s="24">
        <f t="shared" si="16"/>
        <v>5.6909374988859665E-3</v>
      </c>
      <c r="BW32" s="24">
        <f t="shared" si="17"/>
        <v>4.6039305417557626E-3</v>
      </c>
      <c r="BX32" s="24">
        <f t="shared" si="18"/>
        <v>2.4830336367391037E-3</v>
      </c>
      <c r="BY32" s="24">
        <f t="shared" si="19"/>
        <v>2.561755798160207E-3</v>
      </c>
      <c r="BZ32" s="24">
        <f t="shared" si="20"/>
        <v>5.2880488715352355E-3</v>
      </c>
      <c r="CA32" s="24">
        <f t="shared" si="21"/>
        <v>1.3475169803172412E-3</v>
      </c>
      <c r="CB32" s="24">
        <f t="shared" si="22"/>
        <v>6.0193736291102044E-4</v>
      </c>
      <c r="CC32" s="24">
        <f t="shared" si="23"/>
        <v>4.8660739449082491E-3</v>
      </c>
      <c r="CD32" s="24">
        <f t="shared" si="24"/>
        <v>4.1879473232032949E-3</v>
      </c>
      <c r="CE32" s="24">
        <f t="shared" si="25"/>
        <v>1.1642195419935986E-3</v>
      </c>
      <c r="CF32" s="24">
        <f t="shared" si="26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4"/>
        <v>212.44656583999998</v>
      </c>
      <c r="S33" s="19">
        <f t="shared" si="5"/>
        <v>201.34231956727734</v>
      </c>
      <c r="T33" s="19">
        <f t="shared" si="6"/>
        <v>193.9085416826004</v>
      </c>
      <c r="U33" s="19">
        <f t="shared" si="7"/>
        <v>192.49826554132713</v>
      </c>
      <c r="V33" s="19"/>
      <c r="W33" s="20">
        <f t="shared" si="8"/>
        <v>207.57303539142143</v>
      </c>
      <c r="X33" s="21"/>
      <c r="Y33" s="41">
        <f t="shared" si="30"/>
        <v>3.2458901509905047E-2</v>
      </c>
      <c r="Z33" s="24">
        <f t="shared" si="30"/>
        <v>2.0102163872511625E-2</v>
      </c>
      <c r="AA33" s="24">
        <f t="shared" si="30"/>
        <v>1.1094689311650585E-2</v>
      </c>
      <c r="AB33" s="24">
        <f t="shared" si="28"/>
        <v>6.2133962736305115E-2</v>
      </c>
      <c r="AC33" s="24">
        <f t="shared" si="28"/>
        <v>3.4259500603722071E-2</v>
      </c>
      <c r="AD33" s="24">
        <f t="shared" si="28"/>
        <v>4.4532316357492663E-2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3.2516590637271081E-2</v>
      </c>
      <c r="AH33" s="24">
        <f t="shared" si="28"/>
        <v>3.3395273407301529E-2</v>
      </c>
      <c r="AI33" s="24">
        <f t="shared" si="28"/>
        <v>1.0195855266277754E-2</v>
      </c>
      <c r="AJ33" s="24">
        <f t="shared" si="28"/>
        <v>4.0216247228884061E-2</v>
      </c>
      <c r="AK33" s="24">
        <f t="shared" si="28"/>
        <v>2.6559406533401386E-2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3.2460685848327397E-2</v>
      </c>
      <c r="AP33" s="24">
        <f t="shared" si="29"/>
        <v>3.2208656939924918E-2</v>
      </c>
      <c r="AQ33" s="24">
        <f t="shared" si="29"/>
        <v>4.2826839744453116E-2</v>
      </c>
      <c r="AR33" s="24">
        <f t="shared" si="29"/>
        <v>4.3956186846682899E-2</v>
      </c>
      <c r="AS33" s="24" t="e">
        <f t="shared" si="29"/>
        <v>#DIV/0!</v>
      </c>
      <c r="AT33" s="24">
        <f t="shared" si="12"/>
        <v>3.75662445227265E-2</v>
      </c>
      <c r="AU33" s="21"/>
      <c r="AV33" s="24">
        <f t="shared" si="32"/>
        <v>0.55140939695336599</v>
      </c>
      <c r="AW33" s="24">
        <f t="shared" si="32"/>
        <v>0.64688674475692731</v>
      </c>
      <c r="AX33" s="24">
        <f t="shared" si="32"/>
        <v>0.35207845205665311</v>
      </c>
      <c r="AY33" s="24">
        <f t="shared" si="32"/>
        <v>0.45111112894553118</v>
      </c>
      <c r="AZ33" s="24">
        <f t="shared" si="32"/>
        <v>0.47925421677721891</v>
      </c>
      <c r="BA33" s="24">
        <f t="shared" si="32"/>
        <v>0.57429777687765826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0.60897738698108683</v>
      </c>
      <c r="BE33" s="24">
        <f t="shared" si="32"/>
        <v>0.46285856212147269</v>
      </c>
      <c r="BF33" s="24">
        <f t="shared" si="32"/>
        <v>0.40078015471578032</v>
      </c>
      <c r="BG33" s="24">
        <f t="shared" si="32"/>
        <v>0.47654577518555907</v>
      </c>
      <c r="BH33" s="24">
        <f t="shared" si="32"/>
        <v>0.58032124812392727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0.55141016869164816</v>
      </c>
      <c r="BM33" s="24">
        <f t="shared" si="31"/>
        <v>0.54405022253117541</v>
      </c>
      <c r="BN33" s="24">
        <f t="shared" si="31"/>
        <v>0.49473337208701373</v>
      </c>
      <c r="BO33" s="24">
        <f t="shared" si="31"/>
        <v>0.50271210455718918</v>
      </c>
      <c r="BP33" s="24" t="e">
        <f t="shared" si="31"/>
        <v>#DIV/0!</v>
      </c>
      <c r="BQ33" s="24">
        <f t="shared" si="31"/>
        <v>0.55573304682943148</v>
      </c>
      <c r="BR33" s="21"/>
      <c r="BS33" s="35">
        <f t="shared" si="13"/>
        <v>43556</v>
      </c>
      <c r="BT33" s="24">
        <f t="shared" si="14"/>
        <v>4.8553886198964748E-3</v>
      </c>
      <c r="BU33" s="24">
        <f t="shared" si="15"/>
        <v>3.0933177623915334E-4</v>
      </c>
      <c r="BV33" s="24">
        <f t="shared" si="16"/>
        <v>4.3642436939872594E-3</v>
      </c>
      <c r="BW33" s="24">
        <f t="shared" si="17"/>
        <v>4.2895231957948724E-3</v>
      </c>
      <c r="BX33" s="24">
        <f t="shared" si="18"/>
        <v>2.6255531110537657E-3</v>
      </c>
      <c r="BY33" s="24">
        <f t="shared" si="19"/>
        <v>2.7209841768322499E-3</v>
      </c>
      <c r="BZ33" s="24">
        <f t="shared" si="20"/>
        <v>4.7524723244004533E-3</v>
      </c>
      <c r="CA33" s="24">
        <f t="shared" si="21"/>
        <v>1.0488616057217897E-3</v>
      </c>
      <c r="CB33" s="24">
        <f t="shared" si="22"/>
        <v>2.2426634086269055E-3</v>
      </c>
      <c r="CC33" s="24">
        <f t="shared" si="23"/>
        <v>3.1554970430276139E-4</v>
      </c>
      <c r="CD33" s="24">
        <f t="shared" si="24"/>
        <v>4.0176420131614252E-3</v>
      </c>
      <c r="CE33" s="24">
        <f t="shared" si="25"/>
        <v>9.1836506082824075E-4</v>
      </c>
      <c r="CF33" s="24">
        <f t="shared" si="26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4"/>
        <v>218.87920169999998</v>
      </c>
      <c r="S34" s="19">
        <f t="shared" si="5"/>
        <v>206.52534785217946</v>
      </c>
      <c r="T34" s="19">
        <f t="shared" si="6"/>
        <v>198.88351589729581</v>
      </c>
      <c r="U34" s="19">
        <f t="shared" si="7"/>
        <v>197.84276480403571</v>
      </c>
      <c r="V34" s="19"/>
      <c r="W34" s="20">
        <f t="shared" si="8"/>
        <v>214.50158493941143</v>
      </c>
      <c r="X34" s="21"/>
      <c r="Y34" s="41">
        <f t="shared" si="30"/>
        <v>3.0277683505854913E-2</v>
      </c>
      <c r="Z34" s="24">
        <f t="shared" si="30"/>
        <v>2.6369176797158778E-2</v>
      </c>
      <c r="AA34" s="24">
        <f t="shared" si="30"/>
        <v>2.1317340019888276E-2</v>
      </c>
      <c r="AB34" s="24">
        <f t="shared" si="28"/>
        <v>2.5293563287554832E-2</v>
      </c>
      <c r="AC34" s="24">
        <f t="shared" si="28"/>
        <v>3.4746688534397441E-2</v>
      </c>
      <c r="AD34" s="24">
        <f t="shared" si="28"/>
        <v>3.2994697810843077E-2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1.1628936826264979E-2</v>
      </c>
      <c r="AH34" s="24">
        <f t="shared" si="28"/>
        <v>2.7103934986498102E-2</v>
      </c>
      <c r="AI34" s="24">
        <f t="shared" si="28"/>
        <v>5.2826025725283943E-2</v>
      </c>
      <c r="AJ34" s="24">
        <f t="shared" si="28"/>
        <v>2.0766881677694249E-2</v>
      </c>
      <c r="AK34" s="24">
        <f t="shared" si="28"/>
        <v>2.5170902887304836E-2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3.0278841338601037E-2</v>
      </c>
      <c r="AP34" s="24">
        <f t="shared" si="28"/>
        <v>2.574236899645066E-2</v>
      </c>
      <c r="AQ34" s="24">
        <f t="shared" si="28"/>
        <v>2.5656292247500323E-2</v>
      </c>
      <c r="AR34" s="24">
        <f t="shared" ref="AR34:AT95" si="33">+U34/U33-1</f>
        <v>2.7763882690990727E-2</v>
      </c>
      <c r="AS34" s="24" t="e">
        <f t="shared" si="33"/>
        <v>#DIV/0!</v>
      </c>
      <c r="AT34" s="24">
        <f t="shared" si="12"/>
        <v>3.3378851616852945E-2</v>
      </c>
      <c r="AU34" s="21"/>
      <c r="AV34" s="24">
        <f t="shared" si="32"/>
        <v>0.5681279552944547</v>
      </c>
      <c r="AW34" s="24">
        <f t="shared" si="32"/>
        <v>0.63031012932458919</v>
      </c>
      <c r="AX34" s="24">
        <f t="shared" si="32"/>
        <v>0.36192843069378022</v>
      </c>
      <c r="AY34" s="24">
        <f t="shared" si="32"/>
        <v>0.46286000160973928</v>
      </c>
      <c r="AZ34" s="24">
        <f t="shared" si="32"/>
        <v>0.55051257255660402</v>
      </c>
      <c r="BA34" s="24">
        <f t="shared" si="32"/>
        <v>0.5892453555510726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0.57143121014402287</v>
      </c>
      <c r="BE34" s="24">
        <f t="shared" si="32"/>
        <v>0.47354421414357928</v>
      </c>
      <c r="BF34" s="24">
        <f t="shared" si="32"/>
        <v>0.47016542171557441</v>
      </c>
      <c r="BG34" s="24">
        <f t="shared" si="32"/>
        <v>0.476673340226901</v>
      </c>
      <c r="BH34" s="24">
        <f t="shared" si="32"/>
        <v>0.59545291573439108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0.56813135067209553</v>
      </c>
      <c r="BM34" s="24">
        <f t="shared" si="31"/>
        <v>0.54408894635070326</v>
      </c>
      <c r="BN34" s="24">
        <f t="shared" si="31"/>
        <v>0.50362099054477016</v>
      </c>
      <c r="BO34" s="24">
        <f t="shared" si="31"/>
        <v>0.51546078340045542</v>
      </c>
      <c r="BP34" s="24" t="e">
        <f t="shared" si="31"/>
        <v>#DIV/0!</v>
      </c>
      <c r="BQ34" s="24">
        <f t="shared" si="31"/>
        <v>0.57629454089685805</v>
      </c>
      <c r="BR34" s="21"/>
      <c r="BS34" s="35">
        <f t="shared" si="13"/>
        <v>43586</v>
      </c>
      <c r="BT34" s="24">
        <f t="shared" si="14"/>
        <v>6.2928684767817496E-3</v>
      </c>
      <c r="BU34" s="24">
        <f t="shared" si="15"/>
        <v>5.8205156206091874E-4</v>
      </c>
      <c r="BV34" s="24">
        <f t="shared" si="16"/>
        <v>1.8276645128735669E-3</v>
      </c>
      <c r="BW34" s="24">
        <f t="shared" si="17"/>
        <v>4.3581097205937043E-3</v>
      </c>
      <c r="BX34" s="24">
        <f t="shared" si="18"/>
        <v>1.9680620427975156E-3</v>
      </c>
      <c r="BY34" s="24">
        <f t="shared" si="19"/>
        <v>4.9083549818801815E-3</v>
      </c>
      <c r="BZ34" s="24">
        <f t="shared" si="20"/>
        <v>3.5894881968152981E-3</v>
      </c>
      <c r="CA34" s="24">
        <f t="shared" si="21"/>
        <v>3.7512625507832618E-4</v>
      </c>
      <c r="CB34" s="24">
        <f t="shared" si="22"/>
        <v>1.8218186285608293E-3</v>
      </c>
      <c r="CC34" s="24">
        <f t="shared" si="23"/>
        <v>1.5996496065605081E-3</v>
      </c>
      <c r="CD34" s="24">
        <f t="shared" si="24"/>
        <v>2.0902192500808396E-3</v>
      </c>
      <c r="CE34" s="24">
        <f t="shared" si="25"/>
        <v>8.6538047860429976E-4</v>
      </c>
      <c r="CF34" s="24">
        <f t="shared" si="26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4"/>
        <v>224.60993867000002</v>
      </c>
      <c r="S35" s="19">
        <f t="shared" si="5"/>
        <v>211.63367631080231</v>
      </c>
      <c r="T35" s="19">
        <f t="shared" si="6"/>
        <v>203.45454523354277</v>
      </c>
      <c r="U35" s="19">
        <f t="shared" si="7"/>
        <v>202.51757939464497</v>
      </c>
      <c r="V35" s="19"/>
      <c r="W35" s="20">
        <f t="shared" si="8"/>
        <v>220.22000180804</v>
      </c>
      <c r="X35" s="21"/>
      <c r="Y35" s="41">
        <f t="shared" si="30"/>
        <v>2.6184294266291985E-2</v>
      </c>
      <c r="Z35" s="24">
        <f t="shared" si="30"/>
        <v>2.6837214980155233E-2</v>
      </c>
      <c r="AA35" s="24">
        <f t="shared" si="30"/>
        <v>2.7789016312096182E-2</v>
      </c>
      <c r="AB35" s="24">
        <f t="shared" si="28"/>
        <v>1.2559726667896509E-2</v>
      </c>
      <c r="AC35" s="24">
        <f t="shared" si="28"/>
        <v>2.6397673402247079E-2</v>
      </c>
      <c r="AD35" s="24">
        <f t="shared" si="28"/>
        <v>3.3054466656703863E-2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7.9246803348423489E-2</v>
      </c>
      <c r="AH35" s="24">
        <f t="shared" si="28"/>
        <v>3.1561964508875384E-2</v>
      </c>
      <c r="AI35" s="24">
        <f t="shared" si="28"/>
        <v>2.0825957649828641E-2</v>
      </c>
      <c r="AJ35" s="24">
        <f t="shared" si="28"/>
        <v>2.1475712128217639E-2</v>
      </c>
      <c r="AK35" s="24">
        <f t="shared" si="28"/>
        <v>1.4879745956250856E-2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2.6182190566715891E-2</v>
      </c>
      <c r="AP35" s="24">
        <f t="shared" si="34"/>
        <v>2.473463190716485E-2</v>
      </c>
      <c r="AQ35" s="24">
        <f t="shared" si="34"/>
        <v>2.2983449963784208E-2</v>
      </c>
      <c r="AR35" s="24">
        <f t="shared" si="33"/>
        <v>2.362893884565187E-2</v>
      </c>
      <c r="AS35" s="24" t="e">
        <f t="shared" si="33"/>
        <v>#DIV/0!</v>
      </c>
      <c r="AT35" s="24">
        <f t="shared" si="12"/>
        <v>2.6659089116958246E-2</v>
      </c>
      <c r="AU35" s="21"/>
      <c r="AV35" s="24">
        <f t="shared" si="32"/>
        <v>0.54841642871619811</v>
      </c>
      <c r="AW35" s="24">
        <f t="shared" si="32"/>
        <v>0.59820615415463974</v>
      </c>
      <c r="AX35" s="24">
        <f t="shared" si="32"/>
        <v>0.38470456392718</v>
      </c>
      <c r="AY35" s="24">
        <f t="shared" si="32"/>
        <v>0.45026824399077814</v>
      </c>
      <c r="AZ35" s="24">
        <f t="shared" si="32"/>
        <v>0.53228112959742102</v>
      </c>
      <c r="BA35" s="24">
        <f t="shared" si="32"/>
        <v>0.57983273914734612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0.69213708639615357</v>
      </c>
      <c r="BE35" s="24">
        <f t="shared" si="32"/>
        <v>0.46337806421447714</v>
      </c>
      <c r="BF35" s="24">
        <f t="shared" si="32"/>
        <v>0.47917468890927672</v>
      </c>
      <c r="BG35" s="24">
        <f t="shared" si="32"/>
        <v>0.46271804904552316</v>
      </c>
      <c r="BH35" s="24">
        <f t="shared" si="32"/>
        <v>0.57471253375627218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0.54841497102436731</v>
      </c>
      <c r="BM35" s="24">
        <f t="shared" si="31"/>
        <v>0.52650528957124076</v>
      </c>
      <c r="BN35" s="24">
        <f t="shared" si="31"/>
        <v>0.4910015255252167</v>
      </c>
      <c r="BO35" s="24">
        <f t="shared" si="31"/>
        <v>0.50342094189988029</v>
      </c>
      <c r="BP35" s="24" t="e">
        <f t="shared" si="31"/>
        <v>#DIV/0!</v>
      </c>
      <c r="BQ35" s="24">
        <f t="shared" si="31"/>
        <v>0.55738525085296353</v>
      </c>
      <c r="BR35" s="21"/>
      <c r="BS35" s="35">
        <f t="shared" si="13"/>
        <v>43617</v>
      </c>
      <c r="BT35" s="24">
        <f t="shared" si="14"/>
        <v>6.3802667497565918E-3</v>
      </c>
      <c r="BU35" s="24">
        <f t="shared" si="15"/>
        <v>7.5215618836500049E-4</v>
      </c>
      <c r="BV35" s="24">
        <f t="shared" si="16"/>
        <v>9.031514629295643E-4</v>
      </c>
      <c r="BW35" s="24">
        <f t="shared" si="17"/>
        <v>3.3252947172254339E-3</v>
      </c>
      <c r="BX35" s="24">
        <f t="shared" si="18"/>
        <v>1.9768266345881066E-3</v>
      </c>
      <c r="BY35" s="24">
        <f t="shared" si="19"/>
        <v>2.4806767931001205E-3</v>
      </c>
      <c r="BZ35" s="24">
        <f t="shared" si="20"/>
        <v>2.4437144124638604E-3</v>
      </c>
      <c r="CA35" s="24">
        <f t="shared" si="21"/>
        <v>2.510071852386225E-3</v>
      </c>
      <c r="CB35" s="24">
        <f t="shared" si="22"/>
        <v>2.1149344867239595E-3</v>
      </c>
      <c r="CC35" s="24">
        <f t="shared" si="23"/>
        <v>6.4444257634230521E-4</v>
      </c>
      <c r="CD35" s="24">
        <f t="shared" si="24"/>
        <v>2.1416101020059882E-3</v>
      </c>
      <c r="CE35" s="24">
        <f t="shared" si="25"/>
        <v>5.0903283225047218E-4</v>
      </c>
      <c r="CF35" s="24">
        <f t="shared" si="26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4"/>
        <v>229.42770564</v>
      </c>
      <c r="S36" s="19">
        <f t="shared" si="5"/>
        <v>216.6802627605812</v>
      </c>
      <c r="T36" s="19">
        <f t="shared" si="6"/>
        <v>208.3343065555859</v>
      </c>
      <c r="U36" s="19">
        <f t="shared" si="7"/>
        <v>207.03380376406676</v>
      </c>
      <c r="V36" s="19"/>
      <c r="W36" s="20">
        <f t="shared" si="8"/>
        <v>224.29808399692246</v>
      </c>
      <c r="X36" s="21"/>
      <c r="Y36" s="41">
        <f t="shared" si="30"/>
        <v>2.1450911689346652E-2</v>
      </c>
      <c r="Z36" s="24">
        <f t="shared" si="30"/>
        <v>2.5054890099164062E-2</v>
      </c>
      <c r="AA36" s="24">
        <f t="shared" si="30"/>
        <v>1.1539851638151077E-2</v>
      </c>
      <c r="AB36" s="24">
        <f t="shared" si="30"/>
        <v>-9.6955697638789751E-5</v>
      </c>
      <c r="AC36" s="24">
        <f t="shared" si="30"/>
        <v>2.3530281441563217E-2</v>
      </c>
      <c r="AD36" s="24">
        <f t="shared" si="30"/>
        <v>2.3211367129632787E-2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1.6520775090620443E-3</v>
      </c>
      <c r="AH36" s="24">
        <f t="shared" si="30"/>
        <v>4.1165176453882069E-2</v>
      </c>
      <c r="AI36" s="24">
        <f t="shared" si="30"/>
        <v>2.2377117168980831E-2</v>
      </c>
      <c r="AJ36" s="24">
        <f t="shared" si="30"/>
        <v>2.7926605147752248E-2</v>
      </c>
      <c r="AK36" s="24">
        <f t="shared" si="30"/>
        <v>3.0091636659896004E-2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2.1449482594259939E-2</v>
      </c>
      <c r="AP36" s="24">
        <f t="shared" si="34"/>
        <v>2.3845857321721953E-2</v>
      </c>
      <c r="AQ36" s="24">
        <f t="shared" si="34"/>
        <v>2.3984528418579787E-2</v>
      </c>
      <c r="AR36" s="24">
        <f t="shared" si="33"/>
        <v>2.2300406626039271E-2</v>
      </c>
      <c r="AS36" s="24" t="e">
        <f t="shared" si="33"/>
        <v>#DIV/0!</v>
      </c>
      <c r="AT36" s="24">
        <f t="shared" si="12"/>
        <v>1.8518218851152346E-2</v>
      </c>
      <c r="AU36" s="21"/>
      <c r="AV36" s="24">
        <f t="shared" si="32"/>
        <v>0.53857285984637659</v>
      </c>
      <c r="AW36" s="24">
        <f t="shared" si="32"/>
        <v>0.57595322593481368</v>
      </c>
      <c r="AX36" s="24">
        <f t="shared" si="32"/>
        <v>0.36486769480931192</v>
      </c>
      <c r="AY36" s="24">
        <f t="shared" si="32"/>
        <v>0.45978741292243863</v>
      </c>
      <c r="AZ36" s="24">
        <f t="shared" si="32"/>
        <v>0.56826241636811936</v>
      </c>
      <c r="BA36" s="24">
        <f t="shared" si="32"/>
        <v>0.54949698358666699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0.68784905020374221</v>
      </c>
      <c r="BE36" s="24">
        <f t="shared" si="32"/>
        <v>0.45380026933319373</v>
      </c>
      <c r="BF36" s="24">
        <f t="shared" si="32"/>
        <v>0.47910725332972715</v>
      </c>
      <c r="BG36" s="24">
        <f t="shared" si="32"/>
        <v>0.46007792570125527</v>
      </c>
      <c r="BH36" s="24">
        <f t="shared" si="32"/>
        <v>0.55524905717068695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0.53856937455919218</v>
      </c>
      <c r="BM36" s="24">
        <f t="shared" si="31"/>
        <v>0.51305453501358644</v>
      </c>
      <c r="BN36" s="24">
        <f t="shared" si="31"/>
        <v>0.48354185369207703</v>
      </c>
      <c r="BO36" s="24">
        <f t="shared" si="31"/>
        <v>0.49385437696479539</v>
      </c>
      <c r="BP36" s="24" t="e">
        <f t="shared" si="31"/>
        <v>#DIV/0!</v>
      </c>
      <c r="BQ36" s="24">
        <f t="shared" si="31"/>
        <v>0.54079231551137363</v>
      </c>
      <c r="BR36" s="21"/>
      <c r="BS36" s="35">
        <f t="shared" si="13"/>
        <v>43647</v>
      </c>
      <c r="BT36" s="24">
        <f t="shared" si="14"/>
        <v>5.9603275893157243E-3</v>
      </c>
      <c r="BU36" s="24">
        <f t="shared" si="15"/>
        <v>3.1283381676279931E-4</v>
      </c>
      <c r="BV36" s="24">
        <f t="shared" si="16"/>
        <v>-6.8793756302497371E-6</v>
      </c>
      <c r="BW36" s="24">
        <f t="shared" si="17"/>
        <v>2.9647078832022509E-3</v>
      </c>
      <c r="BX36" s="24">
        <f t="shared" si="18"/>
        <v>1.3974523452821674E-3</v>
      </c>
      <c r="BY36" s="24">
        <f t="shared" si="19"/>
        <v>3.5155649446486203E-3</v>
      </c>
      <c r="BZ36" s="24">
        <f t="shared" si="20"/>
        <v>-1.5480131160313794E-6</v>
      </c>
      <c r="CA36" s="24">
        <f t="shared" si="21"/>
        <v>5.5033892004154053E-5</v>
      </c>
      <c r="CB36" s="24">
        <f t="shared" si="22"/>
        <v>2.7728912049970991E-3</v>
      </c>
      <c r="CC36" s="24">
        <f t="shared" si="23"/>
        <v>6.8882630153087147E-4</v>
      </c>
      <c r="CD36" s="24">
        <f t="shared" si="24"/>
        <v>2.7721304213293675E-3</v>
      </c>
      <c r="CE36" s="24">
        <f t="shared" si="25"/>
        <v>1.0180879789680342E-3</v>
      </c>
      <c r="CF36" s="24">
        <f t="shared" si="26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4"/>
        <v>238.30588238999997</v>
      </c>
      <c r="S37" s="19">
        <f t="shared" si="5"/>
        <v>225.98369371446623</v>
      </c>
      <c r="T37" s="19">
        <f t="shared" si="6"/>
        <v>217.20585867249386</v>
      </c>
      <c r="U37" s="19">
        <f t="shared" si="7"/>
        <v>216.80900558789293</v>
      </c>
      <c r="V37" s="19"/>
      <c r="W37" s="20">
        <f t="shared" si="8"/>
        <v>233.994884881708</v>
      </c>
      <c r="X37" s="21"/>
      <c r="Y37" s="41">
        <f t="shared" si="30"/>
        <v>3.8697442254365999E-2</v>
      </c>
      <c r="Z37" s="24">
        <f t="shared" si="30"/>
        <v>4.3304379011319005E-2</v>
      </c>
      <c r="AA37" s="24">
        <f t="shared" si="30"/>
        <v>4.4033177652706978E-2</v>
      </c>
      <c r="AB37" s="24">
        <f t="shared" si="30"/>
        <v>3.079441054809795E-2</v>
      </c>
      <c r="AC37" s="24">
        <f t="shared" si="30"/>
        <v>1.6051584629046101E-2</v>
      </c>
      <c r="AD37" s="24">
        <f t="shared" si="30"/>
        <v>6.2797545411785283E-2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1.3505644880389189E-2</v>
      </c>
      <c r="AH37" s="24">
        <f t="shared" si="30"/>
        <v>5.3178380477455489E-2</v>
      </c>
      <c r="AI37" s="24">
        <f t="shared" si="30"/>
        <v>1.8937756230272829E-2</v>
      </c>
      <c r="AJ37" s="24">
        <f t="shared" si="30"/>
        <v>3.1799778645956511E-2</v>
      </c>
      <c r="AK37" s="24">
        <f t="shared" si="30"/>
        <v>4.1101692801455592E-2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3.8697055899303168E-2</v>
      </c>
      <c r="AP37" s="24">
        <f t="shared" si="34"/>
        <v>4.293621779554857E-2</v>
      </c>
      <c r="AQ37" s="24">
        <f t="shared" si="34"/>
        <v>4.2583251234913355E-2</v>
      </c>
      <c r="AR37" s="24">
        <f t="shared" si="33"/>
        <v>4.721548677609122E-2</v>
      </c>
      <c r="AS37" s="24" t="e">
        <f t="shared" si="33"/>
        <v>#DIV/0!</v>
      </c>
      <c r="AT37" s="24">
        <f t="shared" si="12"/>
        <v>4.3231759772493605E-2</v>
      </c>
      <c r="AU37" s="21"/>
      <c r="AV37" s="24">
        <f t="shared" si="32"/>
        <v>0.53573295131229526</v>
      </c>
      <c r="AW37" s="24">
        <f t="shared" si="32"/>
        <v>0.58882012432366904</v>
      </c>
      <c r="AX37" s="24">
        <f t="shared" si="32"/>
        <v>0.40977358982924983</v>
      </c>
      <c r="AY37" s="24">
        <f t="shared" si="32"/>
        <v>0.49345309174780039</v>
      </c>
      <c r="AZ37" s="24">
        <f t="shared" si="32"/>
        <v>0.46670159251440047</v>
      </c>
      <c r="BA37" s="24">
        <f t="shared" si="32"/>
        <v>0.59669684798148293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0.4835038669157532</v>
      </c>
      <c r="BE37" s="24">
        <f t="shared" si="32"/>
        <v>0.51003668654561851</v>
      </c>
      <c r="BF37" s="24">
        <f t="shared" si="32"/>
        <v>0.47777264187886348</v>
      </c>
      <c r="BG37" s="24">
        <f t="shared" si="32"/>
        <v>0.47038329170098581</v>
      </c>
      <c r="BH37" s="24">
        <f t="shared" si="32"/>
        <v>0.53427786804004929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0.53573662115213572</v>
      </c>
      <c r="BM37" s="24">
        <f t="shared" si="31"/>
        <v>0.53670171646509002</v>
      </c>
      <c r="BN37" s="24">
        <f t="shared" si="31"/>
        <v>0.51206710846929804</v>
      </c>
      <c r="BO37" s="24">
        <f t="shared" si="31"/>
        <v>0.53043002954692975</v>
      </c>
      <c r="BP37" s="24" t="e">
        <f t="shared" si="31"/>
        <v>#DIV/0!</v>
      </c>
      <c r="BQ37" s="24">
        <f t="shared" si="31"/>
        <v>0.54977082824991697</v>
      </c>
      <c r="BR37" s="21"/>
      <c r="BS37" s="35">
        <f t="shared" si="13"/>
        <v>43678</v>
      </c>
      <c r="BT37" s="24">
        <f t="shared" si="14"/>
        <v>1.0338060381312523E-2</v>
      </c>
      <c r="BU37" s="24">
        <f t="shared" si="15"/>
        <v>1.1821129972461992E-3</v>
      </c>
      <c r="BV37" s="24">
        <f t="shared" si="16"/>
        <v>2.1388876539367809E-3</v>
      </c>
      <c r="BW37" s="24">
        <f t="shared" si="17"/>
        <v>2.026543334178935E-3</v>
      </c>
      <c r="BX37" s="24">
        <f t="shared" si="18"/>
        <v>3.7872747338387664E-3</v>
      </c>
      <c r="BY37" s="24">
        <f t="shared" si="19"/>
        <v>4.9756760926928968E-3</v>
      </c>
      <c r="BZ37" s="24">
        <f t="shared" si="20"/>
        <v>4.9934852062907516E-3</v>
      </c>
      <c r="CA37" s="24">
        <f t="shared" si="21"/>
        <v>4.411786935020316E-4</v>
      </c>
      <c r="CB37" s="24">
        <f t="shared" si="22"/>
        <v>3.6512375527724067E-3</v>
      </c>
      <c r="CC37" s="24">
        <f t="shared" si="23"/>
        <v>5.8348235573071688E-4</v>
      </c>
      <c r="CD37" s="24">
        <f t="shared" si="24"/>
        <v>3.1766123316796708E-3</v>
      </c>
      <c r="CE37" s="24">
        <f t="shared" si="25"/>
        <v>1.4023537170169704E-3</v>
      </c>
      <c r="CF37" s="24">
        <f t="shared" si="26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4"/>
        <v>252.14681551000004</v>
      </c>
      <c r="S38" s="19">
        <f t="shared" si="5"/>
        <v>241.51203858180673</v>
      </c>
      <c r="T38" s="19">
        <f t="shared" si="6"/>
        <v>234.19947995083311</v>
      </c>
      <c r="U38" s="19">
        <f t="shared" si="7"/>
        <v>236.09203372138148</v>
      </c>
      <c r="V38" s="19"/>
      <c r="W38" s="20">
        <f t="shared" si="8"/>
        <v>250.37242444700908</v>
      </c>
      <c r="X38" s="21"/>
      <c r="Y38" s="41">
        <f t="shared" si="30"/>
        <v>5.808182641795101E-2</v>
      </c>
      <c r="Z38" s="24">
        <f t="shared" si="30"/>
        <v>5.6571406772423449E-2</v>
      </c>
      <c r="AA38" s="24">
        <f t="shared" si="30"/>
        <v>5.8861040144500665E-2</v>
      </c>
      <c r="AB38" s="24">
        <f t="shared" si="30"/>
        <v>0.11653566016320327</v>
      </c>
      <c r="AC38" s="24">
        <f t="shared" si="30"/>
        <v>1.572976283094496E-2</v>
      </c>
      <c r="AD38" s="24">
        <f t="shared" si="30"/>
        <v>7.6179293148937344E-2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6.7263555406921194E-2</v>
      </c>
      <c r="AH38" s="24">
        <f t="shared" si="30"/>
        <v>7.7039815603385353E-2</v>
      </c>
      <c r="AI38" s="24">
        <f t="shared" si="30"/>
        <v>9.0880693670216672E-3</v>
      </c>
      <c r="AJ38" s="24">
        <f t="shared" si="30"/>
        <v>5.294997508586996E-2</v>
      </c>
      <c r="AK38" s="24">
        <f t="shared" si="30"/>
        <v>8.0571544565996689E-2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5.8080534904080494E-2</v>
      </c>
      <c r="AP38" s="24">
        <f t="shared" si="34"/>
        <v>6.8714448428127683E-2</v>
      </c>
      <c r="AQ38" s="24">
        <f t="shared" si="34"/>
        <v>7.8237398301316041E-2</v>
      </c>
      <c r="AR38" s="24">
        <f t="shared" si="33"/>
        <v>8.8940162246495591E-2</v>
      </c>
      <c r="AS38" s="24" t="e">
        <f t="shared" si="33"/>
        <v>#DIV/0!</v>
      </c>
      <c r="AT38" s="24">
        <f t="shared" si="12"/>
        <v>6.9991015288989988E-2</v>
      </c>
      <c r="AU38" s="21"/>
      <c r="AV38" s="24">
        <f t="shared" si="32"/>
        <v>0.52364337970261721</v>
      </c>
      <c r="AW38" s="24">
        <f t="shared" si="32"/>
        <v>0.56520391700518635</v>
      </c>
      <c r="AX38" s="24">
        <f t="shared" si="32"/>
        <v>0.4305109384746868</v>
      </c>
      <c r="AY38" s="24">
        <f t="shared" si="32"/>
        <v>0.47390078306179428</v>
      </c>
      <c r="AZ38" s="24">
        <f t="shared" si="32"/>
        <v>0.47894069550817631</v>
      </c>
      <c r="BA38" s="24">
        <f t="shared" si="32"/>
        <v>0.56203113841233465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0.56186387457230724</v>
      </c>
      <c r="BE38" s="24">
        <f t="shared" si="32"/>
        <v>0.50506015889891764</v>
      </c>
      <c r="BF38" s="24">
        <f t="shared" si="32"/>
        <v>0.45839784512927095</v>
      </c>
      <c r="BG38" s="24">
        <f t="shared" si="32"/>
        <v>0.45701679214417146</v>
      </c>
      <c r="BH38" s="24">
        <f t="shared" si="32"/>
        <v>0.54247361371750902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0.52363584748146796</v>
      </c>
      <c r="BM38" s="24">
        <f t="shared" si="31"/>
        <v>0.52044288093404512</v>
      </c>
      <c r="BN38" s="24">
        <f t="shared" si="31"/>
        <v>0.49775911300786602</v>
      </c>
      <c r="BO38" s="24">
        <f t="shared" si="31"/>
        <v>0.51509783075429927</v>
      </c>
      <c r="BP38" s="24" t="e">
        <f t="shared" si="31"/>
        <v>#DIV/0!</v>
      </c>
      <c r="BQ38" s="24">
        <f t="shared" si="31"/>
        <v>0.53402672420992015</v>
      </c>
      <c r="BR38" s="21"/>
      <c r="BS38" s="35">
        <f t="shared" si="13"/>
        <v>43709</v>
      </c>
      <c r="BT38" s="24">
        <f t="shared" si="14"/>
        <v>1.3565199832652775E-2</v>
      </c>
      <c r="BU38" s="24">
        <f t="shared" si="15"/>
        <v>1.588298534368919E-3</v>
      </c>
      <c r="BV38" s="24">
        <f t="shared" si="16"/>
        <v>8.0326327521360041E-3</v>
      </c>
      <c r="BW38" s="24">
        <f t="shared" si="17"/>
        <v>1.9426155096642103E-3</v>
      </c>
      <c r="BX38" s="24">
        <f t="shared" si="18"/>
        <v>4.7009167590195645E-3</v>
      </c>
      <c r="BY38" s="24">
        <f t="shared" si="19"/>
        <v>7.0846257494012908E-3</v>
      </c>
      <c r="BZ38" s="24">
        <f t="shared" si="20"/>
        <v>5.3743846695164929E-3</v>
      </c>
      <c r="CA38" s="24">
        <f t="shared" si="21"/>
        <v>2.1439573088315976E-3</v>
      </c>
      <c r="CB38" s="24">
        <f t="shared" si="22"/>
        <v>5.3633123505865766E-3</v>
      </c>
      <c r="CC38" s="24">
        <f t="shared" si="23"/>
        <v>2.7468151362801364E-4</v>
      </c>
      <c r="CD38" s="24">
        <f t="shared" si="24"/>
        <v>5.2542683405306292E-3</v>
      </c>
      <c r="CE38" s="24">
        <f t="shared" si="25"/>
        <v>2.7553935702239419E-3</v>
      </c>
      <c r="CF38" s="24">
        <f t="shared" si="26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4"/>
        <v>260.20873811000001</v>
      </c>
      <c r="S39" s="19">
        <f t="shared" si="5"/>
        <v>250.27079965255848</v>
      </c>
      <c r="T39" s="19">
        <f t="shared" si="6"/>
        <v>244.05117530729311</v>
      </c>
      <c r="U39" s="19">
        <f t="shared" si="7"/>
        <v>247.53069134652699</v>
      </c>
      <c r="V39" s="19"/>
      <c r="W39" s="20">
        <f t="shared" si="8"/>
        <v>259.75434100788607</v>
      </c>
      <c r="X39" s="21"/>
      <c r="Y39" s="41">
        <f t="shared" si="30"/>
        <v>3.1972863577848232E-2</v>
      </c>
      <c r="Z39" s="24">
        <f t="shared" si="30"/>
        <v>2.4857033042546606E-2</v>
      </c>
      <c r="AA39" s="24">
        <f t="shared" si="30"/>
        <v>6.4411217502638785E-2</v>
      </c>
      <c r="AB39" s="24">
        <f t="shared" si="30"/>
        <v>4.566266694379717E-2</v>
      </c>
      <c r="AC39" s="24">
        <f t="shared" si="30"/>
        <v>1.9601421320862622E-2</v>
      </c>
      <c r="AD39" s="24">
        <f t="shared" si="30"/>
        <v>8.6933026103203748E-2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8.0348012963837867E-4</v>
      </c>
      <c r="AH39" s="24">
        <f t="shared" si="30"/>
        <v>2.2831200831986642E-2</v>
      </c>
      <c r="AI39" s="24">
        <f t="shared" si="30"/>
        <v>1.2901228668658282E-2</v>
      </c>
      <c r="AJ39" s="24">
        <f t="shared" si="30"/>
        <v>2.6464919723657276E-2</v>
      </c>
      <c r="AK39" s="24">
        <f t="shared" si="30"/>
        <v>3.7078737745098067E-2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3.1973128765055758E-2</v>
      </c>
      <c r="AP39" s="24">
        <f t="shared" si="34"/>
        <v>3.6266353934919504E-2</v>
      </c>
      <c r="AQ39" s="24">
        <f t="shared" si="34"/>
        <v>4.20654023592546E-2</v>
      </c>
      <c r="AR39" s="24">
        <f t="shared" si="33"/>
        <v>4.8449994033447963E-2</v>
      </c>
      <c r="AS39" s="24" t="e">
        <f t="shared" si="33"/>
        <v>#DIV/0!</v>
      </c>
      <c r="AT39" s="24">
        <f t="shared" si="12"/>
        <v>3.7471844519613384E-2</v>
      </c>
      <c r="AU39" s="21"/>
      <c r="AV39" s="24">
        <f t="shared" si="32"/>
        <v>0.49670846205657715</v>
      </c>
      <c r="AW39" s="24">
        <f t="shared" si="32"/>
        <v>0.51225710357470211</v>
      </c>
      <c r="AX39" s="24">
        <f t="shared" si="32"/>
        <v>0.48526307465699148</v>
      </c>
      <c r="AY39" s="24">
        <f t="shared" si="32"/>
        <v>0.46984758678534533</v>
      </c>
      <c r="AZ39" s="24">
        <f t="shared" si="32"/>
        <v>0.40824584728204849</v>
      </c>
      <c r="BA39" s="24">
        <f t="shared" si="32"/>
        <v>0.63412803642458693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0.55973944450987045</v>
      </c>
      <c r="BE39" s="24">
        <f t="shared" si="32"/>
        <v>0.50646850298075674</v>
      </c>
      <c r="BF39" s="24">
        <f t="shared" si="32"/>
        <v>0.43591956274213306</v>
      </c>
      <c r="BG39" s="24">
        <f t="shared" si="32"/>
        <v>0.45781156965927639</v>
      </c>
      <c r="BH39" s="24">
        <f t="shared" si="32"/>
        <v>0.50941101370229513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0.49669971000035629</v>
      </c>
      <c r="BM39" s="24">
        <f t="shared" si="31"/>
        <v>0.50803027037697568</v>
      </c>
      <c r="BN39" s="24">
        <f t="shared" si="31"/>
        <v>0.50698700834534138</v>
      </c>
      <c r="BO39" s="24">
        <f t="shared" si="31"/>
        <v>0.5276340417646872</v>
      </c>
      <c r="BP39" s="24" t="e">
        <f t="shared" si="31"/>
        <v>#DIV/0!</v>
      </c>
      <c r="BQ39" s="24">
        <f t="shared" si="31"/>
        <v>0.51937571288458151</v>
      </c>
      <c r="BR39" s="21"/>
      <c r="BS39" s="35">
        <f t="shared" si="13"/>
        <v>43739</v>
      </c>
      <c r="BT39" s="24">
        <f t="shared" si="14"/>
        <v>5.9519339816822073E-3</v>
      </c>
      <c r="BU39" s="24">
        <f t="shared" si="15"/>
        <v>1.739343766879951E-3</v>
      </c>
      <c r="BV39" s="24">
        <f t="shared" si="16"/>
        <v>3.3213426865628965E-3</v>
      </c>
      <c r="BW39" s="24">
        <f t="shared" si="17"/>
        <v>2.3238664404504972E-3</v>
      </c>
      <c r="BX39" s="24">
        <f t="shared" si="18"/>
        <v>5.4562692892513266E-3</v>
      </c>
      <c r="BY39" s="24">
        <f t="shared" si="19"/>
        <v>4.3364434090745023E-3</v>
      </c>
      <c r="BZ39" s="24">
        <f t="shared" si="20"/>
        <v>2.9197447770795142E-3</v>
      </c>
      <c r="CA39" s="24">
        <f t="shared" si="21"/>
        <v>2.5832347801810971E-5</v>
      </c>
      <c r="CB39" s="24">
        <f t="shared" si="22"/>
        <v>1.6179277107669246E-3</v>
      </c>
      <c r="CC39" s="24">
        <f t="shared" si="23"/>
        <v>3.7187645995489794E-4</v>
      </c>
      <c r="CD39" s="24">
        <f t="shared" si="24"/>
        <v>2.6133979937195697E-3</v>
      </c>
      <c r="CE39" s="24">
        <f t="shared" si="25"/>
        <v>1.2949743444529889E-3</v>
      </c>
      <c r="CF39" s="24">
        <f t="shared" si="26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4"/>
        <v>270.79991866</v>
      </c>
      <c r="S40" s="19">
        <f t="shared" si="5"/>
        <v>260.36430314276697</v>
      </c>
      <c r="T40" s="19">
        <f t="shared" si="6"/>
        <v>250.85915826276971</v>
      </c>
      <c r="U40" s="19">
        <f t="shared" si="7"/>
        <v>254.1350332945286</v>
      </c>
      <c r="V40" s="19"/>
      <c r="W40" s="20">
        <f t="shared" si="8"/>
        <v>270.13445610694367</v>
      </c>
      <c r="X40" s="21"/>
      <c r="Y40" s="41">
        <f t="shared" si="30"/>
        <v>4.0704799698397576E-2</v>
      </c>
      <c r="Z40" s="24">
        <f t="shared" si="30"/>
        <v>5.6632027626377202E-2</v>
      </c>
      <c r="AA40" s="24">
        <f t="shared" si="30"/>
        <v>5.4445430041789145E-2</v>
      </c>
      <c r="AB40" s="24">
        <f t="shared" si="30"/>
        <v>4.137590614797193E-2</v>
      </c>
      <c r="AC40" s="24">
        <f t="shared" si="30"/>
        <v>1.6577988993535797E-2</v>
      </c>
      <c r="AD40" s="24">
        <f t="shared" si="30"/>
        <v>2.5843070958719849E-4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6.8279425394525139E-2</v>
      </c>
      <c r="AH40" s="24">
        <f t="shared" si="30"/>
        <v>2.8142586054956231E-2</v>
      </c>
      <c r="AI40" s="24">
        <f t="shared" si="30"/>
        <v>7.549803730454574E-2</v>
      </c>
      <c r="AJ40" s="24">
        <f t="shared" si="30"/>
        <v>3.0927651409602186E-2</v>
      </c>
      <c r="AK40" s="24">
        <f t="shared" si="30"/>
        <v>4.2664693061817527E-2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4.0702632151894624E-2</v>
      </c>
      <c r="AP40" s="24">
        <f t="shared" si="34"/>
        <v>4.0330328205371524E-2</v>
      </c>
      <c r="AQ40" s="24">
        <f t="shared" si="34"/>
        <v>2.7895718784818113E-2</v>
      </c>
      <c r="AR40" s="24">
        <f t="shared" si="33"/>
        <v>2.6680901313994809E-2</v>
      </c>
      <c r="AS40" s="24" t="e">
        <f t="shared" si="33"/>
        <v>#DIV/0!</v>
      </c>
      <c r="AT40" s="24">
        <f t="shared" si="12"/>
        <v>3.9961276715458016E-2</v>
      </c>
      <c r="AU40" s="21"/>
      <c r="AV40" s="24">
        <f t="shared" si="32"/>
        <v>0.5139000542272063</v>
      </c>
      <c r="AW40" s="24">
        <f t="shared" si="32"/>
        <v>0.54911924965857972</v>
      </c>
      <c r="AX40" s="24">
        <f t="shared" si="32"/>
        <v>0.49271156951314232</v>
      </c>
      <c r="AY40" s="24">
        <f t="shared" si="32"/>
        <v>0.50511967885156439</v>
      </c>
      <c r="AZ40" s="24">
        <f t="shared" si="32"/>
        <v>0.41751446115681579</v>
      </c>
      <c r="BA40" s="24">
        <f t="shared" si="32"/>
        <v>0.57712851553340472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0.59342597466871316</v>
      </c>
      <c r="BE40" s="24">
        <f t="shared" si="32"/>
        <v>0.48625362437705566</v>
      </c>
      <c r="BF40" s="24">
        <f t="shared" si="32"/>
        <v>0.52769089129218716</v>
      </c>
      <c r="BG40" s="24">
        <f t="shared" si="32"/>
        <v>0.46168093241080044</v>
      </c>
      <c r="BH40" s="24">
        <f t="shared" si="32"/>
        <v>0.52021193815504563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0.51389150143643803</v>
      </c>
      <c r="BM40" s="24">
        <f t="shared" si="31"/>
        <v>0.52035483088010803</v>
      </c>
      <c r="BN40" s="24">
        <f t="shared" si="31"/>
        <v>0.50280530572285254</v>
      </c>
      <c r="BO40" s="24">
        <f t="shared" si="31"/>
        <v>0.52001121751999757</v>
      </c>
      <c r="BP40" s="24" t="e">
        <f t="shared" si="31"/>
        <v>#DIV/0!</v>
      </c>
      <c r="BQ40" s="24">
        <f t="shared" si="31"/>
        <v>0.53210399093775984</v>
      </c>
      <c r="BR40" s="21"/>
      <c r="BS40" s="35">
        <f t="shared" si="13"/>
        <v>43770</v>
      </c>
      <c r="BT40" s="24">
        <f t="shared" si="14"/>
        <v>1.3466847289939942E-2</v>
      </c>
      <c r="BU40" s="24">
        <f t="shared" si="15"/>
        <v>1.5164444808253037E-3</v>
      </c>
      <c r="BV40" s="24">
        <f t="shared" si="16"/>
        <v>3.0494622230267049E-3</v>
      </c>
      <c r="BW40" s="24">
        <f t="shared" si="17"/>
        <v>1.9418585981097495E-3</v>
      </c>
      <c r="BX40" s="24">
        <f t="shared" si="18"/>
        <v>1.7084002504129026E-5</v>
      </c>
      <c r="BY40" s="24">
        <f t="shared" si="19"/>
        <v>5.6225826745387739E-3</v>
      </c>
      <c r="BZ40" s="24">
        <f t="shared" si="20"/>
        <v>4.3113393753739845E-3</v>
      </c>
      <c r="CA40" s="24">
        <f t="shared" si="21"/>
        <v>2.1289189389650871E-3</v>
      </c>
      <c r="CB40" s="24">
        <f t="shared" si="22"/>
        <v>1.9766512521996646E-3</v>
      </c>
      <c r="CC40" s="24">
        <f t="shared" si="23"/>
        <v>2.1360041750877472E-3</v>
      </c>
      <c r="CD40" s="24">
        <f t="shared" si="24"/>
        <v>3.0377900012336203E-3</v>
      </c>
      <c r="CE40" s="24">
        <f t="shared" si="25"/>
        <v>1.4974361102816527E-3</v>
      </c>
      <c r="CF40" s="24">
        <f t="shared" si="26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4"/>
        <v>281.17475067000004</v>
      </c>
      <c r="S41" s="19">
        <f t="shared" si="5"/>
        <v>268.66047253632348</v>
      </c>
      <c r="T41" s="19">
        <f t="shared" si="6"/>
        <v>259.55532354547938</v>
      </c>
      <c r="U41" s="19">
        <f t="shared" si="7"/>
        <v>262.7544584788514</v>
      </c>
      <c r="V41" s="19"/>
      <c r="W41" s="20">
        <f t="shared" si="8"/>
        <v>282.63371000192348</v>
      </c>
      <c r="X41" s="21"/>
      <c r="Y41" s="41">
        <f t="shared" si="30"/>
        <v>3.8314354515238014E-2</v>
      </c>
      <c r="Z41" s="24">
        <f t="shared" si="30"/>
        <v>2.8082743548275557E-2</v>
      </c>
      <c r="AA41" s="24">
        <f t="shared" si="30"/>
        <v>3.0539952940411341E-2</v>
      </c>
      <c r="AB41" s="24">
        <f t="shared" si="30"/>
        <v>1.9643860703691507E-2</v>
      </c>
      <c r="AC41" s="24">
        <f t="shared" si="30"/>
        <v>2.7257158540302973E-2</v>
      </c>
      <c r="AD41" s="24">
        <f t="shared" si="30"/>
        <v>5.5331061139694659E-2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0.10137566062088399</v>
      </c>
      <c r="AH41" s="24">
        <f t="shared" si="30"/>
        <v>2.8585505211873308E-2</v>
      </c>
      <c r="AI41" s="24">
        <f t="shared" si="30"/>
        <v>3.7434366658758433E-2</v>
      </c>
      <c r="AJ41" s="24">
        <f t="shared" si="30"/>
        <v>3.6526716018420835E-2</v>
      </c>
      <c r="AK41" s="24">
        <f t="shared" si="30"/>
        <v>3.5677657780649019E-2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3.8311798841513145E-2</v>
      </c>
      <c r="AP41" s="24">
        <f t="shared" si="34"/>
        <v>3.1863697493920373E-2</v>
      </c>
      <c r="AQ41" s="24">
        <f t="shared" si="34"/>
        <v>3.4665528430102732E-2</v>
      </c>
      <c r="AR41" s="24">
        <f t="shared" si="33"/>
        <v>3.391671377449712E-2</v>
      </c>
      <c r="AS41" s="24" t="e">
        <f t="shared" si="33"/>
        <v>#DIV/0!</v>
      </c>
      <c r="AT41" s="24">
        <f t="shared" si="12"/>
        <v>4.6270490907059481E-2</v>
      </c>
      <c r="AU41" s="21"/>
      <c r="AV41" s="24">
        <f t="shared" si="32"/>
        <v>0.52865284571276971</v>
      </c>
      <c r="AW41" s="24">
        <f t="shared" si="32"/>
        <v>0.5672089038756345</v>
      </c>
      <c r="AX41" s="24">
        <f t="shared" si="32"/>
        <v>0.51792045005486398</v>
      </c>
      <c r="AY41" s="24">
        <f t="shared" si="32"/>
        <v>0.52908195042900807</v>
      </c>
      <c r="AZ41" s="24">
        <f t="shared" si="32"/>
        <v>0.39051652915221147</v>
      </c>
      <c r="BA41" s="24">
        <f t="shared" si="32"/>
        <v>0.63952830081862344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0.64440209443750351</v>
      </c>
      <c r="BE41" s="24">
        <f t="shared" si="32"/>
        <v>0.4915353470573911</v>
      </c>
      <c r="BF41" s="24">
        <f t="shared" si="32"/>
        <v>0.55254371960091375</v>
      </c>
      <c r="BG41" s="24">
        <f t="shared" si="32"/>
        <v>0.48095942894157373</v>
      </c>
      <c r="BH41" s="24">
        <f t="shared" si="32"/>
        <v>0.52239160944162499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0.52864642341285095</v>
      </c>
      <c r="BM41" s="24">
        <f t="shared" si="31"/>
        <v>0.54161687357700683</v>
      </c>
      <c r="BN41" s="24">
        <f t="shared" si="31"/>
        <v>0.52596447821959047</v>
      </c>
      <c r="BO41" s="24">
        <f t="shared" si="31"/>
        <v>0.54490089649906714</v>
      </c>
      <c r="BP41" s="24" t="e">
        <f t="shared" si="31"/>
        <v>#DIV/0!</v>
      </c>
      <c r="BQ41" s="24">
        <f t="shared" si="31"/>
        <v>0.55449086302563733</v>
      </c>
      <c r="BR41" s="21"/>
      <c r="BS41" s="35">
        <f t="shared" si="13"/>
        <v>43800</v>
      </c>
      <c r="BT41" s="24">
        <f t="shared" si="14"/>
        <v>6.7801542012814551E-3</v>
      </c>
      <c r="BU41" s="24">
        <f t="shared" si="15"/>
        <v>8.6184664878643895E-4</v>
      </c>
      <c r="BV41" s="24">
        <f t="shared" si="16"/>
        <v>1.4487136537816039E-3</v>
      </c>
      <c r="BW41" s="24">
        <f t="shared" si="17"/>
        <v>3.1187422244821844E-3</v>
      </c>
      <c r="BX41" s="24">
        <f t="shared" si="18"/>
        <v>3.5155976749055295E-3</v>
      </c>
      <c r="BY41" s="24">
        <f t="shared" si="19"/>
        <v>6.2462338705895314E-3</v>
      </c>
      <c r="BZ41" s="24">
        <f t="shared" si="20"/>
        <v>5.2090007861835368E-3</v>
      </c>
      <c r="CA41" s="24">
        <f t="shared" si="21"/>
        <v>3.24459333557113E-3</v>
      </c>
      <c r="CB41" s="24">
        <f t="shared" si="22"/>
        <v>1.9835251525192397E-3</v>
      </c>
      <c r="CC41" s="24">
        <f t="shared" si="23"/>
        <v>1.0945081256815382E-3</v>
      </c>
      <c r="CD41" s="24">
        <f t="shared" si="24"/>
        <v>3.5540379886551668E-3</v>
      </c>
      <c r="CE41" s="24">
        <f t="shared" si="25"/>
        <v>1.2545648682671681E-3</v>
      </c>
      <c r="CF41" s="24">
        <f t="shared" si="26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4"/>
        <v>286.48802019999999</v>
      </c>
      <c r="S42" s="19">
        <f t="shared" si="5"/>
        <v>277.82059148768172</v>
      </c>
      <c r="T42" s="19">
        <f t="shared" si="6"/>
        <v>265.90474304834748</v>
      </c>
      <c r="U42" s="19">
        <f t="shared" si="7"/>
        <v>267.3063054326737</v>
      </c>
      <c r="V42" s="19"/>
      <c r="W42" s="20">
        <f t="shared" si="8"/>
        <v>284.3230851317561</v>
      </c>
      <c r="X42" s="21"/>
      <c r="Y42" s="41">
        <f t="shared" si="30"/>
        <v>1.889838269420574E-2</v>
      </c>
      <c r="Z42" s="24">
        <f t="shared" si="30"/>
        <v>4.6436701603836505E-2</v>
      </c>
      <c r="AA42" s="24">
        <f t="shared" si="30"/>
        <v>4.499067849743188E-2</v>
      </c>
      <c r="AB42" s="24">
        <f t="shared" si="30"/>
        <v>5.6313259652613912E-3</v>
      </c>
      <c r="AC42" s="24">
        <f t="shared" si="30"/>
        <v>-6.0388311036607689E-3</v>
      </c>
      <c r="AD42" s="24">
        <f t="shared" si="30"/>
        <v>-1.8575774422226243E-2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8.7633750386006959E-4</v>
      </c>
      <c r="AH42" s="24">
        <f t="shared" si="30"/>
        <v>5.5303880901644176E-2</v>
      </c>
      <c r="AI42" s="24">
        <f t="shared" si="30"/>
        <v>1.1351862895261799E-2</v>
      </c>
      <c r="AJ42" s="24">
        <f t="shared" si="30"/>
        <v>4.2162333796388118E-2</v>
      </c>
      <c r="AK42" s="24">
        <f t="shared" si="30"/>
        <v>3.3129715486955202E-2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1.8896680862485526E-2</v>
      </c>
      <c r="AP42" s="24">
        <f t="shared" si="34"/>
        <v>3.4095521625793879E-2</v>
      </c>
      <c r="AQ42" s="24">
        <f t="shared" si="34"/>
        <v>2.4462682622479637E-2</v>
      </c>
      <c r="AR42" s="24">
        <f t="shared" si="33"/>
        <v>1.7323576468213142E-2</v>
      </c>
      <c r="AS42" s="24" t="e">
        <f t="shared" si="33"/>
        <v>#DIV/0!</v>
      </c>
      <c r="AT42" s="24">
        <f t="shared" si="12"/>
        <v>5.9772598598417659E-3</v>
      </c>
      <c r="AU42" s="21"/>
      <c r="AV42" s="24">
        <f t="shared" si="32"/>
        <v>0.51483632925769185</v>
      </c>
      <c r="AW42" s="24">
        <f t="shared" si="32"/>
        <v>0.58006512373404173</v>
      </c>
      <c r="AX42" s="24">
        <f t="shared" si="32"/>
        <v>0.52860153663943632</v>
      </c>
      <c r="AY42" s="24">
        <f t="shared" si="32"/>
        <v>0.55102946311275369</v>
      </c>
      <c r="AZ42" s="24">
        <f t="shared" si="32"/>
        <v>0.36330310378710706</v>
      </c>
      <c r="BA42" s="24">
        <f t="shared" si="32"/>
        <v>0.56758250364562546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0.5210942347689036</v>
      </c>
      <c r="BE42" s="24">
        <f t="shared" si="32"/>
        <v>0.52588389193726282</v>
      </c>
      <c r="BF42" s="24">
        <f t="shared" si="32"/>
        <v>0.56492092000293526</v>
      </c>
      <c r="BG42" s="24">
        <f t="shared" si="32"/>
        <v>0.49418142129241294</v>
      </c>
      <c r="BH42" s="24">
        <f t="shared" si="32"/>
        <v>0.51419007322683452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0.51483329530163768</v>
      </c>
      <c r="BM42" s="24">
        <f t="shared" si="31"/>
        <v>0.5483279623876709</v>
      </c>
      <c r="BN42" s="24">
        <f t="shared" si="31"/>
        <v>0.52782137529619422</v>
      </c>
      <c r="BO42" s="24">
        <f t="shared" si="31"/>
        <v>0.54216764676978157</v>
      </c>
      <c r="BP42" s="24" t="e">
        <f t="shared" si="31"/>
        <v>#DIV/0!</v>
      </c>
      <c r="BQ42" s="24">
        <f t="shared" si="31"/>
        <v>0.52444349485587494</v>
      </c>
      <c r="BR42" s="21"/>
      <c r="BS42" s="35">
        <f t="shared" si="13"/>
        <v>43831</v>
      </c>
      <c r="BT42" s="24">
        <f t="shared" si="14"/>
        <v>1.1100961919072483E-2</v>
      </c>
      <c r="BU42" s="24">
        <f t="shared" si="15"/>
        <v>1.2601439304354011E-3</v>
      </c>
      <c r="BV42" s="24">
        <f t="shared" si="16"/>
        <v>4.0783643783730587E-4</v>
      </c>
      <c r="BW42" s="24">
        <f t="shared" si="17"/>
        <v>-6.836000746859223E-4</v>
      </c>
      <c r="BX42" s="24">
        <f t="shared" si="18"/>
        <v>-1.1996013905806791E-3</v>
      </c>
      <c r="BY42" s="24">
        <f t="shared" si="19"/>
        <v>-2.3514342363809382E-3</v>
      </c>
      <c r="BZ42" s="24">
        <f t="shared" si="20"/>
        <v>9.4194834223934587E-4</v>
      </c>
      <c r="CA42" s="24">
        <f t="shared" si="21"/>
        <v>2.9751206977800747E-5</v>
      </c>
      <c r="CB42" s="24">
        <f t="shared" si="22"/>
        <v>3.8015349734598302E-3</v>
      </c>
      <c r="CC42" s="24">
        <f t="shared" si="23"/>
        <v>3.3162511225115905E-4</v>
      </c>
      <c r="CD42" s="24">
        <f t="shared" si="24"/>
        <v>4.0953188644183769E-3</v>
      </c>
      <c r="CE42" s="24">
        <f t="shared" si="25"/>
        <v>1.1620110072818803E-3</v>
      </c>
      <c r="CF42" s="24">
        <f t="shared" si="26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4"/>
        <v>291.73367337000002</v>
      </c>
      <c r="S43" s="19">
        <f t="shared" si="5"/>
        <v>284.20739723626036</v>
      </c>
      <c r="T43" s="19">
        <f t="shared" si="6"/>
        <v>272.00415282709645</v>
      </c>
      <c r="U43" s="19">
        <f t="shared" si="7"/>
        <v>272.33131001164145</v>
      </c>
      <c r="V43" s="19"/>
      <c r="W43" s="20">
        <f t="shared" si="8"/>
        <v>288.41524875937677</v>
      </c>
      <c r="X43" s="21"/>
      <c r="Y43" s="41">
        <f t="shared" si="30"/>
        <v>1.8310154619005869E-2</v>
      </c>
      <c r="Z43" s="24">
        <f t="shared" si="30"/>
        <v>2.4337948678130106E-2</v>
      </c>
      <c r="AA43" s="24">
        <f t="shared" si="30"/>
        <v>1.205833200226003E-2</v>
      </c>
      <c r="AB43" s="24">
        <f t="shared" si="30"/>
        <v>2.3378000658360154E-2</v>
      </c>
      <c r="AC43" s="24">
        <f t="shared" si="30"/>
        <v>1.1662049522630724E-2</v>
      </c>
      <c r="AD43" s="24">
        <f t="shared" si="30"/>
        <v>1.905719233532488E-2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2.4501554379762647E-2</v>
      </c>
      <c r="AH43" s="24">
        <f t="shared" si="30"/>
        <v>1.0003832998311646E-2</v>
      </c>
      <c r="AI43" s="24">
        <f t="shared" si="30"/>
        <v>7.7381631841417775E-3</v>
      </c>
      <c r="AJ43" s="24">
        <f t="shared" si="30"/>
        <v>3.2956955175859948E-2</v>
      </c>
      <c r="AK43" s="24">
        <f t="shared" si="30"/>
        <v>2.6748735330301754E-2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1.8310200776765484E-2</v>
      </c>
      <c r="AP43" s="24">
        <f t="shared" si="34"/>
        <v>2.2988957421688605E-2</v>
      </c>
      <c r="AQ43" s="24">
        <f t="shared" si="34"/>
        <v>2.2938326367649475E-2</v>
      </c>
      <c r="AR43" s="24">
        <f t="shared" si="33"/>
        <v>1.8798675814377219E-2</v>
      </c>
      <c r="AS43" s="24" t="e">
        <f t="shared" si="33"/>
        <v>#DIV/0!</v>
      </c>
      <c r="AT43" s="24">
        <f t="shared" si="12"/>
        <v>1.439265343411833E-2</v>
      </c>
      <c r="AU43" s="21"/>
      <c r="AV43" s="24">
        <f t="shared" si="32"/>
        <v>0.48572746851823467</v>
      </c>
      <c r="AW43" s="24">
        <f t="shared" si="32"/>
        <v>0.5343269605618941</v>
      </c>
      <c r="AX43" s="24">
        <f t="shared" si="32"/>
        <v>0.51204326850300186</v>
      </c>
      <c r="AY43" s="24">
        <f t="shared" si="32"/>
        <v>0.57152397735578053</v>
      </c>
      <c r="AZ43" s="24">
        <f t="shared" si="32"/>
        <v>0.28748432126707324</v>
      </c>
      <c r="BA43" s="24">
        <f t="shared" si="32"/>
        <v>0.55961445783132535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0.53597397019748105</v>
      </c>
      <c r="BE43" s="24">
        <f t="shared" si="32"/>
        <v>0.50369074819056392</v>
      </c>
      <c r="BF43" s="24">
        <f t="shared" si="32"/>
        <v>0.54664625351990082</v>
      </c>
      <c r="BG43" s="24">
        <f t="shared" si="32"/>
        <v>0.48985710409198435</v>
      </c>
      <c r="BH43" s="24">
        <f t="shared" si="32"/>
        <v>0.51914963594710462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0.48572623618774258</v>
      </c>
      <c r="BM43" s="24">
        <f t="shared" si="31"/>
        <v>0.52809379737529083</v>
      </c>
      <c r="BN43" s="24">
        <f t="shared" si="31"/>
        <v>0.52496535035564906</v>
      </c>
      <c r="BO43" s="24">
        <f t="shared" si="31"/>
        <v>0.54017021252484931</v>
      </c>
      <c r="BP43" s="24" t="e">
        <f t="shared" si="31"/>
        <v>#DIV/0!</v>
      </c>
      <c r="BQ43" s="24">
        <f t="shared" si="31"/>
        <v>0.51009237121876239</v>
      </c>
      <c r="BR43" s="21"/>
      <c r="BS43" s="35">
        <f t="shared" si="13"/>
        <v>43862</v>
      </c>
      <c r="BT43" s="24">
        <f t="shared" si="14"/>
        <v>5.9753769835244382E-3</v>
      </c>
      <c r="BU43" s="24">
        <f t="shared" si="15"/>
        <v>3.463908328106287E-4</v>
      </c>
      <c r="BV43" s="24">
        <f t="shared" si="16"/>
        <v>1.6710546184124982E-3</v>
      </c>
      <c r="BW43" s="24">
        <f t="shared" si="17"/>
        <v>1.2878421788026463E-3</v>
      </c>
      <c r="BX43" s="24">
        <f t="shared" si="18"/>
        <v>1.1854270967390599E-3</v>
      </c>
      <c r="BY43" s="24">
        <f t="shared" si="19"/>
        <v>2.5531525739176756E-4</v>
      </c>
      <c r="BZ43" s="24">
        <f t="shared" si="20"/>
        <v>1.6092991305495174E-3</v>
      </c>
      <c r="CA43" s="24">
        <f t="shared" si="21"/>
        <v>8.1710219472632989E-4</v>
      </c>
      <c r="CB43" s="24">
        <f t="shared" si="22"/>
        <v>7.1222379178703589E-4</v>
      </c>
      <c r="CC43" s="24">
        <f t="shared" si="23"/>
        <v>2.2438279975692168E-4</v>
      </c>
      <c r="CD43" s="24">
        <f t="shared" si="24"/>
        <v>3.2742712954983424E-3</v>
      </c>
      <c r="CE43" s="24">
        <f t="shared" si="25"/>
        <v>9.5130497854559258E-4</v>
      </c>
      <c r="CF43" s="24">
        <f t="shared" si="26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4"/>
        <v>302.22583320000007</v>
      </c>
      <c r="S44" s="19">
        <f t="shared" si="5"/>
        <v>293.48888204358815</v>
      </c>
      <c r="T44" s="19">
        <f t="shared" si="6"/>
        <v>279.87393097514342</v>
      </c>
      <c r="U44" s="19">
        <f t="shared" si="7"/>
        <v>281.32987757081884</v>
      </c>
      <c r="V44" s="19"/>
      <c r="W44" s="20">
        <f t="shared" si="8"/>
        <v>300.52483685324097</v>
      </c>
      <c r="X44" s="21"/>
      <c r="Y44" s="41">
        <f t="shared" si="30"/>
        <v>3.5958414599450705E-2</v>
      </c>
      <c r="Z44" s="24">
        <f t="shared" si="30"/>
        <v>3.7882829833887355E-2</v>
      </c>
      <c r="AA44" s="24">
        <f t="shared" si="30"/>
        <v>3.1989145362162796E-2</v>
      </c>
      <c r="AB44" s="24">
        <f t="shared" si="30"/>
        <v>4.1048547606730157E-2</v>
      </c>
      <c r="AC44" s="24">
        <f t="shared" si="30"/>
        <v>1.9942350492014205E-2</v>
      </c>
      <c r="AD44" s="24">
        <f t="shared" si="30"/>
        <v>2.9522866152073668E-2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8.3441729103683082E-2</v>
      </c>
      <c r="AH44" s="24">
        <f t="shared" si="30"/>
        <v>3.3453509391983438E-2</v>
      </c>
      <c r="AI44" s="24">
        <f t="shared" si="30"/>
        <v>0.20026709301503431</v>
      </c>
      <c r="AJ44" s="24">
        <f t="shared" si="30"/>
        <v>1.9121663672857725E-2</v>
      </c>
      <c r="AK44" s="24">
        <f t="shared" si="30"/>
        <v>2.2306235491055038E-2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3.5964856949142865E-2</v>
      </c>
      <c r="AP44" s="24">
        <f t="shared" si="34"/>
        <v>3.2657435723293826E-2</v>
      </c>
      <c r="AQ44" s="24">
        <f t="shared" si="34"/>
        <v>2.8932566162140683E-2</v>
      </c>
      <c r="AR44" s="24">
        <f t="shared" si="33"/>
        <v>3.304272123096208E-2</v>
      </c>
      <c r="AS44" s="24" t="e">
        <f t="shared" si="33"/>
        <v>#DIV/0!</v>
      </c>
      <c r="AT44" s="24">
        <f t="shared" si="12"/>
        <v>4.1986643029291226E-2</v>
      </c>
      <c r="AU44" s="21"/>
      <c r="AV44" s="24">
        <f t="shared" si="32"/>
        <v>0.46877817191116788</v>
      </c>
      <c r="AW44" s="24">
        <f t="shared" si="32"/>
        <v>0.50461557907088506</v>
      </c>
      <c r="AX44" s="24">
        <f t="shared" si="32"/>
        <v>0.49824987189666459</v>
      </c>
      <c r="AY44" s="24">
        <f t="shared" si="32"/>
        <v>0.50953855661043468</v>
      </c>
      <c r="AZ44" s="24">
        <f t="shared" si="32"/>
        <v>0.26708184229821996</v>
      </c>
      <c r="BA44" s="24">
        <f t="shared" si="32"/>
        <v>0.54112824159757134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0.59779680570696758</v>
      </c>
      <c r="BE44" s="24">
        <f t="shared" si="32"/>
        <v>0.54070229462600583</v>
      </c>
      <c r="BF44" s="24">
        <f t="shared" si="32"/>
        <v>0.57785460236164443</v>
      </c>
      <c r="BG44" s="24">
        <f t="shared" si="32"/>
        <v>0.45760535513523859</v>
      </c>
      <c r="BH44" s="24">
        <f t="shared" si="32"/>
        <v>0.50313687492016834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0.46877540614969693</v>
      </c>
      <c r="BM44" s="24">
        <f t="shared" si="31"/>
        <v>0.50461048334046832</v>
      </c>
      <c r="BN44" s="24">
        <f t="shared" si="31"/>
        <v>0.50514280821830804</v>
      </c>
      <c r="BO44" s="24">
        <f t="shared" si="31"/>
        <v>0.52570759746312135</v>
      </c>
      <c r="BP44" s="24" t="e">
        <f t="shared" si="31"/>
        <v>#DIV/0!</v>
      </c>
      <c r="BQ44" s="24">
        <f t="shared" si="31"/>
        <v>0.50219138902908278</v>
      </c>
      <c r="BR44" s="21"/>
      <c r="BS44" s="35">
        <f t="shared" si="13"/>
        <v>43891</v>
      </c>
      <c r="BT44" s="24">
        <f t="shared" si="14"/>
        <v>9.3559294844328903E-3</v>
      </c>
      <c r="BU44" s="24">
        <f t="shared" si="15"/>
        <v>9.1328696737129616E-4</v>
      </c>
      <c r="BV44" s="24">
        <f t="shared" si="16"/>
        <v>2.9487440400086367E-3</v>
      </c>
      <c r="BW44" s="24">
        <f t="shared" si="17"/>
        <v>2.1878598189464991E-3</v>
      </c>
      <c r="BX44" s="24">
        <f t="shared" si="18"/>
        <v>1.8377775187926086E-3</v>
      </c>
      <c r="BY44" s="24">
        <f t="shared" si="19"/>
        <v>2.4882411212838857E-3</v>
      </c>
      <c r="BZ44" s="24">
        <f t="shared" si="20"/>
        <v>2.5969113276684019E-3</v>
      </c>
      <c r="CA44" s="24">
        <f t="shared" si="21"/>
        <v>2.7996167438480543E-3</v>
      </c>
      <c r="CB44" s="24">
        <f t="shared" si="22"/>
        <v>2.3622979601490399E-3</v>
      </c>
      <c r="CC44" s="24">
        <f t="shared" si="23"/>
        <v>5.7468373226570507E-3</v>
      </c>
      <c r="CD44" s="24">
        <f t="shared" si="24"/>
        <v>1.9270607430665141E-3</v>
      </c>
      <c r="CE44" s="24">
        <f t="shared" si="25"/>
        <v>7.9988379944950306E-4</v>
      </c>
      <c r="CF44" s="24">
        <f t="shared" si="26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4"/>
        <v>306.44695801</v>
      </c>
      <c r="S45" s="19">
        <f t="shared" si="5"/>
        <v>299.47124426721427</v>
      </c>
      <c r="T45" s="19">
        <f t="shared" si="6"/>
        <v>283.43569530183009</v>
      </c>
      <c r="U45" s="19">
        <f t="shared" si="7"/>
        <v>284.76602254559566</v>
      </c>
      <c r="V45" s="19"/>
      <c r="W45" s="20">
        <f t="shared" si="8"/>
        <v>302.92771958068852</v>
      </c>
      <c r="X45" s="21"/>
      <c r="Y45" s="41">
        <f t="shared" si="30"/>
        <v>1.3965973965299083E-2</v>
      </c>
      <c r="Z45" s="24">
        <f t="shared" si="30"/>
        <v>3.2058778816179911E-2</v>
      </c>
      <c r="AA45" s="24">
        <f t="shared" si="30"/>
        <v>1.0089043800602049E-2</v>
      </c>
      <c r="AB45" s="24">
        <f t="shared" si="30"/>
        <v>1.3966235875676025E-2</v>
      </c>
      <c r="AC45" s="24">
        <f t="shared" si="30"/>
        <v>2.1237524796604568E-3</v>
      </c>
      <c r="AD45" s="24">
        <f t="shared" si="30"/>
        <v>9.6384564384761617E-3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-2.8715412359606507E-2</v>
      </c>
      <c r="AH45" s="24">
        <f t="shared" si="30"/>
        <v>2.0701247351856411E-2</v>
      </c>
      <c r="AI45" s="24">
        <f t="shared" si="30"/>
        <v>-2.1756889080440045E-2</v>
      </c>
      <c r="AJ45" s="24">
        <f t="shared" si="30"/>
        <v>1.3966073194176865E-2</v>
      </c>
      <c r="AK45" s="24">
        <f t="shared" si="30"/>
        <v>-3.7538716261543703E-3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1.3966790215469649E-2</v>
      </c>
      <c r="AP45" s="24">
        <f t="shared" si="34"/>
        <v>2.0383607658220004E-2</v>
      </c>
      <c r="AQ45" s="24">
        <f t="shared" si="34"/>
        <v>1.2726316860869114E-2</v>
      </c>
      <c r="AR45" s="24">
        <f t="shared" si="33"/>
        <v>1.2213935485440475E-2</v>
      </c>
      <c r="AS45" s="24" t="e">
        <f t="shared" si="33"/>
        <v>#DIV/0!</v>
      </c>
      <c r="AT45" s="24">
        <f t="shared" si="12"/>
        <v>7.9956211027609747E-3</v>
      </c>
      <c r="AU45" s="21"/>
      <c r="AV45" s="24">
        <f t="shared" si="32"/>
        <v>0.44247009488017963</v>
      </c>
      <c r="AW45" s="24">
        <f t="shared" si="32"/>
        <v>0.52225117455761638</v>
      </c>
      <c r="AX45" s="24">
        <f t="shared" si="32"/>
        <v>0.49675969666972564</v>
      </c>
      <c r="AY45" s="24">
        <f t="shared" si="32"/>
        <v>0.44108105178394452</v>
      </c>
      <c r="AZ45" s="24">
        <f t="shared" si="32"/>
        <v>0.22771201014980935</v>
      </c>
      <c r="BA45" s="24">
        <f t="shared" si="32"/>
        <v>0.48964499676406148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0.50304162241730666</v>
      </c>
      <c r="BE45" s="24">
        <f t="shared" si="32"/>
        <v>0.52177660803254833</v>
      </c>
      <c r="BF45" s="24">
        <f t="shared" si="32"/>
        <v>0.5279466716740211</v>
      </c>
      <c r="BG45" s="24">
        <f t="shared" si="32"/>
        <v>0.42082223975115229</v>
      </c>
      <c r="BH45" s="24">
        <f t="shared" si="32"/>
        <v>0.45875073816924306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0.44246604692492242</v>
      </c>
      <c r="BM45" s="24">
        <f t="shared" si="31"/>
        <v>0.48737356811441579</v>
      </c>
      <c r="BN45" s="24">
        <f t="shared" si="31"/>
        <v>0.46169783364042005</v>
      </c>
      <c r="BO45" s="24">
        <f t="shared" si="31"/>
        <v>0.47931734213189436</v>
      </c>
      <c r="BP45" s="24" t="e">
        <f t="shared" si="31"/>
        <v>#DIV/0!</v>
      </c>
      <c r="BQ45" s="24">
        <f t="shared" si="31"/>
        <v>0.45937895550573948</v>
      </c>
      <c r="BR45" s="21"/>
      <c r="BS45" s="35">
        <f t="shared" si="13"/>
        <v>43922</v>
      </c>
      <c r="BT45" s="24">
        <f t="shared" si="14"/>
        <v>7.9322703368390774E-3</v>
      </c>
      <c r="BU45" s="24">
        <f t="shared" si="15"/>
        <v>2.8693758408403593E-4</v>
      </c>
      <c r="BV45" s="24">
        <f t="shared" si="16"/>
        <v>1.0082014403723816E-3</v>
      </c>
      <c r="BW45" s="24">
        <f t="shared" si="17"/>
        <v>2.2939309936822555E-4</v>
      </c>
      <c r="BX45" s="24">
        <f t="shared" si="18"/>
        <v>5.9625986922429912E-4</v>
      </c>
      <c r="BY45" s="24">
        <f t="shared" si="19"/>
        <v>8.0124568454084655E-4</v>
      </c>
      <c r="BZ45" s="24">
        <f t="shared" si="20"/>
        <v>2.1333330465735357E-3</v>
      </c>
      <c r="CA45" s="24">
        <f t="shared" si="21"/>
        <v>-1.0076125791374283E-3</v>
      </c>
      <c r="CB45" s="24">
        <f t="shared" si="22"/>
        <v>1.4582706266870536E-3</v>
      </c>
      <c r="CC45" s="24">
        <f t="shared" si="23"/>
        <v>-7.23355327809455E-4</v>
      </c>
      <c r="CD45" s="24">
        <f t="shared" si="24"/>
        <v>1.3846109254157728E-3</v>
      </c>
      <c r="CE45" s="24">
        <f t="shared" si="25"/>
        <v>-1.3283689698551451E-4</v>
      </c>
      <c r="CF45" s="24">
        <f t="shared" si="26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4"/>
        <v>311.09171538999993</v>
      </c>
      <c r="S46" s="19">
        <f t="shared" si="5"/>
        <v>306.39123447567914</v>
      </c>
      <c r="T46" s="19">
        <f t="shared" si="6"/>
        <v>294.8802833652008</v>
      </c>
      <c r="U46" s="19">
        <f t="shared" si="7"/>
        <v>299.23810779976719</v>
      </c>
      <c r="V46" s="19"/>
      <c r="W46" s="20">
        <f t="shared" si="8"/>
        <v>310.44871633006346</v>
      </c>
      <c r="X46" s="21"/>
      <c r="Y46" s="41">
        <f t="shared" si="30"/>
        <v>1.5153942769465356E-2</v>
      </c>
      <c r="Z46" s="24">
        <f t="shared" si="30"/>
        <v>2.535427804847501E-3</v>
      </c>
      <c r="AA46" s="24">
        <f t="shared" si="30"/>
        <v>-4.3802262351055887E-4</v>
      </c>
      <c r="AB46" s="24">
        <f t="shared" si="30"/>
        <v>0.10116711357856123</v>
      </c>
      <c r="AC46" s="24">
        <f t="shared" si="30"/>
        <v>2.5160518609159688E-3</v>
      </c>
      <c r="AD46" s="24">
        <f t="shared" si="30"/>
        <v>2.8573896002524357E-2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4.8662411138176154E-3</v>
      </c>
      <c r="AH46" s="24">
        <f t="shared" si="30"/>
        <v>3.2021325350630736E-2</v>
      </c>
      <c r="AI46" s="24">
        <f t="shared" si="30"/>
        <v>-1.9618524089722755E-2</v>
      </c>
      <c r="AJ46" s="24">
        <f t="shared" si="30"/>
        <v>1.5154147865064527E-2</v>
      </c>
      <c r="AK46" s="24">
        <f t="shared" si="30"/>
        <v>2.4046134459773327E-2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1.5156806940300527E-2</v>
      </c>
      <c r="AP46" s="24">
        <f t="shared" si="34"/>
        <v>2.3107361193885678E-2</v>
      </c>
      <c r="AQ46" s="24">
        <f t="shared" si="34"/>
        <v>4.0378076061250434E-2</v>
      </c>
      <c r="AR46" s="24">
        <f t="shared" si="33"/>
        <v>5.0820969176033959E-2</v>
      </c>
      <c r="AS46" s="24" t="e">
        <f t="shared" si="33"/>
        <v>#DIV/0!</v>
      </c>
      <c r="AT46" s="24">
        <f t="shared" si="12"/>
        <v>2.4827694077601992E-2</v>
      </c>
      <c r="AU46" s="21"/>
      <c r="AV46" s="24">
        <f t="shared" si="32"/>
        <v>0.42129566386588402</v>
      </c>
      <c r="AW46" s="24">
        <f t="shared" si="32"/>
        <v>0.48690234178101854</v>
      </c>
      <c r="AX46" s="24">
        <f t="shared" si="32"/>
        <v>0.46487680511866336</v>
      </c>
      <c r="AY46" s="24">
        <f t="shared" si="32"/>
        <v>0.54772361696825334</v>
      </c>
      <c r="AZ46" s="24">
        <f t="shared" si="32"/>
        <v>0.18947082496191126</v>
      </c>
      <c r="BA46" s="24">
        <f t="shared" si="32"/>
        <v>0.48326991535328223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0.49299385414424735</v>
      </c>
      <c r="BE46" s="24">
        <f t="shared" si="32"/>
        <v>0.52906230656197706</v>
      </c>
      <c r="BF46" s="24">
        <f t="shared" si="32"/>
        <v>0.42280925479215048</v>
      </c>
      <c r="BG46" s="24">
        <f t="shared" si="32"/>
        <v>0.41300978308751035</v>
      </c>
      <c r="BH46" s="24">
        <f t="shared" si="32"/>
        <v>0.4571502667070606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0.42129408812623592</v>
      </c>
      <c r="BM46" s="24">
        <f t="shared" si="31"/>
        <v>0.48355268572155463</v>
      </c>
      <c r="BN46" s="24">
        <f t="shared" si="31"/>
        <v>0.48267835086683641</v>
      </c>
      <c r="BO46" s="24">
        <f t="shared" si="31"/>
        <v>0.51250468065468091</v>
      </c>
      <c r="BP46" s="24" t="e">
        <f t="shared" si="31"/>
        <v>#DIV/0!</v>
      </c>
      <c r="BQ46" s="24">
        <f t="shared" si="31"/>
        <v>0.44730266873204449</v>
      </c>
      <c r="BR46" s="21"/>
      <c r="BS46" s="35">
        <f t="shared" si="13"/>
        <v>43952</v>
      </c>
      <c r="BT46" s="24">
        <f t="shared" si="14"/>
        <v>6.3853224181699485E-4</v>
      </c>
      <c r="BU46" s="24">
        <f t="shared" si="15"/>
        <v>-1.2409956263418398E-5</v>
      </c>
      <c r="BV46" s="24">
        <f t="shared" si="16"/>
        <v>7.30310277459526E-3</v>
      </c>
      <c r="BW46" s="24">
        <f t="shared" si="17"/>
        <v>2.6859258152190854E-4</v>
      </c>
      <c r="BX46" s="24">
        <f t="shared" si="18"/>
        <v>1.7601109877261507E-3</v>
      </c>
      <c r="BY46" s="24">
        <f t="shared" si="19"/>
        <v>7.7387017647022858E-4</v>
      </c>
      <c r="BZ46" s="24">
        <f t="shared" si="20"/>
        <v>2.8153512354287755E-4</v>
      </c>
      <c r="CA46" s="24">
        <f t="shared" si="21"/>
        <v>1.635668398225723E-4</v>
      </c>
      <c r="CB46" s="24">
        <f t="shared" si="22"/>
        <v>2.2706812862071657E-3</v>
      </c>
      <c r="CC46" s="24">
        <f t="shared" si="23"/>
        <v>-6.2928102391170409E-4</v>
      </c>
      <c r="CD46" s="24">
        <f t="shared" si="24"/>
        <v>1.5023980227659918E-3</v>
      </c>
      <c r="CE46" s="24">
        <f t="shared" si="25"/>
        <v>8.3604151173297884E-4</v>
      </c>
      <c r="CF46" s="24">
        <f t="shared" si="26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4"/>
        <v>317.46620133000005</v>
      </c>
      <c r="S47" s="19">
        <f t="shared" si="5"/>
        <v>314.40924478837655</v>
      </c>
      <c r="T47" s="19">
        <f t="shared" si="6"/>
        <v>305.42472734225623</v>
      </c>
      <c r="U47" s="19">
        <f t="shared" si="7"/>
        <v>311.7659074893287</v>
      </c>
      <c r="V47" s="19"/>
      <c r="W47" s="20">
        <f t="shared" si="8"/>
        <v>318.72750800153875</v>
      </c>
      <c r="X47" s="21"/>
      <c r="Y47" s="41">
        <f t="shared" si="30"/>
        <v>2.0488781139482048E-2</v>
      </c>
      <c r="Z47" s="24">
        <f t="shared" si="30"/>
        <v>1.1630806125258797E-2</v>
      </c>
      <c r="AA47" s="24">
        <f t="shared" si="30"/>
        <v>3.6501427494328276E-2</v>
      </c>
      <c r="AB47" s="24">
        <f t="shared" si="30"/>
        <v>5.2141906675784E-2</v>
      </c>
      <c r="AC47" s="24">
        <f t="shared" si="30"/>
        <v>6.7615236136644441E-3</v>
      </c>
      <c r="AD47" s="24">
        <f t="shared" si="30"/>
        <v>4.4942383381406215E-2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3.6972977610159052E-3</v>
      </c>
      <c r="AH47" s="24">
        <f t="shared" si="30"/>
        <v>5.0682213873666893E-2</v>
      </c>
      <c r="AI47" s="24">
        <f t="shared" si="30"/>
        <v>-5.3178070540776945E-3</v>
      </c>
      <c r="AJ47" s="24">
        <f t="shared" si="30"/>
        <v>2.0488513301682554E-2</v>
      </c>
      <c r="AK47" s="24">
        <f t="shared" si="30"/>
        <v>-4.674499688301692E-3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2.049069655232949E-2</v>
      </c>
      <c r="AP47" s="24">
        <f t="shared" si="34"/>
        <v>2.6169189619339006E-2</v>
      </c>
      <c r="AQ47" s="24">
        <f t="shared" si="34"/>
        <v>3.5758389325733386E-2</v>
      </c>
      <c r="AR47" s="24">
        <f t="shared" si="33"/>
        <v>4.1865656021138786E-2</v>
      </c>
      <c r="AS47" s="24" t="e">
        <f t="shared" si="33"/>
        <v>#DIV/0!</v>
      </c>
      <c r="AT47" s="24">
        <f t="shared" si="12"/>
        <v>2.6667179588764744E-2</v>
      </c>
      <c r="AU47" s="21"/>
      <c r="AV47" s="24">
        <f t="shared" si="32"/>
        <v>0.41340720936910769</v>
      </c>
      <c r="AW47" s="24">
        <f t="shared" si="32"/>
        <v>0.4648828389751507</v>
      </c>
      <c r="AX47" s="24">
        <f t="shared" si="32"/>
        <v>0.47729434301306783</v>
      </c>
      <c r="AY47" s="24">
        <f t="shared" si="32"/>
        <v>0.60822599840396019</v>
      </c>
      <c r="AZ47" s="24">
        <f t="shared" si="32"/>
        <v>0.16671490111937204</v>
      </c>
      <c r="BA47" s="24">
        <f t="shared" si="32"/>
        <v>0.50033870485384213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0.38848120034190758</v>
      </c>
      <c r="BE47" s="24">
        <f t="shared" si="32"/>
        <v>0.55740384454189651</v>
      </c>
      <c r="BF47" s="24">
        <f t="shared" si="32"/>
        <v>0.38637053563823764</v>
      </c>
      <c r="BG47" s="24">
        <f t="shared" si="32"/>
        <v>0.41164418860182228</v>
      </c>
      <c r="BH47" s="24">
        <f t="shared" si="32"/>
        <v>0.42907455195391253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0.41341119279866656</v>
      </c>
      <c r="BM47" s="24">
        <f t="shared" si="31"/>
        <v>0.48562955702115884</v>
      </c>
      <c r="BN47" s="24">
        <f t="shared" si="31"/>
        <v>0.50119392511808103</v>
      </c>
      <c r="BO47" s="24">
        <f t="shared" si="31"/>
        <v>0.539451085783482</v>
      </c>
      <c r="BP47" s="24" t="e">
        <f t="shared" si="31"/>
        <v>#DIV/0!</v>
      </c>
      <c r="BQ47" s="24">
        <f t="shared" si="31"/>
        <v>0.44731407403840251</v>
      </c>
      <c r="BR47" s="21"/>
      <c r="BS47" s="35">
        <f t="shared" si="13"/>
        <v>43983</v>
      </c>
      <c r="BT47" s="24">
        <f t="shared" si="14"/>
        <v>2.8927388086232566E-3</v>
      </c>
      <c r="BU47" s="24">
        <f t="shared" si="15"/>
        <v>1.0182663210456572E-3</v>
      </c>
      <c r="BV47" s="24">
        <f t="shared" si="16"/>
        <v>4.0829709327331199E-3</v>
      </c>
      <c r="BW47" s="24">
        <f t="shared" si="17"/>
        <v>7.1281761484216083E-4</v>
      </c>
      <c r="BX47" s="24">
        <f t="shared" si="18"/>
        <v>2.8049833457733713E-3</v>
      </c>
      <c r="BY47" s="24">
        <f t="shared" si="19"/>
        <v>1.367103386070109E-3</v>
      </c>
      <c r="BZ47" s="24">
        <f t="shared" si="20"/>
        <v>2.132524055569374E-3</v>
      </c>
      <c r="CA47" s="24">
        <f t="shared" si="21"/>
        <v>1.2301623120091008E-4</v>
      </c>
      <c r="CB47" s="24">
        <f t="shared" si="22"/>
        <v>3.6536691694616648E-3</v>
      </c>
      <c r="CC47" s="24">
        <f t="shared" si="23"/>
        <v>-1.6473052040520185E-4</v>
      </c>
      <c r="CD47" s="24">
        <f t="shared" si="24"/>
        <v>2.0312529854493375E-3</v>
      </c>
      <c r="CE47" s="24">
        <f t="shared" si="25"/>
        <v>-1.6394769782077811E-4</v>
      </c>
      <c r="CF47" s="24">
        <f t="shared" si="26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4"/>
        <v>322.67900056000002</v>
      </c>
      <c r="S48" s="19">
        <f t="shared" si="5"/>
        <v>320.3857205938092</v>
      </c>
      <c r="T48" s="19">
        <f t="shared" si="6"/>
        <v>312.53535894564322</v>
      </c>
      <c r="U48" s="19">
        <f t="shared" si="7"/>
        <v>319.86207958866896</v>
      </c>
      <c r="V48" s="19"/>
      <c r="W48" s="20">
        <f t="shared" si="8"/>
        <v>325.18352361992692</v>
      </c>
      <c r="X48" s="21"/>
      <c r="Y48" s="41">
        <f t="shared" si="30"/>
        <v>1.6420650897843947E-2</v>
      </c>
      <c r="Z48" s="24">
        <f t="shared" si="30"/>
        <v>1.3288189882792345E-2</v>
      </c>
      <c r="AA48" s="24">
        <f t="shared" si="30"/>
        <v>1.5674939581739711E-2</v>
      </c>
      <c r="AB48" s="24">
        <f t="shared" si="30"/>
        <v>1.3706099126330251E-2</v>
      </c>
      <c r="AC48" s="24">
        <f t="shared" si="30"/>
        <v>4.7972684430150903E-3</v>
      </c>
      <c r="AD48" s="24">
        <f t="shared" si="30"/>
        <v>4.3736294164620881E-2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1.8717812784004861E-2</v>
      </c>
      <c r="AH48" s="24">
        <f t="shared" si="30"/>
        <v>2.2107544311491756E-2</v>
      </c>
      <c r="AI48" s="24">
        <f t="shared" si="30"/>
        <v>-5.2911019757984068E-3</v>
      </c>
      <c r="AJ48" s="24">
        <f t="shared" si="30"/>
        <v>1.6420538261090467E-2</v>
      </c>
      <c r="AK48" s="24">
        <f t="shared" ref="AK48:AN95" si="35">+N48/N47-1</f>
        <v>3.009365120719476E-2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1.6420013242862908E-2</v>
      </c>
      <c r="AP48" s="24">
        <f t="shared" si="34"/>
        <v>1.9008588024996831E-2</v>
      </c>
      <c r="AQ48" s="24">
        <f t="shared" si="34"/>
        <v>2.328112613953115E-2</v>
      </c>
      <c r="AR48" s="24">
        <f t="shared" si="33"/>
        <v>2.5968753814486156E-2</v>
      </c>
      <c r="AS48" s="24" t="e">
        <f t="shared" si="33"/>
        <v>#DIV/0!</v>
      </c>
      <c r="AT48" s="24">
        <f t="shared" si="12"/>
        <v>2.0255595944222771E-2</v>
      </c>
      <c r="AU48" s="21"/>
      <c r="AV48" s="24">
        <f t="shared" si="32"/>
        <v>0.40644671152593892</v>
      </c>
      <c r="AW48" s="24">
        <f t="shared" si="32"/>
        <v>0.44806731291423829</v>
      </c>
      <c r="AX48" s="24">
        <f t="shared" si="32"/>
        <v>0.48333339527287977</v>
      </c>
      <c r="AY48" s="24">
        <f t="shared" si="32"/>
        <v>0.63042658250238137</v>
      </c>
      <c r="AZ48" s="24">
        <f t="shared" si="32"/>
        <v>0.14536127259996312</v>
      </c>
      <c r="BA48" s="24">
        <f t="shared" si="32"/>
        <v>0.53043448313988617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0.41213757078362456</v>
      </c>
      <c r="BE48" s="24">
        <f t="shared" si="36"/>
        <v>0.52889690804646672</v>
      </c>
      <c r="BF48" s="24">
        <f t="shared" si="36"/>
        <v>0.34885169532800053</v>
      </c>
      <c r="BG48" s="24">
        <f t="shared" si="36"/>
        <v>0.3958429899823106</v>
      </c>
      <c r="BH48" s="24">
        <f t="shared" si="36"/>
        <v>0.42907734679096965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0.40645176074036438</v>
      </c>
      <c r="BM48" s="24">
        <f t="shared" si="31"/>
        <v>0.47861054122781987</v>
      </c>
      <c r="BN48" s="24">
        <f t="shared" si="31"/>
        <v>0.50016271497875131</v>
      </c>
      <c r="BO48" s="24">
        <f t="shared" si="31"/>
        <v>0.54497513822998656</v>
      </c>
      <c r="BP48" s="24" t="e">
        <f t="shared" si="31"/>
        <v>#DIV/0!</v>
      </c>
      <c r="BQ48" s="24">
        <f t="shared" si="31"/>
        <v>0.44978288635041874</v>
      </c>
      <c r="BR48" s="21"/>
      <c r="BS48" s="35">
        <f t="shared" si="13"/>
        <v>44013</v>
      </c>
      <c r="BT48" s="24">
        <f t="shared" si="14"/>
        <v>3.2762651508303148E-3</v>
      </c>
      <c r="BU48" s="24">
        <f t="shared" si="15"/>
        <v>4.4413916950502544E-4</v>
      </c>
      <c r="BV48" s="24">
        <f t="shared" si="16"/>
        <v>1.1065456437710974E-3</v>
      </c>
      <c r="BW48" s="24">
        <f t="shared" si="17"/>
        <v>4.9893761885126979E-4</v>
      </c>
      <c r="BX48" s="24">
        <f t="shared" si="18"/>
        <v>2.7951188489101675E-3</v>
      </c>
      <c r="BY48" s="24">
        <f t="shared" si="19"/>
        <v>1.5576693070535677E-3</v>
      </c>
      <c r="BZ48" s="24">
        <f t="shared" si="20"/>
        <v>1.9902976412284712E-3</v>
      </c>
      <c r="CA48" s="24">
        <f t="shared" si="21"/>
        <v>6.1253034575975396E-4</v>
      </c>
      <c r="CB48" s="24">
        <f t="shared" si="22"/>
        <v>1.6408817823383283E-3</v>
      </c>
      <c r="CC48" s="24">
        <f t="shared" si="23"/>
        <v>-1.5975841200052416E-4</v>
      </c>
      <c r="CD48" s="24">
        <f t="shared" si="24"/>
        <v>1.6279491889055211E-3</v>
      </c>
      <c r="CE48" s="24">
        <f t="shared" si="25"/>
        <v>1.0294421987103524E-3</v>
      </c>
      <c r="CF48" s="24">
        <f t="shared" si="26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4"/>
        <v>331.69572269999998</v>
      </c>
      <c r="S49" s="19">
        <f t="shared" si="5"/>
        <v>330.37668760265325</v>
      </c>
      <c r="T49" s="19">
        <f t="shared" si="6"/>
        <v>321.42218251843758</v>
      </c>
      <c r="U49" s="19">
        <f t="shared" si="7"/>
        <v>330.55822980209547</v>
      </c>
      <c r="V49" s="19"/>
      <c r="W49" s="20">
        <f t="shared" si="8"/>
        <v>334.05278228505478</v>
      </c>
      <c r="X49" s="21"/>
      <c r="Y49" s="41">
        <f t="shared" ref="Y49:AJ70" si="37">+B49/B48-1</f>
        <v>2.7942931537865201E-2</v>
      </c>
      <c r="Z49" s="24">
        <f t="shared" si="37"/>
        <v>3.7019742562330427E-2</v>
      </c>
      <c r="AA49" s="24">
        <f t="shared" si="37"/>
        <v>1.4959503468753743E-2</v>
      </c>
      <c r="AB49" s="24">
        <f t="shared" si="37"/>
        <v>2.5735789078807914E-2</v>
      </c>
      <c r="AC49" s="24">
        <f t="shared" si="37"/>
        <v>2.5190030302065347E-2</v>
      </c>
      <c r="AD49" s="24">
        <f t="shared" si="37"/>
        <v>3.4638174296464763E-2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2.5489058025309763E-3</v>
      </c>
      <c r="AH49" s="24">
        <f t="shared" si="37"/>
        <v>3.3193182824861944E-2</v>
      </c>
      <c r="AI49" s="24">
        <f t="shared" si="37"/>
        <v>1.0576096520539924E-2</v>
      </c>
      <c r="AJ49" s="24">
        <f t="shared" si="37"/>
        <v>1.5537878980405928E-2</v>
      </c>
      <c r="AK49" s="24">
        <f t="shared" si="35"/>
        <v>4.9595754221359201E-2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2.7943318667628558E-2</v>
      </c>
      <c r="AP49" s="24">
        <f t="shared" si="34"/>
        <v>3.1184183209933991E-2</v>
      </c>
      <c r="AQ49" s="24">
        <f t="shared" si="34"/>
        <v>2.8434618094971942E-2</v>
      </c>
      <c r="AR49" s="24">
        <f t="shared" si="33"/>
        <v>3.3439882049104863E-2</v>
      </c>
      <c r="AS49" s="24" t="e">
        <f t="shared" si="33"/>
        <v>#DIV/0!</v>
      </c>
      <c r="AT49" s="24">
        <f t="shared" si="12"/>
        <v>2.7274625006813658E-2</v>
      </c>
      <c r="AU49" s="21"/>
      <c r="AV49" s="24">
        <f t="shared" ref="AV49:BC80" si="38">+B49/B37-1</f>
        <v>0.39188458244389879</v>
      </c>
      <c r="AW49" s="24">
        <f t="shared" si="38"/>
        <v>0.43934447344532512</v>
      </c>
      <c r="AX49" s="24">
        <f t="shared" si="38"/>
        <v>0.44202632499633854</v>
      </c>
      <c r="AY49" s="24">
        <f t="shared" si="38"/>
        <v>0.62242526737111081</v>
      </c>
      <c r="AZ49" s="24">
        <f t="shared" si="38"/>
        <v>0.1556627394978829</v>
      </c>
      <c r="BA49" s="24">
        <f t="shared" si="38"/>
        <v>0.48988482929050536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0.3968713283277745</v>
      </c>
      <c r="BE49" s="24">
        <f t="shared" si="36"/>
        <v>0.49988443735380428</v>
      </c>
      <c r="BF49" s="24">
        <f t="shared" si="36"/>
        <v>0.33778267878968293</v>
      </c>
      <c r="BG49" s="24">
        <f t="shared" si="36"/>
        <v>0.37384350992645854</v>
      </c>
      <c r="BH49" s="24">
        <f t="shared" si="36"/>
        <v>0.44073679451002179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0.39189062130309771</v>
      </c>
      <c r="BM49" s="24">
        <f t="shared" si="31"/>
        <v>0.46194923258529053</v>
      </c>
      <c r="BN49" s="24">
        <f t="shared" si="31"/>
        <v>0.4798043868746773</v>
      </c>
      <c r="BO49" s="24">
        <f t="shared" si="31"/>
        <v>0.52465175007727871</v>
      </c>
      <c r="BP49" s="24" t="e">
        <f t="shared" si="31"/>
        <v>#DIV/0!</v>
      </c>
      <c r="BQ49" s="24">
        <f t="shared" si="31"/>
        <v>0.42760719942202696</v>
      </c>
      <c r="BR49" s="21"/>
      <c r="BS49" s="35">
        <f t="shared" si="13"/>
        <v>44044</v>
      </c>
      <c r="BT49" s="24">
        <f t="shared" si="14"/>
        <v>9.0992607826165094E-3</v>
      </c>
      <c r="BU49" s="24">
        <f t="shared" si="15"/>
        <v>4.2355677823571405E-4</v>
      </c>
      <c r="BV49" s="24">
        <f t="shared" si="16"/>
        <v>2.0721993460376029E-3</v>
      </c>
      <c r="BW49" s="24">
        <f t="shared" si="17"/>
        <v>2.5899172273630348E-3</v>
      </c>
      <c r="BX49" s="24">
        <f t="shared" si="18"/>
        <v>2.273163089893334E-3</v>
      </c>
      <c r="BY49" s="24">
        <f t="shared" si="19"/>
        <v>2.1581441128353212E-3</v>
      </c>
      <c r="BZ49" s="24">
        <f t="shared" si="20"/>
        <v>3.1936523003813829E-3</v>
      </c>
      <c r="CA49" s="24">
        <f t="shared" si="21"/>
        <v>8.3600084418232928E-5</v>
      </c>
      <c r="CB49" s="24">
        <f t="shared" si="22"/>
        <v>2.4774722626907074E-3</v>
      </c>
      <c r="CC49" s="24">
        <f t="shared" si="23"/>
        <v>3.1251116046871087E-4</v>
      </c>
      <c r="CD49" s="24">
        <f t="shared" si="24"/>
        <v>1.5404412619224378E-3</v>
      </c>
      <c r="CE49" s="24">
        <f t="shared" si="25"/>
        <v>1.7193916494746609E-3</v>
      </c>
      <c r="CF49" s="24">
        <f t="shared" si="26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4"/>
        <v>340.9025838899999</v>
      </c>
      <c r="S50" s="19">
        <f t="shared" si="5"/>
        <v>341.01365922299442</v>
      </c>
      <c r="T50" s="19">
        <f t="shared" si="6"/>
        <v>332.3446374214696</v>
      </c>
      <c r="U50" s="19">
        <f t="shared" si="7"/>
        <v>344.45571362048901</v>
      </c>
      <c r="V50" s="19"/>
      <c r="W50" s="20">
        <f t="shared" si="8"/>
        <v>344.97615501057896</v>
      </c>
      <c r="X50" s="21"/>
      <c r="Y50" s="41">
        <f t="shared" si="37"/>
        <v>2.7755258811012595E-2</v>
      </c>
      <c r="Z50" s="24">
        <f t="shared" si="37"/>
        <v>2.825345491314124E-2</v>
      </c>
      <c r="AA50" s="24">
        <f t="shared" si="37"/>
        <v>4.4517143502980971E-2</v>
      </c>
      <c r="AB50" s="24">
        <f t="shared" si="37"/>
        <v>7.4995301066259623E-2</v>
      </c>
      <c r="AC50" s="24">
        <f t="shared" si="37"/>
        <v>1.0991728141019896E-2</v>
      </c>
      <c r="AD50" s="24">
        <f t="shared" si="37"/>
        <v>2.930352299335115E-2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-8.2554671415351333E-3</v>
      </c>
      <c r="AH50" s="24">
        <f t="shared" si="37"/>
        <v>2.4707728393966288E-2</v>
      </c>
      <c r="AI50" s="24">
        <f t="shared" si="37"/>
        <v>2.499839372156698E-3</v>
      </c>
      <c r="AJ50" s="24">
        <f t="shared" si="37"/>
        <v>1.2845717260087541E-2</v>
      </c>
      <c r="AK50" s="24">
        <f t="shared" si="35"/>
        <v>2.7756025617225566E-2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2.7756948793479008E-2</v>
      </c>
      <c r="AP50" s="24">
        <f t="shared" si="34"/>
        <v>3.2196495756184662E-2</v>
      </c>
      <c r="AQ50" s="24">
        <f t="shared" si="34"/>
        <v>3.398164624933897E-2</v>
      </c>
      <c r="AR50" s="24">
        <f t="shared" si="33"/>
        <v>4.2042468059905636E-2</v>
      </c>
      <c r="AS50" s="24" t="e">
        <f t="shared" si="33"/>
        <v>#DIV/0!</v>
      </c>
      <c r="AT50" s="24">
        <f t="shared" si="12"/>
        <v>3.2699541224605166E-2</v>
      </c>
      <c r="AU50" s="21"/>
      <c r="AV50" s="24">
        <f t="shared" si="38"/>
        <v>0.35199061504305784</v>
      </c>
      <c r="AW50" s="24">
        <f t="shared" si="38"/>
        <v>0.40076753747423099</v>
      </c>
      <c r="AX50" s="24">
        <f t="shared" si="38"/>
        <v>0.42249186695520113</v>
      </c>
      <c r="AY50" s="24">
        <f t="shared" si="38"/>
        <v>0.56206344408218922</v>
      </c>
      <c r="AZ50" s="24">
        <f t="shared" si="38"/>
        <v>0.15027196495334882</v>
      </c>
      <c r="BA50" s="24">
        <f t="shared" si="38"/>
        <v>0.42498904541813221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0.29802942858628412</v>
      </c>
      <c r="BE50" s="24">
        <f t="shared" si="36"/>
        <v>0.4270068314914095</v>
      </c>
      <c r="BF50" s="24">
        <f t="shared" si="36"/>
        <v>0.32904843622100244</v>
      </c>
      <c r="BG50" s="24">
        <f t="shared" si="36"/>
        <v>0.32151721177551806</v>
      </c>
      <c r="BH50" s="24">
        <f t="shared" si="36"/>
        <v>0.37031733746130024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0.35200035423996789</v>
      </c>
      <c r="BM50" s="24">
        <f t="shared" si="31"/>
        <v>0.41199445470907148</v>
      </c>
      <c r="BN50" s="24">
        <f t="shared" si="31"/>
        <v>0.41906650472170437</v>
      </c>
      <c r="BO50" s="24">
        <f t="shared" si="31"/>
        <v>0.45898914161157345</v>
      </c>
      <c r="BP50" s="24" t="e">
        <f t="shared" si="31"/>
        <v>#DIV/0!</v>
      </c>
      <c r="BQ50" s="24">
        <f t="shared" si="31"/>
        <v>0.37785203691068858</v>
      </c>
      <c r="BR50" s="21"/>
      <c r="BS50" s="35">
        <f t="shared" si="13"/>
        <v>44075</v>
      </c>
      <c r="BT50" s="24">
        <f t="shared" si="14"/>
        <v>7.0058736365892086E-3</v>
      </c>
      <c r="BU50" s="24">
        <f t="shared" si="15"/>
        <v>1.2445187863454356E-3</v>
      </c>
      <c r="BV50" s="24">
        <f t="shared" si="16"/>
        <v>6.0255209518845065E-3</v>
      </c>
      <c r="BW50" s="24">
        <f t="shared" si="17"/>
        <v>1.1270898597720881E-3</v>
      </c>
      <c r="BX50" s="24">
        <f t="shared" si="18"/>
        <v>1.9355969643260428E-3</v>
      </c>
      <c r="BY50" s="24">
        <f t="shared" si="19"/>
        <v>2.6304037103887794E-3</v>
      </c>
      <c r="BZ50" s="24">
        <f t="shared" si="20"/>
        <v>3.8851637208441449E-3</v>
      </c>
      <c r="CA50" s="24">
        <f t="shared" si="21"/>
        <v>-2.6407734559115214E-4</v>
      </c>
      <c r="CB50" s="24">
        <f t="shared" si="22"/>
        <v>1.8535540255722408E-3</v>
      </c>
      <c r="CC50" s="24">
        <f t="shared" si="23"/>
        <v>7.2619331513793078E-5</v>
      </c>
      <c r="CD50" s="24">
        <f t="shared" si="24"/>
        <v>1.2581687371889512E-3</v>
      </c>
      <c r="CE50" s="24">
        <f t="shared" si="25"/>
        <v>9.8251831422596224E-4</v>
      </c>
      <c r="CF50" s="24">
        <f t="shared" si="26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4"/>
        <v>353.04611613000003</v>
      </c>
      <c r="S51" s="19">
        <f t="shared" si="5"/>
        <v>355.29078575489581</v>
      </c>
      <c r="T51" s="19">
        <f t="shared" si="6"/>
        <v>345.43092136028417</v>
      </c>
      <c r="U51" s="19">
        <f t="shared" si="7"/>
        <v>358.81149487776491</v>
      </c>
      <c r="V51" s="19"/>
      <c r="W51" s="20">
        <f t="shared" si="8"/>
        <v>356.60736930178882</v>
      </c>
      <c r="X51" s="21"/>
      <c r="Y51" s="41">
        <f t="shared" si="37"/>
        <v>3.5618447530375352E-2</v>
      </c>
      <c r="Z51" s="24">
        <f t="shared" si="37"/>
        <v>4.7887573775898584E-2</v>
      </c>
      <c r="AA51" s="24">
        <f t="shared" si="37"/>
        <v>2.0587256218648653E-2</v>
      </c>
      <c r="AB51" s="24">
        <f t="shared" si="37"/>
        <v>6.2144290827967241E-2</v>
      </c>
      <c r="AC51" s="24">
        <f t="shared" si="37"/>
        <v>2.1976243608868851E-2</v>
      </c>
      <c r="AD51" s="24">
        <f t="shared" si="37"/>
        <v>4.708911226925383E-2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-5.3130382535550025E-3</v>
      </c>
      <c r="AH51" s="24">
        <f t="shared" si="37"/>
        <v>2.4623384769680401E-2</v>
      </c>
      <c r="AI51" s="24">
        <f t="shared" si="37"/>
        <v>3.3890028109340165E-4</v>
      </c>
      <c r="AJ51" s="24">
        <f t="shared" si="37"/>
        <v>3.3168189136061565E-2</v>
      </c>
      <c r="AK51" s="24">
        <f t="shared" si="35"/>
        <v>1.9004113831700087E-2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3.562170782465679E-2</v>
      </c>
      <c r="AP51" s="24">
        <f t="shared" si="34"/>
        <v>4.1866729222612475E-2</v>
      </c>
      <c r="AQ51" s="24">
        <f t="shared" si="34"/>
        <v>3.9375643429500951E-2</v>
      </c>
      <c r="AR51" s="24">
        <f t="shared" si="33"/>
        <v>4.1676711082495377E-2</v>
      </c>
      <c r="AS51" s="24" t="e">
        <f t="shared" si="33"/>
        <v>#DIV/0!</v>
      </c>
      <c r="AT51" s="24">
        <f t="shared" si="12"/>
        <v>3.371599492391919E-2</v>
      </c>
      <c r="AU51" s="21"/>
      <c r="AV51" s="24">
        <f t="shared" si="38"/>
        <v>0.35676670505871977</v>
      </c>
      <c r="AW51" s="24">
        <f t="shared" si="38"/>
        <v>0.43224552200245769</v>
      </c>
      <c r="AX51" s="24">
        <f t="shared" si="38"/>
        <v>0.36392500155660223</v>
      </c>
      <c r="AY51" s="24">
        <f t="shared" si="38"/>
        <v>0.58668452216258093</v>
      </c>
      <c r="AZ51" s="24">
        <f t="shared" si="38"/>
        <v>0.15295114079845606</v>
      </c>
      <c r="BA51" s="24">
        <f t="shared" si="38"/>
        <v>0.37275294680263982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0.2900963817698945</v>
      </c>
      <c r="BE51" s="24">
        <f t="shared" si="36"/>
        <v>0.42950720371343176</v>
      </c>
      <c r="BF51" s="24">
        <f t="shared" si="36"/>
        <v>0.31256514799285728</v>
      </c>
      <c r="BG51" s="24">
        <f t="shared" si="36"/>
        <v>0.33014730300751594</v>
      </c>
      <c r="BH51" s="24">
        <f t="shared" si="36"/>
        <v>0.34643489766654123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0.35678040135898192</v>
      </c>
      <c r="BM51" s="24">
        <f t="shared" si="31"/>
        <v>0.41962540675193671</v>
      </c>
      <c r="BN51" s="24">
        <f t="shared" si="31"/>
        <v>0.41540363788594914</v>
      </c>
      <c r="BO51" s="24">
        <f t="shared" si="31"/>
        <v>0.44956365986734137</v>
      </c>
      <c r="BP51" s="24" t="e">
        <f t="shared" si="31"/>
        <v>#DIV/0!</v>
      </c>
      <c r="BQ51" s="24">
        <f t="shared" si="31"/>
        <v>0.37286394490308949</v>
      </c>
      <c r="BR51" s="21"/>
      <c r="BS51" s="35">
        <f t="shared" si="13"/>
        <v>44105</v>
      </c>
      <c r="BT51" s="24">
        <f t="shared" si="14"/>
        <v>1.188020791899138E-2</v>
      </c>
      <c r="BU51" s="24">
        <f t="shared" si="15"/>
        <v>5.8492273439287906E-4</v>
      </c>
      <c r="BV51" s="24">
        <f t="shared" si="16"/>
        <v>5.2225023320485071E-3</v>
      </c>
      <c r="BW51" s="24">
        <f t="shared" si="17"/>
        <v>2.216684677707964E-3</v>
      </c>
      <c r="BX51" s="24">
        <f t="shared" si="18"/>
        <v>3.1150810496858349E-3</v>
      </c>
      <c r="BY51" s="24">
        <f t="shared" si="19"/>
        <v>2.3081213955916916E-3</v>
      </c>
      <c r="BZ51" s="24">
        <f t="shared" si="20"/>
        <v>4.7326632287284821E-3</v>
      </c>
      <c r="CA51" s="24">
        <f t="shared" si="21"/>
        <v>-1.639995071897492E-4</v>
      </c>
      <c r="CB51" s="24">
        <f t="shared" si="22"/>
        <v>1.8417491830496696E-3</v>
      </c>
      <c r="CC51" s="24">
        <f t="shared" si="23"/>
        <v>9.6029944089519128E-6</v>
      </c>
      <c r="CD51" s="24">
        <f t="shared" si="24"/>
        <v>3.2015175035640634E-3</v>
      </c>
      <c r="CE51" s="24">
        <f t="shared" si="25"/>
        <v>6.7271532581210814E-4</v>
      </c>
      <c r="CF51" s="24">
        <f t="shared" si="26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4"/>
        <v>363.54016737000001</v>
      </c>
      <c r="S52" s="19">
        <f t="shared" si="5"/>
        <v>366.33707318382824</v>
      </c>
      <c r="T52" s="19">
        <f t="shared" si="6"/>
        <v>358.71987082764275</v>
      </c>
      <c r="U52" s="19">
        <f t="shared" si="7"/>
        <v>373.12246220411333</v>
      </c>
      <c r="V52" s="19"/>
      <c r="W52" s="20">
        <f t="shared" si="8"/>
        <v>368.765865243316</v>
      </c>
      <c r="X52" s="21"/>
      <c r="Y52" s="41">
        <f t="shared" si="37"/>
        <v>2.9723456879644505E-2</v>
      </c>
      <c r="Z52" s="24">
        <f t="shared" si="37"/>
        <v>2.1347395126368962E-2</v>
      </c>
      <c r="AA52" s="24">
        <f t="shared" si="37"/>
        <v>2.4032098372553712E-2</v>
      </c>
      <c r="AB52" s="24">
        <f t="shared" si="37"/>
        <v>2.9982517336184511E-2</v>
      </c>
      <c r="AC52" s="24">
        <f t="shared" si="37"/>
        <v>2.4651060896317745E-2</v>
      </c>
      <c r="AD52" s="24">
        <f t="shared" si="37"/>
        <v>3.9146092679394728E-2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-1.7889828702010835E-2</v>
      </c>
      <c r="AH52" s="24">
        <f t="shared" si="37"/>
        <v>5.5188862689289575E-2</v>
      </c>
      <c r="AI52" s="24">
        <f t="shared" si="37"/>
        <v>4.7726871406850169E-3</v>
      </c>
      <c r="AJ52" s="24">
        <f t="shared" si="37"/>
        <v>3.4625529141524947E-2</v>
      </c>
      <c r="AK52" s="24">
        <f t="shared" si="35"/>
        <v>3.3288258430469453E-2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2.9724307280400097E-2</v>
      </c>
      <c r="AP52" s="24">
        <f t="shared" si="34"/>
        <v>3.1090835653004856E-2</v>
      </c>
      <c r="AQ52" s="24">
        <f t="shared" si="34"/>
        <v>3.847064245154308E-2</v>
      </c>
      <c r="AR52" s="24">
        <f t="shared" si="33"/>
        <v>3.9884361372602317E-2</v>
      </c>
      <c r="AS52" s="24" t="e">
        <f t="shared" si="33"/>
        <v>#DIV/0!</v>
      </c>
      <c r="AT52" s="24">
        <f t="shared" si="12"/>
        <v>3.4094909382643035E-2</v>
      </c>
      <c r="AU52" s="21"/>
      <c r="AV52" s="24">
        <f t="shared" si="38"/>
        <v>0.34245032992752256</v>
      </c>
      <c r="AW52" s="24">
        <f t="shared" si="38"/>
        <v>0.38441784351805275</v>
      </c>
      <c r="AX52" s="24">
        <f t="shared" si="38"/>
        <v>0.32458536172084562</v>
      </c>
      <c r="AY52" s="24">
        <f t="shared" si="38"/>
        <v>0.56932507148207434</v>
      </c>
      <c r="AZ52" s="24">
        <f t="shared" si="38"/>
        <v>0.16210720905965803</v>
      </c>
      <c r="BA52" s="24">
        <f t="shared" si="38"/>
        <v>0.42612230708431009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0.18603499081995944</v>
      </c>
      <c r="BE52" s="24">
        <f t="shared" si="36"/>
        <v>0.46711176149248224</v>
      </c>
      <c r="BF52" s="24">
        <f t="shared" si="36"/>
        <v>0.22625013254444926</v>
      </c>
      <c r="BG52" s="24">
        <f t="shared" si="36"/>
        <v>0.33491846428662519</v>
      </c>
      <c r="BH52" s="24">
        <f t="shared" si="36"/>
        <v>0.33432673011531899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0.34246778643400932</v>
      </c>
      <c r="BM52" s="24">
        <f t="shared" si="31"/>
        <v>0.40701727833616519</v>
      </c>
      <c r="BN52" s="24">
        <f t="shared" si="31"/>
        <v>0.42996521758193573</v>
      </c>
      <c r="BO52" s="24">
        <f t="shared" si="31"/>
        <v>0.46820553375529617</v>
      </c>
      <c r="BP52" s="24" t="e">
        <f t="shared" si="31"/>
        <v>#DIV/0!</v>
      </c>
      <c r="BQ52" s="24">
        <f t="shared" si="31"/>
        <v>0.3651196909783514</v>
      </c>
      <c r="BR52" s="21"/>
      <c r="BS52" s="35">
        <f t="shared" si="13"/>
        <v>44136</v>
      </c>
      <c r="BT52" s="24">
        <f t="shared" si="14"/>
        <v>5.358719299895425E-3</v>
      </c>
      <c r="BU52" s="24">
        <f t="shared" si="15"/>
        <v>6.7288692300458339E-4</v>
      </c>
      <c r="BV52" s="24">
        <f t="shared" si="16"/>
        <v>2.5842185572126372E-3</v>
      </c>
      <c r="BW52" s="24">
        <f t="shared" si="17"/>
        <v>2.4537318252321732E-3</v>
      </c>
      <c r="BX52" s="24">
        <f t="shared" si="18"/>
        <v>2.6183104164801971E-3</v>
      </c>
      <c r="BY52" s="24">
        <f t="shared" si="19"/>
        <v>3.1288914368844296E-3</v>
      </c>
      <c r="BZ52" s="24">
        <f t="shared" si="20"/>
        <v>4.729602593894708E-3</v>
      </c>
      <c r="CA52" s="24">
        <f t="shared" si="21"/>
        <v>-5.3038646130628374E-4</v>
      </c>
      <c r="CB52" s="24">
        <f t="shared" si="22"/>
        <v>4.0841216005692215E-3</v>
      </c>
      <c r="CC52" s="24">
        <f t="shared" si="23"/>
        <v>1.3063065155544335E-4</v>
      </c>
      <c r="CD52" s="24">
        <f t="shared" si="24"/>
        <v>3.3342778415406163E-3</v>
      </c>
      <c r="CE52" s="24">
        <f t="shared" si="25"/>
        <v>1.1594470837095836E-3</v>
      </c>
      <c r="CF52" s="24">
        <f t="shared" si="26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4"/>
        <v>377.05266540999992</v>
      </c>
      <c r="S53" s="19">
        <f t="shared" si="5"/>
        <v>378.96511945672779</v>
      </c>
      <c r="T53" s="19">
        <f t="shared" si="6"/>
        <v>372.90200379677685</v>
      </c>
      <c r="U53" s="19">
        <f t="shared" si="7"/>
        <v>385.68310993403185</v>
      </c>
      <c r="V53" s="19"/>
      <c r="W53" s="20">
        <f t="shared" si="8"/>
        <v>382.74410663589146</v>
      </c>
      <c r="X53" s="21"/>
      <c r="Y53" s="41">
        <f t="shared" si="37"/>
        <v>3.7169694180610113E-2</v>
      </c>
      <c r="Z53" s="24">
        <f t="shared" si="37"/>
        <v>2.7808285125106469E-2</v>
      </c>
      <c r="AA53" s="24">
        <f t="shared" si="37"/>
        <v>2.8346639832924625E-2</v>
      </c>
      <c r="AB53" s="24">
        <f t="shared" si="37"/>
        <v>3.9997746224316399E-2</v>
      </c>
      <c r="AC53" s="24">
        <f t="shared" si="37"/>
        <v>4.1269103511182514E-2</v>
      </c>
      <c r="AD53" s="24">
        <f t="shared" si="37"/>
        <v>1.9299858542827453E-2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-5.7268335913385204E-4</v>
      </c>
      <c r="AH53" s="24">
        <f t="shared" si="37"/>
        <v>4.8709834107031336E-2</v>
      </c>
      <c r="AI53" s="24">
        <f t="shared" si="37"/>
        <v>-1.4370426036469652E-4</v>
      </c>
      <c r="AJ53" s="24">
        <f t="shared" si="37"/>
        <v>5.5587007539744215E-2</v>
      </c>
      <c r="AK53" s="24">
        <f t="shared" si="35"/>
        <v>1.3133212448696252E-2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3.716920234084431E-2</v>
      </c>
      <c r="AP53" s="24">
        <f t="shared" si="34"/>
        <v>3.4471111982059099E-2</v>
      </c>
      <c r="AQ53" s="24">
        <f t="shared" si="34"/>
        <v>3.953539829397501E-2</v>
      </c>
      <c r="AR53" s="24">
        <f t="shared" si="33"/>
        <v>3.3663606462393414E-2</v>
      </c>
      <c r="AS53" s="24" t="e">
        <f t="shared" si="33"/>
        <v>#DIV/0!</v>
      </c>
      <c r="AT53" s="24">
        <f t="shared" si="12"/>
        <v>3.7905464442465231E-2</v>
      </c>
      <c r="AU53" s="21"/>
      <c r="AV53" s="24">
        <f t="shared" si="38"/>
        <v>0.34097038347662956</v>
      </c>
      <c r="AW53" s="24">
        <f t="shared" si="38"/>
        <v>0.38404825737265402</v>
      </c>
      <c r="AX53" s="24">
        <f t="shared" si="38"/>
        <v>0.32176622751109663</v>
      </c>
      <c r="AY53" s="24">
        <f t="shared" si="38"/>
        <v>0.60065156113263574</v>
      </c>
      <c r="AZ53" s="24">
        <f t="shared" si="38"/>
        <v>0.17795852937242618</v>
      </c>
      <c r="BA53" s="24">
        <f t="shared" si="38"/>
        <v>0.37743151831990684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7.6250193915798015E-2</v>
      </c>
      <c r="BE53" s="24">
        <f t="shared" si="36"/>
        <v>0.49581587939481264</v>
      </c>
      <c r="BF53" s="24">
        <f t="shared" si="36"/>
        <v>0.18183275451431058</v>
      </c>
      <c r="BG53" s="24">
        <f t="shared" si="36"/>
        <v>0.3594657670172654</v>
      </c>
      <c r="BH53" s="24">
        <f t="shared" si="36"/>
        <v>0.30528134538962148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0.34099048549535915</v>
      </c>
      <c r="BM53" s="24">
        <f t="shared" si="31"/>
        <v>0.41057266772093115</v>
      </c>
      <c r="BN53" s="24">
        <f t="shared" si="31"/>
        <v>0.43669564816857553</v>
      </c>
      <c r="BO53" s="24">
        <f t="shared" si="31"/>
        <v>0.46784611064963055</v>
      </c>
      <c r="BP53" s="24" t="e">
        <f t="shared" si="31"/>
        <v>#DIV/0!</v>
      </c>
      <c r="BQ53" s="24">
        <f t="shared" si="31"/>
        <v>0.35420543654642844</v>
      </c>
      <c r="BR53" s="21"/>
      <c r="BS53" s="35">
        <f t="shared" si="13"/>
        <v>44166</v>
      </c>
      <c r="BT53" s="24">
        <f t="shared" si="14"/>
        <v>6.9237791582230195E-3</v>
      </c>
      <c r="BU53" s="24">
        <f t="shared" si="15"/>
        <v>7.8930516498821202E-4</v>
      </c>
      <c r="BV53" s="24">
        <f t="shared" si="16"/>
        <v>3.4483069312405018E-3</v>
      </c>
      <c r="BW53" s="24">
        <f t="shared" si="17"/>
        <v>4.0876330706465097E-3</v>
      </c>
      <c r="BX53" s="24">
        <f t="shared" si="18"/>
        <v>1.3026952883342855E-3</v>
      </c>
      <c r="BY53" s="24">
        <f t="shared" si="19"/>
        <v>5.2793256057618067E-3</v>
      </c>
      <c r="BZ53" s="24">
        <f t="shared" si="20"/>
        <v>5.8273258566296088E-3</v>
      </c>
      <c r="CA53" s="24">
        <f t="shared" si="21"/>
        <v>-1.6193488385402672E-5</v>
      </c>
      <c r="CB53" s="24">
        <f t="shared" si="22"/>
        <v>3.6938007323028843E-3</v>
      </c>
      <c r="CC53" s="24">
        <f t="shared" si="23"/>
        <v>-3.8379471092575088E-6</v>
      </c>
      <c r="CD53" s="24">
        <f t="shared" si="24"/>
        <v>5.378253228478666E-3</v>
      </c>
      <c r="CE53" s="24">
        <f t="shared" si="25"/>
        <v>4.5902011371022817E-4</v>
      </c>
      <c r="CF53" s="24">
        <f t="shared" si="26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4"/>
        <v>389.4451833899999</v>
      </c>
      <c r="S54" s="19">
        <f t="shared" si="5"/>
        <v>392.47621408717629</v>
      </c>
      <c r="T54" s="19">
        <f t="shared" si="6"/>
        <v>384.96290049166896</v>
      </c>
      <c r="U54" s="19">
        <f t="shared" si="7"/>
        <v>394.44872095459829</v>
      </c>
      <c r="V54" s="19"/>
      <c r="W54" s="20">
        <f t="shared" si="8"/>
        <v>395.16355756876322</v>
      </c>
      <c r="X54" s="21"/>
      <c r="Y54" s="41">
        <f t="shared" si="37"/>
        <v>3.2872767508454359E-2</v>
      </c>
      <c r="Z54" s="24">
        <f t="shared" si="37"/>
        <v>3.9915292030849647E-2</v>
      </c>
      <c r="AA54" s="24">
        <f t="shared" si="37"/>
        <v>4.0956789299339658E-2</v>
      </c>
      <c r="AB54" s="24">
        <f t="shared" si="37"/>
        <v>8.616293129000141E-4</v>
      </c>
      <c r="AC54" s="24">
        <f t="shared" si="37"/>
        <v>-9.6197624435903073E-3</v>
      </c>
      <c r="AD54" s="24">
        <f t="shared" si="37"/>
        <v>2.7048070947633729E-2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0.1671642795289654</v>
      </c>
      <c r="AH54" s="24">
        <f t="shared" si="37"/>
        <v>4.4456658048334763E-2</v>
      </c>
      <c r="AI54" s="24">
        <f t="shared" si="37"/>
        <v>7.1846902479222319E-3</v>
      </c>
      <c r="AJ54" s="24">
        <f t="shared" si="37"/>
        <v>5.8084056459613453E-2</v>
      </c>
      <c r="AK54" s="24">
        <f t="shared" si="35"/>
        <v>2.089777219859168E-2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3.2866809114118212E-2</v>
      </c>
      <c r="AP54" s="24">
        <f t="shared" si="34"/>
        <v>3.5652607421541971E-2</v>
      </c>
      <c r="AQ54" s="24">
        <f t="shared" si="34"/>
        <v>3.2343341071090048E-2</v>
      </c>
      <c r="AR54" s="24">
        <f t="shared" si="33"/>
        <v>2.2727495176197099E-2</v>
      </c>
      <c r="AS54" s="24" t="e">
        <f t="shared" si="33"/>
        <v>#DIV/0!</v>
      </c>
      <c r="AT54" s="24">
        <f t="shared" si="12"/>
        <v>3.2448444580980951E-2</v>
      </c>
      <c r="AU54" s="21"/>
      <c r="AV54" s="24">
        <f t="shared" si="38"/>
        <v>0.35936204694523011</v>
      </c>
      <c r="AW54" s="24">
        <f t="shared" si="38"/>
        <v>0.37542284740636367</v>
      </c>
      <c r="AX54" s="24">
        <f t="shared" si="38"/>
        <v>0.31666392505302432</v>
      </c>
      <c r="AY54" s="24">
        <f t="shared" si="38"/>
        <v>0.59305969103510936</v>
      </c>
      <c r="AZ54" s="24">
        <f t="shared" si="38"/>
        <v>0.17371471306755915</v>
      </c>
      <c r="BA54" s="24">
        <f t="shared" si="38"/>
        <v>0.44146470698753149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0.25506092521624546</v>
      </c>
      <c r="BE54" s="24">
        <f t="shared" si="36"/>
        <v>0.48044073628678996</v>
      </c>
      <c r="BF54" s="24">
        <f t="shared" si="36"/>
        <v>0.17696313266554742</v>
      </c>
      <c r="BG54" s="24">
        <f t="shared" si="36"/>
        <v>0.38023511955541478</v>
      </c>
      <c r="BH54" s="24">
        <f t="shared" si="36"/>
        <v>0.28982720913467963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0.35937685323848623</v>
      </c>
      <c r="BM54" s="24">
        <f t="shared" si="31"/>
        <v>0.41269663269210288</v>
      </c>
      <c r="BN54" s="24">
        <f t="shared" si="31"/>
        <v>0.44774740036011318</v>
      </c>
      <c r="BO54" s="24">
        <f t="shared" si="31"/>
        <v>0.47564315894503983</v>
      </c>
      <c r="BP54" s="24" t="e">
        <f t="shared" si="31"/>
        <v>#DIV/0!</v>
      </c>
      <c r="BQ54" s="24">
        <f t="shared" si="31"/>
        <v>0.38983986258324177</v>
      </c>
      <c r="BR54" s="21"/>
      <c r="BS54" s="35">
        <f t="shared" si="13"/>
        <v>44197</v>
      </c>
      <c r="BT54" s="24">
        <f t="shared" si="14"/>
        <v>9.84851172534623E-3</v>
      </c>
      <c r="BU54" s="24">
        <f t="shared" si="15"/>
        <v>1.1307301644049421E-3</v>
      </c>
      <c r="BV54" s="24">
        <f t="shared" si="16"/>
        <v>7.4485791963775893E-5</v>
      </c>
      <c r="BW54" s="24">
        <f t="shared" si="17"/>
        <v>-9.565867932349642E-4</v>
      </c>
      <c r="BX54" s="24">
        <f t="shared" si="18"/>
        <v>1.7942260550106363E-3</v>
      </c>
      <c r="BY54" s="24">
        <f t="shared" si="19"/>
        <v>2.9953085884736517E-3</v>
      </c>
      <c r="BZ54" s="24">
        <f t="shared" si="20"/>
        <v>3.3986101869059077E-3</v>
      </c>
      <c r="CA54" s="24">
        <f t="shared" si="21"/>
        <v>4.5548148564636005E-3</v>
      </c>
      <c r="CB54" s="24">
        <f t="shared" si="22"/>
        <v>3.4087813654768415E-3</v>
      </c>
      <c r="CC54" s="24">
        <f t="shared" si="23"/>
        <v>1.8498016314516514E-4</v>
      </c>
      <c r="CD54" s="24">
        <f t="shared" si="24"/>
        <v>5.7196454482115987E-3</v>
      </c>
      <c r="CE54" s="24">
        <f t="shared" si="25"/>
        <v>7.1347288308972769E-4</v>
      </c>
      <c r="CF54" s="24">
        <f t="shared" si="26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4"/>
        <v>403.48516123999997</v>
      </c>
      <c r="S55" s="19">
        <f t="shared" si="5"/>
        <v>407.97291675615929</v>
      </c>
      <c r="T55" s="19">
        <f t="shared" si="6"/>
        <v>400.14632903578257</v>
      </c>
      <c r="U55" s="19">
        <f t="shared" si="7"/>
        <v>407.172024136593</v>
      </c>
      <c r="V55" s="19"/>
      <c r="W55" s="20">
        <f t="shared" si="8"/>
        <v>407.99788642046542</v>
      </c>
      <c r="X55" s="21"/>
      <c r="Y55" s="41">
        <f t="shared" si="37"/>
        <v>3.6051266750101618E-2</v>
      </c>
      <c r="Z55" s="24">
        <f t="shared" si="37"/>
        <v>3.9897987837719695E-2</v>
      </c>
      <c r="AA55" s="24">
        <f t="shared" si="37"/>
        <v>3.6353540642205973E-2</v>
      </c>
      <c r="AB55" s="24">
        <f t="shared" si="37"/>
        <v>2.3089378760852819E-2</v>
      </c>
      <c r="AC55" s="24">
        <f t="shared" si="37"/>
        <v>2.2451460754802754E-2</v>
      </c>
      <c r="AD55" s="24">
        <f t="shared" si="37"/>
        <v>4.9956553363697198E-2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9.5847603692738037E-3</v>
      </c>
      <c r="AH55" s="24">
        <f t="shared" si="37"/>
        <v>2.676869865974929E-2</v>
      </c>
      <c r="AI55" s="24">
        <f t="shared" si="37"/>
        <v>0</v>
      </c>
      <c r="AJ55" s="24">
        <f t="shared" si="37"/>
        <v>5.8033090497505269E-2</v>
      </c>
      <c r="AK55" s="24">
        <f t="shared" si="35"/>
        <v>3.3019850322329791E-2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3.6051229926087114E-2</v>
      </c>
      <c r="AP55" s="24">
        <f t="shared" si="34"/>
        <v>3.948443781497768E-2</v>
      </c>
      <c r="AQ55" s="24">
        <f t="shared" si="34"/>
        <v>3.9441277392500806E-2</v>
      </c>
      <c r="AR55" s="24">
        <f t="shared" si="33"/>
        <v>3.2255911874180532E-2</v>
      </c>
      <c r="AS55" s="24" t="e">
        <f t="shared" si="33"/>
        <v>#DIV/0!</v>
      </c>
      <c r="AT55" s="24">
        <f t="shared" si="12"/>
        <v>3.2478523400956139E-2</v>
      </c>
      <c r="AU55" s="21"/>
      <c r="AV55" s="24">
        <f t="shared" si="38"/>
        <v>0.38304500286216703</v>
      </c>
      <c r="AW55" s="24">
        <f t="shared" si="38"/>
        <v>0.39631598467054019</v>
      </c>
      <c r="AX55" s="24">
        <f t="shared" si="38"/>
        <v>0.34827141619888224</v>
      </c>
      <c r="AY55" s="24">
        <f t="shared" si="38"/>
        <v>0.59261040258981068</v>
      </c>
      <c r="AZ55" s="24">
        <f t="shared" si="38"/>
        <v>0.18623242163882781</v>
      </c>
      <c r="BA55" s="24">
        <f t="shared" si="38"/>
        <v>0.48517210508635022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0.23678717520383241</v>
      </c>
      <c r="BE55" s="24">
        <f t="shared" si="36"/>
        <v>0.5050142965572384</v>
      </c>
      <c r="BF55" s="24">
        <f t="shared" si="36"/>
        <v>0.1679255342942525</v>
      </c>
      <c r="BG55" s="24">
        <f t="shared" si="36"/>
        <v>0.41374180389519588</v>
      </c>
      <c r="BH55" s="24">
        <f t="shared" si="36"/>
        <v>0.29770513921630593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0.38305995526360692</v>
      </c>
      <c r="BM55" s="24">
        <f t="shared" si="31"/>
        <v>0.4354760668562514</v>
      </c>
      <c r="BN55" s="24">
        <f t="shared" si="31"/>
        <v>0.47110374925099641</v>
      </c>
      <c r="BO55" s="24">
        <f t="shared" si="31"/>
        <v>0.49513481986036578</v>
      </c>
      <c r="BP55" s="24" t="e">
        <f t="shared" si="31"/>
        <v>#DIV/0!</v>
      </c>
      <c r="BQ55" s="24">
        <f t="shared" si="31"/>
        <v>0.41461967831269475</v>
      </c>
      <c r="BR55" s="21"/>
      <c r="BS55" s="35">
        <f t="shared" si="13"/>
        <v>44228</v>
      </c>
      <c r="BT55" s="24">
        <f t="shared" si="14"/>
        <v>9.9113640063536648E-3</v>
      </c>
      <c r="BU55" s="24">
        <f t="shared" si="15"/>
        <v>1.0114994810569091E-3</v>
      </c>
      <c r="BV55" s="24">
        <f t="shared" si="16"/>
        <v>1.934160167253232E-3</v>
      </c>
      <c r="BW55" s="24">
        <f t="shared" si="17"/>
        <v>2.1407195463086764E-3</v>
      </c>
      <c r="BX55" s="24">
        <f t="shared" si="18"/>
        <v>3.2951658178527747E-3</v>
      </c>
      <c r="BY55" s="24">
        <f t="shared" si="19"/>
        <v>2.7390026946010971E-3</v>
      </c>
      <c r="BZ55" s="24">
        <f t="shared" si="20"/>
        <v>5.6802533294782803E-3</v>
      </c>
      <c r="CA55" s="24">
        <f t="shared" si="21"/>
        <v>2.9511661968532736E-4</v>
      </c>
      <c r="CB55" s="24">
        <f t="shared" si="22"/>
        <v>2.075549948721955E-3</v>
      </c>
      <c r="CC55" s="24">
        <f t="shared" si="23"/>
        <v>0</v>
      </c>
      <c r="CD55" s="24">
        <f t="shared" si="24"/>
        <v>5.8541144920443294E-3</v>
      </c>
      <c r="CE55" s="24">
        <f t="shared" si="25"/>
        <v>1.1142637709933186E-3</v>
      </c>
      <c r="CF55" s="24">
        <f t="shared" si="26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4"/>
        <v>424.45978090000006</v>
      </c>
      <c r="S56" s="19">
        <f t="shared" si="5"/>
        <v>430.64744084017696</v>
      </c>
      <c r="T56" s="19">
        <f t="shared" si="6"/>
        <v>423.99975129745968</v>
      </c>
      <c r="U56" s="19">
        <f t="shared" si="7"/>
        <v>436.77402091579353</v>
      </c>
      <c r="V56" s="19"/>
      <c r="W56" s="20">
        <f t="shared" si="8"/>
        <v>434.70315454895172</v>
      </c>
      <c r="X56" s="21"/>
      <c r="Y56" s="41">
        <f t="shared" si="37"/>
        <v>5.1968423144926446E-2</v>
      </c>
      <c r="Z56" s="24">
        <f t="shared" si="37"/>
        <v>4.8920043317558282E-2</v>
      </c>
      <c r="AA56" s="24">
        <f t="shared" si="37"/>
        <v>6.2616020436776942E-2</v>
      </c>
      <c r="AB56" s="24">
        <f t="shared" si="37"/>
        <v>0.16229165755171104</v>
      </c>
      <c r="AC56" s="24">
        <f t="shared" si="37"/>
        <v>9.5208524521332993E-3</v>
      </c>
      <c r="AD56" s="24">
        <f t="shared" si="37"/>
        <v>3.1043894541886274E-2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9.4355038628690657E-4</v>
      </c>
      <c r="AH56" s="24">
        <f t="shared" si="37"/>
        <v>3.4899038835178198E-2</v>
      </c>
      <c r="AI56" s="24">
        <f t="shared" si="37"/>
        <v>0.30130353978556146</v>
      </c>
      <c r="AJ56" s="24">
        <f t="shared" si="37"/>
        <v>2.6567888252811755E-2</v>
      </c>
      <c r="AK56" s="24">
        <f t="shared" si="35"/>
        <v>2.1537354416997223E-2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5.1983620898325977E-2</v>
      </c>
      <c r="AP56" s="24">
        <f t="shared" si="34"/>
        <v>5.5578503260229839E-2</v>
      </c>
      <c r="AQ56" s="24">
        <f t="shared" si="34"/>
        <v>5.9611748330056669E-2</v>
      </c>
      <c r="AR56" s="24">
        <f t="shared" si="33"/>
        <v>7.2701450552678404E-2</v>
      </c>
      <c r="AS56" s="24" t="e">
        <f t="shared" si="33"/>
        <v>#DIV/0!</v>
      </c>
      <c r="AT56" s="24">
        <f t="shared" si="12"/>
        <v>6.5454427626531864E-2</v>
      </c>
      <c r="AU56" s="21"/>
      <c r="AV56" s="24">
        <f t="shared" si="38"/>
        <v>0.40441899046876628</v>
      </c>
      <c r="AW56" s="24">
        <f t="shared" si="38"/>
        <v>0.41116490322904209</v>
      </c>
      <c r="AX56" s="24">
        <f t="shared" si="38"/>
        <v>0.3882847636417035</v>
      </c>
      <c r="AY56" s="24">
        <f t="shared" si="38"/>
        <v>0.77808978161072062</v>
      </c>
      <c r="AZ56" s="24">
        <f t="shared" si="38"/>
        <v>0.17411181614481253</v>
      </c>
      <c r="BA56" s="24">
        <f t="shared" si="38"/>
        <v>0.48736631466620883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0.14261257709253439</v>
      </c>
      <c r="BE56" s="24">
        <f t="shared" si="36"/>
        <v>0.50711941542163919</v>
      </c>
      <c r="BF56" s="24">
        <f t="shared" si="36"/>
        <v>0.26623952354246283</v>
      </c>
      <c r="BG56" s="24">
        <f t="shared" si="36"/>
        <v>0.42407132523216196</v>
      </c>
      <c r="BH56" s="24">
        <f t="shared" si="36"/>
        <v>0.29672912939986196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0.40444572988937977</v>
      </c>
      <c r="BM56" s="24">
        <f t="shared" si="39"/>
        <v>0.46733817595249971</v>
      </c>
      <c r="BN56" s="24">
        <f t="shared" si="39"/>
        <v>0.51496693464857413</v>
      </c>
      <c r="BO56" s="24">
        <f t="shared" si="39"/>
        <v>0.55253336292319299</v>
      </c>
      <c r="BP56" s="24" t="e">
        <f t="shared" si="39"/>
        <v>#DIV/0!</v>
      </c>
      <c r="BQ56" s="24">
        <f t="shared" si="39"/>
        <v>0.44647996185831285</v>
      </c>
      <c r="BR56" s="21"/>
      <c r="BS56" s="35">
        <f t="shared" si="13"/>
        <v>44256</v>
      </c>
      <c r="BT56" s="24">
        <f t="shared" si="14"/>
        <v>1.2197722742879915E-2</v>
      </c>
      <c r="BU56" s="24">
        <f t="shared" si="15"/>
        <v>1.7427339874007837E-3</v>
      </c>
      <c r="BV56" s="24">
        <f t="shared" si="16"/>
        <v>1.3424827465876088E-2</v>
      </c>
      <c r="BW56" s="24">
        <f t="shared" si="17"/>
        <v>8.9588540254492742E-4</v>
      </c>
      <c r="BX56" s="24">
        <f t="shared" si="18"/>
        <v>2.0751576141292824E-3</v>
      </c>
      <c r="BY56" s="24">
        <f t="shared" si="19"/>
        <v>3.7279326587777296E-3</v>
      </c>
      <c r="BZ56" s="24">
        <f t="shared" si="20"/>
        <v>4.4464123361093108E-3</v>
      </c>
      <c r="CA56" s="24">
        <f t="shared" si="21"/>
        <v>2.8309946283062121E-5</v>
      </c>
      <c r="CB56" s="24">
        <f t="shared" si="22"/>
        <v>2.6817035758914757E-3</v>
      </c>
      <c r="CC56" s="24">
        <f t="shared" si="23"/>
        <v>7.3013368513457988E-3</v>
      </c>
      <c r="CD56" s="24">
        <f t="shared" si="24"/>
        <v>2.7369102326874756E-3</v>
      </c>
      <c r="CE56" s="24">
        <f t="shared" si="25"/>
        <v>7.2465732341244306E-4</v>
      </c>
      <c r="CF56" s="24">
        <f t="shared" si="26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4"/>
        <v>441.90233977000003</v>
      </c>
      <c r="S57" s="19">
        <f t="shared" si="5"/>
        <v>448.69011170246381</v>
      </c>
      <c r="T57" s="19">
        <f t="shared" si="6"/>
        <v>440.38753826823267</v>
      </c>
      <c r="U57" s="19">
        <f t="shared" si="7"/>
        <v>454.76588684516878</v>
      </c>
      <c r="V57" s="19"/>
      <c r="W57" s="20">
        <f t="shared" si="8"/>
        <v>452.1451441431044</v>
      </c>
      <c r="X57" s="21"/>
      <c r="Y57" s="41">
        <f t="shared" si="37"/>
        <v>4.1091859445749224E-2</v>
      </c>
      <c r="Z57" s="24">
        <f t="shared" si="37"/>
        <v>4.706429823255931E-2</v>
      </c>
      <c r="AA57" s="24">
        <f t="shared" si="37"/>
        <v>3.8423922589845505E-2</v>
      </c>
      <c r="AB57" s="24">
        <f t="shared" si="37"/>
        <v>4.9300983962462297E-2</v>
      </c>
      <c r="AC57" s="24">
        <f t="shared" si="37"/>
        <v>4.1388542071760348E-2</v>
      </c>
      <c r="AD57" s="24">
        <f t="shared" si="37"/>
        <v>4.6652556789549715E-2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4.8914015176726444E-3</v>
      </c>
      <c r="AH57" s="24">
        <f t="shared" si="37"/>
        <v>2.7411060352040995E-2</v>
      </c>
      <c r="AI57" s="24">
        <f t="shared" si="37"/>
        <v>3.0888000645611591E-2</v>
      </c>
      <c r="AJ57" s="24">
        <f t="shared" si="37"/>
        <v>3.1944606045147816E-2</v>
      </c>
      <c r="AK57" s="24">
        <f t="shared" si="35"/>
        <v>3.944906971767459E-2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4.1093549153269127E-2</v>
      </c>
      <c r="AP57" s="24">
        <f t="shared" si="34"/>
        <v>4.1896616933532194E-2</v>
      </c>
      <c r="AQ57" s="24">
        <f t="shared" si="34"/>
        <v>3.8650463639720467E-2</v>
      </c>
      <c r="AR57" s="24">
        <f t="shared" si="33"/>
        <v>4.1192619221379845E-2</v>
      </c>
      <c r="AS57" s="24" t="e">
        <f t="shared" si="33"/>
        <v>#DIV/0!</v>
      </c>
      <c r="AT57" s="24">
        <f t="shared" si="12"/>
        <v>4.0123908491647597E-2</v>
      </c>
      <c r="AU57" s="21"/>
      <c r="AV57" s="24">
        <f t="shared" si="38"/>
        <v>0.4419903781486143</v>
      </c>
      <c r="AW57" s="24">
        <f t="shared" si="38"/>
        <v>0.43168239970284339</v>
      </c>
      <c r="AX57" s="24">
        <f t="shared" si="38"/>
        <v>0.42722873669454509</v>
      </c>
      <c r="AY57" s="24">
        <f t="shared" si="38"/>
        <v>0.84005274673316799</v>
      </c>
      <c r="AZ57" s="24">
        <f t="shared" si="38"/>
        <v>0.22011536940303156</v>
      </c>
      <c r="BA57" s="24">
        <f t="shared" si="38"/>
        <v>0.54189427532260481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0.18214740416672237</v>
      </c>
      <c r="BE57" s="24">
        <f t="shared" si="36"/>
        <v>0.51702680945359814</v>
      </c>
      <c r="BF57" s="24">
        <f t="shared" si="36"/>
        <v>0.33438315710303934</v>
      </c>
      <c r="BG57" s="24">
        <f t="shared" si="36"/>
        <v>0.44932139402604099</v>
      </c>
      <c r="BH57" s="24">
        <f t="shared" si="36"/>
        <v>0.35296273565511638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0.4420190124895278</v>
      </c>
      <c r="BM57" s="24">
        <f t="shared" si="39"/>
        <v>0.49827444301164192</v>
      </c>
      <c r="BN57" s="24">
        <f t="shared" si="39"/>
        <v>0.55374762448062476</v>
      </c>
      <c r="BO57" s="24">
        <f t="shared" si="39"/>
        <v>0.59698085740672724</v>
      </c>
      <c r="BP57" s="24" t="e">
        <f t="shared" si="39"/>
        <v>#DIV/0!</v>
      </c>
      <c r="BQ57" s="24">
        <f t="shared" si="39"/>
        <v>0.49258425332934896</v>
      </c>
      <c r="BR57" s="21"/>
      <c r="BS57" s="35">
        <f t="shared" si="13"/>
        <v>44287</v>
      </c>
      <c r="BT57" s="24">
        <f t="shared" si="14"/>
        <v>1.1701005739374742E-2</v>
      </c>
      <c r="BU57" s="24">
        <f t="shared" si="15"/>
        <v>1.080241835450209E-3</v>
      </c>
      <c r="BV57" s="24">
        <f t="shared" si="16"/>
        <v>4.505889332151263E-3</v>
      </c>
      <c r="BW57" s="24">
        <f t="shared" si="17"/>
        <v>3.7373979600611434E-3</v>
      </c>
      <c r="BX57" s="24">
        <f t="shared" si="18"/>
        <v>3.0565027438786661E-3</v>
      </c>
      <c r="BY57" s="24">
        <f t="shared" si="19"/>
        <v>3.4540382359544873E-3</v>
      </c>
      <c r="BZ57" s="24">
        <f t="shared" si="20"/>
        <v>5.9210989697585422E-3</v>
      </c>
      <c r="CA57" s="24">
        <f t="shared" si="21"/>
        <v>1.3964138390529698E-4</v>
      </c>
      <c r="CB57" s="24">
        <f t="shared" si="22"/>
        <v>2.0721367856438573E-3</v>
      </c>
      <c r="CC57" s="24">
        <f t="shared" si="23"/>
        <v>9.2589951464693932E-4</v>
      </c>
      <c r="CD57" s="24">
        <f t="shared" si="24"/>
        <v>3.2113380510816435E-3</v>
      </c>
      <c r="CE57" s="24">
        <f t="shared" si="25"/>
        <v>1.2889279613168827E-3</v>
      </c>
      <c r="CF57" s="24">
        <f t="shared" si="26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4"/>
        <v>456.79238065999999</v>
      </c>
      <c r="S58" s="19">
        <f t="shared" si="5"/>
        <v>461.0804515950727</v>
      </c>
      <c r="T58" s="19">
        <f t="shared" si="6"/>
        <v>452.22042922698722</v>
      </c>
      <c r="U58" s="19">
        <f t="shared" si="7"/>
        <v>463.82975762514559</v>
      </c>
      <c r="V58" s="19"/>
      <c r="W58" s="20">
        <f t="shared" si="8"/>
        <v>468.11593239084442</v>
      </c>
      <c r="X58" s="21"/>
      <c r="Y58" s="41">
        <f t="shared" si="37"/>
        <v>3.369597563224791E-2</v>
      </c>
      <c r="Z58" s="24">
        <f t="shared" si="37"/>
        <v>3.0517156486820962E-2</v>
      </c>
      <c r="AA58" s="24">
        <f t="shared" si="37"/>
        <v>1.1427500788371958E-2</v>
      </c>
      <c r="AB58" s="24">
        <f t="shared" si="37"/>
        <v>1.9983105818064395E-3</v>
      </c>
      <c r="AC58" s="24">
        <f t="shared" si="37"/>
        <v>2.6983171092581859E-2</v>
      </c>
      <c r="AD58" s="24">
        <f t="shared" si="37"/>
        <v>2.1901060381240844E-2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1.6166230591823316E-2</v>
      </c>
      <c r="AH58" s="24">
        <f t="shared" si="37"/>
        <v>3.804938894050891E-2</v>
      </c>
      <c r="AI58" s="24">
        <f t="shared" si="37"/>
        <v>2.6882296043486908E-2</v>
      </c>
      <c r="AJ58" s="24">
        <f t="shared" si="37"/>
        <v>4.5335886390593272E-2</v>
      </c>
      <c r="AK58" s="24">
        <f t="shared" si="35"/>
        <v>2.5155479421355986E-2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3.3695320322924438E-2</v>
      </c>
      <c r="AP58" s="24">
        <f t="shared" si="34"/>
        <v>2.7614470587720819E-2</v>
      </c>
      <c r="AQ58" s="24">
        <f t="shared" si="34"/>
        <v>2.6869268384127842E-2</v>
      </c>
      <c r="AR58" s="24">
        <f t="shared" si="33"/>
        <v>1.9930850229016306E-2</v>
      </c>
      <c r="AS58" s="24" t="e">
        <f t="shared" si="33"/>
        <v>#DIV/0!</v>
      </c>
      <c r="AT58" s="24">
        <f t="shared" si="12"/>
        <v>3.5322259797807787E-2</v>
      </c>
      <c r="AU58" s="21"/>
      <c r="AV58" s="24">
        <f t="shared" si="38"/>
        <v>0.46832868197916877</v>
      </c>
      <c r="AW58" s="24">
        <f t="shared" si="38"/>
        <v>0.47164203340372834</v>
      </c>
      <c r="AX58" s="24">
        <f t="shared" si="38"/>
        <v>0.44417097376703629</v>
      </c>
      <c r="AY58" s="24">
        <f t="shared" si="38"/>
        <v>0.67434145178592697</v>
      </c>
      <c r="AZ58" s="24">
        <f t="shared" si="38"/>
        <v>0.24989315516931243</v>
      </c>
      <c r="BA58" s="24">
        <f t="shared" si="38"/>
        <v>0.5318912924697321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0.19544096770979569</v>
      </c>
      <c r="BE58" s="24">
        <f t="shared" si="36"/>
        <v>0.52588780277835268</v>
      </c>
      <c r="BF58" s="24">
        <f t="shared" si="36"/>
        <v>0.39767475603866798</v>
      </c>
      <c r="BG58" s="24">
        <f t="shared" si="36"/>
        <v>0.4924114404450437</v>
      </c>
      <c r="BH58" s="24">
        <f t="shared" si="36"/>
        <v>0.35442839461666309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0.46835276563807726</v>
      </c>
      <c r="BM58" s="24">
        <f t="shared" si="39"/>
        <v>0.50487481270183832</v>
      </c>
      <c r="BN58" s="24">
        <f t="shared" si="39"/>
        <v>0.53357296074938021</v>
      </c>
      <c r="BO58" s="24">
        <f t="shared" si="39"/>
        <v>0.55003572584917415</v>
      </c>
      <c r="BP58" s="24" t="e">
        <f t="shared" si="39"/>
        <v>#DIV/0!</v>
      </c>
      <c r="BQ58" s="24">
        <f t="shared" si="39"/>
        <v>0.50786879689704367</v>
      </c>
      <c r="BR58" s="21"/>
      <c r="BS58" s="35">
        <f t="shared" si="13"/>
        <v>44317</v>
      </c>
      <c r="BT58" s="24">
        <f t="shared" si="14"/>
        <v>7.630622534060656E-3</v>
      </c>
      <c r="BU58" s="24">
        <f t="shared" si="15"/>
        <v>3.2044698350628125E-4</v>
      </c>
      <c r="BV58" s="24">
        <f t="shared" si="16"/>
        <v>1.8407675570355467E-4</v>
      </c>
      <c r="BW58" s="24">
        <f t="shared" si="17"/>
        <v>2.4372829322769777E-3</v>
      </c>
      <c r="BX58" s="24">
        <f t="shared" si="18"/>
        <v>1.4425403517347416E-3</v>
      </c>
      <c r="BY58" s="24">
        <f t="shared" si="19"/>
        <v>4.8148976398266112E-3</v>
      </c>
      <c r="BZ58" s="24">
        <f t="shared" si="20"/>
        <v>7.4459230066837197E-3</v>
      </c>
      <c r="CA58" s="24">
        <f t="shared" si="21"/>
        <v>4.4547124829286616E-4</v>
      </c>
      <c r="CB58" s="24">
        <f t="shared" si="22"/>
        <v>2.8385428681667901E-3</v>
      </c>
      <c r="CC58" s="24">
        <f t="shared" si="23"/>
        <v>7.9792643283310184E-4</v>
      </c>
      <c r="CD58" s="24">
        <f t="shared" si="24"/>
        <v>4.5174976436736774E-3</v>
      </c>
      <c r="CE58" s="24">
        <f t="shared" si="25"/>
        <v>8.2061347083190676E-4</v>
      </c>
      <c r="CF58" s="24">
        <f t="shared" si="26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4"/>
        <v>470.79031206999997</v>
      </c>
      <c r="S59" s="19">
        <f t="shared" si="5"/>
        <v>475.87206729311447</v>
      </c>
      <c r="T59" s="19">
        <f t="shared" si="6"/>
        <v>465.16054326686702</v>
      </c>
      <c r="U59" s="19">
        <f t="shared" si="7"/>
        <v>477.18606290259999</v>
      </c>
      <c r="V59" s="19"/>
      <c r="W59" s="20">
        <f t="shared" si="8"/>
        <v>481.94807676476239</v>
      </c>
      <c r="X59" s="21"/>
      <c r="Y59" s="41">
        <f t="shared" si="37"/>
        <v>3.0645449418720716E-2</v>
      </c>
      <c r="Z59" s="24">
        <f t="shared" si="37"/>
        <v>3.4335811790164428E-2</v>
      </c>
      <c r="AA59" s="24">
        <f t="shared" si="37"/>
        <v>5.7369899855430617E-2</v>
      </c>
      <c r="AB59" s="24">
        <f t="shared" si="37"/>
        <v>3.937632008785763E-2</v>
      </c>
      <c r="AC59" s="24">
        <f t="shared" si="37"/>
        <v>2.1527979790247231E-2</v>
      </c>
      <c r="AD59" s="24">
        <f t="shared" si="37"/>
        <v>3.2535086537693214E-2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6.9807521810379525E-2</v>
      </c>
      <c r="AH59" s="24">
        <f t="shared" si="37"/>
        <v>1.8263476447880622E-2</v>
      </c>
      <c r="AI59" s="24">
        <f t="shared" si="37"/>
        <v>1.0070296783729393E-2</v>
      </c>
      <c r="AJ59" s="24">
        <f t="shared" si="37"/>
        <v>2.8144359152798337E-2</v>
      </c>
      <c r="AK59" s="24">
        <f t="shared" si="35"/>
        <v>1.6455935816493295E-2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3.0643968688301992E-2</v>
      </c>
      <c r="AP59" s="24">
        <f t="shared" si="34"/>
        <v>3.2080335756745404E-2</v>
      </c>
      <c r="AQ59" s="24">
        <f t="shared" si="34"/>
        <v>2.8614616243674007E-2</v>
      </c>
      <c r="AR59" s="24">
        <f t="shared" si="33"/>
        <v>2.8795705876742295E-2</v>
      </c>
      <c r="AS59" s="24" t="e">
        <f t="shared" si="33"/>
        <v>#DIV/0!</v>
      </c>
      <c r="AT59" s="24">
        <f t="shared" si="12"/>
        <v>2.9548544317370196E-2</v>
      </c>
      <c r="AU59" s="21"/>
      <c r="AV59" s="24">
        <f t="shared" si="38"/>
        <v>0.48294258820075608</v>
      </c>
      <c r="AW59" s="24">
        <f t="shared" si="38"/>
        <v>0.50467151461646997</v>
      </c>
      <c r="AX59" s="24">
        <f t="shared" si="38"/>
        <v>0.47324728881237044</v>
      </c>
      <c r="AY59" s="24">
        <f t="shared" si="38"/>
        <v>0.65402674837480856</v>
      </c>
      <c r="AZ59" s="24">
        <f t="shared" si="38"/>
        <v>0.26822569179126332</v>
      </c>
      <c r="BA59" s="24">
        <f t="shared" si="38"/>
        <v>0.51370212692314365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0.27418071363656038</v>
      </c>
      <c r="BE59" s="24">
        <f t="shared" si="36"/>
        <v>0.47880662507657656</v>
      </c>
      <c r="BF59" s="24">
        <f t="shared" si="36"/>
        <v>0.41929730485871497</v>
      </c>
      <c r="BG59" s="24">
        <f t="shared" si="36"/>
        <v>0.50360771731201459</v>
      </c>
      <c r="BH59" s="24">
        <f t="shared" si="36"/>
        <v>0.38318246735904515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0.48296199752181623</v>
      </c>
      <c r="BM59" s="24">
        <f t="shared" si="39"/>
        <v>0.51354349524110132</v>
      </c>
      <c r="BN59" s="24">
        <f t="shared" si="39"/>
        <v>0.52299568968956556</v>
      </c>
      <c r="BO59" s="24">
        <f t="shared" si="39"/>
        <v>0.53059090631625061</v>
      </c>
      <c r="BP59" s="24" t="e">
        <f t="shared" si="39"/>
        <v>#DIV/0!</v>
      </c>
      <c r="BQ59" s="24">
        <f t="shared" si="39"/>
        <v>0.51210066488028283</v>
      </c>
      <c r="BR59" s="21"/>
      <c r="BS59" s="35">
        <f t="shared" si="13"/>
        <v>44348</v>
      </c>
      <c r="BT59" s="24">
        <f t="shared" si="14"/>
        <v>8.5590512485507354E-3</v>
      </c>
      <c r="BU59" s="24">
        <f t="shared" si="15"/>
        <v>1.5740950459033766E-3</v>
      </c>
      <c r="BV59" s="24">
        <f t="shared" si="16"/>
        <v>3.5159707530184837E-3</v>
      </c>
      <c r="BW59" s="24">
        <f t="shared" si="17"/>
        <v>1.9319093246372037E-3</v>
      </c>
      <c r="BX59" s="24">
        <f t="shared" si="18"/>
        <v>2.1185114635837903E-3</v>
      </c>
      <c r="BY59" s="24">
        <f t="shared" si="19"/>
        <v>2.002332823101252E-3</v>
      </c>
      <c r="BZ59" s="24">
        <f t="shared" si="20"/>
        <v>4.0180102437554818E-3</v>
      </c>
      <c r="CA59" s="24">
        <f t="shared" si="21"/>
        <v>1.8909718476239187E-3</v>
      </c>
      <c r="CB59" s="24">
        <f t="shared" si="22"/>
        <v>1.3682215026042913E-3</v>
      </c>
      <c r="CC59" s="24">
        <f t="shared" si="23"/>
        <v>2.969385637375625E-4</v>
      </c>
      <c r="CD59" s="24">
        <f t="shared" si="24"/>
        <v>2.8360260918908089E-3</v>
      </c>
      <c r="CE59" s="24">
        <f t="shared" si="25"/>
        <v>5.3238466799303687E-4</v>
      </c>
      <c r="CF59" s="24">
        <f t="shared" si="26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4"/>
        <v>485.30950230000008</v>
      </c>
      <c r="S60" s="19">
        <f t="shared" si="5"/>
        <v>492.15318480732799</v>
      </c>
      <c r="T60" s="19">
        <f t="shared" si="6"/>
        <v>480.55366268779022</v>
      </c>
      <c r="U60" s="19">
        <f t="shared" si="7"/>
        <v>488.88627128443932</v>
      </c>
      <c r="V60" s="19"/>
      <c r="W60" s="20">
        <f t="shared" si="8"/>
        <v>492.92930700134644</v>
      </c>
      <c r="X60" s="21"/>
      <c r="Y60" s="41">
        <f t="shared" si="37"/>
        <v>3.0841320010875473E-2</v>
      </c>
      <c r="Z60" s="24">
        <f t="shared" si="37"/>
        <v>3.5704896048797563E-2</v>
      </c>
      <c r="AA60" s="24">
        <f t="shared" si="37"/>
        <v>3.5363826677102583E-2</v>
      </c>
      <c r="AB60" s="24">
        <f t="shared" si="37"/>
        <v>6.3915646966936634E-3</v>
      </c>
      <c r="AC60" s="24">
        <f t="shared" si="37"/>
        <v>3.6203439891328681E-2</v>
      </c>
      <c r="AD60" s="24">
        <f t="shared" si="37"/>
        <v>2.6792170857738995E-2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1.4834001620531723E-3</v>
      </c>
      <c r="AH60" s="24">
        <f t="shared" si="37"/>
        <v>3.9115677570763729E-2</v>
      </c>
      <c r="AI60" s="24">
        <f t="shared" si="37"/>
        <v>3.9275129687686094E-2</v>
      </c>
      <c r="AJ60" s="24">
        <f t="shared" si="37"/>
        <v>5.5368390383079946E-2</v>
      </c>
      <c r="AK60" s="24">
        <f t="shared" si="35"/>
        <v>3.7171878164647065E-2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3.0840036121731584E-2</v>
      </c>
      <c r="AP60" s="24">
        <f t="shared" si="34"/>
        <v>3.4213223749031574E-2</v>
      </c>
      <c r="AQ60" s="24">
        <f t="shared" si="34"/>
        <v>3.3092057449275236E-2</v>
      </c>
      <c r="AR60" s="24">
        <f t="shared" si="33"/>
        <v>2.4519174576621117E-2</v>
      </c>
      <c r="AS60" s="24" t="e">
        <f t="shared" si="33"/>
        <v>#DIV/0!</v>
      </c>
      <c r="AT60" s="24">
        <f t="shared" si="12"/>
        <v>2.2785089859262975E-2</v>
      </c>
      <c r="AU60" s="21"/>
      <c r="AV60" s="24">
        <f t="shared" si="38"/>
        <v>0.5039821296142204</v>
      </c>
      <c r="AW60" s="24">
        <f t="shared" si="38"/>
        <v>0.53795896388933384</v>
      </c>
      <c r="AX60" s="24">
        <f t="shared" si="38"/>
        <v>0.50180622868827318</v>
      </c>
      <c r="AY60" s="24">
        <f t="shared" si="38"/>
        <v>0.64209189308592896</v>
      </c>
      <c r="AZ60" s="24">
        <f t="shared" si="38"/>
        <v>0.30786564182145337</v>
      </c>
      <c r="BA60" s="24">
        <f t="shared" si="38"/>
        <v>0.48912852951940167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0.25262444368803294</v>
      </c>
      <c r="BE60" s="24">
        <f t="shared" si="36"/>
        <v>0.50341434887626635</v>
      </c>
      <c r="BF60" s="24">
        <f t="shared" si="36"/>
        <v>0.48288649423193974</v>
      </c>
      <c r="BG60" s="24">
        <f t="shared" si="36"/>
        <v>0.56122391928638593</v>
      </c>
      <c r="BH60" s="24">
        <f t="shared" si="36"/>
        <v>0.39268692301321062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0.50400088464932513</v>
      </c>
      <c r="BM60" s="24">
        <f t="shared" si="39"/>
        <v>0.53612709048069185</v>
      </c>
      <c r="BN60" s="24">
        <f t="shared" si="39"/>
        <v>0.53759774352881795</v>
      </c>
      <c r="BO60" s="24">
        <f t="shared" si="39"/>
        <v>0.52842835234839125</v>
      </c>
      <c r="BP60" s="24" t="e">
        <f t="shared" si="39"/>
        <v>#DIV/0!</v>
      </c>
      <c r="BQ60" s="24">
        <f t="shared" si="39"/>
        <v>0.51584957784478669</v>
      </c>
      <c r="BR60" s="21"/>
      <c r="BS60" s="35">
        <f t="shared" si="13"/>
        <v>44378</v>
      </c>
      <c r="BT60" s="24">
        <f t="shared" si="14"/>
        <v>8.9321982055465196E-3</v>
      </c>
      <c r="BU60" s="24">
        <f t="shared" si="15"/>
        <v>9.9545989243474413E-4</v>
      </c>
      <c r="BV60" s="24">
        <f t="shared" si="16"/>
        <v>5.7554706617047658E-4</v>
      </c>
      <c r="BW60" s="24">
        <f t="shared" si="17"/>
        <v>3.2201364532354541E-3</v>
      </c>
      <c r="BX60" s="24">
        <f t="shared" si="18"/>
        <v>1.7477619672716181E-3</v>
      </c>
      <c r="BY60" s="24">
        <f t="shared" si="19"/>
        <v>2.6708384312126151E-3</v>
      </c>
      <c r="BZ60" s="24">
        <f t="shared" si="20"/>
        <v>1.8748471485861954E-3</v>
      </c>
      <c r="CA60" s="24">
        <f t="shared" si="21"/>
        <v>4.1709743746601751E-5</v>
      </c>
      <c r="CB60" s="24">
        <f t="shared" si="22"/>
        <v>2.8951741775421346E-3</v>
      </c>
      <c r="CC60" s="24">
        <f t="shared" si="23"/>
        <v>1.1349697101005953E-3</v>
      </c>
      <c r="CD60" s="24">
        <f t="shared" si="24"/>
        <v>5.5657739430396971E-3</v>
      </c>
      <c r="CE60" s="24">
        <f t="shared" si="25"/>
        <v>1.1860328728249027E-3</v>
      </c>
      <c r="CF60" s="24">
        <f t="shared" si="26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4"/>
        <v>497.94399780999998</v>
      </c>
      <c r="S61" s="19">
        <f t="shared" si="5"/>
        <v>503.95603311749846</v>
      </c>
      <c r="T61" s="19">
        <f t="shared" si="6"/>
        <v>495.50695449330789</v>
      </c>
      <c r="U61" s="19">
        <f t="shared" si="7"/>
        <v>506.17951897555304</v>
      </c>
      <c r="V61" s="19"/>
      <c r="W61" s="20">
        <f t="shared" si="8"/>
        <v>509.04492352375451</v>
      </c>
      <c r="X61" s="21"/>
      <c r="Y61" s="41">
        <f t="shared" si="37"/>
        <v>2.6032158014076101E-2</v>
      </c>
      <c r="Z61" s="24">
        <f t="shared" si="37"/>
        <v>1.4342838794055401E-2</v>
      </c>
      <c r="AA61" s="24">
        <f t="shared" si="37"/>
        <v>1.8193210089416878E-2</v>
      </c>
      <c r="AB61" s="24">
        <f t="shared" si="37"/>
        <v>3.8947985310081368E-2</v>
      </c>
      <c r="AC61" s="24">
        <f t="shared" si="37"/>
        <v>2.8552397932789297E-2</v>
      </c>
      <c r="AD61" s="24">
        <f t="shared" si="37"/>
        <v>3.0061791395731507E-2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-1.2378049284547998E-2</v>
      </c>
      <c r="AH61" s="24">
        <f t="shared" si="37"/>
        <v>3.7508287536410556E-2</v>
      </c>
      <c r="AI61" s="24">
        <f t="shared" si="37"/>
        <v>4.3887273884561262E-2</v>
      </c>
      <c r="AJ61" s="24">
        <f t="shared" si="37"/>
        <v>2.0381143996292872E-2</v>
      </c>
      <c r="AK61" s="24">
        <f t="shared" si="35"/>
        <v>3.1368524334509207E-2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2.6033892701712968E-2</v>
      </c>
      <c r="AP61" s="24">
        <f t="shared" si="34"/>
        <v>2.3982062241030055E-2</v>
      </c>
      <c r="AQ61" s="24">
        <f t="shared" si="34"/>
        <v>3.111679915596155E-2</v>
      </c>
      <c r="AR61" s="24">
        <f t="shared" si="33"/>
        <v>3.5372741487871062E-2</v>
      </c>
      <c r="AS61" s="24" t="e">
        <f t="shared" si="33"/>
        <v>#DIV/0!</v>
      </c>
      <c r="AT61" s="24">
        <f t="shared" si="12"/>
        <v>3.2693565372375E-2</v>
      </c>
      <c r="AU61" s="21"/>
      <c r="AV61" s="24">
        <f t="shared" si="38"/>
        <v>0.50118647905293923</v>
      </c>
      <c r="AW61" s="24">
        <f t="shared" si="38"/>
        <v>0.50432783229920575</v>
      </c>
      <c r="AX61" s="24">
        <f t="shared" si="38"/>
        <v>0.50659105086892708</v>
      </c>
      <c r="AY61" s="24">
        <f t="shared" si="38"/>
        <v>0.66324318813893557</v>
      </c>
      <c r="AZ61" s="24">
        <f t="shared" si="38"/>
        <v>0.31215511496244819</v>
      </c>
      <c r="BA61" s="24">
        <f t="shared" si="38"/>
        <v>0.48254185747424838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0.23397411281271174</v>
      </c>
      <c r="BE61" s="24">
        <f t="shared" si="36"/>
        <v>0.50969332017426572</v>
      </c>
      <c r="BF61" s="24">
        <f t="shared" si="36"/>
        <v>0.53176623242300436</v>
      </c>
      <c r="BG61" s="24">
        <f t="shared" si="36"/>
        <v>0.56866964961979027</v>
      </c>
      <c r="BH61" s="24">
        <f t="shared" si="36"/>
        <v>0.36850158822686407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0.50120717191268138</v>
      </c>
      <c r="BM61" s="24">
        <f t="shared" si="39"/>
        <v>0.52539828634522334</v>
      </c>
      <c r="BN61" s="24">
        <f t="shared" si="39"/>
        <v>0.54160783369357013</v>
      </c>
      <c r="BO61" s="24">
        <f t="shared" si="39"/>
        <v>0.53128699678299252</v>
      </c>
      <c r="BP61" s="24" t="e">
        <f t="shared" si="39"/>
        <v>#DIV/0!</v>
      </c>
      <c r="BQ61" s="24">
        <f t="shared" si="39"/>
        <v>0.52384578281816241</v>
      </c>
      <c r="BR61" s="21"/>
      <c r="BS61" s="35">
        <f t="shared" si="13"/>
        <v>44409</v>
      </c>
      <c r="BT61" s="24">
        <f t="shared" si="14"/>
        <v>3.6050384954902297E-3</v>
      </c>
      <c r="BU61" s="24">
        <f t="shared" si="15"/>
        <v>5.1436927317250532E-4</v>
      </c>
      <c r="BV61" s="24">
        <f t="shared" si="16"/>
        <v>3.4240005225594883E-3</v>
      </c>
      <c r="BW61" s="24">
        <f t="shared" si="17"/>
        <v>2.5528202551969585E-3</v>
      </c>
      <c r="BX61" s="24">
        <f t="shared" si="18"/>
        <v>1.9533495527335812E-3</v>
      </c>
      <c r="BY61" s="24">
        <f t="shared" si="19"/>
        <v>4.3360667425504356E-3</v>
      </c>
      <c r="BZ61" s="24">
        <f t="shared" si="20"/>
        <v>2.8050553303128303E-3</v>
      </c>
      <c r="CA61" s="24">
        <f t="shared" si="21"/>
        <v>-3.3812971921081937E-4</v>
      </c>
      <c r="CB61" s="24">
        <f t="shared" si="22"/>
        <v>2.7984861023079197E-3</v>
      </c>
      <c r="CC61" s="24">
        <f t="shared" si="23"/>
        <v>1.2786272757918961E-3</v>
      </c>
      <c r="CD61" s="24">
        <f t="shared" si="24"/>
        <v>2.097512155277639E-3</v>
      </c>
      <c r="CE61" s="24">
        <f t="shared" si="25"/>
        <v>1.0070133417514338E-3</v>
      </c>
      <c r="CF61" s="24">
        <f t="shared" si="26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4"/>
        <v>517.04984837999996</v>
      </c>
      <c r="S62" s="19">
        <f t="shared" si="5"/>
        <v>524.50803932406825</v>
      </c>
      <c r="T62" s="19">
        <f t="shared" si="6"/>
        <v>517.65910256760446</v>
      </c>
      <c r="U62" s="19">
        <f t="shared" si="7"/>
        <v>528.71560919674039</v>
      </c>
      <c r="V62" s="19"/>
      <c r="W62" s="20">
        <f t="shared" si="8"/>
        <v>530.75792273514139</v>
      </c>
      <c r="X62" s="21"/>
      <c r="Y62" s="41">
        <f t="shared" si="37"/>
        <v>3.8369103246173042E-2</v>
      </c>
      <c r="Z62" s="24">
        <f t="shared" si="37"/>
        <v>3.2652276378406064E-2</v>
      </c>
      <c r="AA62" s="24">
        <f t="shared" si="37"/>
        <v>6.1814961920970468E-2</v>
      </c>
      <c r="AB62" s="24">
        <f t="shared" si="37"/>
        <v>6.7453792298202364E-2</v>
      </c>
      <c r="AC62" s="24">
        <f t="shared" si="37"/>
        <v>1.369696381624963E-2</v>
      </c>
      <c r="AD62" s="24">
        <f t="shared" si="37"/>
        <v>3.8796401605086128E-2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3.8641324293523294E-2</v>
      </c>
      <c r="AH62" s="24">
        <f t="shared" si="37"/>
        <v>3.3570128007336386E-2</v>
      </c>
      <c r="AI62" s="24">
        <f t="shared" si="37"/>
        <v>3.666614080975017E-2</v>
      </c>
      <c r="AJ62" s="24">
        <f t="shared" si="37"/>
        <v>4.5177236325736114E-2</v>
      </c>
      <c r="AK62" s="24">
        <f t="shared" si="35"/>
        <v>1.8441024358483382E-2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3.836947659582024E-2</v>
      </c>
      <c r="AP62" s="24">
        <f t="shared" si="34"/>
        <v>4.0781347689071268E-2</v>
      </c>
      <c r="AQ62" s="24">
        <f t="shared" si="34"/>
        <v>4.4706028590353108E-2</v>
      </c>
      <c r="AR62" s="24">
        <f t="shared" si="33"/>
        <v>4.4521932192747915E-2</v>
      </c>
      <c r="AS62" s="24" t="e">
        <f t="shared" si="33"/>
        <v>#DIV/0!</v>
      </c>
      <c r="AT62" s="24">
        <f t="shared" si="12"/>
        <v>4.2654387084509748E-2</v>
      </c>
      <c r="AU62" s="21"/>
      <c r="AV62" s="24">
        <f t="shared" si="38"/>
        <v>0.51668954714258075</v>
      </c>
      <c r="AW62" s="24">
        <f t="shared" si="38"/>
        <v>0.51076327827596857</v>
      </c>
      <c r="AX62" s="24">
        <f t="shared" si="38"/>
        <v>0.53154108504519626</v>
      </c>
      <c r="AY62" s="24">
        <f t="shared" si="38"/>
        <v>0.65157489240376343</v>
      </c>
      <c r="AZ62" s="24">
        <f t="shared" si="38"/>
        <v>0.31566621078017421</v>
      </c>
      <c r="BA62" s="24">
        <f t="shared" si="38"/>
        <v>0.49621478249144024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0.29232525535750042</v>
      </c>
      <c r="BE62" s="24">
        <f t="shared" si="36"/>
        <v>0.52275021935271715</v>
      </c>
      <c r="BF62" s="24">
        <f t="shared" si="36"/>
        <v>0.58397051692609958</v>
      </c>
      <c r="BG62" s="24">
        <f t="shared" si="36"/>
        <v>0.61874388286193271</v>
      </c>
      <c r="BH62" s="24">
        <f t="shared" si="36"/>
        <v>0.3560982612706749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0.51670850505151367</v>
      </c>
      <c r="BM62" s="24">
        <f t="shared" si="39"/>
        <v>0.53808513277494208</v>
      </c>
      <c r="BN62" s="24">
        <f t="shared" si="39"/>
        <v>0.55759727788574054</v>
      </c>
      <c r="BO62" s="24">
        <f t="shared" si="39"/>
        <v>0.53493058262712823</v>
      </c>
      <c r="BP62" s="24" t="e">
        <f t="shared" si="39"/>
        <v>#DIV/0!</v>
      </c>
      <c r="BQ62" s="24">
        <f t="shared" si="39"/>
        <v>0.53853509880665595</v>
      </c>
      <c r="BR62" s="21"/>
      <c r="BS62" s="35">
        <f t="shared" si="13"/>
        <v>44440</v>
      </c>
      <c r="BT62" s="24">
        <f t="shared" si="14"/>
        <v>8.1135711317754551E-3</v>
      </c>
      <c r="BU62" s="24">
        <f t="shared" si="15"/>
        <v>1.7343171255967873E-3</v>
      </c>
      <c r="BV62" s="24">
        <f t="shared" si="16"/>
        <v>6.0046545637993127E-3</v>
      </c>
      <c r="BW62" s="24">
        <f t="shared" si="17"/>
        <v>1.2276297548425282E-3</v>
      </c>
      <c r="BX62" s="24">
        <f t="shared" si="18"/>
        <v>2.5308060395580131E-3</v>
      </c>
      <c r="BY62" s="24">
        <f t="shared" si="19"/>
        <v>4.4599368072794719E-3</v>
      </c>
      <c r="BZ62" s="24">
        <f t="shared" si="20"/>
        <v>4.4446747390383019E-3</v>
      </c>
      <c r="CA62" s="24">
        <f t="shared" si="21"/>
        <v>1.0160448980403322E-3</v>
      </c>
      <c r="CB62" s="24">
        <f t="shared" si="22"/>
        <v>2.5326753118014352E-3</v>
      </c>
      <c r="CC62" s="24">
        <f t="shared" si="23"/>
        <v>1.0868339394674569E-3</v>
      </c>
      <c r="CD62" s="24">
        <f t="shared" si="24"/>
        <v>4.6237787061859797E-3</v>
      </c>
      <c r="CE62" s="24">
        <f t="shared" si="25"/>
        <v>5.9508510211429941E-4</v>
      </c>
      <c r="CF62" s="24">
        <f t="shared" si="26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4"/>
        <v>536.54989075000003</v>
      </c>
      <c r="S63" s="19">
        <f t="shared" si="5"/>
        <v>545.21584649399892</v>
      </c>
      <c r="T63" s="19">
        <f t="shared" si="6"/>
        <v>540.48173135755258</v>
      </c>
      <c r="U63" s="19">
        <f t="shared" si="7"/>
        <v>552.73876852929777</v>
      </c>
      <c r="V63" s="19"/>
      <c r="W63" s="20">
        <f t="shared" si="8"/>
        <v>552.39234949028662</v>
      </c>
      <c r="X63" s="21"/>
      <c r="Y63" s="41">
        <f t="shared" si="37"/>
        <v>3.7714114410323907E-2</v>
      </c>
      <c r="Z63" s="24">
        <f t="shared" si="37"/>
        <v>3.5562823649672337E-2</v>
      </c>
      <c r="AA63" s="24">
        <f t="shared" si="37"/>
        <v>1.4357228025538404E-2</v>
      </c>
      <c r="AB63" s="24">
        <f t="shared" si="37"/>
        <v>5.8310899715042552E-2</v>
      </c>
      <c r="AC63" s="24">
        <f t="shared" si="37"/>
        <v>2.9418190974083824E-2</v>
      </c>
      <c r="AD63" s="24">
        <f t="shared" si="37"/>
        <v>2.7911455466654633E-2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9.9935219710567402E-3</v>
      </c>
      <c r="AH63" s="24">
        <f t="shared" si="37"/>
        <v>4.7579752216089011E-2</v>
      </c>
      <c r="AI63" s="24">
        <f t="shared" si="37"/>
        <v>9.6225015582878104E-3</v>
      </c>
      <c r="AJ63" s="24">
        <f t="shared" si="37"/>
        <v>4.0638258728985521E-2</v>
      </c>
      <c r="AK63" s="24">
        <f t="shared" si="35"/>
        <v>3.9264504518263132E-2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3.771404716797977E-2</v>
      </c>
      <c r="AP63" s="24">
        <f t="shared" si="34"/>
        <v>3.9480438081781921E-2</v>
      </c>
      <c r="AQ63" s="24">
        <f t="shared" si="34"/>
        <v>4.408814348428769E-2</v>
      </c>
      <c r="AR63" s="24">
        <f t="shared" si="33"/>
        <v>4.5436826366928917E-2</v>
      </c>
      <c r="AS63" s="24" t="e">
        <f t="shared" si="33"/>
        <v>#DIV/0!</v>
      </c>
      <c r="AT63" s="24">
        <f t="shared" si="12"/>
        <v>4.0761382597281015E-2</v>
      </c>
      <c r="AU63" s="21"/>
      <c r="AV63" s="24">
        <f t="shared" si="38"/>
        <v>0.51975870457086981</v>
      </c>
      <c r="AW63" s="24">
        <f t="shared" si="38"/>
        <v>0.49299440652808024</v>
      </c>
      <c r="AX63" s="24">
        <f t="shared" si="38"/>
        <v>0.52219201265515847</v>
      </c>
      <c r="AY63" s="24">
        <f t="shared" si="38"/>
        <v>0.64561418389217806</v>
      </c>
      <c r="AZ63" s="24">
        <f t="shared" si="38"/>
        <v>0.32524678445010902</v>
      </c>
      <c r="BA63" s="24">
        <f t="shared" si="38"/>
        <v>0.4688112947983909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0.31221196857648637</v>
      </c>
      <c r="BE63" s="24">
        <f t="shared" si="36"/>
        <v>0.55686696320628259</v>
      </c>
      <c r="BF63" s="24">
        <f t="shared" si="36"/>
        <v>0.59867048581648397</v>
      </c>
      <c r="BG63" s="24">
        <f t="shared" si="36"/>
        <v>0.63044781411460726</v>
      </c>
      <c r="BH63" s="24">
        <f t="shared" si="36"/>
        <v>0.38306094003690694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0.51977281787297591</v>
      </c>
      <c r="BM63" s="24">
        <f t="shared" si="39"/>
        <v>0.53456230320064257</v>
      </c>
      <c r="BN63" s="24">
        <f t="shared" si="39"/>
        <v>0.56465938031595786</v>
      </c>
      <c r="BO63" s="24">
        <f t="shared" si="39"/>
        <v>0.54047118450761289</v>
      </c>
      <c r="BP63" s="24" t="e">
        <f t="shared" si="39"/>
        <v>#DIV/0!</v>
      </c>
      <c r="BQ63" s="24">
        <f t="shared" si="39"/>
        <v>0.54902112811586168</v>
      </c>
      <c r="BR63" s="21"/>
      <c r="BS63" s="35">
        <f t="shared" si="13"/>
        <v>44470</v>
      </c>
      <c r="BT63" s="24">
        <f t="shared" si="14"/>
        <v>8.7881441080762679E-3</v>
      </c>
      <c r="BU63" s="24">
        <f t="shared" si="15"/>
        <v>4.1191023948708487E-4</v>
      </c>
      <c r="BV63" s="24">
        <f t="shared" si="16"/>
        <v>5.3361585749720948E-3</v>
      </c>
      <c r="BW63" s="24">
        <f t="shared" si="17"/>
        <v>2.5740409347394023E-3</v>
      </c>
      <c r="BX63" s="24">
        <f t="shared" si="18"/>
        <v>1.8214974977879069E-3</v>
      </c>
      <c r="BY63" s="24">
        <f t="shared" si="19"/>
        <v>5.4456629774148162E-3</v>
      </c>
      <c r="BZ63" s="24">
        <f t="shared" si="20"/>
        <v>3.7873096312198836E-3</v>
      </c>
      <c r="CA63" s="24">
        <f t="shared" si="21"/>
        <v>2.6284112041080073E-4</v>
      </c>
      <c r="CB63" s="24">
        <f t="shared" si="22"/>
        <v>3.5730318494127601E-3</v>
      </c>
      <c r="CC63" s="24">
        <f t="shared" si="23"/>
        <v>2.8475616607919119E-4</v>
      </c>
      <c r="CD63" s="24">
        <f t="shared" si="24"/>
        <v>4.1864957716241978E-3</v>
      </c>
      <c r="CE63" s="24">
        <f t="shared" si="25"/>
        <v>1.242734301338868E-3</v>
      </c>
      <c r="CF63" s="24">
        <f t="shared" si="26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4"/>
        <v>548.71541434999995</v>
      </c>
      <c r="S64" s="19">
        <f t="shared" si="5"/>
        <v>559.68229347757438</v>
      </c>
      <c r="T64" s="19">
        <f t="shared" si="6"/>
        <v>558.6026929527452</v>
      </c>
      <c r="U64" s="19">
        <f t="shared" si="7"/>
        <v>565.61020104773002</v>
      </c>
      <c r="V64" s="19"/>
      <c r="W64" s="20">
        <f t="shared" si="8"/>
        <v>562.95950411617605</v>
      </c>
      <c r="X64" s="21"/>
      <c r="Y64" s="41">
        <f t="shared" si="37"/>
        <v>2.2672956074479167E-2</v>
      </c>
      <c r="Z64" s="24">
        <f t="shared" si="37"/>
        <v>1.8038831363632823E-2</v>
      </c>
      <c r="AA64" s="24">
        <f t="shared" si="37"/>
        <v>9.2571564923860095E-3</v>
      </c>
      <c r="AB64" s="24">
        <f t="shared" si="37"/>
        <v>3.3149589985354444E-2</v>
      </c>
      <c r="AC64" s="24">
        <f t="shared" si="37"/>
        <v>1.7789397201231294E-2</v>
      </c>
      <c r="AD64" s="24">
        <f t="shared" si="37"/>
        <v>2.7616164508569074E-2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-1.0826961343328723E-3</v>
      </c>
      <c r="AH64" s="24">
        <f t="shared" si="37"/>
        <v>9.0226007942528774E-3</v>
      </c>
      <c r="AI64" s="24">
        <f t="shared" si="37"/>
        <v>3.9228105981963246E-3</v>
      </c>
      <c r="AJ64" s="24">
        <f t="shared" si="37"/>
        <v>5.9843783918035465E-2</v>
      </c>
      <c r="AK64" s="24">
        <f t="shared" si="35"/>
        <v>1.9531867239578116E-2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2.2673611177135289E-2</v>
      </c>
      <c r="AP64" s="24">
        <f t="shared" si="34"/>
        <v>2.6533430890906207E-2</v>
      </c>
      <c r="AQ64" s="24">
        <f t="shared" si="34"/>
        <v>3.3527426634157198E-2</v>
      </c>
      <c r="AR64" s="24">
        <f t="shared" si="33"/>
        <v>2.3286646877836992E-2</v>
      </c>
      <c r="AS64" s="24" t="e">
        <f t="shared" si="33"/>
        <v>#DIV/0!</v>
      </c>
      <c r="AT64" s="24">
        <f t="shared" si="12"/>
        <v>1.9129799019917959E-2</v>
      </c>
      <c r="AU64" s="21"/>
      <c r="AV64" s="24">
        <f t="shared" si="38"/>
        <v>0.5093529398981842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0.6506742500439513</v>
      </c>
      <c r="AZ64" s="24">
        <f t="shared" si="38"/>
        <v>0.31637215571558475</v>
      </c>
      <c r="BA64" s="24">
        <f t="shared" si="38"/>
        <v>0.45251398218293759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0.33466822771858529</v>
      </c>
      <c r="BE64" s="24">
        <f t="shared" si="36"/>
        <v>0.48875145279809917</v>
      </c>
      <c r="BF64" s="24">
        <f t="shared" si="36"/>
        <v>0.5973182669888295</v>
      </c>
      <c r="BG64" s="24">
        <f t="shared" si="36"/>
        <v>0.67018880949702697</v>
      </c>
      <c r="BH64" s="24">
        <f t="shared" si="36"/>
        <v>0.36464794910551901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0.50936667691945647</v>
      </c>
      <c r="BM64" s="24">
        <f t="shared" si="39"/>
        <v>0.52777956272180337</v>
      </c>
      <c r="BN64" s="24">
        <f t="shared" si="39"/>
        <v>0.55721145768683078</v>
      </c>
      <c r="BO64" s="24">
        <f t="shared" si="39"/>
        <v>0.51588354586467644</v>
      </c>
      <c r="BP64" s="24" t="e">
        <f t="shared" si="39"/>
        <v>#DIV/0!</v>
      </c>
      <c r="BQ64" s="24">
        <f t="shared" si="39"/>
        <v>0.52660416046026604</v>
      </c>
      <c r="BR64" s="21"/>
      <c r="BS64" s="35">
        <f t="shared" si="13"/>
        <v>44501</v>
      </c>
      <c r="BT64" s="24">
        <f t="shared" si="14"/>
        <v>4.4484433007425531E-3</v>
      </c>
      <c r="BU64" s="24">
        <f t="shared" si="15"/>
        <v>2.5961082658347779E-4</v>
      </c>
      <c r="BV64" s="24">
        <f t="shared" si="16"/>
        <v>3.0938032471996982E-3</v>
      </c>
      <c r="BW64" s="24">
        <f t="shared" si="17"/>
        <v>1.5440979024393849E-3</v>
      </c>
      <c r="BX64" s="24">
        <f t="shared" si="18"/>
        <v>1.7852023037139783E-3</v>
      </c>
      <c r="BY64" s="24">
        <f t="shared" si="19"/>
        <v>2.0053069441123262E-3</v>
      </c>
      <c r="BZ64" s="24">
        <f t="shared" si="20"/>
        <v>1.966731663095338E-3</v>
      </c>
      <c r="CA64" s="24">
        <f t="shared" si="21"/>
        <v>-2.7715466236306224E-5</v>
      </c>
      <c r="CB64" s="24">
        <f t="shared" si="22"/>
        <v>6.839995653651126E-4</v>
      </c>
      <c r="CC64" s="24">
        <f t="shared" si="23"/>
        <v>1.1294416115933406E-4</v>
      </c>
      <c r="CD64" s="24">
        <f t="shared" si="24"/>
        <v>6.182393969683289E-3</v>
      </c>
      <c r="CE64" s="24">
        <f t="shared" si="25"/>
        <v>6.1911353494402801E-4</v>
      </c>
      <c r="CF64" s="24">
        <f t="shared" si="26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4"/>
        <v>571.00783966999995</v>
      </c>
      <c r="S65" s="19">
        <f t="shared" si="5"/>
        <v>585.05736879343033</v>
      </c>
      <c r="T65" s="19">
        <f t="shared" si="6"/>
        <v>586.08347126468186</v>
      </c>
      <c r="U65" s="19">
        <f t="shared" si="7"/>
        <v>590.36443892122622</v>
      </c>
      <c r="V65" s="19"/>
      <c r="W65" s="20">
        <f t="shared" si="8"/>
        <v>584.9307024427776</v>
      </c>
      <c r="X65" s="21"/>
      <c r="Y65" s="41">
        <f t="shared" si="37"/>
        <v>4.0624208936166806E-2</v>
      </c>
      <c r="Z65" s="24">
        <f t="shared" si="37"/>
        <v>3.8758624241985284E-2</v>
      </c>
      <c r="AA65" s="24">
        <f t="shared" si="37"/>
        <v>5.1756867504227921E-2</v>
      </c>
      <c r="AB65" s="24">
        <f t="shared" si="37"/>
        <v>5.3725211086186997E-2</v>
      </c>
      <c r="AC65" s="24">
        <f t="shared" si="37"/>
        <v>2.4921444663478232E-2</v>
      </c>
      <c r="AD65" s="24">
        <f t="shared" si="37"/>
        <v>3.4938760546462611E-2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1.5361988290439443E-2</v>
      </c>
      <c r="AH65" s="24">
        <f t="shared" si="37"/>
        <v>4.5325244555507016E-2</v>
      </c>
      <c r="AI65" s="24">
        <f t="shared" si="37"/>
        <v>1.6133699532410617E-2</v>
      </c>
      <c r="AJ65" s="24">
        <f t="shared" si="37"/>
        <v>6.2668133239670354E-2</v>
      </c>
      <c r="AK65" s="24">
        <f t="shared" si="35"/>
        <v>2.8501279710714478E-2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4.0626570234786108E-2</v>
      </c>
      <c r="AP65" s="24">
        <f t="shared" si="34"/>
        <v>4.5338356441809946E-2</v>
      </c>
      <c r="AQ65" s="24">
        <f t="shared" si="34"/>
        <v>4.9195570767256225E-2</v>
      </c>
      <c r="AR65" s="24">
        <f t="shared" si="33"/>
        <v>4.3765543527400474E-2</v>
      </c>
      <c r="AS65" s="24" t="e">
        <f t="shared" si="33"/>
        <v>#DIV/0!</v>
      </c>
      <c r="AT65" s="24">
        <f t="shared" si="12"/>
        <v>3.902802628955615E-2</v>
      </c>
      <c r="AU65" s="21"/>
      <c r="AV65" s="24">
        <f t="shared" si="38"/>
        <v>0.51438016160691391</v>
      </c>
      <c r="AW65" s="24">
        <f t="shared" si="38"/>
        <v>0.50401292035888767</v>
      </c>
      <c r="AX65" s="24">
        <f t="shared" si="38"/>
        <v>0.53438212200649926</v>
      </c>
      <c r="AY65" s="24">
        <f t="shared" si="38"/>
        <v>0.67246234799718074</v>
      </c>
      <c r="AZ65" s="24">
        <f t="shared" si="38"/>
        <v>0.29570544924586351</v>
      </c>
      <c r="BA65" s="24">
        <f t="shared" si="38"/>
        <v>0.47479959679956529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0.35594791421074046</v>
      </c>
      <c r="BE65" s="24">
        <f t="shared" si="36"/>
        <v>0.48394667987800166</v>
      </c>
      <c r="BF65" s="24">
        <f t="shared" si="36"/>
        <v>0.62332219828189595</v>
      </c>
      <c r="BG65" s="24">
        <f t="shared" si="36"/>
        <v>0.6813928285103179</v>
      </c>
      <c r="BH65" s="24">
        <f t="shared" si="36"/>
        <v>0.38534809121234059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0.51439809886795751</v>
      </c>
      <c r="BM65" s="24">
        <f t="shared" si="39"/>
        <v>0.54382907226963195</v>
      </c>
      <c r="BN65" s="24">
        <f t="shared" si="39"/>
        <v>0.57168227925126436</v>
      </c>
      <c r="BO65" s="24">
        <f t="shared" si="39"/>
        <v>0.53069819163769849</v>
      </c>
      <c r="BP65" s="24" t="e">
        <f t="shared" si="39"/>
        <v>#DIV/0!</v>
      </c>
      <c r="BQ65" s="24">
        <f t="shared" si="39"/>
        <v>0.52825528153521217</v>
      </c>
      <c r="BR65" s="21"/>
      <c r="BS65" s="35">
        <f t="shared" si="13"/>
        <v>44531</v>
      </c>
      <c r="BT65" s="24">
        <f t="shared" si="14"/>
        <v>9.5147106663242484E-3</v>
      </c>
      <c r="BU65" s="24">
        <f t="shared" si="15"/>
        <v>1.4324459506917433E-3</v>
      </c>
      <c r="BV65" s="24">
        <f t="shared" si="16"/>
        <v>5.065462405912961E-3</v>
      </c>
      <c r="BW65" s="24">
        <f t="shared" si="17"/>
        <v>2.1528212218062366E-3</v>
      </c>
      <c r="BX65" s="24">
        <f t="shared" si="18"/>
        <v>2.2694766954986763E-3</v>
      </c>
      <c r="BY65" s="24">
        <f t="shared" si="19"/>
        <v>3.8281976565648939E-4</v>
      </c>
      <c r="BZ65" s="24">
        <f t="shared" si="20"/>
        <v>7.9689642182635551E-3</v>
      </c>
      <c r="CA65" s="24">
        <f t="shared" si="21"/>
        <v>3.8411016219394139E-4</v>
      </c>
      <c r="CB65" s="24">
        <f t="shared" si="22"/>
        <v>3.390223749529134E-3</v>
      </c>
      <c r="CC65" s="24">
        <f t="shared" si="23"/>
        <v>4.5599907272966529E-4</v>
      </c>
      <c r="CD65" s="24">
        <f t="shared" si="24"/>
        <v>6.7094894491106548E-3</v>
      </c>
      <c r="CE65" s="24">
        <f t="shared" si="25"/>
        <v>9.0064766770917861E-4</v>
      </c>
      <c r="CF65" s="24">
        <f t="shared" si="26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4"/>
        <v>593.42981263000001</v>
      </c>
      <c r="S66" s="19">
        <f t="shared" si="5"/>
        <v>611.37022684775752</v>
      </c>
      <c r="T66" s="19">
        <f t="shared" si="6"/>
        <v>611.15718112537559</v>
      </c>
      <c r="U66" s="19">
        <f t="shared" si="7"/>
        <v>611.61306732634841</v>
      </c>
      <c r="V66" s="19"/>
      <c r="W66" s="20">
        <f t="shared" si="8"/>
        <v>605.62344966339674</v>
      </c>
      <c r="X66" s="21"/>
      <c r="Y66" s="41">
        <f t="shared" si="37"/>
        <v>3.9271234002354882E-2</v>
      </c>
      <c r="Z66" s="24">
        <f t="shared" si="37"/>
        <v>5.1652934788908977E-2</v>
      </c>
      <c r="AA66" s="24">
        <f t="shared" si="37"/>
        <v>1.5933313720203346E-2</v>
      </c>
      <c r="AB66" s="24">
        <f t="shared" si="37"/>
        <v>1.9978722877391997E-2</v>
      </c>
      <c r="AC66" s="24">
        <f t="shared" si="37"/>
        <v>9.8450817976118987E-3</v>
      </c>
      <c r="AD66" s="24">
        <f t="shared" si="37"/>
        <v>3.5882455128233515E-2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8.7558857660628542E-2</v>
      </c>
      <c r="AH66" s="24">
        <f t="shared" si="37"/>
        <v>5.1088197898930376E-2</v>
      </c>
      <c r="AI66" s="24">
        <f t="shared" si="37"/>
        <v>7.3779346497317988E-3</v>
      </c>
      <c r="AJ66" s="24">
        <f t="shared" si="37"/>
        <v>5.932753296847082E-2</v>
      </c>
      <c r="AK66" s="24">
        <f t="shared" si="35"/>
        <v>4.8854825982439509E-2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3.9267364477794775E-2</v>
      </c>
      <c r="AP66" s="24">
        <f t="shared" si="34"/>
        <v>4.4974834021136223E-2</v>
      </c>
      <c r="AQ66" s="24">
        <f t="shared" si="34"/>
        <v>4.2781806841589276E-2</v>
      </c>
      <c r="AR66" s="24">
        <f t="shared" si="33"/>
        <v>3.5992392163643583E-2</v>
      </c>
      <c r="AS66" s="24" t="e">
        <f t="shared" si="33"/>
        <v>#DIV/0!</v>
      </c>
      <c r="AT66" s="24">
        <f t="shared" si="12"/>
        <v>3.5376408067147924E-2</v>
      </c>
      <c r="AU66" s="21"/>
      <c r="AV66" s="24">
        <f t="shared" si="38"/>
        <v>0.52376148235413744</v>
      </c>
      <c r="AW66" s="24">
        <f t="shared" si="38"/>
        <v>0.52098888609182992</v>
      </c>
      <c r="AX66" s="24">
        <f t="shared" si="38"/>
        <v>0.49749723499314236</v>
      </c>
      <c r="AY66" s="24">
        <f t="shared" si="38"/>
        <v>0.70440744235722863</v>
      </c>
      <c r="AZ66" s="24">
        <f t="shared" si="38"/>
        <v>0.32117112777583423</v>
      </c>
      <c r="BA66" s="24">
        <f t="shared" si="38"/>
        <v>0.48748541608697149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0.26346666916629857</v>
      </c>
      <c r="BE66" s="24">
        <f t="shared" si="36"/>
        <v>0.49336866160212467</v>
      </c>
      <c r="BF66" s="24">
        <f t="shared" si="36"/>
        <v>0.62363365846411312</v>
      </c>
      <c r="BG66" s="24">
        <f t="shared" si="36"/>
        <v>0.68336882698761259</v>
      </c>
      <c r="BH66" s="24">
        <f t="shared" si="36"/>
        <v>0.42328553426500348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0.52378264757154525</v>
      </c>
      <c r="BM66" s="24">
        <f t="shared" si="39"/>
        <v>0.55772555101125376</v>
      </c>
      <c r="BN66" s="24">
        <f t="shared" si="39"/>
        <v>0.58757423207486914</v>
      </c>
      <c r="BO66" s="24">
        <f t="shared" si="39"/>
        <v>0.55055152884307645</v>
      </c>
      <c r="BP66" s="24" t="e">
        <f t="shared" si="39"/>
        <v>#DIV/0!</v>
      </c>
      <c r="BQ66" s="24">
        <f t="shared" si="39"/>
        <v>0.5325893242521762</v>
      </c>
      <c r="BR66" s="21"/>
      <c r="BS66" s="35">
        <f t="shared" si="13"/>
        <v>44562</v>
      </c>
      <c r="BT66" s="24">
        <f t="shared" si="14"/>
        <v>1.2657354761775918E-2</v>
      </c>
      <c r="BU66" s="24">
        <f t="shared" si="15"/>
        <v>4.4569503821466317E-4</v>
      </c>
      <c r="BV66" s="24">
        <f t="shared" si="16"/>
        <v>1.9074015657845297E-3</v>
      </c>
      <c r="BW66" s="24">
        <f t="shared" si="17"/>
        <v>8.3762713045805047E-4</v>
      </c>
      <c r="BX66" s="24">
        <f t="shared" si="18"/>
        <v>2.3180409882274581E-3</v>
      </c>
      <c r="BY66" s="24">
        <f t="shared" si="19"/>
        <v>4.5130125651906662E-3</v>
      </c>
      <c r="BZ66" s="24">
        <f t="shared" si="20"/>
        <v>2.3983463692786302E-3</v>
      </c>
      <c r="CA66" s="24">
        <f t="shared" si="21"/>
        <v>2.1361681238519004E-3</v>
      </c>
      <c r="CB66" s="24">
        <f t="shared" si="22"/>
        <v>3.8385420546933431E-3</v>
      </c>
      <c r="CC66" s="24">
        <f t="shared" si="23"/>
        <v>2.0362060749414305E-4</v>
      </c>
      <c r="CD66" s="24">
        <f t="shared" si="24"/>
        <v>6.4863852261504906E-3</v>
      </c>
      <c r="CE66" s="24">
        <f t="shared" si="25"/>
        <v>1.5258398407980698E-3</v>
      </c>
      <c r="CF66" s="24">
        <f t="shared" si="26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4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6"/>
        <v>631.98480245834469</v>
      </c>
      <c r="U67" s="19">
        <f t="shared" si="7"/>
        <v>629.83131571594879</v>
      </c>
      <c r="V67" s="19"/>
      <c r="W67" s="20">
        <f t="shared" si="8"/>
        <v>624.64433148682429</v>
      </c>
      <c r="X67" s="21"/>
      <c r="Y67" s="41">
        <f t="shared" si="37"/>
        <v>4.563161555042039E-2</v>
      </c>
      <c r="Z67" s="24">
        <f t="shared" si="37"/>
        <v>8.554133669339925E-2</v>
      </c>
      <c r="AA67" s="24">
        <f t="shared" si="37"/>
        <v>2.7136560822794475E-2</v>
      </c>
      <c r="AB67" s="24">
        <f t="shared" si="37"/>
        <v>2.8752696486200602E-2</v>
      </c>
      <c r="AC67" s="24">
        <f t="shared" si="37"/>
        <v>2.511952643141746E-2</v>
      </c>
      <c r="AD67" s="24">
        <f t="shared" si="37"/>
        <v>4.2966113014378582E-2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1.6297433871486744E-2</v>
      </c>
      <c r="AH67" s="24">
        <f t="shared" si="37"/>
        <v>1.4010759360592484E-2</v>
      </c>
      <c r="AI67" s="24">
        <f t="shared" si="37"/>
        <v>2.0169591673442122E-2</v>
      </c>
      <c r="AJ67" s="24">
        <f t="shared" si="37"/>
        <v>4.4307619378258334E-2</v>
      </c>
      <c r="AK67" s="24">
        <f t="shared" si="35"/>
        <v>4.3974697752241942E-2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4.5631421111098636E-2</v>
      </c>
      <c r="AP67" s="24">
        <f t="shared" si="34"/>
        <v>5.3349366592194025E-2</v>
      </c>
      <c r="AQ67" s="24">
        <f t="shared" si="34"/>
        <v>3.4078993058082707E-2</v>
      </c>
      <c r="AR67" s="24">
        <f t="shared" si="33"/>
        <v>2.9787212476085623E-2</v>
      </c>
      <c r="AS67" s="24" t="e">
        <f t="shared" si="33"/>
        <v>#DIV/0!</v>
      </c>
      <c r="AT67" s="24">
        <f t="shared" si="12"/>
        <v>3.1407109209524942E-2</v>
      </c>
      <c r="AU67" s="21"/>
      <c r="AV67" s="24">
        <f t="shared" si="38"/>
        <v>0.53785167939162104</v>
      </c>
      <c r="AW67" s="24">
        <f t="shared" si="38"/>
        <v>0.5877483443708611</v>
      </c>
      <c r="AX67" s="24">
        <f t="shared" si="38"/>
        <v>0.48417899825898369</v>
      </c>
      <c r="AY67" s="24">
        <f t="shared" si="38"/>
        <v>0.71384220053173686</v>
      </c>
      <c r="AZ67" s="24">
        <f t="shared" si="38"/>
        <v>0.32461869616832395</v>
      </c>
      <c r="BA67" s="24">
        <f t="shared" si="38"/>
        <v>0.47758197957016968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0.27186738950595557</v>
      </c>
      <c r="BE67" s="24">
        <f t="shared" si="36"/>
        <v>0.47481306406506296</v>
      </c>
      <c r="BF67" s="24">
        <f t="shared" si="36"/>
        <v>0.65638168638259153</v>
      </c>
      <c r="BG67" s="24">
        <f t="shared" si="36"/>
        <v>0.66153110714182328</v>
      </c>
      <c r="BH67" s="24">
        <f t="shared" si="36"/>
        <v>0.43837902532638906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0.53787280900997136</v>
      </c>
      <c r="BM67" s="24">
        <f t="shared" si="39"/>
        <v>0.57850292201703835</v>
      </c>
      <c r="BN67" s="24">
        <f t="shared" si="39"/>
        <v>0.57938423171646858</v>
      </c>
      <c r="BO67" s="24">
        <f t="shared" si="39"/>
        <v>0.54684329565987277</v>
      </c>
      <c r="BP67" s="24" t="e">
        <f t="shared" si="39"/>
        <v>#DIV/0!</v>
      </c>
      <c r="BQ67" s="24">
        <f t="shared" si="39"/>
        <v>0.53099893964424161</v>
      </c>
      <c r="BR67" s="21"/>
      <c r="BS67" s="35">
        <f t="shared" si="13"/>
        <v>44593</v>
      </c>
      <c r="BT67" s="24">
        <f t="shared" si="14"/>
        <v>2.121131114305019E-2</v>
      </c>
      <c r="BU67" s="24">
        <f t="shared" si="15"/>
        <v>7.4203227080092639E-4</v>
      </c>
      <c r="BV67" s="24">
        <f t="shared" si="16"/>
        <v>2.6941092163939406E-3</v>
      </c>
      <c r="BW67" s="24">
        <f t="shared" si="17"/>
        <v>2.0766758018199182E-3</v>
      </c>
      <c r="BX67" s="24">
        <f t="shared" si="18"/>
        <v>2.7666014348307652E-3</v>
      </c>
      <c r="BY67" s="24">
        <f t="shared" si="19"/>
        <v>2.9298588407337149E-3</v>
      </c>
      <c r="BZ67" s="24">
        <f t="shared" si="20"/>
        <v>4.8673078630903236E-3</v>
      </c>
      <c r="CA67" s="24">
        <f t="shared" si="21"/>
        <v>4.1608152648225227E-4</v>
      </c>
      <c r="CB67" s="24">
        <f t="shared" si="22"/>
        <v>1.064676446892169E-3</v>
      </c>
      <c r="CC67" s="24">
        <f t="shared" si="23"/>
        <v>5.3956970580290283E-4</v>
      </c>
      <c r="CD67" s="24">
        <f t="shared" si="24"/>
        <v>4.9377172632152546E-3</v>
      </c>
      <c r="CE67" s="24">
        <f t="shared" si="25"/>
        <v>1.3860880429252753E-3</v>
      </c>
      <c r="CF67" s="24">
        <f t="shared" si="26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4"/>
        <v>661.88367326000002</v>
      </c>
      <c r="S68" s="19">
        <f t="shared" si="5"/>
        <v>685.71193809223007</v>
      </c>
      <c r="T68" s="19">
        <f t="shared" si="6"/>
        <v>674.91647940453424</v>
      </c>
      <c r="U68" s="19">
        <f t="shared" si="7"/>
        <v>675.4065211874273</v>
      </c>
      <c r="V68" s="19"/>
      <c r="W68" s="20">
        <f t="shared" si="8"/>
        <v>667.89746580111546</v>
      </c>
      <c r="X68" s="21"/>
      <c r="Y68" s="41">
        <f t="shared" si="37"/>
        <v>6.6668901421061966E-2</v>
      </c>
      <c r="Z68" s="24">
        <f t="shared" si="37"/>
        <v>6.0722378568302871E-2</v>
      </c>
      <c r="AA68" s="24">
        <f t="shared" si="37"/>
        <v>6.0225204430319312E-2</v>
      </c>
      <c r="AB68" s="24">
        <f t="shared" si="37"/>
        <v>0.13629225241789578</v>
      </c>
      <c r="AC68" s="24">
        <f t="shared" si="37"/>
        <v>8.3744749106227534E-2</v>
      </c>
      <c r="AD68" s="24">
        <f t="shared" si="37"/>
        <v>4.2777250370592323E-2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1.9140410705154265E-2</v>
      </c>
      <c r="AH68" s="24">
        <f t="shared" si="37"/>
        <v>2.3950012032025736E-2</v>
      </c>
      <c r="AI68" s="24">
        <f t="shared" si="37"/>
        <v>0.22148023831501229</v>
      </c>
      <c r="AJ68" s="24">
        <f t="shared" si="37"/>
        <v>5.7521507859858989E-2</v>
      </c>
      <c r="AK68" s="24">
        <f t="shared" si="35"/>
        <v>5.8821893238222067E-2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6.6678846556175397E-2</v>
      </c>
      <c r="AP68" s="24">
        <f t="shared" si="34"/>
        <v>6.4792508380838942E-2</v>
      </c>
      <c r="AQ68" s="24">
        <f t="shared" si="34"/>
        <v>6.7931502117124509E-2</v>
      </c>
      <c r="AR68" s="24">
        <f t="shared" si="33"/>
        <v>7.2360970841330419E-2</v>
      </c>
      <c r="AS68" s="24" t="e">
        <f t="shared" si="33"/>
        <v>#DIV/0!</v>
      </c>
      <c r="AT68" s="24">
        <f t="shared" si="12"/>
        <v>6.924441979860263E-2</v>
      </c>
      <c r="AU68" s="21"/>
      <c r="AV68" s="24">
        <f t="shared" si="38"/>
        <v>0.55934201570535702</v>
      </c>
      <c r="AW68" s="24">
        <f t="shared" si="38"/>
        <v>0.60561351757778215</v>
      </c>
      <c r="AX68" s="24">
        <f t="shared" si="38"/>
        <v>0.48083969333863497</v>
      </c>
      <c r="AY68" s="24">
        <f t="shared" si="38"/>
        <v>0.67550511240282929</v>
      </c>
      <c r="AZ68" s="24">
        <f t="shared" si="38"/>
        <v>0.42200981094486623</v>
      </c>
      <c r="BA68" s="24">
        <f t="shared" si="38"/>
        <v>0.49439697185532716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0.29498956579854529</v>
      </c>
      <c r="BE68" s="24">
        <f t="shared" si="36"/>
        <v>0.45920983402799287</v>
      </c>
      <c r="BF68" s="24">
        <f t="shared" si="36"/>
        <v>0.5547775251242566</v>
      </c>
      <c r="BG68" s="24">
        <f t="shared" si="36"/>
        <v>0.71163047460136553</v>
      </c>
      <c r="BH68" s="24">
        <f t="shared" si="36"/>
        <v>0.4908776426089887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0.55935545143188836</v>
      </c>
      <c r="BM68" s="24">
        <f t="shared" si="39"/>
        <v>0.59228146521533231</v>
      </c>
      <c r="BN68" s="24">
        <f t="shared" si="39"/>
        <v>0.5917850832205851</v>
      </c>
      <c r="BO68" s="24">
        <f t="shared" si="39"/>
        <v>0.54635232143909995</v>
      </c>
      <c r="BP68" s="24" t="e">
        <f t="shared" si="39"/>
        <v>#DIV/0!</v>
      </c>
      <c r="BQ68" s="24">
        <f t="shared" si="39"/>
        <v>0.53644494826389355</v>
      </c>
      <c r="BR68" s="21"/>
      <c r="BS68" s="35">
        <f t="shared" si="13"/>
        <v>44621</v>
      </c>
      <c r="BT68" s="24">
        <f t="shared" si="14"/>
        <v>1.5631761382380368E-2</v>
      </c>
      <c r="BU68" s="24">
        <f t="shared" si="15"/>
        <v>1.6176916802833575E-3</v>
      </c>
      <c r="BV68" s="24">
        <f t="shared" si="16"/>
        <v>1.2564351192512755E-2</v>
      </c>
      <c r="BW68" s="24">
        <f t="shared" si="17"/>
        <v>6.7875124717828618E-3</v>
      </c>
      <c r="BX68" s="24">
        <f t="shared" si="18"/>
        <v>2.7474189473114191E-3</v>
      </c>
      <c r="BY68" s="24">
        <f t="shared" si="19"/>
        <v>5.094704969712361E-3</v>
      </c>
      <c r="BZ68" s="24">
        <f t="shared" si="20"/>
        <v>5.9624085355584559E-3</v>
      </c>
      <c r="CA68" s="24">
        <f t="shared" si="21"/>
        <v>4.749551289789073E-4</v>
      </c>
      <c r="CB68" s="24">
        <f t="shared" si="22"/>
        <v>1.7649221991208114E-3</v>
      </c>
      <c r="CC68" s="24">
        <f t="shared" si="23"/>
        <v>5.7806823102697557E-3</v>
      </c>
      <c r="CD68" s="24">
        <f t="shared" si="24"/>
        <v>6.4021788855355031E-3</v>
      </c>
      <c r="CE68" s="24">
        <f t="shared" si="25"/>
        <v>1.8511355426351678E-3</v>
      </c>
      <c r="CF68" s="24">
        <f t="shared" si="26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4"/>
        <v>702.84647332999998</v>
      </c>
      <c r="S69" s="19">
        <f t="shared" si="5"/>
        <v>730.83863246999385</v>
      </c>
      <c r="T69" s="19">
        <f t="shared" si="6"/>
        <v>723.86625667850308</v>
      </c>
      <c r="U69" s="19">
        <f t="shared" si="7"/>
        <v>725.70937497089653</v>
      </c>
      <c r="V69" s="19"/>
      <c r="W69" s="20">
        <f t="shared" si="8"/>
        <v>711.62876195422189</v>
      </c>
      <c r="X69" s="21"/>
      <c r="Y69" s="41">
        <f t="shared" si="37"/>
        <v>6.1885678853573323E-2</v>
      </c>
      <c r="Z69" s="24">
        <f t="shared" si="37"/>
        <v>5.9302014150739879E-2</v>
      </c>
      <c r="AA69" s="24">
        <f t="shared" si="37"/>
        <v>3.4286496784287745E-2</v>
      </c>
      <c r="AB69" s="24">
        <f t="shared" si="37"/>
        <v>0.1065669764776016</v>
      </c>
      <c r="AC69" s="24">
        <f t="shared" si="37"/>
        <v>4.799203935796692E-2</v>
      </c>
      <c r="AD69" s="24">
        <f t="shared" si="37"/>
        <v>5.5161968974956954E-2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4.4026923179545374E-2</v>
      </c>
      <c r="AH69" s="24">
        <f t="shared" si="37"/>
        <v>5.8444370515254418E-2</v>
      </c>
      <c r="AI69" s="24">
        <f t="shared" si="37"/>
        <v>3.4916495569487616E-2</v>
      </c>
      <c r="AJ69" s="24">
        <f t="shared" si="37"/>
        <v>6.7878290437943356E-2</v>
      </c>
      <c r="AK69" s="24">
        <f t="shared" si="35"/>
        <v>4.8732383193768936E-2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6.1888216502220761E-2</v>
      </c>
      <c r="AP69" s="24">
        <f t="shared" si="34"/>
        <v>6.5809987942333503E-2</v>
      </c>
      <c r="AQ69" s="24">
        <f t="shared" si="34"/>
        <v>7.2527162645600551E-2</v>
      </c>
      <c r="AR69" s="24">
        <f t="shared" si="33"/>
        <v>7.4477891766624005E-2</v>
      </c>
      <c r="AS69" s="24" t="e">
        <f t="shared" si="33"/>
        <v>#DIV/0!</v>
      </c>
      <c r="AT69" s="24">
        <f t="shared" si="12"/>
        <v>6.5476062408250879E-2</v>
      </c>
      <c r="AU69" s="21"/>
      <c r="AV69" s="24">
        <f t="shared" si="38"/>
        <v>0.59048689113150044</v>
      </c>
      <c r="AW69" s="24">
        <f t="shared" si="38"/>
        <v>0.6243793585444497</v>
      </c>
      <c r="AX69" s="24">
        <f t="shared" si="38"/>
        <v>0.47493953616021312</v>
      </c>
      <c r="AY69" s="24">
        <f t="shared" si="38"/>
        <v>0.76694642875765195</v>
      </c>
      <c r="AZ69" s="24">
        <f t="shared" si="38"/>
        <v>0.43102684690039195</v>
      </c>
      <c r="BA69" s="24">
        <f t="shared" si="38"/>
        <v>0.50654660042084365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0.34542296798276806</v>
      </c>
      <c r="BE69" s="24">
        <f t="shared" si="36"/>
        <v>0.5032857770659096</v>
      </c>
      <c r="BF69" s="24">
        <f t="shared" si="36"/>
        <v>0.56085327085395464</v>
      </c>
      <c r="BG69" s="24">
        <f t="shared" si="36"/>
        <v>0.77123172539633855</v>
      </c>
      <c r="BH69" s="24">
        <f t="shared" si="36"/>
        <v>0.50419266199189994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0.59050181471276075</v>
      </c>
      <c r="BM69" s="24">
        <f t="shared" si="39"/>
        <v>0.62882714240564508</v>
      </c>
      <c r="BN69" s="24">
        <f t="shared" si="39"/>
        <v>0.6437028611777118</v>
      </c>
      <c r="BO69" s="24">
        <f t="shared" si="39"/>
        <v>0.59578674646274465</v>
      </c>
      <c r="BP69" s="24" t="e">
        <f t="shared" si="39"/>
        <v>#DIV/0!</v>
      </c>
      <c r="BQ69" s="24">
        <f t="shared" si="39"/>
        <v>0.57389451412308135</v>
      </c>
      <c r="BR69" s="21"/>
      <c r="BS69" s="35">
        <f t="shared" si="13"/>
        <v>44652</v>
      </c>
      <c r="BT69" s="24">
        <f t="shared" si="14"/>
        <v>1.5181010617209955E-2</v>
      </c>
      <c r="BU69" s="24">
        <f t="shared" si="15"/>
        <v>9.1539613288917532E-4</v>
      </c>
      <c r="BV69" s="24">
        <f t="shared" si="16"/>
        <v>1.0465306553202085E-2</v>
      </c>
      <c r="BW69" s="24">
        <f t="shared" si="17"/>
        <v>3.9520245402109863E-3</v>
      </c>
      <c r="BX69" s="24">
        <f t="shared" si="18"/>
        <v>3.4634880810214992E-3</v>
      </c>
      <c r="BY69" s="24">
        <f t="shared" si="19"/>
        <v>5.7054582418751285E-3</v>
      </c>
      <c r="BZ69" s="24">
        <f t="shared" si="20"/>
        <v>6.9726793588094828E-3</v>
      </c>
      <c r="CA69" s="24">
        <f t="shared" si="21"/>
        <v>1.0438162518009607E-3</v>
      </c>
      <c r="CB69" s="24">
        <f t="shared" si="22"/>
        <v>4.1343918613477434E-3</v>
      </c>
      <c r="CC69" s="24">
        <f t="shared" si="23"/>
        <v>1.043594017424599E-3</v>
      </c>
      <c r="CD69" s="24">
        <f t="shared" si="24"/>
        <v>7.4901068610576651E-3</v>
      </c>
      <c r="CE69" s="24">
        <f t="shared" si="25"/>
        <v>1.522334713465871E-3</v>
      </c>
      <c r="CF69" s="24">
        <f t="shared" si="26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40">+SUMPRODUCT($C$3:$N$3,C70:N70)</f>
        <v>736.38164843000004</v>
      </c>
      <c r="S70" s="19">
        <f t="shared" ref="S70:S113" si="41">+($C$3*$C70+$D$3*$D70+$E$3*$E70+$G$3*$G70+$K$3*$K70+$M$3*$M70+$N$3*$N70)/SUM($C$3:$E$3,$G$3,$K$3,$M$3:$N$3)</f>
        <v>766.15179230890715</v>
      </c>
      <c r="T70" s="19">
        <f t="shared" ref="T70:T113" si="42">+($E$3*$E70+$G$3*$G70+$K$3*$K70+$M$3*$M70+$N$3*$N70)/SUM($E$3,$G$3,$K$3,$M$3:$N$3)</f>
        <v>760.80854110898667</v>
      </c>
      <c r="U70" s="19">
        <f t="shared" ref="U70:U113" si="43">+($E$3*$E70+$G$3*$G70+$K$3*$K70+$N$3*$N70)/SUM($E$3,$G$3,$K$3,$N$3)</f>
        <v>762.33549670159096</v>
      </c>
      <c r="V70" s="19"/>
      <c r="W70" s="20">
        <f t="shared" ref="W70:W113" si="44">($E$3*$E70+SUMPRODUCT($G$3:$L$3,$G70:$L70)+$N$3*$N70)/SUM($E$3,$G$3:$L$3,$N$3)</f>
        <v>748.15443358338132</v>
      </c>
      <c r="X70" s="21"/>
      <c r="Y70" s="41">
        <f t="shared" si="37"/>
        <v>4.7713882039585709E-2</v>
      </c>
      <c r="Z70" s="24">
        <f t="shared" si="37"/>
        <v>4.3642399137638899E-2</v>
      </c>
      <c r="AA70" s="24">
        <f t="shared" si="37"/>
        <v>5.4859920450395894E-2</v>
      </c>
      <c r="AB70" s="24">
        <f t="shared" ref="AB70:AJ95" si="45">+E70/E69-1</f>
        <v>4.9752275602348739E-2</v>
      </c>
      <c r="AC70" s="24">
        <f t="shared" si="45"/>
        <v>2.842728703112285E-2</v>
      </c>
      <c r="AD70" s="24">
        <f t="shared" si="45"/>
        <v>5.3267970211392068E-2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3.0771874829551127E-2</v>
      </c>
      <c r="AH70" s="24">
        <f t="shared" si="45"/>
        <v>5.1837330494894918E-2</v>
      </c>
      <c r="AI70" s="24">
        <f t="shared" si="45"/>
        <v>3.4047210192168942E-2</v>
      </c>
      <c r="AJ70" s="24">
        <f t="shared" si="45"/>
        <v>5.2390141498511511E-2</v>
      </c>
      <c r="AK70" s="24">
        <f t="shared" si="35"/>
        <v>4.4062367796851909E-2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4.7713371799554594E-2</v>
      </c>
      <c r="AP70" s="24">
        <f t="shared" si="34"/>
        <v>4.8318682497073828E-2</v>
      </c>
      <c r="AQ70" s="24">
        <f t="shared" si="34"/>
        <v>5.1034682290614253E-2</v>
      </c>
      <c r="AR70" s="24">
        <f t="shared" si="33"/>
        <v>5.0469406891930024E-2</v>
      </c>
      <c r="AS70" s="24" t="e">
        <f t="shared" si="33"/>
        <v>#DIV/0!</v>
      </c>
      <c r="AT70" s="24">
        <f t="shared" si="12"/>
        <v>5.1326862518675354E-2</v>
      </c>
      <c r="AU70" s="21"/>
      <c r="AV70" s="24">
        <f t="shared" si="38"/>
        <v>0.61205541505686689</v>
      </c>
      <c r="AW70" s="24">
        <f t="shared" si="38"/>
        <v>0.64506836221961406</v>
      </c>
      <c r="AX70" s="24">
        <f t="shared" si="38"/>
        <v>0.53827595212743629</v>
      </c>
      <c r="AY70" s="24">
        <f t="shared" si="38"/>
        <v>0.85115684813757175</v>
      </c>
      <c r="AZ70" s="24">
        <f t="shared" si="38"/>
        <v>0.43303911811988072</v>
      </c>
      <c r="BA70" s="24">
        <f t="shared" si="38"/>
        <v>0.55278954232824473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0.36476111230210795</v>
      </c>
      <c r="BE70" s="24">
        <f t="shared" si="36"/>
        <v>0.52325324359934688</v>
      </c>
      <c r="BF70" s="24">
        <f t="shared" si="36"/>
        <v>0.57174388580315294</v>
      </c>
      <c r="BG70" s="24">
        <f t="shared" si="36"/>
        <v>0.78318455377318363</v>
      </c>
      <c r="BH70" s="24">
        <f t="shared" si="36"/>
        <v>0.53193440783085655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0.61207077790140318</v>
      </c>
      <c r="BM70" s="24">
        <f t="shared" si="39"/>
        <v>0.66164449101770284</v>
      </c>
      <c r="BN70" s="24">
        <f t="shared" si="39"/>
        <v>0.68238427974050442</v>
      </c>
      <c r="BO70" s="24">
        <f t="shared" si="39"/>
        <v>0.64356746019234379</v>
      </c>
      <c r="BP70" s="24" t="e">
        <f t="shared" si="39"/>
        <v>#DIV/0!</v>
      </c>
      <c r="BQ70" s="24">
        <f t="shared" si="39"/>
        <v>0.59822467430722726</v>
      </c>
      <c r="BR70" s="21"/>
      <c r="BS70" s="35">
        <f t="shared" si="13"/>
        <v>44682</v>
      </c>
      <c r="BT70" s="24">
        <f t="shared" si="14"/>
        <v>1.1145046661421168E-2</v>
      </c>
      <c r="BU70" s="24">
        <f t="shared" si="15"/>
        <v>1.4266065856702009E-3</v>
      </c>
      <c r="BV70" s="24">
        <f t="shared" si="16"/>
        <v>5.0914584201847204E-3</v>
      </c>
      <c r="BW70" s="24">
        <f t="shared" si="17"/>
        <v>2.3102876802180996E-3</v>
      </c>
      <c r="BX70" s="24">
        <f t="shared" si="18"/>
        <v>3.3233910951312481E-3</v>
      </c>
      <c r="BY70" s="24">
        <f t="shared" si="19"/>
        <v>5.5868679294679034E-3</v>
      </c>
      <c r="BZ70" s="24">
        <f t="shared" si="20"/>
        <v>6.2936479143575466E-3</v>
      </c>
      <c r="CA70" s="24">
        <f t="shared" si="21"/>
        <v>7.1728807433956278E-4</v>
      </c>
      <c r="CB70" s="24">
        <f t="shared" si="22"/>
        <v>3.6551218006086869E-3</v>
      </c>
      <c r="CC70" s="24">
        <f t="shared" si="23"/>
        <v>9.9176781265428908E-4</v>
      </c>
      <c r="CD70" s="24">
        <f t="shared" si="24"/>
        <v>5.8136741084958057E-3</v>
      </c>
      <c r="CE70" s="24">
        <f t="shared" si="25"/>
        <v>1.3593999393878124E-3</v>
      </c>
      <c r="CF70" s="24">
        <f t="shared" si="26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40"/>
        <v>776.68723555000008</v>
      </c>
      <c r="S71" s="19">
        <f t="shared" si="41"/>
        <v>808.87156285533808</v>
      </c>
      <c r="T71" s="19">
        <f t="shared" si="42"/>
        <v>805.63612772466536</v>
      </c>
      <c r="U71" s="19">
        <f t="shared" si="43"/>
        <v>805.00761288319757</v>
      </c>
      <c r="V71" s="19"/>
      <c r="W71" s="20">
        <f t="shared" si="44"/>
        <v>786.32250834775914</v>
      </c>
      <c r="X71" s="21"/>
      <c r="Y71" s="41">
        <f t="shared" ref="Y71:AA95" si="46">+B71/B70-1</f>
        <v>5.4737081689388178E-2</v>
      </c>
      <c r="Z71" s="24">
        <f t="shared" si="46"/>
        <v>4.9620005173130366E-2</v>
      </c>
      <c r="AA71" s="24">
        <f t="shared" si="46"/>
        <v>6.972016375611223E-2</v>
      </c>
      <c r="AB71" s="24">
        <f t="shared" si="45"/>
        <v>5.5366684657940812E-2</v>
      </c>
      <c r="AC71" s="24">
        <f t="shared" si="45"/>
        <v>7.5046782041892524E-2</v>
      </c>
      <c r="AD71" s="24">
        <f t="shared" si="45"/>
        <v>6.2582829017015618E-2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2.484358359957195E-3</v>
      </c>
      <c r="AH71" s="24">
        <f t="shared" si="45"/>
        <v>5.2319666304541101E-2</v>
      </c>
      <c r="AI71" s="24">
        <f t="shared" si="45"/>
        <v>2.1583915082334926E-2</v>
      </c>
      <c r="AJ71" s="24">
        <f t="shared" si="45"/>
        <v>6.5970969857173767E-2</v>
      </c>
      <c r="AK71" s="24">
        <f t="shared" si="35"/>
        <v>5.2944117112983635E-2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5.4734643653781223E-2</v>
      </c>
      <c r="AP71" s="24">
        <f t="shared" si="34"/>
        <v>5.5758886131022312E-2</v>
      </c>
      <c r="AQ71" s="24">
        <f t="shared" si="34"/>
        <v>5.8920982341150063E-2</v>
      </c>
      <c r="AR71" s="24">
        <f t="shared" si="33"/>
        <v>5.5975507327465035E-2</v>
      </c>
      <c r="AS71" s="24" t="e">
        <f t="shared" si="33"/>
        <v>#DIV/0!</v>
      </c>
      <c r="AT71" s="24">
        <f t="shared" si="33"/>
        <v>5.1016304991426731E-2</v>
      </c>
      <c r="AU71" s="21"/>
      <c r="AV71" s="24">
        <f t="shared" si="38"/>
        <v>0.64973767162860274</v>
      </c>
      <c r="AW71" s="24">
        <f t="shared" si="38"/>
        <v>0.66937724013891087</v>
      </c>
      <c r="AX71" s="24">
        <f t="shared" si="38"/>
        <v>0.55624328216344687</v>
      </c>
      <c r="AY71" s="24">
        <f t="shared" si="38"/>
        <v>0.87963611239060358</v>
      </c>
      <c r="AZ71" s="24">
        <f t="shared" si="38"/>
        <v>0.50811737216562691</v>
      </c>
      <c r="BA71" s="24">
        <f t="shared" si="38"/>
        <v>0.5979771789526982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0.27887647084921263</v>
      </c>
      <c r="BE71" s="24">
        <f t="shared" si="36"/>
        <v>0.57419899866537238</v>
      </c>
      <c r="BF71" s="24">
        <f t="shared" si="36"/>
        <v>0.58965992513420495</v>
      </c>
      <c r="BG71" s="24">
        <f t="shared" si="36"/>
        <v>0.84878995959889347</v>
      </c>
      <c r="BH71" s="24">
        <f t="shared" si="36"/>
        <v>0.5869269544210467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0.64975195036408806</v>
      </c>
      <c r="BM71" s="24">
        <f t="shared" si="39"/>
        <v>0.69976684585925031</v>
      </c>
      <c r="BN71" s="24">
        <f t="shared" si="39"/>
        <v>0.73195284807822625</v>
      </c>
      <c r="BO71" s="24">
        <f t="shared" si="39"/>
        <v>0.68698894512246111</v>
      </c>
      <c r="BP71" s="24" t="e">
        <f t="shared" si="39"/>
        <v>#DIV/0!</v>
      </c>
      <c r="BQ71" s="24">
        <f t="shared" si="39"/>
        <v>0.63155025667124121</v>
      </c>
      <c r="BR71" s="21"/>
      <c r="BS71" s="35">
        <f t="shared" si="13"/>
        <v>44713</v>
      </c>
      <c r="BT71" s="24">
        <f t="shared" si="14"/>
        <v>1.2622317368441731E-2</v>
      </c>
      <c r="BU71" s="24">
        <f t="shared" si="15"/>
        <v>1.825406290396988E-3</v>
      </c>
      <c r="BV71" s="24">
        <f t="shared" si="16"/>
        <v>5.6770392538361128E-3</v>
      </c>
      <c r="BW71" s="24">
        <f t="shared" si="17"/>
        <v>5.9867843566976491E-3</v>
      </c>
      <c r="BX71" s="24">
        <f t="shared" si="18"/>
        <v>3.9252441422628565E-3</v>
      </c>
      <c r="BY71" s="24">
        <f t="shared" si="19"/>
        <v>7.3123430717728201E-3</v>
      </c>
      <c r="BZ71" s="24">
        <f t="shared" si="20"/>
        <v>4.0245756410860504E-3</v>
      </c>
      <c r="CA71" s="24">
        <f t="shared" si="21"/>
        <v>5.6973612360302743E-5</v>
      </c>
      <c r="CB71" s="24">
        <f t="shared" si="22"/>
        <v>3.7036511441289103E-3</v>
      </c>
      <c r="CC71" s="24">
        <f t="shared" si="23"/>
        <v>6.2052083773276592E-4</v>
      </c>
      <c r="CD71" s="24">
        <f t="shared" si="24"/>
        <v>7.3533976756323064E-3</v>
      </c>
      <c r="CE71" s="24">
        <f t="shared" si="25"/>
        <v>1.627724384023822E-3</v>
      </c>
      <c r="CF71" s="24">
        <f t="shared" si="26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40"/>
        <v>833.90856554000015</v>
      </c>
      <c r="S72" s="19">
        <f t="shared" si="41"/>
        <v>876.8912954358816</v>
      </c>
      <c r="T72" s="19">
        <f t="shared" si="42"/>
        <v>887.97975162523903</v>
      </c>
      <c r="U72" s="19">
        <f t="shared" si="43"/>
        <v>883.75019631354303</v>
      </c>
      <c r="V72" s="19"/>
      <c r="W72" s="20">
        <f t="shared" si="44"/>
        <v>846.84154256587794</v>
      </c>
      <c r="X72" s="21"/>
      <c r="Y72" s="41">
        <f t="shared" si="46"/>
        <v>7.3672592777808799E-2</v>
      </c>
      <c r="Z72" s="24">
        <f t="shared" si="46"/>
        <v>5.8930799786976795E-2</v>
      </c>
      <c r="AA72" s="24">
        <f t="shared" si="46"/>
        <v>6.4861659452345899E-2</v>
      </c>
      <c r="AB72" s="24">
        <f t="shared" si="45"/>
        <v>7.3624057823980626E-2</v>
      </c>
      <c r="AC72" s="24">
        <f t="shared" si="45"/>
        <v>4.7178128977812372E-2</v>
      </c>
      <c r="AD72" s="24">
        <f t="shared" si="45"/>
        <v>0.1046379052794737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4.6593012234979359E-2</v>
      </c>
      <c r="AH72" s="24">
        <f t="shared" si="45"/>
        <v>0.1337420083965386</v>
      </c>
      <c r="AI72" s="24">
        <f t="shared" si="45"/>
        <v>7.9415494364978301E-2</v>
      </c>
      <c r="AJ72" s="24">
        <f t="shared" si="45"/>
        <v>0.11262667254593217</v>
      </c>
      <c r="AK72" s="24">
        <f t="shared" si="35"/>
        <v>8.1968299534564748E-2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7.3673581038678382E-2</v>
      </c>
      <c r="AP72" s="24">
        <f t="shared" si="34"/>
        <v>8.4092129955010586E-2</v>
      </c>
      <c r="AQ72" s="24">
        <f t="shared" si="34"/>
        <v>0.1022094479962492</v>
      </c>
      <c r="AR72" s="24">
        <f t="shared" si="33"/>
        <v>9.7815948781307505E-2</v>
      </c>
      <c r="AS72" s="24" t="e">
        <f t="shared" si="33"/>
        <v>#DIV/0!</v>
      </c>
      <c r="AT72" s="24">
        <f t="shared" si="33"/>
        <v>7.6964646917309976E-2</v>
      </c>
      <c r="AU72" s="21"/>
      <c r="AV72" s="24">
        <f t="shared" si="38"/>
        <v>0.7182839772876195</v>
      </c>
      <c r="AW72" s="24">
        <f t="shared" si="38"/>
        <v>0.70681338167893015</v>
      </c>
      <c r="AX72" s="24">
        <f t="shared" si="38"/>
        <v>0.60058113028219307</v>
      </c>
      <c r="AY72" s="24">
        <f t="shared" si="38"/>
        <v>1.005206145408704</v>
      </c>
      <c r="AZ72" s="24">
        <f t="shared" si="38"/>
        <v>0.52409021941575595</v>
      </c>
      <c r="BA72" s="24">
        <f t="shared" si="38"/>
        <v>0.71912701882811292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0.3364806423011466</v>
      </c>
      <c r="BE72" s="24">
        <f t="shared" si="36"/>
        <v>0.71755231191876523</v>
      </c>
      <c r="BF72" s="24">
        <f t="shared" si="36"/>
        <v>0.65105803549497088</v>
      </c>
      <c r="BG72" s="24">
        <f t="shared" si="36"/>
        <v>0.94909478029580385</v>
      </c>
      <c r="BH72" s="24">
        <f t="shared" si="36"/>
        <v>0.6554678105994094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0.71830257101479389</v>
      </c>
      <c r="BM72" s="24">
        <f t="shared" si="39"/>
        <v>0.78174463257648918</v>
      </c>
      <c r="BN72" s="24">
        <f t="shared" si="39"/>
        <v>0.84782641476223342</v>
      </c>
      <c r="BO72" s="24">
        <f t="shared" si="39"/>
        <v>0.80768053476258816</v>
      </c>
      <c r="BP72" s="24" t="e">
        <f t="shared" si="39"/>
        <v>#DIV/0!</v>
      </c>
      <c r="BQ72" s="24">
        <f t="shared" si="39"/>
        <v>0.71797767050512329</v>
      </c>
      <c r="BR72" s="21"/>
      <c r="BS72" s="35">
        <f t="shared" ref="BS72:BS95" si="47">+A72</f>
        <v>44743</v>
      </c>
      <c r="BT72" s="24">
        <f t="shared" ref="BT72:BT95" si="48">(C72-C71)/$B71*C$3</f>
        <v>1.4918065520997923E-2</v>
      </c>
      <c r="BU72" s="24">
        <f t="shared" ref="BU72:BU95" si="49">(D72-D71)/$B71*D$3</f>
        <v>1.7223252446566439E-3</v>
      </c>
      <c r="BV72" s="24">
        <f t="shared" ref="BV72:BV95" si="50">(E72-E71)/$B71*E$3</f>
        <v>7.5535706215547642E-3</v>
      </c>
      <c r="BW72" s="24">
        <f t="shared" ref="BW72:BW95" si="51">(F72-F71)/$B71*F$3</f>
        <v>3.8360600981034269E-3</v>
      </c>
      <c r="BX72" s="24">
        <f t="shared" ref="BX72:BX95" si="52">(G72-G71)/$B71*G$3</f>
        <v>6.6117907204101206E-3</v>
      </c>
      <c r="BY72" s="24">
        <f t="shared" ref="BY72:BY95" si="53">(H72-H71)/$B71*H$3</f>
        <v>6.6145190860315136E-3</v>
      </c>
      <c r="BZ72" s="24">
        <f t="shared" ref="BZ72:BZ95" si="54">(I72-I71)/$B71*I$3</f>
        <v>4.5428669521332243E-3</v>
      </c>
      <c r="CA72" s="24">
        <f t="shared" ref="CA72:CA95" si="55">(J72-J71)/$B71*J$3</f>
        <v>1.0155789568827235E-3</v>
      </c>
      <c r="CB72" s="24">
        <f t="shared" ref="CB72:CB95" si="56">(K72-K71)/$B71*K$3</f>
        <v>9.445749411494021E-3</v>
      </c>
      <c r="CC72" s="24">
        <f t="shared" ref="CC72:CC95" si="57">(L72-L71)/$B71*L$3</f>
        <v>2.211369022703461E-3</v>
      </c>
      <c r="CD72" s="24">
        <f t="shared" ref="CD72:CD95" si="58">(M72-M71)/$B71*M$3</f>
        <v>1.2687545149478525E-2</v>
      </c>
      <c r="CE72" s="24">
        <f t="shared" ref="CE72:CE95" si="59">(N72-N71)/$B71*N$3</f>
        <v>2.5157657028383072E-3</v>
      </c>
      <c r="CF72" s="24">
        <f t="shared" ref="CF72:CF95" si="60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40"/>
        <v>891.87281819999987</v>
      </c>
      <c r="S73" s="19">
        <f t="shared" si="41"/>
        <v>940.23960950726496</v>
      </c>
      <c r="T73" s="19">
        <f t="shared" si="42"/>
        <v>954.13490461622507</v>
      </c>
      <c r="U73" s="19">
        <f t="shared" si="43"/>
        <v>954.3347125339543</v>
      </c>
      <c r="V73" s="19"/>
      <c r="W73" s="20">
        <f t="shared" si="44"/>
        <v>909.23963916137723</v>
      </c>
      <c r="X73" s="21"/>
      <c r="Y73" s="41">
        <f t="shared" si="46"/>
        <v>6.950753900936979E-2</v>
      </c>
      <c r="Z73" s="24">
        <f t="shared" si="46"/>
        <v>6.8611081901374549E-2</v>
      </c>
      <c r="AA73" s="24">
        <f t="shared" si="46"/>
        <v>7.3225991278110358E-2</v>
      </c>
      <c r="AB73" s="24">
        <f t="shared" si="45"/>
        <v>9.6703826055475783E-2</v>
      </c>
      <c r="AC73" s="24">
        <f t="shared" si="45"/>
        <v>5.4452322820372823E-2</v>
      </c>
      <c r="AD73" s="24">
        <f t="shared" si="45"/>
        <v>8.5941530007369815E-2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4.0228502334014316E-2</v>
      </c>
      <c r="AH73" s="24">
        <f t="shared" si="45"/>
        <v>5.0722376784619883E-2</v>
      </c>
      <c r="AI73" s="24">
        <f t="shared" si="45"/>
        <v>3.836165169904393E-2</v>
      </c>
      <c r="AJ73" s="24">
        <f t="shared" si="45"/>
        <v>6.1941036354163037E-2</v>
      </c>
      <c r="AK73" s="24">
        <f t="shared" si="35"/>
        <v>8.1546789341119919E-2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6.9509122528876643E-2</v>
      </c>
      <c r="AP73" s="24">
        <f t="shared" si="34"/>
        <v>7.2241923715178791E-2</v>
      </c>
      <c r="AQ73" s="24">
        <f t="shared" si="34"/>
        <v>7.4500744943682085E-2</v>
      </c>
      <c r="AR73" s="24">
        <f t="shared" si="33"/>
        <v>7.9869307542839607E-2</v>
      </c>
      <c r="AS73" s="24" t="e">
        <f t="shared" si="33"/>
        <v>#DIV/0!</v>
      </c>
      <c r="AT73" s="24">
        <f t="shared" si="33"/>
        <v>7.3683320266075825E-2</v>
      </c>
      <c r="AU73" s="21"/>
      <c r="AV73" s="24">
        <f t="shared" si="38"/>
        <v>0.79109168607842251</v>
      </c>
      <c r="AW73" s="24">
        <f t="shared" si="38"/>
        <v>0.79812941408262872</v>
      </c>
      <c r="AX73" s="24">
        <f t="shared" si="38"/>
        <v>0.68709165720844911</v>
      </c>
      <c r="AY73" s="24">
        <f t="shared" si="38"/>
        <v>1.1166769489844444</v>
      </c>
      <c r="AZ73" s="24">
        <f t="shared" si="38"/>
        <v>0.56246825663010158</v>
      </c>
      <c r="BA73" s="24">
        <f t="shared" si="38"/>
        <v>0.81238780109842024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0.40766945887766415</v>
      </c>
      <c r="BE73" s="24">
        <f t="shared" si="36"/>
        <v>0.73942769335986647</v>
      </c>
      <c r="BF73" s="24">
        <f t="shared" si="36"/>
        <v>0.64231846836090822</v>
      </c>
      <c r="BG73" s="24">
        <f t="shared" si="36"/>
        <v>1.0284809682325289</v>
      </c>
      <c r="BH73" s="24">
        <f t="shared" si="36"/>
        <v>0.73600982885013178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0.79111069140813495</v>
      </c>
      <c r="BM73" s="24">
        <f t="shared" si="39"/>
        <v>0.8657175382758957</v>
      </c>
      <c r="BN73" s="24">
        <f t="shared" si="39"/>
        <v>0.92557318512693287</v>
      </c>
      <c r="BO73" s="24">
        <f t="shared" si="39"/>
        <v>0.88536808930044009</v>
      </c>
      <c r="BP73" s="24" t="e">
        <f t="shared" si="39"/>
        <v>#DIV/0!</v>
      </c>
      <c r="BQ73" s="24">
        <f t="shared" si="39"/>
        <v>0.78616777644566316</v>
      </c>
      <c r="BR73" s="21"/>
      <c r="BS73" s="35">
        <f t="shared" si="47"/>
        <v>44774</v>
      </c>
      <c r="BT73" s="24">
        <f t="shared" si="48"/>
        <v>1.7130110156095037E-2</v>
      </c>
      <c r="BU73" s="24">
        <f t="shared" si="49"/>
        <v>1.9284735841467665E-3</v>
      </c>
      <c r="BV73" s="24">
        <f t="shared" si="50"/>
        <v>9.9210255580655972E-3</v>
      </c>
      <c r="BW73" s="24">
        <f t="shared" si="51"/>
        <v>4.3182700247778715E-3</v>
      </c>
      <c r="BX73" s="24">
        <f t="shared" si="52"/>
        <v>5.5870327527847222E-3</v>
      </c>
      <c r="BY73" s="24">
        <f t="shared" si="53"/>
        <v>5.9540317936647167E-3</v>
      </c>
      <c r="BZ73" s="24">
        <f t="shared" si="54"/>
        <v>9.2072803059974132E-3</v>
      </c>
      <c r="CA73" s="24">
        <f t="shared" si="55"/>
        <v>8.547374507938345E-4</v>
      </c>
      <c r="CB73" s="24">
        <f t="shared" si="56"/>
        <v>3.7827753176860146E-3</v>
      </c>
      <c r="CC73" s="24">
        <f t="shared" si="57"/>
        <v>1.0739153657547424E-3</v>
      </c>
      <c r="CD73" s="24">
        <f t="shared" si="58"/>
        <v>7.2309009803937958E-3</v>
      </c>
      <c r="CE73" s="24">
        <f t="shared" si="59"/>
        <v>2.5221667885453407E-3</v>
      </c>
      <c r="CF73" s="24">
        <f t="shared" si="60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40"/>
        <v>945.70859526999982</v>
      </c>
      <c r="S74" s="19">
        <f t="shared" si="41"/>
        <v>1005.236291550853</v>
      </c>
      <c r="T74" s="19">
        <f t="shared" si="42"/>
        <v>1017.2801555039607</v>
      </c>
      <c r="U74" s="19">
        <f t="shared" si="43"/>
        <v>1028.8769176949943</v>
      </c>
      <c r="V74" s="19"/>
      <c r="W74" s="20">
        <f t="shared" si="44"/>
        <v>967.43728084246982</v>
      </c>
      <c r="X74" s="21"/>
      <c r="Y74" s="41">
        <f t="shared" si="46"/>
        <v>6.0360531075257962E-2</v>
      </c>
      <c r="Z74" s="24">
        <f t="shared" si="46"/>
        <v>7.0595543354741164E-2</v>
      </c>
      <c r="AA74" s="24">
        <f t="shared" si="46"/>
        <v>9.8951130448294844E-2</v>
      </c>
      <c r="AB74" s="24">
        <f t="shared" si="45"/>
        <v>0.11209165257522891</v>
      </c>
      <c r="AC74" s="24">
        <f t="shared" si="45"/>
        <v>2.341052740213434E-2</v>
      </c>
      <c r="AD74" s="24">
        <f t="shared" si="45"/>
        <v>6.0527952900443438E-2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2.1789540014523823E-2</v>
      </c>
      <c r="AH74" s="24">
        <f t="shared" si="45"/>
        <v>4.8666768729815013E-2</v>
      </c>
      <c r="AI74" s="24">
        <f t="shared" si="45"/>
        <v>3.3915538385079547E-2</v>
      </c>
      <c r="AJ74" s="24">
        <f t="shared" si="45"/>
        <v>3.7802994547637025E-2</v>
      </c>
      <c r="AK74" s="24">
        <f t="shared" si="35"/>
        <v>6.9882651848314881E-2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6.0362616699825677E-2</v>
      </c>
      <c r="AP74" s="24">
        <f t="shared" si="34"/>
        <v>6.9127785498900307E-2</v>
      </c>
      <c r="AQ74" s="24">
        <f t="shared" si="34"/>
        <v>6.6180631881540997E-2</v>
      </c>
      <c r="AR74" s="24">
        <f t="shared" si="33"/>
        <v>7.8109078693276546E-2</v>
      </c>
      <c r="AS74" s="24" t="e">
        <f t="shared" si="33"/>
        <v>#DIV/0!</v>
      </c>
      <c r="AT74" s="24">
        <f t="shared" si="33"/>
        <v>6.4006934117797787E-2</v>
      </c>
      <c r="AU74" s="21"/>
      <c r="AV74" s="24">
        <f t="shared" si="38"/>
        <v>0.82902488673561625</v>
      </c>
      <c r="AW74" s="24">
        <f t="shared" si="38"/>
        <v>0.8641989962422838</v>
      </c>
      <c r="AX74" s="24">
        <f t="shared" si="38"/>
        <v>0.74609640130226884</v>
      </c>
      <c r="AY74" s="24">
        <f t="shared" si="38"/>
        <v>1.2051903165719531</v>
      </c>
      <c r="AZ74" s="24">
        <f t="shared" si="38"/>
        <v>0.57744031958722597</v>
      </c>
      <c r="BA74" s="24">
        <f t="shared" si="38"/>
        <v>0.85030283276948992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0.38483025394493375</v>
      </c>
      <c r="BE74" s="24">
        <f t="shared" si="36"/>
        <v>0.76483430510087169</v>
      </c>
      <c r="BF74" s="24">
        <f t="shared" si="36"/>
        <v>0.63796087917831357</v>
      </c>
      <c r="BG74" s="24">
        <f t="shared" si="36"/>
        <v>1.0141690328189665</v>
      </c>
      <c r="BH74" s="24">
        <f t="shared" si="36"/>
        <v>0.82369597738352063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0.82904723448436624</v>
      </c>
      <c r="BM74" s="24">
        <f t="shared" si="39"/>
        <v>0.91653171388239851</v>
      </c>
      <c r="BN74" s="24">
        <f t="shared" si="39"/>
        <v>0.96515457848267516</v>
      </c>
      <c r="BO74" s="24">
        <f t="shared" si="39"/>
        <v>0.9459930817214417</v>
      </c>
      <c r="BP74" s="24" t="e">
        <f t="shared" si="39"/>
        <v>#DIV/0!</v>
      </c>
      <c r="BQ74" s="24">
        <f t="shared" si="39"/>
        <v>0.82274675403242159</v>
      </c>
      <c r="BR74" s="21"/>
      <c r="BS74" s="35">
        <f t="shared" si="47"/>
        <v>44805</v>
      </c>
      <c r="BT74" s="24">
        <f t="shared" si="48"/>
        <v>1.7610796422272323E-2</v>
      </c>
      <c r="BU74" s="24">
        <f t="shared" si="49"/>
        <v>2.6150291023949107E-3</v>
      </c>
      <c r="BV74" s="24">
        <f t="shared" si="50"/>
        <v>1.179211461331546E-2</v>
      </c>
      <c r="BW74" s="24">
        <f t="shared" si="51"/>
        <v>1.8304070522990898E-3</v>
      </c>
      <c r="BX74" s="24">
        <f t="shared" si="52"/>
        <v>3.9953673315385584E-3</v>
      </c>
      <c r="BY74" s="24">
        <f t="shared" si="53"/>
        <v>3.6479627202301757E-3</v>
      </c>
      <c r="BZ74" s="24">
        <f t="shared" si="54"/>
        <v>7.3670264091199086E-3</v>
      </c>
      <c r="CA74" s="24">
        <f t="shared" si="55"/>
        <v>4.5028951024330435E-4</v>
      </c>
      <c r="CB74" s="24">
        <f t="shared" si="56"/>
        <v>3.565722929054293E-3</v>
      </c>
      <c r="CC74" s="24">
        <f t="shared" si="57"/>
        <v>9.217990673329947E-4</v>
      </c>
      <c r="CD74" s="24">
        <f t="shared" si="58"/>
        <v>4.38184189959982E-3</v>
      </c>
      <c r="CE74" s="24">
        <f t="shared" si="59"/>
        <v>2.1857363505787394E-3</v>
      </c>
      <c r="CF74" s="24">
        <f t="shared" si="60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40"/>
        <v>1007.65257946</v>
      </c>
      <c r="S75" s="19">
        <f t="shared" si="41"/>
        <v>1069.9355713202781</v>
      </c>
      <c r="T75" s="19">
        <f t="shared" si="42"/>
        <v>1081.80747213876</v>
      </c>
      <c r="U75" s="19">
        <f t="shared" si="43"/>
        <v>1087.2040726038028</v>
      </c>
      <c r="V75" s="19"/>
      <c r="W75" s="20">
        <f t="shared" si="44"/>
        <v>1025.5792938065013</v>
      </c>
      <c r="X75" s="21"/>
      <c r="Y75" s="41">
        <f t="shared" si="46"/>
        <v>6.5501717487751909E-2</v>
      </c>
      <c r="Z75" s="24">
        <f t="shared" si="46"/>
        <v>6.7029345986466149E-2</v>
      </c>
      <c r="AA75" s="24">
        <f t="shared" si="46"/>
        <v>5.3223112909318138E-2</v>
      </c>
      <c r="AB75" s="24">
        <f t="shared" si="45"/>
        <v>6.7110634978729378E-2</v>
      </c>
      <c r="AC75" s="24">
        <f t="shared" si="45"/>
        <v>8.0983162610365644E-2</v>
      </c>
      <c r="AD75" s="24">
        <f t="shared" si="45"/>
        <v>4.2035411116795318E-2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0.13566273876435497</v>
      </c>
      <c r="AH75" s="24">
        <f t="shared" si="45"/>
        <v>5.2594564365038288E-2</v>
      </c>
      <c r="AI75" s="24">
        <f t="shared" si="45"/>
        <v>9.9518837981071639E-2</v>
      </c>
      <c r="AJ75" s="24">
        <f t="shared" si="45"/>
        <v>8.0091048791915087E-2</v>
      </c>
      <c r="AK75" s="24">
        <f t="shared" si="35"/>
        <v>6.0319217029825012E-2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6.5500075287266535E-2</v>
      </c>
      <c r="AP75" s="24">
        <f t="shared" si="34"/>
        <v>6.4362260210093059E-2</v>
      </c>
      <c r="AQ75" s="24">
        <f t="shared" si="34"/>
        <v>6.3431215369410543E-2</v>
      </c>
      <c r="AR75" s="24">
        <f t="shared" si="33"/>
        <v>5.6690119008092399E-2</v>
      </c>
      <c r="AS75" s="24" t="e">
        <f t="shared" si="33"/>
        <v>#DIV/0!</v>
      </c>
      <c r="AT75" s="24">
        <f t="shared" si="33"/>
        <v>6.0098999816711407E-2</v>
      </c>
      <c r="AU75" s="21"/>
      <c r="AV75" s="24">
        <f t="shared" si="38"/>
        <v>0.87800197673137825</v>
      </c>
      <c r="AW75" s="24">
        <f t="shared" si="38"/>
        <v>0.92084438560528681</v>
      </c>
      <c r="AX75" s="24">
        <f t="shared" si="38"/>
        <v>0.81299944083706221</v>
      </c>
      <c r="AY75" s="24">
        <f t="shared" si="38"/>
        <v>1.2235262242878275</v>
      </c>
      <c r="AZ75" s="24">
        <f t="shared" si="38"/>
        <v>0.65645647264400675</v>
      </c>
      <c r="BA75" s="24">
        <f t="shared" si="38"/>
        <v>0.87572680777276668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0.5571388179298733</v>
      </c>
      <c r="BE75" s="24">
        <f t="shared" si="36"/>
        <v>0.77328264757348997</v>
      </c>
      <c r="BF75" s="24">
        <f t="shared" si="36"/>
        <v>0.78380418399244611</v>
      </c>
      <c r="BG75" s="24">
        <f t="shared" si="36"/>
        <v>1.090530426738999</v>
      </c>
      <c r="BH75" s="24">
        <f t="shared" si="36"/>
        <v>0.86064267800243588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0.87802215009583406</v>
      </c>
      <c r="BM75" s="24">
        <f t="shared" si="39"/>
        <v>0.96240732583339295</v>
      </c>
      <c r="BN75" s="24">
        <f t="shared" si="39"/>
        <v>1.0015615873297601</v>
      </c>
      <c r="BO75" s="24">
        <f t="shared" si="39"/>
        <v>0.96694014334580891</v>
      </c>
      <c r="BP75" s="24" t="e">
        <f t="shared" si="39"/>
        <v>#DIV/0!</v>
      </c>
      <c r="BQ75" s="24">
        <f t="shared" si="39"/>
        <v>0.85661386286910424</v>
      </c>
      <c r="BR75" s="21"/>
      <c r="BS75" s="35">
        <f t="shared" si="47"/>
        <v>44835</v>
      </c>
      <c r="BT75" s="24">
        <f t="shared" si="48"/>
        <v>1.6882570449566842E-2</v>
      </c>
      <c r="BU75" s="24">
        <f t="shared" si="49"/>
        <v>1.4577426636139166E-3</v>
      </c>
      <c r="BV75" s="24">
        <f t="shared" si="50"/>
        <v>7.4045180227298004E-3</v>
      </c>
      <c r="BW75" s="24">
        <f t="shared" si="51"/>
        <v>6.1112147022534856E-3</v>
      </c>
      <c r="BX75" s="24">
        <f t="shared" si="52"/>
        <v>2.775138058860285E-3</v>
      </c>
      <c r="BY75" s="24">
        <f t="shared" si="53"/>
        <v>6.8038663248469189E-3</v>
      </c>
      <c r="BZ75" s="24">
        <f t="shared" si="54"/>
        <v>3.9271870845597875E-3</v>
      </c>
      <c r="CA75" s="24">
        <f t="shared" si="55"/>
        <v>2.7015452525559263E-3</v>
      </c>
      <c r="CB75" s="24">
        <f t="shared" si="56"/>
        <v>3.8110083118709057E-3</v>
      </c>
      <c r="CC75" s="24">
        <f t="shared" si="57"/>
        <v>2.6373899896328973E-3</v>
      </c>
      <c r="CD75" s="24">
        <f t="shared" si="58"/>
        <v>9.0860651490625461E-3</v>
      </c>
      <c r="CE75" s="24">
        <f t="shared" si="59"/>
        <v>1.903560503745649E-3</v>
      </c>
      <c r="CF75" s="24">
        <f t="shared" si="60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40"/>
        <v>1058.0287087400002</v>
      </c>
      <c r="S76" s="19">
        <f t="shared" si="41"/>
        <v>1115.6676578806068</v>
      </c>
      <c r="T76" s="19">
        <f t="shared" si="42"/>
        <v>1135.2872226440863</v>
      </c>
      <c r="U76" s="19">
        <f t="shared" si="43"/>
        <v>1138.3859494373303</v>
      </c>
      <c r="V76" s="19"/>
      <c r="W76" s="20">
        <f t="shared" si="44"/>
        <v>1076.2463499134449</v>
      </c>
      <c r="X76" s="21"/>
      <c r="Y76" s="41">
        <f t="shared" si="46"/>
        <v>4.9993772500254385E-2</v>
      </c>
      <c r="Z76" s="24">
        <f t="shared" si="46"/>
        <v>3.0772447390732927E-2</v>
      </c>
      <c r="AA76" s="24">
        <f t="shared" si="46"/>
        <v>5.7100132992830233E-2</v>
      </c>
      <c r="AB76" s="24">
        <f t="shared" si="45"/>
        <v>4.1465198169360118E-2</v>
      </c>
      <c r="AC76" s="24">
        <f t="shared" si="45"/>
        <v>0.10715578680922988</v>
      </c>
      <c r="AD76" s="24">
        <f t="shared" si="45"/>
        <v>5.5936471876502081E-2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5.7233628258121838E-2</v>
      </c>
      <c r="AH76" s="24">
        <f t="shared" si="45"/>
        <v>4.2624639557830024E-2</v>
      </c>
      <c r="AI76" s="24">
        <f t="shared" si="45"/>
        <v>3.5706813707616636E-2</v>
      </c>
      <c r="AJ76" s="24">
        <f t="shared" si="45"/>
        <v>5.5139109023842447E-2</v>
      </c>
      <c r="AK76" s="24">
        <f t="shared" si="35"/>
        <v>5.8753314786905708E-2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4.9993549668673198E-2</v>
      </c>
      <c r="AP76" s="24">
        <f t="shared" si="34"/>
        <v>4.2742841518855546E-2</v>
      </c>
      <c r="AQ76" s="24">
        <f t="shared" si="34"/>
        <v>4.9435552889642631E-2</v>
      </c>
      <c r="AR76" s="24">
        <f t="shared" si="33"/>
        <v>4.7076605140881522E-2</v>
      </c>
      <c r="AS76" s="24" t="e">
        <f t="shared" si="33"/>
        <v>#DIV/0!</v>
      </c>
      <c r="AT76" s="24">
        <f t="shared" si="33"/>
        <v>4.940335321990541E-2</v>
      </c>
      <c r="AU76" s="21"/>
      <c r="AV76" s="24">
        <f t="shared" si="38"/>
        <v>0.9281729986096412</v>
      </c>
      <c r="AW76" s="24">
        <f t="shared" si="38"/>
        <v>0.94487028137720563</v>
      </c>
      <c r="AX76" s="24">
        <f t="shared" si="38"/>
        <v>0.89894313624244693</v>
      </c>
      <c r="AY76" s="24">
        <f t="shared" si="38"/>
        <v>1.2414229287411498</v>
      </c>
      <c r="AZ76" s="24">
        <f t="shared" si="38"/>
        <v>0.80190064302941244</v>
      </c>
      <c r="BA76" s="24">
        <f t="shared" si="38"/>
        <v>0.92742038906223612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0.64804385289029853</v>
      </c>
      <c r="BE76" s="24">
        <f t="shared" si="36"/>
        <v>0.8323357472916133</v>
      </c>
      <c r="BF76" s="24">
        <f t="shared" si="36"/>
        <v>0.84027908139698804</v>
      </c>
      <c r="BG76" s="24">
        <f t="shared" si="36"/>
        <v>1.0812505062795266</v>
      </c>
      <c r="BH76" s="24">
        <f t="shared" si="36"/>
        <v>0.93222170514670766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0.9281920665438661</v>
      </c>
      <c r="BM76" s="24">
        <f t="shared" si="39"/>
        <v>0.99339459347271619</v>
      </c>
      <c r="BN76" s="24">
        <f t="shared" si="39"/>
        <v>1.0323697629222233</v>
      </c>
      <c r="BO76" s="24">
        <f t="shared" si="39"/>
        <v>1.012668702453734</v>
      </c>
      <c r="BP76" s="24" t="e">
        <f t="shared" si="39"/>
        <v>#DIV/0!</v>
      </c>
      <c r="BQ76" s="24">
        <f t="shared" si="39"/>
        <v>0.91176513060758912</v>
      </c>
      <c r="BR76" s="21"/>
      <c r="BS76" s="35">
        <f t="shared" si="47"/>
        <v>44866</v>
      </c>
      <c r="BT76" s="24">
        <f t="shared" si="48"/>
        <v>7.7617175791649335E-3</v>
      </c>
      <c r="BU76" s="24">
        <f t="shared" si="49"/>
        <v>1.5459090487308074E-3</v>
      </c>
      <c r="BV76" s="24">
        <f t="shared" si="50"/>
        <v>4.5818881779228901E-3</v>
      </c>
      <c r="BW76" s="24">
        <f t="shared" si="51"/>
        <v>8.2037650421410684E-3</v>
      </c>
      <c r="BX76" s="24">
        <f t="shared" si="52"/>
        <v>3.611542152233839E-3</v>
      </c>
      <c r="BY76" s="24">
        <f t="shared" si="53"/>
        <v>2.9490024835566757E-3</v>
      </c>
      <c r="BZ76" s="24">
        <f t="shared" si="54"/>
        <v>7.9123975973263913E-3</v>
      </c>
      <c r="CA76" s="24">
        <f t="shared" si="55"/>
        <v>1.2147814941533472E-3</v>
      </c>
      <c r="CB76" s="24">
        <f t="shared" si="56"/>
        <v>3.0511722238624889E-3</v>
      </c>
      <c r="CC76" s="24">
        <f t="shared" si="57"/>
        <v>9.764919675177569E-4</v>
      </c>
      <c r="CD76" s="24">
        <f t="shared" si="58"/>
        <v>6.3410010147599057E-3</v>
      </c>
      <c r="CE76" s="24">
        <f t="shared" si="59"/>
        <v>1.8451252074799468E-3</v>
      </c>
      <c r="CF76" s="24">
        <f t="shared" si="60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40"/>
        <v>1114.5623219399999</v>
      </c>
      <c r="S77" s="19">
        <f t="shared" si="41"/>
        <v>1177.811835991788</v>
      </c>
      <c r="T77" s="19">
        <f t="shared" si="42"/>
        <v>1198.3241573613768</v>
      </c>
      <c r="U77" s="19">
        <f t="shared" si="43"/>
        <v>1192.7102645324021</v>
      </c>
      <c r="V77" s="19"/>
      <c r="W77" s="20">
        <f t="shared" si="44"/>
        <v>1129.3268886324292</v>
      </c>
      <c r="X77" s="21"/>
      <c r="Y77" s="41">
        <f t="shared" si="46"/>
        <v>5.3433989670724769E-2</v>
      </c>
      <c r="Z77" s="24">
        <f t="shared" si="46"/>
        <v>5.4717289396849278E-2</v>
      </c>
      <c r="AA77" s="24">
        <f t="shared" si="46"/>
        <v>6.7180819048508811E-2</v>
      </c>
      <c r="AB77" s="24">
        <f t="shared" si="45"/>
        <v>4.0511300899956026E-2</v>
      </c>
      <c r="AC77" s="24">
        <f t="shared" si="45"/>
        <v>4.199441860829678E-2</v>
      </c>
      <c r="AD77" s="24">
        <f t="shared" si="45"/>
        <v>6.30083786645248E-2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2.6136059724225724E-2</v>
      </c>
      <c r="AH77" s="24">
        <f t="shared" si="45"/>
        <v>3.9316010905479315E-2</v>
      </c>
      <c r="AI77" s="24">
        <f t="shared" si="45"/>
        <v>5.5097271093180744E-2</v>
      </c>
      <c r="AJ77" s="24">
        <f t="shared" si="45"/>
        <v>7.4251237188149632E-2</v>
      </c>
      <c r="AK77" s="24">
        <f t="shared" si="35"/>
        <v>6.019032029875504E-2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5.343296711421508E-2</v>
      </c>
      <c r="AP77" s="24">
        <f t="shared" si="34"/>
        <v>5.5701335135262653E-2</v>
      </c>
      <c r="AQ77" s="24">
        <f t="shared" si="34"/>
        <v>5.5525098371562054E-2</v>
      </c>
      <c r="AR77" s="24">
        <f t="shared" si="33"/>
        <v>4.7720472236961964E-2</v>
      </c>
      <c r="AS77" s="24" t="e">
        <f t="shared" si="33"/>
        <v>#DIV/0!</v>
      </c>
      <c r="AT77" s="24">
        <f t="shared" si="33"/>
        <v>4.9320063871299835E-2</v>
      </c>
      <c r="AU77" s="21"/>
      <c r="AV77" s="24">
        <f t="shared" si="38"/>
        <v>0.95190824627962867</v>
      </c>
      <c r="AW77" s="24">
        <f t="shared" si="38"/>
        <v>0.97474972869615684</v>
      </c>
      <c r="AX77" s="24">
        <f t="shared" si="38"/>
        <v>0.92679102373782429</v>
      </c>
      <c r="AY77" s="24">
        <f t="shared" si="38"/>
        <v>1.2133150682115397</v>
      </c>
      <c r="AZ77" s="24">
        <f t="shared" si="38"/>
        <v>0.83191640949597701</v>
      </c>
      <c r="BA77" s="24">
        <f t="shared" si="38"/>
        <v>0.97969590171708876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0.66553135232579397</v>
      </c>
      <c r="BE77" s="24">
        <f t="shared" si="36"/>
        <v>0.82180224713161709</v>
      </c>
      <c r="BF77" s="24">
        <f t="shared" si="36"/>
        <v>0.91084444667598174</v>
      </c>
      <c r="BG77" s="24">
        <f t="shared" si="36"/>
        <v>1.1039361785068165</v>
      </c>
      <c r="BH77" s="24">
        <f t="shared" si="36"/>
        <v>0.99175517705129246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0.95192122508183785</v>
      </c>
      <c r="BM77" s="24">
        <f t="shared" si="39"/>
        <v>1.0131561429963716</v>
      </c>
      <c r="BN77" s="24">
        <f t="shared" si="39"/>
        <v>1.044630528097934</v>
      </c>
      <c r="BO77" s="24">
        <f t="shared" si="39"/>
        <v>1.0202948990488712</v>
      </c>
      <c r="BP77" s="24" t="e">
        <f t="shared" si="39"/>
        <v>#DIV/0!</v>
      </c>
      <c r="BQ77" s="24">
        <f t="shared" si="39"/>
        <v>0.93070201977115175</v>
      </c>
      <c r="BR77" s="21"/>
      <c r="BS77" s="35">
        <f t="shared" si="47"/>
        <v>44896</v>
      </c>
      <c r="BT77" s="24">
        <f t="shared" si="48"/>
        <v>1.3548663339768723E-2</v>
      </c>
      <c r="BU77" s="24">
        <f t="shared" si="49"/>
        <v>1.8311398667640304E-3</v>
      </c>
      <c r="BV77" s="24">
        <f t="shared" si="50"/>
        <v>4.44012267077606E-3</v>
      </c>
      <c r="BW77" s="24">
        <f t="shared" si="51"/>
        <v>3.3900895328612597E-3</v>
      </c>
      <c r="BX77" s="24">
        <f t="shared" si="52"/>
        <v>4.0911649460974846E-3</v>
      </c>
      <c r="BY77" s="24">
        <f t="shared" si="53"/>
        <v>5.0527596056947326E-3</v>
      </c>
      <c r="BZ77" s="24">
        <f t="shared" si="54"/>
        <v>5.7541689027985317E-3</v>
      </c>
      <c r="CA77" s="24">
        <f t="shared" si="55"/>
        <v>5.585618220597928E-4</v>
      </c>
      <c r="CB77" s="24">
        <f t="shared" si="56"/>
        <v>2.7945810530144157E-3</v>
      </c>
      <c r="CC77" s="24">
        <f t="shared" si="57"/>
        <v>1.4862702227763905E-3</v>
      </c>
      <c r="CD77" s="24">
        <f t="shared" si="58"/>
        <v>8.5807405388228838E-3</v>
      </c>
      <c r="CE77" s="24">
        <f t="shared" si="59"/>
        <v>1.9060231988087763E-3</v>
      </c>
      <c r="CF77" s="24">
        <f t="shared" si="60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40"/>
        <v>1180.9884676900001</v>
      </c>
      <c r="S78" s="19">
        <f t="shared" si="41"/>
        <v>1247.2009709886297</v>
      </c>
      <c r="T78" s="19">
        <f t="shared" si="42"/>
        <v>1261.8245289538377</v>
      </c>
      <c r="U78" s="19">
        <f t="shared" si="43"/>
        <v>1255.0602044625534</v>
      </c>
      <c r="V78" s="19"/>
      <c r="W78" s="20">
        <f t="shared" si="44"/>
        <v>1190.058027986151</v>
      </c>
      <c r="X78" s="21"/>
      <c r="Y78" s="41">
        <f t="shared" si="46"/>
        <v>5.960427115896394E-2</v>
      </c>
      <c r="Z78" s="24">
        <f t="shared" si="46"/>
        <v>6.646958915642176E-2</v>
      </c>
      <c r="AA78" s="24">
        <f t="shared" si="46"/>
        <v>7.5501802180297117E-2</v>
      </c>
      <c r="AB78" s="24">
        <f t="shared" si="45"/>
        <v>1.4420770446564424E-2</v>
      </c>
      <c r="AC78" s="24">
        <f t="shared" si="45"/>
        <v>7.8457298954449639E-2</v>
      </c>
      <c r="AD78" s="24">
        <f t="shared" si="45"/>
        <v>4.9570502316312215E-2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8.1478498563018364E-2</v>
      </c>
      <c r="AH78" s="24">
        <f t="shared" si="45"/>
        <v>0.10510596354482593</v>
      </c>
      <c r="AI78" s="24">
        <f t="shared" si="45"/>
        <v>7.4064572472911649E-3</v>
      </c>
      <c r="AJ78" s="24">
        <f t="shared" si="45"/>
        <v>5.4664466837961889E-2</v>
      </c>
      <c r="AK78" s="24">
        <f t="shared" si="35"/>
        <v>7.0177402406289113E-2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5.9598413155021568E-2</v>
      </c>
      <c r="AP78" s="24">
        <f t="shared" si="34"/>
        <v>5.891359967393428E-2</v>
      </c>
      <c r="AQ78" s="24">
        <f t="shared" si="34"/>
        <v>5.2990980113664765E-2</v>
      </c>
      <c r="AR78" s="24">
        <f t="shared" si="33"/>
        <v>5.2275847524960728E-2</v>
      </c>
      <c r="AS78" s="24" t="e">
        <f t="shared" si="33"/>
        <v>#DIV/0!</v>
      </c>
      <c r="AT78" s="24">
        <f t="shared" si="33"/>
        <v>5.3776404303332193E-2</v>
      </c>
      <c r="AU78" s="21"/>
      <c r="AV78" s="24">
        <f t="shared" si="38"/>
        <v>0.99009675915229955</v>
      </c>
      <c r="AW78" s="24">
        <f t="shared" si="38"/>
        <v>1.0025718202099352</v>
      </c>
      <c r="AX78" s="24">
        <f t="shared" si="38"/>
        <v>1.0397669713836843</v>
      </c>
      <c r="AY78" s="24">
        <f t="shared" si="38"/>
        <v>1.201254522645598</v>
      </c>
      <c r="AZ78" s="24">
        <f t="shared" si="38"/>
        <v>0.9563828734785218</v>
      </c>
      <c r="BA78" s="24">
        <f t="shared" si="38"/>
        <v>1.0058554054200401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0.6562196459853642</v>
      </c>
      <c r="BE78" s="24">
        <f t="shared" si="36"/>
        <v>0.91542872589470958</v>
      </c>
      <c r="BF78" s="24">
        <f t="shared" si="36"/>
        <v>0.91089854975415774</v>
      </c>
      <c r="BG78" s="24">
        <f t="shared" si="36"/>
        <v>1.0946748374867683</v>
      </c>
      <c r="BH78" s="24">
        <f t="shared" si="36"/>
        <v>1.0322463402973536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0.99010639936679334</v>
      </c>
      <c r="BM78" s="24">
        <f t="shared" si="39"/>
        <v>1.0400093367634762</v>
      </c>
      <c r="BN78" s="24">
        <f t="shared" si="39"/>
        <v>1.0646481264121501</v>
      </c>
      <c r="BO78" s="24">
        <f t="shared" si="39"/>
        <v>1.0520493617787117</v>
      </c>
      <c r="BP78" s="24" t="e">
        <f t="shared" si="39"/>
        <v>#DIV/0!</v>
      </c>
      <c r="BQ78" s="24">
        <f t="shared" si="39"/>
        <v>0.9650131259738719</v>
      </c>
      <c r="BR78" s="21"/>
      <c r="BS78" s="35">
        <f t="shared" si="47"/>
        <v>44927</v>
      </c>
      <c r="BT78" s="24">
        <f t="shared" si="48"/>
        <v>1.6478725108809884E-2</v>
      </c>
      <c r="BU78" s="24">
        <f t="shared" si="49"/>
        <v>2.0847991706682565E-3</v>
      </c>
      <c r="BV78" s="24">
        <f t="shared" si="50"/>
        <v>1.5611574916518942E-3</v>
      </c>
      <c r="BW78" s="24">
        <f t="shared" si="51"/>
        <v>6.2648548512434579E-3</v>
      </c>
      <c r="BX78" s="24">
        <f t="shared" si="52"/>
        <v>3.2478903999413468E-3</v>
      </c>
      <c r="BY78" s="24">
        <f t="shared" si="53"/>
        <v>4.9912276491048844E-3</v>
      </c>
      <c r="BZ78" s="24">
        <f t="shared" si="54"/>
        <v>7.0254871467128194E-3</v>
      </c>
      <c r="CA78" s="24">
        <f t="shared" si="55"/>
        <v>1.6961793603956583E-3</v>
      </c>
      <c r="CB78" s="24">
        <f t="shared" si="56"/>
        <v>7.3708048345504226E-3</v>
      </c>
      <c r="CC78" s="24">
        <f t="shared" si="57"/>
        <v>2.0010750663123521E-4</v>
      </c>
      <c r="CD78" s="24">
        <f t="shared" si="58"/>
        <v>6.4420594437559209E-3</v>
      </c>
      <c r="CE78" s="24">
        <f t="shared" si="59"/>
        <v>2.2365330717476189E-3</v>
      </c>
      <c r="CF78" s="24">
        <f t="shared" si="60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40"/>
        <v>1260.0148825900001</v>
      </c>
      <c r="S79" s="19">
        <f t="shared" si="41"/>
        <v>1341.1868110707519</v>
      </c>
      <c r="T79" s="19">
        <f t="shared" si="42"/>
        <v>1337.2706460256761</v>
      </c>
      <c r="U79" s="19">
        <f t="shared" si="43"/>
        <v>1320.4695066744277</v>
      </c>
      <c r="V79" s="19"/>
      <c r="W79" s="20">
        <f t="shared" si="44"/>
        <v>1251.4483858241967</v>
      </c>
      <c r="X79" s="21"/>
      <c r="Y79" s="41">
        <f t="shared" si="46"/>
        <v>6.6918211939876349E-2</v>
      </c>
      <c r="Z79" s="24">
        <f t="shared" si="46"/>
        <v>0.10223796688609244</v>
      </c>
      <c r="AA79" s="24">
        <f t="shared" si="46"/>
        <v>5.3296428733029311E-2</v>
      </c>
      <c r="AB79" s="24">
        <f t="shared" si="45"/>
        <v>4.5816082671937153E-2</v>
      </c>
      <c r="AC79" s="24">
        <f t="shared" si="45"/>
        <v>4.6403139569606067E-2</v>
      </c>
      <c r="AD79" s="24">
        <f t="shared" si="45"/>
        <v>5.0679233120202172E-2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7.7530594987552215E-2</v>
      </c>
      <c r="AH79" s="24">
        <f t="shared" si="45"/>
        <v>5.4236220684620751E-2</v>
      </c>
      <c r="AI79" s="24">
        <f t="shared" si="45"/>
        <v>4.2079152969388911E-2</v>
      </c>
      <c r="AJ79" s="24">
        <f t="shared" si="45"/>
        <v>7.7710525364397043E-2</v>
      </c>
      <c r="AK79" s="24">
        <f t="shared" si="35"/>
        <v>7.0484344937168153E-2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6.6915483988234659E-2</v>
      </c>
      <c r="AP79" s="24">
        <f t="shared" si="34"/>
        <v>7.5357414136409506E-2</v>
      </c>
      <c r="AQ79" s="24">
        <f t="shared" si="34"/>
        <v>5.9791290580148981E-2</v>
      </c>
      <c r="AR79" s="24">
        <f t="shared" si="33"/>
        <v>5.2116465791283817E-2</v>
      </c>
      <c r="AS79" s="24" t="e">
        <f t="shared" si="33"/>
        <v>#DIV/0!</v>
      </c>
      <c r="AT79" s="24">
        <f t="shared" si="33"/>
        <v>5.1586020508539443E-2</v>
      </c>
      <c r="AU79" s="21"/>
      <c r="AV79" s="24">
        <f t="shared" si="38"/>
        <v>1.0306104408907193</v>
      </c>
      <c r="AW79" s="24">
        <f t="shared" si="38"/>
        <v>1.0333732277530157</v>
      </c>
      <c r="AX79" s="24">
        <f t="shared" si="38"/>
        <v>1.0917172539209088</v>
      </c>
      <c r="AY79" s="24">
        <f t="shared" si="38"/>
        <v>1.2377655871038429</v>
      </c>
      <c r="AZ79" s="24">
        <f t="shared" si="38"/>
        <v>0.9970014502938962</v>
      </c>
      <c r="BA79" s="24">
        <f t="shared" si="38"/>
        <v>1.020689447930017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0.75600890161684009</v>
      </c>
      <c r="BE79" s="24">
        <f t="shared" si="36"/>
        <v>0.99141313081462923</v>
      </c>
      <c r="BF79" s="24">
        <f t="shared" si="36"/>
        <v>0.95193775465488173</v>
      </c>
      <c r="BG79" s="24">
        <f t="shared" si="36"/>
        <v>1.1616744699415777</v>
      </c>
      <c r="BH79" s="24">
        <f t="shared" si="36"/>
        <v>1.0838511671098576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1.0306154629633175</v>
      </c>
      <c r="BM79" s="24">
        <f t="shared" si="39"/>
        <v>1.0826320637504243</v>
      </c>
      <c r="BN79" s="24">
        <f t="shared" si="39"/>
        <v>1.1159854490548735</v>
      </c>
      <c r="BO79" s="24">
        <f t="shared" si="39"/>
        <v>1.0965446997080623</v>
      </c>
      <c r="BP79" s="24" t="e">
        <f t="shared" si="39"/>
        <v>#DIV/0!</v>
      </c>
      <c r="BQ79" s="24">
        <f t="shared" si="39"/>
        <v>1.0034575241328252</v>
      </c>
      <c r="BR79" s="21"/>
      <c r="BS79" s="35">
        <f t="shared" si="47"/>
        <v>44958</v>
      </c>
      <c r="BT79" s="24">
        <f t="shared" si="48"/>
        <v>2.5510419173440071E-2</v>
      </c>
      <c r="BU79" s="24">
        <f t="shared" si="49"/>
        <v>1.4937312219562484E-3</v>
      </c>
      <c r="BV79" s="24">
        <f t="shared" si="50"/>
        <v>4.7484365608861292E-3</v>
      </c>
      <c r="BW79" s="24">
        <f t="shared" si="51"/>
        <v>3.7712409406867489E-3</v>
      </c>
      <c r="BX79" s="24">
        <f t="shared" si="52"/>
        <v>3.2890918120489446E-3</v>
      </c>
      <c r="BY79" s="24">
        <f t="shared" si="53"/>
        <v>4.930402966382621E-3</v>
      </c>
      <c r="BZ79" s="24">
        <f t="shared" si="54"/>
        <v>5.0943938738338985E-3</v>
      </c>
      <c r="CA79" s="24">
        <f t="shared" si="55"/>
        <v>1.6473127614912201E-3</v>
      </c>
      <c r="CB79" s="24">
        <f t="shared" si="56"/>
        <v>3.9667716032708725E-3</v>
      </c>
      <c r="CC79" s="24">
        <f t="shared" si="57"/>
        <v>1.0808884583565876E-3</v>
      </c>
      <c r="CD79" s="24">
        <f t="shared" si="58"/>
        <v>9.1152811890594619E-3</v>
      </c>
      <c r="CE79" s="24">
        <f t="shared" si="59"/>
        <v>2.2687298205622992E-3</v>
      </c>
      <c r="CF79" s="24">
        <f t="shared" si="60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40"/>
        <v>1358.5318889500002</v>
      </c>
      <c r="S80" s="19">
        <f t="shared" si="41"/>
        <v>1451.1527670720154</v>
      </c>
      <c r="T80" s="19">
        <f t="shared" si="42"/>
        <v>1433.8238444687245</v>
      </c>
      <c r="U80" s="19">
        <f t="shared" si="43"/>
        <v>1414.1830198680636</v>
      </c>
      <c r="V80" s="19"/>
      <c r="W80" s="20">
        <f t="shared" si="44"/>
        <v>1341.3257893825732</v>
      </c>
      <c r="X80" s="21"/>
      <c r="Y80" s="41">
        <f t="shared" si="46"/>
        <v>7.8178313695163038E-2</v>
      </c>
      <c r="Z80" s="24">
        <f t="shared" si="46"/>
        <v>9.6712392926616486E-2</v>
      </c>
      <c r="AA80" s="24">
        <f t="shared" si="46"/>
        <v>8.2321225938237985E-2</v>
      </c>
      <c r="AB80" s="24">
        <f t="shared" si="45"/>
        <v>0.10709924561797624</v>
      </c>
      <c r="AC80" s="24">
        <f t="shared" si="45"/>
        <v>6.2821113016471752E-2</v>
      </c>
      <c r="AD80" s="24">
        <f t="shared" si="45"/>
        <v>5.9074151169762779E-2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1.7040689172799217E-2</v>
      </c>
      <c r="AH80" s="24">
        <f t="shared" si="45"/>
        <v>3.4840075020172057E-2</v>
      </c>
      <c r="AI80" s="24">
        <f t="shared" si="45"/>
        <v>0.24636670306802166</v>
      </c>
      <c r="AJ80" s="24">
        <f t="shared" si="45"/>
        <v>7.5009506524085889E-2</v>
      </c>
      <c r="AK80" s="24">
        <f t="shared" si="35"/>
        <v>6.1709155749703593E-2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7.8187176771670641E-2</v>
      </c>
      <c r="AP80" s="24">
        <f t="shared" si="34"/>
        <v>8.1991528020970428E-2</v>
      </c>
      <c r="AQ80" s="24">
        <f t="shared" si="34"/>
        <v>7.2201688364282424E-2</v>
      </c>
      <c r="AR80" s="24">
        <f t="shared" si="33"/>
        <v>7.0969842711211983E-2</v>
      </c>
      <c r="AS80" s="24" t="e">
        <f t="shared" si="33"/>
        <v>#DIV/0!</v>
      </c>
      <c r="AT80" s="24">
        <f t="shared" si="33"/>
        <v>7.1818705890282386E-2</v>
      </c>
      <c r="AU80" s="21"/>
      <c r="AV80" s="24">
        <f t="shared" si="38"/>
        <v>1.0525208319231849</v>
      </c>
      <c r="AW80" s="24">
        <f t="shared" si="38"/>
        <v>1.1023650140500267</v>
      </c>
      <c r="AX80" s="24">
        <f t="shared" si="38"/>
        <v>1.1353104728313719</v>
      </c>
      <c r="AY80" s="24">
        <f t="shared" si="38"/>
        <v>1.1802741223315185</v>
      </c>
      <c r="AZ80" s="24">
        <f t="shared" si="38"/>
        <v>0.95844575565166257</v>
      </c>
      <c r="BA80" s="24">
        <f t="shared" si="38"/>
        <v>1.0522695149741943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0.75239101966161392</v>
      </c>
      <c r="BE80" s="24">
        <f t="shared" si="36"/>
        <v>1.0125924991189041</v>
      </c>
      <c r="BF80" s="24">
        <f t="shared" si="36"/>
        <v>0.9917065766198585</v>
      </c>
      <c r="BG80" s="24">
        <f t="shared" si="36"/>
        <v>1.1974216012877155</v>
      </c>
      <c r="BH80" s="24">
        <f t="shared" si="36"/>
        <v>1.0895335442808682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1.0525236440094874</v>
      </c>
      <c r="BM80" s="24">
        <f t="shared" si="39"/>
        <v>1.1162716972806028</v>
      </c>
      <c r="BN80" s="24">
        <f t="shared" si="39"/>
        <v>1.1244463399882596</v>
      </c>
      <c r="BO80" s="24">
        <f t="shared" si="39"/>
        <v>1.0938249417281294</v>
      </c>
      <c r="BP80" s="24" t="e">
        <f t="shared" si="39"/>
        <v>#DIV/0!</v>
      </c>
      <c r="BQ80" s="24">
        <f t="shared" si="39"/>
        <v>1.0082809983021996</v>
      </c>
      <c r="BR80" s="21"/>
      <c r="BS80" s="35">
        <f t="shared" si="47"/>
        <v>44986</v>
      </c>
      <c r="BT80" s="24">
        <f t="shared" si="48"/>
        <v>2.4930544116358536E-2</v>
      </c>
      <c r="BU80" s="24">
        <f t="shared" si="49"/>
        <v>2.2777479390397632E-3</v>
      </c>
      <c r="BV80" s="24">
        <f t="shared" si="50"/>
        <v>1.0880360520421028E-2</v>
      </c>
      <c r="BW80" s="24">
        <f t="shared" si="51"/>
        <v>5.0073788058875111E-3</v>
      </c>
      <c r="BX80" s="24">
        <f t="shared" si="52"/>
        <v>3.7755695259791451E-3</v>
      </c>
      <c r="BY80" s="24">
        <f t="shared" si="53"/>
        <v>5.0091746381256035E-3</v>
      </c>
      <c r="BZ80" s="24">
        <f t="shared" si="54"/>
        <v>6.3626122940785759E-3</v>
      </c>
      <c r="CA80" s="24">
        <f t="shared" si="55"/>
        <v>3.6566936921664342E-4</v>
      </c>
      <c r="CB80" s="24">
        <f t="shared" si="56"/>
        <v>2.5178720839571494E-3</v>
      </c>
      <c r="CC80" s="24">
        <f t="shared" si="57"/>
        <v>6.1810958962383302E-3</v>
      </c>
      <c r="CD80" s="24">
        <f t="shared" si="58"/>
        <v>8.8874573490438768E-3</v>
      </c>
      <c r="CE80" s="24">
        <f t="shared" si="59"/>
        <v>1.992915607932477E-3</v>
      </c>
      <c r="CF80" s="24">
        <f t="shared" si="60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40"/>
        <v>1475.1784708499999</v>
      </c>
      <c r="S81" s="19">
        <f t="shared" si="41"/>
        <v>1587.1431163139612</v>
      </c>
      <c r="T81" s="19">
        <f t="shared" si="42"/>
        <v>1566.6246384594374</v>
      </c>
      <c r="U81" s="19">
        <f t="shared" si="43"/>
        <v>1548.8745647652308</v>
      </c>
      <c r="V81" s="19"/>
      <c r="W81" s="20">
        <f t="shared" si="44"/>
        <v>1452.1014160030772</v>
      </c>
      <c r="X81" s="21"/>
      <c r="Y81" s="41">
        <f t="shared" si="46"/>
        <v>8.5858183974304003E-2</v>
      </c>
      <c r="Z81" s="24">
        <f t="shared" si="46"/>
        <v>0.10149213129849977</v>
      </c>
      <c r="AA81" s="24">
        <f t="shared" si="46"/>
        <v>3.5453956073964177E-2</v>
      </c>
      <c r="AB81" s="24">
        <f t="shared" si="45"/>
        <v>0.12250027797987229</v>
      </c>
      <c r="AC81" s="24">
        <f t="shared" si="45"/>
        <v>7.1717610609808302E-2</v>
      </c>
      <c r="AD81" s="24">
        <f t="shared" si="45"/>
        <v>8.8239049967318017E-2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6.7429223676634065E-2</v>
      </c>
      <c r="AH81" s="24">
        <f t="shared" si="45"/>
        <v>7.2528817838076742E-2</v>
      </c>
      <c r="AI81" s="24">
        <f t="shared" si="45"/>
        <v>5.4864872094767536E-2</v>
      </c>
      <c r="AJ81" s="24">
        <f t="shared" si="45"/>
        <v>8.6662954897957389E-2</v>
      </c>
      <c r="AK81" s="24">
        <f t="shared" si="35"/>
        <v>6.9206247732614745E-2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8.5862233230428631E-2</v>
      </c>
      <c r="AP81" s="24">
        <f t="shared" si="34"/>
        <v>9.3711945652925843E-2</v>
      </c>
      <c r="AQ81" s="24">
        <f t="shared" si="34"/>
        <v>9.2620020585527207E-2</v>
      </c>
      <c r="AR81" s="24">
        <f t="shared" si="33"/>
        <v>9.5243361718296837E-2</v>
      </c>
      <c r="AS81" s="24" t="e">
        <f t="shared" si="33"/>
        <v>#DIV/0!</v>
      </c>
      <c r="AT81" s="24">
        <f t="shared" si="33"/>
        <v>8.2586667234285649E-2</v>
      </c>
      <c r="AU81" s="21"/>
      <c r="AV81" s="24">
        <f t="shared" ref="AV81:BB95" si="62">+B81/B69-1</f>
        <v>1.0988573322956223</v>
      </c>
      <c r="AW81" s="24">
        <f t="shared" si="62"/>
        <v>1.1860984772599821</v>
      </c>
      <c r="AX81" s="24">
        <f t="shared" si="62"/>
        <v>1.1377207218828684</v>
      </c>
      <c r="AY81" s="24">
        <f t="shared" si="62"/>
        <v>1.2116675812790163</v>
      </c>
      <c r="AZ81" s="24">
        <f t="shared" si="62"/>
        <v>1.0027831576294925</v>
      </c>
      <c r="BA81" s="24">
        <f t="shared" si="62"/>
        <v>1.1166037944127343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0.79167159789193997</v>
      </c>
      <c r="BE81" s="24">
        <f t="shared" si="36"/>
        <v>1.0393735504672601</v>
      </c>
      <c r="BF81" s="24">
        <f t="shared" si="36"/>
        <v>1.0300974157729503</v>
      </c>
      <c r="BG81" s="24">
        <f t="shared" si="36"/>
        <v>1.2360756574914875</v>
      </c>
      <c r="BH81" s="24">
        <f t="shared" si="36"/>
        <v>1.1303264361764129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1.0988630189190336</v>
      </c>
      <c r="BM81" s="24">
        <f t="shared" si="39"/>
        <v>1.171673808416422</v>
      </c>
      <c r="BN81" s="24">
        <f t="shared" si="39"/>
        <v>1.1642459832952756</v>
      </c>
      <c r="BO81" s="24">
        <f t="shared" si="39"/>
        <v>1.1342904173276609</v>
      </c>
      <c r="BP81" s="24" t="e">
        <f t="shared" si="39"/>
        <v>#DIV/0!</v>
      </c>
      <c r="BQ81" s="24">
        <f t="shared" si="39"/>
        <v>1.0405322179719443</v>
      </c>
      <c r="BR81" s="21"/>
      <c r="BS81" s="35">
        <f t="shared" si="47"/>
        <v>45017</v>
      </c>
      <c r="BT81" s="24">
        <f t="shared" si="48"/>
        <v>2.6612407174238906E-2</v>
      </c>
      <c r="BU81" s="24">
        <f t="shared" si="49"/>
        <v>9.8474575809560862E-4</v>
      </c>
      <c r="BV81" s="24">
        <f t="shared" si="50"/>
        <v>1.2778795229589704E-2</v>
      </c>
      <c r="BW81" s="24">
        <f t="shared" si="51"/>
        <v>5.6350816470672176E-3</v>
      </c>
      <c r="BX81" s="24">
        <f t="shared" si="52"/>
        <v>5.5396405004197631E-3</v>
      </c>
      <c r="BY81" s="24">
        <f t="shared" si="53"/>
        <v>5.9861139440978922E-3</v>
      </c>
      <c r="BZ81" s="24">
        <f t="shared" si="54"/>
        <v>7.9015248662218807E-3</v>
      </c>
      <c r="CA81" s="24">
        <f t="shared" si="55"/>
        <v>1.3648889675704735E-3</v>
      </c>
      <c r="CB81" s="24">
        <f t="shared" si="56"/>
        <v>5.0309248107930802E-3</v>
      </c>
      <c r="CC81" s="24">
        <f t="shared" si="57"/>
        <v>1.5912304715607224E-3</v>
      </c>
      <c r="CD81" s="24">
        <f t="shared" si="58"/>
        <v>1.0238030680173222E-2</v>
      </c>
      <c r="CE81" s="24">
        <f t="shared" si="59"/>
        <v>2.2008962829945821E-3</v>
      </c>
      <c r="CF81" s="24">
        <f t="shared" si="60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40"/>
        <v>1592.49276319</v>
      </c>
      <c r="S82" s="19">
        <f t="shared" si="41"/>
        <v>1705.9960654453571</v>
      </c>
      <c r="T82" s="19">
        <f t="shared" si="42"/>
        <v>1702.7569143403441</v>
      </c>
      <c r="U82" s="19">
        <f t="shared" si="43"/>
        <v>1679.8974341482347</v>
      </c>
      <c r="V82" s="19"/>
      <c r="W82" s="20">
        <f t="shared" si="44"/>
        <v>1571.8901957876515</v>
      </c>
      <c r="X82" s="21"/>
      <c r="Y82" s="41">
        <f t="shared" si="46"/>
        <v>7.9525994113905707E-2</v>
      </c>
      <c r="Z82" s="24">
        <f t="shared" si="46"/>
        <v>5.6821783866315423E-2</v>
      </c>
      <c r="AA82" s="24">
        <f t="shared" si="46"/>
        <v>7.9974740933455468E-2</v>
      </c>
      <c r="AB82" s="24">
        <f t="shared" si="45"/>
        <v>7.8270763237731522E-2</v>
      </c>
      <c r="AC82" s="24">
        <f t="shared" si="45"/>
        <v>0.11838617940520124</v>
      </c>
      <c r="AD82" s="24">
        <f t="shared" si="45"/>
        <v>8.5403030798849366E-2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6.4079960228965005E-2</v>
      </c>
      <c r="AH82" s="24">
        <f t="shared" si="45"/>
        <v>9.9860198084698926E-2</v>
      </c>
      <c r="AI82" s="24">
        <f t="shared" si="45"/>
        <v>4.9494895695145313E-2</v>
      </c>
      <c r="AJ82" s="24">
        <f t="shared" si="45"/>
        <v>9.2166131492483316E-2</v>
      </c>
      <c r="AK82" s="24">
        <f t="shared" si="35"/>
        <v>7.1327923234439261E-2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7.952549109017526E-2</v>
      </c>
      <c r="AP82" s="24">
        <f t="shared" si="34"/>
        <v>7.4884834209169693E-2</v>
      </c>
      <c r="AQ82" s="24">
        <f t="shared" si="34"/>
        <v>8.689527314901313E-2</v>
      </c>
      <c r="AR82" s="24">
        <f t="shared" si="33"/>
        <v>8.4592304866768497E-2</v>
      </c>
      <c r="AS82" s="24" t="e">
        <f t="shared" si="33"/>
        <v>#DIV/0!</v>
      </c>
      <c r="AT82" s="24">
        <f t="shared" si="33"/>
        <v>8.2493397819481507E-2</v>
      </c>
      <c r="AU82" s="21"/>
      <c r="AV82" s="24">
        <f t="shared" si="62"/>
        <v>1.1625856896530884</v>
      </c>
      <c r="AW82" s="24">
        <f t="shared" si="62"/>
        <v>1.2137050912787206</v>
      </c>
      <c r="AX82" s="24">
        <f t="shared" si="62"/>
        <v>1.1886170268160217</v>
      </c>
      <c r="AY82" s="24">
        <f t="shared" si="62"/>
        <v>1.2717516754374127</v>
      </c>
      <c r="AZ82" s="24">
        <f t="shared" si="62"/>
        <v>1.1779711916283961</v>
      </c>
      <c r="BA82" s="24">
        <f t="shared" si="62"/>
        <v>1.1811810844251172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0.84956719249201273</v>
      </c>
      <c r="BE82" s="24">
        <f t="shared" si="36"/>
        <v>1.1324835429925857</v>
      </c>
      <c r="BF82" s="24">
        <f t="shared" si="36"/>
        <v>1.0604251475342861</v>
      </c>
      <c r="BG82" s="24">
        <f t="shared" si="36"/>
        <v>1.3205900590151463</v>
      </c>
      <c r="BH82" s="24">
        <f t="shared" si="36"/>
        <v>1.1859596390743339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1.1625915944337679</v>
      </c>
      <c r="BM82" s="24">
        <f t="shared" si="39"/>
        <v>1.2267076610290184</v>
      </c>
      <c r="BN82" s="24">
        <f t="shared" si="39"/>
        <v>1.2380885890927744</v>
      </c>
      <c r="BO82" s="24">
        <f t="shared" si="39"/>
        <v>1.203619589297197</v>
      </c>
      <c r="BP82" s="24" t="e">
        <f t="shared" si="39"/>
        <v>#DIV/0!</v>
      </c>
      <c r="BQ82" s="24">
        <f t="shared" si="39"/>
        <v>1.1010236994237705</v>
      </c>
      <c r="BR82" s="21"/>
      <c r="BS82" s="35">
        <f t="shared" si="47"/>
        <v>45047</v>
      </c>
      <c r="BT82" s="24">
        <f t="shared" si="48"/>
        <v>1.5113844198148802E-2</v>
      </c>
      <c r="BU82" s="24">
        <f t="shared" si="49"/>
        <v>2.1182145220602438E-3</v>
      </c>
      <c r="BV82" s="24">
        <f t="shared" si="50"/>
        <v>8.4404529597167169E-3</v>
      </c>
      <c r="BW82" s="24">
        <f t="shared" si="51"/>
        <v>9.1808451929033408E-3</v>
      </c>
      <c r="BX82" s="24">
        <f t="shared" si="52"/>
        <v>5.3733513438541146E-3</v>
      </c>
      <c r="BY82" s="24">
        <f t="shared" si="53"/>
        <v>7.0415436442615772E-3</v>
      </c>
      <c r="BZ82" s="24">
        <f t="shared" si="54"/>
        <v>9.618306391443579E-3</v>
      </c>
      <c r="CA82" s="24">
        <f t="shared" si="55"/>
        <v>1.275079833219649E-3</v>
      </c>
      <c r="CB82" s="24">
        <f t="shared" si="56"/>
        <v>6.841723396959932E-3</v>
      </c>
      <c r="CC82" s="24">
        <f t="shared" si="57"/>
        <v>1.3945139091412345E-3</v>
      </c>
      <c r="CD82" s="24">
        <f t="shared" si="58"/>
        <v>1.0896224583221989E-2</v>
      </c>
      <c r="CE82" s="24">
        <f t="shared" si="59"/>
        <v>2.2335837031631891E-3</v>
      </c>
      <c r="CF82" s="24">
        <f t="shared" si="60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40"/>
        <v>1685.2044949899998</v>
      </c>
      <c r="S83" s="19">
        <f t="shared" si="41"/>
        <v>1791.4288358654453</v>
      </c>
      <c r="T83" s="19">
        <f t="shared" si="42"/>
        <v>1804.7049371483199</v>
      </c>
      <c r="U83" s="19">
        <f t="shared" si="43"/>
        <v>1775.216661428017</v>
      </c>
      <c r="V83" s="19"/>
      <c r="W83" s="20">
        <f t="shared" si="44"/>
        <v>1675.4759229274855</v>
      </c>
      <c r="X83" s="21"/>
      <c r="Y83" s="41">
        <f t="shared" si="46"/>
        <v>5.8219487762752431E-2</v>
      </c>
      <c r="Z83" s="24">
        <f t="shared" si="46"/>
        <v>3.5855391573017981E-2</v>
      </c>
      <c r="AA83" s="24">
        <f t="shared" si="46"/>
        <v>4.5146917893094329E-2</v>
      </c>
      <c r="AB83" s="24">
        <f t="shared" si="45"/>
        <v>3.5650494363698382E-2</v>
      </c>
      <c r="AC83" s="24">
        <f t="shared" si="45"/>
        <v>7.2887708461266243E-2</v>
      </c>
      <c r="AD83" s="24">
        <f t="shared" si="45"/>
        <v>8.4643004963667279E-2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0.11021398794205273</v>
      </c>
      <c r="AH83" s="24">
        <f t="shared" si="45"/>
        <v>6.0621839896594976E-2</v>
      </c>
      <c r="AI83" s="24">
        <f t="shared" si="45"/>
        <v>6.814304920335057E-2</v>
      </c>
      <c r="AJ83" s="24">
        <f t="shared" si="45"/>
        <v>6.6989152415777742E-2</v>
      </c>
      <c r="AK83" s="24">
        <f t="shared" si="35"/>
        <v>6.4326505841734161E-2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5.8217992535353424E-2</v>
      </c>
      <c r="AP83" s="24">
        <f t="shared" si="34"/>
        <v>5.0077941063589426E-2</v>
      </c>
      <c r="AQ83" s="24">
        <f t="shared" si="34"/>
        <v>5.9872329367384181E-2</v>
      </c>
      <c r="AR83" s="24">
        <f t="shared" si="33"/>
        <v>5.6741099392245031E-2</v>
      </c>
      <c r="AS83" s="24" t="e">
        <f t="shared" si="33"/>
        <v>#DIV/0!</v>
      </c>
      <c r="AT83" s="24">
        <f t="shared" si="33"/>
        <v>6.5898831494351828E-2</v>
      </c>
      <c r="AU83" s="21"/>
      <c r="AV83" s="24">
        <f t="shared" si="62"/>
        <v>1.1697258591517814</v>
      </c>
      <c r="AW83" s="24">
        <f t="shared" si="62"/>
        <v>1.184674780255802</v>
      </c>
      <c r="AX83" s="24">
        <f t="shared" si="62"/>
        <v>1.1383408647671596</v>
      </c>
      <c r="AY83" s="24">
        <f t="shared" si="62"/>
        <v>1.2293111768075877</v>
      </c>
      <c r="AZ83" s="24">
        <f t="shared" si="62"/>
        <v>1.1735970563463214</v>
      </c>
      <c r="BA83" s="24">
        <f t="shared" si="62"/>
        <v>1.2264643669890178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1.0483265914519477</v>
      </c>
      <c r="BE83" s="24">
        <f t="shared" si="36"/>
        <v>1.1493075643646224</v>
      </c>
      <c r="BF83" s="24">
        <f t="shared" ref="BF83:BK95" si="63">+L83/L71-1</f>
        <v>1.1543299255697059</v>
      </c>
      <c r="BG83" s="24">
        <f t="shared" si="63"/>
        <v>1.3228066149914084</v>
      </c>
      <c r="BH83" s="24">
        <f t="shared" si="63"/>
        <v>1.2095899931956184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1.1697337330343096</v>
      </c>
      <c r="BM83" s="24">
        <f t="shared" si="39"/>
        <v>1.2147259443040053</v>
      </c>
      <c r="BN83" s="24">
        <f t="shared" si="39"/>
        <v>1.2400993141224879</v>
      </c>
      <c r="BO83" s="24">
        <f t="shared" si="39"/>
        <v>1.2052172339960117</v>
      </c>
      <c r="BP83" s="24" t="e">
        <f t="shared" si="39"/>
        <v>#DIV/0!</v>
      </c>
      <c r="BQ83" s="24">
        <f t="shared" si="39"/>
        <v>1.1307744661259131</v>
      </c>
      <c r="BR83" s="21"/>
      <c r="BS83" s="35">
        <f t="shared" si="47"/>
        <v>45078</v>
      </c>
      <c r="BT83" s="24">
        <f t="shared" si="48"/>
        <v>9.3364806019606804E-3</v>
      </c>
      <c r="BU83" s="24">
        <f t="shared" si="49"/>
        <v>1.1962603274854034E-3</v>
      </c>
      <c r="BV83" s="24">
        <f t="shared" si="50"/>
        <v>3.839957936502345E-3</v>
      </c>
      <c r="BW83" s="24">
        <f t="shared" si="51"/>
        <v>5.8559133676820878E-3</v>
      </c>
      <c r="BX83" s="24">
        <f t="shared" si="52"/>
        <v>5.3545250411692769E-3</v>
      </c>
      <c r="BY83" s="24">
        <f t="shared" si="53"/>
        <v>7.3631004711232299E-3</v>
      </c>
      <c r="BZ83" s="24">
        <f t="shared" si="54"/>
        <v>7.0020298978378907E-3</v>
      </c>
      <c r="CA83" s="24">
        <f t="shared" si="55"/>
        <v>2.1616880433766943E-3</v>
      </c>
      <c r="CB83" s="24">
        <f t="shared" si="56"/>
        <v>4.2316192487347835E-3</v>
      </c>
      <c r="CC83" s="24">
        <f t="shared" si="57"/>
        <v>1.8665138915542432E-3</v>
      </c>
      <c r="CD83" s="24">
        <f t="shared" si="58"/>
        <v>8.0124396276026692E-3</v>
      </c>
      <c r="CE83" s="24">
        <f t="shared" si="59"/>
        <v>1.9990420732938765E-3</v>
      </c>
      <c r="CF83" s="24">
        <f t="shared" si="60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40"/>
        <v>1789.4645289299999</v>
      </c>
      <c r="S84" s="19">
        <f t="shared" si="41"/>
        <v>1905.4013748104867</v>
      </c>
      <c r="T84" s="19">
        <f t="shared" si="42"/>
        <v>1921.4484441682605</v>
      </c>
      <c r="U84" s="19">
        <f t="shared" si="43"/>
        <v>1887.5336908420647</v>
      </c>
      <c r="V84" s="19"/>
      <c r="W84" s="20">
        <f t="shared" si="44"/>
        <v>1783.3838209848047</v>
      </c>
      <c r="X84" s="21"/>
      <c r="Y84" s="41">
        <f t="shared" si="46"/>
        <v>6.1873190529190936E-2</v>
      </c>
      <c r="Z84" s="24">
        <f t="shared" si="46"/>
        <v>5.9592971460699751E-2</v>
      </c>
      <c r="AA84" s="24">
        <f t="shared" si="46"/>
        <v>8.6862210263421336E-2</v>
      </c>
      <c r="AB84" s="24">
        <f t="shared" si="45"/>
        <v>2.5874817441185805E-2</v>
      </c>
      <c r="AC84" s="24">
        <f t="shared" si="45"/>
        <v>3.5955260985711668E-2</v>
      </c>
      <c r="AD84" s="24">
        <f t="shared" si="45"/>
        <v>5.9272020018950267E-2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0.12618858438737446</v>
      </c>
      <c r="AH84" s="24">
        <f t="shared" si="45"/>
        <v>0.12262126308765242</v>
      </c>
      <c r="AI84" s="24">
        <f t="shared" si="45"/>
        <v>7.1805359505161537E-2</v>
      </c>
      <c r="AJ84" s="24">
        <f t="shared" si="45"/>
        <v>6.7882485648127266E-2</v>
      </c>
      <c r="AK84" s="24">
        <f t="shared" si="35"/>
        <v>6.4829022975432471E-2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6.1867882651605921E-2</v>
      </c>
      <c r="AP84" s="24">
        <f t="shared" si="34"/>
        <v>6.3621025107581719E-2</v>
      </c>
      <c r="AQ84" s="24">
        <f t="shared" si="34"/>
        <v>6.4688417822146072E-2</v>
      </c>
      <c r="AR84" s="24">
        <f t="shared" si="33"/>
        <v>6.3269476821887105E-2</v>
      </c>
      <c r="AS84" s="24" t="e">
        <f t="shared" si="33"/>
        <v>#DIV/0!</v>
      </c>
      <c r="AT84" s="24">
        <f t="shared" si="33"/>
        <v>6.4404326305552928E-2</v>
      </c>
      <c r="AU84" s="21"/>
      <c r="AV84" s="24">
        <f t="shared" si="62"/>
        <v>1.1458810964619528</v>
      </c>
      <c r="AW84" s="24">
        <f t="shared" si="62"/>
        <v>1.1860409032886512</v>
      </c>
      <c r="AX84" s="24">
        <f t="shared" si="62"/>
        <v>1.1825200090053922</v>
      </c>
      <c r="AY84" s="24">
        <f t="shared" si="62"/>
        <v>1.1301629558882609</v>
      </c>
      <c r="AZ84" s="24">
        <f t="shared" si="62"/>
        <v>1.1503020770525834</v>
      </c>
      <c r="BA84" s="24">
        <f t="shared" si="62"/>
        <v>1.135026687250956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1.2041060827113235</v>
      </c>
      <c r="BE84" s="24">
        <f t="shared" si="61"/>
        <v>1.1282252530127073</v>
      </c>
      <c r="BF84" s="24">
        <f t="shared" si="63"/>
        <v>1.1391413894112827</v>
      </c>
      <c r="BG84" s="24">
        <f t="shared" si="63"/>
        <v>1.2293951447533149</v>
      </c>
      <c r="BH84" s="24">
        <f t="shared" si="63"/>
        <v>1.1745882523941904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1.1458761822061709</v>
      </c>
      <c r="BM84" s="24">
        <f t="shared" si="39"/>
        <v>1.1729048796901984</v>
      </c>
      <c r="BN84" s="24">
        <f t="shared" si="39"/>
        <v>1.1638426334063352</v>
      </c>
      <c r="BO84" s="24">
        <f t="shared" si="39"/>
        <v>1.1358226552205397</v>
      </c>
      <c r="BP84" s="24" t="e">
        <f t="shared" si="39"/>
        <v>#DIV/0!</v>
      </c>
      <c r="BQ84" s="24">
        <f t="shared" si="39"/>
        <v>1.1059238728195373</v>
      </c>
      <c r="BR84" s="21"/>
      <c r="BS84" s="35">
        <f t="shared" si="47"/>
        <v>45108</v>
      </c>
      <c r="BT84" s="24">
        <f t="shared" si="48"/>
        <v>1.5189628291940257E-2</v>
      </c>
      <c r="BU84" s="24">
        <f t="shared" si="49"/>
        <v>2.2731602768922042E-3</v>
      </c>
      <c r="BV84" s="24">
        <f t="shared" si="50"/>
        <v>2.7275685020519296E-3</v>
      </c>
      <c r="BW84" s="24">
        <f t="shared" si="51"/>
        <v>2.9287432917396903E-3</v>
      </c>
      <c r="BX84" s="24">
        <f t="shared" si="52"/>
        <v>3.843179542704878E-3</v>
      </c>
      <c r="BY84" s="24">
        <f t="shared" si="53"/>
        <v>7.3351558296025276E-3</v>
      </c>
      <c r="BZ84" s="24">
        <f t="shared" si="54"/>
        <v>4.1984593105989015E-3</v>
      </c>
      <c r="CA84" s="24">
        <f t="shared" si="55"/>
        <v>2.5966135049869409E-3</v>
      </c>
      <c r="CB84" s="24">
        <f t="shared" si="56"/>
        <v>8.578830096491661E-3</v>
      </c>
      <c r="CC84" s="24">
        <f t="shared" si="57"/>
        <v>1.9852727798385095E-3</v>
      </c>
      <c r="CD84" s="24">
        <f t="shared" si="58"/>
        <v>8.1865755276112409E-3</v>
      </c>
      <c r="CE84" s="24">
        <f t="shared" si="59"/>
        <v>2.0262852004900144E-3</v>
      </c>
      <c r="CF84" s="24">
        <f t="shared" si="60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40"/>
        <v>2008.8477508199999</v>
      </c>
      <c r="S85" s="19">
        <f t="shared" si="41"/>
        <v>2145.8409841282382</v>
      </c>
      <c r="T85" s="19">
        <f t="shared" si="42"/>
        <v>2139.0960077847585</v>
      </c>
      <c r="U85" s="19">
        <f t="shared" si="43"/>
        <v>2089.7703514551804</v>
      </c>
      <c r="V85" s="19"/>
      <c r="W85" s="20">
        <f t="shared" si="44"/>
        <v>1980.4519954606656</v>
      </c>
      <c r="X85" s="21"/>
      <c r="Y85" s="41">
        <f t="shared" si="46"/>
        <v>0.1225980935243256</v>
      </c>
      <c r="Z85" s="24">
        <f t="shared" si="46"/>
        <v>0.15163873003636774</v>
      </c>
      <c r="AA85" s="24">
        <f t="shared" si="46"/>
        <v>7.4079708812101686E-2</v>
      </c>
      <c r="AB85" s="24">
        <f t="shared" si="45"/>
        <v>8.2772744546264487E-2</v>
      </c>
      <c r="AC85" s="24">
        <f t="shared" si="45"/>
        <v>0.11812544594584651</v>
      </c>
      <c r="AD85" s="24">
        <f t="shared" si="45"/>
        <v>0.14363293728472937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5.0468296295464787E-2</v>
      </c>
      <c r="AH85" s="24">
        <f t="shared" si="45"/>
        <v>0.11504507429339261</v>
      </c>
      <c r="AI85" s="24">
        <f t="shared" si="45"/>
        <v>9.4796824551307113E-2</v>
      </c>
      <c r="AJ85" s="24">
        <f t="shared" si="45"/>
        <v>0.12701027764105843</v>
      </c>
      <c r="AK85" s="24">
        <f t="shared" si="35"/>
        <v>9.2380313212415688E-2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0.1225971335800542</v>
      </c>
      <c r="AP85" s="24">
        <f t="shared" si="34"/>
        <v>0.12618843068782071</v>
      </c>
      <c r="AQ85" s="24">
        <f t="shared" si="34"/>
        <v>0.11327265338660242</v>
      </c>
      <c r="AR85" s="24">
        <f t="shared" si="33"/>
        <v>0.10714333820600253</v>
      </c>
      <c r="AS85" s="24" t="e">
        <f t="shared" si="33"/>
        <v>#DIV/0!</v>
      </c>
      <c r="AT85" s="24">
        <f t="shared" si="33"/>
        <v>0.1105023899830142</v>
      </c>
      <c r="AU85" s="21"/>
      <c r="AV85" s="24">
        <f t="shared" si="62"/>
        <v>1.2524030359331322</v>
      </c>
      <c r="AW85" s="24">
        <f t="shared" si="62"/>
        <v>1.3558892587857767</v>
      </c>
      <c r="AX85" s="24">
        <f t="shared" si="62"/>
        <v>1.1842561350544414</v>
      </c>
      <c r="AY85" s="24">
        <f t="shared" si="62"/>
        <v>1.1031041702240256</v>
      </c>
      <c r="AZ85" s="24">
        <f t="shared" si="62"/>
        <v>1.2801481079692936</v>
      </c>
      <c r="BA85" s="24">
        <f t="shared" si="62"/>
        <v>1.2484514810898939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1.2258028465526363</v>
      </c>
      <c r="BE85" s="24">
        <f t="shared" si="61"/>
        <v>1.2585100858141014</v>
      </c>
      <c r="BF85" s="24">
        <f t="shared" si="63"/>
        <v>1.255404171139904</v>
      </c>
      <c r="BG85" s="24">
        <f t="shared" si="63"/>
        <v>1.3659988220119144</v>
      </c>
      <c r="BH85" s="24">
        <f t="shared" si="63"/>
        <v>1.1963704387727416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1.2523926167794941</v>
      </c>
      <c r="BM85" s="24">
        <f t="shared" si="39"/>
        <v>1.2822278091993717</v>
      </c>
      <c r="BN85" s="24">
        <f t="shared" si="39"/>
        <v>1.2419219729155091</v>
      </c>
      <c r="BO85" s="24">
        <f t="shared" si="39"/>
        <v>1.1897666762077761</v>
      </c>
      <c r="BP85" s="24" t="e">
        <f t="shared" si="39"/>
        <v>#DIV/0!</v>
      </c>
      <c r="BQ85" s="24">
        <f t="shared" si="39"/>
        <v>1.1781408444613173</v>
      </c>
      <c r="BR85" s="21"/>
      <c r="BS85" s="35">
        <f t="shared" si="47"/>
        <v>45139</v>
      </c>
      <c r="BT85" s="24">
        <f t="shared" si="48"/>
        <v>3.8568136591172315E-2</v>
      </c>
      <c r="BU85" s="24">
        <f t="shared" si="49"/>
        <v>1.9842677839700127E-3</v>
      </c>
      <c r="BV85" s="24">
        <f t="shared" si="50"/>
        <v>8.4296091962373382E-3</v>
      </c>
      <c r="BW85" s="24">
        <f t="shared" si="51"/>
        <v>9.3870831872204918E-3</v>
      </c>
      <c r="BX85" s="24">
        <f t="shared" si="52"/>
        <v>9.2903020044120318E-3</v>
      </c>
      <c r="BY85" s="24">
        <f t="shared" si="53"/>
        <v>1.456377617981169E-2</v>
      </c>
      <c r="BZ85" s="24">
        <f t="shared" si="54"/>
        <v>9.8209134988704403E-3</v>
      </c>
      <c r="CA85" s="24">
        <f t="shared" si="55"/>
        <v>1.1013981734381523E-3</v>
      </c>
      <c r="CB85" s="24">
        <f t="shared" si="56"/>
        <v>8.5092428388409101E-3</v>
      </c>
      <c r="CC85" s="24">
        <f t="shared" si="57"/>
        <v>2.645455040788185E-3</v>
      </c>
      <c r="CD85" s="24">
        <f t="shared" si="58"/>
        <v>1.5404024806816711E-2</v>
      </c>
      <c r="CE85" s="24">
        <f t="shared" si="59"/>
        <v>2.8954612019766119E-3</v>
      </c>
      <c r="CF85" s="24">
        <f t="shared" si="60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40"/>
        <v>2253.5314975200004</v>
      </c>
      <c r="S86" s="19">
        <f t="shared" si="41"/>
        <v>2443.3473280006324</v>
      </c>
      <c r="T86" s="19">
        <f t="shared" si="42"/>
        <v>2449.1847974050811</v>
      </c>
      <c r="U86" s="19">
        <f t="shared" si="43"/>
        <v>2399.8500087310831</v>
      </c>
      <c r="V86" s="19"/>
      <c r="W86" s="20">
        <f t="shared" si="44"/>
        <v>2221.0553366031932</v>
      </c>
      <c r="X86" s="21"/>
      <c r="Y86" s="41">
        <f t="shared" si="46"/>
        <v>0.12179890371797142</v>
      </c>
      <c r="Z86" s="24">
        <f t="shared" si="46"/>
        <v>0.13168277827251296</v>
      </c>
      <c r="AA86" s="24">
        <f t="shared" si="46"/>
        <v>0.11338135371123004</v>
      </c>
      <c r="AB86" s="24">
        <f t="shared" si="45"/>
        <v>0.17567223122862807</v>
      </c>
      <c r="AC86" s="24">
        <f t="shared" si="45"/>
        <v>6.9941607491293079E-2</v>
      </c>
      <c r="AD86" s="24">
        <f t="shared" si="45"/>
        <v>0.11857021525734668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8.7820924165149084E-2</v>
      </c>
      <c r="AH86" s="24">
        <f t="shared" si="45"/>
        <v>0.14781264189948828</v>
      </c>
      <c r="AI86" s="24">
        <f t="shared" si="45"/>
        <v>0.10162629515418109</v>
      </c>
      <c r="AJ86" s="24">
        <f t="shared" si="45"/>
        <v>0.1374385059960781</v>
      </c>
      <c r="AK86" s="24">
        <f t="shared" si="35"/>
        <v>0.12624907312697187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0.12180303191226005</v>
      </c>
      <c r="AP86" s="24">
        <f t="shared" si="34"/>
        <v>0.13864323874551121</v>
      </c>
      <c r="AQ86" s="24">
        <f t="shared" si="34"/>
        <v>0.14496253954559513</v>
      </c>
      <c r="AR86" s="24">
        <f t="shared" si="33"/>
        <v>0.14837977630412036</v>
      </c>
      <c r="AS86" s="24" t="e">
        <f t="shared" si="33"/>
        <v>#DIV/0!</v>
      </c>
      <c r="AT86" s="24">
        <f t="shared" si="33"/>
        <v>0.12148910536281976</v>
      </c>
      <c r="AU86" s="21"/>
      <c r="AV86" s="24">
        <f t="shared" si="62"/>
        <v>1.3829095693316455</v>
      </c>
      <c r="AW86" s="24">
        <f t="shared" si="62"/>
        <v>1.4903142164506868</v>
      </c>
      <c r="AX86" s="24">
        <f t="shared" si="62"/>
        <v>1.212937395593674</v>
      </c>
      <c r="AY86" s="24">
        <f t="shared" si="62"/>
        <v>1.2233429830966673</v>
      </c>
      <c r="AZ86" s="24">
        <f t="shared" si="62"/>
        <v>1.383818874867095</v>
      </c>
      <c r="BA86" s="24">
        <f t="shared" si="62"/>
        <v>1.3715083136847048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1.3696415110218214</v>
      </c>
      <c r="BE86" s="24">
        <f t="shared" si="61"/>
        <v>1.4720402187387629</v>
      </c>
      <c r="BF86" s="24">
        <f t="shared" si="63"/>
        <v>1.4031097791691671</v>
      </c>
      <c r="BG86" s="24">
        <f t="shared" si="63"/>
        <v>1.5931493543924078</v>
      </c>
      <c r="BH86" s="24">
        <f t="shared" si="63"/>
        <v>1.3120855045530635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1.3829026285592945</v>
      </c>
      <c r="BM86" s="24">
        <f t="shared" si="39"/>
        <v>1.4306198935884997</v>
      </c>
      <c r="BN86" s="24">
        <f t="shared" si="39"/>
        <v>1.4075814161456384</v>
      </c>
      <c r="BO86" s="24">
        <f t="shared" si="39"/>
        <v>1.3324947498166222</v>
      </c>
      <c r="BP86" s="24" t="e">
        <f t="shared" si="39"/>
        <v>#DIV/0!</v>
      </c>
      <c r="BQ86" s="24">
        <f t="shared" si="39"/>
        <v>1.2958132589939471</v>
      </c>
      <c r="BR86" s="21"/>
      <c r="BS86" s="35">
        <f t="shared" si="47"/>
        <v>45170</v>
      </c>
      <c r="BT86" s="24">
        <f t="shared" si="48"/>
        <v>3.4358916529549685E-2</v>
      </c>
      <c r="BU86" s="24">
        <f t="shared" si="49"/>
        <v>2.9057273719403421E-3</v>
      </c>
      <c r="BV86" s="24">
        <f t="shared" si="50"/>
        <v>1.7255844458795674E-2</v>
      </c>
      <c r="BW86" s="24">
        <f t="shared" si="51"/>
        <v>5.5359103177561172E-3</v>
      </c>
      <c r="BX86" s="24">
        <f t="shared" si="52"/>
        <v>7.8129267562119711E-3</v>
      </c>
      <c r="BY86" s="24">
        <f t="shared" si="53"/>
        <v>7.4932134625715231E-3</v>
      </c>
      <c r="BZ86" s="24">
        <f t="shared" si="54"/>
        <v>1.0439578747176369E-2</v>
      </c>
      <c r="CA86" s="24">
        <f t="shared" si="55"/>
        <v>1.7934214515982327E-3</v>
      </c>
      <c r="CB86" s="24">
        <f t="shared" si="56"/>
        <v>1.0859319012036949E-2</v>
      </c>
      <c r="CC86" s="24">
        <f t="shared" si="57"/>
        <v>2.7658072929721157E-3</v>
      </c>
      <c r="CD86" s="24">
        <f t="shared" si="58"/>
        <v>1.6734292114243463E-2</v>
      </c>
      <c r="CE86" s="24">
        <f t="shared" si="59"/>
        <v>3.8504907313436972E-3</v>
      </c>
      <c r="CF86" s="24">
        <f t="shared" si="60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40"/>
        <v>2447.6255586399998</v>
      </c>
      <c r="S87" s="19">
        <f t="shared" si="41"/>
        <v>2671.9307855337975</v>
      </c>
      <c r="T87" s="19">
        <f t="shared" si="42"/>
        <v>2687.5396918874626</v>
      </c>
      <c r="U87" s="19">
        <f t="shared" si="43"/>
        <v>2643.5190247574701</v>
      </c>
      <c r="V87" s="19"/>
      <c r="W87" s="20">
        <f t="shared" si="44"/>
        <v>2407.4935788805542</v>
      </c>
      <c r="X87" s="21"/>
      <c r="Y87" s="41">
        <f t="shared" si="46"/>
        <v>8.612751353074799E-2</v>
      </c>
      <c r="Z87" s="24">
        <f t="shared" si="46"/>
        <v>8.6998265440617395E-2</v>
      </c>
      <c r="AA87" s="24">
        <f t="shared" si="46"/>
        <v>0.10246622895214141</v>
      </c>
      <c r="AB87" s="24">
        <f t="shared" si="45"/>
        <v>0.10720556543582993</v>
      </c>
      <c r="AC87" s="24">
        <f t="shared" si="45"/>
        <v>8.9462732817859214E-2</v>
      </c>
      <c r="AD87" s="24">
        <f t="shared" si="45"/>
        <v>0.11399835869574293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0.13261679756013134</v>
      </c>
      <c r="AH87" s="24">
        <f t="shared" si="45"/>
        <v>9.8488551772538457E-2</v>
      </c>
      <c r="AI87" s="24">
        <f t="shared" si="45"/>
        <v>6.5886423684866191E-2</v>
      </c>
      <c r="AJ87" s="24">
        <f t="shared" si="45"/>
        <v>8.795026411192941E-2</v>
      </c>
      <c r="AK87" s="24">
        <f t="shared" si="35"/>
        <v>6.3207083799001085E-2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8.6128843254952958E-2</v>
      </c>
      <c r="AP87" s="24">
        <f t="shared" si="34"/>
        <v>9.3553403117768275E-2</v>
      </c>
      <c r="AQ87" s="24">
        <f t="shared" si="34"/>
        <v>9.7320093908356498E-2</v>
      </c>
      <c r="AR87" s="24">
        <f t="shared" si="33"/>
        <v>0.10153510225217222</v>
      </c>
      <c r="AS87" s="24" t="e">
        <f t="shared" si="33"/>
        <v>#DIV/0!</v>
      </c>
      <c r="AT87" s="24">
        <f t="shared" si="33"/>
        <v>8.3941286470823995E-2</v>
      </c>
      <c r="AU87" s="21"/>
      <c r="AV87" s="24">
        <f t="shared" si="62"/>
        <v>1.4290375163440854</v>
      </c>
      <c r="AW87" s="24">
        <f t="shared" si="62"/>
        <v>1.5369191989573832</v>
      </c>
      <c r="AX87" s="24">
        <f t="shared" si="62"/>
        <v>1.3164025888951287</v>
      </c>
      <c r="AY87" s="24">
        <f t="shared" si="62"/>
        <v>1.3068814460896077</v>
      </c>
      <c r="AZ87" s="24">
        <f t="shared" si="62"/>
        <v>1.4025182961074516</v>
      </c>
      <c r="BA87" s="24">
        <f t="shared" si="62"/>
        <v>1.5352846370611108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1.3632859368964314</v>
      </c>
      <c r="BE87" s="24">
        <f t="shared" si="61"/>
        <v>1.5798232023399263</v>
      </c>
      <c r="BF87" s="24">
        <f t="shared" si="63"/>
        <v>1.3296027314493792</v>
      </c>
      <c r="BG87" s="24">
        <f t="shared" si="63"/>
        <v>1.6120182443400854</v>
      </c>
      <c r="BH87" s="24">
        <f t="shared" si="63"/>
        <v>1.3183826599651822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1.4290371587712105</v>
      </c>
      <c r="BM87" s="24">
        <f t="shared" si="39"/>
        <v>1.4972819458995001</v>
      </c>
      <c r="BN87" s="24">
        <f t="shared" si="39"/>
        <v>1.4843049813421332</v>
      </c>
      <c r="BO87" s="24">
        <f t="shared" si="39"/>
        <v>1.4314837401467471</v>
      </c>
      <c r="BP87" s="24" t="e">
        <f t="shared" si="39"/>
        <v>#DIV/0!</v>
      </c>
      <c r="BQ87" s="24">
        <f t="shared" si="39"/>
        <v>1.3474475288448855</v>
      </c>
      <c r="BR87" s="21"/>
      <c r="BS87" s="35">
        <f t="shared" si="47"/>
        <v>45200</v>
      </c>
      <c r="BT87" s="24">
        <f t="shared" si="48"/>
        <v>2.2899751473111456E-2</v>
      </c>
      <c r="BU87" s="24">
        <f t="shared" si="49"/>
        <v>2.6062910473740944E-3</v>
      </c>
      <c r="BV87" s="24">
        <f t="shared" si="50"/>
        <v>1.1036253844889139E-2</v>
      </c>
      <c r="BW87" s="24">
        <f t="shared" si="51"/>
        <v>6.7536828418820073E-3</v>
      </c>
      <c r="BX87" s="24">
        <f t="shared" si="52"/>
        <v>7.4900545889388347E-3</v>
      </c>
      <c r="BY87" s="24">
        <f t="shared" si="53"/>
        <v>4.7514400514582179E-3</v>
      </c>
      <c r="BZ87" s="24">
        <f t="shared" si="54"/>
        <v>6.0095096225679474E-3</v>
      </c>
      <c r="CA87" s="24">
        <f t="shared" si="55"/>
        <v>2.6261848426776648E-3</v>
      </c>
      <c r="CB87" s="24">
        <f t="shared" si="56"/>
        <v>7.4034262763101547E-3</v>
      </c>
      <c r="CC87" s="24">
        <f t="shared" si="57"/>
        <v>1.7608851914939483E-3</v>
      </c>
      <c r="CD87" s="24">
        <f t="shared" si="58"/>
        <v>1.0857978649452406E-2</v>
      </c>
      <c r="CE87" s="24">
        <f t="shared" si="59"/>
        <v>1.9354104110600578E-3</v>
      </c>
      <c r="CF87" s="24">
        <f t="shared" si="60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40"/>
        <v>2763.4890880099997</v>
      </c>
      <c r="S88" s="19">
        <f t="shared" si="41"/>
        <v>3034.7832239734685</v>
      </c>
      <c r="T88" s="19">
        <f t="shared" si="42"/>
        <v>2999.9736328871891</v>
      </c>
      <c r="U88" s="19">
        <f t="shared" si="43"/>
        <v>2938.9732608459449</v>
      </c>
      <c r="V88" s="19"/>
      <c r="W88" s="20">
        <f t="shared" si="44"/>
        <v>2699.3862104827849</v>
      </c>
      <c r="X88" s="21"/>
      <c r="Y88" s="41">
        <f t="shared" si="46"/>
        <v>0.1290547952761214</v>
      </c>
      <c r="Z88" s="24">
        <f t="shared" si="46"/>
        <v>0.1675503293658489</v>
      </c>
      <c r="AA88" s="24">
        <f t="shared" si="46"/>
        <v>0.11623756851070932</v>
      </c>
      <c r="AB88" s="24">
        <f t="shared" si="45"/>
        <v>8.862383691456599E-2</v>
      </c>
      <c r="AC88" s="24">
        <f t="shared" si="45"/>
        <v>5.659361271413843E-2</v>
      </c>
      <c r="AD88" s="24">
        <f t="shared" si="45"/>
        <v>0.12185943339954997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0.15461394673307627</v>
      </c>
      <c r="AH88" s="24">
        <f t="shared" si="45"/>
        <v>0.13352400436426581</v>
      </c>
      <c r="AI88" s="24">
        <f t="shared" si="45"/>
        <v>0.1019906017617076</v>
      </c>
      <c r="AJ88" s="24">
        <f t="shared" si="45"/>
        <v>0.12635238364663026</v>
      </c>
      <c r="AK88" s="24">
        <f t="shared" si="35"/>
        <v>0.11490538963440189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0.12904895859377552</v>
      </c>
      <c r="AP88" s="24">
        <f t="shared" si="34"/>
        <v>0.13580158603067272</v>
      </c>
      <c r="AQ88" s="24">
        <f t="shared" si="34"/>
        <v>0.11625277272846657</v>
      </c>
      <c r="AR88" s="24">
        <f t="shared" si="33"/>
        <v>0.11176550398217056</v>
      </c>
      <c r="AS88" s="24" t="e">
        <f t="shared" si="33"/>
        <v>#DIV/0!</v>
      </c>
      <c r="AT88" s="24">
        <f t="shared" si="33"/>
        <v>0.12124336868967101</v>
      </c>
      <c r="AU88" s="21"/>
      <c r="AV88" s="24">
        <f t="shared" si="62"/>
        <v>1.6119359252992385</v>
      </c>
      <c r="AW88" s="24">
        <f t="shared" si="62"/>
        <v>1.8735545403984259</v>
      </c>
      <c r="AX88" s="24">
        <f t="shared" si="62"/>
        <v>1.4459892803151773</v>
      </c>
      <c r="AY88" s="24">
        <f t="shared" si="62"/>
        <v>1.41133946248361</v>
      </c>
      <c r="AZ88" s="24">
        <f t="shared" si="62"/>
        <v>1.2927988241038619</v>
      </c>
      <c r="BA88" s="24">
        <f t="shared" si="62"/>
        <v>1.6935644919864186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1.5809649162924289</v>
      </c>
      <c r="BE88" s="24">
        <f t="shared" si="61"/>
        <v>1.804740475065282</v>
      </c>
      <c r="BF88" s="24">
        <f t="shared" si="63"/>
        <v>1.4786940492411862</v>
      </c>
      <c r="BG88" s="24">
        <f t="shared" si="63"/>
        <v>1.7883081486409598</v>
      </c>
      <c r="BH88" s="24">
        <f t="shared" si="63"/>
        <v>1.4413404772672269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1.6119225926308007</v>
      </c>
      <c r="BM88" s="24">
        <f t="shared" si="39"/>
        <v>1.720149860522564</v>
      </c>
      <c r="BN88" s="24">
        <f t="shared" si="39"/>
        <v>1.6424798703364636</v>
      </c>
      <c r="BO88" s="24">
        <f t="shared" si="39"/>
        <v>1.5817019810360367</v>
      </c>
      <c r="BP88" s="24" t="e">
        <f t="shared" si="39"/>
        <v>#DIV/0!</v>
      </c>
      <c r="BQ88" s="24">
        <f t="shared" si="39"/>
        <v>1.5081490038966248</v>
      </c>
      <c r="BR88" s="21"/>
      <c r="BS88" s="35">
        <f t="shared" si="47"/>
        <v>45231</v>
      </c>
      <c r="BT88" s="24">
        <f t="shared" si="48"/>
        <v>4.4138086040615872E-2</v>
      </c>
      <c r="BU88" s="24">
        <f t="shared" si="49"/>
        <v>3.0010494757034033E-3</v>
      </c>
      <c r="BV88" s="24">
        <f t="shared" si="50"/>
        <v>9.3004153188985771E-3</v>
      </c>
      <c r="BW88" s="24">
        <f t="shared" si="51"/>
        <v>4.2854603738817923E-3</v>
      </c>
      <c r="BX88" s="24">
        <f t="shared" si="52"/>
        <v>8.2120063123962053E-3</v>
      </c>
      <c r="BY88" s="24">
        <f t="shared" si="53"/>
        <v>1.5390656427919171E-2</v>
      </c>
      <c r="BZ88" s="24">
        <f t="shared" si="54"/>
        <v>9.636041821156965E-3</v>
      </c>
      <c r="CA88" s="24">
        <f t="shared" si="55"/>
        <v>3.192843291189405E-3</v>
      </c>
      <c r="CB88" s="24">
        <f t="shared" si="56"/>
        <v>1.0151286213032127E-2</v>
      </c>
      <c r="CC88" s="24">
        <f t="shared" si="57"/>
        <v>2.675009791364074E-3</v>
      </c>
      <c r="CD88" s="24">
        <f t="shared" si="58"/>
        <v>1.5625125036515881E-2</v>
      </c>
      <c r="CE88" s="24">
        <f t="shared" si="59"/>
        <v>3.4441714724634449E-3</v>
      </c>
      <c r="CF88" s="24">
        <f t="shared" si="60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40"/>
        <v>3456.6911957300008</v>
      </c>
      <c r="S89" s="19">
        <f t="shared" si="41"/>
        <v>3811.7738685091608</v>
      </c>
      <c r="T89" s="19">
        <f t="shared" si="42"/>
        <v>3696.9418826003825</v>
      </c>
      <c r="U89" s="19">
        <f t="shared" si="43"/>
        <v>3631.8625450523868</v>
      </c>
      <c r="V89" s="19"/>
      <c r="W89" s="20">
        <f t="shared" si="44"/>
        <v>3375.1539752452395</v>
      </c>
      <c r="X89" s="21"/>
      <c r="Y89" s="41">
        <f t="shared" si="46"/>
        <v>0.25084997475967419</v>
      </c>
      <c r="Z89" s="24">
        <f t="shared" si="46"/>
        <v>0.29539786584388072</v>
      </c>
      <c r="AA89" s="24">
        <f t="shared" si="46"/>
        <v>0.2049373384808677</v>
      </c>
      <c r="AB89" s="24">
        <f t="shared" si="45"/>
        <v>0.18514079006859818</v>
      </c>
      <c r="AC89" s="24">
        <f t="shared" si="45"/>
        <v>0.14521775981815144</v>
      </c>
      <c r="AD89" s="24">
        <f t="shared" si="45"/>
        <v>0.30834785578770774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0.15944009112887447</v>
      </c>
      <c r="AH89" s="24">
        <f t="shared" si="45"/>
        <v>0.20974322062723338</v>
      </c>
      <c r="AI89" s="24">
        <f t="shared" si="45"/>
        <v>6.9547470460847194E-2</v>
      </c>
      <c r="AJ89" s="24">
        <f t="shared" si="45"/>
        <v>0.22469551733420334</v>
      </c>
      <c r="AK89" s="24">
        <f t="shared" si="35"/>
        <v>0.31167371163934598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0.25084307758898339</v>
      </c>
      <c r="AP89" s="24">
        <f t="shared" si="34"/>
        <v>0.25602838397082328</v>
      </c>
      <c r="AQ89" s="24">
        <f t="shared" si="34"/>
        <v>0.2323247918157294</v>
      </c>
      <c r="AR89" s="24">
        <f t="shared" si="33"/>
        <v>0.23575896162015542</v>
      </c>
      <c r="AS89" s="24" t="e">
        <f t="shared" si="33"/>
        <v>#DIV/0!</v>
      </c>
      <c r="AT89" s="24">
        <f t="shared" si="33"/>
        <v>0.25034126726223205</v>
      </c>
      <c r="AU89" s="21"/>
      <c r="AV89" s="24">
        <f t="shared" si="62"/>
        <v>2.1014188058006922</v>
      </c>
      <c r="AW89" s="24">
        <f t="shared" si="62"/>
        <v>2.5292835875922779</v>
      </c>
      <c r="AX89" s="24">
        <f t="shared" si="62"/>
        <v>1.7617286225247781</v>
      </c>
      <c r="AY89" s="24">
        <f t="shared" si="62"/>
        <v>1.746511982349134</v>
      </c>
      <c r="AZ89" s="24">
        <f t="shared" si="62"/>
        <v>1.519930899976329</v>
      </c>
      <c r="BA89" s="24">
        <f t="shared" si="62"/>
        <v>2.3152319381938899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1.9162547884251819</v>
      </c>
      <c r="BE89" s="24">
        <f t="shared" si="61"/>
        <v>2.2646622776194385</v>
      </c>
      <c r="BF89" s="24">
        <f t="shared" si="63"/>
        <v>1.5126412730321013</v>
      </c>
      <c r="BG89" s="24">
        <f t="shared" si="63"/>
        <v>2.1787987505840078</v>
      </c>
      <c r="BH89" s="24">
        <f t="shared" si="63"/>
        <v>2.0204408245211138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2.1013888839462171</v>
      </c>
      <c r="BM89" s="24">
        <f t="shared" si="39"/>
        <v>2.2363181893985802</v>
      </c>
      <c r="BN89" s="24">
        <f t="shared" si="39"/>
        <v>2.0850933446428899</v>
      </c>
      <c r="BO89" s="24">
        <f t="shared" si="39"/>
        <v>2.0450501291495518</v>
      </c>
      <c r="BP89" s="24" t="e">
        <f t="shared" si="39"/>
        <v>#DIV/0!</v>
      </c>
      <c r="BQ89" s="24">
        <f t="shared" si="39"/>
        <v>1.9886421807705466</v>
      </c>
      <c r="BR89" s="21"/>
      <c r="BS89" s="35">
        <f t="shared" si="47"/>
        <v>45261</v>
      </c>
      <c r="BT89" s="24">
        <f t="shared" si="48"/>
        <v>8.0470399137305595E-2</v>
      </c>
      <c r="BU89" s="24">
        <f t="shared" si="49"/>
        <v>5.2310557186979216E-3</v>
      </c>
      <c r="BV89" s="24">
        <f t="shared" si="50"/>
        <v>1.8733405196793129E-2</v>
      </c>
      <c r="BW89" s="24">
        <f t="shared" si="51"/>
        <v>1.0290648862737872E-2</v>
      </c>
      <c r="BX89" s="24">
        <f t="shared" si="52"/>
        <v>2.0646882076111792E-2</v>
      </c>
      <c r="BY89" s="24">
        <f t="shared" si="53"/>
        <v>2.7886784382480507E-2</v>
      </c>
      <c r="BZ89" s="24">
        <f t="shared" si="54"/>
        <v>2.9487305986932912E-2</v>
      </c>
      <c r="CA89" s="24">
        <f t="shared" si="55"/>
        <v>3.3670398037225426E-3</v>
      </c>
      <c r="CB89" s="24">
        <f t="shared" si="56"/>
        <v>1.6009042543066874E-2</v>
      </c>
      <c r="CC89" s="24">
        <f t="shared" si="57"/>
        <v>1.780366572761795E-3</v>
      </c>
      <c r="CD89" s="24">
        <f t="shared" si="58"/>
        <v>2.7720032379990839E-2</v>
      </c>
      <c r="CE89" s="24">
        <f t="shared" si="59"/>
        <v>9.2250246161027886E-3</v>
      </c>
      <c r="CF89" s="24">
        <f t="shared" si="60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40"/>
        <v>4132.4802762899999</v>
      </c>
      <c r="S90" s="19">
        <f t="shared" si="41"/>
        <v>4574.2064019583086</v>
      </c>
      <c r="T90" s="19">
        <f t="shared" si="42"/>
        <v>4445.4041446872434</v>
      </c>
      <c r="U90" s="19">
        <f t="shared" si="43"/>
        <v>4390.4345949941799</v>
      </c>
      <c r="V90" s="19"/>
      <c r="W90" s="20">
        <f t="shared" si="44"/>
        <v>4082.2673495287554</v>
      </c>
      <c r="X90" s="21"/>
      <c r="Y90" s="41">
        <f t="shared" si="46"/>
        <v>0.19551815973106401</v>
      </c>
      <c r="Z90" s="24">
        <f t="shared" si="46"/>
        <v>0.19616270999556695</v>
      </c>
      <c r="AA90" s="24">
        <f t="shared" si="46"/>
        <v>0.20552171480157178</v>
      </c>
      <c r="AB90" s="24">
        <f t="shared" si="45"/>
        <v>0.11097409700711269</v>
      </c>
      <c r="AC90" s="24">
        <f t="shared" si="45"/>
        <v>9.3071274734852993E-2</v>
      </c>
      <c r="AD90" s="24">
        <f t="shared" si="45"/>
        <v>0.20823455380487266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0.24933798658966788</v>
      </c>
      <c r="AH90" s="24">
        <f t="shared" si="45"/>
        <v>0.24010652219527673</v>
      </c>
      <c r="AI90" s="24">
        <f t="shared" si="45"/>
        <v>8.4559440294833532E-3</v>
      </c>
      <c r="AJ90" s="24">
        <f t="shared" si="45"/>
        <v>0.18808229832814227</v>
      </c>
      <c r="AK90" s="24">
        <f t="shared" si="35"/>
        <v>0.43835799607330772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0.19550172181848091</v>
      </c>
      <c r="AP90" s="24">
        <f t="shared" si="34"/>
        <v>0.20002039988467257</v>
      </c>
      <c r="AQ90" s="24">
        <f t="shared" si="34"/>
        <v>0.20245443013575359</v>
      </c>
      <c r="AR90" s="24">
        <f t="shared" si="33"/>
        <v>0.20886584790362739</v>
      </c>
      <c r="AS90" s="24" t="e">
        <f t="shared" si="33"/>
        <v>#DIV/0!</v>
      </c>
      <c r="AT90" s="24">
        <f t="shared" si="33"/>
        <v>0.20950551573936327</v>
      </c>
      <c r="AU90" s="21"/>
      <c r="AV90" s="24">
        <f t="shared" si="62"/>
        <v>2.4992332554592971</v>
      </c>
      <c r="AW90" s="24">
        <f t="shared" si="62"/>
        <v>2.9584789509249325</v>
      </c>
      <c r="AX90" s="24">
        <f t="shared" si="62"/>
        <v>2.0956004147025369</v>
      </c>
      <c r="AY90" s="24">
        <f t="shared" si="62"/>
        <v>2.0079270440867565</v>
      </c>
      <c r="AZ90" s="24">
        <f t="shared" si="62"/>
        <v>1.5540780184354896</v>
      </c>
      <c r="BA90" s="24">
        <f t="shared" si="62"/>
        <v>2.8163970621920016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2.3688953507579078</v>
      </c>
      <c r="BE90" s="24">
        <f t="shared" si="61"/>
        <v>2.6634758265663216</v>
      </c>
      <c r="BF90" s="24">
        <f t="shared" si="63"/>
        <v>1.5152588697185898</v>
      </c>
      <c r="BG90" s="24">
        <f t="shared" si="63"/>
        <v>2.5809251608139379</v>
      </c>
      <c r="BH90" s="24">
        <f t="shared" si="63"/>
        <v>3.0595841417018015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2.4991707280368995</v>
      </c>
      <c r="BM90" s="24">
        <f t="shared" si="39"/>
        <v>2.6675776465539731</v>
      </c>
      <c r="BN90" s="24">
        <f t="shared" si="39"/>
        <v>2.5229970908656139</v>
      </c>
      <c r="BO90" s="24">
        <f t="shared" si="39"/>
        <v>2.4981864450672053</v>
      </c>
      <c r="BP90" s="24" t="e">
        <f t="shared" si="39"/>
        <v>#DIV/0!</v>
      </c>
      <c r="BQ90" s="24">
        <f t="shared" si="39"/>
        <v>2.4303094920815589</v>
      </c>
      <c r="BR90" s="21"/>
      <c r="BS90" s="35">
        <f t="shared" si="47"/>
        <v>45292</v>
      </c>
      <c r="BT90" s="24">
        <f t="shared" si="48"/>
        <v>5.5340516465312295E-2</v>
      </c>
      <c r="BU90" s="24">
        <f t="shared" si="49"/>
        <v>5.0534178193603245E-3</v>
      </c>
      <c r="BV90" s="24">
        <f t="shared" si="50"/>
        <v>1.0639003598462843E-2</v>
      </c>
      <c r="BW90" s="24">
        <f t="shared" si="51"/>
        <v>6.0383952798591222E-3</v>
      </c>
      <c r="BX90" s="24">
        <f t="shared" si="52"/>
        <v>1.458425818740995E-2</v>
      </c>
      <c r="BY90" s="24">
        <f t="shared" si="53"/>
        <v>1.9545046398490824E-2</v>
      </c>
      <c r="BZ90" s="24">
        <f t="shared" si="54"/>
        <v>2.5190151854287749E-2</v>
      </c>
      <c r="CA90" s="24">
        <f t="shared" si="55"/>
        <v>4.8807015744121189E-3</v>
      </c>
      <c r="CB90" s="24">
        <f t="shared" si="56"/>
        <v>1.7724310786426112E-2</v>
      </c>
      <c r="CC90" s="24">
        <f t="shared" si="57"/>
        <v>1.8509088558938574E-4</v>
      </c>
      <c r="CD90" s="24">
        <f t="shared" si="58"/>
        <v>2.2718002977802791E-2</v>
      </c>
      <c r="CE90" s="24">
        <f t="shared" si="59"/>
        <v>1.3605574481434672E-2</v>
      </c>
      <c r="CF90" s="24">
        <f t="shared" si="60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40"/>
        <v>4751.2590275599996</v>
      </c>
      <c r="S91" s="19">
        <f t="shared" si="41"/>
        <v>5092.9812828016438</v>
      </c>
      <c r="T91" s="19">
        <f t="shared" si="42"/>
        <v>4864.2844426386237</v>
      </c>
      <c r="U91" s="19">
        <f t="shared" si="43"/>
        <v>4794.8635778424532</v>
      </c>
      <c r="V91" s="19"/>
      <c r="W91" s="20">
        <f t="shared" si="44"/>
        <v>4732.8815149451812</v>
      </c>
      <c r="X91" s="21"/>
      <c r="Y91" s="41">
        <f t="shared" si="46"/>
        <v>0.14973905493530637</v>
      </c>
      <c r="Z91" s="24">
        <f t="shared" si="46"/>
        <v>0.13382429892869996</v>
      </c>
      <c r="AA91" s="24">
        <f t="shared" si="46"/>
        <v>0.1857776614664326</v>
      </c>
      <c r="AB91" s="24">
        <f t="shared" si="45"/>
        <v>6.69175394783037E-2</v>
      </c>
      <c r="AC91" s="24">
        <f t="shared" si="45"/>
        <v>0.22949430308293461</v>
      </c>
      <c r="AD91" s="24">
        <f t="shared" si="45"/>
        <v>9.9642687979791145E-2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0.25045253884304897</v>
      </c>
      <c r="AH91" s="24">
        <f t="shared" si="45"/>
        <v>8.7095485681227602E-2</v>
      </c>
      <c r="AI91" s="24">
        <f t="shared" si="45"/>
        <v>0.14921570233145465</v>
      </c>
      <c r="AJ91" s="24">
        <f t="shared" si="45"/>
        <v>9.9044409940412859E-2</v>
      </c>
      <c r="AK91" s="24">
        <f t="shared" si="35"/>
        <v>0.14826103537999447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0.14973543971164904</v>
      </c>
      <c r="AP91" s="24">
        <f t="shared" si="34"/>
        <v>0.11341308967195651</v>
      </c>
      <c r="AQ91" s="24">
        <f t="shared" si="34"/>
        <v>9.4227720206719434E-2</v>
      </c>
      <c r="AR91" s="24">
        <f t="shared" si="33"/>
        <v>9.2115933878024192E-2</v>
      </c>
      <c r="AS91" s="24" t="e">
        <f t="shared" si="33"/>
        <v>#DIV/0!</v>
      </c>
      <c r="AT91" s="24">
        <f t="shared" si="33"/>
        <v>0.15937568750648601</v>
      </c>
      <c r="AU91" s="21"/>
      <c r="AV91" s="24">
        <f t="shared" si="62"/>
        <v>2.7708655556783071</v>
      </c>
      <c r="AW91" s="24">
        <f t="shared" si="62"/>
        <v>3.0719152816301962</v>
      </c>
      <c r="AX91" s="24">
        <f t="shared" si="62"/>
        <v>2.4849580046481621</v>
      </c>
      <c r="AY91" s="24">
        <f t="shared" si="62"/>
        <v>2.0686180619905312</v>
      </c>
      <c r="AZ91" s="24">
        <f t="shared" si="62"/>
        <v>2.0009699460452537</v>
      </c>
      <c r="BA91" s="24">
        <f t="shared" si="62"/>
        <v>2.9942477128858163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2.9095351575612893</v>
      </c>
      <c r="BE91" s="24">
        <f t="shared" si="61"/>
        <v>2.77766192701697</v>
      </c>
      <c r="BF91" s="24">
        <f t="shared" si="63"/>
        <v>1.7738535794257282</v>
      </c>
      <c r="BG91" s="24">
        <f t="shared" si="63"/>
        <v>2.6518115837059519</v>
      </c>
      <c r="BH91" s="24">
        <f t="shared" si="63"/>
        <v>3.3545356938744586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2.770795959007752</v>
      </c>
      <c r="BM91" s="24">
        <f t="shared" si="39"/>
        <v>2.7973690471468355</v>
      </c>
      <c r="BN91" s="24">
        <f t="shared" si="39"/>
        <v>2.6374719336696093</v>
      </c>
      <c r="BO91" s="24">
        <f t="shared" si="39"/>
        <v>2.6311808440909834</v>
      </c>
      <c r="BP91" s="24" t="e">
        <f t="shared" si="39"/>
        <v>#DIV/0!</v>
      </c>
      <c r="BQ91" s="24">
        <f t="shared" si="39"/>
        <v>2.7819230649517617</v>
      </c>
      <c r="BR91" s="21"/>
      <c r="BS91" s="35">
        <f t="shared" si="47"/>
        <v>45323</v>
      </c>
      <c r="BT91" s="24">
        <f t="shared" si="48"/>
        <v>3.7774246847957341E-2</v>
      </c>
      <c r="BU91" s="24">
        <f t="shared" si="49"/>
        <v>4.6061687500408358E-3</v>
      </c>
      <c r="BV91" s="24">
        <f t="shared" si="50"/>
        <v>5.9616579612382812E-3</v>
      </c>
      <c r="BW91" s="24">
        <f t="shared" si="51"/>
        <v>1.3613509227754091E-2</v>
      </c>
      <c r="BX91" s="24">
        <f t="shared" si="52"/>
        <v>7.0529703236241487E-3</v>
      </c>
      <c r="BY91" s="24">
        <f t="shared" si="53"/>
        <v>1.4332931492210852E-2</v>
      </c>
      <c r="BZ91" s="24">
        <f t="shared" si="54"/>
        <v>3.4421325032746676E-2</v>
      </c>
      <c r="CA91" s="24">
        <f t="shared" si="55"/>
        <v>5.123220074439579E-3</v>
      </c>
      <c r="CB91" s="24">
        <f t="shared" si="56"/>
        <v>6.6690482395675805E-3</v>
      </c>
      <c r="CC91" s="24">
        <f t="shared" si="57"/>
        <v>2.7551053737962135E-3</v>
      </c>
      <c r="CD91" s="24">
        <f t="shared" si="58"/>
        <v>1.1888923863859919E-2</v>
      </c>
      <c r="CE91" s="24">
        <f t="shared" si="59"/>
        <v>5.5363787692569036E-3</v>
      </c>
      <c r="CF91" s="24">
        <f t="shared" si="60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40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42"/>
        <v>5276.2494167167442</v>
      </c>
      <c r="U92" s="19">
        <f t="shared" si="43"/>
        <v>5218.9760292588289</v>
      </c>
      <c r="V92" s="19"/>
      <c r="W92" s="20">
        <f t="shared" si="44"/>
        <v>5299.2963245624151</v>
      </c>
      <c r="X92" s="21"/>
      <c r="Y92" s="41">
        <f t="shared" si="46"/>
        <v>0.11482187140392397</v>
      </c>
      <c r="Z92" s="24">
        <f t="shared" si="46"/>
        <v>0.11537357046806673</v>
      </c>
      <c r="AA92" s="24">
        <f t="shared" si="46"/>
        <v>0.1247096119526967</v>
      </c>
      <c r="AB92" s="24">
        <f t="shared" si="45"/>
        <v>0.12236399477809679</v>
      </c>
      <c r="AC92" s="24">
        <f t="shared" si="45"/>
        <v>0.13880457033259663</v>
      </c>
      <c r="AD92" s="24">
        <f t="shared" si="45"/>
        <v>4.8458739206823642E-2</v>
      </c>
      <c r="AE92" s="24">
        <f t="shared" si="45"/>
        <v>0.12595378891095943</v>
      </c>
      <c r="AF92" s="24">
        <f t="shared" si="45"/>
        <v>0.12152852376090517</v>
      </c>
      <c r="AG92" s="24">
        <f t="shared" si="45"/>
        <v>0.15718354496838316</v>
      </c>
      <c r="AH92" s="24">
        <f t="shared" si="45"/>
        <v>8.5712323383192013E-2</v>
      </c>
      <c r="AI92" s="24">
        <f t="shared" si="45"/>
        <v>0.46969868859735597</v>
      </c>
      <c r="AJ92" s="24">
        <f t="shared" si="45"/>
        <v>7.617068879165001E-2</v>
      </c>
      <c r="AK92" s="24">
        <f t="shared" si="35"/>
        <v>9.1189908899565131E-2</v>
      </c>
      <c r="AL92" s="24">
        <f t="shared" si="35"/>
        <v>0.12266566046710081</v>
      </c>
      <c r="AM92" s="24">
        <f t="shared" si="35"/>
        <v>9.6840961180812757E-2</v>
      </c>
      <c r="AN92" s="24">
        <f t="shared" si="35"/>
        <v>0.18207838385090547</v>
      </c>
      <c r="AO92" s="24">
        <f t="shared" si="34"/>
        <v>0.11482880168084275</v>
      </c>
      <c r="AP92" s="24">
        <f t="shared" si="34"/>
        <v>9.8782460884235146E-2</v>
      </c>
      <c r="AQ92" s="24">
        <f t="shared" si="34"/>
        <v>8.4691793610377486E-2</v>
      </c>
      <c r="AR92" s="24">
        <f t="shared" si="33"/>
        <v>8.8451411501307753E-2</v>
      </c>
      <c r="AS92" s="24" t="e">
        <f t="shared" si="33"/>
        <v>#DIV/0!</v>
      </c>
      <c r="AT92" s="24">
        <f t="shared" si="33"/>
        <v>0.11967652429680453</v>
      </c>
      <c r="AU92" s="21"/>
      <c r="AV92" s="24">
        <f t="shared" si="62"/>
        <v>2.89902425433355</v>
      </c>
      <c r="AW92" s="24">
        <f t="shared" si="62"/>
        <v>3.1412012079079794</v>
      </c>
      <c r="AX92" s="24">
        <f t="shared" si="62"/>
        <v>2.6214440511240111</v>
      </c>
      <c r="AY92" s="24">
        <f t="shared" si="62"/>
        <v>2.1109283473329747</v>
      </c>
      <c r="AZ92" s="24">
        <f t="shared" si="62"/>
        <v>2.2155159961845206</v>
      </c>
      <c r="BA92" s="24">
        <f t="shared" si="62"/>
        <v>2.9542121923252598</v>
      </c>
      <c r="BB92" s="24">
        <f t="shared" si="62"/>
        <v>3.2927764382707032</v>
      </c>
      <c r="BC92" s="24">
        <f t="shared" si="61"/>
        <v>3.4088174969345859</v>
      </c>
      <c r="BD92" s="24">
        <f t="shared" si="61"/>
        <v>3.448248532204639</v>
      </c>
      <c r="BE92" s="24">
        <f t="shared" si="61"/>
        <v>2.9633699996184166</v>
      </c>
      <c r="BF92" s="24">
        <f t="shared" si="63"/>
        <v>2.2708904674747101</v>
      </c>
      <c r="BG92" s="24">
        <f t="shared" si="63"/>
        <v>2.6557561245028003</v>
      </c>
      <c r="BH92" s="24">
        <f t="shared" si="63"/>
        <v>3.4754492144729747</v>
      </c>
      <c r="BI92" s="24">
        <f t="shared" si="63"/>
        <v>2.2518887717110299</v>
      </c>
      <c r="BJ92" s="24">
        <f t="shared" si="63"/>
        <v>2.9912417823602908</v>
      </c>
      <c r="BK92" s="24">
        <f t="shared" si="63"/>
        <v>3.0357169315460233</v>
      </c>
      <c r="BL92" s="24">
        <f t="shared" si="39"/>
        <v>2.8989444791493937</v>
      </c>
      <c r="BM92" s="24">
        <f t="shared" si="39"/>
        <v>2.856298684834762</v>
      </c>
      <c r="BN92" s="24">
        <f t="shared" si="39"/>
        <v>2.6798449384636616</v>
      </c>
      <c r="BO92" s="24">
        <f t="shared" si="39"/>
        <v>2.6904530431610851</v>
      </c>
      <c r="BP92" s="24" t="e">
        <f t="shared" si="39"/>
        <v>#DIV/0!</v>
      </c>
      <c r="BQ92" s="24">
        <f t="shared" si="39"/>
        <v>2.9507898576987315</v>
      </c>
      <c r="BR92" s="21"/>
      <c r="BS92" s="35">
        <f t="shared" si="47"/>
        <v>45352</v>
      </c>
      <c r="BT92" s="24">
        <f t="shared" si="48"/>
        <v>3.2115422973529768E-2</v>
      </c>
      <c r="BU92" s="24">
        <f t="shared" si="49"/>
        <v>3.1889687341654241E-3</v>
      </c>
      <c r="BV92" s="24">
        <f t="shared" si="50"/>
        <v>1.0116081262440754E-2</v>
      </c>
      <c r="BW92" s="24">
        <f t="shared" si="51"/>
        <v>8.8049964214849882E-3</v>
      </c>
      <c r="BX92" s="24">
        <f t="shared" si="52"/>
        <v>3.280583069062021E-3</v>
      </c>
      <c r="BY92" s="24">
        <f t="shared" si="53"/>
        <v>1.2072309302402674E-2</v>
      </c>
      <c r="BZ92" s="24">
        <f t="shared" si="54"/>
        <v>1.4738121814734906E-2</v>
      </c>
      <c r="CA92" s="24">
        <f t="shared" si="55"/>
        <v>3.4969754334233634E-3</v>
      </c>
      <c r="CB92" s="24">
        <f t="shared" si="56"/>
        <v>6.2055444304657302E-3</v>
      </c>
      <c r="CC92" s="24">
        <f t="shared" si="57"/>
        <v>8.6685269051606732E-3</v>
      </c>
      <c r="CD92" s="24">
        <f t="shared" si="58"/>
        <v>8.7401003162837082E-3</v>
      </c>
      <c r="CE92" s="24">
        <f t="shared" si="59"/>
        <v>3.4008454156228677E-3</v>
      </c>
      <c r="CF92" s="24">
        <f t="shared" si="60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40"/>
        <v>5785.5811818900011</v>
      </c>
      <c r="S93" s="19">
        <f t="shared" si="41"/>
        <v>5975.71435930196</v>
      </c>
      <c r="T93" s="19">
        <f t="shared" si="42"/>
        <v>5681.7501804151871</v>
      </c>
      <c r="U93" s="19">
        <f t="shared" si="43"/>
        <v>5616.729395615057</v>
      </c>
      <c r="V93" s="19"/>
      <c r="W93" s="20">
        <f t="shared" si="44"/>
        <v>5707.2619837084048</v>
      </c>
      <c r="X93" s="21"/>
      <c r="Y93" s="41">
        <f t="shared" si="46"/>
        <v>9.2271810127675602E-2</v>
      </c>
      <c r="Z93" s="24">
        <f t="shared" si="46"/>
        <v>5.7279075444185867E-2</v>
      </c>
      <c r="AA93" s="24">
        <f t="shared" si="46"/>
        <v>5.4418157845736559E-2</v>
      </c>
      <c r="AB93" s="24">
        <f t="shared" si="45"/>
        <v>0.10198449489870098</v>
      </c>
      <c r="AC93" s="24">
        <f t="shared" si="45"/>
        <v>0.40426322390731317</v>
      </c>
      <c r="AD93" s="24">
        <f t="shared" si="45"/>
        <v>6.3819617381516425E-2</v>
      </c>
      <c r="AE93" s="24">
        <f t="shared" si="45"/>
        <v>9.5438602079482404E-2</v>
      </c>
      <c r="AF93" s="24">
        <f t="shared" si="45"/>
        <v>4.9657485324802852E-2</v>
      </c>
      <c r="AG93" s="24">
        <f t="shared" si="45"/>
        <v>0.14492432174382741</v>
      </c>
      <c r="AH93" s="24">
        <f t="shared" si="45"/>
        <v>6.939344353424981E-2</v>
      </c>
      <c r="AI93" s="24">
        <f t="shared" si="45"/>
        <v>8.4164770462049399E-2</v>
      </c>
      <c r="AJ93" s="24">
        <f t="shared" si="45"/>
        <v>7.8323524817743628E-2</v>
      </c>
      <c r="AK93" s="24">
        <f t="shared" si="35"/>
        <v>5.2239756317238761E-2</v>
      </c>
      <c r="AL93" s="24">
        <f t="shared" si="35"/>
        <v>8.8749339799810478E-2</v>
      </c>
      <c r="AM93" s="24">
        <f t="shared" si="35"/>
        <v>6.3955110835908657E-2</v>
      </c>
      <c r="AN93" s="24">
        <f t="shared" si="35"/>
        <v>0.19995252871234848</v>
      </c>
      <c r="AO93" s="24">
        <f t="shared" si="34"/>
        <v>9.227024717719523E-2</v>
      </c>
      <c r="AP93" s="24">
        <f t="shared" si="34"/>
        <v>6.7839622275221334E-2</v>
      </c>
      <c r="AQ93" s="24">
        <f t="shared" si="34"/>
        <v>7.6853979346331647E-2</v>
      </c>
      <c r="AR93" s="24">
        <f t="shared" si="33"/>
        <v>7.6212913055420772E-2</v>
      </c>
      <c r="AS93" s="24" t="e">
        <f t="shared" si="33"/>
        <v>#DIV/0!</v>
      </c>
      <c r="AT93" s="24">
        <f t="shared" si="33"/>
        <v>7.698487386996189E-2</v>
      </c>
      <c r="AU93" s="21"/>
      <c r="AV93" s="24">
        <f t="shared" si="62"/>
        <v>2.9220538582903921</v>
      </c>
      <c r="AW93" s="24">
        <f t="shared" si="62"/>
        <v>2.9749765431041149</v>
      </c>
      <c r="AX93" s="24">
        <f t="shared" si="62"/>
        <v>2.6877703182533579</v>
      </c>
      <c r="AY93" s="24">
        <f t="shared" si="62"/>
        <v>2.05407033811287</v>
      </c>
      <c r="AZ93" s="24">
        <f t="shared" si="62"/>
        <v>3.2132655231431029</v>
      </c>
      <c r="BA93" s="24">
        <f t="shared" si="62"/>
        <v>2.8654820387222055</v>
      </c>
      <c r="BB93" s="24">
        <f t="shared" si="62"/>
        <v>3.4027260686958112</v>
      </c>
      <c r="BC93" s="24">
        <f t="shared" si="61"/>
        <v>3.311968780739095</v>
      </c>
      <c r="BD93" s="24">
        <f t="shared" si="61"/>
        <v>3.7711902772723906</v>
      </c>
      <c r="BE93" s="24">
        <f t="shared" si="61"/>
        <v>2.9517836923354008</v>
      </c>
      <c r="BF93" s="24">
        <f t="shared" si="63"/>
        <v>2.3617426332854894</v>
      </c>
      <c r="BG93" s="24">
        <f t="shared" si="63"/>
        <v>2.6277005784356504</v>
      </c>
      <c r="BH93" s="24">
        <f t="shared" si="63"/>
        <v>3.4044314189463103</v>
      </c>
      <c r="BI93" s="24">
        <f t="shared" si="63"/>
        <v>2.1218856539542648</v>
      </c>
      <c r="BJ93" s="24">
        <f t="shared" si="63"/>
        <v>2.9168616051034406</v>
      </c>
      <c r="BK93" s="24">
        <f t="shared" si="63"/>
        <v>3.585125120112874</v>
      </c>
      <c r="BL93" s="24">
        <f t="shared" si="39"/>
        <v>2.9219533746017463</v>
      </c>
      <c r="BM93" s="24">
        <f t="shared" si="39"/>
        <v>2.7650759392008557</v>
      </c>
      <c r="BN93" s="24">
        <f t="shared" si="39"/>
        <v>2.6267463442949657</v>
      </c>
      <c r="BO93" s="24">
        <f t="shared" si="39"/>
        <v>2.6263294158145127</v>
      </c>
      <c r="BP93" s="24" t="e">
        <f t="shared" si="39"/>
        <v>#DIV/0!</v>
      </c>
      <c r="BQ93" s="24">
        <f t="shared" si="39"/>
        <v>2.9303466829594429</v>
      </c>
      <c r="BR93" s="21"/>
      <c r="BS93" s="35">
        <f t="shared" si="47"/>
        <v>45383</v>
      </c>
      <c r="BT93" s="24">
        <f t="shared" si="48"/>
        <v>1.5952111682050886E-2</v>
      </c>
      <c r="BU93" s="24">
        <f t="shared" si="49"/>
        <v>1.4038771187820619E-3</v>
      </c>
      <c r="BV93" s="24">
        <f t="shared" si="50"/>
        <v>8.4883065913573565E-3</v>
      </c>
      <c r="BW93" s="24">
        <f t="shared" si="51"/>
        <v>2.619590300788821E-2</v>
      </c>
      <c r="BX93" s="24">
        <f t="shared" si="52"/>
        <v>4.0633009374960258E-3</v>
      </c>
      <c r="BY93" s="24">
        <f t="shared" si="53"/>
        <v>9.2388575981166062E-3</v>
      </c>
      <c r="BZ93" s="24">
        <f t="shared" si="54"/>
        <v>6.0583378034661231E-3</v>
      </c>
      <c r="CA93" s="24">
        <f t="shared" si="55"/>
        <v>3.3467521235608683E-3</v>
      </c>
      <c r="CB93" s="24">
        <f t="shared" si="56"/>
        <v>4.8928775581964521E-3</v>
      </c>
      <c r="CC93" s="24">
        <f t="shared" si="57"/>
        <v>2.0477603204562692E-3</v>
      </c>
      <c r="CD93" s="24">
        <f t="shared" si="58"/>
        <v>8.6755384157199741E-3</v>
      </c>
      <c r="CE93" s="24">
        <f t="shared" si="59"/>
        <v>1.9069359790704682E-3</v>
      </c>
      <c r="CF93" s="24">
        <f t="shared" si="60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40"/>
        <v>6034.3953528900001</v>
      </c>
      <c r="S94" s="19">
        <f t="shared" si="41"/>
        <v>6270.022630274796</v>
      </c>
      <c r="T94" s="19">
        <f t="shared" si="42"/>
        <v>5930.6090375034155</v>
      </c>
      <c r="U94" s="19">
        <f t="shared" si="43"/>
        <v>5828.5782788901824</v>
      </c>
      <c r="V94" s="19"/>
      <c r="W94" s="20">
        <f t="shared" si="44"/>
        <v>5913.2006224466231</v>
      </c>
      <c r="X94" s="21"/>
      <c r="Y94" s="41">
        <f t="shared" si="46"/>
        <v>4.3005823851510305E-2</v>
      </c>
      <c r="Z94" s="24">
        <f t="shared" si="46"/>
        <v>5.4386304436069066E-2</v>
      </c>
      <c r="AA94" s="24">
        <f t="shared" si="46"/>
        <v>7.2355051483855792E-2</v>
      </c>
      <c r="AB94" s="24">
        <f t="shared" si="45"/>
        <v>2.4277329086271671E-2</v>
      </c>
      <c r="AC94" s="24">
        <f t="shared" si="45"/>
        <v>2.0714634107966035E-2</v>
      </c>
      <c r="AD94" s="24">
        <f t="shared" si="45"/>
        <v>3.1036497580622324E-2</v>
      </c>
      <c r="AE94" s="24">
        <f t="shared" si="45"/>
        <v>9.7924828374607031E-4</v>
      </c>
      <c r="AF94" s="24">
        <f t="shared" si="45"/>
        <v>4.0148987626579258E-2</v>
      </c>
      <c r="AG94" s="24">
        <f t="shared" si="45"/>
        <v>8.7830148462848312E-2</v>
      </c>
      <c r="AH94" s="24">
        <f t="shared" si="45"/>
        <v>5.5230275137885032E-2</v>
      </c>
      <c r="AI94" s="24">
        <f t="shared" si="45"/>
        <v>8.8676843777233172E-2</v>
      </c>
      <c r="AJ94" s="24">
        <f t="shared" si="45"/>
        <v>5.7714902589806494E-2</v>
      </c>
      <c r="AK94" s="24">
        <f t="shared" si="35"/>
        <v>4.721332279989765E-2</v>
      </c>
      <c r="AL94" s="24">
        <f t="shared" si="35"/>
        <v>8.3938497643872845E-2</v>
      </c>
      <c r="AM94" s="24">
        <f t="shared" si="35"/>
        <v>3.9091774962724202E-2</v>
      </c>
      <c r="AN94" s="24">
        <f t="shared" si="35"/>
        <v>3.3547566223899317E-2</v>
      </c>
      <c r="AO94" s="24">
        <f t="shared" si="34"/>
        <v>4.3005907821125344E-2</v>
      </c>
      <c r="AP94" s="24">
        <f t="shared" si="34"/>
        <v>4.9250726068374995E-2</v>
      </c>
      <c r="AQ94" s="24">
        <f t="shared" si="34"/>
        <v>4.3799683052950344E-2</v>
      </c>
      <c r="AR94" s="24">
        <f t="shared" si="33"/>
        <v>3.7717480824430494E-2</v>
      </c>
      <c r="AS94" s="24" t="e">
        <f t="shared" si="33"/>
        <v>#DIV/0!</v>
      </c>
      <c r="AT94" s="24">
        <f t="shared" si="33"/>
        <v>3.6083614056281021E-2</v>
      </c>
      <c r="AU94" s="21"/>
      <c r="AV94" s="24">
        <f t="shared" si="62"/>
        <v>2.7893714815212993</v>
      </c>
      <c r="AW94" s="24">
        <f t="shared" si="62"/>
        <v>2.9658160831720495</v>
      </c>
      <c r="AX94" s="24">
        <f t="shared" si="62"/>
        <v>2.6617515017741367</v>
      </c>
      <c r="AY94" s="24">
        <f t="shared" si="62"/>
        <v>1.9011405255677558</v>
      </c>
      <c r="AZ94" s="24">
        <f t="shared" si="62"/>
        <v>2.8453101943211658</v>
      </c>
      <c r="BA94" s="24">
        <f t="shared" si="62"/>
        <v>2.6718646894984985</v>
      </c>
      <c r="BB94" s="24">
        <f t="shared" si="62"/>
        <v>3.0752367221172046</v>
      </c>
      <c r="BC94" s="24">
        <f t="shared" si="61"/>
        <v>3.1140312723650387</v>
      </c>
      <c r="BD94" s="24">
        <f t="shared" si="61"/>
        <v>3.8776829013422116</v>
      </c>
      <c r="BE94" s="24">
        <f t="shared" si="61"/>
        <v>2.7914289472518599</v>
      </c>
      <c r="BF94" s="24">
        <f t="shared" si="63"/>
        <v>2.4872502711625533</v>
      </c>
      <c r="BG94" s="24">
        <f t="shared" si="63"/>
        <v>2.5132685891857438</v>
      </c>
      <c r="BH94" s="24">
        <f t="shared" si="63"/>
        <v>3.3052917423769079</v>
      </c>
      <c r="BI94" s="24">
        <f t="shared" si="63"/>
        <v>2.1907694961915034</v>
      </c>
      <c r="BJ94" s="24">
        <f t="shared" si="63"/>
        <v>2.7719390974925</v>
      </c>
      <c r="BK94" s="24">
        <f t="shared" si="63"/>
        <v>3.3208533242630605</v>
      </c>
      <c r="BL94" s="24">
        <f t="shared" si="39"/>
        <v>2.789276467920776</v>
      </c>
      <c r="BM94" s="24">
        <f t="shared" si="39"/>
        <v>2.6752855163461247</v>
      </c>
      <c r="BN94" s="24">
        <f t="shared" si="39"/>
        <v>2.4829452093582955</v>
      </c>
      <c r="BO94" s="24">
        <f t="shared" si="39"/>
        <v>2.4696036558002548</v>
      </c>
      <c r="BP94" s="24" t="e">
        <f t="shared" si="39"/>
        <v>#DIV/0!</v>
      </c>
      <c r="BQ94" s="24">
        <f t="shared" si="39"/>
        <v>2.7618407687081499</v>
      </c>
      <c r="BR94" s="21"/>
      <c r="BS94" s="35">
        <f t="shared" si="47"/>
        <v>45413</v>
      </c>
      <c r="BT94" s="24">
        <f t="shared" si="48"/>
        <v>1.4661237987981064E-2</v>
      </c>
      <c r="BU94" s="24">
        <f t="shared" si="49"/>
        <v>1.8019231605861327E-3</v>
      </c>
      <c r="BV94" s="24">
        <f t="shared" si="50"/>
        <v>2.0386025929787902E-3</v>
      </c>
      <c r="BW94" s="24">
        <f t="shared" si="51"/>
        <v>1.7256956414959245E-3</v>
      </c>
      <c r="BX94" s="24">
        <f t="shared" si="52"/>
        <v>1.9245746784599337E-3</v>
      </c>
      <c r="BY94" s="24">
        <f t="shared" si="53"/>
        <v>9.50701848749578E-5</v>
      </c>
      <c r="BZ94" s="24">
        <f t="shared" si="54"/>
        <v>4.7071739000163135E-3</v>
      </c>
      <c r="CA94" s="24">
        <f t="shared" si="55"/>
        <v>2.1260425096583818E-3</v>
      </c>
      <c r="CB94" s="24">
        <f t="shared" si="56"/>
        <v>3.8126760580664714E-3</v>
      </c>
      <c r="CC94" s="24">
        <f t="shared" si="57"/>
        <v>2.1415270913933684E-3</v>
      </c>
      <c r="CD94" s="24">
        <f t="shared" si="58"/>
        <v>6.3111795365224186E-3</v>
      </c>
      <c r="CE94" s="24">
        <f t="shared" si="59"/>
        <v>1.6602883408253332E-3</v>
      </c>
      <c r="CF94" s="24">
        <f t="shared" si="60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40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42"/>
        <v>6192.7327977055465</v>
      </c>
      <c r="U95" s="19">
        <f t="shared" si="43"/>
        <v>6012.0451819945674</v>
      </c>
      <c r="V95" s="19"/>
      <c r="W95" s="20">
        <f t="shared" si="44"/>
        <v>6138.5708443354497</v>
      </c>
      <c r="X95" s="21"/>
      <c r="Y95" s="41">
        <f t="shared" si="46"/>
        <v>4.3535999562241745E-2</v>
      </c>
      <c r="Z95" s="24">
        <f t="shared" si="46"/>
        <v>2.1749985012131212E-2</v>
      </c>
      <c r="AA95" s="24">
        <f t="shared" si="46"/>
        <v>2.1962662572045488E-2</v>
      </c>
      <c r="AB95" s="24">
        <f t="shared" si="45"/>
        <v>1.7893933739408396E-2</v>
      </c>
      <c r="AC95" s="24">
        <f t="shared" si="45"/>
        <v>0.11726500936112738</v>
      </c>
      <c r="AD95" s="24">
        <f t="shared" si="45"/>
        <v>2.2227722883043644E-2</v>
      </c>
      <c r="AE95" s="24">
        <f t="shared" si="45"/>
        <v>4.9012728792587223E-2</v>
      </c>
      <c r="AF95" s="24">
        <f t="shared" si="45"/>
        <v>3.7558703029752838E-2</v>
      </c>
      <c r="AG95" s="24">
        <f t="shared" si="45"/>
        <v>5.3694133348025197E-2</v>
      </c>
      <c r="AH95" s="24">
        <f t="shared" si="45"/>
        <v>5.8265330719327268E-2</v>
      </c>
      <c r="AI95" s="24">
        <f t="shared" si="45"/>
        <v>5.0318049496549611E-2</v>
      </c>
      <c r="AJ95" s="24">
        <f t="shared" si="45"/>
        <v>7.2752797858681051E-2</v>
      </c>
      <c r="AK95" s="24">
        <f t="shared" si="35"/>
        <v>2.6270500741369052E-2</v>
      </c>
      <c r="AL95" s="24">
        <f t="shared" si="35"/>
        <v>2.3071791437909051E-2</v>
      </c>
      <c r="AM95" s="24">
        <f t="shared" si="35"/>
        <v>3.8575669208773311E-2</v>
      </c>
      <c r="AN95" s="24">
        <f t="shared" si="35"/>
        <v>7.1761324815247107E-2</v>
      </c>
      <c r="AO95" s="24">
        <f t="shared" si="34"/>
        <v>4.3534680440548756E-2</v>
      </c>
      <c r="AP95" s="24">
        <f t="shared" si="34"/>
        <v>3.4034795733560497E-2</v>
      </c>
      <c r="AQ95" s="24">
        <f t="shared" si="34"/>
        <v>4.4198455596135E-2</v>
      </c>
      <c r="AR95" s="24">
        <f t="shared" si="33"/>
        <v>3.1477127753239742E-2</v>
      </c>
      <c r="AS95" s="24" t="e">
        <f t="shared" si="33"/>
        <v>#DIV/0!</v>
      </c>
      <c r="AT95" s="24">
        <f t="shared" si="33"/>
        <v>3.8113068755576629E-2</v>
      </c>
      <c r="AU95" s="21"/>
      <c r="AV95" s="24">
        <f t="shared" si="62"/>
        <v>2.7367914713441062</v>
      </c>
      <c r="AW95" s="24">
        <f t="shared" si="62"/>
        <v>2.9118129388587324</v>
      </c>
      <c r="AX95" s="24">
        <f t="shared" si="62"/>
        <v>2.5805237047190546</v>
      </c>
      <c r="AY95" s="24">
        <f t="shared" si="62"/>
        <v>1.8513995387172848</v>
      </c>
      <c r="AZ95" s="24">
        <f t="shared" si="62"/>
        <v>3.0043617765146386</v>
      </c>
      <c r="BA95" s="24">
        <f t="shared" si="62"/>
        <v>2.4605689273831035</v>
      </c>
      <c r="BB95" s="24">
        <f t="shared" si="62"/>
        <v>2.940113651114054</v>
      </c>
      <c r="BC95" s="24">
        <f t="shared" si="61"/>
        <v>3.0079615289115367</v>
      </c>
      <c r="BD95" s="24">
        <f t="shared" si="61"/>
        <v>3.6293650713258003</v>
      </c>
      <c r="BE95" s="24">
        <f t="shared" si="61"/>
        <v>2.7830050804474307</v>
      </c>
      <c r="BF95" s="24">
        <f t="shared" si="63"/>
        <v>2.4290555985413396</v>
      </c>
      <c r="BG95" s="24">
        <f t="shared" si="63"/>
        <v>2.5322465089217685</v>
      </c>
      <c r="BH95" s="24">
        <f t="shared" si="63"/>
        <v>3.1513519470160105</v>
      </c>
      <c r="BI95" s="24">
        <f t="shared" si="63"/>
        <v>2.2497526586289189</v>
      </c>
      <c r="BJ95" s="24">
        <f t="shared" si="63"/>
        <v>2.677526749071764</v>
      </c>
      <c r="BK95" s="24">
        <f t="shared" si="63"/>
        <v>3.3149041263881145</v>
      </c>
      <c r="BL95" s="24">
        <f t="shared" si="39"/>
        <v>2.7366983324284138</v>
      </c>
      <c r="BM95" s="24">
        <f t="shared" si="39"/>
        <v>2.6191343133141189</v>
      </c>
      <c r="BN95" s="24">
        <f t="shared" si="39"/>
        <v>2.4314378324308845</v>
      </c>
      <c r="BO95" s="24">
        <f t="shared" si="39"/>
        <v>2.3866543237366686</v>
      </c>
      <c r="BP95" s="24" t="e">
        <f t="shared" si="39"/>
        <v>#DIV/0!</v>
      </c>
      <c r="BQ95" s="24">
        <f t="shared" si="39"/>
        <v>2.6637774141270825</v>
      </c>
      <c r="BR95" s="21"/>
      <c r="BS95" s="35">
        <f t="shared" si="47"/>
        <v>45444</v>
      </c>
      <c r="BT95" s="24">
        <f t="shared" si="48"/>
        <v>5.9272477281066558E-3</v>
      </c>
      <c r="BU95" s="24">
        <f t="shared" si="49"/>
        <v>5.6234685199221021E-4</v>
      </c>
      <c r="BV95" s="24">
        <f t="shared" si="50"/>
        <v>1.4755988859905113E-3</v>
      </c>
      <c r="BW95" s="24">
        <f t="shared" si="51"/>
        <v>9.5603322632929928E-3</v>
      </c>
      <c r="BX95" s="24">
        <f t="shared" si="52"/>
        <v>1.3625245652699801E-3</v>
      </c>
      <c r="BY95" s="24">
        <f t="shared" si="53"/>
        <v>4.566660674891523E-3</v>
      </c>
      <c r="BZ95" s="24">
        <f t="shared" si="54"/>
        <v>4.3914207369432686E-3</v>
      </c>
      <c r="CA95" s="24">
        <f t="shared" si="55"/>
        <v>1.355593636406678E-3</v>
      </c>
      <c r="CB95" s="24">
        <f t="shared" si="56"/>
        <v>4.0693348322548431E-3</v>
      </c>
      <c r="CC95" s="24">
        <f t="shared" si="57"/>
        <v>1.2683800304292903E-3</v>
      </c>
      <c r="CD95" s="24">
        <f t="shared" si="58"/>
        <v>8.0677820538109235E-3</v>
      </c>
      <c r="CE95" s="24">
        <f t="shared" si="59"/>
        <v>9.2754657887067168E-4</v>
      </c>
      <c r="CF95" s="24">
        <f t="shared" si="60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:R108" si="64">+SUMPRODUCT($C$3:$N$3,C96:N96)</f>
        <v>6551.2980394299993</v>
      </c>
      <c r="S96" s="19">
        <f t="shared" si="41"/>
        <v>6750.5347744788396</v>
      </c>
      <c r="T96" s="19">
        <f t="shared" si="42"/>
        <v>6459.8244671674411</v>
      </c>
      <c r="U96" s="19">
        <f t="shared" si="43"/>
        <v>6197.7816500970121</v>
      </c>
      <c r="V96" s="19"/>
      <c r="W96" s="20">
        <f t="shared" si="44"/>
        <v>6341.9104301211764</v>
      </c>
      <c r="X96" s="21"/>
      <c r="Y96" s="41">
        <f t="shared" ref="Y96:Y108" si="65">+B96/B95-1</f>
        <v>4.0371942876526123E-2</v>
      </c>
      <c r="Z96" s="24">
        <f t="shared" ref="Z96:Z108" si="66">+C96/C95-1</f>
        <v>3.6449017241913628E-2</v>
      </c>
      <c r="AA96" s="24">
        <f t="shared" ref="AA96:AA108" si="67">+D96/D95-1</f>
        <v>6.4031425266024788E-2</v>
      </c>
      <c r="AB96" s="24">
        <f t="shared" ref="AB96:AB108" si="68">+E96/E95-1</f>
        <v>8.0962832710893551E-3</v>
      </c>
      <c r="AC96" s="24">
        <f t="shared" ref="AC96:AC108" si="69">+F96/F95-1</f>
        <v>4.9501876307299408E-2</v>
      </c>
      <c r="AD96" s="24">
        <f t="shared" ref="AD96:AD108" si="70">+G96/G95-1</f>
        <v>3.1776239463053857E-2</v>
      </c>
      <c r="AE96" s="24">
        <f t="shared" ref="AE96:AE108" si="71">+H96/H95-1</f>
        <v>5.840013711210057E-2</v>
      </c>
      <c r="AF96" s="24">
        <f t="shared" ref="AF96:AF108" si="72">+I96/I95-1</f>
        <v>1.7022089970627041E-2</v>
      </c>
      <c r="AG96" s="24">
        <f t="shared" ref="AG96:AG108" si="73">+J96/J95-1</f>
        <v>3.8084566692563326E-2</v>
      </c>
      <c r="AH96" s="24">
        <f t="shared" ref="AH96:AH108" si="74">+K96/K95-1</f>
        <v>5.4118198709701471E-2</v>
      </c>
      <c r="AI96" s="24">
        <f t="shared" ref="AI96:AI108" si="75">+L96/L95-1</f>
        <v>3.0251049142100195E-2</v>
      </c>
      <c r="AJ96" s="24">
        <f t="shared" ref="AJ96:AJ108" si="76">+M96/M95-1</f>
        <v>6.9537639484005265E-2</v>
      </c>
      <c r="AK96" s="24">
        <f t="shared" ref="AK96:AK108" si="77">+N96/N95-1</f>
        <v>3.4808358092098368E-2</v>
      </c>
      <c r="AL96" s="24">
        <f t="shared" ref="AL96:AL108" si="78">+O96/O95-1</f>
        <v>5.8014775516751937E-2</v>
      </c>
      <c r="AM96" s="24">
        <f t="shared" ref="AM96:AM108" si="79">+P96/P95-1</f>
        <v>3.8944694972016691E-2</v>
      </c>
      <c r="AN96" s="24">
        <f t="shared" ref="AN96:AN108" si="80">+Q96/Q95-1</f>
        <v>3.5304265573754767E-2</v>
      </c>
      <c r="AO96" s="24">
        <f t="shared" ref="AO96:AO108" si="81">+R96/R95-1</f>
        <v>4.0367340497577064E-2</v>
      </c>
      <c r="AP96" s="24">
        <f t="shared" ref="AP96:AP108" si="82">+S96/S95-1</f>
        <v>4.1199419452298658E-2</v>
      </c>
      <c r="AQ96" s="24">
        <f t="shared" ref="AQ96:AQ108" si="83">+T96/T95-1</f>
        <v>4.3129855297624697E-2</v>
      </c>
      <c r="AR96" s="24">
        <f t="shared" ref="AR96:AR108" si="84">+U96/U95-1</f>
        <v>3.0894057260032914E-2</v>
      </c>
      <c r="AS96" s="24" t="e">
        <f t="shared" ref="AS96:AS108" si="85">+V96/V95-1</f>
        <v>#DIV/0!</v>
      </c>
      <c r="AT96" s="24">
        <f t="shared" ref="AT96:AT108" si="86">+W96/W95-1</f>
        <v>3.3124906585278557E-2</v>
      </c>
      <c r="AU96" s="21"/>
      <c r="AV96" s="24">
        <f t="shared" ref="AV96:AV108" si="87">+B96/B84-1</f>
        <v>2.6611273717431971</v>
      </c>
      <c r="AW96" s="24">
        <f t="shared" ref="AW96:AW108" si="88">+C96/C84-1</f>
        <v>2.8263699225233228</v>
      </c>
      <c r="AX96" s="24">
        <f t="shared" ref="AX96:AX108" si="89">+D96/D84-1</f>
        <v>2.505310705215916</v>
      </c>
      <c r="AY96" s="24">
        <f t="shared" ref="AY96:AY108" si="90">+E96/E84-1</f>
        <v>1.80198444121238</v>
      </c>
      <c r="AZ96" s="24">
        <f t="shared" ref="AZ96:AZ108" si="91">+F96/F84-1</f>
        <v>3.0567246059125983</v>
      </c>
      <c r="BA96" s="24">
        <f t="shared" ref="BA96:BA108" si="92">+G96/G84-1</f>
        <v>2.3707421010083478</v>
      </c>
      <c r="BB96" s="24">
        <f t="shared" ref="BB96:BB108" si="93">+H96/H84-1</f>
        <v>2.8521223566455829</v>
      </c>
      <c r="BC96" s="24">
        <f t="shared" ref="BC96:BC108" si="94">+I96/I84-1</f>
        <v>2.9241783827906427</v>
      </c>
      <c r="BD96" s="24">
        <f t="shared" ref="BD96:BD108" si="95">+J96/J84-1</f>
        <v>3.2672004500410798</v>
      </c>
      <c r="BE96" s="24">
        <f t="shared" ref="BE96:BE108" si="96">+K96/K84-1</f>
        <v>2.5521637013564562</v>
      </c>
      <c r="BF96" s="24">
        <f t="shared" ref="BF96:BF108" si="97">+L96/L84-1</f>
        <v>2.2961097802261867</v>
      </c>
      <c r="BG96" s="24">
        <f t="shared" ref="BG96:BG108" si="98">+M96/M84-1</f>
        <v>2.537721279261278</v>
      </c>
      <c r="BH96" s="24">
        <f t="shared" ref="BH96:BH108" si="99">+N96/N84-1</f>
        <v>3.0343131145601641</v>
      </c>
      <c r="BI96" s="24">
        <f t="shared" ref="BI96:BI108" si="100">+O96/O84-1</f>
        <v>2.2879580971916762</v>
      </c>
      <c r="BJ96" s="24">
        <f t="shared" ref="BJ96:BJ108" si="101">+P96/P84-1</f>
        <v>2.5909455109669799</v>
      </c>
      <c r="BK96" s="24">
        <f t="shared" ref="BK96:BK108" si="102">+Q96/Q84-1</f>
        <v>3.1922108936315547</v>
      </c>
      <c r="BL96" s="24">
        <f t="shared" ref="BL96:BL108" si="103">+R96/R84-1</f>
        <v>2.6610382231757956</v>
      </c>
      <c r="BM96" s="24">
        <f t="shared" ref="BM96:BM108" si="104">+S96/S84-1</f>
        <v>2.5428413476138356</v>
      </c>
      <c r="BN96" s="24">
        <f t="shared" ref="BN96:BN108" si="105">+T96/T84-1</f>
        <v>2.3619556573445886</v>
      </c>
      <c r="BO96" s="24">
        <f t="shared" ref="BO96:BO108" si="106">+U96/U84-1</f>
        <v>2.2835343179130558</v>
      </c>
      <c r="BP96" s="24" t="e">
        <f t="shared" ref="BP96:BP108" si="107">+V96/V84-1</f>
        <v>#DIV/0!</v>
      </c>
      <c r="BQ96" s="24">
        <f t="shared" ref="BQ96:BQ108" si="108">+W96/W84-1</f>
        <v>2.5561107796857221</v>
      </c>
      <c r="BR96" s="21"/>
      <c r="BS96" s="35">
        <f t="shared" ref="BS96:BS108" si="109">+A96</f>
        <v>45474</v>
      </c>
      <c r="BT96" s="24">
        <f t="shared" ref="BT96:BT108" si="110">(C96-C95)/$B95*C$3</f>
        <v>9.7256165826279037E-3</v>
      </c>
      <c r="BU96" s="24">
        <f t="shared" ref="BU96:BU108" si="111">(D96-D95)/$B95*D$3</f>
        <v>1.605609914474867E-3</v>
      </c>
      <c r="BV96" s="24">
        <f t="shared" ref="BV96:BV108" si="112">(E96-E95)/$B95*E$3</f>
        <v>6.5124331596660198E-4</v>
      </c>
      <c r="BW96" s="24">
        <f t="shared" ref="BW96:BW108" si="113">(F96-F95)/$B95*F$3</f>
        <v>4.3209074690936907E-3</v>
      </c>
      <c r="BX96" s="24">
        <f t="shared" ref="BX96:BX108" si="114">(G96-G95)/$B95*G$3</f>
        <v>1.9080602582523707E-3</v>
      </c>
      <c r="BY96" s="24">
        <f t="shared" ref="BY96:BY108" si="115">(H96-H95)/$B95*H$3</f>
        <v>5.4698705562055954E-3</v>
      </c>
      <c r="BZ96" s="24">
        <f t="shared" ref="BZ96:BZ108" si="116">(I96-I95)/$B95*I$3</f>
        <v>1.9788486772315465E-3</v>
      </c>
      <c r="CA96" s="24">
        <f t="shared" ref="CA96:CA108" si="117">(J96-J95)/$B95*J$3</f>
        <v>9.7086496537451882E-4</v>
      </c>
      <c r="CB96" s="24">
        <f t="shared" ref="CB96:CB108" si="118">(K96-K95)/$B95*K$3</f>
        <v>3.8330428629323788E-3</v>
      </c>
      <c r="CC96" s="24">
        <f t="shared" ref="CC96:CC108" si="119">(L96-L95)/$B95*L$3</f>
        <v>7.6750185164717235E-4</v>
      </c>
      <c r="CD96" s="24">
        <f t="shared" ref="CD96:CD108" si="120">(M96-M95)/$B95*M$3</f>
        <v>7.9271417110363309E-3</v>
      </c>
      <c r="CE96" s="24">
        <f t="shared" ref="CE96:CE108" si="121">(N96-N95)/$B95*N$3</f>
        <v>1.2086632711332352E-3</v>
      </c>
      <c r="CF96" s="24">
        <f t="shared" ref="CF96:CF108" si="122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si="64"/>
        <v>6822.3864450900001</v>
      </c>
      <c r="S97" s="19">
        <f t="shared" si="41"/>
        <v>6968.6446217466846</v>
      </c>
      <c r="T97" s="19">
        <f t="shared" si="42"/>
        <v>6686.4219686424467</v>
      </c>
      <c r="U97" s="19">
        <f t="shared" si="43"/>
        <v>6382.5732220411328</v>
      </c>
      <c r="V97" s="19"/>
      <c r="W97" s="20">
        <f t="shared" si="44"/>
        <v>6621.4443485285628</v>
      </c>
      <c r="X97" s="21"/>
      <c r="Y97" s="41">
        <f t="shared" si="65"/>
        <v>4.1377770776646283E-2</v>
      </c>
      <c r="Z97" s="24">
        <f t="shared" si="66"/>
        <v>2.8646804120114666E-2</v>
      </c>
      <c r="AA97" s="24">
        <f t="shared" si="67"/>
        <v>3.1318193517999804E-2</v>
      </c>
      <c r="AB97" s="24">
        <f t="shared" si="68"/>
        <v>2.0865177746444141E-2</v>
      </c>
      <c r="AC97" s="24">
        <f t="shared" si="69"/>
        <v>6.1144529694439953E-2</v>
      </c>
      <c r="AD97" s="24">
        <f t="shared" si="70"/>
        <v>4.2301457183673286E-2</v>
      </c>
      <c r="AE97" s="24">
        <f t="shared" si="71"/>
        <v>4.4377084817756263E-2</v>
      </c>
      <c r="AF97" s="24">
        <f t="shared" si="72"/>
        <v>6.9011558308516685E-2</v>
      </c>
      <c r="AG97" s="24">
        <f t="shared" si="73"/>
        <v>4.5916914499899431E-2</v>
      </c>
      <c r="AH97" s="24">
        <f t="shared" si="74"/>
        <v>3.1421626490203414E-2</v>
      </c>
      <c r="AI97" s="24">
        <f t="shared" si="75"/>
        <v>6.6680323563881316E-2</v>
      </c>
      <c r="AJ97" s="24">
        <f t="shared" si="76"/>
        <v>4.6024721505911526E-2</v>
      </c>
      <c r="AK97" s="24">
        <f t="shared" si="77"/>
        <v>2.5149903583932653E-2</v>
      </c>
      <c r="AL97" s="24">
        <f t="shared" si="78"/>
        <v>-1.1564130131580086E-2</v>
      </c>
      <c r="AM97" s="24">
        <f t="shared" si="79"/>
        <v>4.2929681235247097E-2</v>
      </c>
      <c r="AN97" s="24">
        <f t="shared" si="80"/>
        <v>6.5996874831018681E-2</v>
      </c>
      <c r="AO97" s="24">
        <f t="shared" si="81"/>
        <v>4.1379342540732056E-2</v>
      </c>
      <c r="AP97" s="24">
        <f t="shared" si="82"/>
        <v>3.2310010177628357E-2</v>
      </c>
      <c r="AQ97" s="24">
        <f t="shared" si="83"/>
        <v>3.5077965760014873E-2</v>
      </c>
      <c r="AR97" s="24">
        <f t="shared" si="84"/>
        <v>2.9815760279523262E-2</v>
      </c>
      <c r="AS97" s="24" t="e">
        <f t="shared" si="85"/>
        <v>#DIV/0!</v>
      </c>
      <c r="AT97" s="24">
        <f t="shared" si="86"/>
        <v>4.407724162733806E-2</v>
      </c>
      <c r="AU97" s="21"/>
      <c r="AV97" s="24">
        <f t="shared" si="87"/>
        <v>2.3962436627215573</v>
      </c>
      <c r="AW97" s="24">
        <f t="shared" si="88"/>
        <v>2.4177238829582017</v>
      </c>
      <c r="AX97" s="24">
        <f t="shared" si="89"/>
        <v>2.3657564467173122</v>
      </c>
      <c r="AY97" s="24">
        <f t="shared" si="90"/>
        <v>1.6417808898761272</v>
      </c>
      <c r="AZ97" s="24">
        <f t="shared" si="91"/>
        <v>2.8499894082988937</v>
      </c>
      <c r="BA97" s="24">
        <f t="shared" si="92"/>
        <v>2.0720778399517594</v>
      </c>
      <c r="BB97" s="24">
        <f t="shared" si="93"/>
        <v>2.4657182629955985</v>
      </c>
      <c r="BC97" s="24">
        <f t="shared" si="94"/>
        <v>2.8393582944148674</v>
      </c>
      <c r="BD97" s="24">
        <f t="shared" si="95"/>
        <v>3.2487118783108935</v>
      </c>
      <c r="BE97" s="24">
        <f t="shared" si="96"/>
        <v>2.2857671379197693</v>
      </c>
      <c r="BF97" s="24">
        <f t="shared" si="97"/>
        <v>2.2114593027931937</v>
      </c>
      <c r="BG97" s="24">
        <f t="shared" si="98"/>
        <v>2.2835050303626434</v>
      </c>
      <c r="BH97" s="24">
        <f t="shared" si="99"/>
        <v>2.7860218189546746</v>
      </c>
      <c r="BI97" s="24">
        <f t="shared" si="100"/>
        <v>1.9466993176613725</v>
      </c>
      <c r="BJ97" s="24">
        <f t="shared" si="101"/>
        <v>2.2992823630454891</v>
      </c>
      <c r="BK97" s="24">
        <f t="shared" si="102"/>
        <v>3.1021988944165004</v>
      </c>
      <c r="BL97" s="24">
        <f t="shared" si="103"/>
        <v>2.3961689940440443</v>
      </c>
      <c r="BM97" s="24">
        <f t="shared" si="104"/>
        <v>2.2475121284803596</v>
      </c>
      <c r="BN97" s="24">
        <f t="shared" si="105"/>
        <v>2.1258166741037892</v>
      </c>
      <c r="BO97" s="24">
        <f t="shared" si="106"/>
        <v>2.0541983800261705</v>
      </c>
      <c r="BP97" s="24" t="e">
        <f t="shared" si="107"/>
        <v>#DIV/0!</v>
      </c>
      <c r="BQ97" s="24">
        <f t="shared" si="108"/>
        <v>2.343400579112938</v>
      </c>
      <c r="BR97" s="21"/>
      <c r="BS97" s="35">
        <f t="shared" si="109"/>
        <v>45505</v>
      </c>
      <c r="BT97" s="24">
        <f t="shared" si="110"/>
        <v>7.6149457224053627E-3</v>
      </c>
      <c r="BU97" s="24">
        <f t="shared" si="111"/>
        <v>8.031735518418988E-4</v>
      </c>
      <c r="BV97" s="24">
        <f t="shared" si="112"/>
        <v>1.6262715143600037E-3</v>
      </c>
      <c r="BW97" s="24">
        <f t="shared" si="113"/>
        <v>5.384005591543204E-3</v>
      </c>
      <c r="BX97" s="24">
        <f t="shared" si="114"/>
        <v>2.5190791034237076E-3</v>
      </c>
      <c r="BY97" s="24">
        <f t="shared" si="115"/>
        <v>4.2284695516416346E-3</v>
      </c>
      <c r="BZ97" s="24">
        <f t="shared" si="116"/>
        <v>7.8426582711092398E-3</v>
      </c>
      <c r="CA97" s="24">
        <f t="shared" si="117"/>
        <v>1.1679563452994654E-3</v>
      </c>
      <c r="CB97" s="24">
        <f t="shared" si="118"/>
        <v>2.2549124497315133E-3</v>
      </c>
      <c r="CC97" s="24">
        <f t="shared" si="119"/>
        <v>1.6752943482246793E-3</v>
      </c>
      <c r="CD97" s="24">
        <f t="shared" si="120"/>
        <v>5.3938055861091879E-3</v>
      </c>
      <c r="CE97" s="24">
        <f t="shared" si="121"/>
        <v>8.6861916571953103E-4</v>
      </c>
      <c r="CF97" s="24">
        <f t="shared" si="122"/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si="64"/>
        <v>7076.039393850001</v>
      </c>
      <c r="S98" s="19">
        <f t="shared" si="41"/>
        <v>7194.5574090176888</v>
      </c>
      <c r="T98" s="19">
        <f t="shared" si="42"/>
        <v>6956.8875366293378</v>
      </c>
      <c r="U98" s="19">
        <f t="shared" si="43"/>
        <v>6640.2405097400097</v>
      </c>
      <c r="V98" s="19"/>
      <c r="W98" s="20">
        <f t="shared" si="44"/>
        <v>6881.0522466243501</v>
      </c>
      <c r="X98" s="21"/>
      <c r="Y98" s="41">
        <f t="shared" si="65"/>
        <v>3.7177512181158612E-2</v>
      </c>
      <c r="Z98" s="24">
        <f t="shared" si="66"/>
        <v>2.2026874530888474E-2</v>
      </c>
      <c r="AA98" s="24">
        <f t="shared" si="67"/>
        <v>2.6387047918135176E-2</v>
      </c>
      <c r="AB98" s="24">
        <f t="shared" si="68"/>
        <v>7.3398607789458392E-2</v>
      </c>
      <c r="AC98" s="24">
        <f t="shared" si="69"/>
        <v>6.8669954132861255E-2</v>
      </c>
      <c r="AD98" s="24">
        <f t="shared" si="70"/>
        <v>2.7885241132843186E-2</v>
      </c>
      <c r="AE98" s="24">
        <f t="shared" si="71"/>
        <v>3.2740291648665876E-2</v>
      </c>
      <c r="AF98" s="24">
        <f t="shared" si="72"/>
        <v>4.4337567032370684E-2</v>
      </c>
      <c r="AG98" s="24">
        <f t="shared" si="73"/>
        <v>3.0695824571482566E-2</v>
      </c>
      <c r="AH98" s="24">
        <f t="shared" si="74"/>
        <v>1.8020295283392329E-2</v>
      </c>
      <c r="AI98" s="24">
        <f t="shared" si="75"/>
        <v>3.7514708244689388E-2</v>
      </c>
      <c r="AJ98" s="24">
        <f t="shared" si="76"/>
        <v>4.0612849904035908E-2</v>
      </c>
      <c r="AK98" s="24">
        <f t="shared" si="77"/>
        <v>3.4757728114731767E-2</v>
      </c>
      <c r="AL98" s="24">
        <f t="shared" si="78"/>
        <v>3.6879142736234494E-2</v>
      </c>
      <c r="AM98" s="24">
        <f t="shared" si="79"/>
        <v>3.435654202537175E-2</v>
      </c>
      <c r="AN98" s="24">
        <f t="shared" si="80"/>
        <v>4.6250765971098895E-2</v>
      </c>
      <c r="AO98" s="24">
        <f t="shared" si="81"/>
        <v>3.7179504679414999E-2</v>
      </c>
      <c r="AP98" s="24">
        <f t="shared" si="82"/>
        <v>3.241846865974618E-2</v>
      </c>
      <c r="AQ98" s="24">
        <f t="shared" si="83"/>
        <v>4.0449969992217616E-2</v>
      </c>
      <c r="AR98" s="24">
        <f t="shared" si="84"/>
        <v>4.0370439748198539E-2</v>
      </c>
      <c r="AS98" s="24" t="e">
        <f t="shared" si="85"/>
        <v>#DIV/0!</v>
      </c>
      <c r="AT98" s="24">
        <f t="shared" si="86"/>
        <v>3.9207140380705274E-2</v>
      </c>
      <c r="AU98" s="21"/>
      <c r="AV98" s="24">
        <f t="shared" si="87"/>
        <v>2.1400525898072691</v>
      </c>
      <c r="AW98" s="24">
        <f t="shared" si="88"/>
        <v>2.0865589944218588</v>
      </c>
      <c r="AX98" s="24">
        <f t="shared" si="89"/>
        <v>2.1027722997538199</v>
      </c>
      <c r="AY98" s="24">
        <f t="shared" si="90"/>
        <v>1.4119681097804104</v>
      </c>
      <c r="AZ98" s="24">
        <f t="shared" si="91"/>
        <v>2.8454135960052964</v>
      </c>
      <c r="BA98" s="24">
        <f t="shared" si="92"/>
        <v>1.8230176597105121</v>
      </c>
      <c r="BB98" s="24">
        <f t="shared" si="93"/>
        <v>2.3140059342708166</v>
      </c>
      <c r="BC98" s="24">
        <f t="shared" si="94"/>
        <v>2.6412242487564681</v>
      </c>
      <c r="BD98" s="24">
        <f t="shared" si="95"/>
        <v>3.0255978677217232</v>
      </c>
      <c r="BE98" s="24">
        <f t="shared" si="96"/>
        <v>1.9142191938590476</v>
      </c>
      <c r="BF98" s="24">
        <f t="shared" si="97"/>
        <v>2.0245613019892952</v>
      </c>
      <c r="BG98" s="24">
        <f t="shared" si="98"/>
        <v>2.0039931911111948</v>
      </c>
      <c r="BH98" s="24">
        <f t="shared" si="99"/>
        <v>2.4784626504484382</v>
      </c>
      <c r="BI98" s="24">
        <f t="shared" si="100"/>
        <v>1.6353994277174189</v>
      </c>
      <c r="BJ98" s="24">
        <f t="shared" si="101"/>
        <v>2.0280998499348466</v>
      </c>
      <c r="BK98" s="24">
        <f t="shared" si="102"/>
        <v>2.9952391162157954</v>
      </c>
      <c r="BL98" s="24">
        <f t="shared" si="103"/>
        <v>2.1399780307651106</v>
      </c>
      <c r="BM98" s="24">
        <f t="shared" si="104"/>
        <v>1.9445496047853852</v>
      </c>
      <c r="BN98" s="24">
        <f t="shared" si="105"/>
        <v>1.840491066251996</v>
      </c>
      <c r="BO98" s="24">
        <f t="shared" si="106"/>
        <v>1.7669398027300156</v>
      </c>
      <c r="BP98" s="24" t="e">
        <f t="shared" si="107"/>
        <v>#DIV/0!</v>
      </c>
      <c r="BQ98" s="24">
        <f t="shared" si="108"/>
        <v>2.0981003188997525</v>
      </c>
      <c r="BR98" s="21"/>
      <c r="BS98" s="35">
        <f t="shared" si="109"/>
        <v>45536</v>
      </c>
      <c r="BT98" s="24">
        <f t="shared" si="110"/>
        <v>5.7836431575387674E-3</v>
      </c>
      <c r="BU98" s="24">
        <f t="shared" si="111"/>
        <v>6.7017446687501461E-4</v>
      </c>
      <c r="BV98" s="24">
        <f t="shared" si="112"/>
        <v>5.6081403745083186E-3</v>
      </c>
      <c r="BW98" s="24">
        <f t="shared" si="113"/>
        <v>6.1614210398740791E-3</v>
      </c>
      <c r="BX98" s="24">
        <f t="shared" si="114"/>
        <v>1.662057037367686E-3</v>
      </c>
      <c r="BY98" s="24">
        <f t="shared" si="115"/>
        <v>3.1286430227621736E-3</v>
      </c>
      <c r="BZ98" s="24">
        <f t="shared" si="116"/>
        <v>5.172344151679973E-3</v>
      </c>
      <c r="CA98" s="24">
        <f t="shared" si="117"/>
        <v>7.8419144690862583E-4</v>
      </c>
      <c r="CB98" s="24">
        <f t="shared" si="118"/>
        <v>1.2808281266253978E-3</v>
      </c>
      <c r="CC98" s="24">
        <f t="shared" si="119"/>
        <v>9.654304200906608E-4</v>
      </c>
      <c r="CD98" s="24">
        <f t="shared" si="120"/>
        <v>4.780807214632977E-3</v>
      </c>
      <c r="CE98" s="24">
        <f t="shared" si="121"/>
        <v>1.1817443568364818E-3</v>
      </c>
      <c r="CF98" s="24">
        <f t="shared" si="122"/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si="64"/>
        <v>7275.5965798099987</v>
      </c>
      <c r="S99" s="19">
        <f t="shared" si="41"/>
        <v>7387.2954026531916</v>
      </c>
      <c r="T99" s="19">
        <f t="shared" si="42"/>
        <v>7213.0392450696527</v>
      </c>
      <c r="U99" s="19">
        <f t="shared" si="43"/>
        <v>6874.4457857198304</v>
      </c>
      <c r="V99" s="19"/>
      <c r="W99" s="20">
        <f t="shared" si="44"/>
        <v>7087.4454962685131</v>
      </c>
      <c r="X99" s="21"/>
      <c r="Y99" s="41">
        <f t="shared" si="65"/>
        <v>2.8202663042794729E-2</v>
      </c>
      <c r="Z99" s="24">
        <f t="shared" si="66"/>
        <v>1.1949385913779142E-2</v>
      </c>
      <c r="AA99" s="24">
        <f t="shared" si="67"/>
        <v>3.5914413079561225E-2</v>
      </c>
      <c r="AB99" s="24">
        <f t="shared" si="68"/>
        <v>4.462738517850795E-2</v>
      </c>
      <c r="AC99" s="24">
        <f t="shared" si="69"/>
        <v>4.6724904934028588E-2</v>
      </c>
      <c r="AD99" s="24">
        <f t="shared" si="70"/>
        <v>2.60937248783637E-2</v>
      </c>
      <c r="AE99" s="24">
        <f t="shared" si="71"/>
        <v>3.8648195396768781E-2</v>
      </c>
      <c r="AF99" s="24">
        <f t="shared" si="72"/>
        <v>1.4502006022613756E-2</v>
      </c>
      <c r="AG99" s="24">
        <f t="shared" si="73"/>
        <v>2.1860386149010758E-2</v>
      </c>
      <c r="AH99" s="24">
        <f t="shared" si="74"/>
        <v>3.369481010172426E-2</v>
      </c>
      <c r="AI99" s="24">
        <f t="shared" si="75"/>
        <v>2.7157136536077431E-2</v>
      </c>
      <c r="AJ99" s="24">
        <f t="shared" si="76"/>
        <v>3.9992077465987652E-2</v>
      </c>
      <c r="AK99" s="24">
        <f t="shared" si="77"/>
        <v>3.2679799753795757E-2</v>
      </c>
      <c r="AL99" s="24">
        <f t="shared" si="78"/>
        <v>1.1980679663292193E-2</v>
      </c>
      <c r="AM99" s="24">
        <f t="shared" si="79"/>
        <v>3.0815662928193044E-2</v>
      </c>
      <c r="AN99" s="24">
        <f t="shared" si="80"/>
        <v>2.8379753907865179E-2</v>
      </c>
      <c r="AO99" s="24">
        <f t="shared" si="81"/>
        <v>2.8201819528229199E-2</v>
      </c>
      <c r="AP99" s="24">
        <f t="shared" si="82"/>
        <v>2.6789416315439185E-2</v>
      </c>
      <c r="AQ99" s="24">
        <f t="shared" si="83"/>
        <v>3.6819871974590246E-2</v>
      </c>
      <c r="AR99" s="24">
        <f t="shared" si="84"/>
        <v>3.5270601363954324E-2</v>
      </c>
      <c r="AS99" s="24" t="e">
        <f t="shared" si="85"/>
        <v>#DIV/0!</v>
      </c>
      <c r="AT99" s="24">
        <f t="shared" si="86"/>
        <v>2.9994431410604872E-2</v>
      </c>
      <c r="AU99" s="21"/>
      <c r="AV99" s="24">
        <f t="shared" si="87"/>
        <v>1.9725887565805196</v>
      </c>
      <c r="AW99" s="24">
        <f t="shared" si="88"/>
        <v>1.8734558078855419</v>
      </c>
      <c r="AX99" s="24">
        <f t="shared" si="89"/>
        <v>1.9154693916329744</v>
      </c>
      <c r="AY99" s="24">
        <f t="shared" si="90"/>
        <v>1.2756460212174456</v>
      </c>
      <c r="AZ99" s="24">
        <f t="shared" si="91"/>
        <v>2.6945643567815325</v>
      </c>
      <c r="BA99" s="24">
        <f t="shared" si="92"/>
        <v>1.6002558111855412</v>
      </c>
      <c r="BB99" s="24">
        <f t="shared" si="93"/>
        <v>2.2697620838747299</v>
      </c>
      <c r="BC99" s="24">
        <f t="shared" si="94"/>
        <v>2.4871501097740882</v>
      </c>
      <c r="BD99" s="24">
        <f t="shared" si="95"/>
        <v>2.6319424190531322</v>
      </c>
      <c r="BE99" s="24">
        <f t="shared" si="96"/>
        <v>1.7423255812088807</v>
      </c>
      <c r="BF99" s="24">
        <f t="shared" si="97"/>
        <v>1.9146630046088884</v>
      </c>
      <c r="BG99" s="24">
        <f t="shared" si="98"/>
        <v>1.8715734740572656</v>
      </c>
      <c r="BH99" s="24">
        <f t="shared" si="99"/>
        <v>2.3785874530490272</v>
      </c>
      <c r="BI99" s="24">
        <f t="shared" si="100"/>
        <v>1.4681518363338371</v>
      </c>
      <c r="BJ99" s="24">
        <f t="shared" si="101"/>
        <v>1.8588082525513681</v>
      </c>
      <c r="BK99" s="24">
        <f t="shared" si="102"/>
        <v>2.8512029021392511</v>
      </c>
      <c r="BL99" s="24">
        <f t="shared" si="103"/>
        <v>1.9725120961118807</v>
      </c>
      <c r="BM99" s="24">
        <f t="shared" si="104"/>
        <v>1.7647779810199538</v>
      </c>
      <c r="BN99" s="24">
        <f t="shared" si="105"/>
        <v>1.6838819411087194</v>
      </c>
      <c r="BO99" s="24">
        <f t="shared" si="106"/>
        <v>1.6004903771594861</v>
      </c>
      <c r="BP99" s="24" t="e">
        <f t="shared" si="107"/>
        <v>#DIV/0!</v>
      </c>
      <c r="BQ99" s="24">
        <f t="shared" si="108"/>
        <v>1.9439104463007792</v>
      </c>
      <c r="BR99" s="21"/>
      <c r="BS99" s="35">
        <f t="shared" si="109"/>
        <v>45566</v>
      </c>
      <c r="BT99" s="24">
        <f t="shared" si="110"/>
        <v>3.0917432615215211E-3</v>
      </c>
      <c r="BU99" s="24">
        <f t="shared" si="111"/>
        <v>9.0265941505992034E-4</v>
      </c>
      <c r="BV99" s="24">
        <f t="shared" si="112"/>
        <v>3.5289087640956365E-3</v>
      </c>
      <c r="BW99" s="24">
        <f t="shared" si="113"/>
        <v>4.3196948010900431E-3</v>
      </c>
      <c r="BX99" s="24">
        <f t="shared" si="114"/>
        <v>1.5413424399321567E-3</v>
      </c>
      <c r="BY99" s="24">
        <f t="shared" si="115"/>
        <v>3.6773987035971139E-3</v>
      </c>
      <c r="BZ99" s="24">
        <f t="shared" si="116"/>
        <v>1.7034580607998273E-3</v>
      </c>
      <c r="CA99" s="24">
        <f t="shared" si="117"/>
        <v>5.5498091800203089E-4</v>
      </c>
      <c r="CB99" s="24">
        <f t="shared" si="118"/>
        <v>2.3506897317299292E-3</v>
      </c>
      <c r="CC99" s="24">
        <f t="shared" si="119"/>
        <v>6.9910845061525219E-4</v>
      </c>
      <c r="CD99" s="24">
        <f t="shared" si="120"/>
        <v>4.7233249270319383E-3</v>
      </c>
      <c r="CE99" s="24">
        <f t="shared" si="121"/>
        <v>1.1085036533847084E-3</v>
      </c>
      <c r="CF99" s="24">
        <f t="shared" si="122"/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64"/>
        <v>7464.8573838499997</v>
      </c>
      <c r="S100" s="19">
        <f t="shared" si="41"/>
        <v>7526.6259474099834</v>
      </c>
      <c r="T100" s="19">
        <f t="shared" si="42"/>
        <v>7385.611208194483</v>
      </c>
      <c r="U100" s="19">
        <f t="shared" si="43"/>
        <v>7010.8462896391156</v>
      </c>
      <c r="V100" s="19"/>
      <c r="W100" s="20">
        <f t="shared" si="44"/>
        <v>7290.0195112713973</v>
      </c>
      <c r="X100" s="21"/>
      <c r="Y100" s="41">
        <f t="shared" si="65"/>
        <v>2.6013303472445681E-2</v>
      </c>
      <c r="Z100" s="24">
        <f t="shared" si="66"/>
        <v>9.5615609032144722E-3</v>
      </c>
      <c r="AA100" s="24">
        <f t="shared" si="67"/>
        <v>3.9790333858247706E-2</v>
      </c>
      <c r="AB100" s="24">
        <f t="shared" si="68"/>
        <v>1.849006910092843E-2</v>
      </c>
      <c r="AC100" s="24">
        <f t="shared" si="69"/>
        <v>4.5080982549651871E-2</v>
      </c>
      <c r="AD100" s="24">
        <f t="shared" si="70"/>
        <v>1.2615579596601423E-2</v>
      </c>
      <c r="AE100" s="24">
        <f t="shared" si="71"/>
        <v>3.171909399040973E-2</v>
      </c>
      <c r="AF100" s="24">
        <f t="shared" si="72"/>
        <v>4.4510075011144234E-2</v>
      </c>
      <c r="AG100" s="24">
        <f t="shared" si="73"/>
        <v>1.4045562612907014E-2</v>
      </c>
      <c r="AH100" s="24">
        <f t="shared" si="74"/>
        <v>2.4612723649582335E-2</v>
      </c>
      <c r="AI100" s="24">
        <f t="shared" si="75"/>
        <v>4.2092098730895255E-2</v>
      </c>
      <c r="AJ100" s="24">
        <f t="shared" si="76"/>
        <v>3.2247849570482767E-2</v>
      </c>
      <c r="AK100" s="24">
        <f t="shared" si="77"/>
        <v>2.5710111564740012E-2</v>
      </c>
      <c r="AL100" s="24">
        <f t="shared" si="78"/>
        <v>-1.2173873634567678E-2</v>
      </c>
      <c r="AM100" s="24">
        <f t="shared" si="79"/>
        <v>2.8263491682747555E-2</v>
      </c>
      <c r="AN100" s="24">
        <f t="shared" si="80"/>
        <v>3.8292637791442763E-2</v>
      </c>
      <c r="AO100" s="24">
        <f t="shared" si="81"/>
        <v>2.6013097615280811E-2</v>
      </c>
      <c r="AP100" s="24">
        <f t="shared" si="82"/>
        <v>1.8860832979110453E-2</v>
      </c>
      <c r="AQ100" s="24">
        <f t="shared" si="83"/>
        <v>2.3924999887223519E-2</v>
      </c>
      <c r="AR100" s="24">
        <f t="shared" si="84"/>
        <v>1.9841672793845744E-2</v>
      </c>
      <c r="AS100" s="24" t="e">
        <f t="shared" si="85"/>
        <v>#DIV/0!</v>
      </c>
      <c r="AT100" s="24">
        <f t="shared" si="86"/>
        <v>2.8582091405082055E-2</v>
      </c>
      <c r="AU100" s="21"/>
      <c r="AV100" s="24">
        <f t="shared" si="87"/>
        <v>1.7012999039239207</v>
      </c>
      <c r="AW100" s="24">
        <f t="shared" si="88"/>
        <v>1.4846299620941958</v>
      </c>
      <c r="AX100" s="24">
        <f t="shared" si="89"/>
        <v>1.7157990176985054</v>
      </c>
      <c r="AY100" s="24">
        <f t="shared" si="90"/>
        <v>1.1290392464379795</v>
      </c>
      <c r="AZ100" s="24">
        <f t="shared" si="91"/>
        <v>2.6543084319427859</v>
      </c>
      <c r="BA100" s="24">
        <f t="shared" si="92"/>
        <v>1.3470494314641241</v>
      </c>
      <c r="BB100" s="24">
        <f t="shared" si="93"/>
        <v>1.8682811036510301</v>
      </c>
      <c r="BC100" s="24">
        <f t="shared" si="94"/>
        <v>2.3186787382753105</v>
      </c>
      <c r="BD100" s="24">
        <f t="shared" si="95"/>
        <v>2.189771874943272</v>
      </c>
      <c r="BE100" s="24">
        <f t="shared" si="96"/>
        <v>1.4788373886023147</v>
      </c>
      <c r="BF100" s="24">
        <f t="shared" si="97"/>
        <v>1.7562370157336096</v>
      </c>
      <c r="BG100" s="24">
        <f t="shared" si="98"/>
        <v>1.6316591383973149</v>
      </c>
      <c r="BH100" s="24">
        <f t="shared" si="99"/>
        <v>2.1082918296184165</v>
      </c>
      <c r="BI100" s="24">
        <f t="shared" si="100"/>
        <v>1.1738140161318928</v>
      </c>
      <c r="BJ100" s="24">
        <f t="shared" si="101"/>
        <v>1.5824848783670968</v>
      </c>
      <c r="BK100" s="24">
        <f t="shared" si="102"/>
        <v>2.6484406334049075</v>
      </c>
      <c r="BL100" s="24">
        <f t="shared" si="103"/>
        <v>1.7012436619481917</v>
      </c>
      <c r="BM100" s="24">
        <f t="shared" si="104"/>
        <v>1.4801197950327754</v>
      </c>
      <c r="BN100" s="24">
        <f t="shared" si="105"/>
        <v>1.4618920403932134</v>
      </c>
      <c r="BO100" s="24">
        <f t="shared" si="106"/>
        <v>1.3854746768336148</v>
      </c>
      <c r="BP100" s="24" t="e">
        <f t="shared" si="107"/>
        <v>#DIV/0!</v>
      </c>
      <c r="BQ100" s="24">
        <f t="shared" si="108"/>
        <v>1.7006211571213363</v>
      </c>
      <c r="BR100" s="21"/>
      <c r="BS100" s="35">
        <f t="shared" si="109"/>
        <v>45597</v>
      </c>
      <c r="BT100" s="24">
        <f t="shared" si="110"/>
        <v>2.4348190903512811E-3</v>
      </c>
      <c r="BU100" s="24">
        <f t="shared" si="111"/>
        <v>1.007576146047087E-3</v>
      </c>
      <c r="BV100" s="24">
        <f t="shared" si="112"/>
        <v>1.4854574139698228E-3</v>
      </c>
      <c r="BW100" s="24">
        <f t="shared" si="113"/>
        <v>4.2427929985526108E-3</v>
      </c>
      <c r="BX100" s="24">
        <f t="shared" si="114"/>
        <v>7.4366710739981977E-4</v>
      </c>
      <c r="BY100" s="24">
        <f t="shared" si="115"/>
        <v>3.0487514425262354E-3</v>
      </c>
      <c r="BZ100" s="24">
        <f t="shared" si="116"/>
        <v>5.1586477821319527E-3</v>
      </c>
      <c r="CA100" s="24">
        <f t="shared" si="117"/>
        <v>3.5438244565310316E-4</v>
      </c>
      <c r="CB100" s="24">
        <f t="shared" si="118"/>
        <v>1.7262575223649464E-3</v>
      </c>
      <c r="CC100" s="24">
        <f t="shared" si="119"/>
        <v>1.0824786015709881E-3</v>
      </c>
      <c r="CD100" s="24">
        <f t="shared" si="120"/>
        <v>3.8523516493654264E-3</v>
      </c>
      <c r="CE100" s="24">
        <f t="shared" si="121"/>
        <v>8.758881702223434E-4</v>
      </c>
      <c r="CF100" s="24">
        <f t="shared" si="122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si="64"/>
        <v>7678.747989479999</v>
      </c>
      <c r="S101" s="19">
        <f t="shared" si="41"/>
        <v>7727.9819142135193</v>
      </c>
      <c r="T101" s="19">
        <f t="shared" si="42"/>
        <v>7606.4614634799245</v>
      </c>
      <c r="U101" s="19">
        <f t="shared" si="43"/>
        <v>7159.528290182383</v>
      </c>
      <c r="V101" s="19"/>
      <c r="W101" s="20">
        <f t="shared" si="44"/>
        <v>7453.9824085785722</v>
      </c>
      <c r="X101" s="21"/>
      <c r="Y101" s="41">
        <f t="shared" si="65"/>
        <v>2.8655273911321277E-2</v>
      </c>
      <c r="Z101" s="24">
        <f t="shared" si="66"/>
        <v>2.2079161371510114E-2</v>
      </c>
      <c r="AA101" s="24">
        <f t="shared" si="67"/>
        <v>2.7917244129340268E-2</v>
      </c>
      <c r="AB101" s="24">
        <f t="shared" si="68"/>
        <v>1.3845559192401824E-2</v>
      </c>
      <c r="AC101" s="24">
        <f t="shared" si="69"/>
        <v>5.5145890334230341E-2</v>
      </c>
      <c r="AD101" s="24">
        <f t="shared" si="70"/>
        <v>4.9139844820189627E-3</v>
      </c>
      <c r="AE101" s="24">
        <f t="shared" si="71"/>
        <v>2.475577578784427E-2</v>
      </c>
      <c r="AF101" s="24">
        <f t="shared" si="72"/>
        <v>1.7364563120089382E-2</v>
      </c>
      <c r="AG101" s="24">
        <f t="shared" si="73"/>
        <v>5.0208554526040894E-2</v>
      </c>
      <c r="AH101" s="24">
        <f t="shared" si="74"/>
        <v>4.370384157517937E-2</v>
      </c>
      <c r="AI101" s="24">
        <f t="shared" si="75"/>
        <v>2.2707432846910347E-2</v>
      </c>
      <c r="AJ101" s="24">
        <f t="shared" si="76"/>
        <v>4.7413073058456767E-2</v>
      </c>
      <c r="AK101" s="24">
        <f t="shared" si="77"/>
        <v>2.0014103552672635E-2</v>
      </c>
      <c r="AL101" s="24">
        <f t="shared" si="78"/>
        <v>-1.1248577110767988E-2</v>
      </c>
      <c r="AM101" s="24">
        <f t="shared" si="79"/>
        <v>3.4762489248704842E-2</v>
      </c>
      <c r="AN101" s="24">
        <f t="shared" si="80"/>
        <v>2.8922807830302766E-2</v>
      </c>
      <c r="AO101" s="24">
        <f t="shared" si="81"/>
        <v>2.8653006297581163E-2</v>
      </c>
      <c r="AP101" s="24">
        <f t="shared" si="82"/>
        <v>2.6752487530328883E-2</v>
      </c>
      <c r="AQ101" s="24">
        <f t="shared" si="83"/>
        <v>2.9902772981118098E-2</v>
      </c>
      <c r="AR101" s="24">
        <f t="shared" si="84"/>
        <v>2.1207425523362966E-2</v>
      </c>
      <c r="AS101" s="24" t="e">
        <f t="shared" si="85"/>
        <v>#DIV/0!</v>
      </c>
      <c r="AT101" s="24">
        <f t="shared" si="86"/>
        <v>2.2491420915083271E-2</v>
      </c>
      <c r="AU101" s="21"/>
      <c r="AV101" s="24">
        <f t="shared" si="87"/>
        <v>1.221454569818702</v>
      </c>
      <c r="AW101" s="24">
        <f t="shared" si="88"/>
        <v>0.96039269087526602</v>
      </c>
      <c r="AX101" s="24">
        <f t="shared" si="89"/>
        <v>1.3168147859052701</v>
      </c>
      <c r="AY101" s="24">
        <f t="shared" si="90"/>
        <v>0.82131692996791039</v>
      </c>
      <c r="AZ101" s="24">
        <f t="shared" si="91"/>
        <v>2.3668955016820745</v>
      </c>
      <c r="BA101" s="24">
        <f t="shared" si="92"/>
        <v>0.80271843265173182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1.8892615803809059</v>
      </c>
      <c r="BE101" s="24">
        <f t="shared" si="96"/>
        <v>1.1386126088667088</v>
      </c>
      <c r="BF101" s="24">
        <f t="shared" si="97"/>
        <v>1.6355296614034085</v>
      </c>
      <c r="BG101" s="24">
        <f t="shared" si="98"/>
        <v>1.2507097857196676</v>
      </c>
      <c r="BH101" s="24">
        <f t="shared" si="99"/>
        <v>1.4171419126832951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1.2214156702702983</v>
      </c>
      <c r="BM101" s="24">
        <f t="shared" si="104"/>
        <v>1.0273977892702337</v>
      </c>
      <c r="BN101" s="24">
        <f t="shared" si="105"/>
        <v>1.0575009575562047</v>
      </c>
      <c r="BO101" s="24">
        <f t="shared" si="106"/>
        <v>0.9713103679916697</v>
      </c>
      <c r="BP101" s="24" t="e">
        <f t="shared" si="107"/>
        <v>#DIV/0!</v>
      </c>
      <c r="BQ101" s="24">
        <f t="shared" si="108"/>
        <v>1.2084866240915613</v>
      </c>
      <c r="BR101" s="21"/>
      <c r="BS101" s="35">
        <f t="shared" si="109"/>
        <v>45627</v>
      </c>
      <c r="BT101" s="24">
        <f t="shared" si="110"/>
        <v>5.5322308059432496E-3</v>
      </c>
      <c r="BU101" s="24">
        <f t="shared" si="111"/>
        <v>7.1641657043922558E-4</v>
      </c>
      <c r="BV101" s="24">
        <f t="shared" si="112"/>
        <v>1.1041700905389258E-3</v>
      </c>
      <c r="BW101" s="24">
        <f t="shared" si="113"/>
        <v>5.2865041354321889E-3</v>
      </c>
      <c r="BX101" s="24">
        <f t="shared" si="114"/>
        <v>2.8588854774861777E-4</v>
      </c>
      <c r="BY101" s="24">
        <f t="shared" si="115"/>
        <v>2.3926890482853479E-3</v>
      </c>
      <c r="BZ101" s="24">
        <f t="shared" si="116"/>
        <v>2.048807017545274E-3</v>
      </c>
      <c r="CA101" s="24">
        <f t="shared" si="117"/>
        <v>1.2520315024513442E-3</v>
      </c>
      <c r="CB101" s="24">
        <f t="shared" si="118"/>
        <v>3.061063046176025E-3</v>
      </c>
      <c r="CC101" s="24">
        <f t="shared" si="119"/>
        <v>5.9311634057712052E-4</v>
      </c>
      <c r="CD101" s="24">
        <f t="shared" si="120"/>
        <v>5.6984174841327147E-3</v>
      </c>
      <c r="CE101" s="24">
        <f t="shared" si="121"/>
        <v>6.8163594937334739E-4</v>
      </c>
      <c r="CF101" s="24">
        <f t="shared" si="122"/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si="64"/>
        <v>7834.0876912300009</v>
      </c>
      <c r="S102" s="19">
        <f t="shared" si="41"/>
        <v>7896.186485170565</v>
      </c>
      <c r="T102" s="19">
        <f t="shared" si="42"/>
        <v>7784.8261083310572</v>
      </c>
      <c r="U102" s="19">
        <f t="shared" si="43"/>
        <v>7222.4263844004654</v>
      </c>
      <c r="V102" s="19"/>
      <c r="W102" s="20">
        <f t="shared" si="44"/>
        <v>7547.0448550875153</v>
      </c>
      <c r="X102" s="21"/>
      <c r="Y102" s="41">
        <f t="shared" si="65"/>
        <v>2.0234114180589513E-2</v>
      </c>
      <c r="Z102" s="24">
        <f t="shared" si="66"/>
        <v>1.8934666453730431E-2</v>
      </c>
      <c r="AA102" s="24">
        <f t="shared" si="67"/>
        <v>2.5443053551029493E-2</v>
      </c>
      <c r="AB102" s="24">
        <f t="shared" si="68"/>
        <v>-2.3492403269055107E-2</v>
      </c>
      <c r="AC102" s="24">
        <f t="shared" si="69"/>
        <v>2.2061707994994961E-2</v>
      </c>
      <c r="AD102" s="24">
        <f t="shared" si="70"/>
        <v>1.5826261296932431E-2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2.6192732087736426E-2</v>
      </c>
      <c r="AH102" s="24">
        <f t="shared" si="74"/>
        <v>2.7458063627100682E-2</v>
      </c>
      <c r="AI102" s="24">
        <f t="shared" si="75"/>
        <v>3.6292686868892865E-3</v>
      </c>
      <c r="AJ102" s="24">
        <f t="shared" si="76"/>
        <v>5.2239724068352533E-2</v>
      </c>
      <c r="AK102" s="24">
        <f t="shared" si="77"/>
        <v>3.276595508174962E-2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2.0229821575446838E-2</v>
      </c>
      <c r="AP102" s="24">
        <f t="shared" si="82"/>
        <v>2.1765652769926813E-2</v>
      </c>
      <c r="AQ102" s="24">
        <f t="shared" si="83"/>
        <v>2.3449095970247802E-2</v>
      </c>
      <c r="AR102" s="24">
        <f t="shared" si="84"/>
        <v>8.7852288123970723E-3</v>
      </c>
      <c r="AS102" s="24" t="e">
        <f t="shared" si="85"/>
        <v>#DIV/0!</v>
      </c>
      <c r="AT102" s="24">
        <f t="shared" si="86"/>
        <v>1.2484929720499416E-2</v>
      </c>
      <c r="AU102" s="21"/>
      <c r="AV102" s="24">
        <f t="shared" si="87"/>
        <v>0.89575015384228207</v>
      </c>
      <c r="AW102" s="24">
        <f t="shared" si="88"/>
        <v>0.6699334094796543</v>
      </c>
      <c r="AX102" s="24">
        <f t="shared" si="89"/>
        <v>0.97073316838753376</v>
      </c>
      <c r="AY102" s="24">
        <f t="shared" si="90"/>
        <v>0.60087424446670967</v>
      </c>
      <c r="AZ102" s="24">
        <f t="shared" si="91"/>
        <v>2.1481707063654882</v>
      </c>
      <c r="BA102" s="24">
        <f t="shared" si="92"/>
        <v>0.51564008813094886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1.3732082644670407</v>
      </c>
      <c r="BE102" s="24">
        <f t="shared" si="96"/>
        <v>0.7718919549466583</v>
      </c>
      <c r="BF102" s="24">
        <f t="shared" si="97"/>
        <v>1.6229154801824199</v>
      </c>
      <c r="BG102" s="24">
        <f t="shared" si="98"/>
        <v>0.99336884929287583</v>
      </c>
      <c r="BH102" s="24">
        <f t="shared" si="99"/>
        <v>0.73554976079353018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0.89573504710424845</v>
      </c>
      <c r="BM102" s="24">
        <f t="shared" si="104"/>
        <v>0.72624184203626019</v>
      </c>
      <c r="BN102" s="24">
        <f t="shared" si="105"/>
        <v>0.75120773161531273</v>
      </c>
      <c r="BO102" s="24">
        <f t="shared" si="106"/>
        <v>0.64503677896380096</v>
      </c>
      <c r="BP102" s="24" t="e">
        <f t="shared" si="107"/>
        <v>#DIV/0!</v>
      </c>
      <c r="BQ102" s="24">
        <f t="shared" si="108"/>
        <v>0.84873850948510832</v>
      </c>
      <c r="BR102" s="21"/>
      <c r="BS102" s="35">
        <f t="shared" si="109"/>
        <v>45658</v>
      </c>
      <c r="BT102" s="24">
        <f t="shared" si="110"/>
        <v>4.7140051527753699E-3</v>
      </c>
      <c r="BU102" s="24">
        <f t="shared" si="111"/>
        <v>6.5245506167683413E-4</v>
      </c>
      <c r="BV102" s="24">
        <f t="shared" si="112"/>
        <v>-1.8465236386353092E-3</v>
      </c>
      <c r="BW102" s="24">
        <f t="shared" si="113"/>
        <v>2.1693878834441573E-3</v>
      </c>
      <c r="BX102" s="24">
        <f t="shared" si="114"/>
        <v>8.99498291035896E-4</v>
      </c>
      <c r="BY102" s="24">
        <f t="shared" si="115"/>
        <v>2.4680731020294976E-3</v>
      </c>
      <c r="BZ102" s="24">
        <f t="shared" si="116"/>
        <v>9.6086925198805915E-4</v>
      </c>
      <c r="CA102" s="24">
        <f t="shared" si="117"/>
        <v>6.6684367017158779E-4</v>
      </c>
      <c r="CB102" s="24">
        <f t="shared" si="118"/>
        <v>1.9513267279824399E-3</v>
      </c>
      <c r="CC102" s="24">
        <f t="shared" si="119"/>
        <v>9.4248083466963656E-5</v>
      </c>
      <c r="CD102" s="24">
        <f t="shared" si="120"/>
        <v>6.3930068007596718E-3</v>
      </c>
      <c r="CE102" s="24">
        <f t="shared" si="121"/>
        <v>1.1065613464752752E-3</v>
      </c>
      <c r="CF102" s="24">
        <f t="shared" si="122"/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si="64"/>
        <v>8009.1573069600017</v>
      </c>
      <c r="S103" s="19">
        <f t="shared" si="41"/>
        <v>8076.0920396241336</v>
      </c>
      <c r="T103" s="19">
        <f t="shared" si="42"/>
        <v>7923.2361418464916</v>
      </c>
      <c r="U103" s="19">
        <f t="shared" si="43"/>
        <v>7347.3681631742356</v>
      </c>
      <c r="V103" s="19"/>
      <c r="W103" s="20">
        <f t="shared" si="44"/>
        <v>7679.8673327178303</v>
      </c>
      <c r="X103" s="21"/>
      <c r="Y103" s="41">
        <f t="shared" si="65"/>
        <v>2.2348251105860584E-2</v>
      </c>
      <c r="Z103" s="24">
        <f t="shared" si="66"/>
        <v>3.1555938061352595E-2</v>
      </c>
      <c r="AA103" s="24">
        <f t="shared" si="67"/>
        <v>8.7949935301232518E-3</v>
      </c>
      <c r="AB103" s="24">
        <f t="shared" si="68"/>
        <v>5.4220929154193964E-3</v>
      </c>
      <c r="AC103" s="24">
        <f t="shared" si="69"/>
        <v>3.1483047610600279E-2</v>
      </c>
      <c r="AD103" s="24">
        <f t="shared" si="70"/>
        <v>1.2462557926094409E-2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2.4848490790809086E-2</v>
      </c>
      <c r="AH103" s="24">
        <f t="shared" si="74"/>
        <v>2.6814636195413355E-2</v>
      </c>
      <c r="AI103" s="24">
        <f t="shared" si="75"/>
        <v>1.6036787530013141E-2</v>
      </c>
      <c r="AJ103" s="24">
        <f t="shared" si="76"/>
        <v>1.868356899073631E-2</v>
      </c>
      <c r="AK103" s="24">
        <f t="shared" si="77"/>
        <v>3.1521870081832493E-2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2.2347160592290249E-2</v>
      </c>
      <c r="AP103" s="24">
        <f t="shared" si="82"/>
        <v>2.2783853293161238E-2</v>
      </c>
      <c r="AQ103" s="24">
        <f t="shared" si="83"/>
        <v>1.7779463740020152E-2</v>
      </c>
      <c r="AR103" s="24">
        <f t="shared" si="84"/>
        <v>1.7299141884454361E-2</v>
      </c>
      <c r="AS103" s="24" t="e">
        <f t="shared" si="85"/>
        <v>#DIV/0!</v>
      </c>
      <c r="AT103" s="24">
        <f t="shared" si="86"/>
        <v>1.7599269671860762E-2</v>
      </c>
      <c r="AU103" s="21"/>
      <c r="AV103" s="24">
        <f t="shared" si="87"/>
        <v>0.68570150417598663</v>
      </c>
      <c r="AW103" s="24">
        <f t="shared" si="88"/>
        <v>0.51930923190075728</v>
      </c>
      <c r="AX103" s="24">
        <f t="shared" si="89"/>
        <v>0.67659234817637892</v>
      </c>
      <c r="AY103" s="24">
        <f t="shared" si="90"/>
        <v>0.50860237441887279</v>
      </c>
      <c r="AZ103" s="24">
        <f t="shared" si="91"/>
        <v>1.6411547466773801</v>
      </c>
      <c r="BA103" s="24">
        <f t="shared" si="92"/>
        <v>0.39547951102512369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0.94503896199182158</v>
      </c>
      <c r="BE103" s="24">
        <f t="shared" si="96"/>
        <v>0.67363825630828034</v>
      </c>
      <c r="BF103" s="24">
        <f t="shared" si="97"/>
        <v>1.3189542337793947</v>
      </c>
      <c r="BG103" s="24">
        <f t="shared" si="98"/>
        <v>0.84761605204171686</v>
      </c>
      <c r="BH103" s="24">
        <f t="shared" si="99"/>
        <v>0.55910326982520031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0.68569157364444733</v>
      </c>
      <c r="BM103" s="24">
        <f t="shared" si="104"/>
        <v>0.585729770281324</v>
      </c>
      <c r="BN103" s="24">
        <f t="shared" si="105"/>
        <v>0.62885954455996917</v>
      </c>
      <c r="BO103" s="24">
        <f t="shared" si="106"/>
        <v>0.53234144077157119</v>
      </c>
      <c r="BP103" s="24" t="e">
        <f t="shared" si="107"/>
        <v>#DIV/0!</v>
      </c>
      <c r="BQ103" s="24">
        <f t="shared" si="108"/>
        <v>0.62266207350994351</v>
      </c>
      <c r="BR103" s="21"/>
      <c r="BS103" s="35">
        <f t="shared" si="109"/>
        <v>45689</v>
      </c>
      <c r="BT103" s="24">
        <f t="shared" si="110"/>
        <v>7.8462110485866977E-3</v>
      </c>
      <c r="BU103" s="24">
        <f t="shared" si="111"/>
        <v>2.2668803780659036E-4</v>
      </c>
      <c r="BV103" s="24">
        <f t="shared" si="112"/>
        <v>4.0791545964853572E-4</v>
      </c>
      <c r="BW103" s="24">
        <f t="shared" si="113"/>
        <v>3.1013595671677231E-3</v>
      </c>
      <c r="BX103" s="24">
        <f t="shared" si="114"/>
        <v>7.0525925749395971E-4</v>
      </c>
      <c r="BY103" s="24">
        <f t="shared" si="115"/>
        <v>1.847259734457153E-3</v>
      </c>
      <c r="BZ103" s="24">
        <f t="shared" si="116"/>
        <v>1.8113937856954142E-3</v>
      </c>
      <c r="CA103" s="24">
        <f t="shared" si="117"/>
        <v>6.3631526502876752E-4</v>
      </c>
      <c r="CB103" s="24">
        <f t="shared" si="118"/>
        <v>1.9190940502691867E-3</v>
      </c>
      <c r="CC103" s="24">
        <f t="shared" si="119"/>
        <v>4.0967952391298589E-4</v>
      </c>
      <c r="CD103" s="24">
        <f t="shared" si="120"/>
        <v>2.3581910358927787E-3</v>
      </c>
      <c r="CE103" s="24">
        <f t="shared" si="121"/>
        <v>1.0776226493661861E-3</v>
      </c>
      <c r="CF103" s="24">
        <f t="shared" si="122"/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si="64"/>
        <v>8317.897453040001</v>
      </c>
      <c r="S104" s="19">
        <f t="shared" si="41"/>
        <v>8416.6811295325351</v>
      </c>
      <c r="T104" s="19">
        <f t="shared" si="42"/>
        <v>8161.0407352089615</v>
      </c>
      <c r="U104" s="19">
        <f t="shared" si="43"/>
        <v>7538.3744925106721</v>
      </c>
      <c r="V104" s="19"/>
      <c r="W104" s="20">
        <f t="shared" si="44"/>
        <v>7907.0160327755339</v>
      </c>
      <c r="X104" s="21"/>
      <c r="Y104" s="41">
        <f t="shared" si="65"/>
        <v>3.8542769769347895E-2</v>
      </c>
      <c r="Z104" s="24">
        <f t="shared" si="66"/>
        <v>6.2970496124394426E-2</v>
      </c>
      <c r="AA104" s="24">
        <f t="shared" si="67"/>
        <v>1.0155698123137435E-2</v>
      </c>
      <c r="AB104" s="24">
        <f t="shared" si="68"/>
        <v>5.5649977226759573E-2</v>
      </c>
      <c r="AC104" s="24">
        <f t="shared" si="69"/>
        <v>3.0409493521702968E-2</v>
      </c>
      <c r="AD104" s="24">
        <f t="shared" si="70"/>
        <v>1.3553106778562141E-2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3.0598272041141072E-2</v>
      </c>
      <c r="AH104" s="24">
        <f t="shared" si="74"/>
        <v>-2.8012910771247901E-3</v>
      </c>
      <c r="AI104" s="24">
        <f t="shared" si="75"/>
        <v>0.15965629387776437</v>
      </c>
      <c r="AJ104" s="24">
        <f t="shared" si="76"/>
        <v>3.7564462181374436E-2</v>
      </c>
      <c r="AK104" s="24">
        <f t="shared" si="77"/>
        <v>4.2621564198405792E-2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3.854839332618698E-2</v>
      </c>
      <c r="AP104" s="24">
        <f t="shared" si="82"/>
        <v>4.2172512180068233E-2</v>
      </c>
      <c r="AQ104" s="24">
        <f t="shared" si="83"/>
        <v>3.0013568837928162E-2</v>
      </c>
      <c r="AR104" s="24">
        <f t="shared" si="84"/>
        <v>2.5996564360798002E-2</v>
      </c>
      <c r="AS104" s="24" t="e">
        <f t="shared" si="85"/>
        <v>#DIV/0!</v>
      </c>
      <c r="AT104" s="24">
        <f t="shared" si="86"/>
        <v>2.9577164580695703E-2</v>
      </c>
      <c r="AU104" s="21"/>
      <c r="AV104" s="24">
        <f t="shared" si="87"/>
        <v>0.57036128735671232</v>
      </c>
      <c r="AW104" s="24">
        <f t="shared" si="88"/>
        <v>0.44792823746235411</v>
      </c>
      <c r="AX104" s="24">
        <f t="shared" si="89"/>
        <v>0.50582807859141066</v>
      </c>
      <c r="AY104" s="24">
        <f t="shared" si="90"/>
        <v>0.41893010610553616</v>
      </c>
      <c r="AZ104" s="24">
        <f t="shared" si="91"/>
        <v>1.3897611545776063</v>
      </c>
      <c r="BA104" s="24">
        <f t="shared" si="92"/>
        <v>0.34902074917640924</v>
      </c>
      <c r="BB104" s="24">
        <f t="shared" si="93"/>
        <v>0.53596138957282169</v>
      </c>
      <c r="BC104" s="24">
        <f t="shared" si="94"/>
        <v>0.44368843807773395</v>
      </c>
      <c r="BD104" s="24">
        <f t="shared" si="95"/>
        <v>0.73226952802568124</v>
      </c>
      <c r="BE104" s="24">
        <f t="shared" si="96"/>
        <v>0.53719348343945139</v>
      </c>
      <c r="BF104" s="24">
        <f t="shared" si="97"/>
        <v>0.82975591750936362</v>
      </c>
      <c r="BG104" s="24">
        <f t="shared" si="98"/>
        <v>0.78133522434699909</v>
      </c>
      <c r="BH104" s="24">
        <f t="shared" si="99"/>
        <v>0.48970832361465488</v>
      </c>
      <c r="BI104" s="24">
        <f t="shared" si="100"/>
        <v>0.41194345425708101</v>
      </c>
      <c r="BJ104" s="24">
        <f t="shared" si="101"/>
        <v>0.5300876640683998</v>
      </c>
      <c r="BK104" s="24">
        <f t="shared" si="102"/>
        <v>0.81601651544293885</v>
      </c>
      <c r="BL104" s="24">
        <f t="shared" si="103"/>
        <v>0.57035077745786622</v>
      </c>
      <c r="BM104" s="24">
        <f t="shared" si="104"/>
        <v>0.50403199647261587</v>
      </c>
      <c r="BN104" s="24">
        <f t="shared" si="105"/>
        <v>0.54675036956219913</v>
      </c>
      <c r="BO104" s="24">
        <f t="shared" si="106"/>
        <v>0.44441638556083429</v>
      </c>
      <c r="BP104" s="24" t="e">
        <f t="shared" si="107"/>
        <v>#DIV/0!</v>
      </c>
      <c r="BQ104" s="24">
        <f t="shared" si="108"/>
        <v>0.49208792045205163</v>
      </c>
      <c r="BR104" s="21"/>
      <c r="BS104" s="35">
        <f t="shared" si="109"/>
        <v>45717</v>
      </c>
      <c r="BT104" s="24">
        <f t="shared" si="110"/>
        <v>1.5798284508647724E-2</v>
      </c>
      <c r="BU104" s="24">
        <f t="shared" si="111"/>
        <v>2.5828960127389036E-4</v>
      </c>
      <c r="BV104" s="24">
        <f t="shared" si="112"/>
        <v>4.117349808730613E-3</v>
      </c>
      <c r="BW104" s="24">
        <f t="shared" si="113"/>
        <v>3.0223710297542809E-3</v>
      </c>
      <c r="BX104" s="24">
        <f t="shared" si="114"/>
        <v>7.595573640363177E-4</v>
      </c>
      <c r="BY104" s="24">
        <f t="shared" si="115"/>
        <v>1.8471641808338139E-3</v>
      </c>
      <c r="BZ104" s="24">
        <f t="shared" si="116"/>
        <v>1.9130438926741927E-3</v>
      </c>
      <c r="CA104" s="24">
        <f t="shared" si="117"/>
        <v>7.854707817503291E-4</v>
      </c>
      <c r="CB104" s="24">
        <f t="shared" si="118"/>
        <v>-2.013611949976877E-4</v>
      </c>
      <c r="CC104" s="24">
        <f t="shared" si="119"/>
        <v>4.0534376849741503E-3</v>
      </c>
      <c r="CD104" s="24">
        <f t="shared" si="120"/>
        <v>4.7242923212366837E-3</v>
      </c>
      <c r="CE104" s="24">
        <f t="shared" si="121"/>
        <v>1.4701569522213064E-3</v>
      </c>
      <c r="CF104" s="24">
        <f t="shared" si="122"/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si="64"/>
        <v>8547.2789693700015</v>
      </c>
      <c r="S105" s="19">
        <f t="shared" si="41"/>
        <v>8681.2558396399254</v>
      </c>
      <c r="T105" s="19">
        <f t="shared" si="42"/>
        <v>8437.6820081671667</v>
      </c>
      <c r="U105" s="19">
        <f t="shared" si="43"/>
        <v>7761.6518264260776</v>
      </c>
      <c r="V105" s="19"/>
      <c r="W105" s="20">
        <f t="shared" si="44"/>
        <v>8109.3055068282347</v>
      </c>
      <c r="X105" s="21"/>
      <c r="Y105" s="41">
        <f t="shared" si="65"/>
        <v>2.7577538869369755E-2</v>
      </c>
      <c r="Z105" s="24">
        <f t="shared" si="66"/>
        <v>2.8006702384403281E-2</v>
      </c>
      <c r="AA105" s="24">
        <f t="shared" si="67"/>
        <v>3.1250408219288595E-2</v>
      </c>
      <c r="AB105" s="24">
        <f t="shared" si="68"/>
        <v>4.7328998775288511E-2</v>
      </c>
      <c r="AC105" s="24">
        <f t="shared" si="69"/>
        <v>1.7337782992951078E-2</v>
      </c>
      <c r="AD105" s="24">
        <f t="shared" si="70"/>
        <v>1.1614561622553587E-2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2.2404879855839832E-2</v>
      </c>
      <c r="AH105" s="24">
        <f t="shared" si="74"/>
        <v>2.6581770474267463E-2</v>
      </c>
      <c r="AI105" s="24">
        <f t="shared" si="75"/>
        <v>1.7375689641190739E-2</v>
      </c>
      <c r="AJ105" s="24">
        <f t="shared" si="76"/>
        <v>4.1851546902484271E-2</v>
      </c>
      <c r="AK105" s="24">
        <f t="shared" si="77"/>
        <v>2.5646378673518599E-2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2.7576862737850538E-2</v>
      </c>
      <c r="AP105" s="24">
        <f t="shared" si="82"/>
        <v>3.1434565006751569E-2</v>
      </c>
      <c r="AQ105" s="24">
        <f t="shared" si="83"/>
        <v>3.3897793422926981E-2</v>
      </c>
      <c r="AR105" s="24">
        <f t="shared" si="84"/>
        <v>2.9618763851176455E-2</v>
      </c>
      <c r="AS105" s="24" t="e">
        <f t="shared" si="85"/>
        <v>#DIV/0!</v>
      </c>
      <c r="AT105" s="24">
        <f t="shared" si="86"/>
        <v>2.5583541656446274E-2</v>
      </c>
      <c r="AU105" s="21"/>
      <c r="AV105" s="24">
        <f t="shared" si="87"/>
        <v>0.47735020883595247</v>
      </c>
      <c r="AW105" s="24">
        <f t="shared" si="88"/>
        <v>0.40784015048968336</v>
      </c>
      <c r="AX105" s="24">
        <f t="shared" si="89"/>
        <v>0.4727419185649584</v>
      </c>
      <c r="AY105" s="24">
        <f t="shared" si="90"/>
        <v>0.34855495176112439</v>
      </c>
      <c r="AZ105" s="24">
        <f t="shared" si="91"/>
        <v>0.73129529670081661</v>
      </c>
      <c r="BA105" s="24">
        <f t="shared" si="92"/>
        <v>0.28281995509432822</v>
      </c>
      <c r="BB105" s="24">
        <f t="shared" si="93"/>
        <v>0.44309729915226637</v>
      </c>
      <c r="BC105" s="24">
        <f t="shared" si="94"/>
        <v>0.39865832811826651</v>
      </c>
      <c r="BD105" s="24">
        <f t="shared" si="95"/>
        <v>0.54689771633247042</v>
      </c>
      <c r="BE105" s="24">
        <f t="shared" si="96"/>
        <v>0.4756540890838532</v>
      </c>
      <c r="BF105" s="24">
        <f t="shared" si="97"/>
        <v>0.71703530604281029</v>
      </c>
      <c r="BG105" s="24">
        <f t="shared" si="98"/>
        <v>0.72108538515978671</v>
      </c>
      <c r="BH105" s="24">
        <f t="shared" si="99"/>
        <v>0.45205875203076773</v>
      </c>
      <c r="BI105" s="24">
        <f t="shared" si="100"/>
        <v>0.3187506347410145</v>
      </c>
      <c r="BJ105" s="24">
        <f t="shared" si="101"/>
        <v>0.48473032134504357</v>
      </c>
      <c r="BK105" s="24">
        <f t="shared" si="102"/>
        <v>0.53973044337451603</v>
      </c>
      <c r="BL105" s="24">
        <f t="shared" si="103"/>
        <v>0.47734146331308147</v>
      </c>
      <c r="BM105" s="24">
        <f t="shared" si="104"/>
        <v>0.45275615895636734</v>
      </c>
      <c r="BN105" s="24">
        <f t="shared" si="105"/>
        <v>0.48504980688020916</v>
      </c>
      <c r="BO105" s="24">
        <f t="shared" si="106"/>
        <v>0.38188103426979181</v>
      </c>
      <c r="BP105" s="24" t="e">
        <f t="shared" si="107"/>
        <v>#DIV/0!</v>
      </c>
      <c r="BQ105" s="24">
        <f t="shared" si="108"/>
        <v>0.42087493617369476</v>
      </c>
      <c r="BR105" s="21"/>
      <c r="BS105" s="35">
        <f t="shared" si="109"/>
        <v>45748</v>
      </c>
      <c r="BT105" s="24">
        <f t="shared" si="110"/>
        <v>7.1917008821310276E-3</v>
      </c>
      <c r="BU105" s="24">
        <f t="shared" si="111"/>
        <v>7.7306634166573855E-4</v>
      </c>
      <c r="BV105" s="24">
        <f t="shared" si="112"/>
        <v>3.5593905944090645E-3</v>
      </c>
      <c r="BW105" s="24">
        <f t="shared" si="113"/>
        <v>1.7096909722076111E-3</v>
      </c>
      <c r="BX105" s="24">
        <f t="shared" si="114"/>
        <v>6.352529110324964E-4</v>
      </c>
      <c r="BY105" s="24">
        <f t="shared" si="115"/>
        <v>2.7655651138955915E-3</v>
      </c>
      <c r="BZ105" s="24">
        <f t="shared" si="116"/>
        <v>1.8974985239708234E-3</v>
      </c>
      <c r="CA105" s="24">
        <f t="shared" si="117"/>
        <v>5.7074323944974028E-4</v>
      </c>
      <c r="CB105" s="24">
        <f t="shared" si="118"/>
        <v>1.8346734095342236E-3</v>
      </c>
      <c r="CC105" s="24">
        <f t="shared" si="119"/>
        <v>4.9258866123462323E-4</v>
      </c>
      <c r="CD105" s="24">
        <f t="shared" si="120"/>
        <v>5.2584990944255844E-3</v>
      </c>
      <c r="CE105" s="24">
        <f t="shared" si="121"/>
        <v>8.8810166598039841E-4</v>
      </c>
      <c r="CF105" s="24">
        <f t="shared" si="122"/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si="64"/>
        <v>8675.5413005800001</v>
      </c>
      <c r="S106" s="19">
        <f t="shared" si="41"/>
        <v>8784.8502149399883</v>
      </c>
      <c r="T106" s="19">
        <f t="shared" si="42"/>
        <v>8589.5689829281619</v>
      </c>
      <c r="U106" s="19">
        <f t="shared" si="43"/>
        <v>7849.02047345751</v>
      </c>
      <c r="V106" s="19"/>
      <c r="W106" s="20">
        <f t="shared" si="44"/>
        <v>8226.6076397961151</v>
      </c>
      <c r="X106" s="21"/>
      <c r="Y106" s="41">
        <f t="shared" si="65"/>
        <v>1.5008447859677698E-2</v>
      </c>
      <c r="Z106" s="24">
        <f t="shared" si="66"/>
        <v>4.0755872515785274E-3</v>
      </c>
      <c r="AA106" s="24">
        <f t="shared" si="67"/>
        <v>4.9068152158149303E-3</v>
      </c>
      <c r="AB106" s="24">
        <f t="shared" si="68"/>
        <v>1.722663968977578E-3</v>
      </c>
      <c r="AC106" s="24">
        <f t="shared" si="69"/>
        <v>2.8995956969693593E-2</v>
      </c>
      <c r="AD106" s="24">
        <f t="shared" si="70"/>
        <v>1.4280423831352307E-2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4.4450678837456348E-2</v>
      </c>
      <c r="AH106" s="24">
        <f t="shared" si="74"/>
        <v>1.0231904330131991E-2</v>
      </c>
      <c r="AI106" s="24">
        <f t="shared" si="75"/>
        <v>1.6871123226122942E-2</v>
      </c>
      <c r="AJ106" s="24">
        <f t="shared" si="76"/>
        <v>3.0390491697366295E-2</v>
      </c>
      <c r="AK106" s="24">
        <f t="shared" si="77"/>
        <v>2.9732295388749108E-2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1.5006217963592805E-2</v>
      </c>
      <c r="AP106" s="24">
        <f t="shared" si="82"/>
        <v>1.1933109358099436E-2</v>
      </c>
      <c r="AQ106" s="24">
        <f t="shared" si="83"/>
        <v>1.8001030924604366E-2</v>
      </c>
      <c r="AR106" s="24">
        <f t="shared" si="84"/>
        <v>1.1256450171337029E-2</v>
      </c>
      <c r="AS106" s="24" t="e">
        <f t="shared" si="85"/>
        <v>#DIV/0!</v>
      </c>
      <c r="AT106" s="24">
        <f t="shared" si="86"/>
        <v>1.4465126868029365E-2</v>
      </c>
      <c r="AU106" s="21"/>
      <c r="AV106" s="24">
        <f t="shared" si="87"/>
        <v>0.43769373873528195</v>
      </c>
      <c r="AW106" s="24">
        <f t="shared" si="88"/>
        <v>0.34066415687684914</v>
      </c>
      <c r="AX106" s="24">
        <f t="shared" si="89"/>
        <v>0.3801104298171174</v>
      </c>
      <c r="AY106" s="24">
        <f t="shared" si="90"/>
        <v>0.31885966859365045</v>
      </c>
      <c r="AZ106" s="24">
        <f t="shared" si="91"/>
        <v>0.74534174498506189</v>
      </c>
      <c r="BA106" s="24">
        <f t="shared" si="92"/>
        <v>0.26197197752512036</v>
      </c>
      <c r="BB106" s="24">
        <f t="shared" si="93"/>
        <v>0.47680514155220721</v>
      </c>
      <c r="BC106" s="24">
        <f t="shared" si="94"/>
        <v>0.35182526305943718</v>
      </c>
      <c r="BD106" s="24">
        <f t="shared" si="95"/>
        <v>0.48521198111539365</v>
      </c>
      <c r="BE106" s="24">
        <f t="shared" si="96"/>
        <v>0.41272751139833752</v>
      </c>
      <c r="BF106" s="24">
        <f t="shared" si="97"/>
        <v>0.60378502606594631</v>
      </c>
      <c r="BG106" s="24">
        <f t="shared" si="98"/>
        <v>0.6766238349538356</v>
      </c>
      <c r="BH106" s="24">
        <f t="shared" si="99"/>
        <v>0.42781968030182815</v>
      </c>
      <c r="BI106" s="24">
        <f t="shared" si="100"/>
        <v>0.18099949828734285</v>
      </c>
      <c r="BJ106" s="24">
        <f t="shared" si="101"/>
        <v>0.45918923813894774</v>
      </c>
      <c r="BK106" s="24">
        <f t="shared" si="102"/>
        <v>0.51355511216830063</v>
      </c>
      <c r="BL106" s="24">
        <f t="shared" si="103"/>
        <v>0.4376819537395904</v>
      </c>
      <c r="BM106" s="24">
        <f t="shared" si="104"/>
        <v>0.40108748133098437</v>
      </c>
      <c r="BN106" s="24">
        <f t="shared" si="105"/>
        <v>0.44834517477214741</v>
      </c>
      <c r="BO106" s="24">
        <f t="shared" si="106"/>
        <v>0.34664408675524205</v>
      </c>
      <c r="BP106" s="24" t="e">
        <f t="shared" si="107"/>
        <v>#DIV/0!</v>
      </c>
      <c r="BQ106" s="24">
        <f t="shared" si="108"/>
        <v>0.39122755425678513</v>
      </c>
      <c r="BR106" s="21"/>
      <c r="BS106" s="35">
        <f t="shared" si="109"/>
        <v>45778</v>
      </c>
      <c r="BT106" s="24">
        <f t="shared" si="110"/>
        <v>1.0469867319353632E-3</v>
      </c>
      <c r="BU106" s="24">
        <f t="shared" si="111"/>
        <v>1.2181767441788729E-4</v>
      </c>
      <c r="BV106" s="24">
        <f t="shared" si="112"/>
        <v>1.3204362156906413E-4</v>
      </c>
      <c r="BW106" s="24">
        <f t="shared" si="113"/>
        <v>2.8308188155835487E-3</v>
      </c>
      <c r="BX106" s="24">
        <f t="shared" si="114"/>
        <v>7.6892752574906037E-4</v>
      </c>
      <c r="BY106" s="24">
        <f t="shared" si="115"/>
        <v>2.3101640750744063E-3</v>
      </c>
      <c r="BZ106" s="24">
        <f t="shared" si="116"/>
        <v>5.9054630841933787E-4</v>
      </c>
      <c r="CA106" s="24">
        <f t="shared" si="117"/>
        <v>1.1266392189760606E-3</v>
      </c>
      <c r="CB106" s="24">
        <f t="shared" si="118"/>
        <v>7.0552154233174816E-4</v>
      </c>
      <c r="CC106" s="24">
        <f t="shared" si="119"/>
        <v>4.735361191702707E-4</v>
      </c>
      <c r="CD106" s="24">
        <f t="shared" si="120"/>
        <v>3.8714999096382601E-3</v>
      </c>
      <c r="CE106" s="24">
        <f t="shared" si="121"/>
        <v>1.0276568499089326E-3</v>
      </c>
      <c r="CF106" s="24">
        <f t="shared" si="122"/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4"/>
        <v>8851.1656449399998</v>
      </c>
      <c r="S107" s="19">
        <f t="shared" si="41"/>
        <v>8921.2069101547713</v>
      </c>
      <c r="T107" s="19">
        <f t="shared" si="42"/>
        <v>8754.1909509423658</v>
      </c>
      <c r="U107" s="19">
        <f t="shared" si="43"/>
        <v>7987.2482268529302</v>
      </c>
      <c r="V107" s="19"/>
      <c r="W107" s="20">
        <f t="shared" si="44"/>
        <v>8396.4125546258892</v>
      </c>
      <c r="X107" s="21"/>
      <c r="Y107" s="41">
        <f t="shared" si="65"/>
        <v>2.0243753200644976E-2</v>
      </c>
      <c r="Z107" s="24">
        <f t="shared" si="66"/>
        <v>8.8780668972341381E-3</v>
      </c>
      <c r="AA107" s="24">
        <f t="shared" si="67"/>
        <v>3.0480378751880144E-2</v>
      </c>
      <c r="AB107" s="24">
        <f t="shared" si="68"/>
        <v>-1.0961924707876269E-3</v>
      </c>
      <c r="AC107" s="24">
        <f t="shared" si="69"/>
        <v>4.2651669946105919E-2</v>
      </c>
      <c r="AD107" s="24">
        <f t="shared" si="70"/>
        <v>2.0850745758046241E-2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1.9908316152956074E-2</v>
      </c>
      <c r="AH107" s="24">
        <f t="shared" si="74"/>
        <v>4.0635404393613017E-2</v>
      </c>
      <c r="AI107" s="24">
        <f t="shared" si="75"/>
        <v>3.739326383610253E-2</v>
      </c>
      <c r="AJ107" s="24">
        <f t="shared" si="76"/>
        <v>2.1967860034622477E-2</v>
      </c>
      <c r="AK107" s="24">
        <f t="shared" si="77"/>
        <v>7.9335899891175288E-3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2.0243618037788513E-2</v>
      </c>
      <c r="AP107" s="24">
        <f t="shared" si="82"/>
        <v>1.5521800813733666E-2</v>
      </c>
      <c r="AQ107" s="24">
        <f t="shared" si="83"/>
        <v>1.9165335110689741E-2</v>
      </c>
      <c r="AR107" s="24">
        <f t="shared" si="84"/>
        <v>1.7610828492912622E-2</v>
      </c>
      <c r="AS107" s="24" t="e">
        <f t="shared" si="85"/>
        <v>#DIV/0!</v>
      </c>
      <c r="AT107" s="24">
        <f t="shared" si="86"/>
        <v>2.0640940016191545E-2</v>
      </c>
      <c r="AU107" s="21"/>
      <c r="AV107" s="24">
        <f t="shared" si="87"/>
        <v>0.40560369414727049</v>
      </c>
      <c r="AW107" s="24">
        <f t="shared" si="88"/>
        <v>0.32377458555310556</v>
      </c>
      <c r="AX107" s="24">
        <f t="shared" si="89"/>
        <v>0.39161318756799846</v>
      </c>
      <c r="AY107" s="24">
        <f t="shared" si="90"/>
        <v>0.29425463782377204</v>
      </c>
      <c r="AZ107" s="24">
        <f t="shared" si="91"/>
        <v>0.62878410206000357</v>
      </c>
      <c r="BA107" s="24">
        <f t="shared" si="92"/>
        <v>0.26027205635634298</v>
      </c>
      <c r="BB107" s="24">
        <f t="shared" si="93"/>
        <v>0.43890643282331432</v>
      </c>
      <c r="BC107" s="24">
        <f t="shared" si="94"/>
        <v>0.33115325498265946</v>
      </c>
      <c r="BD107" s="24">
        <f t="shared" si="95"/>
        <v>0.43758990664255659</v>
      </c>
      <c r="BE107" s="24">
        <f t="shared" si="96"/>
        <v>0.38919250441919662</v>
      </c>
      <c r="BF107" s="24">
        <f t="shared" si="97"/>
        <v>0.58404950146244849</v>
      </c>
      <c r="BG107" s="24">
        <f t="shared" si="98"/>
        <v>0.59725118043135184</v>
      </c>
      <c r="BH107" s="24">
        <f t="shared" si="99"/>
        <v>0.40230808074879665</v>
      </c>
      <c r="BI107" s="24">
        <f t="shared" si="100"/>
        <v>0.15638650065293347</v>
      </c>
      <c r="BJ107" s="24">
        <f t="shared" si="101"/>
        <v>0.43427515127136229</v>
      </c>
      <c r="BK107" s="24">
        <f t="shared" si="102"/>
        <v>0.44978288413571677</v>
      </c>
      <c r="BL107" s="24">
        <f t="shared" si="103"/>
        <v>0.40559376277909931</v>
      </c>
      <c r="BM107" s="24">
        <f t="shared" si="104"/>
        <v>0.3760029043601365</v>
      </c>
      <c r="BN107" s="24">
        <f t="shared" si="105"/>
        <v>0.41362323176382776</v>
      </c>
      <c r="BO107" s="24">
        <f t="shared" si="106"/>
        <v>0.32854095155071095</v>
      </c>
      <c r="BP107" s="24" t="e">
        <f t="shared" si="107"/>
        <v>#DIV/0!</v>
      </c>
      <c r="BQ107" s="24">
        <f t="shared" si="108"/>
        <v>0.36781227545397321</v>
      </c>
      <c r="BR107" s="21"/>
      <c r="BS107" s="35">
        <f t="shared" si="109"/>
        <v>45809</v>
      </c>
      <c r="BT107" s="24">
        <f t="shared" si="110"/>
        <v>2.2561405288315244E-3</v>
      </c>
      <c r="BU107" s="24">
        <f t="shared" si="111"/>
        <v>7.4918158695009597E-4</v>
      </c>
      <c r="BV107" s="24">
        <f t="shared" si="112"/>
        <v>-8.2924242842696995E-5</v>
      </c>
      <c r="BW107" s="24">
        <f t="shared" si="113"/>
        <v>4.2213822365239958E-3</v>
      </c>
      <c r="BX107" s="24">
        <f t="shared" si="114"/>
        <v>1.1219003669927028E-3</v>
      </c>
      <c r="BY107" s="24">
        <f t="shared" si="115"/>
        <v>2.1144022079039489E-3</v>
      </c>
      <c r="BZ107" s="24">
        <f t="shared" si="116"/>
        <v>2.3848273527020828E-3</v>
      </c>
      <c r="CA107" s="24">
        <f t="shared" si="117"/>
        <v>5.1922940084753774E-4</v>
      </c>
      <c r="CB107" s="24">
        <f t="shared" si="118"/>
        <v>2.7887515032398694E-3</v>
      </c>
      <c r="CC107" s="24">
        <f t="shared" si="119"/>
        <v>1.0514744994775461E-3</v>
      </c>
      <c r="CD107" s="24">
        <f t="shared" si="120"/>
        <v>2.8409360981220774E-3</v>
      </c>
      <c r="CE107" s="24">
        <f t="shared" si="121"/>
        <v>2.7819166358484257E-4</v>
      </c>
      <c r="CF107" s="24">
        <f t="shared" si="122"/>
        <v>2.024349320233353E-2</v>
      </c>
      <c r="CG107" s="21"/>
    </row>
    <row r="108" spans="1:85" x14ac:dyDescent="0.25">
      <c r="A108" s="31">
        <f>+[1]NAC!A109</f>
        <v>45839</v>
      </c>
      <c r="B108" s="17">
        <f>+[1]GBA!B109</f>
        <v>9016.5562000000009</v>
      </c>
      <c r="C108" s="17">
        <f>+[1]GBA!C109</f>
        <v>9682.9722000000002</v>
      </c>
      <c r="D108" s="17">
        <f>+[1]GBA!D109</f>
        <v>6742.1472999999996</v>
      </c>
      <c r="E108" s="17">
        <f>+[1]GBA!E109</f>
        <v>7597.0147999999999</v>
      </c>
      <c r="F108" s="17">
        <f>+[1]GBA!F109</f>
        <v>8591.0827000000008</v>
      </c>
      <c r="G108" s="17">
        <f>+[1]GBA!G109</f>
        <v>7721.9853000000003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8416.6376999999993</v>
      </c>
      <c r="K108" s="17">
        <f>+[1]GBA!K109</f>
        <v>8673.0120000000006</v>
      </c>
      <c r="L108" s="17">
        <f>+[1]GBA!L109</f>
        <v>8517.6311000000005</v>
      </c>
      <c r="M108" s="17">
        <f>+[1]GBA!M109</f>
        <v>10876.967000000001</v>
      </c>
      <c r="N108" s="17">
        <f>+[1]GBA!N109</f>
        <v>8865.3991999999998</v>
      </c>
      <c r="O108" s="18">
        <f>+[1]GBA!R109</f>
        <v>8480.6034</v>
      </c>
      <c r="P108" s="19">
        <f>+[1]GBA!S109</f>
        <v>9240.3480999999992</v>
      </c>
      <c r="Q108" s="20">
        <f>+[1]GBA!T109</f>
        <v>8599.7495999999992</v>
      </c>
      <c r="R108" s="18">
        <f t="shared" si="64"/>
        <v>9016.4943828100022</v>
      </c>
      <c r="S108" s="19">
        <f t="shared" si="41"/>
        <v>9096.8154213834514</v>
      </c>
      <c r="T108" s="19">
        <f t="shared" si="42"/>
        <v>8931.8400011745434</v>
      </c>
      <c r="U108" s="19">
        <f t="shared" si="43"/>
        <v>8113.6336889018248</v>
      </c>
      <c r="V108" s="19"/>
      <c r="W108" s="20">
        <f t="shared" si="44"/>
        <v>8556.735928447777</v>
      </c>
      <c r="X108" s="21"/>
      <c r="Y108" s="41">
        <f t="shared" si="65"/>
        <v>1.8679320347811057E-2</v>
      </c>
      <c r="Z108" s="24">
        <f t="shared" si="66"/>
        <v>2.0423890760057795E-2</v>
      </c>
      <c r="AA108" s="24">
        <f t="shared" si="67"/>
        <v>3.3218424092613663E-3</v>
      </c>
      <c r="AB108" s="24">
        <f t="shared" si="68"/>
        <v>-1.6140611143459549E-2</v>
      </c>
      <c r="AC108" s="24">
        <f t="shared" si="69"/>
        <v>3.7427994765635297E-3</v>
      </c>
      <c r="AD108" s="24">
        <f t="shared" si="70"/>
        <v>1.6020109815641392E-2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2.4848838334917245E-2</v>
      </c>
      <c r="AH108" s="24">
        <f t="shared" si="74"/>
        <v>4.4252891187662957E-2</v>
      </c>
      <c r="AI108" s="24">
        <f t="shared" si="75"/>
        <v>1.6430563455203995E-2</v>
      </c>
      <c r="AJ108" s="24">
        <f t="shared" si="76"/>
        <v>2.8316686612717801E-2</v>
      </c>
      <c r="AK108" s="24">
        <f t="shared" si="77"/>
        <v>2.6410560069944244E-2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1.8678753115926261E-2</v>
      </c>
      <c r="AP108" s="24">
        <f t="shared" si="82"/>
        <v>1.9684389455062457E-2</v>
      </c>
      <c r="AQ108" s="24">
        <f t="shared" si="83"/>
        <v>2.0293028930680856E-2</v>
      </c>
      <c r="AR108" s="24">
        <f t="shared" si="84"/>
        <v>1.5823404814688136E-2</v>
      </c>
      <c r="AS108" s="24" t="e">
        <f t="shared" si="85"/>
        <v>#DIV/0!</v>
      </c>
      <c r="AT108" s="24">
        <f t="shared" si="86"/>
        <v>1.9094270651762946E-2</v>
      </c>
      <c r="AU108" s="21"/>
      <c r="AV108" s="24">
        <f t="shared" si="87"/>
        <v>0.3762956850541006</v>
      </c>
      <c r="AW108" s="24">
        <f t="shared" si="88"/>
        <v>0.30330695539083652</v>
      </c>
      <c r="AX108" s="24">
        <f t="shared" si="89"/>
        <v>0.31221303630451347</v>
      </c>
      <c r="AY108" s="24">
        <f t="shared" si="90"/>
        <v>0.26313785510864363</v>
      </c>
      <c r="AZ108" s="24">
        <f t="shared" si="91"/>
        <v>0.55776788136577604</v>
      </c>
      <c r="BA108" s="24">
        <f t="shared" si="92"/>
        <v>0.24102659483912925</v>
      </c>
      <c r="BB108" s="24">
        <f t="shared" si="93"/>
        <v>0.37645270450865342</v>
      </c>
      <c r="BC108" s="24">
        <f t="shared" si="94"/>
        <v>0.34959041057390139</v>
      </c>
      <c r="BD108" s="24">
        <f t="shared" si="95"/>
        <v>0.41926042742234371</v>
      </c>
      <c r="BE108" s="24">
        <f t="shared" si="96"/>
        <v>0.37619129518081906</v>
      </c>
      <c r="BF108" s="24">
        <f t="shared" si="97"/>
        <v>0.56279998807391429</v>
      </c>
      <c r="BG108" s="24">
        <f t="shared" si="98"/>
        <v>0.53569166798265178</v>
      </c>
      <c r="BH108" s="24">
        <f t="shared" si="99"/>
        <v>0.39092790592234361</v>
      </c>
      <c r="BI108" s="24">
        <f t="shared" si="100"/>
        <v>0.13634000368373078</v>
      </c>
      <c r="BJ108" s="24">
        <f t="shared" si="101"/>
        <v>0.40057224862452379</v>
      </c>
      <c r="BK108" s="24">
        <f t="shared" si="102"/>
        <v>0.43216226844321892</v>
      </c>
      <c r="BL108" s="24">
        <f t="shared" si="103"/>
        <v>0.37629128281797564</v>
      </c>
      <c r="BM108" s="24">
        <f t="shared" si="104"/>
        <v>0.34756959637849594</v>
      </c>
      <c r="BN108" s="24">
        <f t="shared" si="105"/>
        <v>0.38267534150057991</v>
      </c>
      <c r="BO108" s="24">
        <f t="shared" si="106"/>
        <v>0.30911899562883516</v>
      </c>
      <c r="BP108" s="24" t="e">
        <f t="shared" si="107"/>
        <v>#DIV/0!</v>
      </c>
      <c r="BQ108" s="24">
        <f t="shared" si="108"/>
        <v>0.34923632598265519</v>
      </c>
      <c r="BR108" s="21"/>
      <c r="BS108" s="35">
        <f t="shared" si="109"/>
        <v>45839</v>
      </c>
      <c r="BT108" s="24">
        <f t="shared" si="110"/>
        <v>5.1324053514241758E-3</v>
      </c>
      <c r="BU108" s="24">
        <f t="shared" si="111"/>
        <v>8.2467255874990001E-5</v>
      </c>
      <c r="BV108" s="24">
        <f t="shared" si="112"/>
        <v>-1.1954582098692033E-3</v>
      </c>
      <c r="BW108" s="24">
        <f t="shared" si="113"/>
        <v>3.7857375028491915E-4</v>
      </c>
      <c r="BX108" s="24">
        <f t="shared" si="114"/>
        <v>8.6249481342767298E-4</v>
      </c>
      <c r="BY108" s="24">
        <f t="shared" si="115"/>
        <v>1.1948462615566213E-3</v>
      </c>
      <c r="BZ108" s="24">
        <f t="shared" si="116"/>
        <v>3.4248542658756645E-3</v>
      </c>
      <c r="CA108" s="24">
        <f t="shared" si="117"/>
        <v>6.4787023291496991E-4</v>
      </c>
      <c r="CB108" s="24">
        <f t="shared" si="118"/>
        <v>3.0977155378804585E-3</v>
      </c>
      <c r="CC108" s="24">
        <f t="shared" si="119"/>
        <v>4.6978301096388902E-4</v>
      </c>
      <c r="CD108" s="24">
        <f t="shared" si="120"/>
        <v>3.6681698776623041E-3</v>
      </c>
      <c r="CE108" s="24">
        <f t="shared" si="121"/>
        <v>9.1491330789669268E-4</v>
      </c>
      <c r="CF108" s="24">
        <f t="shared" si="122"/>
        <v>1.8678635455893156E-2</v>
      </c>
      <c r="CG108" s="21"/>
    </row>
    <row r="109" spans="1:85" x14ac:dyDescent="0.25">
      <c r="A109" s="31">
        <f>+[1]NAC!A110</f>
        <v>45870</v>
      </c>
      <c r="B109" s="17">
        <f>+[1]GBA!B110</f>
        <v>9185.3068000000003</v>
      </c>
      <c r="C109" s="17">
        <f>+[1]GBA!C110</f>
        <v>9828.0344000000005</v>
      </c>
      <c r="D109" s="17">
        <f>+[1]GBA!D110</f>
        <v>6976.3822</v>
      </c>
      <c r="E109" s="17">
        <f>+[1]GBA!E110</f>
        <v>7607.3734999999997</v>
      </c>
      <c r="F109" s="17">
        <f>+[1]GBA!F110</f>
        <v>8784.9537</v>
      </c>
      <c r="G109" s="17">
        <f>+[1]GBA!G110</f>
        <v>7786.5254999999997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8584.0406000000003</v>
      </c>
      <c r="K109" s="17">
        <f>+[1]GBA!K110</f>
        <v>8656.5589999999993</v>
      </c>
      <c r="L109" s="17">
        <f>+[1]GBA!L110</f>
        <v>8633.8382999999994</v>
      </c>
      <c r="M109" s="17">
        <f>+[1]GBA!M110</f>
        <v>11185.916499999999</v>
      </c>
      <c r="N109" s="17">
        <f>+[1]GBA!N110</f>
        <v>9056.3955999999998</v>
      </c>
      <c r="O109" s="18">
        <f>+[1]GBA!R110</f>
        <v>8439.1301000000003</v>
      </c>
      <c r="P109" s="19">
        <f>+[1]GBA!S110</f>
        <v>9428.4120999999996</v>
      </c>
      <c r="Q109" s="20">
        <f>+[1]GBA!T110</f>
        <v>8806.3758999999991</v>
      </c>
      <c r="R109" s="18">
        <f t="shared" ref="R109" si="123">+SUMPRODUCT($C$3:$N$3,C109:N109)</f>
        <v>9185.2316300799994</v>
      </c>
      <c r="S109" s="19">
        <f t="shared" si="41"/>
        <v>9232.0511909349352</v>
      </c>
      <c r="T109" s="19">
        <f t="shared" si="42"/>
        <v>9051.9416902485664</v>
      </c>
      <c r="U109" s="19">
        <f t="shared" si="43"/>
        <v>8154.2976492045018</v>
      </c>
      <c r="V109" s="19"/>
      <c r="W109" s="20">
        <f t="shared" si="44"/>
        <v>8697.7364169263328</v>
      </c>
      <c r="X109" s="21"/>
      <c r="Y109" s="41">
        <f t="shared" ref="Y109" si="124">+B109/B108-1</f>
        <v>1.8715637795281514E-2</v>
      </c>
      <c r="Z109" s="24">
        <f t="shared" ref="Z109" si="125">+C109/C108-1</f>
        <v>1.4981164564326743E-2</v>
      </c>
      <c r="AA109" s="24">
        <f t="shared" ref="AA109" si="126">+D109/D108-1</f>
        <v>3.474188408787815E-2</v>
      </c>
      <c r="AB109" s="24">
        <f t="shared" ref="AB109" si="127">+E109/E108-1</f>
        <v>1.3635224193586648E-3</v>
      </c>
      <c r="AC109" s="24">
        <f t="shared" ref="AC109" si="128">+F109/F108-1</f>
        <v>2.2566538673873815E-2</v>
      </c>
      <c r="AD109" s="24">
        <f t="shared" ref="AD109" si="129">+G109/G108-1</f>
        <v>8.3579801686490818E-3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1.988952191681026E-2</v>
      </c>
      <c r="AH109" s="24">
        <f t="shared" ref="AH109" si="133">+K109/K108-1</f>
        <v>-1.8970341560695658E-3</v>
      </c>
      <c r="AI109" s="24">
        <f t="shared" ref="AI109" si="134">+L109/L108-1</f>
        <v>1.3643136059273475E-2</v>
      </c>
      <c r="AJ109" s="24">
        <f t="shared" ref="AJ109" si="135">+M109/M108-1</f>
        <v>2.8404011890446945E-2</v>
      </c>
      <c r="AK109" s="24">
        <f t="shared" ref="AK109" si="136">+N109/N108-1</f>
        <v>2.1544027030390156E-2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1.8714285187344526E-2</v>
      </c>
      <c r="AP109" s="24">
        <f t="shared" ref="AP109" si="141">+S109/S108-1</f>
        <v>1.4866276085319985E-2</v>
      </c>
      <c r="AQ109" s="24">
        <f t="shared" ref="AQ109" si="142">+T109/T108-1</f>
        <v>1.3446466691995118E-2</v>
      </c>
      <c r="AR109" s="24">
        <f t="shared" ref="AR109" si="143">+U109/U108-1</f>
        <v>5.0118062833302002E-3</v>
      </c>
      <c r="AS109" s="24" t="e">
        <f t="shared" ref="AS109" si="144">+V109/V108-1</f>
        <v>#DIV/0!</v>
      </c>
      <c r="AT109" s="24">
        <f t="shared" ref="AT109" si="145">+W109/W108-1</f>
        <v>1.6478303135402994E-2</v>
      </c>
      <c r="AU109" s="21"/>
      <c r="AV109" s="24">
        <f t="shared" ref="AV109" si="146">+B109/B97-1</f>
        <v>0.34634517457497482</v>
      </c>
      <c r="AW109" s="24">
        <f t="shared" ref="AW109" si="147">+C109/C97-1</f>
        <v>0.28599243789893847</v>
      </c>
      <c r="AX109" s="24">
        <f t="shared" ref="AX109" si="148">+D109/D97-1</f>
        <v>0.31656921990168452</v>
      </c>
      <c r="AY109" s="24">
        <f t="shared" ref="AY109" si="149">+E109/E97-1</f>
        <v>0.23900804872686399</v>
      </c>
      <c r="AZ109" s="24">
        <f t="shared" ref="AZ109" si="150">+F109/F97-1</f>
        <v>0.50113511018543577</v>
      </c>
      <c r="BA109" s="24">
        <f t="shared" ref="BA109" si="151">+G109/G97-1</f>
        <v>0.20061145639081701</v>
      </c>
      <c r="BB109" s="24">
        <f t="shared" ref="BB109" si="152">+H109/H97-1</f>
        <v>0.34008082487514479</v>
      </c>
      <c r="BC109" s="24">
        <f t="shared" ref="BC109" si="153">+I109/I97-1</f>
        <v>0.31296947925150898</v>
      </c>
      <c r="BD109" s="24">
        <f t="shared" ref="BD109" si="154">+J109/J97-1</f>
        <v>0.38394247069934062</v>
      </c>
      <c r="BE109" s="24">
        <f t="shared" ref="BE109" si="155">+K109/K97-1</f>
        <v>0.33173532337371636</v>
      </c>
      <c r="BF109" s="24">
        <f t="shared" ref="BF109" si="156">+L109/L97-1</f>
        <v>0.48509487420929975</v>
      </c>
      <c r="BG109" s="24">
        <f t="shared" ref="BG109" si="157">+M109/M97-1</f>
        <v>0.50982232055322041</v>
      </c>
      <c r="BH109" s="24">
        <f t="shared" ref="BH109" si="158">+N109/N97-1</f>
        <v>0.38603543672725404</v>
      </c>
      <c r="BI109" s="24">
        <f t="shared" ref="BI109" si="159">+O109/O97-1</f>
        <v>0.1440123871898018</v>
      </c>
      <c r="BJ109" s="24">
        <f t="shared" ref="BJ109" si="160">+P109/P97-1</f>
        <v>0.37025284928704405</v>
      </c>
      <c r="BK109" s="24">
        <f t="shared" ref="BK109" si="161">+Q109/Q97-1</f>
        <v>0.37577593825288713</v>
      </c>
      <c r="BL109" s="24">
        <f t="shared" ref="BL109" si="162">+R109/R97-1</f>
        <v>0.34633704848110947</v>
      </c>
      <c r="BM109" s="24">
        <f t="shared" ref="BM109" si="163">+S109/S97-1</f>
        <v>0.32479867923311168</v>
      </c>
      <c r="BN109" s="24">
        <f t="shared" ref="BN109" si="164">+T109/T97-1</f>
        <v>0.35377960480205739</v>
      </c>
      <c r="BO109" s="24">
        <f t="shared" ref="BO109" si="165">+U109/U97-1</f>
        <v>0.27758779500484532</v>
      </c>
      <c r="BP109" s="24" t="e">
        <f t="shared" ref="BP109" si="166">+V109/V97-1</f>
        <v>#DIV/0!</v>
      </c>
      <c r="BQ109" s="24">
        <f t="shared" ref="BQ109" si="167">+W109/W97-1</f>
        <v>0.31357087050941845</v>
      </c>
      <c r="BR109" s="21"/>
      <c r="BS109" s="35">
        <f t="shared" ref="BS109" si="168">+A109</f>
        <v>45870</v>
      </c>
      <c r="BT109" s="24">
        <f t="shared" ref="BT109" si="169">(C109-C108)/$B108*C$3</f>
        <v>3.7711271272284721E-3</v>
      </c>
      <c r="BU109" s="24">
        <f t="shared" ref="BU109" si="170">(D109-D108)/$B108*D$3</f>
        <v>8.4949076566505637E-4</v>
      </c>
      <c r="BV109" s="24">
        <f t="shared" ref="BV109" si="171">(E109-E108)/$B108*E$3</f>
        <v>9.7537641921422347E-5</v>
      </c>
      <c r="BW109" s="24">
        <f t="shared" ref="BW109" si="172">(F109-F108)/$B108*F$3</f>
        <v>2.2490744969792253E-3</v>
      </c>
      <c r="BX109" s="24">
        <f t="shared" ref="BX109" si="173">(G109-G108)/$B108*G$3</f>
        <v>4.4880444930848053E-4</v>
      </c>
      <c r="BY109" s="24">
        <f t="shared" ref="BY109" si="174">(H109-H108)/$B108*H$3</f>
        <v>1.5990729586979071E-3</v>
      </c>
      <c r="BZ109" s="24">
        <f t="shared" ref="BZ109" si="175">(I109-I108)/$B108*I$3</f>
        <v>4.4579593769958487E-3</v>
      </c>
      <c r="CA109" s="24">
        <f t="shared" ref="CA109" si="176">(J109-J108)/$B108*J$3</f>
        <v>5.2170932955533796E-4</v>
      </c>
      <c r="CB109" s="24">
        <f t="shared" ref="CB109" si="177">(K109-K108)/$B108*K$3</f>
        <v>-1.3612667328576067E-4</v>
      </c>
      <c r="CC109" s="24">
        <f t="shared" ref="CC109" si="178">(L109-L108)/$B108*L$3</f>
        <v>3.8922370827123188E-4</v>
      </c>
      <c r="CD109" s="24">
        <f t="shared" ref="CD109" si="179">(M109-M108)/$B108*M$3</f>
        <v>3.7142923592047112E-3</v>
      </c>
      <c r="CE109" s="24">
        <f t="shared" ref="CE109" si="180">(N109-N108)/$B108*N$3</f>
        <v>7.5199134232646365E-4</v>
      </c>
      <c r="CF109" s="24">
        <f t="shared" ref="CF109" si="181">+SUM(BT109:CE109)</f>
        <v>1.8714156882868396E-2</v>
      </c>
      <c r="CG109" s="21"/>
    </row>
    <row r="110" spans="1:85" x14ac:dyDescent="0.25">
      <c r="A110" s="31">
        <f>+[1]NAC!A111</f>
        <v>45901</v>
      </c>
      <c r="B110" s="17">
        <f>+[1]GBA!B111</f>
        <v>9377.7680999999993</v>
      </c>
      <c r="C110" s="17">
        <f>+[1]GBA!C111</f>
        <v>10022.190699999999</v>
      </c>
      <c r="D110" s="17">
        <f>+[1]GBA!D111</f>
        <v>7105.7318999999998</v>
      </c>
      <c r="E110" s="17">
        <f>+[1]GBA!E111</f>
        <v>7801.9502000000002</v>
      </c>
      <c r="F110" s="17">
        <f>+[1]GBA!F111</f>
        <v>9033.5040000000008</v>
      </c>
      <c r="G110" s="17">
        <f>+[1]GBA!G111</f>
        <v>7987.2451000000001</v>
      </c>
      <c r="H110" s="17">
        <f>+[1]GBA!H111</f>
        <v>10125.9997</v>
      </c>
      <c r="I110" s="17">
        <f>+[1]GBA!I111</f>
        <v>9276.6358999999993</v>
      </c>
      <c r="J110" s="17">
        <f>+[1]GBA!J111</f>
        <v>8763.1823000000004</v>
      </c>
      <c r="K110" s="17">
        <f>+[1]GBA!K111</f>
        <v>8834.8546000000006</v>
      </c>
      <c r="L110" s="17">
        <f>+[1]GBA!L111</f>
        <v>8923.9745999999996</v>
      </c>
      <c r="M110" s="17">
        <f>+[1]GBA!M111</f>
        <v>11238.563700000001</v>
      </c>
      <c r="N110" s="17">
        <f>+[1]GBA!N111</f>
        <v>9259.5673000000006</v>
      </c>
      <c r="O110" s="18">
        <f>+[1]GBA!R111</f>
        <v>8637.9230000000007</v>
      </c>
      <c r="P110" s="19">
        <f>+[1]GBA!S111</f>
        <v>9608.7909999999993</v>
      </c>
      <c r="Q110" s="20">
        <f>+[1]GBA!T111</f>
        <v>9031.5203999999994</v>
      </c>
      <c r="R110" s="18">
        <f t="shared" ref="R110" si="182">+SUMPRODUCT($C$3:$N$3,C110:N110)</f>
        <v>9377.7039187099981</v>
      </c>
      <c r="S110" s="19">
        <f t="shared" si="41"/>
        <v>9397.9783170404316</v>
      </c>
      <c r="T110" s="19">
        <f t="shared" si="42"/>
        <v>9203.0618332149697</v>
      </c>
      <c r="U110" s="19">
        <f t="shared" si="43"/>
        <v>8346.8398605355069</v>
      </c>
      <c r="V110" s="19"/>
      <c r="W110" s="20">
        <f t="shared" si="44"/>
        <v>8911.2909444508568</v>
      </c>
      <c r="X110" s="21"/>
      <c r="Y110" s="41">
        <f t="shared" ref="Y110" si="183">+B110/B109-1</f>
        <v>2.0953170557133527E-2</v>
      </c>
      <c r="Z110" s="24">
        <f t="shared" ref="Z110" si="184">+C110/C109-1</f>
        <v>1.9755354132663383E-2</v>
      </c>
      <c r="AA110" s="24">
        <f t="shared" ref="AA110" si="185">+D110/D109-1</f>
        <v>1.8541085664715906E-2</v>
      </c>
      <c r="AB110" s="24">
        <f t="shared" ref="AB110" si="186">+E110/E109-1</f>
        <v>2.5577382259461823E-2</v>
      </c>
      <c r="AC110" s="24">
        <f t="shared" ref="AC110" si="187">+F110/F109-1</f>
        <v>2.8292727370891058E-2</v>
      </c>
      <c r="AD110" s="24">
        <f t="shared" ref="AD110" si="188">+G110/G109-1</f>
        <v>2.5777813223625934E-2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2.0869158051279424E-2</v>
      </c>
      <c r="AH110" s="24">
        <f t="shared" ref="AH110" si="192">+K110/K109-1</f>
        <v>2.0596590400412174E-2</v>
      </c>
      <c r="AI110" s="24">
        <f t="shared" ref="AI110" si="193">+L110/L109-1</f>
        <v>3.3604555693381499E-2</v>
      </c>
      <c r="AJ110" s="24">
        <f t="shared" ref="AJ110" si="194">+M110/M109-1</f>
        <v>4.7065611476717617E-3</v>
      </c>
      <c r="AK110" s="24">
        <f t="shared" ref="AK110" si="195">+N110/N109-1</f>
        <v>2.2434057540507757E-2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2.0954538370016262E-2</v>
      </c>
      <c r="AP110" s="24">
        <f t="shared" ref="AP110" si="200">+S110/S109-1</f>
        <v>1.7972942596811148E-2</v>
      </c>
      <c r="AQ110" s="24">
        <f t="shared" ref="AQ110" si="201">+T110/T109-1</f>
        <v>1.6694776451023907E-2</v>
      </c>
      <c r="AR110" s="24">
        <f t="shared" ref="AR110" si="202">+U110/U109-1</f>
        <v>2.3612359962085661E-2</v>
      </c>
      <c r="AS110" s="24" t="e">
        <f t="shared" ref="AS110" si="203">+V110/V109-1</f>
        <v>#DIV/0!</v>
      </c>
      <c r="AT110" s="24">
        <f t="shared" ref="AT110" si="204">+W110/W109-1</f>
        <v>2.4552885634581134E-2</v>
      </c>
      <c r="AU110" s="21"/>
      <c r="AV110" s="24">
        <f t="shared" ref="AV110" si="205">+B110/B98-1</f>
        <v>0.3252845906347912</v>
      </c>
      <c r="AW110" s="24">
        <f t="shared" ref="AW110" si="206">+C110/C98-1</f>
        <v>0.28313423707521612</v>
      </c>
      <c r="AX110" s="24">
        <f t="shared" ref="AX110" si="207">+D110/D98-1</f>
        <v>0.30650503171428034</v>
      </c>
      <c r="AY110" s="24">
        <f t="shared" ref="AY110" si="208">+E110/E98-1</f>
        <v>0.18380871932427745</v>
      </c>
      <c r="AZ110" s="24">
        <f t="shared" ref="AZ110" si="209">+F110/F98-1</f>
        <v>0.44441818602198446</v>
      </c>
      <c r="BA110" s="24">
        <f t="shared" ref="BA110" si="210">+G110/G98-1</f>
        <v>0.19814989551799478</v>
      </c>
      <c r="BB110" s="24">
        <f t="shared" ref="BB110" si="211">+H110/H98-1</f>
        <v>0.32348414596386355</v>
      </c>
      <c r="BC110" s="24">
        <f t="shared" ref="BC110" si="212">+I110/I98-1</f>
        <v>0.29354112925037024</v>
      </c>
      <c r="BD110" s="24">
        <f t="shared" ref="BD110" si="213">+J110/J98-1</f>
        <v>0.37074794636102548</v>
      </c>
      <c r="BE110" s="24">
        <f t="shared" ref="BE110" si="214">+K110/K98-1</f>
        <v>0.33510553438686252</v>
      </c>
      <c r="BF110" s="24">
        <f t="shared" ref="BF110" si="215">+L110/L98-1</f>
        <v>0.47949789571330514</v>
      </c>
      <c r="BG110" s="24">
        <f t="shared" ref="BG110" si="216">+M110/M98-1</f>
        <v>0.45772598499712291</v>
      </c>
      <c r="BH110" s="24">
        <f t="shared" ref="BH110" si="217">+N110/N98-1</f>
        <v>0.36952814843905912</v>
      </c>
      <c r="BI110" s="24">
        <f t="shared" ref="BI110" si="218">+O110/O98-1</f>
        <v>0.12931275842591128</v>
      </c>
      <c r="BJ110" s="24">
        <f t="shared" ref="BJ110" si="219">+P110/P98-1</f>
        <v>0.35008352883906602</v>
      </c>
      <c r="BK110" s="24">
        <f t="shared" ref="BK110" si="220">+Q110/Q98-1</f>
        <v>0.34857644090733242</v>
      </c>
      <c r="BL110" s="24">
        <f t="shared" ref="BL110" si="221">+R110/R98-1</f>
        <v>0.32527582122570475</v>
      </c>
      <c r="BM110" s="24">
        <f t="shared" ref="BM110" si="222">+S110/S98-1</f>
        <v>0.30626218998002108</v>
      </c>
      <c r="BN110" s="24">
        <f t="shared" ref="BN110" si="223">+T110/T98-1</f>
        <v>0.32287057750453729</v>
      </c>
      <c r="BO110" s="24">
        <f t="shared" ref="BO110" si="224">+U110/U98-1</f>
        <v>0.25700866531750322</v>
      </c>
      <c r="BP110" s="24" t="e">
        <f t="shared" ref="BP110" si="225">+V110/V98-1</f>
        <v>#DIV/0!</v>
      </c>
      <c r="BQ110" s="24">
        <f t="shared" ref="BQ110" si="226">+W110/W98-1</f>
        <v>0.29504770855685392</v>
      </c>
      <c r="BR110" s="21"/>
      <c r="BS110" s="35">
        <f t="shared" ref="BS110" si="227">+A110</f>
        <v>45901</v>
      </c>
      <c r="BT110" s="24">
        <f t="shared" ref="BT110" si="228">(C110-C109)/$B109*C$3</f>
        <v>4.9546779123370924E-3</v>
      </c>
      <c r="BU110" s="24">
        <f t="shared" ref="BU110" si="229">(D110-D109)/$B109*D$3</f>
        <v>4.6048926640098636E-4</v>
      </c>
      <c r="BV110" s="24">
        <f t="shared" ref="BV110" si="230">(E110-E109)/$B109*E$3</f>
        <v>1.7984768706909217E-3</v>
      </c>
      <c r="BW110" s="24">
        <f t="shared" ref="BW110" si="231">(F110-F109)/$B109*F$3</f>
        <v>2.830429287348364E-3</v>
      </c>
      <c r="BX110" s="24">
        <f t="shared" ref="BX110" si="232">(G110-G109)/$B109*G$3</f>
        <v>1.3701359349259869E-3</v>
      </c>
      <c r="BY110" s="24">
        <f t="shared" ref="BY110" si="233">(H110-H109)/$B109*H$3</f>
        <v>1.8975375759903944E-3</v>
      </c>
      <c r="BZ110" s="24">
        <f t="shared" ref="BZ110" si="234">(I110-I109)/$B109*I$3</f>
        <v>3.2860533488113762E-3</v>
      </c>
      <c r="CA110" s="24">
        <f t="shared" ref="CA110" si="235">(J110-J109)/$B109*J$3</f>
        <v>5.4803632362067682E-4</v>
      </c>
      <c r="CB110" s="24">
        <f t="shared" ref="CB110" si="236">(K110-K109)/$B109*K$3</f>
        <v>1.4480574301557456E-3</v>
      </c>
      <c r="CC110" s="24">
        <f t="shared" ref="CC110" si="237">(L110-L109)/$B109*L$3</f>
        <v>9.539274463864401E-4</v>
      </c>
      <c r="CD110" s="24">
        <f t="shared" ref="CD110" si="238">(M110-M109)/$B109*M$3</f>
        <v>6.2131364844559514E-4</v>
      </c>
      <c r="CE110" s="24">
        <f t="shared" ref="CE110" si="239">(N110-N109)/$B109*N$3</f>
        <v>7.8523183896263835E-4</v>
      </c>
      <c r="CF110" s="24">
        <f t="shared" ref="CF110" si="240">+SUM(BT110:CE110)</f>
        <v>2.0954366884076217E-2</v>
      </c>
      <c r="CG110" s="21"/>
    </row>
    <row r="111" spans="1:85" x14ac:dyDescent="0.25">
      <c r="A111" s="31">
        <f>+[1]NAC!A112</f>
        <v>45931</v>
      </c>
      <c r="B111" s="17">
        <f>+[1]GBA!B112</f>
        <v>9602.5136999999995</v>
      </c>
      <c r="C111" s="17">
        <f>+[1]GBA!C112</f>
        <v>10266.408299999999</v>
      </c>
      <c r="D111" s="17">
        <f>+[1]GBA!D112</f>
        <v>7264.3209999999999</v>
      </c>
      <c r="E111" s="17">
        <f>+[1]GBA!E112</f>
        <v>8053.0168999999996</v>
      </c>
      <c r="F111" s="17">
        <f>+[1]GBA!F112</f>
        <v>9238.2438000000002</v>
      </c>
      <c r="G111" s="17">
        <f>+[1]GBA!G112</f>
        <v>8147.5824000000002</v>
      </c>
      <c r="H111" s="17">
        <f>+[1]GBA!H112</f>
        <v>10275.5213</v>
      </c>
      <c r="I111" s="17">
        <f>+[1]GBA!I112</f>
        <v>9591.3011999999999</v>
      </c>
      <c r="J111" s="17">
        <f>+[1]GBA!J112</f>
        <v>8966.7850999999991</v>
      </c>
      <c r="K111" s="17">
        <f>+[1]GBA!K112</f>
        <v>8965.7522000000008</v>
      </c>
      <c r="L111" s="17">
        <f>+[1]GBA!L112</f>
        <v>9063.6684999999998</v>
      </c>
      <c r="M111" s="17">
        <f>+[1]GBA!M112</f>
        <v>11538.484399999999</v>
      </c>
      <c r="N111" s="17">
        <f>+[1]GBA!N112</f>
        <v>9476.2150000000001</v>
      </c>
      <c r="O111" s="18">
        <f>+[1]GBA!R112</f>
        <v>8894.8978999999999</v>
      </c>
      <c r="P111" s="19">
        <f>+[1]GBA!S112</f>
        <v>9836.1396000000004</v>
      </c>
      <c r="Q111" s="20">
        <f>+[1]GBA!T112</f>
        <v>9234.0956999999999</v>
      </c>
      <c r="R111" s="18">
        <f t="shared" ref="R111" si="241">+SUMPRODUCT($C$3:$N$3,C111:N111)</f>
        <v>9602.4538440600008</v>
      </c>
      <c r="S111" s="19">
        <f t="shared" si="41"/>
        <v>9625.025914545171</v>
      </c>
      <c r="T111" s="19">
        <f t="shared" si="42"/>
        <v>9425.2308300191216</v>
      </c>
      <c r="U111" s="19">
        <f t="shared" si="43"/>
        <v>8536.3030574699278</v>
      </c>
      <c r="V111" s="19"/>
      <c r="W111" s="20">
        <f t="shared" si="44"/>
        <v>9119.7777099442173</v>
      </c>
      <c r="X111" s="21"/>
      <c r="Y111" s="41">
        <f t="shared" ref="Y111" si="242">+B111/B110-1</f>
        <v>2.3965787765641178E-2</v>
      </c>
      <c r="Z111" s="24">
        <f t="shared" ref="Z111" si="243">+C111/C110-1</f>
        <v>2.4367686398144572E-2</v>
      </c>
      <c r="AA111" s="24">
        <f t="shared" ref="AA111" si="244">+D111/D110-1</f>
        <v>2.2318475032811147E-2</v>
      </c>
      <c r="AB111" s="24">
        <f t="shared" ref="AB111" si="245">+E111/E110-1</f>
        <v>3.2179992638250887E-2</v>
      </c>
      <c r="AC111" s="24">
        <f t="shared" ref="AC111" si="246">+F111/F110-1</f>
        <v>2.2664494309184935E-2</v>
      </c>
      <c r="AD111" s="24">
        <f t="shared" ref="AD111" si="247">+G111/G110-1</f>
        <v>2.0074168000679071E-2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2.3233888447122597E-2</v>
      </c>
      <c r="AH111" s="24">
        <f t="shared" ref="AH111" si="251">+K111/K110-1</f>
        <v>1.4816044623982894E-2</v>
      </c>
      <c r="AI111" s="24">
        <f t="shared" ref="AI111" si="252">+L111/L110-1</f>
        <v>1.565377606520757E-2</v>
      </c>
      <c r="AJ111" s="24">
        <f t="shared" ref="AJ111" si="253">+M111/M110-1</f>
        <v>2.6686746456755728E-2</v>
      </c>
      <c r="AK111" s="24">
        <f t="shared" ref="AK111" si="254">+N111/N110-1</f>
        <v>2.3397173213482558E-2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2.3966413025857225E-2</v>
      </c>
      <c r="AP111" s="24">
        <f t="shared" ref="AP111" si="259">+S111/S110-1</f>
        <v>2.4159195716918935E-2</v>
      </c>
      <c r="AQ111" s="24">
        <f t="shared" ref="AQ111" si="260">+T111/T110-1</f>
        <v>2.414076976015922E-2</v>
      </c>
      <c r="AR111" s="24">
        <f t="shared" ref="AR111" si="261">+U111/U110-1</f>
        <v>2.2698793807009121E-2</v>
      </c>
      <c r="AS111" s="24" t="e">
        <f t="shared" ref="AS111" si="262">+V111/V110-1</f>
        <v>#DIV/0!</v>
      </c>
      <c r="AT111" s="24">
        <f t="shared" ref="AT111" si="263">+W111/W110-1</f>
        <v>2.3395798296001802E-2</v>
      </c>
      <c r="AU111" s="21"/>
      <c r="AV111" s="24">
        <f t="shared" ref="AV111" si="264">+B111/B99-1</f>
        <v>0.31982354125310986</v>
      </c>
      <c r="AW111" s="24">
        <f t="shared" ref="AW111" si="265">+C111/C99-1</f>
        <v>0.29888042630125966</v>
      </c>
      <c r="AX111" s="24">
        <f t="shared" ref="AX111" si="266">+D111/D99-1</f>
        <v>0.28935770637091696</v>
      </c>
      <c r="AY111" s="24">
        <f t="shared" ref="AY111" si="267">+E111/E99-1</f>
        <v>0.16970289361926727</v>
      </c>
      <c r="AZ111" s="24">
        <f t="shared" ref="AZ111" si="268">+F111/F99-1</f>
        <v>0.41121624871652673</v>
      </c>
      <c r="BA111" s="24">
        <f t="shared" ref="BA111" si="269">+G111/G99-1</f>
        <v>0.19112097479740697</v>
      </c>
      <c r="BB111" s="24">
        <f t="shared" ref="BB111" si="270">+H111/H99-1</f>
        <v>0.29305270165093367</v>
      </c>
      <c r="BC111" s="24">
        <f t="shared" ref="BC111" si="271">+I111/I99-1</f>
        <v>0.31830029792018855</v>
      </c>
      <c r="BD111" s="24">
        <f t="shared" ref="BD111" si="272">+J111/J99-1</f>
        <v>0.37259039517299475</v>
      </c>
      <c r="BE111" s="24">
        <f t="shared" ref="BE111" si="273">+K111/K99-1</f>
        <v>0.31072198904503789</v>
      </c>
      <c r="BF111" s="24">
        <f t="shared" ref="BF111" si="274">+L111/L99-1</f>
        <v>0.46292867080612288</v>
      </c>
      <c r="BG111" s="24">
        <f t="shared" ref="BG111" si="275">+M111/M99-1</f>
        <v>0.43907629797411807</v>
      </c>
      <c r="BH111" s="24">
        <f t="shared" ref="BH111" si="276">+N111/N99-1</f>
        <v>0.35721763520791305</v>
      </c>
      <c r="BI111" s="24">
        <f t="shared" ref="BI111" si="277">+O111/O99-1</f>
        <v>0.14914187959420611</v>
      </c>
      <c r="BJ111" s="24">
        <f t="shared" ref="BJ111" si="278">+P111/P99-1</f>
        <v>0.3407122164042371</v>
      </c>
      <c r="BK111" s="24">
        <f t="shared" ref="BK111" si="279">+Q111/Q99-1</f>
        <v>0.34077392229007741</v>
      </c>
      <c r="BL111" s="24">
        <f t="shared" ref="BL111" si="280">+R111/R99-1</f>
        <v>0.31981669664135892</v>
      </c>
      <c r="BM111" s="24">
        <f t="shared" ref="BM111" si="281">+S111/S99-1</f>
        <v>0.30291607278738097</v>
      </c>
      <c r="BN111" s="24">
        <f t="shared" ref="BN111" si="282">+T111/T99-1</f>
        <v>0.30669340756208618</v>
      </c>
      <c r="BO111" s="24">
        <f t="shared" ref="BO111" si="283">+U111/U99-1</f>
        <v>0.24174418179313384</v>
      </c>
      <c r="BP111" s="24" t="e">
        <f t="shared" ref="BP111" si="284">+V111/V99-1</f>
        <v>#DIV/0!</v>
      </c>
      <c r="BQ111" s="24">
        <f t="shared" ref="BQ111" si="285">+W111/W99-1</f>
        <v>0.28675101836701411</v>
      </c>
      <c r="BR111" s="21"/>
      <c r="BS111" s="35">
        <f t="shared" ref="BS111" si="286">+A111</f>
        <v>45931</v>
      </c>
      <c r="BT111" s="24">
        <f t="shared" ref="BT111" si="287">(C111-C110)/$B110*C$3</f>
        <v>6.1042888701843658E-3</v>
      </c>
      <c r="BU111" s="24">
        <f t="shared" ref="BU111" si="288">(D111-D110)/$B110*D$3</f>
        <v>5.5299550113635304E-4</v>
      </c>
      <c r="BV111" s="24">
        <f t="shared" ref="BV111" si="289">(E111-E110)/$B110*E$3</f>
        <v>2.2729889034044199E-3</v>
      </c>
      <c r="BW111" s="24">
        <f t="shared" ref="BW111" si="290">(F111-F110)/$B110*F$3</f>
        <v>2.2836759079167181E-3</v>
      </c>
      <c r="BX111" s="24">
        <f t="shared" ref="BX111" si="291">(G111-G110)/$B110*G$3</f>
        <v>1.0720193336834604E-3</v>
      </c>
      <c r="BY111" s="24">
        <f t="shared" ref="BY111" si="292">(H111-H110)/$B110*H$3</f>
        <v>1.4030951351846719E-3</v>
      </c>
      <c r="BZ111" s="24">
        <f t="shared" ref="BZ111" si="293">(I111-I110)/$B110*I$3</f>
        <v>3.8889539473683579E-3</v>
      </c>
      <c r="CA111" s="24">
        <f t="shared" ref="CA111" si="294">(J111-J110)/$B110*J$3</f>
        <v>6.1008532296719575E-4</v>
      </c>
      <c r="CB111" s="24">
        <f t="shared" ref="CB111" si="295">(K111-K110)/$B110*K$3</f>
        <v>1.0412883807608784E-3</v>
      </c>
      <c r="CC111" s="24">
        <f t="shared" ref="CC111" si="296">(L111-L110)/$B110*L$3</f>
        <v>4.4986778677114087E-4</v>
      </c>
      <c r="CD111" s="24">
        <f t="shared" ref="CD111" si="297">(M111-M110)/$B110*M$3</f>
        <v>3.4668594417471108E-3</v>
      </c>
      <c r="CE111" s="24">
        <f t="shared" ref="CE111" si="298">(N111-N110)/$B110*N$3</f>
        <v>8.201304689972002E-4</v>
      </c>
      <c r="CF111" s="24">
        <f t="shared" ref="CF111" si="299">+SUM(BT111:CE111)</f>
        <v>2.396624900012187E-2</v>
      </c>
      <c r="CG111" s="21"/>
    </row>
    <row r="112" spans="1:85" x14ac:dyDescent="0.25">
      <c r="A112" s="31">
        <f>+[1]NAC!A113</f>
        <v>45962</v>
      </c>
      <c r="B112" s="17">
        <f>+[1]GBA!B113</f>
        <v>9840.8456999999999</v>
      </c>
      <c r="C112" s="17">
        <f>+[1]GBA!C113</f>
        <v>10553.5882</v>
      </c>
      <c r="D112" s="17">
        <f>+[1]GBA!D113</f>
        <v>7351.7745999999997</v>
      </c>
      <c r="E112" s="17">
        <f>+[1]GBA!E113</f>
        <v>8073.6626999999999</v>
      </c>
      <c r="F112" s="17">
        <f>+[1]GBA!F113</f>
        <v>9540.9531000000006</v>
      </c>
      <c r="G112" s="17">
        <f>+[1]GBA!G113</f>
        <v>8236.2857000000004</v>
      </c>
      <c r="H112" s="17">
        <f>+[1]GBA!H113</f>
        <v>10531.0319</v>
      </c>
      <c r="I112" s="17">
        <f>+[1]GBA!I113</f>
        <v>9864.6214999999993</v>
      </c>
      <c r="J112" s="17">
        <f>+[1]GBA!J113</f>
        <v>9216.2117999999991</v>
      </c>
      <c r="K112" s="17">
        <f>+[1]GBA!K113</f>
        <v>9206.6239999999998</v>
      </c>
      <c r="L112" s="17">
        <f>+[1]GBA!L113</f>
        <v>9343.8346999999994</v>
      </c>
      <c r="M112" s="17">
        <f>+[1]GBA!M113</f>
        <v>11843.541800000001</v>
      </c>
      <c r="N112" s="17">
        <f>+[1]GBA!N113</f>
        <v>9715.7343000000001</v>
      </c>
      <c r="O112" s="18">
        <f>+[1]GBA!R113</f>
        <v>8875.6494999999995</v>
      </c>
      <c r="P112" s="19">
        <f>+[1]GBA!S113</f>
        <v>10107.6944</v>
      </c>
      <c r="Q112" s="20">
        <f>+[1]GBA!T113</f>
        <v>9490.7232999999997</v>
      </c>
      <c r="R112" s="18">
        <f t="shared" ref="R112" si="300">+SUMPRODUCT($C$3:$N$3,C112:N112)</f>
        <v>9840.7793221200009</v>
      </c>
      <c r="S112" s="19">
        <f t="shared" si="41"/>
        <v>9841.4337165034776</v>
      </c>
      <c r="T112" s="19">
        <f t="shared" si="42"/>
        <v>9607.8441021305662</v>
      </c>
      <c r="U112" s="19">
        <f t="shared" si="43"/>
        <v>8667.4109222739626</v>
      </c>
      <c r="V112" s="19"/>
      <c r="W112" s="20">
        <f t="shared" si="44"/>
        <v>9318.6989675706864</v>
      </c>
      <c r="X112" s="21"/>
      <c r="Y112" s="41">
        <f t="shared" ref="Y112" si="301">+B112/B111-1</f>
        <v>2.4819751103297039E-2</v>
      </c>
      <c r="Z112" s="24">
        <f t="shared" ref="Z112" si="302">+C112/C111-1</f>
        <v>2.7972772132976775E-2</v>
      </c>
      <c r="AA112" s="24">
        <f t="shared" ref="AA112" si="303">+D112/D111-1</f>
        <v>1.203878518033541E-2</v>
      </c>
      <c r="AB112" s="24">
        <f t="shared" ref="AB112" si="304">+E112/E111-1</f>
        <v>2.5637348407898664E-3</v>
      </c>
      <c r="AC112" s="24">
        <f t="shared" ref="AC112" si="305">+F112/F111-1</f>
        <v>3.2766974606147636E-2</v>
      </c>
      <c r="AD112" s="24">
        <f t="shared" ref="AD112" si="306">+G112/G111-1</f>
        <v>1.0887070009871991E-2</v>
      </c>
      <c r="AE112" s="24">
        <f t="shared" ref="AE112" si="307">+H112/H111-1</f>
        <v>2.4865950109995927E-2</v>
      </c>
      <c r="AF112" s="24">
        <f t="shared" ref="AF112" si="308">+I112/I111-1</f>
        <v>2.8496686143064665E-2</v>
      </c>
      <c r="AG112" s="24">
        <f t="shared" ref="AG112" si="309">+J112/J111-1</f>
        <v>2.781673668079776E-2</v>
      </c>
      <c r="AH112" s="24">
        <f t="shared" ref="AH112" si="310">+K112/K111-1</f>
        <v>2.6865765930938812E-2</v>
      </c>
      <c r="AI112" s="24">
        <f t="shared" ref="AI112" si="311">+L112/L111-1</f>
        <v>3.0910905446288162E-2</v>
      </c>
      <c r="AJ112" s="24">
        <f t="shared" ref="AJ112" si="312">+M112/M111-1</f>
        <v>2.6438255617003081E-2</v>
      </c>
      <c r="AK112" s="24">
        <f t="shared" ref="AK112" si="313">+N112/N111-1</f>
        <v>2.5275840617799306E-2</v>
      </c>
      <c r="AL112" s="24">
        <f t="shared" ref="AL112" si="314">+O112/O111-1</f>
        <v>-2.1639821183333519E-3</v>
      </c>
      <c r="AM112" s="24">
        <f t="shared" ref="AM112" si="315">+P112/P111-1</f>
        <v>2.7607863556552203E-2</v>
      </c>
      <c r="AN112" s="24">
        <f t="shared" ref="AN112" si="316">+Q112/Q111-1</f>
        <v>2.7791308249057955E-2</v>
      </c>
      <c r="AO112" s="24">
        <f t="shared" ref="AO112" si="317">+R112/R111-1</f>
        <v>2.4819226619602786E-2</v>
      </c>
      <c r="AP112" s="24">
        <f t="shared" ref="AP112" si="318">+S112/S111-1</f>
        <v>2.2483866940168351E-2</v>
      </c>
      <c r="AQ112" s="24">
        <f t="shared" ref="AQ112" si="319">+T112/T111-1</f>
        <v>1.9374938970176281E-2</v>
      </c>
      <c r="AR112" s="24">
        <f t="shared" ref="AR112" si="320">+U112/U111-1</f>
        <v>1.5358857800778836E-2</v>
      </c>
      <c r="AS112" s="24" t="e">
        <f t="shared" ref="AS112" si="321">+V112/V111-1</f>
        <v>#DIV/0!</v>
      </c>
      <c r="AT112" s="24">
        <f t="shared" ref="AT112" si="322">+W112/W111-1</f>
        <v>2.1812073051908465E-2</v>
      </c>
      <c r="AU112" s="21"/>
      <c r="AV112" s="24">
        <f t="shared" ref="AV112" si="323">+B112/B100-1</f>
        <v>0.31828820198490626</v>
      </c>
      <c r="AW112" s="24">
        <f t="shared" ref="AW112" si="324">+C112/C100-1</f>
        <v>0.32256789897944005</v>
      </c>
      <c r="AX112" s="24">
        <f t="shared" ref="AX112" si="325">+D112/D100-1</f>
        <v>0.25494531380825269</v>
      </c>
      <c r="AY112" s="24">
        <f t="shared" ref="AY112" si="326">+E112/E100-1</f>
        <v>0.15141201397890258</v>
      </c>
      <c r="AZ112" s="24">
        <f t="shared" ref="AZ112" si="327">+F112/F100-1</f>
        <v>0.39458813243954527</v>
      </c>
      <c r="BA112" s="24">
        <f t="shared" ref="BA112" si="328">+G112/G100-1</f>
        <v>0.18908776094471058</v>
      </c>
      <c r="BB112" s="24">
        <f t="shared" ref="BB112" si="329">+H112/H100-1</f>
        <v>0.28446366199761308</v>
      </c>
      <c r="BC112" s="24">
        <f t="shared" ref="BC112" si="330">+I112/I100-1</f>
        <v>0.29808942985816822</v>
      </c>
      <c r="BD112" s="24">
        <f t="shared" ref="BD112" si="331">+J112/J100-1</f>
        <v>0.39123076198958695</v>
      </c>
      <c r="BE112" s="24">
        <f t="shared" ref="BE112" si="332">+K112/K100-1</f>
        <v>0.31360416295549176</v>
      </c>
      <c r="BF112" s="24">
        <f t="shared" ref="BF112" si="333">+L112/L100-1</f>
        <v>0.44723208482317811</v>
      </c>
      <c r="BG112" s="24">
        <f t="shared" ref="BG112" si="334">+M112/M100-1</f>
        <v>0.43097703289666067</v>
      </c>
      <c r="BH112" s="24">
        <f t="shared" ref="BH112" si="335">+N112/N100-1</f>
        <v>0.35664300873109389</v>
      </c>
      <c r="BI112" s="24">
        <f t="shared" ref="BI112" si="336">+O112/O100-1</f>
        <v>0.16078642436224388</v>
      </c>
      <c r="BJ112" s="24">
        <f t="shared" ref="BJ112" si="337">+P112/P100-1</f>
        <v>0.33985736874571537</v>
      </c>
      <c r="BK112" s="24">
        <f t="shared" ref="BK112" si="338">+Q112/Q100-1</f>
        <v>0.32721328602306743</v>
      </c>
      <c r="BL112" s="24">
        <f t="shared" ref="BL112" si="339">+R112/R100-1</f>
        <v>0.31828095516067578</v>
      </c>
      <c r="BM112" s="24">
        <f t="shared" ref="BM112" si="340">+S112/S100-1</f>
        <v>0.30754919737841524</v>
      </c>
      <c r="BN112" s="24">
        <f t="shared" ref="BN112" si="341">+T112/T100-1</f>
        <v>0.30088679613550084</v>
      </c>
      <c r="BO112" s="24">
        <f t="shared" ref="BO112" si="342">+U112/U100-1</f>
        <v>0.23628597236299109</v>
      </c>
      <c r="BP112" s="24" t="e">
        <f t="shared" ref="BP112" si="343">+V112/V100-1</f>
        <v>#DIV/0!</v>
      </c>
      <c r="BQ112" s="24">
        <f t="shared" ref="BQ112" si="344">+W112/W100-1</f>
        <v>0.27828175948811462</v>
      </c>
      <c r="BR112" s="21"/>
      <c r="BS112" s="35">
        <f t="shared" ref="BS112" si="345">+A112</f>
        <v>45962</v>
      </c>
      <c r="BT112" s="24">
        <f t="shared" ref="BT112" si="346">(C112-C111)/$B111*C$3</f>
        <v>7.0101403302345964E-3</v>
      </c>
      <c r="BU112" s="24">
        <f t="shared" ref="BU112" si="347">(D112-D111)/$B111*D$3</f>
        <v>2.9781084509152998E-4</v>
      </c>
      <c r="BV112" s="24">
        <f t="shared" ref="BV112" si="348">(E112-E111)/$B111*E$3</f>
        <v>1.8253849718537972E-4</v>
      </c>
      <c r="BW112" s="24">
        <f t="shared" ref="BW112" si="349">(F112-F111)/$B111*F$3</f>
        <v>3.2974066759207067E-3</v>
      </c>
      <c r="BX112" s="24">
        <f t="shared" ref="BX112" si="350">(G112-G111)/$B111*G$3</f>
        <v>5.7919177037987551E-4</v>
      </c>
      <c r="BY112" s="24">
        <f t="shared" ref="BY112" si="351">(H112-H111)/$B111*H$3</f>
        <v>2.3415673752175919E-3</v>
      </c>
      <c r="BZ112" s="24">
        <f t="shared" ref="BZ112" si="352">(I112-I111)/$B111*I$3</f>
        <v>3.2989094063984449E-3</v>
      </c>
      <c r="CA112" s="24">
        <f t="shared" ref="CA112" si="353">(J112-J111)/$B111*J$3</f>
        <v>7.2990161628199498E-4</v>
      </c>
      <c r="CB112" s="24">
        <f t="shared" ref="CB112" si="354">(K112-K111)/$B111*K$3</f>
        <v>1.8712846283155966E-3</v>
      </c>
      <c r="CC112" s="24">
        <f t="shared" ref="CC112" si="355">(L112-L111)/$B111*L$3</f>
        <v>8.8112545364033067E-4</v>
      </c>
      <c r="CD112" s="24">
        <f t="shared" ref="CD112" si="356">(M112-M111)/$B111*M$3</f>
        <v>3.4437047624311292E-3</v>
      </c>
      <c r="CE112" s="24">
        <f t="shared" ref="CE112" si="357">(N112-N111)/$B111*N$3</f>
        <v>8.8549055129179331E-4</v>
      </c>
      <c r="CF112" s="24">
        <f t="shared" ref="CF112" si="358">+SUM(BT112:CE112)</f>
        <v>2.4819071912388968E-2</v>
      </c>
      <c r="CG112" s="21"/>
    </row>
    <row r="113" spans="1:85" x14ac:dyDescent="0.25">
      <c r="A113" s="31">
        <f>+[1]NAC!A114</f>
        <v>45992</v>
      </c>
      <c r="B113" s="17">
        <f>+[1]GBA!B114</f>
        <v>10115.670700000001</v>
      </c>
      <c r="C113" s="17">
        <f>+[1]GBA!C114</f>
        <v>10831.721600000001</v>
      </c>
      <c r="D113" s="17">
        <f>+[1]GBA!D114</f>
        <v>7576.6269000000002</v>
      </c>
      <c r="E113" s="17">
        <f>+[1]GBA!E114</f>
        <v>8178.1261000000004</v>
      </c>
      <c r="F113" s="17">
        <f>+[1]GBA!F114</f>
        <v>9902.1870999999992</v>
      </c>
      <c r="G113" s="17">
        <f>+[1]GBA!G114</f>
        <v>8427.1983</v>
      </c>
      <c r="H113" s="17">
        <f>+[1]GBA!H114</f>
        <v>10784.5491</v>
      </c>
      <c r="I113" s="17">
        <f>+[1]GBA!I114</f>
        <v>10280.643</v>
      </c>
      <c r="J113" s="17">
        <f>+[1]GBA!J114</f>
        <v>9552.4189999999999</v>
      </c>
      <c r="K113" s="17">
        <f>+[1]GBA!K114</f>
        <v>9457.6597999999994</v>
      </c>
      <c r="L113" s="17">
        <f>+[1]GBA!L114</f>
        <v>9307.1766000000007</v>
      </c>
      <c r="M113" s="17">
        <f>+[1]GBA!M114</f>
        <v>12160.9447</v>
      </c>
      <c r="N113" s="17">
        <f>+[1]GBA!N114</f>
        <v>10043.411</v>
      </c>
      <c r="O113" s="18">
        <f>+[1]GBA!R114</f>
        <v>8947.0846999999994</v>
      </c>
      <c r="P113" s="19">
        <f>+[1]GBA!S114</f>
        <v>10407.4143</v>
      </c>
      <c r="Q113" s="20">
        <f>+[1]GBA!T114</f>
        <v>9783.9310000000005</v>
      </c>
      <c r="R113" s="18">
        <f t="shared" ref="R113" si="359">+SUMPRODUCT($C$3:$N$3,C113:N113)</f>
        <v>10115.583721410001</v>
      </c>
      <c r="S113" s="19">
        <f t="shared" si="41"/>
        <v>10091.200882864816</v>
      </c>
      <c r="T113" s="19">
        <f t="shared" si="42"/>
        <v>9841.6748329964503</v>
      </c>
      <c r="U113" s="19">
        <f t="shared" si="43"/>
        <v>8866.0875082654256</v>
      </c>
      <c r="V113" s="19"/>
      <c r="W113" s="20">
        <f t="shared" si="44"/>
        <v>9568.8734422004218</v>
      </c>
      <c r="X113" s="21"/>
      <c r="Y113" s="41">
        <f t="shared" ref="Y113" si="360">+B113/B112-1</f>
        <v>2.7926969731880025E-2</v>
      </c>
      <c r="Z113" s="24">
        <f t="shared" ref="Z113" si="361">+C113/C112-1</f>
        <v>2.6354391959314993E-2</v>
      </c>
      <c r="AA113" s="24">
        <f t="shared" ref="AA113" si="362">+D113/D112-1</f>
        <v>3.058476520757325E-2</v>
      </c>
      <c r="AB113" s="24">
        <f t="shared" ref="AB113" si="363">+E113/E112-1</f>
        <v>1.2938786754121079E-2</v>
      </c>
      <c r="AC113" s="24">
        <f t="shared" ref="AC113" si="364">+F113/F112-1</f>
        <v>3.7861416591598029E-2</v>
      </c>
      <c r="AD113" s="24">
        <f t="shared" ref="AD113" si="365">+G113/G112-1</f>
        <v>2.3179453330522515E-2</v>
      </c>
      <c r="AE113" s="24">
        <f t="shared" ref="AE113" si="366">+H113/H112-1</f>
        <v>2.4073348405677208E-2</v>
      </c>
      <c r="AF113" s="24">
        <f t="shared" ref="AF113" si="367">+I113/I112-1</f>
        <v>4.2173082869930711E-2</v>
      </c>
      <c r="AG113" s="24">
        <f t="shared" ref="AG113" si="368">+J113/J112-1</f>
        <v>3.6479977597737134E-2</v>
      </c>
      <c r="AH113" s="24">
        <f t="shared" ref="AH113" si="369">+K113/K112-1</f>
        <v>2.7266867855144206E-2</v>
      </c>
      <c r="AI113" s="24">
        <f t="shared" ref="AI113" si="370">+L113/L112-1</f>
        <v>-3.9232393526823506E-3</v>
      </c>
      <c r="AJ113" s="24">
        <f t="shared" ref="AJ113" si="371">+M113/M112-1</f>
        <v>2.6799660554243987E-2</v>
      </c>
      <c r="AK113" s="24">
        <f t="shared" ref="AK113" si="372">+N113/N112-1</f>
        <v>3.3726395749624327E-2</v>
      </c>
      <c r="AL113" s="24">
        <f t="shared" ref="AL113" si="373">+O113/O112-1</f>
        <v>8.0484476093833912E-3</v>
      </c>
      <c r="AM113" s="24">
        <f t="shared" ref="AM113" si="374">+P113/P112-1</f>
        <v>2.9652647590928449E-2</v>
      </c>
      <c r="AN113" s="24">
        <f t="shared" ref="AN113" si="375">+Q113/Q112-1</f>
        <v>3.0894136382629611E-2</v>
      </c>
      <c r="AO113" s="24">
        <f t="shared" ref="AO113" si="376">+R113/R112-1</f>
        <v>2.7925064702172264E-2</v>
      </c>
      <c r="AP113" s="24">
        <f t="shared" ref="AP113" si="377">+S113/S112-1</f>
        <v>2.5379144295052614E-2</v>
      </c>
      <c r="AQ113" s="24">
        <f t="shared" ref="AQ113" si="378">+T113/T112-1</f>
        <v>2.4337481788867965E-2</v>
      </c>
      <c r="AR113" s="24">
        <f t="shared" ref="AR113" si="379">+U113/U112-1</f>
        <v>2.2922252997246595E-2</v>
      </c>
      <c r="AS113" s="24" t="e">
        <f t="shared" ref="AS113" si="380">+V113/V112-1</f>
        <v>#DIV/0!</v>
      </c>
      <c r="AT113" s="24">
        <f t="shared" ref="AT113" si="381">+W113/W112-1</f>
        <v>2.6846502446355336E-2</v>
      </c>
      <c r="AU113" s="21"/>
      <c r="AV113" s="24">
        <f t="shared" ref="AV113" si="382">+B113/B101-1</f>
        <v>0.31735483311822743</v>
      </c>
      <c r="AW113" s="24">
        <f t="shared" ref="AW113" si="383">+C113/C101-1</f>
        <v>0.3281000367529745</v>
      </c>
      <c r="AX113" s="24">
        <f t="shared" ref="AX113" si="384">+D113/D101-1</f>
        <v>0.25820198947522077</v>
      </c>
      <c r="AY113" s="24">
        <f t="shared" ref="AY113" si="385">+E113/E101-1</f>
        <v>0.15038220360007815</v>
      </c>
      <c r="AZ113" s="24">
        <f t="shared" ref="AZ113" si="386">+F113/F101-1</f>
        <v>0.37174321385743103</v>
      </c>
      <c r="BA113" s="24">
        <f t="shared" ref="BA113" si="387">+G113/G101-1</f>
        <v>0.21070080026057547</v>
      </c>
      <c r="BB113" s="24">
        <f t="shared" ref="BB113" si="388">+H113/H101-1</f>
        <v>0.28360828436027119</v>
      </c>
      <c r="BC113" s="24">
        <f t="shared" ref="BC113" si="389">+I113/I101-1</f>
        <v>0.32974344890413687</v>
      </c>
      <c r="BD113" s="24">
        <f t="shared" ref="BD113" si="390">+J113/J101-1</f>
        <v>0.37304426135722779</v>
      </c>
      <c r="BE113" s="24">
        <f t="shared" ref="BE113" si="391">+K113/K101-1</f>
        <v>0.29291661132931246</v>
      </c>
      <c r="BF113" s="24">
        <f t="shared" ref="BF113" si="392">+L113/L101-1</f>
        <v>0.40954705192929053</v>
      </c>
      <c r="BG113" s="24">
        <f t="shared" ref="BG113" si="393">+M113/M101-1</f>
        <v>0.40281496329691735</v>
      </c>
      <c r="BH113" s="24">
        <f t="shared" ref="BH113" si="394">+N113/N101-1</f>
        <v>0.37488068336508173</v>
      </c>
      <c r="BI113" s="24">
        <f t="shared" ref="BI113" si="395">+O113/O101-1</f>
        <v>0.18344098020630017</v>
      </c>
      <c r="BJ113" s="24">
        <f t="shared" ref="BJ113" si="396">+P113/P101-1</f>
        <v>0.33324091417818802</v>
      </c>
      <c r="BK113" s="24">
        <f t="shared" ref="BK113" si="397">+Q113/Q101-1</f>
        <v>0.32975611375110869</v>
      </c>
      <c r="BL113" s="24">
        <f t="shared" ref="BL113" si="398">+R113/R101-1</f>
        <v>0.31734805404064614</v>
      </c>
      <c r="BM113" s="24">
        <f t="shared" ref="BM113" si="399">+S113/S101-1</f>
        <v>0.3058002716472199</v>
      </c>
      <c r="BN113" s="24">
        <f t="shared" ref="BN113" si="400">+T113/T101-1</f>
        <v>0.29385718710969777</v>
      </c>
      <c r="BO113" s="24">
        <f t="shared" ref="BO113" si="401">+U113/U101-1</f>
        <v>0.23836196309513702</v>
      </c>
      <c r="BP113" s="24" t="e">
        <f t="shared" ref="BP113" si="402">+V113/V101-1</f>
        <v>#DIV/0!</v>
      </c>
      <c r="BQ113" s="24">
        <f t="shared" ref="BQ113" si="403">+W113/W101-1</f>
        <v>0.28372632476136284</v>
      </c>
      <c r="BR113" s="21"/>
      <c r="BS113" s="35">
        <f t="shared" ref="BS113" si="404">+A113</f>
        <v>45992</v>
      </c>
      <c r="BT113" s="24">
        <f t="shared" ref="BT113" si="405">(C113-C112)/$B112*C$3</f>
        <v>6.6248847860707893E-3</v>
      </c>
      <c r="BU113" s="24">
        <f t="shared" ref="BU113" si="406">(D113-D112)/$B112*D$3</f>
        <v>7.4715836770004591E-4</v>
      </c>
      <c r="BV113" s="24">
        <f t="shared" ref="BV113" si="407">(E113-E112)/$B112*E$3</f>
        <v>9.0123785397834739E-4</v>
      </c>
      <c r="BW113" s="24">
        <f t="shared" ref="BW113" si="408">(F113-F112)/$B112*F$3</f>
        <v>3.8396167922844118E-3</v>
      </c>
      <c r="BX113" s="24">
        <f t="shared" ref="BX113" si="409">(G113-G112)/$B112*G$3</f>
        <v>1.2163812323568877E-3</v>
      </c>
      <c r="BY113" s="24">
        <f t="shared" ref="BY113" si="410">(H113-H112)/$B112*H$3</f>
        <v>2.2670321515151914E-3</v>
      </c>
      <c r="BZ113" s="24">
        <f t="shared" ref="BZ113" si="411">(I113-I112)/$B112*I$3</f>
        <v>4.8996695324671222E-3</v>
      </c>
      <c r="CA113" s="24">
        <f t="shared" ref="CA113" si="412">(J113-J112)/$B112*J$3</f>
        <v>9.6002138515392235E-4</v>
      </c>
      <c r="CB113" s="24">
        <f t="shared" ref="CB113" si="413">(K113-K112)/$B112*K$3</f>
        <v>1.9030143598329128E-3</v>
      </c>
      <c r="CC113" s="24">
        <f t="shared" ref="CC113" si="414">(L113-L112)/$B112*L$3</f>
        <v>-1.124979146863325E-4</v>
      </c>
      <c r="CD113" s="24">
        <f t="shared" ref="CD113" si="415">(M113-M112)/$B112*M$3</f>
        <v>3.4962924334846451E-3</v>
      </c>
      <c r="CE113" s="24">
        <f t="shared" ref="CE113" si="416">(N113-N112)/$B112*N$3</f>
        <v>1.1820653635489884E-3</v>
      </c>
      <c r="CF113" s="24">
        <f t="shared" ref="CF113" si="417">+SUM(BT113:CE113)</f>
        <v>2.7924876343706932E-2</v>
      </c>
      <c r="CG113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13"/>
  <sheetViews>
    <sheetView zoomScale="85" workbookViewId="0">
      <pane xSplit="1" ySplit="4" topLeftCell="BQ98" activePane="bottomRight" state="frozen"/>
      <selection pane="topRight" activeCell="B1" sqref="B1"/>
      <selection pane="bottomLeft" activeCell="A5" sqref="A5"/>
      <selection pane="bottomRight" activeCell="A113" sqref="A113:XFD113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4">+SUMPRODUCT($C$3:$N$3,C6:N6)</f>
        <v>101.78722721</v>
      </c>
      <c r="S6" s="19">
        <f t="shared" ref="S6:S69" si="5">+($C$3*$C6+$D$3*$D6+$E$3*$E6+$G$3*$G6+$K$3*$K6+$M$3*$M6+$N$3*$N6)/SUM($C$3:$E$3,$G$3,$K$3,$M$3:$N$3)</f>
        <v>101.49104715185243</v>
      </c>
      <c r="T6" s="19">
        <f t="shared" ref="T6:T69" si="6">+($E$3*$E6+$G$3*$G6+$K$3*$K6+$M$3*$M6+$N$3*$N6)/SUM($E$3,$G$3,$K$3,$M$3:$N$3)</f>
        <v>101.64793094308037</v>
      </c>
      <c r="U6" s="19">
        <f t="shared" ref="U6:U69" si="7">+($E$3*$E6+$G$3*$G6+$K$3*$K6+$N$3*$N6)/SUM($E$3,$G$3,$K$3,$N$3)</f>
        <v>101.21636824080751</v>
      </c>
      <c r="V6" s="19"/>
      <c r="W6" s="20">
        <f t="shared" ref="W6:W69" si="8">($E$3*$E6+SUMPRODUCT($G$3:$L$3,$G6:$L6)+$N$3*$N6)/SUM($E$3,$G$3:$L$3,$N$3)</f>
        <v>101.79894478141</v>
      </c>
      <c r="X6" s="21"/>
      <c r="Y6" s="41">
        <f t="shared" ref="Y6:AN21" si="9">+B6/B5-1</f>
        <v>1.7873999999999945E-2</v>
      </c>
      <c r="Z6" s="24">
        <f t="shared" si="9"/>
        <v>1.3185000000000002E-2</v>
      </c>
      <c r="AA6" s="24">
        <f t="shared" si="9"/>
        <v>1.3122999999999996E-2</v>
      </c>
      <c r="AB6" s="24">
        <f t="shared" si="9"/>
        <v>-3.5190000000000499E-3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2.0781999999999856E-2</v>
      </c>
      <c r="AH6" s="24">
        <f t="shared" si="9"/>
        <v>3.5814000000000012E-2</v>
      </c>
      <c r="AI6" s="24">
        <f t="shared" si="9"/>
        <v>3.6819999999999631E-3</v>
      </c>
      <c r="AJ6" s="24">
        <f t="shared" si="9"/>
        <v>3.1258999999999926E-2</v>
      </c>
      <c r="AK6" s="24">
        <f t="shared" si="9"/>
        <v>1.5744999999999898E-2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1.7872272100000197E-2</v>
      </c>
      <c r="AP6" s="24">
        <f t="shared" si="10"/>
        <v>1.4910471518524204E-2</v>
      </c>
      <c r="AQ6" s="24">
        <f t="shared" si="10"/>
        <v>1.6479309430803779E-2</v>
      </c>
      <c r="AR6" s="24">
        <f t="shared" si="10"/>
        <v>1.2163682408075083E-2</v>
      </c>
      <c r="AS6" s="24" t="e">
        <f t="shared" si="10"/>
        <v>#DIV/0!</v>
      </c>
      <c r="AT6" s="24">
        <f>+W6/W5-1</f>
        <v>1.7989447814100057E-2</v>
      </c>
      <c r="AU6" s="21"/>
      <c r="BR6" s="21"/>
      <c r="BS6" s="35">
        <f t="shared" ref="BS6:BS69" si="11">+A6</f>
        <v>42736</v>
      </c>
      <c r="BT6" s="24">
        <f>(C6-C5)/$B5*C$3</f>
        <v>3.7775025000000005E-3</v>
      </c>
      <c r="BU6" s="24">
        <f t="shared" ref="BU6:CE21" si="12">(D6-D5)/$B5*D$3</f>
        <v>4.9867399999999746E-4</v>
      </c>
      <c r="BV6" s="24">
        <f t="shared" si="12"/>
        <v>-3.6703170000000059E-4</v>
      </c>
      <c r="BW6" s="24">
        <f t="shared" si="12"/>
        <v>1.9290749999999952E-3</v>
      </c>
      <c r="BX6" s="24">
        <f t="shared" si="12"/>
        <v>5.3091160000000152E-4</v>
      </c>
      <c r="BY6" s="24">
        <f t="shared" si="12"/>
        <v>2.5735008000000031E-3</v>
      </c>
      <c r="BZ6" s="24">
        <f t="shared" si="12"/>
        <v>2.5336898999999938E-3</v>
      </c>
      <c r="CA6" s="24">
        <f t="shared" si="12"/>
        <v>5.9436519999999868E-4</v>
      </c>
      <c r="CB6" s="24">
        <f t="shared" si="12"/>
        <v>2.6466546000000011E-3</v>
      </c>
      <c r="CC6" s="24">
        <f t="shared" si="12"/>
        <v>5.9280200000000266E-5</v>
      </c>
      <c r="CD6" s="24">
        <f t="shared" si="12"/>
        <v>2.5319790000000015E-3</v>
      </c>
      <c r="CE6" s="24">
        <f t="shared" si="12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6">
        <f>+CI$3*(C$95-C$55)/$B$55</f>
        <v>4.5205334742021961</v>
      </c>
      <c r="CJ6" s="56">
        <f t="shared" ref="CJ6:CT6" si="13">+CJ$3*(D$95-D$55)/$B$55</f>
        <v>0.41260586192589582</v>
      </c>
      <c r="CK6" s="56">
        <f t="shared" si="13"/>
        <v>1.3205838651315518</v>
      </c>
      <c r="CL6" s="56">
        <f t="shared" si="13"/>
        <v>0.91579680016341647</v>
      </c>
      <c r="CM6" s="56">
        <f t="shared" si="13"/>
        <v>0.84701627316920547</v>
      </c>
      <c r="CN6" s="56">
        <f t="shared" si="13"/>
        <v>1.3409746632541486</v>
      </c>
      <c r="CO6" s="56">
        <f t="shared" si="13"/>
        <v>1.660264068473718</v>
      </c>
      <c r="CP6" s="56">
        <f t="shared" si="13"/>
        <v>0.35511160786292822</v>
      </c>
      <c r="CQ6" s="56">
        <f t="shared" si="13"/>
        <v>0.89613459187022426</v>
      </c>
      <c r="CR6" s="56">
        <f t="shared" si="13"/>
        <v>0.13605286019866775</v>
      </c>
      <c r="CS6" s="56">
        <f t="shared" si="13"/>
        <v>1.1941975966768237</v>
      </c>
      <c r="CT6" s="56">
        <f t="shared" si="13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4"/>
        <v>103.53100383</v>
      </c>
      <c r="S7" s="19">
        <f t="shared" si="5"/>
        <v>102.92561568311613</v>
      </c>
      <c r="T7" s="19">
        <f t="shared" si="6"/>
        <v>102.54917550223215</v>
      </c>
      <c r="U7" s="19">
        <f t="shared" si="7"/>
        <v>101.98389113193944</v>
      </c>
      <c r="V7" s="19"/>
      <c r="W7" s="20">
        <f t="shared" si="8"/>
        <v>103.32117697912562</v>
      </c>
      <c r="X7" s="21"/>
      <c r="Y7" s="41">
        <f t="shared" si="9"/>
        <v>1.7131786449010367E-2</v>
      </c>
      <c r="Z7" s="24">
        <f t="shared" si="9"/>
        <v>1.7489402231576801E-2</v>
      </c>
      <c r="AA7" s="24">
        <f t="shared" si="9"/>
        <v>3.869816399390813E-2</v>
      </c>
      <c r="AB7" s="24">
        <f t="shared" si="9"/>
        <v>2.8480221900868408E-3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4.5968678914792838E-2</v>
      </c>
      <c r="AH7" s="24">
        <f t="shared" si="9"/>
        <v>9.0354059705699541E-3</v>
      </c>
      <c r="AI7" s="24">
        <f t="shared" si="9"/>
        <v>1.6435484545901824E-2</v>
      </c>
      <c r="AJ7" s="24">
        <f t="shared" si="9"/>
        <v>1.3180006186612747E-2</v>
      </c>
      <c r="AK7" s="24">
        <f t="shared" si="9"/>
        <v>1.9133739275113415E-2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1.7131585836426932E-2</v>
      </c>
      <c r="AP7" s="24">
        <f t="shared" si="10"/>
        <v>1.4134926887859223E-2</v>
      </c>
      <c r="AQ7" s="24">
        <f t="shared" si="10"/>
        <v>8.8663345214221589E-3</v>
      </c>
      <c r="AR7" s="24">
        <f t="shared" si="10"/>
        <v>7.582991807272732E-3</v>
      </c>
      <c r="AS7" s="24" t="e">
        <f t="shared" si="10"/>
        <v>#DIV/0!</v>
      </c>
      <c r="AT7" s="24">
        <f t="shared" si="10"/>
        <v>1.495332000723848E-2</v>
      </c>
      <c r="AU7" s="21"/>
      <c r="BR7" s="21"/>
      <c r="BS7" s="35">
        <f t="shared" si="11"/>
        <v>42767</v>
      </c>
      <c r="BT7" s="24">
        <f>(C7-C6)/$B6*C$3</f>
        <v>4.9876310820396392E-3</v>
      </c>
      <c r="BU7" s="24">
        <f t="shared" si="12"/>
        <v>1.4636664262963812E-3</v>
      </c>
      <c r="BV7" s="24">
        <f t="shared" si="12"/>
        <v>2.9080554174681678E-4</v>
      </c>
      <c r="BW7" s="24">
        <f t="shared" si="12"/>
        <v>2.0044829713697409E-3</v>
      </c>
      <c r="BX7" s="24">
        <f t="shared" si="12"/>
        <v>4.378754148352368E-4</v>
      </c>
      <c r="BY7" s="24">
        <f t="shared" si="12"/>
        <v>1.8626824145228156E-3</v>
      </c>
      <c r="BZ7" s="24">
        <f t="shared" si="12"/>
        <v>2.060371519461153E-3</v>
      </c>
      <c r="CA7" s="24">
        <f t="shared" si="12"/>
        <v>1.3184602416409122E-3</v>
      </c>
      <c r="CB7" s="24">
        <f t="shared" si="12"/>
        <v>6.7948498537147295E-4</v>
      </c>
      <c r="CC7" s="24">
        <f t="shared" si="12"/>
        <v>2.6092188227619406E-4</v>
      </c>
      <c r="CD7" s="24">
        <f t="shared" si="12"/>
        <v>1.0816191395005678E-3</v>
      </c>
      <c r="CE7" s="24">
        <f t="shared" si="12"/>
        <v>6.8355513550793123E-4</v>
      </c>
      <c r="CF7" s="24">
        <f t="shared" ref="CF7:CF70" si="14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4"/>
        <v>105.81691942999998</v>
      </c>
      <c r="S8" s="19">
        <f t="shared" si="5"/>
        <v>104.96164271489239</v>
      </c>
      <c r="T8" s="19">
        <f t="shared" si="6"/>
        <v>104.25430806361607</v>
      </c>
      <c r="U8" s="19">
        <f t="shared" si="7"/>
        <v>103.85935511896179</v>
      </c>
      <c r="V8" s="19"/>
      <c r="W8" s="20">
        <f t="shared" si="8"/>
        <v>105.56808416699488</v>
      </c>
      <c r="X8" s="21"/>
      <c r="Y8" s="41">
        <f t="shared" si="9"/>
        <v>2.208126632358165E-2</v>
      </c>
      <c r="Z8" s="24">
        <f t="shared" si="9"/>
        <v>2.317478332145062E-2</v>
      </c>
      <c r="AA8" s="24">
        <f t="shared" si="9"/>
        <v>2.3708364969510454E-2</v>
      </c>
      <c r="AB8" s="24">
        <f t="shared" si="9"/>
        <v>2.4667798770963145E-2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3.9531481512701028E-2</v>
      </c>
      <c r="AH8" s="24">
        <f t="shared" si="9"/>
        <v>1.9013120315966692E-2</v>
      </c>
      <c r="AI8" s="24">
        <f t="shared" si="9"/>
        <v>0.1250183791456001</v>
      </c>
      <c r="AJ8" s="24">
        <f t="shared" si="9"/>
        <v>1.0736459074068838E-2</v>
      </c>
      <c r="AK8" s="24">
        <f t="shared" si="9"/>
        <v>2.2342974168743535E-2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2.2079527054074566E-2</v>
      </c>
      <c r="AP8" s="24">
        <f t="shared" si="10"/>
        <v>1.9781538524332953E-2</v>
      </c>
      <c r="AQ8" s="24">
        <f t="shared" si="10"/>
        <v>1.6627462415305327E-2</v>
      </c>
      <c r="AR8" s="24">
        <f t="shared" si="10"/>
        <v>1.8389806137088849E-2</v>
      </c>
      <c r="AS8" s="24" t="e">
        <f t="shared" si="10"/>
        <v>#DIV/0!</v>
      </c>
      <c r="AT8" s="24">
        <f t="shared" si="10"/>
        <v>2.1746821450971288E-2</v>
      </c>
      <c r="AU8" s="21"/>
      <c r="BR8" s="21"/>
      <c r="BS8" s="35">
        <f t="shared" si="11"/>
        <v>42795</v>
      </c>
      <c r="BT8" s="24">
        <f t="shared" ref="BT8:CE42" si="15">(C8-C7)/$B7*C$3</f>
        <v>6.6113128216421686E-3</v>
      </c>
      <c r="BU8" s="24">
        <f t="shared" si="12"/>
        <v>9.1572588746194436E-4</v>
      </c>
      <c r="BV8" s="24">
        <f t="shared" si="12"/>
        <v>2.483405292317685E-3</v>
      </c>
      <c r="BW8" s="24">
        <f t="shared" si="12"/>
        <v>2.6541465761045911E-3</v>
      </c>
      <c r="BX8" s="24">
        <f t="shared" si="12"/>
        <v>3.2345689029007573E-4</v>
      </c>
      <c r="BY8" s="24">
        <f t="shared" si="12"/>
        <v>1.5773610274004363E-3</v>
      </c>
      <c r="BZ8" s="24">
        <f t="shared" si="12"/>
        <v>1.268832873568559E-3</v>
      </c>
      <c r="CA8" s="24">
        <f t="shared" si="12"/>
        <v>1.1659758604169556E-3</v>
      </c>
      <c r="CB8" s="24">
        <f t="shared" si="12"/>
        <v>1.4184524085492976E-3</v>
      </c>
      <c r="CC8" s="24">
        <f t="shared" si="12"/>
        <v>1.9833732246897565E-3</v>
      </c>
      <c r="CD8" s="24">
        <f t="shared" si="12"/>
        <v>8.7766586304417857E-4</v>
      </c>
      <c r="CE8" s="24">
        <f t="shared" si="12"/>
        <v>7.9977649249694739E-4</v>
      </c>
      <c r="CF8" s="24">
        <f t="shared" si="14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4"/>
        <v>108.69089264999998</v>
      </c>
      <c r="S9" s="19">
        <f t="shared" si="5"/>
        <v>107.42313534924587</v>
      </c>
      <c r="T9" s="19">
        <f t="shared" si="6"/>
        <v>106.96298320312499</v>
      </c>
      <c r="U9" s="19">
        <f t="shared" si="7"/>
        <v>106.80200028839221</v>
      </c>
      <c r="V9" s="19"/>
      <c r="W9" s="20">
        <f t="shared" si="8"/>
        <v>108.15035927530523</v>
      </c>
      <c r="X9" s="21"/>
      <c r="Y9" s="41">
        <f t="shared" si="9"/>
        <v>2.7159075122876741E-2</v>
      </c>
      <c r="Z9" s="24">
        <f t="shared" si="9"/>
        <v>2.0313880598712863E-2</v>
      </c>
      <c r="AA9" s="24">
        <f t="shared" si="9"/>
        <v>2.3519462942712899E-2</v>
      </c>
      <c r="AB9" s="24">
        <f t="shared" si="9"/>
        <v>5.2426340615447709E-2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6.4311288982749959E-2</v>
      </c>
      <c r="AH9" s="24">
        <f t="shared" si="9"/>
        <v>1.5546760934984194E-2</v>
      </c>
      <c r="AI9" s="24">
        <f t="shared" si="9"/>
        <v>1.8180408270665582E-2</v>
      </c>
      <c r="AJ9" s="24">
        <f t="shared" si="9"/>
        <v>1.806131985694126E-2</v>
      </c>
      <c r="AK9" s="24">
        <f t="shared" si="9"/>
        <v>1.5869656215717676E-2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2.7159864750184726E-2</v>
      </c>
      <c r="AP9" s="24">
        <f t="shared" si="10"/>
        <v>2.3451353948791054E-2</v>
      </c>
      <c r="AQ9" s="24">
        <f t="shared" si="10"/>
        <v>2.5981421677616412E-2</v>
      </c>
      <c r="AR9" s="24">
        <f t="shared" si="10"/>
        <v>2.833298132902784E-2</v>
      </c>
      <c r="AS9" s="24" t="e">
        <f t="shared" si="10"/>
        <v>#DIV/0!</v>
      </c>
      <c r="AT9" s="24">
        <f t="shared" si="10"/>
        <v>2.4460755622177865E-2</v>
      </c>
      <c r="AU9" s="21"/>
      <c r="BR9" s="21"/>
      <c r="BS9" s="35">
        <f t="shared" si="11"/>
        <v>42826</v>
      </c>
      <c r="BT9" s="24">
        <f t="shared" si="15"/>
        <v>5.8013533703845897E-3</v>
      </c>
      <c r="BU9" s="24">
        <f t="shared" si="12"/>
        <v>9.0987579535671244E-4</v>
      </c>
      <c r="BV9" s="24">
        <f t="shared" si="12"/>
        <v>5.2913246699736148E-3</v>
      </c>
      <c r="BW9" s="24">
        <f t="shared" si="12"/>
        <v>6.596561904338898E-3</v>
      </c>
      <c r="BX9" s="24">
        <f t="shared" si="12"/>
        <v>6.9824461595598673E-4</v>
      </c>
      <c r="BY9" s="24">
        <f t="shared" si="12"/>
        <v>1.6787727526595419E-3</v>
      </c>
      <c r="BZ9" s="24">
        <f t="shared" si="12"/>
        <v>7.5228974846267113E-4</v>
      </c>
      <c r="CA9" s="24">
        <f t="shared" si="12"/>
        <v>1.9292384137565423E-3</v>
      </c>
      <c r="CB9" s="24">
        <f t="shared" si="12"/>
        <v>1.156366870067569E-3</v>
      </c>
      <c r="CC9" s="24">
        <f t="shared" si="12"/>
        <v>3.1747417482774618E-4</v>
      </c>
      <c r="CD9" s="24">
        <f t="shared" si="12"/>
        <v>1.4600580434390293E-3</v>
      </c>
      <c r="CE9" s="24">
        <f t="shared" si="12"/>
        <v>5.682067110009437E-4</v>
      </c>
      <c r="CF9" s="24">
        <f t="shared" si="14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4"/>
        <v>110.30020778999997</v>
      </c>
      <c r="S10" s="19">
        <f t="shared" si="5"/>
        <v>109.18984277346611</v>
      </c>
      <c r="T10" s="19">
        <f t="shared" si="6"/>
        <v>108.90822664620536</v>
      </c>
      <c r="U10" s="19">
        <f t="shared" si="7"/>
        <v>108.69198136265322</v>
      </c>
      <c r="V10" s="19"/>
      <c r="W10" s="20">
        <f t="shared" si="8"/>
        <v>109.74051825521857</v>
      </c>
      <c r="X10" s="21"/>
      <c r="Y10" s="41">
        <f t="shared" si="9"/>
        <v>1.4806166460578307E-2</v>
      </c>
      <c r="Z10" s="24">
        <f t="shared" si="9"/>
        <v>1.4458899317334906E-2</v>
      </c>
      <c r="AA10" s="24">
        <f t="shared" si="9"/>
        <v>1.5152160999079456E-2</v>
      </c>
      <c r="AB10" s="24">
        <f t="shared" si="9"/>
        <v>2.8916543636959169E-2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9.3626142179676908E-3</v>
      </c>
      <c r="AH10" s="24">
        <f t="shared" si="9"/>
        <v>-1.7298398765536183E-3</v>
      </c>
      <c r="AI10" s="24">
        <f t="shared" si="9"/>
        <v>1.9086330904469762E-2</v>
      </c>
      <c r="AJ10" s="24">
        <f t="shared" si="9"/>
        <v>1.985317301977485E-2</v>
      </c>
      <c r="AK10" s="24">
        <f t="shared" si="9"/>
        <v>9.9971723665803758E-3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1.4806347622723148E-2</v>
      </c>
      <c r="AP10" s="24">
        <f t="shared" si="10"/>
        <v>1.6446247062855246E-2</v>
      </c>
      <c r="AQ10" s="24">
        <f t="shared" si="10"/>
        <v>1.8186136781416451E-2</v>
      </c>
      <c r="AR10" s="24">
        <f t="shared" si="10"/>
        <v>1.7696120570378726E-2</v>
      </c>
      <c r="AS10" s="24" t="e">
        <f t="shared" si="10"/>
        <v>#DIV/0!</v>
      </c>
      <c r="AT10" s="24">
        <f t="shared" si="10"/>
        <v>1.4703224201645604E-2</v>
      </c>
      <c r="AU10" s="21"/>
      <c r="BR10" s="21"/>
      <c r="BS10" s="35">
        <f t="shared" si="11"/>
        <v>42856</v>
      </c>
      <c r="BT10" s="24">
        <f t="shared" si="15"/>
        <v>4.1017363871224182E-3</v>
      </c>
      <c r="BU10" s="24">
        <f t="shared" si="12"/>
        <v>5.8410064476240833E-4</v>
      </c>
      <c r="BV10" s="24">
        <f t="shared" si="12"/>
        <v>2.9903033548254201E-3</v>
      </c>
      <c r="BW10" s="24">
        <f t="shared" si="12"/>
        <v>1.1006287537537562E-3</v>
      </c>
      <c r="BX10" s="24">
        <f t="shared" si="12"/>
        <v>1.6064772493081365E-3</v>
      </c>
      <c r="BY10" s="24">
        <f t="shared" si="12"/>
        <v>1.2564564564564516E-3</v>
      </c>
      <c r="BZ10" s="24">
        <f t="shared" si="12"/>
        <v>7.2770546281575549E-4</v>
      </c>
      <c r="CA10" s="24">
        <f t="shared" si="12"/>
        <v>2.9102264028734473E-4</v>
      </c>
      <c r="CB10" s="24">
        <f t="shared" si="12"/>
        <v>-1.2721075855267095E-4</v>
      </c>
      <c r="CC10" s="24">
        <f t="shared" si="12"/>
        <v>3.3038038038037874E-4</v>
      </c>
      <c r="CD10" s="24">
        <f t="shared" si="12"/>
        <v>1.5906945548489584E-3</v>
      </c>
      <c r="CE10" s="24">
        <f t="shared" si="12"/>
        <v>3.5401062827533294E-4</v>
      </c>
      <c r="CF10" s="24">
        <f t="shared" si="14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4"/>
        <v>111.40544605999999</v>
      </c>
      <c r="S11" s="19">
        <f t="shared" si="5"/>
        <v>110.21033190803925</v>
      </c>
      <c r="T11" s="19">
        <f t="shared" si="6"/>
        <v>110.32286275111606</v>
      </c>
      <c r="U11" s="19">
        <f t="shared" si="7"/>
        <v>110.16934899062726</v>
      </c>
      <c r="V11" s="19"/>
      <c r="W11" s="20">
        <f t="shared" si="8"/>
        <v>111.11519826703426</v>
      </c>
      <c r="X11" s="21"/>
      <c r="Y11" s="41">
        <f t="shared" si="9"/>
        <v>1.0020806795980164E-2</v>
      </c>
      <c r="Z11" s="24">
        <f t="shared" si="9"/>
        <v>5.0495336073801411E-3</v>
      </c>
      <c r="AA11" s="24">
        <f t="shared" si="9"/>
        <v>7.5090099185042281E-3</v>
      </c>
      <c r="AB11" s="24">
        <f t="shared" si="9"/>
        <v>1.0139653594152254E-2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7.9364014378280334E-3</v>
      </c>
      <c r="AH11" s="24">
        <f t="shared" si="9"/>
        <v>1.7558986859702141E-2</v>
      </c>
      <c r="AI11" s="24">
        <f t="shared" si="9"/>
        <v>1.8633978481621849E-2</v>
      </c>
      <c r="AJ11" s="24">
        <f t="shared" si="9"/>
        <v>1.0942208213861049E-2</v>
      </c>
      <c r="AK11" s="24">
        <f t="shared" si="9"/>
        <v>1.7292411857232848E-2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1.0020273688915227E-2</v>
      </c>
      <c r="AP11" s="24">
        <f t="shared" si="10"/>
        <v>9.3460079129368268E-3</v>
      </c>
      <c r="AQ11" s="24">
        <f t="shared" si="10"/>
        <v>1.2989249283309245E-2</v>
      </c>
      <c r="AR11" s="24">
        <f t="shared" si="10"/>
        <v>1.359224120724023E-2</v>
      </c>
      <c r="AS11" s="24" t="e">
        <f t="shared" si="10"/>
        <v>#DIV/0!</v>
      </c>
      <c r="AT11" s="24">
        <f t="shared" si="10"/>
        <v>1.2526640421167468E-2</v>
      </c>
      <c r="AU11" s="21"/>
      <c r="BR11" s="21"/>
      <c r="BS11" s="35">
        <f t="shared" si="11"/>
        <v>42887</v>
      </c>
      <c r="BT11" s="24">
        <f t="shared" si="15"/>
        <v>1.4319740164369095E-3</v>
      </c>
      <c r="BU11" s="24">
        <f t="shared" si="12"/>
        <v>2.8956351059152241E-4</v>
      </c>
      <c r="BV11" s="24">
        <f t="shared" si="12"/>
        <v>1.0631365224998894E-3</v>
      </c>
      <c r="BW11" s="24">
        <f t="shared" si="12"/>
        <v>1.0888936133562413E-3</v>
      </c>
      <c r="BX11" s="24">
        <f t="shared" si="12"/>
        <v>7.7269477472903807E-4</v>
      </c>
      <c r="BY11" s="24">
        <f t="shared" si="12"/>
        <v>1.3047803047130338E-3</v>
      </c>
      <c r="BZ11" s="24">
        <f t="shared" si="12"/>
        <v>7.3917271453892615E-4</v>
      </c>
      <c r="CA11" s="24">
        <f t="shared" si="12"/>
        <v>2.4536770005575883E-4</v>
      </c>
      <c r="CB11" s="24">
        <f t="shared" si="12"/>
        <v>1.270230053354244E-3</v>
      </c>
      <c r="CC11" s="24">
        <f t="shared" si="12"/>
        <v>3.2391068036863102E-4</v>
      </c>
      <c r="CD11" s="24">
        <f t="shared" si="12"/>
        <v>8.8108213471381231E-4</v>
      </c>
      <c r="CE11" s="24">
        <f t="shared" si="12"/>
        <v>6.0944111767399203E-4</v>
      </c>
      <c r="CF11" s="24">
        <f t="shared" si="14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4"/>
        <v>113.57758904000001</v>
      </c>
      <c r="S12" s="19">
        <f t="shared" si="5"/>
        <v>112.08480803924442</v>
      </c>
      <c r="T12" s="19">
        <f t="shared" si="6"/>
        <v>112.53264162946429</v>
      </c>
      <c r="U12" s="19">
        <f t="shared" si="7"/>
        <v>112.00066423936555</v>
      </c>
      <c r="V12" s="19"/>
      <c r="W12" s="20">
        <f t="shared" si="8"/>
        <v>113.54622048050413</v>
      </c>
      <c r="X12" s="21"/>
      <c r="Y12" s="41">
        <f t="shared" si="9"/>
        <v>1.9500780031201259E-2</v>
      </c>
      <c r="Z12" s="24">
        <f t="shared" si="9"/>
        <v>1.1683254396940956E-2</v>
      </c>
      <c r="AA12" s="24">
        <f t="shared" si="9"/>
        <v>2.8189446559317988E-2</v>
      </c>
      <c r="AB12" s="24">
        <f t="shared" si="9"/>
        <v>-1.0236969871203039E-2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1.5773616116263822E-2</v>
      </c>
      <c r="AH12" s="24">
        <f t="shared" si="9"/>
        <v>4.9414257511893656E-2</v>
      </c>
      <c r="AI12" s="24">
        <f t="shared" si="9"/>
        <v>8.3143733306954015E-3</v>
      </c>
      <c r="AJ12" s="24">
        <f t="shared" si="9"/>
        <v>3.1627823896738461E-2</v>
      </c>
      <c r="AK12" s="24">
        <f t="shared" si="9"/>
        <v>1.421834842286418E-2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1.9497637295309289E-2</v>
      </c>
      <c r="AP12" s="24">
        <f t="shared" si="10"/>
        <v>1.7008170638386666E-2</v>
      </c>
      <c r="AQ12" s="24">
        <f t="shared" si="10"/>
        <v>2.0030108204619479E-2</v>
      </c>
      <c r="AR12" s="24">
        <f t="shared" si="10"/>
        <v>1.6622729148504822E-2</v>
      </c>
      <c r="AS12" s="24" t="e">
        <f t="shared" si="10"/>
        <v>#DIV/0!</v>
      </c>
      <c r="AT12" s="24">
        <f t="shared" si="10"/>
        <v>2.1878395137518325E-2</v>
      </c>
      <c r="AU12" s="21"/>
      <c r="BR12" s="21"/>
      <c r="BS12" s="35">
        <f t="shared" si="11"/>
        <v>42917</v>
      </c>
      <c r="BT12" s="24">
        <f t="shared" si="15"/>
        <v>3.2968929804373113E-3</v>
      </c>
      <c r="BU12" s="24">
        <f t="shared" si="12"/>
        <v>1.0843421078615303E-3</v>
      </c>
      <c r="BV12" s="24">
        <f t="shared" si="12"/>
        <v>-1.0734663724868831E-3</v>
      </c>
      <c r="BW12" s="24">
        <f t="shared" si="12"/>
        <v>1.4864306885278835E-3</v>
      </c>
      <c r="BX12" s="24">
        <f t="shared" si="12"/>
        <v>1.527382416355339E-3</v>
      </c>
      <c r="BY12" s="24">
        <f t="shared" si="12"/>
        <v>3.0101800803907907E-3</v>
      </c>
      <c r="BZ12" s="24">
        <f t="shared" si="12"/>
        <v>2.8782992447430864E-3</v>
      </c>
      <c r="CA12" s="24">
        <f t="shared" si="12"/>
        <v>4.8666245383992344E-4</v>
      </c>
      <c r="CB12" s="24">
        <f t="shared" si="12"/>
        <v>3.6013429282855951E-3</v>
      </c>
      <c r="CC12" s="24">
        <f t="shared" si="12"/>
        <v>1.4575955650423757E-4</v>
      </c>
      <c r="CD12" s="24">
        <f t="shared" si="12"/>
        <v>2.5490405346938827E-3</v>
      </c>
      <c r="CE12" s="24">
        <f t="shared" si="12"/>
        <v>5.0470873150230923E-4</v>
      </c>
      <c r="CF12" s="24">
        <f t="shared" si="14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4"/>
        <v>115.08972781999998</v>
      </c>
      <c r="S13" s="19">
        <f t="shared" si="5"/>
        <v>113.39735784155808</v>
      </c>
      <c r="T13" s="19">
        <f t="shared" si="6"/>
        <v>112.93791356026784</v>
      </c>
      <c r="U13" s="19">
        <f t="shared" si="7"/>
        <v>112.40776755587599</v>
      </c>
      <c r="V13" s="19"/>
      <c r="W13" s="20">
        <f t="shared" si="8"/>
        <v>114.63336447420244</v>
      </c>
      <c r="X13" s="21"/>
      <c r="Y13" s="41">
        <f t="shared" si="9"/>
        <v>1.3314163004728874E-2</v>
      </c>
      <c r="Z13" s="24">
        <f t="shared" si="9"/>
        <v>2.2123794158633636E-2</v>
      </c>
      <c r="AA13" s="24">
        <f t="shared" si="9"/>
        <v>1.0768276791112141E-2</v>
      </c>
      <c r="AB13" s="24">
        <f t="shared" si="9"/>
        <v>-6.3070994558864779E-3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8.7829524547542448E-3</v>
      </c>
      <c r="AH13" s="24">
        <f t="shared" si="9"/>
        <v>6.4424249467902595E-3</v>
      </c>
      <c r="AI13" s="24">
        <f t="shared" si="9"/>
        <v>3.1756114869118335E-2</v>
      </c>
      <c r="AJ13" s="24">
        <f t="shared" si="9"/>
        <v>3.4891499678630922E-3</v>
      </c>
      <c r="AK13" s="24">
        <f t="shared" si="9"/>
        <v>1.3910125096511239E-2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1.3313707332415881E-2</v>
      </c>
      <c r="AP13" s="24">
        <f t="shared" si="10"/>
        <v>1.1710327432189471E-2</v>
      </c>
      <c r="AQ13" s="24">
        <f t="shared" si="10"/>
        <v>3.6013722324050867E-3</v>
      </c>
      <c r="AR13" s="24">
        <f t="shared" si="10"/>
        <v>3.634829483157187E-3</v>
      </c>
      <c r="AS13" s="24" t="e">
        <f t="shared" si="10"/>
        <v>#DIV/0!</v>
      </c>
      <c r="AT13" s="24">
        <f t="shared" si="10"/>
        <v>9.5744621802269503E-3</v>
      </c>
      <c r="AU13" s="21"/>
      <c r="BR13" s="21"/>
      <c r="BS13" s="35">
        <f t="shared" si="11"/>
        <v>42948</v>
      </c>
      <c r="BT13" s="24">
        <f t="shared" si="15"/>
        <v>6.1952327161085945E-3</v>
      </c>
      <c r="BU13" s="24">
        <f t="shared" si="12"/>
        <v>4.1774529113395653E-4</v>
      </c>
      <c r="BV13" s="24">
        <f t="shared" si="12"/>
        <v>-6.4208180611965927E-4</v>
      </c>
      <c r="BW13" s="24">
        <f t="shared" si="12"/>
        <v>1.5555547142367897E-3</v>
      </c>
      <c r="BX13" s="24">
        <f t="shared" si="12"/>
        <v>6.6186392999366796E-4</v>
      </c>
      <c r="BY13" s="24">
        <f t="shared" si="12"/>
        <v>1.9084828704074568E-3</v>
      </c>
      <c r="BZ13" s="24">
        <f t="shared" si="12"/>
        <v>1.1371615000400641E-3</v>
      </c>
      <c r="CA13" s="24">
        <f t="shared" si="12"/>
        <v>2.6998924970703266E-4</v>
      </c>
      <c r="CB13" s="24">
        <f t="shared" si="12"/>
        <v>4.8330464534158534E-4</v>
      </c>
      <c r="CC13" s="24">
        <f t="shared" si="12"/>
        <v>5.5060896315581548E-4</v>
      </c>
      <c r="CD13" s="24">
        <f t="shared" si="12"/>
        <v>2.8455259499393876E-4</v>
      </c>
      <c r="CE13" s="24">
        <f t="shared" si="12"/>
        <v>4.9120932431635008E-4</v>
      </c>
      <c r="CF13" s="24">
        <f t="shared" si="14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4"/>
        <v>117.29386340999999</v>
      </c>
      <c r="S14" s="19">
        <f t="shared" si="5"/>
        <v>115.34983367989456</v>
      </c>
      <c r="T14" s="19">
        <f t="shared" si="6"/>
        <v>115.21158487723213</v>
      </c>
      <c r="U14" s="19">
        <f t="shared" si="7"/>
        <v>114.76327728911318</v>
      </c>
      <c r="V14" s="19"/>
      <c r="W14" s="20">
        <f t="shared" si="8"/>
        <v>116.74806532099252</v>
      </c>
      <c r="X14" s="21"/>
      <c r="Y14" s="41">
        <f t="shared" si="9"/>
        <v>1.915188482107566E-2</v>
      </c>
      <c r="Z14" s="24">
        <f t="shared" si="9"/>
        <v>1.4977830695431349E-2</v>
      </c>
      <c r="AA14" s="24">
        <f t="shared" si="9"/>
        <v>7.0853060956328484E-3</v>
      </c>
      <c r="AB14" s="24">
        <f t="shared" si="9"/>
        <v>2.5476579520697262E-2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1.3970812735079718E-2</v>
      </c>
      <c r="AH14" s="24">
        <f t="shared" si="9"/>
        <v>2.4533570031282093E-2</v>
      </c>
      <c r="AI14" s="24">
        <f t="shared" si="9"/>
        <v>3.3567906409542214E-2</v>
      </c>
      <c r="AJ14" s="24">
        <f t="shared" si="9"/>
        <v>1.7371147720984581E-2</v>
      </c>
      <c r="AK14" s="24">
        <f t="shared" si="9"/>
        <v>1.7015297745701874E-2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1.9151453667935137E-2</v>
      </c>
      <c r="AP14" s="24">
        <f t="shared" si="10"/>
        <v>1.7218001155410834E-2</v>
      </c>
      <c r="AQ14" s="24">
        <f t="shared" si="10"/>
        <v>2.0132046407524307E-2</v>
      </c>
      <c r="AR14" s="24">
        <f t="shared" si="10"/>
        <v>2.0955044161572678E-2</v>
      </c>
      <c r="AS14" s="24" t="e">
        <f t="shared" si="10"/>
        <v>#DIV/0!</v>
      </c>
      <c r="AT14" s="24">
        <f t="shared" si="10"/>
        <v>1.8447516187715118E-2</v>
      </c>
      <c r="AU14" s="21"/>
      <c r="BR14" s="21"/>
      <c r="BS14" s="35">
        <f t="shared" si="11"/>
        <v>42979</v>
      </c>
      <c r="BT14" s="24">
        <f t="shared" si="15"/>
        <v>4.2306424074967097E-3</v>
      </c>
      <c r="BU14" s="24">
        <f t="shared" si="12"/>
        <v>2.7417727788131856E-4</v>
      </c>
      <c r="BV14" s="24">
        <f t="shared" si="12"/>
        <v>2.5433719551135841E-3</v>
      </c>
      <c r="BW14" s="24">
        <f t="shared" si="12"/>
        <v>3.9131218475894989E-3</v>
      </c>
      <c r="BX14" s="24">
        <f t="shared" si="12"/>
        <v>7.0483923521055098E-4</v>
      </c>
      <c r="BY14" s="24">
        <f t="shared" si="12"/>
        <v>2.0413028008393454E-3</v>
      </c>
      <c r="BZ14" s="24">
        <f t="shared" si="12"/>
        <v>5.9154665241700766E-4</v>
      </c>
      <c r="CA14" s="24">
        <f t="shared" si="12"/>
        <v>4.2754441070287842E-4</v>
      </c>
      <c r="CB14" s="24">
        <f t="shared" si="12"/>
        <v>1.8280041358756836E-3</v>
      </c>
      <c r="CC14" s="24">
        <f t="shared" si="12"/>
        <v>5.9261563725937212E-4</v>
      </c>
      <c r="CD14" s="24">
        <f t="shared" si="12"/>
        <v>1.4029429014558066E-3</v>
      </c>
      <c r="CE14" s="24">
        <f t="shared" si="12"/>
        <v>6.0121591269479246E-4</v>
      </c>
      <c r="CF14" s="24">
        <f t="shared" si="14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4"/>
        <v>119.27122088</v>
      </c>
      <c r="S15" s="19">
        <f t="shared" si="5"/>
        <v>117.25254655147168</v>
      </c>
      <c r="T15" s="19">
        <f t="shared" si="6"/>
        <v>117.24455856584822</v>
      </c>
      <c r="U15" s="19">
        <f t="shared" si="7"/>
        <v>116.97012757750541</v>
      </c>
      <c r="V15" s="19"/>
      <c r="W15" s="20">
        <f t="shared" si="8"/>
        <v>119.04435401732965</v>
      </c>
      <c r="X15" s="21"/>
      <c r="Y15" s="41">
        <f t="shared" si="9"/>
        <v>1.6857539172699276E-2</v>
      </c>
      <c r="Z15" s="24">
        <f t="shared" si="9"/>
        <v>1.3341472224730699E-2</v>
      </c>
      <c r="AA15" s="24">
        <f t="shared" si="9"/>
        <v>2.9104292357835737E-2</v>
      </c>
      <c r="AB15" s="24">
        <f t="shared" si="9"/>
        <v>2.9177676567832211E-2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5.9888636270812645E-2</v>
      </c>
      <c r="AH15" s="24">
        <f t="shared" si="9"/>
        <v>1.9456984268373834E-2</v>
      </c>
      <c r="AI15" s="24">
        <f t="shared" si="9"/>
        <v>8.333512218906991E-3</v>
      </c>
      <c r="AJ15" s="24">
        <f t="shared" si="9"/>
        <v>1.2312960772405956E-2</v>
      </c>
      <c r="AK15" s="24">
        <f t="shared" si="9"/>
        <v>1.2835350362303544E-2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1.6858149373835341E-2</v>
      </c>
      <c r="AP15" s="24">
        <f t="shared" si="10"/>
        <v>1.6495150542282566E-2</v>
      </c>
      <c r="AQ15" s="24">
        <f t="shared" si="10"/>
        <v>1.7645566552898284E-2</v>
      </c>
      <c r="AR15" s="24">
        <f t="shared" si="10"/>
        <v>1.9229585809341199E-2</v>
      </c>
      <c r="AS15" s="24" t="e">
        <f t="shared" si="10"/>
        <v>#DIV/0!</v>
      </c>
      <c r="AT15" s="24">
        <f t="shared" si="10"/>
        <v>1.9668751597926803E-2</v>
      </c>
      <c r="AU15" s="21"/>
      <c r="BR15" s="21"/>
      <c r="BS15" s="35">
        <f t="shared" si="11"/>
        <v>43009</v>
      </c>
      <c r="BT15" s="24">
        <f t="shared" si="15"/>
        <v>3.7530020538012461E-3</v>
      </c>
      <c r="BU15" s="24">
        <f t="shared" si="12"/>
        <v>1.1129027995297343E-3</v>
      </c>
      <c r="BV15" s="24">
        <f t="shared" si="12"/>
        <v>2.9309357541304169E-3</v>
      </c>
      <c r="BW15" s="24">
        <f t="shared" si="12"/>
        <v>1.0581869428030444E-3</v>
      </c>
      <c r="BX15" s="24">
        <f t="shared" si="12"/>
        <v>3.7825511297611704E-4</v>
      </c>
      <c r="BY15" s="24">
        <f t="shared" si="12"/>
        <v>1.0623784365363413E-3</v>
      </c>
      <c r="BZ15" s="24">
        <f t="shared" si="12"/>
        <v>1.6870642066521399E-3</v>
      </c>
      <c r="CA15" s="24">
        <f t="shared" si="12"/>
        <v>1.8234360120278248E-3</v>
      </c>
      <c r="CB15" s="24">
        <f t="shared" si="12"/>
        <v>1.4574015705739439E-3</v>
      </c>
      <c r="CC15" s="24">
        <f t="shared" si="12"/>
        <v>1.4920281990576112E-4</v>
      </c>
      <c r="CD15" s="24">
        <f t="shared" si="12"/>
        <v>9.9269191191076822E-4</v>
      </c>
      <c r="CE15" s="24">
        <f t="shared" si="12"/>
        <v>4.5257151431394514E-4</v>
      </c>
      <c r="CF15" s="24">
        <f t="shared" si="14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4"/>
        <v>121.19966128999999</v>
      </c>
      <c r="S16" s="19">
        <f t="shared" si="5"/>
        <v>118.9741314687363</v>
      </c>
      <c r="T16" s="19">
        <f t="shared" si="6"/>
        <v>119.07650859375002</v>
      </c>
      <c r="U16" s="19">
        <f t="shared" si="7"/>
        <v>118.62663114635907</v>
      </c>
      <c r="V16" s="19"/>
      <c r="W16" s="20">
        <f t="shared" si="8"/>
        <v>121.13287408428513</v>
      </c>
      <c r="X16" s="21"/>
      <c r="Y16" s="41">
        <f t="shared" si="9"/>
        <v>1.616808639077072E-2</v>
      </c>
      <c r="Z16" s="24">
        <f t="shared" si="9"/>
        <v>1.384103503145151E-2</v>
      </c>
      <c r="AA16" s="24">
        <f t="shared" si="9"/>
        <v>1.2200955165194483E-2</v>
      </c>
      <c r="AB16" s="24">
        <f t="shared" si="9"/>
        <v>1.6704426014900742E-2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7.4364329300544707E-3</v>
      </c>
      <c r="AH16" s="24">
        <f t="shared" si="9"/>
        <v>1.2551041203421542E-2</v>
      </c>
      <c r="AI16" s="24">
        <f t="shared" si="9"/>
        <v>3.0519098386456722E-3</v>
      </c>
      <c r="AJ16" s="24">
        <f t="shared" si="9"/>
        <v>2.0584781070936531E-2</v>
      </c>
      <c r="AK16" s="24">
        <f t="shared" si="9"/>
        <v>1.4471721898168921E-2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1.6168530813818194E-2</v>
      </c>
      <c r="AP16" s="24">
        <f t="shared" si="10"/>
        <v>1.468270811934036E-2</v>
      </c>
      <c r="AQ16" s="24">
        <f t="shared" si="10"/>
        <v>1.5625032413533413E-2</v>
      </c>
      <c r="AR16" s="24">
        <f t="shared" si="10"/>
        <v>1.4161765941103743E-2</v>
      </c>
      <c r="AS16" s="24" t="e">
        <f t="shared" si="10"/>
        <v>#DIV/0!</v>
      </c>
      <c r="AT16" s="24">
        <f t="shared" si="10"/>
        <v>1.7544049729997679E-2</v>
      </c>
      <c r="AU16" s="21"/>
      <c r="BR16" s="21"/>
      <c r="BS16" s="35">
        <f t="shared" si="11"/>
        <v>43040</v>
      </c>
      <c r="BT16" s="24">
        <f t="shared" si="15"/>
        <v>3.8800678281575001E-3</v>
      </c>
      <c r="BU16" s="24">
        <f t="shared" si="12"/>
        <v>4.7216446441746576E-4</v>
      </c>
      <c r="BV16" s="24">
        <f t="shared" si="12"/>
        <v>1.6983116741565467E-3</v>
      </c>
      <c r="BW16" s="24">
        <f t="shared" si="12"/>
        <v>1.2721650513112907E-3</v>
      </c>
      <c r="BX16" s="24">
        <f t="shared" si="12"/>
        <v>7.0357032664834015E-4</v>
      </c>
      <c r="BY16" s="24">
        <f t="shared" si="12"/>
        <v>1.2747776510832448E-3</v>
      </c>
      <c r="BZ16" s="24">
        <f t="shared" si="12"/>
        <v>3.4742476021195211E-3</v>
      </c>
      <c r="CA16" s="24">
        <f t="shared" si="12"/>
        <v>2.3599939633778627E-4</v>
      </c>
      <c r="CB16" s="24">
        <f t="shared" si="12"/>
        <v>9.425236434368547E-4</v>
      </c>
      <c r="CC16" s="24">
        <f t="shared" si="12"/>
        <v>5.4183211482996215E-5</v>
      </c>
      <c r="CD16" s="24">
        <f t="shared" si="12"/>
        <v>1.6521631229458719E-3</v>
      </c>
      <c r="CE16" s="24">
        <f t="shared" si="12"/>
        <v>5.0825122409283211E-4</v>
      </c>
      <c r="CF16" s="24">
        <f t="shared" si="14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4"/>
        <v>124.96987817</v>
      </c>
      <c r="S17" s="19">
        <f t="shared" si="5"/>
        <v>120.2270827793235</v>
      </c>
      <c r="T17" s="19">
        <f t="shared" si="6"/>
        <v>120.79739154575891</v>
      </c>
      <c r="U17" s="19">
        <f t="shared" si="7"/>
        <v>120.19494062725308</v>
      </c>
      <c r="V17" s="19"/>
      <c r="W17" s="20">
        <f t="shared" si="8"/>
        <v>123.37443365498225</v>
      </c>
      <c r="X17" s="21"/>
      <c r="Y17" s="41">
        <f t="shared" si="9"/>
        <v>3.1104682822828966E-2</v>
      </c>
      <c r="Z17" s="24">
        <f t="shared" si="9"/>
        <v>6.2542786872776812E-3</v>
      </c>
      <c r="AA17" s="24">
        <f t="shared" si="9"/>
        <v>5.7504032195749843E-3</v>
      </c>
      <c r="AB17" s="24">
        <f t="shared" si="9"/>
        <v>7.9649963157133463E-3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1.4811081460947895E-2</v>
      </c>
      <c r="AH17" s="24">
        <f t="shared" si="9"/>
        <v>6.8447217824305628E-3</v>
      </c>
      <c r="AI17" s="24">
        <f t="shared" si="9"/>
        <v>5.9124233658947034E-5</v>
      </c>
      <c r="AJ17" s="24">
        <f t="shared" si="9"/>
        <v>1.8599337407931849E-2</v>
      </c>
      <c r="AK17" s="24">
        <f t="shared" si="9"/>
        <v>1.2660403299725065E-2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3.1107486934132789E-2</v>
      </c>
      <c r="AP17" s="24">
        <f t="shared" si="10"/>
        <v>1.0531291929762432E-2</v>
      </c>
      <c r="AQ17" s="24">
        <f t="shared" si="10"/>
        <v>1.4451909720329281E-2</v>
      </c>
      <c r="AR17" s="24">
        <f t="shared" si="10"/>
        <v>1.3220551454074858E-2</v>
      </c>
      <c r="AS17" s="24" t="e">
        <f t="shared" si="10"/>
        <v>#DIV/0!</v>
      </c>
      <c r="AT17" s="24">
        <f t="shared" si="10"/>
        <v>1.850496479706587E-2</v>
      </c>
      <c r="AU17" s="21"/>
      <c r="AV17" s="24">
        <f t="shared" ref="AV17:BQ28" si="16">+B17/B5-1</f>
        <v>0.24970300000000001</v>
      </c>
      <c r="AW17" s="24">
        <f t="shared" si="16"/>
        <v>0.19059000000000004</v>
      </c>
      <c r="AX17" s="24">
        <f t="shared" si="16"/>
        <v>0.2365489999999999</v>
      </c>
      <c r="AY17" s="24">
        <f t="shared" si="16"/>
        <v>0.19146200000000002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0.35307400000000011</v>
      </c>
      <c r="BE17" s="24">
        <f t="shared" si="16"/>
        <v>0.23562299999999992</v>
      </c>
      <c r="BF17" s="24">
        <f t="shared" si="16"/>
        <v>0.31933400000000001</v>
      </c>
      <c r="BG17" s="24">
        <f t="shared" si="16"/>
        <v>0.22860600000000009</v>
      </c>
      <c r="BH17" s="24">
        <f t="shared" si="16"/>
        <v>0.20203599999999988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0.24969878170000026</v>
      </c>
      <c r="BM17" s="24">
        <f t="shared" si="16"/>
        <v>0.2022708277932348</v>
      </c>
      <c r="BN17" s="24">
        <f t="shared" si="16"/>
        <v>0.20797391545758925</v>
      </c>
      <c r="BO17" s="24">
        <f t="shared" si="16"/>
        <v>0.20194940627253066</v>
      </c>
      <c r="BP17" s="24" t="e">
        <f t="shared" si="16"/>
        <v>#DIV/0!</v>
      </c>
      <c r="BQ17" s="24">
        <f t="shared" si="16"/>
        <v>0.23374433654982263</v>
      </c>
      <c r="BR17" s="21"/>
      <c r="BS17" s="35">
        <f t="shared" si="11"/>
        <v>43070</v>
      </c>
      <c r="BT17" s="24">
        <f t="shared" si="15"/>
        <v>1.7492516526347974E-3</v>
      </c>
      <c r="BU17" s="24">
        <f t="shared" si="12"/>
        <v>2.2166593509592177E-4</v>
      </c>
      <c r="BV17" s="24">
        <f t="shared" si="12"/>
        <v>8.1021556034467732E-4</v>
      </c>
      <c r="BW17" s="24">
        <f t="shared" si="12"/>
        <v>1.824549696205623E-2</v>
      </c>
      <c r="BX17" s="24">
        <f t="shared" si="12"/>
        <v>1.8232147748687289E-3</v>
      </c>
      <c r="BY17" s="24">
        <f t="shared" si="12"/>
        <v>1.9093798370302304E-3</v>
      </c>
      <c r="BZ17" s="24">
        <f t="shared" si="12"/>
        <v>3.4256688921818729E-3</v>
      </c>
      <c r="CA17" s="24">
        <f t="shared" si="12"/>
        <v>4.6599912211510566E-4</v>
      </c>
      <c r="CB17" s="24">
        <f t="shared" si="12"/>
        <v>5.1217652747019972E-4</v>
      </c>
      <c r="CC17" s="24">
        <f t="shared" si="12"/>
        <v>1.0361351942737029E-6</v>
      </c>
      <c r="CD17" s="24">
        <f t="shared" si="12"/>
        <v>1.4992970320230022E-3</v>
      </c>
      <c r="CE17" s="24">
        <f t="shared" si="12"/>
        <v>4.4389490463727645E-4</v>
      </c>
      <c r="CF17" s="24">
        <f t="shared" si="14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4"/>
        <v>127.30866443000001</v>
      </c>
      <c r="S18" s="19">
        <f t="shared" si="5"/>
        <v>122.43688324791334</v>
      </c>
      <c r="T18" s="19">
        <f t="shared" si="6"/>
        <v>122.8505734375</v>
      </c>
      <c r="U18" s="19">
        <f t="shared" si="7"/>
        <v>121.88315003604903</v>
      </c>
      <c r="V18" s="19"/>
      <c r="W18" s="20">
        <f t="shared" si="8"/>
        <v>125.30756843245372</v>
      </c>
      <c r="X18" s="21"/>
      <c r="Y18" s="41">
        <f t="shared" si="9"/>
        <v>1.8715646837688782E-2</v>
      </c>
      <c r="Z18" s="24">
        <f t="shared" si="9"/>
        <v>1.9095574463081411E-2</v>
      </c>
      <c r="AA18" s="24">
        <f t="shared" si="9"/>
        <v>2.593265612604112E-2</v>
      </c>
      <c r="AB18" s="24">
        <f t="shared" si="9"/>
        <v>1.518302723880538E-3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1.9865136718316911E-2</v>
      </c>
      <c r="AH18" s="24">
        <f t="shared" si="9"/>
        <v>3.2959891487937654E-2</v>
      </c>
      <c r="AI18" s="24">
        <f t="shared" si="9"/>
        <v>1.1506563159897398E-2</v>
      </c>
      <c r="AJ18" s="24">
        <f t="shared" si="9"/>
        <v>2.6884941144679431E-2</v>
      </c>
      <c r="AK18" s="24">
        <f t="shared" si="9"/>
        <v>1.8569327374554634E-2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1.8714799872161958E-2</v>
      </c>
      <c r="AP18" s="24">
        <f t="shared" si="10"/>
        <v>1.8380221972498001E-2</v>
      </c>
      <c r="AQ18" s="24">
        <f t="shared" si="10"/>
        <v>1.6996905855896083E-2</v>
      </c>
      <c r="AR18" s="24">
        <f t="shared" si="10"/>
        <v>1.4045594598123712E-2</v>
      </c>
      <c r="AS18" s="24" t="e">
        <f t="shared" si="10"/>
        <v>#DIV/0!</v>
      </c>
      <c r="AT18" s="24">
        <f t="shared" si="10"/>
        <v>1.5668844185964037E-2</v>
      </c>
      <c r="AU18" s="21"/>
      <c r="AV18" s="24">
        <f t="shared" si="16"/>
        <v>0.25073633868239087</v>
      </c>
      <c r="AW18" s="24">
        <f t="shared" si="16"/>
        <v>0.19753549450495211</v>
      </c>
      <c r="AX18" s="24">
        <f t="shared" si="16"/>
        <v>0.25218359468692353</v>
      </c>
      <c r="AY18" s="24">
        <f t="shared" si="16"/>
        <v>0.19748494953742224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0.35185867305653895</v>
      </c>
      <c r="BE18" s="24">
        <f t="shared" si="16"/>
        <v>0.23221833263500979</v>
      </c>
      <c r="BF18" s="24">
        <f t="shared" si="16"/>
        <v>0.32961934158428674</v>
      </c>
      <c r="BG18" s="24">
        <f t="shared" si="16"/>
        <v>0.22339489885664032</v>
      </c>
      <c r="BH18" s="24">
        <f t="shared" si="16"/>
        <v>0.20537831837715181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0.25073320022114398</v>
      </c>
      <c r="BM18" s="24">
        <f t="shared" si="16"/>
        <v>0.20638112113200924</v>
      </c>
      <c r="BN18" s="24">
        <f t="shared" si="16"/>
        <v>0.20858902190830086</v>
      </c>
      <c r="BO18" s="24">
        <f t="shared" si="16"/>
        <v>0.20418418635681967</v>
      </c>
      <c r="BP18" s="24" t="e">
        <f t="shared" si="16"/>
        <v>#DIV/0!</v>
      </c>
      <c r="BQ18" s="24">
        <f t="shared" si="16"/>
        <v>0.23093189916185408</v>
      </c>
      <c r="BR18" s="21"/>
      <c r="BS18" s="35">
        <f t="shared" si="11"/>
        <v>43101</v>
      </c>
      <c r="BT18" s="24">
        <f t="shared" si="15"/>
        <v>5.212100395053861E-3</v>
      </c>
      <c r="BU18" s="24">
        <f t="shared" si="12"/>
        <v>9.7506847626996113E-4</v>
      </c>
      <c r="BV18" s="24">
        <f t="shared" si="12"/>
        <v>1.5097883257062571E-4</v>
      </c>
      <c r="BW18" s="24">
        <f t="shared" si="12"/>
        <v>2.5316172722638927E-3</v>
      </c>
      <c r="BX18" s="24">
        <f t="shared" si="12"/>
        <v>5.4866716331799994E-4</v>
      </c>
      <c r="BY18" s="24">
        <f t="shared" si="12"/>
        <v>1.4397007929084012E-3</v>
      </c>
      <c r="BZ18" s="24">
        <f t="shared" si="12"/>
        <v>1.85725216311396E-3</v>
      </c>
      <c r="CA18" s="24">
        <f t="shared" si="12"/>
        <v>6.151376767119833E-4</v>
      </c>
      <c r="CB18" s="24">
        <f t="shared" si="12"/>
        <v>2.4082933304953309E-3</v>
      </c>
      <c r="CC18" s="24">
        <f t="shared" si="12"/>
        <v>1.9557774927322783E-4</v>
      </c>
      <c r="CD18" s="24">
        <f t="shared" si="12"/>
        <v>2.1409174819937223E-3</v>
      </c>
      <c r="CE18" s="24">
        <f t="shared" si="12"/>
        <v>6.3942536746731103E-4</v>
      </c>
      <c r="CF18" s="24">
        <f t="shared" si="14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4"/>
        <v>130.29334363000001</v>
      </c>
      <c r="S19" s="19">
        <f t="shared" si="5"/>
        <v>124.20132487919169</v>
      </c>
      <c r="T19" s="19">
        <f t="shared" si="6"/>
        <v>124.09912991071428</v>
      </c>
      <c r="U19" s="19">
        <f t="shared" si="7"/>
        <v>122.7997806777217</v>
      </c>
      <c r="V19" s="19"/>
      <c r="W19" s="20">
        <f t="shared" si="8"/>
        <v>128.41949482079556</v>
      </c>
      <c r="X19" s="21"/>
      <c r="Y19" s="41">
        <f t="shared" si="9"/>
        <v>2.344528125225831E-2</v>
      </c>
      <c r="Z19" s="24">
        <f t="shared" si="9"/>
        <v>1.9472935940494152E-2</v>
      </c>
      <c r="AA19" s="24">
        <f t="shared" si="9"/>
        <v>1.6707183261128744E-2</v>
      </c>
      <c r="AB19" s="24">
        <f t="shared" si="9"/>
        <v>-1.0844979891407758E-2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0.1080920871942741</v>
      </c>
      <c r="AH19" s="24">
        <f t="shared" si="9"/>
        <v>1.6841005085599603E-2</v>
      </c>
      <c r="AI19" s="24">
        <f t="shared" si="9"/>
        <v>3.0161519353472777E-2</v>
      </c>
      <c r="AJ19" s="24">
        <f t="shared" si="9"/>
        <v>1.8906389080218799E-2</v>
      </c>
      <c r="AK19" s="24">
        <f t="shared" si="9"/>
        <v>2.2287617092073608E-2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2.3444431008394551E-2</v>
      </c>
      <c r="AP19" s="24">
        <f t="shared" si="10"/>
        <v>1.4411030275130798E-2</v>
      </c>
      <c r="AQ19" s="24">
        <f t="shared" si="10"/>
        <v>1.0163212415524203E-2</v>
      </c>
      <c r="AR19" s="24">
        <f t="shared" si="10"/>
        <v>7.5205690155002447E-3</v>
      </c>
      <c r="AS19" s="24" t="e">
        <f t="shared" si="10"/>
        <v>#DIV/0!</v>
      </c>
      <c r="AT19" s="24">
        <f t="shared" si="10"/>
        <v>2.4834305120359224E-2</v>
      </c>
      <c r="AU19" s="21"/>
      <c r="AV19" s="24">
        <f t="shared" si="16"/>
        <v>0.25849985318435431</v>
      </c>
      <c r="AW19" s="24">
        <f t="shared" si="16"/>
        <v>0.19987001712087915</v>
      </c>
      <c r="AX19" s="24">
        <f t="shared" si="16"/>
        <v>0.22567276963763239</v>
      </c>
      <c r="AY19" s="24">
        <f t="shared" si="16"/>
        <v>0.18113435249404852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0.43214986147872159</v>
      </c>
      <c r="BE19" s="24">
        <f t="shared" si="16"/>
        <v>0.24175040878400034</v>
      </c>
      <c r="BF19" s="24">
        <f t="shared" si="16"/>
        <v>0.34757463893555829</v>
      </c>
      <c r="BG19" s="24">
        <f t="shared" si="16"/>
        <v>0.23030939339676193</v>
      </c>
      <c r="BH19" s="24">
        <f t="shared" si="16"/>
        <v>0.20910856083000051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0.25849589794323169</v>
      </c>
      <c r="BM19" s="24">
        <f t="shared" si="16"/>
        <v>0.20670956452258182</v>
      </c>
      <c r="BN19" s="24">
        <f t="shared" si="16"/>
        <v>0.21014263940145539</v>
      </c>
      <c r="BO19" s="24">
        <f t="shared" si="16"/>
        <v>0.20410958353071806</v>
      </c>
      <c r="BP19" s="24" t="e">
        <f t="shared" si="16"/>
        <v>#DIV/0!</v>
      </c>
      <c r="BQ19" s="24">
        <f t="shared" si="16"/>
        <v>0.24291552395633897</v>
      </c>
      <c r="BR19" s="21"/>
      <c r="BS19" s="35">
        <f t="shared" si="11"/>
        <v>43132</v>
      </c>
      <c r="BT19" s="24">
        <f t="shared" si="15"/>
        <v>5.3170827402890045E-3</v>
      </c>
      <c r="BU19" s="24">
        <f t="shared" si="12"/>
        <v>6.3264084606611361E-4</v>
      </c>
      <c r="BV19" s="24">
        <f t="shared" si="12"/>
        <v>-1.0602111237836703E-3</v>
      </c>
      <c r="BW19" s="24">
        <f t="shared" si="12"/>
        <v>3.5643859988123442E-3</v>
      </c>
      <c r="BX19" s="24">
        <f t="shared" si="12"/>
        <v>1.0424139025302227E-3</v>
      </c>
      <c r="BY19" s="24">
        <f t="shared" si="12"/>
        <v>1.83160494292635E-3</v>
      </c>
      <c r="BZ19" s="24">
        <f t="shared" si="12"/>
        <v>4.7237378759743855E-3</v>
      </c>
      <c r="CA19" s="24">
        <f t="shared" si="12"/>
        <v>3.3509229497946736E-3</v>
      </c>
      <c r="CB19" s="24">
        <f t="shared" si="12"/>
        <v>1.2477342564402277E-3</v>
      </c>
      <c r="CC19" s="24">
        <f t="shared" si="12"/>
        <v>5.0902927675297376E-4</v>
      </c>
      <c r="CD19" s="24">
        <f t="shared" si="12"/>
        <v>1.5176381596930942E-3</v>
      </c>
      <c r="CE19" s="24">
        <f t="shared" si="12"/>
        <v>7.673525558247184E-4</v>
      </c>
      <c r="CF19" s="24">
        <f t="shared" si="14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4"/>
        <v>132.82510653</v>
      </c>
      <c r="S20" s="19">
        <f t="shared" si="5"/>
        <v>127.00598213501249</v>
      </c>
      <c r="T20" s="19">
        <f t="shared" si="6"/>
        <v>126.79556389508927</v>
      </c>
      <c r="U20" s="19">
        <f t="shared" si="7"/>
        <v>125.74115176640231</v>
      </c>
      <c r="V20" s="19"/>
      <c r="W20" s="20">
        <f t="shared" si="8"/>
        <v>131.54076723119337</v>
      </c>
      <c r="X20" s="21"/>
      <c r="Y20" s="41">
        <f t="shared" si="9"/>
        <v>1.9433742152362932E-2</v>
      </c>
      <c r="Z20" s="24">
        <f t="shared" si="9"/>
        <v>2.5787581086412548E-2</v>
      </c>
      <c r="AA20" s="24">
        <f t="shared" si="9"/>
        <v>7.1452329062164921E-3</v>
      </c>
      <c r="AB20" s="24">
        <f t="shared" si="9"/>
        <v>2.9021544822210643E-2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3.1588860223070281E-2</v>
      </c>
      <c r="AH20" s="24">
        <f t="shared" si="9"/>
        <v>5.332690215464897E-3</v>
      </c>
      <c r="AI20" s="24">
        <f t="shared" si="9"/>
        <v>0.1047698299201465</v>
      </c>
      <c r="AJ20" s="24">
        <f t="shared" si="9"/>
        <v>1.4450520813075185E-2</v>
      </c>
      <c r="AK20" s="24">
        <f t="shared" si="9"/>
        <v>1.4474551490238907E-2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1.9431252813570943E-2</v>
      </c>
      <c r="AP20" s="24">
        <f t="shared" si="10"/>
        <v>2.2581540563668234E-2</v>
      </c>
      <c r="AQ20" s="24">
        <f t="shared" si="10"/>
        <v>2.1728065187201606E-2</v>
      </c>
      <c r="AR20" s="24">
        <f t="shared" si="10"/>
        <v>2.3952576075033871E-2</v>
      </c>
      <c r="AS20" s="24" t="e">
        <f t="shared" si="10"/>
        <v>#DIV/0!</v>
      </c>
      <c r="AT20" s="24">
        <f t="shared" si="10"/>
        <v>2.4305284916074532E-2</v>
      </c>
      <c r="AU20" s="21"/>
      <c r="AV20" s="24">
        <f t="shared" si="16"/>
        <v>0.25523992768668258</v>
      </c>
      <c r="AW20" s="24">
        <f t="shared" si="16"/>
        <v>0.20293402705357244</v>
      </c>
      <c r="AX20" s="24">
        <f t="shared" si="16"/>
        <v>0.20584194609005291</v>
      </c>
      <c r="AY20" s="24">
        <f t="shared" si="16"/>
        <v>0.1861529146361709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0.42120740886230834</v>
      </c>
      <c r="BE20" s="24">
        <f t="shared" si="16"/>
        <v>0.22507969146843565</v>
      </c>
      <c r="BF20" s="24">
        <f t="shared" si="16"/>
        <v>0.32332042947794704</v>
      </c>
      <c r="BG20" s="24">
        <f t="shared" si="16"/>
        <v>0.23483029991411541</v>
      </c>
      <c r="BH20" s="24">
        <f t="shared" si="16"/>
        <v>0.19980270412516576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0.25523505357634679</v>
      </c>
      <c r="BM20" s="24">
        <f t="shared" si="16"/>
        <v>0.21002281261926514</v>
      </c>
      <c r="BN20" s="24">
        <f t="shared" si="16"/>
        <v>0.21621414261095584</v>
      </c>
      <c r="BO20" s="24">
        <f t="shared" si="16"/>
        <v>0.21068681412836465</v>
      </c>
      <c r="BP20" s="24" t="e">
        <f t="shared" si="16"/>
        <v>#DIV/0!</v>
      </c>
      <c r="BQ20" s="24">
        <f t="shared" si="16"/>
        <v>0.2460277958924888</v>
      </c>
      <c r="BR20" s="21"/>
      <c r="BS20" s="35">
        <f t="shared" si="11"/>
        <v>43160</v>
      </c>
      <c r="BT20" s="24">
        <f t="shared" si="15"/>
        <v>7.0139661074186174E-3</v>
      </c>
      <c r="BU20" s="24">
        <f t="shared" si="12"/>
        <v>2.6878290635025756E-4</v>
      </c>
      <c r="BV20" s="24">
        <f t="shared" si="12"/>
        <v>2.742103627181604E-3</v>
      </c>
      <c r="BW20" s="24">
        <f t="shared" si="12"/>
        <v>-1.1710695043517074E-3</v>
      </c>
      <c r="BX20" s="24">
        <f t="shared" si="12"/>
        <v>2.629834374568278E-3</v>
      </c>
      <c r="BY20" s="24">
        <f t="shared" si="12"/>
        <v>1.1193430242375038E-3</v>
      </c>
      <c r="BZ20" s="24">
        <f t="shared" si="12"/>
        <v>1.9429965309223857E-3</v>
      </c>
      <c r="CA20" s="24">
        <f t="shared" si="12"/>
        <v>1.060268162770355E-3</v>
      </c>
      <c r="CB20" s="24">
        <f t="shared" si="12"/>
        <v>3.9254447633811748E-4</v>
      </c>
      <c r="CC20" s="24">
        <f t="shared" si="12"/>
        <v>1.7797806499148083E-3</v>
      </c>
      <c r="CD20" s="24">
        <f t="shared" si="12"/>
        <v>1.1548160314365915E-3</v>
      </c>
      <c r="CE20" s="24">
        <f t="shared" si="12"/>
        <v>4.9778853976391898E-4</v>
      </c>
      <c r="CF20" s="24">
        <f t="shared" si="14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4"/>
        <v>136.62893549999998</v>
      </c>
      <c r="S21" s="19">
        <f t="shared" si="5"/>
        <v>129.73071086542689</v>
      </c>
      <c r="T21" s="19">
        <f t="shared" si="6"/>
        <v>130.47677748325893</v>
      </c>
      <c r="U21" s="19">
        <f t="shared" si="7"/>
        <v>129.41974134823363</v>
      </c>
      <c r="V21" s="19"/>
      <c r="W21" s="20">
        <f t="shared" si="8"/>
        <v>134.97255220559276</v>
      </c>
      <c r="X21" s="21"/>
      <c r="Y21" s="41">
        <f t="shared" si="9"/>
        <v>2.8634432539990318E-2</v>
      </c>
      <c r="Z21" s="24">
        <f t="shared" si="9"/>
        <v>1.2955038026559285E-2</v>
      </c>
      <c r="AA21" s="24">
        <f t="shared" si="9"/>
        <v>1.4266062214257191E-2</v>
      </c>
      <c r="AB21" s="24">
        <f t="shared" si="9"/>
        <v>5.2793340935381128E-2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1.2614918810359477E-2</v>
      </c>
      <c r="AH21" s="24">
        <f t="shared" si="9"/>
        <v>1.6238173157618663E-2</v>
      </c>
      <c r="AI21" s="24">
        <f t="shared" si="9"/>
        <v>3.3941269423229947E-3</v>
      </c>
      <c r="AJ21" s="24">
        <f t="shared" si="9"/>
        <v>2.8297647511705826E-2</v>
      </c>
      <c r="AK21" s="24">
        <f t="shared" si="9"/>
        <v>2.0455014404274108E-2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2.8637876297436637E-2</v>
      </c>
      <c r="AP21" s="24">
        <f t="shared" si="10"/>
        <v>2.1453546396876799E-2</v>
      </c>
      <c r="AQ21" s="24">
        <f t="shared" si="10"/>
        <v>2.9032668613039991E-2</v>
      </c>
      <c r="AR21" s="24">
        <f t="shared" si="10"/>
        <v>2.9255255977496342E-2</v>
      </c>
      <c r="AS21" s="24" t="e">
        <f t="shared" si="10"/>
        <v>#DIV/0!</v>
      </c>
      <c r="AT21" s="24">
        <f t="shared" si="10"/>
        <v>2.6089136065078344E-2</v>
      </c>
      <c r="AU21" s="21"/>
      <c r="AV21" s="24">
        <f t="shared" si="16"/>
        <v>0.25704288847671219</v>
      </c>
      <c r="AW21" s="24">
        <f t="shared" si="16"/>
        <v>0.19425806733362871</v>
      </c>
      <c r="AX21" s="24">
        <f t="shared" si="16"/>
        <v>0.19494021031819808</v>
      </c>
      <c r="AY21" s="24">
        <f t="shared" si="16"/>
        <v>0.18656654785909743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0.35217566499110275</v>
      </c>
      <c r="BE21" s="24">
        <f t="shared" si="16"/>
        <v>0.22591375948476466</v>
      </c>
      <c r="BF21" s="24">
        <f t="shared" si="16"/>
        <v>0.30410282521168752</v>
      </c>
      <c r="BG21" s="24">
        <f t="shared" si="16"/>
        <v>0.2472461802755539</v>
      </c>
      <c r="BH21" s="24">
        <f t="shared" si="16"/>
        <v>0.20521828585885626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0.25704124944455509</v>
      </c>
      <c r="BM21" s="24">
        <f t="shared" si="16"/>
        <v>0.20766081201834541</v>
      </c>
      <c r="BN21" s="24">
        <f t="shared" si="16"/>
        <v>0.21983113761403539</v>
      </c>
      <c r="BO21" s="24">
        <f t="shared" si="16"/>
        <v>0.21177263533237056</v>
      </c>
      <c r="BP21" s="24" t="e">
        <f t="shared" si="16"/>
        <v>#DIV/0!</v>
      </c>
      <c r="BQ21" s="24">
        <f t="shared" si="16"/>
        <v>0.24800835716143599</v>
      </c>
      <c r="BR21" s="21"/>
      <c r="BS21" s="35">
        <f t="shared" si="11"/>
        <v>43191</v>
      </c>
      <c r="BT21" s="24">
        <f t="shared" si="15"/>
        <v>3.5456036125429834E-3</v>
      </c>
      <c r="BU21" s="24">
        <f t="shared" si="12"/>
        <v>5.3017893320664766E-4</v>
      </c>
      <c r="BV21" s="24">
        <f t="shared" si="12"/>
        <v>5.0350982224126126E-3</v>
      </c>
      <c r="BW21" s="24">
        <f t="shared" si="12"/>
        <v>9.1916578142398325E-3</v>
      </c>
      <c r="BX21" s="24">
        <f t="shared" si="12"/>
        <v>7.6862167902242557E-4</v>
      </c>
      <c r="BY21" s="24">
        <f t="shared" si="12"/>
        <v>1.6709354562092816E-3</v>
      </c>
      <c r="BZ21" s="24">
        <f t="shared" si="12"/>
        <v>3.2754491022472338E-3</v>
      </c>
      <c r="CA21" s="24">
        <f t="shared" si="12"/>
        <v>4.2846353239310163E-4</v>
      </c>
      <c r="CB21" s="24">
        <f t="shared" si="12"/>
        <v>1.1787738253250027E-3</v>
      </c>
      <c r="CC21" s="24">
        <f t="shared" si="12"/>
        <v>6.2484331016268995E-5</v>
      </c>
      <c r="CD21" s="24">
        <f t="shared" si="12"/>
        <v>2.2503574222234968E-3</v>
      </c>
      <c r="CE21" s="24">
        <f t="shared" si="12"/>
        <v>7.000381702090149E-4</v>
      </c>
      <c r="CF21" s="24">
        <f t="shared" si="14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4"/>
        <v>139.65472308999998</v>
      </c>
      <c r="S22" s="19">
        <f t="shared" si="5"/>
        <v>133.31741560989897</v>
      </c>
      <c r="T22" s="19">
        <f t="shared" si="6"/>
        <v>134.08262700892857</v>
      </c>
      <c r="U22" s="19">
        <f t="shared" si="7"/>
        <v>132.81054945926459</v>
      </c>
      <c r="V22" s="19"/>
      <c r="W22" s="20">
        <f t="shared" si="8"/>
        <v>138.24127611264279</v>
      </c>
      <c r="X22" s="21"/>
      <c r="Y22" s="41">
        <f t="shared" ref="Y22:AN49" si="18">+B22/B21-1</f>
        <v>2.2147486450583287E-2</v>
      </c>
      <c r="Z22" s="24">
        <f t="shared" si="18"/>
        <v>2.9191900959162576E-2</v>
      </c>
      <c r="AA22" s="24">
        <f t="shared" si="18"/>
        <v>1.6393193777280546E-2</v>
      </c>
      <c r="AB22" s="24">
        <f t="shared" ref="AB22:AB35" si="19">+E22/E21-1</f>
        <v>2.3752118350802931E-2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4.9116737629412377E-2</v>
      </c>
      <c r="AH22" s="24">
        <f t="shared" ref="AH22:AH35" si="25">+K22/K21-1</f>
        <v>3.5326316488077936E-2</v>
      </c>
      <c r="AI22" s="24">
        <f t="shared" ref="AI22:AI35" si="26">+L22/L21-1</f>
        <v>2.0002559130683162E-2</v>
      </c>
      <c r="AJ22" s="24">
        <f t="shared" ref="AJ22:AJ35" si="27">+M22/M21-1</f>
        <v>3.2381831632074753E-2</v>
      </c>
      <c r="AK22" s="24">
        <f t="shared" ref="AK22:AK35" si="28">+N22/N21-1</f>
        <v>2.3967863799310818E-2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2.2146023307046736E-2</v>
      </c>
      <c r="AP22" s="24">
        <f>+S22/S21-1</f>
        <v>2.7647306644243086E-2</v>
      </c>
      <c r="AQ22" s="24">
        <f>+T22/T21-1</f>
        <v>2.7635948673949251E-2</v>
      </c>
      <c r="AR22" s="24">
        <f t="shared" ref="AP22:AT37" si="32">+U22/U21-1</f>
        <v>2.6200084127097734E-2</v>
      </c>
      <c r="AS22" s="24" t="e">
        <f t="shared" si="32"/>
        <v>#DIV/0!</v>
      </c>
      <c r="AT22" s="24">
        <f t="shared" si="32"/>
        <v>2.4217693550545372E-2</v>
      </c>
      <c r="AU22" s="21"/>
      <c r="AV22" s="24">
        <f t="shared" si="16"/>
        <v>0.26613659956210522</v>
      </c>
      <c r="AW22" s="24">
        <f t="shared" si="16"/>
        <v>0.21160229495944249</v>
      </c>
      <c r="AX22" s="24">
        <f t="shared" si="16"/>
        <v>0.19640103562692413</v>
      </c>
      <c r="AY22" s="24">
        <f t="shared" si="16"/>
        <v>0.18061083228491692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0.40543160839817705</v>
      </c>
      <c r="BE22" s="24">
        <f t="shared" si="16"/>
        <v>0.27142013018045219</v>
      </c>
      <c r="BF22" s="24">
        <f t="shared" si="16"/>
        <v>0.30527530273602332</v>
      </c>
      <c r="BG22" s="24">
        <f t="shared" si="16"/>
        <v>0.26256830900110173</v>
      </c>
      <c r="BH22" s="24">
        <f t="shared" si="16"/>
        <v>0.22188935508706531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0.26613291024698627</v>
      </c>
      <c r="BM22" s="24">
        <f t="shared" si="16"/>
        <v>0.22096902260853901</v>
      </c>
      <c r="BN22" s="24">
        <f t="shared" si="16"/>
        <v>0.23115242197913743</v>
      </c>
      <c r="BO22" s="24">
        <f t="shared" si="16"/>
        <v>0.22189832031987011</v>
      </c>
      <c r="BP22" s="24" t="e">
        <f t="shared" si="16"/>
        <v>#DIV/0!</v>
      </c>
      <c r="BQ22" s="24">
        <f t="shared" si="16"/>
        <v>0.25971043613208833</v>
      </c>
      <c r="BR22" s="21"/>
      <c r="BS22" s="35">
        <f t="shared" si="11"/>
        <v>43221</v>
      </c>
      <c r="BT22" s="24">
        <f t="shared" si="15"/>
        <v>7.8676127776212499E-3</v>
      </c>
      <c r="BU22" s="24">
        <f t="shared" si="15"/>
        <v>6.0072092776449989E-4</v>
      </c>
      <c r="BV22" s="24">
        <f t="shared" si="15"/>
        <v>2.3185326741296816E-3</v>
      </c>
      <c r="BW22" s="24">
        <f t="shared" si="15"/>
        <v>-1.0453153235575048E-3</v>
      </c>
      <c r="BX22" s="24">
        <f t="shared" si="15"/>
        <v>1.2185855909594963E-3</v>
      </c>
      <c r="BY22" s="24">
        <f t="shared" si="15"/>
        <v>1.600412209661894E-3</v>
      </c>
      <c r="BZ22" s="24">
        <f t="shared" si="15"/>
        <v>1.6623451011677423E-3</v>
      </c>
      <c r="CA22" s="24">
        <f t="shared" si="15"/>
        <v>1.6422610051270072E-3</v>
      </c>
      <c r="CB22" s="24">
        <f t="shared" si="15"/>
        <v>2.5335303869222971E-3</v>
      </c>
      <c r="CC22" s="24">
        <f t="shared" si="15"/>
        <v>3.5920229525834602E-4</v>
      </c>
      <c r="CD22" s="24">
        <f t="shared" si="15"/>
        <v>2.5743071591420559E-3</v>
      </c>
      <c r="CE22" s="24">
        <f t="shared" si="15"/>
        <v>8.137370040876995E-4</v>
      </c>
      <c r="CF22" s="24">
        <f t="shared" si="14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4"/>
        <v>144.84023013999999</v>
      </c>
      <c r="S23" s="19">
        <f t="shared" si="5"/>
        <v>138.54570912285843</v>
      </c>
      <c r="T23" s="19">
        <f t="shared" si="6"/>
        <v>137.77281238839285</v>
      </c>
      <c r="U23" s="19">
        <f t="shared" si="7"/>
        <v>136.73205068493152</v>
      </c>
      <c r="V23" s="19"/>
      <c r="W23" s="20">
        <f t="shared" si="8"/>
        <v>143.05182193777077</v>
      </c>
      <c r="X23" s="21"/>
      <c r="Y23" s="41">
        <f t="shared" si="18"/>
        <v>3.7129221548739766E-2</v>
      </c>
      <c r="Z23" s="24">
        <f t="shared" si="18"/>
        <v>5.838489032421923E-2</v>
      </c>
      <c r="AA23" s="24">
        <f t="shared" si="18"/>
        <v>6.9058318734607216E-3</v>
      </c>
      <c r="AB23" s="24">
        <f t="shared" si="19"/>
        <v>1.9917820085724181E-2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4.0124790245927855E-3</v>
      </c>
      <c r="AH23" s="24">
        <f t="shared" si="25"/>
        <v>3.042410618352509E-2</v>
      </c>
      <c r="AI23" s="24">
        <f t="shared" si="26"/>
        <v>1.422636348313655E-2</v>
      </c>
      <c r="AJ23" s="24">
        <f t="shared" si="27"/>
        <v>2.0933392372530557E-2</v>
      </c>
      <c r="AK23" s="24">
        <f t="shared" si="28"/>
        <v>3.336697339671435E-2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3.7130910686481E-2</v>
      </c>
      <c r="AP23" s="24">
        <f t="shared" si="32"/>
        <v>3.9216883173448291E-2</v>
      </c>
      <c r="AQ23" s="24">
        <f t="shared" si="32"/>
        <v>2.7521726429319937E-2</v>
      </c>
      <c r="AR23" s="24">
        <f t="shared" si="32"/>
        <v>2.9527031110354152E-2</v>
      </c>
      <c r="AS23" s="24" t="e">
        <f t="shared" si="32"/>
        <v>#DIV/0!</v>
      </c>
      <c r="AT23" s="24">
        <f t="shared" si="32"/>
        <v>3.4798187346073206E-2</v>
      </c>
      <c r="AU23" s="21"/>
      <c r="AV23" s="24">
        <f t="shared" si="16"/>
        <v>0.30011902432368864</v>
      </c>
      <c r="AW23" s="24">
        <f t="shared" si="16"/>
        <v>0.27589886785437301</v>
      </c>
      <c r="AX23" s="24">
        <f t="shared" si="16"/>
        <v>0.19568477122565997</v>
      </c>
      <c r="AY23" s="24">
        <f t="shared" si="16"/>
        <v>0.19203916225766893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0.39996022688978417</v>
      </c>
      <c r="BE23" s="24">
        <f t="shared" si="16"/>
        <v>0.28749484613963361</v>
      </c>
      <c r="BF23" s="24">
        <f t="shared" si="16"/>
        <v>0.29962739473076794</v>
      </c>
      <c r="BG23" s="24">
        <f t="shared" si="16"/>
        <v>0.2750463244461363</v>
      </c>
      <c r="BH23" s="24">
        <f t="shared" si="16"/>
        <v>0.24119681811721394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0.30011803966920003</v>
      </c>
      <c r="BM23" s="24">
        <f t="shared" si="16"/>
        <v>0.25710273006402473</v>
      </c>
      <c r="BN23" s="24">
        <f t="shared" si="16"/>
        <v>0.24881469672521805</v>
      </c>
      <c r="BO23" s="24">
        <f t="shared" si="16"/>
        <v>0.2411079119344175</v>
      </c>
      <c r="BP23" s="24" t="e">
        <f t="shared" si="16"/>
        <v>#DIV/0!</v>
      </c>
      <c r="BQ23" s="24">
        <f t="shared" si="16"/>
        <v>0.28741904049872447</v>
      </c>
      <c r="BR23" s="21"/>
      <c r="BS23" s="35">
        <f t="shared" si="11"/>
        <v>43252</v>
      </c>
      <c r="BT23" s="24">
        <f t="shared" si="15"/>
        <v>1.5843964612922496E-2</v>
      </c>
      <c r="BU23" s="24">
        <f t="shared" si="15"/>
        <v>2.5163634801350594E-4</v>
      </c>
      <c r="BV23" s="24">
        <f t="shared" si="15"/>
        <v>1.9473047606431424E-3</v>
      </c>
      <c r="BW23" s="24">
        <f t="shared" si="15"/>
        <v>1.8626884011012721E-3</v>
      </c>
      <c r="BX23" s="24">
        <f t="shared" si="15"/>
        <v>2.4970853278245345E-3</v>
      </c>
      <c r="BY23" s="24">
        <f t="shared" si="15"/>
        <v>3.1728967351805078E-3</v>
      </c>
      <c r="BZ23" s="24">
        <f t="shared" si="15"/>
        <v>6.1367011682318231E-3</v>
      </c>
      <c r="CA23" s="24">
        <f t="shared" si="15"/>
        <v>1.3770055601103776E-4</v>
      </c>
      <c r="CB23" s="24">
        <f t="shared" si="15"/>
        <v>2.2100865343649234E-3</v>
      </c>
      <c r="CC23" s="24">
        <f t="shared" si="15"/>
        <v>2.5493833039157046E-4</v>
      </c>
      <c r="CD23" s="24">
        <f t="shared" si="15"/>
        <v>1.680836057298135E-3</v>
      </c>
      <c r="CE23" s="24">
        <f t="shared" si="15"/>
        <v>1.1348652935258537E-3</v>
      </c>
      <c r="CF23" s="24">
        <f t="shared" si="14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4"/>
        <v>149.62415702000001</v>
      </c>
      <c r="S24" s="19">
        <f t="shared" si="5"/>
        <v>143.08675589398158</v>
      </c>
      <c r="T24" s="19">
        <f t="shared" si="6"/>
        <v>141.63864062499999</v>
      </c>
      <c r="U24" s="19">
        <f t="shared" si="7"/>
        <v>140.7347170151406</v>
      </c>
      <c r="V24" s="19"/>
      <c r="W24" s="20">
        <f t="shared" si="8"/>
        <v>147.89177081528157</v>
      </c>
      <c r="X24" s="21"/>
      <c r="Y24" s="41">
        <f t="shared" si="18"/>
        <v>3.3028677002612472E-2</v>
      </c>
      <c r="Z24" s="24">
        <f t="shared" si="18"/>
        <v>3.9650295705837113E-2</v>
      </c>
      <c r="AA24" s="24">
        <f t="shared" si="18"/>
        <v>2.4424394433130603E-2</v>
      </c>
      <c r="AB24" s="24">
        <f t="shared" si="19"/>
        <v>-3.6243037314824811E-3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5.5209640914453129E-3</v>
      </c>
      <c r="AH24" s="24">
        <f t="shared" si="25"/>
        <v>5.9199368849231382E-2</v>
      </c>
      <c r="AI24" s="24">
        <f t="shared" si="26"/>
        <v>1.4525369286899403E-2</v>
      </c>
      <c r="AJ24" s="24">
        <f t="shared" si="27"/>
        <v>2.4036151866707378E-2</v>
      </c>
      <c r="AK24" s="24">
        <f t="shared" si="28"/>
        <v>3.7803542071766172E-2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3.302899253457392E-2</v>
      </c>
      <c r="AP24" s="24">
        <f t="shared" si="32"/>
        <v>3.2776524079112912E-2</v>
      </c>
      <c r="AQ24" s="24">
        <f t="shared" si="32"/>
        <v>2.805944198706678E-2</v>
      </c>
      <c r="AR24" s="24">
        <f t="shared" si="32"/>
        <v>2.9273797256448075E-2</v>
      </c>
      <c r="AS24" s="24" t="e">
        <f t="shared" si="32"/>
        <v>#DIV/0!</v>
      </c>
      <c r="AT24" s="24">
        <f t="shared" si="32"/>
        <v>3.3833535371651902E-2</v>
      </c>
      <c r="AU24" s="21"/>
      <c r="AV24" s="24">
        <f t="shared" si="16"/>
        <v>0.31737048362231168</v>
      </c>
      <c r="AW24" s="24">
        <f t="shared" si="16"/>
        <v>0.31116990371285191</v>
      </c>
      <c r="AX24" s="24">
        <f t="shared" si="16"/>
        <v>0.19130638015656509</v>
      </c>
      <c r="AY24" s="24">
        <f t="shared" si="16"/>
        <v>0.20000324736242003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0.38582980961259028</v>
      </c>
      <c r="BE24" s="24">
        <f t="shared" si="16"/>
        <v>0.29949990546253114</v>
      </c>
      <c r="BF24" s="24">
        <f t="shared" si="16"/>
        <v>0.30763281516981356</v>
      </c>
      <c r="BG24" s="24">
        <f t="shared" si="16"/>
        <v>0.26566335386888995</v>
      </c>
      <c r="BH24" s="24">
        <f t="shared" si="16"/>
        <v>0.27006029446549462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0.31737394925071927</v>
      </c>
      <c r="BM24" s="24">
        <f t="shared" si="16"/>
        <v>0.27659366507441763</v>
      </c>
      <c r="BN24" s="24">
        <f t="shared" si="16"/>
        <v>0.25864494580490605</v>
      </c>
      <c r="BO24" s="24">
        <f t="shared" si="16"/>
        <v>0.25655252110260007</v>
      </c>
      <c r="BP24" s="24" t="e">
        <f t="shared" si="16"/>
        <v>#DIV/0!</v>
      </c>
      <c r="BQ24" s="24">
        <f t="shared" si="16"/>
        <v>0.30248078878745743</v>
      </c>
      <c r="BR24" s="21"/>
      <c r="BS24" s="35">
        <f t="shared" si="11"/>
        <v>43282</v>
      </c>
      <c r="BT24" s="24">
        <f t="shared" si="15"/>
        <v>1.0980461306482748E-2</v>
      </c>
      <c r="BU24" s="24">
        <f t="shared" si="15"/>
        <v>8.6404659460593745E-4</v>
      </c>
      <c r="BV24" s="24">
        <f t="shared" si="15"/>
        <v>-3.4845685746005671E-4</v>
      </c>
      <c r="BW24" s="24">
        <f t="shared" si="15"/>
        <v>2.3160576301705081E-3</v>
      </c>
      <c r="BX24" s="24">
        <f t="shared" si="15"/>
        <v>2.460697814427979E-3</v>
      </c>
      <c r="BY24" s="24">
        <f t="shared" si="15"/>
        <v>2.6607176983280832E-3</v>
      </c>
      <c r="BZ24" s="24">
        <f t="shared" si="15"/>
        <v>6.2038485012510273E-3</v>
      </c>
      <c r="CA24" s="24">
        <f t="shared" si="15"/>
        <v>1.8341889854240503E-4</v>
      </c>
      <c r="CB24" s="24">
        <f t="shared" si="15"/>
        <v>4.272594393292496E-3</v>
      </c>
      <c r="CC24" s="24">
        <f t="shared" si="15"/>
        <v>2.5454844215165806E-4</v>
      </c>
      <c r="CD24" s="24">
        <f t="shared" si="15"/>
        <v>1.899832091510126E-3</v>
      </c>
      <c r="CE24" s="24">
        <f t="shared" si="15"/>
        <v>1.2810960723773953E-3</v>
      </c>
      <c r="CF24" s="24">
        <f t="shared" si="14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4"/>
        <v>155.21599029000001</v>
      </c>
      <c r="S25" s="19">
        <f t="shared" si="5"/>
        <v>147.92528342363451</v>
      </c>
      <c r="T25" s="19">
        <f t="shared" si="6"/>
        <v>145.6457133091518</v>
      </c>
      <c r="U25" s="19">
        <f t="shared" si="7"/>
        <v>144.91096485219902</v>
      </c>
      <c r="V25" s="19"/>
      <c r="W25" s="20">
        <f t="shared" si="8"/>
        <v>153.67790059078379</v>
      </c>
      <c r="X25" s="21"/>
      <c r="Y25" s="41">
        <f t="shared" si="18"/>
        <v>3.7373508518312892E-2</v>
      </c>
      <c r="Z25" s="24">
        <f t="shared" si="18"/>
        <v>4.2730180714945165E-2</v>
      </c>
      <c r="AA25" s="24">
        <f t="shared" si="18"/>
        <v>1.6418115742684813E-2</v>
      </c>
      <c r="AB25" s="24">
        <f t="shared" si="19"/>
        <v>-2.3197530808514166E-3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0.10860481680591794</v>
      </c>
      <c r="AH25" s="24">
        <f t="shared" si="25"/>
        <v>6.252886604818797E-2</v>
      </c>
      <c r="AI25" s="24">
        <f t="shared" si="26"/>
        <v>2.1849358405253705E-2</v>
      </c>
      <c r="AJ25" s="24">
        <f t="shared" si="27"/>
        <v>2.3682706863542569E-2</v>
      </c>
      <c r="AK25" s="24">
        <f t="shared" si="28"/>
        <v>4.6444110695603946E-2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3.7372529819850842E-2</v>
      </c>
      <c r="AP25" s="24">
        <f t="shared" si="32"/>
        <v>3.3815341604627402E-2</v>
      </c>
      <c r="AQ25" s="24">
        <f t="shared" si="32"/>
        <v>2.8290815743995168E-2</v>
      </c>
      <c r="AR25" s="24">
        <f t="shared" si="32"/>
        <v>2.9674609972812238E-2</v>
      </c>
      <c r="AS25" s="24" t="e">
        <f t="shared" si="32"/>
        <v>#DIV/0!</v>
      </c>
      <c r="AT25" s="24">
        <f t="shared" si="32"/>
        <v>3.9124082047331532E-2</v>
      </c>
      <c r="AU25" s="21"/>
      <c r="AV25" s="24">
        <f t="shared" si="16"/>
        <v>0.34864910657265358</v>
      </c>
      <c r="AW25" s="24">
        <f t="shared" si="16"/>
        <v>0.3376035647148925</v>
      </c>
      <c r="AX25" s="24">
        <f t="shared" si="16"/>
        <v>0.19796536356988859</v>
      </c>
      <c r="AY25" s="24">
        <f t="shared" si="16"/>
        <v>0.20481844589687737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0.52296150373204608</v>
      </c>
      <c r="BE25" s="24">
        <f t="shared" si="16"/>
        <v>0.37191768426676775</v>
      </c>
      <c r="BF25" s="24">
        <f t="shared" si="16"/>
        <v>0.2950771349491168</v>
      </c>
      <c r="BG25" s="24">
        <f t="shared" si="16"/>
        <v>0.29113273233496151</v>
      </c>
      <c r="BH25" s="24">
        <f t="shared" si="16"/>
        <v>0.31081353512002163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0.34865198858370228</v>
      </c>
      <c r="BM25" s="24">
        <f t="shared" si="16"/>
        <v>0.30448615593248474</v>
      </c>
      <c r="BN25" s="24">
        <f t="shared" si="16"/>
        <v>0.2896086771731432</v>
      </c>
      <c r="BO25" s="24">
        <f t="shared" si="16"/>
        <v>0.28915437076148875</v>
      </c>
      <c r="BP25" s="24" t="e">
        <f t="shared" si="16"/>
        <v>#DIV/0!</v>
      </c>
      <c r="BQ25" s="24">
        <f t="shared" si="16"/>
        <v>0.34060359560822362</v>
      </c>
      <c r="BR25" s="21"/>
      <c r="BS25" s="35">
        <f t="shared" si="11"/>
        <v>43313</v>
      </c>
      <c r="BT25" s="24">
        <f t="shared" si="15"/>
        <v>1.1909232900717567E-2</v>
      </c>
      <c r="BU25" s="24">
        <f t="shared" si="15"/>
        <v>5.7597575801322234E-4</v>
      </c>
      <c r="BV25" s="24">
        <f t="shared" si="15"/>
        <v>-2.1511809213317293E-4</v>
      </c>
      <c r="BW25" s="24">
        <f t="shared" si="15"/>
        <v>3.3944747758892792E-3</v>
      </c>
      <c r="BX25" s="24">
        <f t="shared" si="15"/>
        <v>1.7493562226022854E-3</v>
      </c>
      <c r="BY25" s="24">
        <f t="shared" si="15"/>
        <v>2.8284239166394415E-3</v>
      </c>
      <c r="BZ25" s="24">
        <f t="shared" si="15"/>
        <v>5.1779809082324116E-3</v>
      </c>
      <c r="CA25" s="24">
        <f t="shared" si="15"/>
        <v>3.5120201410595944E-3</v>
      </c>
      <c r="CB25" s="24">
        <f t="shared" si="15"/>
        <v>4.6272235132300971E-3</v>
      </c>
      <c r="CC25" s="24">
        <f t="shared" si="15"/>
        <v>3.7603864869904444E-4</v>
      </c>
      <c r="CD25" s="24">
        <f t="shared" si="15"/>
        <v>1.8556007129838944E-3</v>
      </c>
      <c r="CE25" s="24">
        <f t="shared" si="15"/>
        <v>1.5811847910137814E-3</v>
      </c>
      <c r="CF25" s="24">
        <f t="shared" si="14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4"/>
        <v>165.06330852000002</v>
      </c>
      <c r="S26" s="19">
        <f t="shared" si="5"/>
        <v>157.70935416605653</v>
      </c>
      <c r="T26" s="19">
        <f t="shared" si="6"/>
        <v>155.48708526785714</v>
      </c>
      <c r="U26" s="19">
        <f t="shared" si="7"/>
        <v>155.60732537851479</v>
      </c>
      <c r="V26" s="19"/>
      <c r="W26" s="20">
        <f t="shared" si="8"/>
        <v>164.64962735328868</v>
      </c>
      <c r="X26" s="21"/>
      <c r="Y26" s="41">
        <f t="shared" si="18"/>
        <v>6.3437761529526071E-2</v>
      </c>
      <c r="Z26" s="24">
        <f t="shared" si="18"/>
        <v>6.7028255019937477E-2</v>
      </c>
      <c r="AA26" s="24">
        <f t="shared" si="18"/>
        <v>4.4940987265841725E-2</v>
      </c>
      <c r="AB26" s="24">
        <f t="shared" si="19"/>
        <v>7.2013248665639962E-2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3.1234520967773793E-2</v>
      </c>
      <c r="AH26" s="24">
        <f t="shared" si="25"/>
        <v>5.3381717313018218E-2</v>
      </c>
      <c r="AI26" s="24">
        <f t="shared" si="26"/>
        <v>1.4432216368218453E-2</v>
      </c>
      <c r="AJ26" s="24">
        <f t="shared" si="27"/>
        <v>4.6660412251454453E-2</v>
      </c>
      <c r="AK26" s="24">
        <f t="shared" si="28"/>
        <v>8.3898486075684175E-2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6.3442678886380444E-2</v>
      </c>
      <c r="AP26" s="24">
        <f t="shared" si="32"/>
        <v>6.614197732785132E-2</v>
      </c>
      <c r="AQ26" s="24">
        <f t="shared" si="32"/>
        <v>6.7570625561877984E-2</v>
      </c>
      <c r="AR26" s="24">
        <f t="shared" si="32"/>
        <v>7.381332763345716E-2</v>
      </c>
      <c r="AS26" s="24" t="e">
        <f t="shared" si="32"/>
        <v>#DIV/0!</v>
      </c>
      <c r="AT26" s="24">
        <f t="shared" si="32"/>
        <v>7.1394304062759151E-2</v>
      </c>
      <c r="AU26" s="21"/>
      <c r="AV26" s="24">
        <f t="shared" si="16"/>
        <v>0.40725284262630779</v>
      </c>
      <c r="AW26" s="24">
        <f t="shared" si="16"/>
        <v>0.40619898721163672</v>
      </c>
      <c r="AX26" s="24">
        <f t="shared" si="16"/>
        <v>0.24299610186163445</v>
      </c>
      <c r="AY26" s="24">
        <f t="shared" si="16"/>
        <v>0.25949374372048339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0.54889120774308675</v>
      </c>
      <c r="BE26" s="24">
        <f t="shared" si="16"/>
        <v>0.41054724660793918</v>
      </c>
      <c r="BF26" s="24">
        <f t="shared" si="16"/>
        <v>0.27109980895020747</v>
      </c>
      <c r="BG26" s="24">
        <f t="shared" si="16"/>
        <v>0.32830336394371074</v>
      </c>
      <c r="BH26" s="24">
        <f t="shared" si="16"/>
        <v>0.39701812685945082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0.40726295239353005</v>
      </c>
      <c r="BM26" s="24">
        <f t="shared" si="16"/>
        <v>0.36722654151121858</v>
      </c>
      <c r="BN26" s="24">
        <f t="shared" si="16"/>
        <v>0.34957856393992004</v>
      </c>
      <c r="BO26" s="24">
        <f t="shared" si="16"/>
        <v>0.35589823726022352</v>
      </c>
      <c r="BP26" s="24" t="e">
        <f t="shared" si="16"/>
        <v>#DIV/0!</v>
      </c>
      <c r="BQ26" s="24">
        <f t="shared" si="16"/>
        <v>0.41029855099177359</v>
      </c>
      <c r="BR26" s="21"/>
      <c r="BS26" s="35">
        <f t="shared" si="11"/>
        <v>43344</v>
      </c>
      <c r="BT26" s="24">
        <f t="shared" si="15"/>
        <v>1.8777759094221191E-2</v>
      </c>
      <c r="BU26" s="24">
        <f t="shared" si="15"/>
        <v>1.5447590368819837E-3</v>
      </c>
      <c r="BV26" s="24">
        <f t="shared" si="15"/>
        <v>6.4224953887049435E-3</v>
      </c>
      <c r="BW26" s="24">
        <f t="shared" si="15"/>
        <v>3.6175481117688923E-3</v>
      </c>
      <c r="BX26" s="24">
        <f t="shared" si="15"/>
        <v>5.7664101865327654E-3</v>
      </c>
      <c r="BY26" s="24">
        <f t="shared" si="15"/>
        <v>3.7779048259626632E-3</v>
      </c>
      <c r="BZ26" s="24">
        <f t="shared" si="15"/>
        <v>1.1676322071014258E-2</v>
      </c>
      <c r="CA26" s="24">
        <f t="shared" si="15"/>
        <v>1.0794048578535698E-3</v>
      </c>
      <c r="CB26" s="24">
        <f t="shared" si="15"/>
        <v>4.0461134014574459E-3</v>
      </c>
      <c r="CC26" s="24">
        <f t="shared" si="15"/>
        <v>2.4466877597578121E-4</v>
      </c>
      <c r="CD26" s="24">
        <f t="shared" si="15"/>
        <v>3.6077129587215769E-3</v>
      </c>
      <c r="CE26" s="24">
        <f t="shared" si="15"/>
        <v>2.8812900931407506E-3</v>
      </c>
      <c r="CF26" s="24">
        <f t="shared" si="14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4"/>
        <v>174.61805086000001</v>
      </c>
      <c r="S27" s="19">
        <f t="shared" si="5"/>
        <v>165.32816393322599</v>
      </c>
      <c r="T27" s="19">
        <f t="shared" si="6"/>
        <v>162.21879771205357</v>
      </c>
      <c r="U27" s="19">
        <f t="shared" si="7"/>
        <v>162.55882768565252</v>
      </c>
      <c r="V27" s="19"/>
      <c r="W27" s="20">
        <f t="shared" si="8"/>
        <v>173.11010480504137</v>
      </c>
      <c r="X27" s="21"/>
      <c r="Y27" s="41">
        <f t="shared" si="18"/>
        <v>5.7879613457382684E-2</v>
      </c>
      <c r="Z27" s="24">
        <f t="shared" si="18"/>
        <v>5.7441277447081607E-2</v>
      </c>
      <c r="AA27" s="24">
        <f t="shared" si="18"/>
        <v>2.2434475232718132E-2</v>
      </c>
      <c r="AB27" s="24">
        <f t="shared" si="19"/>
        <v>5.34668816409265E-2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1.180702982572801E-2</v>
      </c>
      <c r="AH27" s="24">
        <f t="shared" si="25"/>
        <v>2.5995098302295183E-2</v>
      </c>
      <c r="AI27" s="24">
        <f t="shared" si="26"/>
        <v>1.4469956640190906E-2</v>
      </c>
      <c r="AJ27" s="24">
        <f t="shared" si="27"/>
        <v>3.8555463055689909E-2</v>
      </c>
      <c r="AK27" s="24">
        <f t="shared" si="28"/>
        <v>6.5637235493379187E-2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5.788531943089148E-2</v>
      </c>
      <c r="AP27" s="24">
        <f t="shared" si="32"/>
        <v>4.8309181198899598E-2</v>
      </c>
      <c r="AQ27" s="24">
        <f t="shared" si="32"/>
        <v>4.329435099127199E-2</v>
      </c>
      <c r="AR27" s="24">
        <f t="shared" si="32"/>
        <v>4.4673361554336877E-2</v>
      </c>
      <c r="AS27" s="24" t="e">
        <f t="shared" si="32"/>
        <v>#DIV/0!</v>
      </c>
      <c r="AT27" s="24">
        <f t="shared" si="32"/>
        <v>5.1384734892834238E-2</v>
      </c>
      <c r="AU27" s="21"/>
      <c r="AV27" s="24">
        <f t="shared" si="16"/>
        <v>0.46402424709906764</v>
      </c>
      <c r="AW27" s="24">
        <f t="shared" si="16"/>
        <v>0.46739563527120387</v>
      </c>
      <c r="AX27" s="24">
        <f t="shared" si="16"/>
        <v>0.23494001197043768</v>
      </c>
      <c r="AY27" s="24">
        <f t="shared" si="16"/>
        <v>0.28921854491470156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0.47862611108256692</v>
      </c>
      <c r="BE27" s="24">
        <f t="shared" si="16"/>
        <v>0.41959355154367417</v>
      </c>
      <c r="BF27" s="24">
        <f t="shared" si="16"/>
        <v>0.27883537782400492</v>
      </c>
      <c r="BG27" s="24">
        <f t="shared" si="16"/>
        <v>0.3627373832756271</v>
      </c>
      <c r="BH27" s="24">
        <f t="shared" si="16"/>
        <v>0.46984851398414662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0.46404178285124642</v>
      </c>
      <c r="BM27" s="24">
        <f t="shared" si="16"/>
        <v>0.410017682308077</v>
      </c>
      <c r="BN27" s="24">
        <f t="shared" si="16"/>
        <v>0.38359340251126794</v>
      </c>
      <c r="BO27" s="24">
        <f t="shared" si="16"/>
        <v>0.38974651949438677</v>
      </c>
      <c r="BP27" s="24" t="e">
        <f t="shared" si="16"/>
        <v>#DIV/0!</v>
      </c>
      <c r="BQ27" s="24">
        <f t="shared" si="16"/>
        <v>0.45416476265511263</v>
      </c>
      <c r="BR27" s="21"/>
      <c r="BS27" s="35">
        <f t="shared" si="11"/>
        <v>43374</v>
      </c>
      <c r="BT27" s="24">
        <f t="shared" si="15"/>
        <v>1.6146328408555954E-2</v>
      </c>
      <c r="BU27" s="24">
        <f t="shared" si="15"/>
        <v>7.5772870165566363E-4</v>
      </c>
      <c r="BV27" s="24">
        <f t="shared" si="15"/>
        <v>4.8068915985564386E-3</v>
      </c>
      <c r="BW27" s="24">
        <f t="shared" si="15"/>
        <v>1.2019470348648073E-2</v>
      </c>
      <c r="BX27" s="24">
        <f t="shared" si="15"/>
        <v>2.6263652792595277E-3</v>
      </c>
      <c r="BY27" s="24">
        <f t="shared" si="15"/>
        <v>4.4168219101399352E-3</v>
      </c>
      <c r="BZ27" s="24">
        <f t="shared" si="15"/>
        <v>9.2988086388676432E-3</v>
      </c>
      <c r="CA27" s="24">
        <f t="shared" si="15"/>
        <v>3.9567220575379385E-4</v>
      </c>
      <c r="CB27" s="24">
        <f t="shared" si="15"/>
        <v>1.9516892610289464E-3</v>
      </c>
      <c r="CC27" s="24">
        <f t="shared" si="15"/>
        <v>2.3400422746909863E-4</v>
      </c>
      <c r="CD27" s="24">
        <f t="shared" si="15"/>
        <v>2.934019857836364E-3</v>
      </c>
      <c r="CE27" s="24">
        <f t="shared" si="15"/>
        <v>2.2975219809612487E-3</v>
      </c>
      <c r="CF27" s="24">
        <f t="shared" si="14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4"/>
        <v>180.35135101</v>
      </c>
      <c r="S28" s="19">
        <f t="shared" si="5"/>
        <v>170.56216185385856</v>
      </c>
      <c r="T28" s="19">
        <f t="shared" si="6"/>
        <v>166.43174101562502</v>
      </c>
      <c r="U28" s="19">
        <f t="shared" si="7"/>
        <v>166.80425371304977</v>
      </c>
      <c r="V28" s="19"/>
      <c r="W28" s="20">
        <f t="shared" si="8"/>
        <v>178.50532725482472</v>
      </c>
      <c r="X28" s="21"/>
      <c r="Y28" s="41">
        <f t="shared" si="18"/>
        <v>3.2832981420490848E-2</v>
      </c>
      <c r="Z28" s="24">
        <f t="shared" si="18"/>
        <v>3.7181789250250397E-2</v>
      </c>
      <c r="AA28" s="24">
        <f t="shared" si="18"/>
        <v>4.2125129413992157E-2</v>
      </c>
      <c r="AB28" s="24">
        <f t="shared" si="19"/>
        <v>2.6810703198857144E-2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1.4052054791720447E-2</v>
      </c>
      <c r="AH28" s="24">
        <f t="shared" si="25"/>
        <v>1.0036249762432448E-2</v>
      </c>
      <c r="AI28" s="24">
        <f t="shared" si="26"/>
        <v>1.0246269570707733E-2</v>
      </c>
      <c r="AJ28" s="24">
        <f t="shared" si="27"/>
        <v>2.5467808062249686E-2</v>
      </c>
      <c r="AK28" s="24">
        <f t="shared" si="28"/>
        <v>4.6483582999046869E-2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3.2833376170237294E-2</v>
      </c>
      <c r="AP28" s="24">
        <f t="shared" si="32"/>
        <v>3.1658235330953799E-2</v>
      </c>
      <c r="AQ28" s="24">
        <f t="shared" si="32"/>
        <v>2.5970746688985136E-2</v>
      </c>
      <c r="AR28" s="24">
        <f t="shared" si="32"/>
        <v>2.6116244118140619E-2</v>
      </c>
      <c r="AS28" s="24" t="e">
        <f t="shared" si="32"/>
        <v>#DIV/0!</v>
      </c>
      <c r="AT28" s="24">
        <f t="shared" si="32"/>
        <v>3.1166421254608556E-2</v>
      </c>
      <c r="AU28" s="21"/>
      <c r="AV28" s="24">
        <f t="shared" si="16"/>
        <v>0.48803386787502356</v>
      </c>
      <c r="AW28" s="24">
        <f t="shared" si="16"/>
        <v>0.50117817087703576</v>
      </c>
      <c r="AX28" s="24">
        <f t="shared" si="16"/>
        <v>0.27144912601191229</v>
      </c>
      <c r="AY28" s="24">
        <f t="shared" si="16"/>
        <v>0.30203367547990889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0.48833593584764712</v>
      </c>
      <c r="BE28" s="24">
        <f t="shared" si="16"/>
        <v>0.41606782141468979</v>
      </c>
      <c r="BF28" s="24">
        <f t="shared" si="16"/>
        <v>0.28800778620677114</v>
      </c>
      <c r="BG28" s="24">
        <f t="shared" si="16"/>
        <v>0.3692574525026282</v>
      </c>
      <c r="BH28" s="24">
        <f t="shared" si="16"/>
        <v>0.51622988219118993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0.48805160914158874</v>
      </c>
      <c r="BM28" s="24">
        <f t="shared" si="33"/>
        <v>0.43360711902888238</v>
      </c>
      <c r="BN28" s="24">
        <f t="shared" si="33"/>
        <v>0.39768744466161254</v>
      </c>
      <c r="BO28" s="24">
        <f t="shared" si="33"/>
        <v>0.40612822012327188</v>
      </c>
      <c r="BP28" s="24" t="e">
        <f t="shared" si="33"/>
        <v>#DIV/0!</v>
      </c>
      <c r="BQ28" s="24">
        <f t="shared" si="33"/>
        <v>0.47363239421380698</v>
      </c>
      <c r="BR28" s="21"/>
      <c r="BS28" s="35">
        <f t="shared" si="11"/>
        <v>43405</v>
      </c>
      <c r="BT28" s="24">
        <f t="shared" si="15"/>
        <v>1.0447201906342511E-2</v>
      </c>
      <c r="BU28" s="24">
        <f t="shared" si="15"/>
        <v>1.3751127466897603E-3</v>
      </c>
      <c r="BV28" s="24">
        <f t="shared" si="15"/>
        <v>2.4003375385343085E-3</v>
      </c>
      <c r="BW28" s="24">
        <f t="shared" si="15"/>
        <v>3.4188529645721912E-3</v>
      </c>
      <c r="BX28" s="24">
        <f t="shared" si="15"/>
        <v>1.9742119185348962E-3</v>
      </c>
      <c r="BY28" s="24">
        <f t="shared" si="15"/>
        <v>5.5697527905342629E-3</v>
      </c>
      <c r="BZ28" s="24">
        <f t="shared" si="15"/>
        <v>2.7663087979355933E-3</v>
      </c>
      <c r="CA28" s="24">
        <f t="shared" si="15"/>
        <v>4.5039769873626297E-4</v>
      </c>
      <c r="CB28" s="24">
        <f t="shared" si="15"/>
        <v>7.3080196613046361E-4</v>
      </c>
      <c r="CC28" s="24">
        <f t="shared" si="15"/>
        <v>1.5890047423763176E-4</v>
      </c>
      <c r="CD28" s="24">
        <f t="shared" si="15"/>
        <v>1.9026641720656197E-3</v>
      </c>
      <c r="CE28" s="24">
        <f t="shared" si="15"/>
        <v>1.6390119867985406E-3</v>
      </c>
      <c r="CF28" s="24">
        <f t="shared" si="14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4"/>
        <v>184.50862056</v>
      </c>
      <c r="S29" s="19">
        <f t="shared" si="5"/>
        <v>174.08077063991806</v>
      </c>
      <c r="T29" s="19">
        <f t="shared" si="6"/>
        <v>170.44995332031252</v>
      </c>
      <c r="U29" s="19">
        <f t="shared" si="7"/>
        <v>170.5572778298486</v>
      </c>
      <c r="V29" s="19"/>
      <c r="W29" s="20">
        <f t="shared" si="8"/>
        <v>183.36036910200866</v>
      </c>
      <c r="X29" s="21"/>
      <c r="Y29" s="41">
        <f t="shared" si="18"/>
        <v>2.3053468721704329E-2</v>
      </c>
      <c r="Z29" s="24">
        <f t="shared" si="18"/>
        <v>1.7338905594537435E-2</v>
      </c>
      <c r="AA29" s="24">
        <f t="shared" si="18"/>
        <v>1.3534243420631809E-2</v>
      </c>
      <c r="AB29" s="24">
        <f t="shared" si="19"/>
        <v>1.7168865512502851E-2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8.7354247073603286E-2</v>
      </c>
      <c r="AH29" s="24">
        <f t="shared" si="25"/>
        <v>2.5159523567021225E-2</v>
      </c>
      <c r="AI29" s="24">
        <f t="shared" si="26"/>
        <v>1.2182117357939504E-4</v>
      </c>
      <c r="AJ29" s="24">
        <f t="shared" si="27"/>
        <v>2.98287679527236E-2</v>
      </c>
      <c r="AK29" s="24">
        <f t="shared" si="28"/>
        <v>3.1467787398105518E-2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2.3050947645906428E-2</v>
      </c>
      <c r="AP29" s="24">
        <f t="shared" si="32"/>
        <v>2.0629480465159222E-2</v>
      </c>
      <c r="AQ29" s="24">
        <f t="shared" si="32"/>
        <v>2.4143305118164093E-2</v>
      </c>
      <c r="AR29" s="24">
        <f t="shared" si="32"/>
        <v>2.2499570803842239E-2</v>
      </c>
      <c r="AS29" s="24" t="e">
        <f t="shared" si="32"/>
        <v>#DIV/0!</v>
      </c>
      <c r="AT29" s="24">
        <f t="shared" si="32"/>
        <v>2.7198302268330199E-2</v>
      </c>
      <c r="AU29" s="21"/>
      <c r="AV29" s="24">
        <f t="shared" ref="AV29:BH48" si="34">+B29/B17-1</f>
        <v>0.4764147961555667</v>
      </c>
      <c r="AW29" s="24">
        <f t="shared" si="34"/>
        <v>0.51771474647023741</v>
      </c>
      <c r="AX29" s="24">
        <f t="shared" si="34"/>
        <v>0.28128929787659041</v>
      </c>
      <c r="AY29" s="24">
        <f t="shared" si="34"/>
        <v>0.31392272686833489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0.59472874358682537</v>
      </c>
      <c r="BE29" s="24">
        <f t="shared" si="34"/>
        <v>0.44182651180821342</v>
      </c>
      <c r="BF29" s="24">
        <f t="shared" si="34"/>
        <v>0.28808853557931502</v>
      </c>
      <c r="BG29" s="24">
        <f t="shared" si="34"/>
        <v>0.38435267286664732</v>
      </c>
      <c r="BH29" s="24">
        <f t="shared" si="34"/>
        <v>0.54438968550026789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0.47642474540151025</v>
      </c>
      <c r="BM29" s="24">
        <f t="shared" si="33"/>
        <v>0.44793308309279101</v>
      </c>
      <c r="BN29" s="24">
        <f t="shared" si="33"/>
        <v>0.41104001617240926</v>
      </c>
      <c r="BO29" s="24">
        <f t="shared" si="33"/>
        <v>0.41900546678398487</v>
      </c>
      <c r="BP29" s="24" t="e">
        <f t="shared" si="33"/>
        <v>#DIV/0!</v>
      </c>
      <c r="BQ29" s="24">
        <f t="shared" si="33"/>
        <v>0.48621042196455089</v>
      </c>
      <c r="BR29" s="21"/>
      <c r="BS29" s="35">
        <f t="shared" si="11"/>
        <v>43435</v>
      </c>
      <c r="BT29" s="24">
        <f t="shared" si="15"/>
        <v>4.8923348062077003E-3</v>
      </c>
      <c r="BU29" s="24">
        <f t="shared" si="15"/>
        <v>4.4578023989979583E-4</v>
      </c>
      <c r="BV29" s="24">
        <f t="shared" si="15"/>
        <v>1.5281500502078509E-3</v>
      </c>
      <c r="BW29" s="24">
        <f t="shared" si="15"/>
        <v>1.8303837032708035E-3</v>
      </c>
      <c r="BX29" s="24">
        <f t="shared" si="15"/>
        <v>1.3286382113032293E-3</v>
      </c>
      <c r="BY29" s="24">
        <f t="shared" si="15"/>
        <v>3.9735310670400833E-3</v>
      </c>
      <c r="BZ29" s="24">
        <f t="shared" si="15"/>
        <v>1.1730639206033991E-3</v>
      </c>
      <c r="CA29" s="24">
        <f t="shared" si="15"/>
        <v>2.748973192725491E-3</v>
      </c>
      <c r="CB29" s="24">
        <f t="shared" si="15"/>
        <v>1.7915854312413101E-3</v>
      </c>
      <c r="CC29" s="24">
        <f t="shared" si="15"/>
        <v>1.8479037739337348E-6</v>
      </c>
      <c r="CD29" s="24">
        <f t="shared" si="15"/>
        <v>2.2125740849890468E-3</v>
      </c>
      <c r="CE29" s="24">
        <f t="shared" si="15"/>
        <v>1.124219366421902E-3</v>
      </c>
      <c r="CF29" s="24">
        <f t="shared" si="14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4"/>
        <v>189.80549589999998</v>
      </c>
      <c r="S30" s="19">
        <f t="shared" si="5"/>
        <v>178.61016021379413</v>
      </c>
      <c r="T30" s="19">
        <f t="shared" si="6"/>
        <v>174.18733749999998</v>
      </c>
      <c r="U30" s="19">
        <f t="shared" si="7"/>
        <v>173.59310511896177</v>
      </c>
      <c r="V30" s="19"/>
      <c r="W30" s="20">
        <f t="shared" si="8"/>
        <v>187.71809671130364</v>
      </c>
      <c r="X30" s="21"/>
      <c r="Y30" s="41">
        <f t="shared" si="18"/>
        <v>2.8708782275023381E-2</v>
      </c>
      <c r="Z30" s="24">
        <f t="shared" si="18"/>
        <v>3.0130449989374641E-2</v>
      </c>
      <c r="AA30" s="24">
        <f t="shared" si="18"/>
        <v>3.2188046153156735E-2</v>
      </c>
      <c r="AB30" s="24">
        <f t="shared" si="19"/>
        <v>-9.9674925853839857E-3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6.5291460784340893E-2</v>
      </c>
      <c r="AH30" s="24">
        <f t="shared" si="25"/>
        <v>3.8086412199686448E-2</v>
      </c>
      <c r="AI30" s="24">
        <f t="shared" si="26"/>
        <v>1.161573455398468E-3</v>
      </c>
      <c r="AJ30" s="24">
        <f t="shared" si="27"/>
        <v>3.6100149104198787E-2</v>
      </c>
      <c r="AK30" s="24">
        <f t="shared" si="28"/>
        <v>3.0592885630991384E-2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2.8708010086051727E-2</v>
      </c>
      <c r="AP30" s="24">
        <f t="shared" si="32"/>
        <v>2.6018896614635301E-2</v>
      </c>
      <c r="AQ30" s="24">
        <f t="shared" si="32"/>
        <v>2.1926577900928557E-2</v>
      </c>
      <c r="AR30" s="24">
        <f t="shared" si="32"/>
        <v>1.7799459089290703E-2</v>
      </c>
      <c r="AS30" s="24" t="e">
        <f t="shared" si="32"/>
        <v>#DIV/0!</v>
      </c>
      <c r="AT30" s="24">
        <f t="shared" si="32"/>
        <v>2.3765918615001658E-2</v>
      </c>
      <c r="AU30" s="21"/>
      <c r="AV30" s="24">
        <f t="shared" si="34"/>
        <v>0.49089775130155555</v>
      </c>
      <c r="AW30" s="24">
        <f t="shared" si="34"/>
        <v>0.53414872354892551</v>
      </c>
      <c r="AX30" s="24">
        <f t="shared" si="34"/>
        <v>0.28910166669819715</v>
      </c>
      <c r="AY30" s="24">
        <f t="shared" si="34"/>
        <v>0.29885415802445525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0.6657603556063143</v>
      </c>
      <c r="BE30" s="24">
        <f t="shared" si="34"/>
        <v>0.44898221411228434</v>
      </c>
      <c r="BF30" s="24">
        <f t="shared" si="34"/>
        <v>0.27491485670824223</v>
      </c>
      <c r="BG30" s="24">
        <f t="shared" si="34"/>
        <v>0.39677577623357574</v>
      </c>
      <c r="BH30" s="24">
        <f t="shared" si="34"/>
        <v>0.56262021616244295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0.49090791856011906</v>
      </c>
      <c r="BM30" s="24">
        <f t="shared" si="33"/>
        <v>0.45879375132524158</v>
      </c>
      <c r="BN30" s="24">
        <f t="shared" si="33"/>
        <v>0.4178797267773231</v>
      </c>
      <c r="BO30" s="24">
        <f t="shared" si="33"/>
        <v>0.42425843988786505</v>
      </c>
      <c r="BP30" s="24" t="e">
        <f t="shared" si="33"/>
        <v>#DIV/0!</v>
      </c>
      <c r="BQ30" s="24">
        <f t="shared" si="33"/>
        <v>0.49805872909019011</v>
      </c>
      <c r="BR30" s="21"/>
      <c r="BS30" s="35">
        <f t="shared" si="11"/>
        <v>43466</v>
      </c>
      <c r="BT30" s="24">
        <f t="shared" si="15"/>
        <v>8.4541009061937771E-3</v>
      </c>
      <c r="BU30" s="24">
        <f t="shared" si="15"/>
        <v>1.0503197693324925E-3</v>
      </c>
      <c r="BV30" s="24">
        <f t="shared" si="15"/>
        <v>-8.8207405640948694E-4</v>
      </c>
      <c r="BW30" s="24">
        <f t="shared" si="15"/>
        <v>4.5149240683330866E-3</v>
      </c>
      <c r="BX30" s="24">
        <f t="shared" si="15"/>
        <v>1.6266806859323202E-3</v>
      </c>
      <c r="BY30" s="24">
        <f t="shared" si="15"/>
        <v>2.7006438745203511E-3</v>
      </c>
      <c r="BZ30" s="24">
        <f t="shared" si="15"/>
        <v>2.5273481366661615E-3</v>
      </c>
      <c r="CA30" s="24">
        <f t="shared" si="15"/>
        <v>2.1838137099746322E-3</v>
      </c>
      <c r="CB30" s="24">
        <f t="shared" si="15"/>
        <v>2.7176798296008869E-3</v>
      </c>
      <c r="CC30" s="24">
        <f t="shared" si="15"/>
        <v>1.722494417586121E-5</v>
      </c>
      <c r="CD30" s="24">
        <f t="shared" si="15"/>
        <v>2.6954928783575723E-3</v>
      </c>
      <c r="CE30" s="24">
        <f t="shared" si="15"/>
        <v>1.1019518936848289E-3</v>
      </c>
      <c r="CF30" s="24">
        <f t="shared" si="14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4"/>
        <v>196.63156318999998</v>
      </c>
      <c r="S31" s="19">
        <f t="shared" si="5"/>
        <v>185.7609024161664</v>
      </c>
      <c r="T31" s="19">
        <f t="shared" si="6"/>
        <v>178.40776425781249</v>
      </c>
      <c r="U31" s="19">
        <f t="shared" si="7"/>
        <v>177.00847444124005</v>
      </c>
      <c r="V31" s="19"/>
      <c r="W31" s="20">
        <f t="shared" si="8"/>
        <v>191.43953867664436</v>
      </c>
      <c r="X31" s="21"/>
      <c r="Y31" s="41">
        <f t="shared" si="18"/>
        <v>3.5962698559047324E-2</v>
      </c>
      <c r="Z31" s="24">
        <f t="shared" si="18"/>
        <v>6.0505388087917833E-2</v>
      </c>
      <c r="AA31" s="24">
        <f t="shared" si="18"/>
        <v>2.3156768325307775E-2</v>
      </c>
      <c r="AB31" s="24">
        <f t="shared" si="19"/>
        <v>6.4449943060291837E-3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6.794795775471929E-3</v>
      </c>
      <c r="AH31" s="24">
        <f t="shared" si="25"/>
        <v>1.7208759348266822E-2</v>
      </c>
      <c r="AI31" s="24">
        <f t="shared" si="26"/>
        <v>1.8573016346017601E-2</v>
      </c>
      <c r="AJ31" s="24">
        <f t="shared" si="27"/>
        <v>3.9594852867739894E-2</v>
      </c>
      <c r="AK31" s="24">
        <f t="shared" si="28"/>
        <v>3.8108827856920602E-2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3.5963485976171938E-2</v>
      </c>
      <c r="AP31" s="24">
        <f t="shared" si="32"/>
        <v>4.0035472751454471E-2</v>
      </c>
      <c r="AQ31" s="24">
        <f t="shared" si="32"/>
        <v>2.4229239727672436E-2</v>
      </c>
      <c r="AR31" s="24">
        <f t="shared" si="32"/>
        <v>1.9674567834579326E-2</v>
      </c>
      <c r="AS31" s="24" t="e">
        <f t="shared" si="32"/>
        <v>#DIV/0!</v>
      </c>
      <c r="AT31" s="24">
        <f t="shared" si="32"/>
        <v>1.9824630818966904E-2</v>
      </c>
      <c r="AU31" s="21"/>
      <c r="AV31" s="24">
        <f t="shared" si="34"/>
        <v>0.50913242359586763</v>
      </c>
      <c r="AW31" s="24">
        <f t="shared" si="34"/>
        <v>0.59589620292460821</v>
      </c>
      <c r="AX31" s="24">
        <f t="shared" si="34"/>
        <v>0.29727921377628208</v>
      </c>
      <c r="AY31" s="24">
        <f t="shared" si="34"/>
        <v>0.32155753052112557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0.51348328935364584</v>
      </c>
      <c r="BE31" s="24">
        <f t="shared" si="34"/>
        <v>0.4495062580710778</v>
      </c>
      <c r="BF31" s="24">
        <f t="shared" si="34"/>
        <v>0.26057307207190172</v>
      </c>
      <c r="BG31" s="24">
        <f t="shared" si="34"/>
        <v>0.42513671829419142</v>
      </c>
      <c r="BH31" s="24">
        <f t="shared" si="34"/>
        <v>0.5868037662436234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0.50914511602667645</v>
      </c>
      <c r="BM31" s="24">
        <f t="shared" si="33"/>
        <v>0.49564348525953772</v>
      </c>
      <c r="BN31" s="24">
        <f t="shared" si="33"/>
        <v>0.43762300659296871</v>
      </c>
      <c r="BO31" s="24">
        <f t="shared" si="33"/>
        <v>0.44143966271230384</v>
      </c>
      <c r="BP31" s="24" t="e">
        <f t="shared" si="33"/>
        <v>#DIV/0!</v>
      </c>
      <c r="BQ31" s="24">
        <f t="shared" si="33"/>
        <v>0.4907358025647961</v>
      </c>
      <c r="BR31" s="21"/>
      <c r="BS31" s="35">
        <f t="shared" si="11"/>
        <v>43497</v>
      </c>
      <c r="BT31" s="24">
        <f t="shared" si="15"/>
        <v>1.7000262901398791E-2</v>
      </c>
      <c r="BU31" s="24">
        <f t="shared" si="15"/>
        <v>7.5817813018624501E-4</v>
      </c>
      <c r="BV31" s="24">
        <f t="shared" si="15"/>
        <v>5.489068781117574E-4</v>
      </c>
      <c r="BW31" s="24">
        <f t="shared" si="15"/>
        <v>5.2712028660994109E-3</v>
      </c>
      <c r="BX31" s="24">
        <f t="shared" si="15"/>
        <v>1.8283303390321565E-3</v>
      </c>
      <c r="BY31" s="24">
        <f t="shared" si="15"/>
        <v>2.5691285266457664E-3</v>
      </c>
      <c r="BZ31" s="24">
        <f t="shared" si="15"/>
        <v>1.8921788150997013E-3</v>
      </c>
      <c r="CA31" s="24">
        <f t="shared" si="15"/>
        <v>2.3534859461025917E-4</v>
      </c>
      <c r="CB31" s="24">
        <f t="shared" si="15"/>
        <v>1.2391356392086642E-3</v>
      </c>
      <c r="CC31" s="24">
        <f t="shared" si="15"/>
        <v>2.6804351834777771E-4</v>
      </c>
      <c r="CD31" s="24">
        <f t="shared" si="15"/>
        <v>2.9776744553620909E-3</v>
      </c>
      <c r="CE31" s="24">
        <f t="shared" si="15"/>
        <v>1.3751892732014428E-3</v>
      </c>
      <c r="CF31" s="24">
        <f t="shared" si="14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4"/>
        <v>205.51331688000002</v>
      </c>
      <c r="S32" s="19">
        <f t="shared" si="5"/>
        <v>194.9174517352468</v>
      </c>
      <c r="T32" s="19">
        <f t="shared" si="6"/>
        <v>185.87873755580358</v>
      </c>
      <c r="U32" s="19">
        <f t="shared" si="7"/>
        <v>184.39154881038212</v>
      </c>
      <c r="V32" s="19"/>
      <c r="W32" s="20">
        <f t="shared" si="8"/>
        <v>199.71938127215438</v>
      </c>
      <c r="X32" s="21"/>
      <c r="Y32" s="41">
        <f t="shared" si="18"/>
        <v>4.5171943982354801E-2</v>
      </c>
      <c r="Z32" s="24">
        <f t="shared" si="18"/>
        <v>5.8718966671006401E-2</v>
      </c>
      <c r="AA32" s="24">
        <f t="shared" si="18"/>
        <v>4.0022232249312006E-2</v>
      </c>
      <c r="AB32" s="24">
        <f t="shared" si="19"/>
        <v>5.7449511947759824E-2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4.505960791430641E-2</v>
      </c>
      <c r="AH32" s="24">
        <f t="shared" si="25"/>
        <v>3.5022243390372187E-2</v>
      </c>
      <c r="AI32" s="24">
        <f t="shared" si="26"/>
        <v>0.15912066580765183</v>
      </c>
      <c r="AJ32" s="24">
        <f t="shared" si="27"/>
        <v>4.2423603943015253E-2</v>
      </c>
      <c r="AK32" s="24">
        <f t="shared" si="28"/>
        <v>2.7165597158271382E-2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4.5169521850455974E-2</v>
      </c>
      <c r="AP32" s="24">
        <f t="shared" si="32"/>
        <v>4.9292123369247376E-2</v>
      </c>
      <c r="AQ32" s="24">
        <f t="shared" si="32"/>
        <v>4.18758305114737E-2</v>
      </c>
      <c r="AR32" s="24">
        <f t="shared" si="32"/>
        <v>4.1710287557972014E-2</v>
      </c>
      <c r="AS32" s="24" t="e">
        <f t="shared" si="32"/>
        <v>#DIV/0!</v>
      </c>
      <c r="AT32" s="24">
        <f t="shared" si="32"/>
        <v>4.3250431194860273E-2</v>
      </c>
      <c r="AU32" s="21"/>
      <c r="AV32" s="24">
        <f t="shared" si="34"/>
        <v>0.54723431614720308</v>
      </c>
      <c r="AW32" s="24">
        <f t="shared" si="34"/>
        <v>0.64713007841746473</v>
      </c>
      <c r="AX32" s="24">
        <f t="shared" si="34"/>
        <v>0.33962727487573385</v>
      </c>
      <c r="AY32" s="24">
        <f t="shared" si="34"/>
        <v>0.35806715874146322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0.53324673612194085</v>
      </c>
      <c r="BE32" s="24">
        <f t="shared" si="34"/>
        <v>0.49231317516947515</v>
      </c>
      <c r="BF32" s="24">
        <f t="shared" si="34"/>
        <v>0.32258888596260205</v>
      </c>
      <c r="BG32" s="24">
        <f t="shared" si="34"/>
        <v>0.46443431544108971</v>
      </c>
      <c r="BH32" s="24">
        <f t="shared" si="34"/>
        <v>0.60665463291545962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0.54724752156387391</v>
      </c>
      <c r="BM32" s="24">
        <f t="shared" si="33"/>
        <v>0.53471079439424885</v>
      </c>
      <c r="BN32" s="24">
        <f t="shared" si="33"/>
        <v>0.46597193029244899</v>
      </c>
      <c r="BO32" s="24">
        <f t="shared" si="33"/>
        <v>0.4664375681315418</v>
      </c>
      <c r="BP32" s="24" t="e">
        <f t="shared" si="33"/>
        <v>#DIV/0!</v>
      </c>
      <c r="BQ32" s="24">
        <f t="shared" si="33"/>
        <v>0.51830786360803005</v>
      </c>
      <c r="BR32" s="21"/>
      <c r="BS32" s="35">
        <f t="shared" si="11"/>
        <v>43525</v>
      </c>
      <c r="BT32" s="24">
        <f t="shared" si="15"/>
        <v>1.6889187304742061E-2</v>
      </c>
      <c r="BU32" s="24">
        <f t="shared" si="15"/>
        <v>1.2941740082560763E-3</v>
      </c>
      <c r="BV32" s="24">
        <f t="shared" si="15"/>
        <v>4.7534442450296458E-3</v>
      </c>
      <c r="BW32" s="24">
        <f t="shared" si="15"/>
        <v>2.4019974480104576E-3</v>
      </c>
      <c r="BX32" s="24">
        <f t="shared" si="15"/>
        <v>2.2038516835349922E-3</v>
      </c>
      <c r="BY32" s="24">
        <f t="shared" si="15"/>
        <v>2.7513885152333621E-3</v>
      </c>
      <c r="BZ32" s="24">
        <f t="shared" si="15"/>
        <v>4.4409196621690772E-3</v>
      </c>
      <c r="CA32" s="24">
        <f t="shared" si="15"/>
        <v>1.5167690327410393E-3</v>
      </c>
      <c r="CB32" s="24">
        <f t="shared" si="15"/>
        <v>2.4761629530251896E-3</v>
      </c>
      <c r="CC32" s="24">
        <f t="shared" si="15"/>
        <v>2.2578625739901512E-3</v>
      </c>
      <c r="CD32" s="24">
        <f t="shared" si="15"/>
        <v>3.201592425198681E-3</v>
      </c>
      <c r="CE32" s="24">
        <f t="shared" si="15"/>
        <v>9.8232434474947649E-4</v>
      </c>
      <c r="CF32" s="24">
        <f t="shared" si="14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4"/>
        <v>213.04941563</v>
      </c>
      <c r="S33" s="19">
        <f t="shared" si="5"/>
        <v>201.95476555864698</v>
      </c>
      <c r="T33" s="19">
        <f t="shared" si="6"/>
        <v>194.26397126116069</v>
      </c>
      <c r="U33" s="19">
        <f t="shared" si="7"/>
        <v>192.85282840663302</v>
      </c>
      <c r="V33" s="19"/>
      <c r="W33" s="20">
        <f t="shared" si="8"/>
        <v>208.42035939346198</v>
      </c>
      <c r="X33" s="21"/>
      <c r="Y33" s="41">
        <f t="shared" si="18"/>
        <v>3.666822212306653E-2</v>
      </c>
      <c r="Z33" s="24">
        <f t="shared" si="18"/>
        <v>2.893307578466775E-2</v>
      </c>
      <c r="AA33" s="24">
        <f t="shared" si="18"/>
        <v>1.0294722711945425E-2</v>
      </c>
      <c r="AB33" s="24">
        <f t="shared" si="19"/>
        <v>6.9530060236873359E-2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3.1913472873031257E-2</v>
      </c>
      <c r="AH33" s="24">
        <f t="shared" si="25"/>
        <v>2.4066851623784302E-2</v>
      </c>
      <c r="AI33" s="24">
        <f t="shared" si="26"/>
        <v>1.3577113704655863E-2</v>
      </c>
      <c r="AJ33" s="24">
        <f t="shared" si="27"/>
        <v>4.2544479056866535E-2</v>
      </c>
      <c r="AK33" s="24">
        <f t="shared" si="28"/>
        <v>3.2789577215280419E-2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3.6669637103859065E-2</v>
      </c>
      <c r="AP33" s="24">
        <f t="shared" si="32"/>
        <v>3.6104072574060009E-2</v>
      </c>
      <c r="AQ33" s="24">
        <f t="shared" si="32"/>
        <v>4.5111311899456608E-2</v>
      </c>
      <c r="AR33" s="24">
        <f t="shared" si="32"/>
        <v>4.5887567249364603E-2</v>
      </c>
      <c r="AS33" s="24" t="e">
        <f t="shared" si="32"/>
        <v>#DIV/0!</v>
      </c>
      <c r="AT33" s="24">
        <f t="shared" si="32"/>
        <v>4.3566017809012259E-2</v>
      </c>
      <c r="AU33" s="21"/>
      <c r="AV33" s="24">
        <f t="shared" si="34"/>
        <v>0.55931844879766079</v>
      </c>
      <c r="AW33" s="24">
        <f t="shared" si="34"/>
        <v>0.67311139604508896</v>
      </c>
      <c r="AX33" s="24">
        <f t="shared" si="34"/>
        <v>0.33438198972493849</v>
      </c>
      <c r="AY33" s="24">
        <f t="shared" si="34"/>
        <v>0.37965695034124303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0.56246756279436094</v>
      </c>
      <c r="BE33" s="24">
        <f t="shared" si="34"/>
        <v>0.50380933849792431</v>
      </c>
      <c r="BF33" s="24">
        <f t="shared" si="34"/>
        <v>0.33601123392751098</v>
      </c>
      <c r="BG33" s="24">
        <f t="shared" si="34"/>
        <v>0.48472372196801117</v>
      </c>
      <c r="BH33" s="24">
        <f t="shared" si="34"/>
        <v>0.62607477609233375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0.55932866526651681</v>
      </c>
      <c r="BM33" s="24">
        <f t="shared" si="33"/>
        <v>0.55672287780909513</v>
      </c>
      <c r="BN33" s="24">
        <f t="shared" si="33"/>
        <v>0.48887775287128088</v>
      </c>
      <c r="BO33" s="24">
        <f t="shared" si="33"/>
        <v>0.49013455287101881</v>
      </c>
      <c r="BP33" s="24" t="e">
        <f t="shared" si="33"/>
        <v>#DIV/0!</v>
      </c>
      <c r="BQ33" s="24">
        <f t="shared" si="33"/>
        <v>0.54416846971962207</v>
      </c>
      <c r="BR33" s="21"/>
      <c r="BS33" s="35">
        <f t="shared" si="11"/>
        <v>43556</v>
      </c>
      <c r="BT33" s="24">
        <f t="shared" si="15"/>
        <v>8.4298122601430166E-3</v>
      </c>
      <c r="BU33" s="24">
        <f t="shared" si="15"/>
        <v>3.3125382274901453E-4</v>
      </c>
      <c r="BV33" s="24">
        <f t="shared" si="15"/>
        <v>5.8205840406280619E-3</v>
      </c>
      <c r="BW33" s="24">
        <f t="shared" si="15"/>
        <v>3.2071892740657346E-3</v>
      </c>
      <c r="BX33" s="24">
        <f t="shared" si="15"/>
        <v>2.7500580741568297E-3</v>
      </c>
      <c r="BY33" s="24">
        <f t="shared" si="15"/>
        <v>3.2278981729145294E-3</v>
      </c>
      <c r="BZ33" s="24">
        <f t="shared" si="15"/>
        <v>5.5624859923771317E-3</v>
      </c>
      <c r="CA33" s="24">
        <f t="shared" si="15"/>
        <v>1.0741363932518177E-3</v>
      </c>
      <c r="CB33" s="24">
        <f t="shared" si="15"/>
        <v>1.6850643097690544E-3</v>
      </c>
      <c r="CC33" s="24">
        <f t="shared" si="15"/>
        <v>2.1365805878068221E-4</v>
      </c>
      <c r="CD33" s="24">
        <f t="shared" si="15"/>
        <v>3.2022717773222214E-3</v>
      </c>
      <c r="CE33" s="24">
        <f t="shared" si="15"/>
        <v>1.1652636255304412E-3</v>
      </c>
      <c r="CF33" s="24">
        <f t="shared" si="14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4"/>
        <v>219.33834850999997</v>
      </c>
      <c r="S34" s="19">
        <f t="shared" si="5"/>
        <v>207.10329481622492</v>
      </c>
      <c r="T34" s="19">
        <f t="shared" si="6"/>
        <v>199.91742642299107</v>
      </c>
      <c r="U34" s="19">
        <f t="shared" si="7"/>
        <v>198.85307545061283</v>
      </c>
      <c r="V34" s="19"/>
      <c r="W34" s="20">
        <f t="shared" si="8"/>
        <v>215.89581857030328</v>
      </c>
      <c r="X34" s="21"/>
      <c r="Y34" s="41">
        <f t="shared" si="18"/>
        <v>2.9518575312991402E-2</v>
      </c>
      <c r="Z34" s="24">
        <f t="shared" si="18"/>
        <v>2.165055361020829E-2</v>
      </c>
      <c r="AA34" s="24">
        <f t="shared" si="18"/>
        <v>2.3327097530496888E-2</v>
      </c>
      <c r="AB34" s="24">
        <f t="shared" si="19"/>
        <v>4.2687326725152852E-2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2.4132567446497166E-2</v>
      </c>
      <c r="AH34" s="24">
        <f t="shared" si="25"/>
        <v>1.839387475996479E-2</v>
      </c>
      <c r="AI34" s="24">
        <f t="shared" si="26"/>
        <v>2.6478115893696641E-2</v>
      </c>
      <c r="AJ34" s="24">
        <f t="shared" si="27"/>
        <v>2.2430306479213291E-2</v>
      </c>
      <c r="AK34" s="24">
        <f t="shared" si="28"/>
        <v>2.869059812184549E-2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2.9518658201446835E-2</v>
      </c>
      <c r="AP34" s="24">
        <f t="shared" ref="AP34" si="35">+S34/S33-1</f>
        <v>2.5493477429641587E-2</v>
      </c>
      <c r="AQ34" s="24">
        <f t="shared" si="32"/>
        <v>2.9101923146779063E-2</v>
      </c>
      <c r="AR34" s="24">
        <f t="shared" si="32"/>
        <v>3.1113088117785903E-2</v>
      </c>
      <c r="AS34" s="24" t="e">
        <f t="shared" si="32"/>
        <v>#DIV/0!</v>
      </c>
      <c r="AT34" s="24">
        <f t="shared" si="32"/>
        <v>3.5867221410595951E-2</v>
      </c>
      <c r="AU34" s="21"/>
      <c r="AV34" s="24">
        <f t="shared" si="34"/>
        <v>0.57056327892564207</v>
      </c>
      <c r="AW34" s="24">
        <f t="shared" si="34"/>
        <v>0.66085176382362376</v>
      </c>
      <c r="AX34" s="24">
        <f t="shared" si="34"/>
        <v>0.34348523475198611</v>
      </c>
      <c r="AY34" s="24">
        <f t="shared" si="34"/>
        <v>0.40517493596643117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0.52525820935067546</v>
      </c>
      <c r="BE34" s="24">
        <f t="shared" si="34"/>
        <v>0.47921500182474697</v>
      </c>
      <c r="BF34" s="24">
        <f t="shared" si="34"/>
        <v>0.34449299360926577</v>
      </c>
      <c r="BG34" s="24">
        <f t="shared" si="34"/>
        <v>0.4704118995283848</v>
      </c>
      <c r="BH34" s="24">
        <f t="shared" si="34"/>
        <v>0.63357454188338624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0.57057594370544984</v>
      </c>
      <c r="BM34" s="24">
        <f t="shared" si="33"/>
        <v>0.55346016774155982</v>
      </c>
      <c r="BN34" s="24">
        <f t="shared" si="33"/>
        <v>0.49100171202402354</v>
      </c>
      <c r="BO34" s="24">
        <f t="shared" si="33"/>
        <v>0.4972686752689377</v>
      </c>
      <c r="BP34" s="24" t="e">
        <f t="shared" si="33"/>
        <v>#DIV/0!</v>
      </c>
      <c r="BQ34" s="24">
        <f t="shared" si="33"/>
        <v>0.56173195619509064</v>
      </c>
      <c r="BR34" s="21"/>
      <c r="BS34" s="35">
        <f t="shared" si="11"/>
        <v>43586</v>
      </c>
      <c r="BT34" s="24">
        <f t="shared" si="15"/>
        <v>6.2609415021621781E-3</v>
      </c>
      <c r="BU34" s="24">
        <f t="shared" si="15"/>
        <v>7.3150154729735854E-4</v>
      </c>
      <c r="BV34" s="24">
        <f t="shared" si="15"/>
        <v>3.686770689733671E-3</v>
      </c>
      <c r="BW34" s="24">
        <f t="shared" si="15"/>
        <v>3.0107295085776108E-3</v>
      </c>
      <c r="BX34" s="24">
        <f t="shared" si="15"/>
        <v>1.8378506530660368E-3</v>
      </c>
      <c r="BY34" s="24">
        <f t="shared" si="15"/>
        <v>4.1480437589680071E-3</v>
      </c>
      <c r="BZ34" s="24">
        <f t="shared" si="15"/>
        <v>4.6411102803159297E-3</v>
      </c>
      <c r="CA34" s="24">
        <f t="shared" si="15"/>
        <v>8.0852301983253515E-4</v>
      </c>
      <c r="CB34" s="24">
        <f t="shared" si="15"/>
        <v>1.2722104174206002E-3</v>
      </c>
      <c r="CC34" s="24">
        <f t="shared" si="15"/>
        <v>4.073952036363476E-4</v>
      </c>
      <c r="CD34" s="24">
        <f t="shared" si="15"/>
        <v>1.6978721786406789E-3</v>
      </c>
      <c r="CE34" s="24">
        <f t="shared" si="15"/>
        <v>1.015780884106886E-3</v>
      </c>
      <c r="CF34" s="24">
        <f t="shared" si="14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4"/>
        <v>225.50139944999998</v>
      </c>
      <c r="S35" s="19">
        <f t="shared" si="5"/>
        <v>212.87898960316301</v>
      </c>
      <c r="T35" s="19">
        <f t="shared" si="6"/>
        <v>206.1552685546875</v>
      </c>
      <c r="U35" s="19">
        <f t="shared" si="7"/>
        <v>205.26942772170153</v>
      </c>
      <c r="V35" s="19"/>
      <c r="W35" s="20">
        <f t="shared" si="8"/>
        <v>222.57065943284758</v>
      </c>
      <c r="X35" s="21"/>
      <c r="Y35" s="41">
        <f t="shared" si="18"/>
        <v>2.8100491570536512E-2</v>
      </c>
      <c r="Z35" s="24">
        <f t="shared" si="18"/>
        <v>2.4314652606204357E-2</v>
      </c>
      <c r="AA35" s="24">
        <f t="shared" si="18"/>
        <v>2.6054129225145939E-2</v>
      </c>
      <c r="AB35" s="24">
        <f t="shared" si="19"/>
        <v>2.2966210651350849E-2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6.60625942640507E-2</v>
      </c>
      <c r="AH35" s="24">
        <f t="shared" si="25"/>
        <v>4.365485833149485E-2</v>
      </c>
      <c r="AI35" s="24">
        <f t="shared" si="26"/>
        <v>2.1067202697122589E-2</v>
      </c>
      <c r="AJ35" s="24">
        <f t="shared" si="27"/>
        <v>2.7640159656125318E-2</v>
      </c>
      <c r="AK35" s="24">
        <f t="shared" si="28"/>
        <v>2.576575196593911E-2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2.809837395907544E-2</v>
      </c>
      <c r="AP35" s="24">
        <f t="shared" si="32"/>
        <v>2.7887990831160892E-2</v>
      </c>
      <c r="AQ35" s="24">
        <f t="shared" si="32"/>
        <v>3.1202093000628262E-2</v>
      </c>
      <c r="AR35" s="24">
        <f t="shared" si="32"/>
        <v>3.2266799276545521E-2</v>
      </c>
      <c r="AS35" s="24" t="e">
        <f t="shared" si="32"/>
        <v>#DIV/0!</v>
      </c>
      <c r="AT35" s="24">
        <f t="shared" si="32"/>
        <v>3.0916952939367581E-2</v>
      </c>
      <c r="AU35" s="21"/>
      <c r="AV35" s="24">
        <f t="shared" si="34"/>
        <v>0.55689073796885946</v>
      </c>
      <c r="AW35" s="24">
        <f t="shared" si="34"/>
        <v>0.60738764606725515</v>
      </c>
      <c r="AX35" s="24">
        <f t="shared" si="34"/>
        <v>0.36903425229493214</v>
      </c>
      <c r="AY35" s="24">
        <f t="shared" si="34"/>
        <v>0.40937480573387486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0.61952242382745637</v>
      </c>
      <c r="BE35" s="24">
        <f t="shared" si="34"/>
        <v>0.49820827551201452</v>
      </c>
      <c r="BF35" s="24">
        <f t="shared" si="34"/>
        <v>0.35356144294637915</v>
      </c>
      <c r="BG35" s="24">
        <f t="shared" si="34"/>
        <v>0.48007140375739987</v>
      </c>
      <c r="BH35" s="24">
        <f t="shared" si="34"/>
        <v>0.62155832486058249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0.55689755002484009</v>
      </c>
      <c r="BM35" s="24">
        <f t="shared" si="33"/>
        <v>0.53652531681358617</v>
      </c>
      <c r="BN35" s="24">
        <f t="shared" si="33"/>
        <v>0.49634216635949113</v>
      </c>
      <c r="BO35" s="24">
        <f t="shared" si="33"/>
        <v>0.50125319333284257</v>
      </c>
      <c r="BP35" s="24" t="e">
        <f t="shared" si="33"/>
        <v>#DIV/0!</v>
      </c>
      <c r="BQ35" s="24">
        <f t="shared" si="33"/>
        <v>0.55587434272363501</v>
      </c>
      <c r="BR35" s="21"/>
      <c r="BS35" s="35">
        <f t="shared" si="11"/>
        <v>43617</v>
      </c>
      <c r="BT35" s="24">
        <f t="shared" si="15"/>
        <v>6.9776132978446696E-3</v>
      </c>
      <c r="BU35" s="24">
        <f t="shared" si="15"/>
        <v>8.121035225118516E-4</v>
      </c>
      <c r="BV35" s="24">
        <f t="shared" si="15"/>
        <v>2.0088912171089572E-3</v>
      </c>
      <c r="BW35" s="24">
        <f t="shared" si="15"/>
        <v>2.7776375070781411E-3</v>
      </c>
      <c r="BX35" s="24">
        <f t="shared" si="15"/>
        <v>2.2077203290996805E-3</v>
      </c>
      <c r="BY35" s="24">
        <f t="shared" si="15"/>
        <v>3.346734762544352E-3</v>
      </c>
      <c r="BZ35" s="24">
        <f t="shared" si="15"/>
        <v>1.4667359661672487E-3</v>
      </c>
      <c r="CA35" s="24">
        <f t="shared" si="15"/>
        <v>2.2017422441549033E-3</v>
      </c>
      <c r="CB35" s="24">
        <f t="shared" si="15"/>
        <v>2.9867570478048023E-3</v>
      </c>
      <c r="CC35" s="24">
        <f t="shared" si="15"/>
        <v>3.2318501416536417E-4</v>
      </c>
      <c r="CD35" s="24">
        <f t="shared" si="15"/>
        <v>2.0778292660909312E-3</v>
      </c>
      <c r="CE35" s="24">
        <f t="shared" si="15"/>
        <v>9.1149405164089685E-4</v>
      </c>
      <c r="CF35" s="24">
        <f t="shared" si="14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4"/>
        <v>230.50345172999997</v>
      </c>
      <c r="S36" s="19">
        <f t="shared" si="5"/>
        <v>217.3829882706107</v>
      </c>
      <c r="T36" s="19">
        <f t="shared" si="6"/>
        <v>210.64510097656253</v>
      </c>
      <c r="U36" s="19">
        <f t="shared" si="7"/>
        <v>209.51375843547228</v>
      </c>
      <c r="V36" s="19"/>
      <c r="W36" s="20">
        <f t="shared" si="8"/>
        <v>227.71600317053958</v>
      </c>
      <c r="X36" s="21"/>
      <c r="Y36" s="41">
        <f t="shared" si="18"/>
        <v>2.2183907587229212E-2</v>
      </c>
      <c r="Z36" s="24">
        <f t="shared" si="18"/>
        <v>2.2102224175449159E-2</v>
      </c>
      <c r="AA36" s="24">
        <f t="shared" si="18"/>
        <v>5.9306159108218903E-3</v>
      </c>
      <c r="AB36" s="24">
        <f t="shared" si="18"/>
        <v>1.1643534596603722E-3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5.9416332702100227E-4</v>
      </c>
      <c r="AH36" s="24">
        <f t="shared" si="18"/>
        <v>3.8143182856258617E-2</v>
      </c>
      <c r="AI36" s="24">
        <f t="shared" si="18"/>
        <v>1.788459015164312E-2</v>
      </c>
      <c r="AJ36" s="24">
        <f t="shared" si="18"/>
        <v>2.5482219428363928E-2</v>
      </c>
      <c r="AK36" s="24">
        <f t="shared" si="18"/>
        <v>2.2579935652963234E-2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2.2181912361519895E-2</v>
      </c>
      <c r="AP36" s="24">
        <f t="shared" si="32"/>
        <v>2.1157553762556791E-2</v>
      </c>
      <c r="AQ36" s="24">
        <f t="shared" si="32"/>
        <v>2.1778887599392061E-2</v>
      </c>
      <c r="AR36" s="24">
        <f t="shared" si="32"/>
        <v>2.0676877023913631E-2</v>
      </c>
      <c r="AS36" s="24" t="e">
        <f t="shared" si="32"/>
        <v>#DIV/0!</v>
      </c>
      <c r="AT36" s="24">
        <f t="shared" si="32"/>
        <v>2.3117798863530936E-2</v>
      </c>
      <c r="AU36" s="21"/>
      <c r="AV36" s="24">
        <f t="shared" si="34"/>
        <v>0.54054644721092182</v>
      </c>
      <c r="AW36" s="24">
        <f t="shared" si="34"/>
        <v>0.58025683726860988</v>
      </c>
      <c r="AX36" s="24">
        <f t="shared" si="34"/>
        <v>0.34431928417333912</v>
      </c>
      <c r="AY36" s="24">
        <f t="shared" si="34"/>
        <v>0.41614836797928922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0.61158716976447924</v>
      </c>
      <c r="BE36" s="24">
        <f t="shared" si="34"/>
        <v>0.46842488153240325</v>
      </c>
      <c r="BF36" s="24">
        <f t="shared" si="34"/>
        <v>0.35804325481477406</v>
      </c>
      <c r="BG36" s="24">
        <f t="shared" si="34"/>
        <v>0.4821614503265641</v>
      </c>
      <c r="BH36" s="24">
        <f t="shared" si="34"/>
        <v>0.59777158226233462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0.5405497101593626</v>
      </c>
      <c r="BM36" s="24">
        <f t="shared" si="33"/>
        <v>0.51923905823735383</v>
      </c>
      <c r="BN36" s="24">
        <f t="shared" si="33"/>
        <v>0.48720080937703192</v>
      </c>
      <c r="BO36" s="24">
        <f t="shared" si="33"/>
        <v>0.48871410607897303</v>
      </c>
      <c r="BP36" s="24" t="e">
        <f t="shared" si="33"/>
        <v>#DIV/0!</v>
      </c>
      <c r="BQ36" s="24">
        <f t="shared" si="33"/>
        <v>0.53974762703301016</v>
      </c>
      <c r="BR36" s="21"/>
      <c r="BS36" s="35">
        <f t="shared" si="11"/>
        <v>43647</v>
      </c>
      <c r="BT36" s="24">
        <f t="shared" si="15"/>
        <v>6.3193531478532676E-3</v>
      </c>
      <c r="BU36" s="24">
        <f t="shared" si="15"/>
        <v>1.8448851514381382E-4</v>
      </c>
      <c r="BV36" s="24">
        <f t="shared" si="15"/>
        <v>1.013392383990679E-4</v>
      </c>
      <c r="BW36" s="24">
        <f t="shared" si="15"/>
        <v>2.1766764980955602E-3</v>
      </c>
      <c r="BX36" s="24">
        <f t="shared" si="15"/>
        <v>1.6736941206103842E-3</v>
      </c>
      <c r="BY36" s="24">
        <f t="shared" si="15"/>
        <v>3.9929852289099831E-3</v>
      </c>
      <c r="BZ36" s="24">
        <f t="shared" si="15"/>
        <v>2.0794951514691985E-3</v>
      </c>
      <c r="CA36" s="24">
        <f t="shared" si="15"/>
        <v>2.0533540161409628E-5</v>
      </c>
      <c r="CB36" s="24">
        <f t="shared" si="15"/>
        <v>2.6491440625841249E-3</v>
      </c>
      <c r="CC36" s="24">
        <f t="shared" si="15"/>
        <v>2.7248468190649153E-4</v>
      </c>
      <c r="CD36" s="24">
        <f t="shared" si="15"/>
        <v>1.9147499371400536E-3</v>
      </c>
      <c r="CE36" s="24">
        <f t="shared" si="15"/>
        <v>7.9697802185619085E-4</v>
      </c>
      <c r="CF36" s="24">
        <f t="shared" si="14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4"/>
        <v>239.39674882999998</v>
      </c>
      <c r="S37" s="19">
        <f t="shared" si="5"/>
        <v>226.28220431981259</v>
      </c>
      <c r="T37" s="19">
        <f t="shared" si="6"/>
        <v>218.64416916852679</v>
      </c>
      <c r="U37" s="19">
        <f t="shared" si="7"/>
        <v>217.41418071377072</v>
      </c>
      <c r="V37" s="19"/>
      <c r="W37" s="20">
        <f t="shared" si="8"/>
        <v>236.37908507286332</v>
      </c>
      <c r="X37" s="21"/>
      <c r="Y37" s="41">
        <f t="shared" si="18"/>
        <v>3.8582444193978604E-2</v>
      </c>
      <c r="Z37" s="24">
        <f t="shared" si="18"/>
        <v>4.4136328737393038E-2</v>
      </c>
      <c r="AA37" s="24">
        <f t="shared" si="18"/>
        <v>4.2777935143530232E-2</v>
      </c>
      <c r="AB37" s="24">
        <f t="shared" si="18"/>
        <v>3.0995975417241084E-2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8.8136296933130076E-3</v>
      </c>
      <c r="AH37" s="24">
        <f t="shared" si="18"/>
        <v>2.6386490684006114E-2</v>
      </c>
      <c r="AI37" s="24">
        <f t="shared" si="18"/>
        <v>2.9631812165506144E-2</v>
      </c>
      <c r="AJ37" s="24">
        <f t="shared" si="18"/>
        <v>3.8863115538160686E-2</v>
      </c>
      <c r="AK37" s="24">
        <f t="shared" si="18"/>
        <v>4.4693590116905657E-2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3.8582056074445203E-2</v>
      </c>
      <c r="AP37" s="24">
        <f t="shared" si="32"/>
        <v>4.0937959865211093E-2</v>
      </c>
      <c r="AQ37" s="24">
        <f t="shared" si="32"/>
        <v>3.7974147772153799E-2</v>
      </c>
      <c r="AR37" s="24">
        <f t="shared" si="32"/>
        <v>3.7708369785804274E-2</v>
      </c>
      <c r="AS37" s="24" t="e">
        <f t="shared" si="32"/>
        <v>#DIV/0!</v>
      </c>
      <c r="AT37" s="24">
        <f t="shared" si="32"/>
        <v>3.8043360070024734E-2</v>
      </c>
      <c r="AU37" s="21"/>
      <c r="AV37" s="24">
        <f t="shared" si="34"/>
        <v>0.54234177121405103</v>
      </c>
      <c r="AW37" s="24">
        <f t="shared" si="34"/>
        <v>0.58238785358307177</v>
      </c>
      <c r="AX37" s="24">
        <f t="shared" si="34"/>
        <v>0.37918290279547495</v>
      </c>
      <c r="AY37" s="24">
        <f t="shared" si="34"/>
        <v>0.4634380829819742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0.46651996965109976</v>
      </c>
      <c r="BE37" s="24">
        <f t="shared" si="34"/>
        <v>0.41847577901075828</v>
      </c>
      <c r="BF37" s="24">
        <f t="shared" si="34"/>
        <v>0.36838617742668722</v>
      </c>
      <c r="BG37" s="24">
        <f t="shared" si="34"/>
        <v>0.50414073784101188</v>
      </c>
      <c r="BH37" s="24">
        <f t="shared" si="34"/>
        <v>0.59509878587863629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0.54234591669788434</v>
      </c>
      <c r="BM37" s="24">
        <f t="shared" si="33"/>
        <v>0.52970607243507062</v>
      </c>
      <c r="BN37" s="24">
        <f t="shared" si="33"/>
        <v>0.50120565995942745</v>
      </c>
      <c r="BO37" s="24">
        <f t="shared" si="33"/>
        <v>0.50032939836899759</v>
      </c>
      <c r="BP37" s="24" t="e">
        <f t="shared" si="33"/>
        <v>#DIV/0!</v>
      </c>
      <c r="BQ37" s="24">
        <f t="shared" si="33"/>
        <v>0.53814624070312944</v>
      </c>
      <c r="BR37" s="21"/>
      <c r="BS37" s="35">
        <f t="shared" si="11"/>
        <v>43678</v>
      </c>
      <c r="BT37" s="24">
        <f t="shared" si="15"/>
        <v>1.2618221478344373E-2</v>
      </c>
      <c r="BU37" s="24">
        <f t="shared" si="15"/>
        <v>1.3095688661098005E-3</v>
      </c>
      <c r="BV37" s="24">
        <f t="shared" si="15"/>
        <v>2.6422532730479855E-3</v>
      </c>
      <c r="BW37" s="24">
        <f t="shared" si="15"/>
        <v>2.6398116213268538E-3</v>
      </c>
      <c r="BX37" s="24">
        <f t="shared" si="15"/>
        <v>3.4261840368792207E-3</v>
      </c>
      <c r="BY37" s="24">
        <f t="shared" si="15"/>
        <v>4.4481710062914482E-3</v>
      </c>
      <c r="BZ37" s="24">
        <f t="shared" si="15"/>
        <v>4.3811151486439527E-3</v>
      </c>
      <c r="CA37" s="24">
        <f t="shared" si="15"/>
        <v>2.98154737579166E-4</v>
      </c>
      <c r="CB37" s="24">
        <f t="shared" si="15"/>
        <v>1.8612233724563298E-3</v>
      </c>
      <c r="CC37" s="24">
        <f t="shared" si="15"/>
        <v>4.4956326099613046E-4</v>
      </c>
      <c r="CD37" s="24">
        <f t="shared" si="15"/>
        <v>2.9296215507076287E-3</v>
      </c>
      <c r="CE37" s="24">
        <f t="shared" si="15"/>
        <v>1.5781094281309025E-3</v>
      </c>
      <c r="CF37" s="24">
        <f t="shared" si="14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4"/>
        <v>253.88852285999997</v>
      </c>
      <c r="S38" s="19">
        <f t="shared" si="5"/>
        <v>240.95664980231368</v>
      </c>
      <c r="T38" s="19">
        <f t="shared" si="6"/>
        <v>234.11917215401783</v>
      </c>
      <c r="U38" s="19">
        <f t="shared" si="7"/>
        <v>234.08943871665468</v>
      </c>
      <c r="V38" s="19"/>
      <c r="W38" s="20">
        <f t="shared" si="8"/>
        <v>253.10924684915321</v>
      </c>
      <c r="X38" s="21"/>
      <c r="Y38" s="41">
        <f t="shared" si="18"/>
        <v>6.0534542592812324E-2</v>
      </c>
      <c r="Z38" s="24">
        <f t="shared" si="18"/>
        <v>5.9288427283394229E-2</v>
      </c>
      <c r="AA38" s="24">
        <f t="shared" si="18"/>
        <v>5.3739957519085557E-2</v>
      </c>
      <c r="AB38" s="24">
        <f t="shared" si="18"/>
        <v>7.6827354560226047E-2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6.7713050297601551E-2</v>
      </c>
      <c r="AH38" s="24">
        <f t="shared" si="18"/>
        <v>7.6591259833628023E-2</v>
      </c>
      <c r="AI38" s="24">
        <f t="shared" si="18"/>
        <v>1.2132856454916574E-2</v>
      </c>
      <c r="AJ38" s="24">
        <f t="shared" si="18"/>
        <v>5.0994698382142767E-2</v>
      </c>
      <c r="AK38" s="24">
        <f t="shared" si="18"/>
        <v>8.0352259536257131E-2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6.0534548195935844E-2</v>
      </c>
      <c r="AP38" s="24">
        <f t="shared" ref="AP38:AP52" si="37">+S38/S37-1</f>
        <v>6.4850196800103621E-2</v>
      </c>
      <c r="AQ38" s="24">
        <f t="shared" ref="AQ38:AQ52" si="38">+T38/T37-1</f>
        <v>7.0777112622487648E-2</v>
      </c>
      <c r="AR38" s="24">
        <f t="shared" ref="AR38:AT95" si="39">+U38/U37-1</f>
        <v>7.6698115772113384E-2</v>
      </c>
      <c r="AS38" s="24" t="e">
        <f t="shared" si="39"/>
        <v>#DIV/0!</v>
      </c>
      <c r="AT38" s="24">
        <f t="shared" si="39"/>
        <v>7.0776827700863798E-2</v>
      </c>
      <c r="AU38" s="21"/>
      <c r="AV38" s="24">
        <f t="shared" si="34"/>
        <v>0.53813112908805305</v>
      </c>
      <c r="AW38" s="24">
        <f t="shared" si="34"/>
        <v>0.57090979820683163</v>
      </c>
      <c r="AX38" s="24">
        <f t="shared" si="34"/>
        <v>0.39079637138687628</v>
      </c>
      <c r="AY38" s="24">
        <f t="shared" si="34"/>
        <v>0.47000996622167746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0.51839613422663322</v>
      </c>
      <c r="BE38" s="24">
        <f t="shared" si="34"/>
        <v>0.4497295717872114</v>
      </c>
      <c r="BF38" s="24">
        <f t="shared" si="34"/>
        <v>0.36528452876892281</v>
      </c>
      <c r="BG38" s="24">
        <f t="shared" si="34"/>
        <v>0.51036947856944348</v>
      </c>
      <c r="BH38" s="24">
        <f t="shared" si="34"/>
        <v>0.58988004840445596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0.53812815904654765</v>
      </c>
      <c r="BM38" s="24">
        <f t="shared" si="33"/>
        <v>0.52785261899306102</v>
      </c>
      <c r="BN38" s="24">
        <f t="shared" si="33"/>
        <v>0.50571458555996096</v>
      </c>
      <c r="BO38" s="24">
        <f t="shared" si="33"/>
        <v>0.50436001741712455</v>
      </c>
      <c r="BP38" s="24" t="e">
        <f t="shared" si="33"/>
        <v>#DIV/0!</v>
      </c>
      <c r="BQ38" s="24">
        <f t="shared" si="33"/>
        <v>0.53725976133585007</v>
      </c>
      <c r="BR38" s="21"/>
      <c r="BS38" s="35">
        <f t="shared" si="11"/>
        <v>43709</v>
      </c>
      <c r="BT38" s="24">
        <f t="shared" si="15"/>
        <v>1.7040726249095653E-2</v>
      </c>
      <c r="BU38" s="24">
        <f t="shared" si="15"/>
        <v>1.6517970970420682E-3</v>
      </c>
      <c r="BV38" s="24">
        <f t="shared" si="15"/>
        <v>6.5013120036491682E-3</v>
      </c>
      <c r="BW38" s="24">
        <f t="shared" si="15"/>
        <v>2.5093678205091786E-3</v>
      </c>
      <c r="BX38" s="24">
        <f t="shared" si="15"/>
        <v>4.6280687493420996E-3</v>
      </c>
      <c r="BY38" s="24">
        <f t="shared" si="15"/>
        <v>8.255603323681306E-3</v>
      </c>
      <c r="BZ38" s="24">
        <f t="shared" si="15"/>
        <v>5.5019276332388348E-3</v>
      </c>
      <c r="CA38" s="24">
        <f t="shared" si="15"/>
        <v>2.2249961152427822E-3</v>
      </c>
      <c r="CB38" s="24">
        <f t="shared" si="15"/>
        <v>5.3390750601928459E-3</v>
      </c>
      <c r="CC38" s="24">
        <f t="shared" si="15"/>
        <v>1.8248897647925777E-4</v>
      </c>
      <c r="CD38" s="24">
        <f t="shared" si="15"/>
        <v>3.8451765517725331E-3</v>
      </c>
      <c r="CE38" s="24">
        <f t="shared" si="15"/>
        <v>2.8538945317656151E-3</v>
      </c>
      <c r="CF38" s="24">
        <f t="shared" si="14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4"/>
        <v>262.64631773999997</v>
      </c>
      <c r="S39" s="19">
        <f t="shared" si="5"/>
        <v>249.11804309562166</v>
      </c>
      <c r="T39" s="19">
        <f t="shared" si="6"/>
        <v>243.19817698102682</v>
      </c>
      <c r="U39" s="19">
        <f t="shared" si="7"/>
        <v>244.24267314347517</v>
      </c>
      <c r="V39" s="19"/>
      <c r="W39" s="20">
        <f t="shared" si="8"/>
        <v>263.79384866089009</v>
      </c>
      <c r="X39" s="21"/>
      <c r="Y39" s="41">
        <f t="shared" si="18"/>
        <v>3.4494208098814871E-2</v>
      </c>
      <c r="Z39" s="24">
        <f t="shared" si="18"/>
        <v>2.5544632058165373E-2</v>
      </c>
      <c r="AA39" s="24">
        <f t="shared" si="18"/>
        <v>5.9019505886169776E-2</v>
      </c>
      <c r="AB39" s="24">
        <f t="shared" si="18"/>
        <v>4.7063430325707589E-2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5.8541242939007532E-3</v>
      </c>
      <c r="AH39" s="24">
        <f t="shared" si="18"/>
        <v>1.1455469894325887E-2</v>
      </c>
      <c r="AI39" s="24">
        <f t="shared" si="18"/>
        <v>1.941665223553013E-2</v>
      </c>
      <c r="AJ39" s="24">
        <f t="shared" si="18"/>
        <v>2.3055575716951049E-2</v>
      </c>
      <c r="AK39" s="24">
        <f t="shared" si="18"/>
        <v>3.7371551368345468E-2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3.4494646632093895E-2</v>
      </c>
      <c r="AP39" s="24">
        <f t="shared" si="37"/>
        <v>3.3870795016463617E-2</v>
      </c>
      <c r="AQ39" s="24">
        <f t="shared" si="38"/>
        <v>3.8779416241213616E-2</v>
      </c>
      <c r="AR39" s="24">
        <f t="shared" si="39"/>
        <v>4.3373312706815881E-2</v>
      </c>
      <c r="AS39" s="24" t="e">
        <f t="shared" si="39"/>
        <v>#DIV/0!</v>
      </c>
      <c r="AT39" s="24">
        <f t="shared" si="39"/>
        <v>4.2213399726579892E-2</v>
      </c>
      <c r="AU39" s="21"/>
      <c r="AV39" s="24">
        <f t="shared" si="34"/>
        <v>0.50412932066790717</v>
      </c>
      <c r="AW39" s="24">
        <f t="shared" si="34"/>
        <v>0.52352489481782549</v>
      </c>
      <c r="AX39" s="24">
        <f t="shared" si="34"/>
        <v>0.44056222838061343</v>
      </c>
      <c r="AY39" s="24">
        <f t="shared" si="34"/>
        <v>0.4610745764000963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0.50946274230455924</v>
      </c>
      <c r="BE39" s="24">
        <f t="shared" si="34"/>
        <v>0.42918509813357608</v>
      </c>
      <c r="BF39" s="24">
        <f t="shared" si="34"/>
        <v>0.37194184466146396</v>
      </c>
      <c r="BG39" s="24">
        <f t="shared" si="34"/>
        <v>0.48782801825222921</v>
      </c>
      <c r="BH39" s="24">
        <f t="shared" si="34"/>
        <v>0.54770899267545148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0.50411894100556998</v>
      </c>
      <c r="BM39" s="24">
        <f t="shared" si="33"/>
        <v>0.5068094701410788</v>
      </c>
      <c r="BN39" s="24">
        <f t="shared" si="33"/>
        <v>0.49919849247505632</v>
      </c>
      <c r="BO39" s="24">
        <f t="shared" si="33"/>
        <v>0.50248790927416431</v>
      </c>
      <c r="BP39" s="24" t="e">
        <f t="shared" si="33"/>
        <v>#DIV/0!</v>
      </c>
      <c r="BQ39" s="24">
        <f t="shared" si="33"/>
        <v>0.52385008927109022</v>
      </c>
      <c r="BR39" s="21"/>
      <c r="BS39" s="35">
        <f t="shared" si="11"/>
        <v>43739</v>
      </c>
      <c r="BT39" s="24">
        <f t="shared" si="15"/>
        <v>7.3334313420431911E-3</v>
      </c>
      <c r="BU39" s="24">
        <f t="shared" si="15"/>
        <v>1.8024514650102992E-3</v>
      </c>
      <c r="BV39" s="24">
        <f t="shared" si="15"/>
        <v>4.0438028035873963E-3</v>
      </c>
      <c r="BW39" s="24">
        <f t="shared" si="15"/>
        <v>2.2657375073358885E-3</v>
      </c>
      <c r="BX39" s="24">
        <f t="shared" si="15"/>
        <v>4.8868809597895175E-3</v>
      </c>
      <c r="BY39" s="24">
        <f t="shared" si="15"/>
        <v>4.5036538014644259E-3</v>
      </c>
      <c r="BZ39" s="24">
        <f t="shared" si="15"/>
        <v>5.3006375620842242E-3</v>
      </c>
      <c r="CA39" s="24">
        <f t="shared" si="15"/>
        <v>1.936638452237002E-4</v>
      </c>
      <c r="CB39" s="24">
        <f t="shared" si="15"/>
        <v>8.1063575026881721E-4</v>
      </c>
      <c r="CC39" s="24">
        <f t="shared" si="15"/>
        <v>2.7871518655790445E-4</v>
      </c>
      <c r="CD39" s="24">
        <f t="shared" si="15"/>
        <v>1.7228320250188103E-3</v>
      </c>
      <c r="CE39" s="24">
        <f t="shared" si="15"/>
        <v>1.3521395570505229E-3</v>
      </c>
      <c r="CF39" s="24">
        <f t="shared" si="14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4"/>
        <v>274.44801722</v>
      </c>
      <c r="S40" s="19">
        <f t="shared" si="5"/>
        <v>259.99614524820623</v>
      </c>
      <c r="T40" s="19">
        <f t="shared" si="6"/>
        <v>251.79690273437504</v>
      </c>
      <c r="U40" s="19">
        <f t="shared" si="7"/>
        <v>252.90161622206205</v>
      </c>
      <c r="V40" s="19"/>
      <c r="W40" s="20">
        <f t="shared" si="8"/>
        <v>276.37037136667976</v>
      </c>
      <c r="X40" s="21"/>
      <c r="Y40" s="41">
        <f t="shared" si="18"/>
        <v>4.4933364858572356E-2</v>
      </c>
      <c r="Z40" s="24">
        <f t="shared" si="18"/>
        <v>5.1970376889006076E-2</v>
      </c>
      <c r="AA40" s="24">
        <f t="shared" si="18"/>
        <v>5.627964059220103E-2</v>
      </c>
      <c r="AB40" s="24">
        <f t="shared" si="18"/>
        <v>4.8035273478132634E-2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7.8846957861150813E-2</v>
      </c>
      <c r="AH40" s="24">
        <f t="shared" si="18"/>
        <v>3.7326916640606056E-2</v>
      </c>
      <c r="AI40" s="24">
        <f t="shared" si="18"/>
        <v>2.4392696058548102E-2</v>
      </c>
      <c r="AJ40" s="24">
        <f t="shared" si="18"/>
        <v>3.5024044209796212E-2</v>
      </c>
      <c r="AK40" s="24">
        <f t="shared" si="18"/>
        <v>5.0504151136767872E-2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4.4933809015677229E-2</v>
      </c>
      <c r="AP40" s="24">
        <f t="shared" si="37"/>
        <v>4.3666456340976989E-2</v>
      </c>
      <c r="AQ40" s="24">
        <f t="shared" si="38"/>
        <v>3.5356867638111744E-2</v>
      </c>
      <c r="AR40" s="24">
        <f t="shared" si="39"/>
        <v>3.5452212208226141E-2</v>
      </c>
      <c r="AS40" s="24" t="e">
        <f t="shared" si="39"/>
        <v>#DIV/0!</v>
      </c>
      <c r="AT40" s="24">
        <f t="shared" si="39"/>
        <v>4.7675572306300928E-2</v>
      </c>
      <c r="AU40" s="21"/>
      <c r="AV40" s="24">
        <f t="shared" si="34"/>
        <v>0.5217512807020559</v>
      </c>
      <c r="AW40" s="24">
        <f t="shared" si="34"/>
        <v>0.54524797331800468</v>
      </c>
      <c r="AX40" s="24">
        <f t="shared" si="34"/>
        <v>0.46012845280894576</v>
      </c>
      <c r="AY40" s="24">
        <f t="shared" si="34"/>
        <v>0.49127554716662392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0.60591291131943192</v>
      </c>
      <c r="BE40" s="24">
        <f t="shared" si="34"/>
        <v>0.46780095417793799</v>
      </c>
      <c r="BF40" s="24">
        <f t="shared" si="34"/>
        <v>0.39115307566095359</v>
      </c>
      <c r="BG40" s="24">
        <f t="shared" si="34"/>
        <v>0.50169294485213967</v>
      </c>
      <c r="BH40" s="24">
        <f t="shared" si="34"/>
        <v>0.55365525840145735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0.52174084465151904</v>
      </c>
      <c r="BM40" s="24">
        <f t="shared" si="33"/>
        <v>0.52434832217345306</v>
      </c>
      <c r="BN40" s="24">
        <f t="shared" si="33"/>
        <v>0.51291395017453878</v>
      </c>
      <c r="BO40" s="24">
        <f t="shared" si="33"/>
        <v>0.51615807506398448</v>
      </c>
      <c r="BP40" s="24" t="e">
        <f t="shared" si="33"/>
        <v>#DIV/0!</v>
      </c>
      <c r="BQ40" s="24">
        <f t="shared" si="33"/>
        <v>0.54824719024854707</v>
      </c>
      <c r="BR40" s="21"/>
      <c r="BS40" s="35">
        <f t="shared" si="11"/>
        <v>43770</v>
      </c>
      <c r="BT40" s="24">
        <f t="shared" si="15"/>
        <v>1.4790741517026492E-2</v>
      </c>
      <c r="BU40" s="24">
        <f t="shared" si="15"/>
        <v>1.7595241059567873E-3</v>
      </c>
      <c r="BV40" s="24">
        <f t="shared" si="15"/>
        <v>4.1774531338105514E-3</v>
      </c>
      <c r="BW40" s="24">
        <f t="shared" si="15"/>
        <v>1.4798438358448833E-3</v>
      </c>
      <c r="BX40" s="24">
        <f t="shared" si="15"/>
        <v>5.5292543176822296E-4</v>
      </c>
      <c r="BY40" s="24">
        <f t="shared" si="15"/>
        <v>6.2162179079348762E-3</v>
      </c>
      <c r="BZ40" s="24">
        <f t="shared" si="15"/>
        <v>6.0726357498495052E-3</v>
      </c>
      <c r="CA40" s="24">
        <f t="shared" si="15"/>
        <v>2.5361707571425786E-3</v>
      </c>
      <c r="CB40" s="24">
        <f t="shared" si="15"/>
        <v>2.5825792975887434E-3</v>
      </c>
      <c r="CC40" s="24">
        <f t="shared" si="15"/>
        <v>3.450402384648282E-4</v>
      </c>
      <c r="CD40" s="24">
        <f t="shared" si="15"/>
        <v>2.588239258288791E-3</v>
      </c>
      <c r="CE40" s="24">
        <f t="shared" si="15"/>
        <v>1.8323723846520805E-3</v>
      </c>
      <c r="CF40" s="24">
        <f t="shared" si="14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4"/>
        <v>284.39870813000005</v>
      </c>
      <c r="S41" s="19">
        <f t="shared" si="5"/>
        <v>268.44387895738765</v>
      </c>
      <c r="T41" s="19">
        <f t="shared" si="6"/>
        <v>259.7599071986607</v>
      </c>
      <c r="U41" s="19">
        <f t="shared" si="7"/>
        <v>260.91329790915648</v>
      </c>
      <c r="V41" s="19"/>
      <c r="W41" s="20">
        <f t="shared" si="8"/>
        <v>288.15597225285546</v>
      </c>
      <c r="X41" s="21"/>
      <c r="Y41" s="41">
        <f t="shared" si="18"/>
        <v>3.6257466342476841E-2</v>
      </c>
      <c r="Z41" s="24">
        <f t="shared" si="18"/>
        <v>3.3589505643186968E-2</v>
      </c>
      <c r="AA41" s="24">
        <f t="shared" si="18"/>
        <v>3.156098001228469E-2</v>
      </c>
      <c r="AB41" s="24">
        <f t="shared" si="18"/>
        <v>2.6565352457552205E-2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9.3424726052479201E-2</v>
      </c>
      <c r="AH41" s="24">
        <f t="shared" si="18"/>
        <v>1.5189019872274834E-2</v>
      </c>
      <c r="AI41" s="24">
        <f t="shared" si="18"/>
        <v>4.1097965026752892E-3</v>
      </c>
      <c r="AJ41" s="24">
        <f t="shared" si="18"/>
        <v>3.1434969695210313E-2</v>
      </c>
      <c r="AK41" s="24">
        <f t="shared" si="18"/>
        <v>3.8198533527070255E-2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3.6257106211933232E-2</v>
      </c>
      <c r="AP41" s="24">
        <f t="shared" si="37"/>
        <v>3.2491765218737312E-2</v>
      </c>
      <c r="AQ41" s="24">
        <f t="shared" si="38"/>
        <v>3.1624711733193811E-2</v>
      </c>
      <c r="AR41" s="24">
        <f t="shared" si="39"/>
        <v>3.16790450246065E-2</v>
      </c>
      <c r="AS41" s="24" t="e">
        <f t="shared" si="39"/>
        <v>#DIV/0!</v>
      </c>
      <c r="AT41" s="24">
        <f t="shared" si="39"/>
        <v>4.26442271213614E-2</v>
      </c>
      <c r="AU41" s="21"/>
      <c r="AV41" s="24">
        <f t="shared" si="34"/>
        <v>0.54139170117284863</v>
      </c>
      <c r="AW41" s="24">
        <f t="shared" si="34"/>
        <v>0.56993119997166541</v>
      </c>
      <c r="AX41" s="24">
        <f t="shared" si="34"/>
        <v>0.48609832129600461</v>
      </c>
      <c r="AY41" s="24">
        <f t="shared" si="34"/>
        <v>0.50505177615428787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0.61487839850661752</v>
      </c>
      <c r="BE41" s="24">
        <f t="shared" si="34"/>
        <v>0.45352540534836439</v>
      </c>
      <c r="BF41" s="24">
        <f t="shared" si="34"/>
        <v>0.39670028403825075</v>
      </c>
      <c r="BG41" s="24">
        <f t="shared" si="34"/>
        <v>0.50403510298537646</v>
      </c>
      <c r="BH41" s="24">
        <f t="shared" si="34"/>
        <v>0.56379348980721966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0.54138439313472064</v>
      </c>
      <c r="BM41" s="24">
        <f t="shared" si="33"/>
        <v>0.54206508835290856</v>
      </c>
      <c r="BN41" s="24">
        <f t="shared" si="33"/>
        <v>0.52396584533241475</v>
      </c>
      <c r="BO41" s="24">
        <f t="shared" si="33"/>
        <v>0.52976936093837557</v>
      </c>
      <c r="BP41" s="24" t="e">
        <f t="shared" si="33"/>
        <v>#DIV/0!</v>
      </c>
      <c r="BQ41" s="24">
        <f t="shared" si="33"/>
        <v>0.57152809881477706</v>
      </c>
      <c r="BR41" s="21"/>
      <c r="BS41" s="35">
        <f t="shared" si="11"/>
        <v>43800</v>
      </c>
      <c r="BT41" s="24">
        <f t="shared" si="15"/>
        <v>9.6239333601264455E-3</v>
      </c>
      <c r="BU41" s="24">
        <f t="shared" si="15"/>
        <v>9.9743521821778463E-4</v>
      </c>
      <c r="BV41" s="24">
        <f t="shared" si="15"/>
        <v>2.3171502975241659E-3</v>
      </c>
      <c r="BW41" s="24">
        <f t="shared" si="15"/>
        <v>1.5283240231402388E-3</v>
      </c>
      <c r="BX41" s="24">
        <f t="shared" si="15"/>
        <v>3.3441541448790122E-3</v>
      </c>
      <c r="BY41" s="24">
        <f t="shared" si="15"/>
        <v>4.894781567238716E-3</v>
      </c>
      <c r="BZ41" s="24">
        <f t="shared" si="15"/>
        <v>5.6541689636991615E-3</v>
      </c>
      <c r="CA41" s="24">
        <f t="shared" si="15"/>
        <v>3.1026059917295947E-3</v>
      </c>
      <c r="CB41" s="24">
        <f t="shared" si="15"/>
        <v>1.0432498944245546E-3</v>
      </c>
      <c r="CC41" s="24">
        <f t="shared" si="15"/>
        <v>5.6991243888192665E-5</v>
      </c>
      <c r="CD41" s="24">
        <f t="shared" si="15"/>
        <v>2.3009809133450643E-3</v>
      </c>
      <c r="CE41" s="24">
        <f t="shared" si="15"/>
        <v>1.3932932359209426E-3</v>
      </c>
      <c r="CF41" s="24">
        <f t="shared" si="14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4"/>
        <v>291.52938536999994</v>
      </c>
      <c r="S42" s="19">
        <f t="shared" si="5"/>
        <v>277.98883410455414</v>
      </c>
      <c r="T42" s="19">
        <f t="shared" si="6"/>
        <v>266.1924142299107</v>
      </c>
      <c r="U42" s="19">
        <f t="shared" si="7"/>
        <v>266.36986503244412</v>
      </c>
      <c r="V42" s="19"/>
      <c r="W42" s="20">
        <f t="shared" si="8"/>
        <v>291.34897552185896</v>
      </c>
      <c r="X42" s="21"/>
      <c r="Y42" s="41">
        <f t="shared" si="18"/>
        <v>2.5070051206209865E-2</v>
      </c>
      <c r="Z42" s="24">
        <f t="shared" si="18"/>
        <v>4.7155132422550983E-2</v>
      </c>
      <c r="AA42" s="24">
        <f t="shared" si="18"/>
        <v>4.250469306106508E-2</v>
      </c>
      <c r="AB42" s="24">
        <f t="shared" si="18"/>
        <v>1.4197361619121329E-2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6.1126764281982382E-4</v>
      </c>
      <c r="AH42" s="24">
        <f t="shared" si="18"/>
        <v>5.466813720151964E-2</v>
      </c>
      <c r="AI42" s="24">
        <f t="shared" si="18"/>
        <v>-1.0979200608027817E-3</v>
      </c>
      <c r="AJ42" s="24">
        <f t="shared" si="18"/>
        <v>3.8211187291813165E-2</v>
      </c>
      <c r="AK42" s="24">
        <f t="shared" si="18"/>
        <v>2.9074988503450472E-2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2.5072818673776975E-2</v>
      </c>
      <c r="AP42" s="24">
        <f t="shared" si="37"/>
        <v>3.5556613114958058E-2</v>
      </c>
      <c r="AQ42" s="24">
        <f t="shared" si="38"/>
        <v>2.4763278908667363E-2</v>
      </c>
      <c r="AR42" s="24">
        <f t="shared" si="39"/>
        <v>2.09133346863275E-2</v>
      </c>
      <c r="AS42" s="24" t="e">
        <f t="shared" si="39"/>
        <v>#DIV/0!</v>
      </c>
      <c r="AT42" s="24">
        <f t="shared" si="39"/>
        <v>1.1080815865241345E-2</v>
      </c>
      <c r="AU42" s="21"/>
      <c r="AV42" s="24">
        <f t="shared" si="34"/>
        <v>0.53593951687257957</v>
      </c>
      <c r="AW42" s="24">
        <f t="shared" si="34"/>
        <v>0.59587702083515781</v>
      </c>
      <c r="AX42" s="24">
        <f t="shared" si="34"/>
        <v>0.50095176947183373</v>
      </c>
      <c r="AY42" s="24">
        <f t="shared" si="34"/>
        <v>0.54178729389599889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0.51682950713694997</v>
      </c>
      <c r="BE42" s="24">
        <f t="shared" si="34"/>
        <v>0.47674308575667768</v>
      </c>
      <c r="BF42" s="24">
        <f t="shared" si="34"/>
        <v>0.39354811028374992</v>
      </c>
      <c r="BG42" s="24">
        <f t="shared" si="34"/>
        <v>0.50709955147586228</v>
      </c>
      <c r="BH42" s="24">
        <f t="shared" si="34"/>
        <v>0.56149027417344177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0.53593753430403157</v>
      </c>
      <c r="BM42" s="24">
        <f t="shared" si="33"/>
        <v>0.55639989221108688</v>
      </c>
      <c r="BN42" s="24">
        <f t="shared" si="33"/>
        <v>0.52819612522012815</v>
      </c>
      <c r="BO42" s="24">
        <f t="shared" si="33"/>
        <v>0.53444956727920312</v>
      </c>
      <c r="BP42" s="24" t="e">
        <f t="shared" si="33"/>
        <v>#DIV/0!</v>
      </c>
      <c r="BQ42" s="24">
        <f t="shared" si="33"/>
        <v>0.55205587860786709</v>
      </c>
      <c r="BR42" s="21"/>
      <c r="BS42" s="35">
        <f t="shared" si="11"/>
        <v>43831</v>
      </c>
      <c r="BT42" s="24">
        <f t="shared" si="15"/>
        <v>1.3475918700164704E-2</v>
      </c>
      <c r="BU42" s="24">
        <f t="shared" ref="BU42:CE65" si="40">(D42-D41)/$B41*D$3</f>
        <v>1.3372060600754371E-3</v>
      </c>
      <c r="BV42" s="24">
        <f t="shared" si="40"/>
        <v>1.2267757879683876E-3</v>
      </c>
      <c r="BW42" s="24">
        <f t="shared" si="40"/>
        <v>1.7745204889888877E-3</v>
      </c>
      <c r="BX42" s="24">
        <f t="shared" si="40"/>
        <v>-6.4550499632382843E-4</v>
      </c>
      <c r="BY42" s="24">
        <f t="shared" si="40"/>
        <v>-1.8152040565529248E-3</v>
      </c>
      <c r="BZ42" s="24">
        <f t="shared" si="40"/>
        <v>2.1874246437488727E-3</v>
      </c>
      <c r="CA42" s="24">
        <f t="shared" si="40"/>
        <v>2.141989900811575E-5</v>
      </c>
      <c r="CB42" s="24">
        <f t="shared" si="40"/>
        <v>3.6785114650503448E-3</v>
      </c>
      <c r="CC42" s="24">
        <f t="shared" si="40"/>
        <v>-1.4752718978365874E-5</v>
      </c>
      <c r="CD42" s="24">
        <f t="shared" si="40"/>
        <v>2.7839708353507445E-3</v>
      </c>
      <c r="CE42" s="24">
        <f t="shared" si="40"/>
        <v>1.062498017750403E-3</v>
      </c>
      <c r="CF42" s="24">
        <f t="shared" si="14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4"/>
        <v>298.08999684000003</v>
      </c>
      <c r="S43" s="19">
        <f t="shared" si="5"/>
        <v>285.46417118172502</v>
      </c>
      <c r="T43" s="19">
        <f t="shared" si="6"/>
        <v>273.89612137276788</v>
      </c>
      <c r="U43" s="19">
        <f t="shared" si="7"/>
        <v>273.2648298485941</v>
      </c>
      <c r="V43" s="19"/>
      <c r="W43" s="20">
        <f t="shared" si="8"/>
        <v>297.52501547853484</v>
      </c>
      <c r="X43" s="21"/>
      <c r="Y43" s="41">
        <f t="shared" si="18"/>
        <v>2.2504107653098071E-2</v>
      </c>
      <c r="Z43" s="24">
        <f t="shared" si="18"/>
        <v>2.6121667717520891E-2</v>
      </c>
      <c r="AA43" s="24">
        <f t="shared" si="18"/>
        <v>1.2944982500339153E-2</v>
      </c>
      <c r="AB43" s="24">
        <f t="shared" si="18"/>
        <v>2.5786399608636268E-2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2.6893399244900529E-2</v>
      </c>
      <c r="AH43" s="24">
        <f t="shared" si="18"/>
        <v>2.9810343748066348E-2</v>
      </c>
      <c r="AI43" s="24">
        <f t="shared" si="18"/>
        <v>1.5618904137668421E-2</v>
      </c>
      <c r="AJ43" s="24">
        <f t="shared" si="18"/>
        <v>3.9435253612124521E-2</v>
      </c>
      <c r="AK43" s="24">
        <f t="shared" si="18"/>
        <v>2.2587483443243128E-2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2.250411724935919E-2</v>
      </c>
      <c r="AP43" s="24">
        <f t="shared" si="37"/>
        <v>2.6890781787153761E-2</v>
      </c>
      <c r="AQ43" s="24">
        <f t="shared" si="38"/>
        <v>2.8940370690667017E-2</v>
      </c>
      <c r="AR43" s="24">
        <f t="shared" si="39"/>
        <v>2.5884928144218389E-2</v>
      </c>
      <c r="AS43" s="24" t="e">
        <f t="shared" si="39"/>
        <v>#DIV/0!</v>
      </c>
      <c r="AT43" s="24">
        <f t="shared" si="39"/>
        <v>2.1198083657625544E-2</v>
      </c>
      <c r="AU43" s="21"/>
      <c r="AV43" s="24">
        <f t="shared" si="34"/>
        <v>0.51598553431836014</v>
      </c>
      <c r="AW43" s="24">
        <f t="shared" si="34"/>
        <v>0.54413547397807638</v>
      </c>
      <c r="AX43" s="24">
        <f t="shared" si="34"/>
        <v>0.48597127139181651</v>
      </c>
      <c r="AY43" s="24">
        <f t="shared" si="34"/>
        <v>0.57141666570505034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0.547109912759421</v>
      </c>
      <c r="BE43" s="24">
        <f t="shared" si="34"/>
        <v>0.49503756313013847</v>
      </c>
      <c r="BF43" s="24">
        <f t="shared" si="34"/>
        <v>0.38950647809887307</v>
      </c>
      <c r="BG43" s="24">
        <f t="shared" si="34"/>
        <v>0.50686818060490202</v>
      </c>
      <c r="BH43" s="24">
        <f t="shared" si="34"/>
        <v>0.53814356167694211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0.51598243946198696</v>
      </c>
      <c r="BM43" s="24">
        <f t="shared" si="33"/>
        <v>0.53672902892229724</v>
      </c>
      <c r="BN43" s="24">
        <f t="shared" si="33"/>
        <v>0.53522534466026728</v>
      </c>
      <c r="BO43" s="24">
        <f t="shared" si="33"/>
        <v>0.54379518105675451</v>
      </c>
      <c r="BP43" s="24" t="e">
        <f t="shared" si="33"/>
        <v>#DIV/0!</v>
      </c>
      <c r="BQ43" s="24">
        <f t="shared" si="33"/>
        <v>0.55414611597595176</v>
      </c>
      <c r="BR43" s="21"/>
      <c r="BS43" s="35">
        <f t="shared" si="11"/>
        <v>43862</v>
      </c>
      <c r="BT43" s="24">
        <f t="shared" ref="BT43:BT74" si="41">(C43-C42)/$B42*C$3</f>
        <v>7.6258418544981332E-3</v>
      </c>
      <c r="BU43" s="24">
        <f t="shared" si="40"/>
        <v>4.1417834932373543E-4</v>
      </c>
      <c r="BV43" s="24">
        <f t="shared" si="40"/>
        <v>2.204535980983015E-3</v>
      </c>
      <c r="BW43" s="24">
        <f t="shared" si="40"/>
        <v>7.9640080403665481E-4</v>
      </c>
      <c r="BX43" s="24">
        <f t="shared" si="40"/>
        <v>1.4638180078139728E-3</v>
      </c>
      <c r="BY43" s="24">
        <f t="shared" si="40"/>
        <v>5.9168809964017333E-4</v>
      </c>
      <c r="BZ43" s="24">
        <f t="shared" si="40"/>
        <v>2.4808329531539057E-3</v>
      </c>
      <c r="CA43" s="24">
        <f t="shared" si="40"/>
        <v>9.1990621859232183E-4</v>
      </c>
      <c r="CB43" s="24">
        <f t="shared" si="40"/>
        <v>2.0637975981806288E-3</v>
      </c>
      <c r="CC43" s="24">
        <f t="shared" si="40"/>
        <v>2.0451317021634265E-4</v>
      </c>
      <c r="CD43" s="24">
        <f t="shared" si="40"/>
        <v>2.9099863135399985E-3</v>
      </c>
      <c r="CE43" s="24">
        <f t="shared" si="40"/>
        <v>8.2864764740386225E-4</v>
      </c>
      <c r="CF43" s="24">
        <f t="shared" si="14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4"/>
        <v>307.15087808999999</v>
      </c>
      <c r="S44" s="19">
        <f t="shared" si="5"/>
        <v>294.90720859569495</v>
      </c>
      <c r="T44" s="19">
        <f t="shared" si="6"/>
        <v>281.07499023437498</v>
      </c>
      <c r="U44" s="19">
        <f t="shared" si="7"/>
        <v>280.99792934390769</v>
      </c>
      <c r="V44" s="19"/>
      <c r="W44" s="20">
        <f t="shared" si="8"/>
        <v>306.45209161087041</v>
      </c>
      <c r="X44" s="21"/>
      <c r="Y44" s="41">
        <f t="shared" si="18"/>
        <v>3.0398913615235168E-2</v>
      </c>
      <c r="Z44" s="24">
        <f t="shared" si="18"/>
        <v>4.1737801637427685E-2</v>
      </c>
      <c r="AA44" s="24">
        <f t="shared" si="18"/>
        <v>2.4422114918231097E-2</v>
      </c>
      <c r="AB44" s="24">
        <f t="shared" si="18"/>
        <v>4.5415900379077945E-2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7.8125135282858693E-2</v>
      </c>
      <c r="AH44" s="24">
        <f t="shared" si="18"/>
        <v>1.2906602420468039E-2</v>
      </c>
      <c r="AI44" s="24">
        <f t="shared" si="18"/>
        <v>0.14307237734140932</v>
      </c>
      <c r="AJ44" s="24">
        <f t="shared" si="18"/>
        <v>1.9129306475702101E-2</v>
      </c>
      <c r="AK44" s="24">
        <f t="shared" si="18"/>
        <v>1.7318891103887735E-2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3.0396461961329724E-2</v>
      </c>
      <c r="AP44" s="24">
        <f t="shared" si="37"/>
        <v>3.3079588849553199E-2</v>
      </c>
      <c r="AQ44" s="24">
        <f t="shared" si="38"/>
        <v>2.6210188102067988E-2</v>
      </c>
      <c r="AR44" s="24">
        <f t="shared" si="39"/>
        <v>2.8298919768044106E-2</v>
      </c>
      <c r="AS44" s="24" t="e">
        <f t="shared" si="39"/>
        <v>#DIV/0!</v>
      </c>
      <c r="AT44" s="24">
        <f t="shared" si="39"/>
        <v>3.0004455652165474E-2</v>
      </c>
      <c r="AU44" s="21"/>
      <c r="AV44" s="24">
        <f t="shared" si="34"/>
        <v>0.49455776785032191</v>
      </c>
      <c r="AW44" s="24">
        <f t="shared" si="34"/>
        <v>0.51936854324075887</v>
      </c>
      <c r="AX44" s="24">
        <f t="shared" si="34"/>
        <v>0.46368201115726149</v>
      </c>
      <c r="AY44" s="24">
        <f t="shared" si="34"/>
        <v>0.55353418757820605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0.59606023556885446</v>
      </c>
      <c r="BE44" s="24">
        <f t="shared" si="34"/>
        <v>0.4630926322903901</v>
      </c>
      <c r="BF44" s="24">
        <f t="shared" si="34"/>
        <v>0.37026844581799234</v>
      </c>
      <c r="BG44" s="24">
        <f t="shared" si="34"/>
        <v>0.47319527113674842</v>
      </c>
      <c r="BH44" s="24">
        <f t="shared" si="34"/>
        <v>0.52339847328693279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0.49455462425992813</v>
      </c>
      <c r="BM44" s="24">
        <f t="shared" si="33"/>
        <v>0.51298514304538823</v>
      </c>
      <c r="BN44" s="24">
        <f t="shared" si="33"/>
        <v>0.51214170017693417</v>
      </c>
      <c r="BO44" s="24">
        <f t="shared" si="33"/>
        <v>0.52391978459311139</v>
      </c>
      <c r="BP44" s="24" t="e">
        <f t="shared" si="33"/>
        <v>#DIV/0!</v>
      </c>
      <c r="BQ44" s="24">
        <f t="shared" si="33"/>
        <v>0.5344133837129863</v>
      </c>
      <c r="BR44" s="21"/>
      <c r="BS44" s="35">
        <f t="shared" si="11"/>
        <v>43891</v>
      </c>
      <c r="BT44" s="24">
        <f t="shared" si="41"/>
        <v>1.2227854477311543E-2</v>
      </c>
      <c r="BU44" s="24">
        <f t="shared" si="40"/>
        <v>7.740873884899053E-4</v>
      </c>
      <c r="BV44" s="24">
        <f t="shared" si="40"/>
        <v>3.8951688351421916E-3</v>
      </c>
      <c r="BW44" s="24">
        <f t="shared" si="40"/>
        <v>7.5220182119737397E-4</v>
      </c>
      <c r="BX44" s="24">
        <f t="shared" si="40"/>
        <v>1.7658611370541023E-3</v>
      </c>
      <c r="BY44" s="24">
        <f t="shared" si="40"/>
        <v>2.4178641589642884E-3</v>
      </c>
      <c r="BZ44" s="24">
        <f t="shared" si="40"/>
        <v>1.0486144769894506E-3</v>
      </c>
      <c r="CA44" s="24">
        <f t="shared" si="40"/>
        <v>2.6837925241269731E-3</v>
      </c>
      <c r="CB44" s="24">
        <f t="shared" si="40"/>
        <v>8.9992069498566756E-4</v>
      </c>
      <c r="CC44" s="24">
        <f t="shared" si="40"/>
        <v>1.8607680039826962E-3</v>
      </c>
      <c r="CD44" s="24">
        <f t="shared" si="40"/>
        <v>1.4349537857073845E-3</v>
      </c>
      <c r="CE44" s="24">
        <f t="shared" si="40"/>
        <v>6.3541512350648809E-4</v>
      </c>
      <c r="CF44" s="24">
        <f t="shared" si="14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4"/>
        <v>311.65968121000003</v>
      </c>
      <c r="S45" s="19">
        <f t="shared" si="5"/>
        <v>301.71746567579447</v>
      </c>
      <c r="T45" s="19">
        <f t="shared" si="6"/>
        <v>285.70677011718749</v>
      </c>
      <c r="U45" s="19">
        <f t="shared" si="7"/>
        <v>285.77634430425377</v>
      </c>
      <c r="V45" s="19"/>
      <c r="W45" s="20">
        <f t="shared" si="8"/>
        <v>308.96789371799923</v>
      </c>
      <c r="X45" s="21"/>
      <c r="Y45" s="41">
        <f t="shared" si="18"/>
        <v>1.4678438501949387E-2</v>
      </c>
      <c r="Z45" s="24">
        <f t="shared" si="18"/>
        <v>3.1013525450640955E-2</v>
      </c>
      <c r="AA45" s="24">
        <f t="shared" si="18"/>
        <v>1.7482510618868297E-2</v>
      </c>
      <c r="AB45" s="24">
        <f t="shared" si="18"/>
        <v>1.4678427932329541E-2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-5.5052801873485269E-2</v>
      </c>
      <c r="AH45" s="24">
        <f t="shared" si="18"/>
        <v>2.6466101331993119E-2</v>
      </c>
      <c r="AI45" s="24">
        <f t="shared" si="18"/>
        <v>-1.9104283922683374E-2</v>
      </c>
      <c r="AJ45" s="24">
        <f t="shared" si="18"/>
        <v>1.4678382548591662E-2</v>
      </c>
      <c r="AK45" s="24">
        <f t="shared" si="18"/>
        <v>7.8063914528363476E-3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1.4679440762265683E-2</v>
      </c>
      <c r="AP45" s="24">
        <f t="shared" si="37"/>
        <v>2.3092881020199352E-2</v>
      </c>
      <c r="AQ45" s="24">
        <f t="shared" si="38"/>
        <v>1.6478804745133191E-2</v>
      </c>
      <c r="AR45" s="24">
        <f t="shared" si="39"/>
        <v>1.7005160755109605E-2</v>
      </c>
      <c r="AS45" s="24" t="e">
        <f t="shared" si="39"/>
        <v>#DIV/0!</v>
      </c>
      <c r="AT45" s="24">
        <f t="shared" si="39"/>
        <v>8.2094466835076485E-3</v>
      </c>
      <c r="AU45" s="21"/>
      <c r="AV45" s="24">
        <f t="shared" si="34"/>
        <v>0.46285524121457544</v>
      </c>
      <c r="AW45" s="24">
        <f t="shared" si="34"/>
        <v>0.52244062815343906</v>
      </c>
      <c r="AX45" s="24">
        <f t="shared" si="34"/>
        <v>0.47409544361698552</v>
      </c>
      <c r="AY45" s="24">
        <f t="shared" si="34"/>
        <v>0.47386004919007552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0.461549526476146</v>
      </c>
      <c r="BE45" s="24">
        <f t="shared" si="34"/>
        <v>0.46652045984436152</v>
      </c>
      <c r="BF45" s="24">
        <f t="shared" si="34"/>
        <v>0.32608602759991179</v>
      </c>
      <c r="BG45" s="24">
        <f t="shared" si="34"/>
        <v>0.43381834053502644</v>
      </c>
      <c r="BH45" s="24">
        <f t="shared" si="34"/>
        <v>0.4865474555307594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0.46285161256323337</v>
      </c>
      <c r="BM45" s="24">
        <f t="shared" si="33"/>
        <v>0.49398537262135922</v>
      </c>
      <c r="BN45" s="24">
        <f t="shared" si="33"/>
        <v>0.47071414355621699</v>
      </c>
      <c r="BO45" s="24">
        <f t="shared" si="33"/>
        <v>0.48183641725850213</v>
      </c>
      <c r="BP45" s="24" t="e">
        <f t="shared" si="33"/>
        <v>#DIV/0!</v>
      </c>
      <c r="BQ45" s="24">
        <f t="shared" si="33"/>
        <v>0.48242664304556127</v>
      </c>
      <c r="BR45" s="21"/>
      <c r="BS45" s="35">
        <f t="shared" si="11"/>
        <v>43922</v>
      </c>
      <c r="BT45" s="24">
        <f t="shared" si="41"/>
        <v>9.1859665532805865E-3</v>
      </c>
      <c r="BU45" s="24">
        <f t="shared" si="40"/>
        <v>5.50914337954724E-4</v>
      </c>
      <c r="BV45" s="24">
        <f t="shared" si="40"/>
        <v>1.2772667663352706E-3</v>
      </c>
      <c r="BW45" s="24">
        <f t="shared" si="40"/>
        <v>-3.0575638317544576E-4</v>
      </c>
      <c r="BX45" s="24">
        <f t="shared" si="40"/>
        <v>9.4149096601282704E-4</v>
      </c>
      <c r="BY45" s="24">
        <f t="shared" si="40"/>
        <v>9.0008048153482096E-4</v>
      </c>
      <c r="BZ45" s="24">
        <f t="shared" si="40"/>
        <v>1.1980519366357847E-3</v>
      </c>
      <c r="CA45" s="24">
        <f t="shared" si="40"/>
        <v>-1.9787975433597513E-3</v>
      </c>
      <c r="CB45" s="24">
        <f t="shared" si="40"/>
        <v>1.814037614048074E-3</v>
      </c>
      <c r="CC45" s="24">
        <f t="shared" si="40"/>
        <v>-2.7563574552207646E-4</v>
      </c>
      <c r="CD45" s="24">
        <f t="shared" si="40"/>
        <v>1.0890323723299748E-3</v>
      </c>
      <c r="CE45" s="24">
        <f t="shared" si="40"/>
        <v>2.8277402139402578E-4</v>
      </c>
      <c r="CF45" s="24">
        <f t="shared" si="14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4"/>
        <v>316.52624847999999</v>
      </c>
      <c r="S46" s="19">
        <f t="shared" si="5"/>
        <v>307.36477771269591</v>
      </c>
      <c r="T46" s="19">
        <f t="shared" si="6"/>
        <v>293.35423005022324</v>
      </c>
      <c r="U46" s="19">
        <f t="shared" si="7"/>
        <v>294.35538013698635</v>
      </c>
      <c r="V46" s="19"/>
      <c r="W46" s="20">
        <f t="shared" si="8"/>
        <v>315.72761313509255</v>
      </c>
      <c r="X46" s="21"/>
      <c r="Y46" s="41">
        <f t="shared" si="18"/>
        <v>1.5613504087952368E-2</v>
      </c>
      <c r="Z46" s="24">
        <f t="shared" si="18"/>
        <v>1.164329292691102E-2</v>
      </c>
      <c r="AA46" s="24">
        <f t="shared" si="18"/>
        <v>2.3953879521401156E-3</v>
      </c>
      <c r="AB46" s="24">
        <f t="shared" si="18"/>
        <v>5.8637001711439929E-2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1.6196636154959254E-3</v>
      </c>
      <c r="AH46" s="24">
        <f t="shared" si="18"/>
        <v>3.3161081741364118E-3</v>
      </c>
      <c r="AI46" s="24">
        <f t="shared" si="18"/>
        <v>1.6155550180948497E-2</v>
      </c>
      <c r="AJ46" s="24">
        <f t="shared" si="18"/>
        <v>1.5613281325259853E-2</v>
      </c>
      <c r="AK46" s="24">
        <f t="shared" si="18"/>
        <v>1.4773798657066628E-2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1.561500432492835E-2</v>
      </c>
      <c r="AP46" s="24">
        <f t="shared" si="37"/>
        <v>1.8717219516120709E-2</v>
      </c>
      <c r="AQ46" s="24">
        <f t="shared" si="38"/>
        <v>2.6766813855684912E-2</v>
      </c>
      <c r="AR46" s="24">
        <f t="shared" si="39"/>
        <v>3.0020104895732258E-2</v>
      </c>
      <c r="AS46" s="24" t="e">
        <f t="shared" si="39"/>
        <v>#DIV/0!</v>
      </c>
      <c r="AT46" s="24">
        <f t="shared" si="39"/>
        <v>2.1878387866614446E-2</v>
      </c>
      <c r="AU46" s="21"/>
      <c r="AV46" s="24">
        <f t="shared" si="34"/>
        <v>0.44309735941547701</v>
      </c>
      <c r="AW46" s="24">
        <f t="shared" si="34"/>
        <v>0.50752803383541445</v>
      </c>
      <c r="AX46" s="24">
        <f t="shared" si="34"/>
        <v>0.44394346406809038</v>
      </c>
      <c r="AY46" s="24">
        <f t="shared" si="34"/>
        <v>0.49640524385901497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0.42942114292533007</v>
      </c>
      <c r="BE46" s="24">
        <f t="shared" si="34"/>
        <v>0.44480798323300474</v>
      </c>
      <c r="BF46" s="24">
        <f t="shared" si="34"/>
        <v>0.3127505166438509</v>
      </c>
      <c r="BG46" s="24">
        <f t="shared" si="34"/>
        <v>0.42425839729812709</v>
      </c>
      <c r="BH46" s="24">
        <f t="shared" si="34"/>
        <v>0.46643646893161073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0.44309579528711129</v>
      </c>
      <c r="BM46" s="24">
        <f t="shared" si="33"/>
        <v>0.48411341299731125</v>
      </c>
      <c r="BN46" s="24">
        <f t="shared" si="33"/>
        <v>0.46737698308268483</v>
      </c>
      <c r="BO46" s="24">
        <f t="shared" si="33"/>
        <v>0.4802656658437876</v>
      </c>
      <c r="BP46" s="24" t="e">
        <f t="shared" si="33"/>
        <v>#DIV/0!</v>
      </c>
      <c r="BQ46" s="24">
        <f t="shared" si="33"/>
        <v>0.46240726303034219</v>
      </c>
      <c r="BR46" s="21"/>
      <c r="BS46" s="35">
        <f t="shared" si="11"/>
        <v>43952</v>
      </c>
      <c r="BT46" s="24">
        <f t="shared" si="41"/>
        <v>3.504172499684734E-3</v>
      </c>
      <c r="BU46" s="24">
        <f t="shared" si="40"/>
        <v>7.5692814951696288E-5</v>
      </c>
      <c r="BV46" s="24">
        <f t="shared" si="40"/>
        <v>5.10239196790603E-3</v>
      </c>
      <c r="BW46" s="24">
        <f t="shared" si="40"/>
        <v>-1.3714670199579723E-4</v>
      </c>
      <c r="BX46" s="24">
        <f t="shared" si="40"/>
        <v>1.7721136868193085E-3</v>
      </c>
      <c r="BY46" s="24">
        <f t="shared" si="40"/>
        <v>9.2675235200444792E-4</v>
      </c>
      <c r="BZ46" s="24">
        <f t="shared" si="40"/>
        <v>2.1716190768328288E-3</v>
      </c>
      <c r="CA46" s="24">
        <f t="shared" si="40"/>
        <v>5.4215800117879919E-5</v>
      </c>
      <c r="CB46" s="24">
        <f t="shared" si="40"/>
        <v>2.2993293646884463E-4</v>
      </c>
      <c r="CC46" s="24">
        <f t="shared" si="40"/>
        <v>2.2533099402970567E-4</v>
      </c>
      <c r="CD46" s="24">
        <f t="shared" si="40"/>
        <v>1.158395198352554E-3</v>
      </c>
      <c r="CE46" s="24">
        <f t="shared" si="40"/>
        <v>5.3153275832582675E-4</v>
      </c>
      <c r="CF46" s="24">
        <f t="shared" si="14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4"/>
        <v>324.52411891000003</v>
      </c>
      <c r="S47" s="19">
        <f t="shared" si="5"/>
        <v>315.98219253184953</v>
      </c>
      <c r="T47" s="19">
        <f t="shared" si="6"/>
        <v>306.75728663504469</v>
      </c>
      <c r="U47" s="19">
        <f t="shared" si="7"/>
        <v>309.53300731795247</v>
      </c>
      <c r="V47" s="19"/>
      <c r="W47" s="20">
        <f t="shared" si="8"/>
        <v>327.52780015754229</v>
      </c>
      <c r="X47" s="21"/>
      <c r="Y47" s="41">
        <f t="shared" si="18"/>
        <v>2.526745055221391E-2</v>
      </c>
      <c r="Z47" s="24">
        <f t="shared" si="18"/>
        <v>7.5899277208688609E-3</v>
      </c>
      <c r="AA47" s="24">
        <f t="shared" si="18"/>
        <v>3.6565936128075016E-2</v>
      </c>
      <c r="AB47" s="24">
        <f t="shared" si="18"/>
        <v>8.3080634233265505E-2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5.9571724054687802E-3</v>
      </c>
      <c r="AH47" s="24">
        <f t="shared" si="18"/>
        <v>4.5414852817470708E-2</v>
      </c>
      <c r="AI47" s="24">
        <f t="shared" si="18"/>
        <v>1.2300450728579548E-2</v>
      </c>
      <c r="AJ47" s="24">
        <f t="shared" si="18"/>
        <v>2.5267516907786058E-2</v>
      </c>
      <c r="AK47" s="24">
        <f t="shared" si="18"/>
        <v>1.1607514790590967E-2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2.5267637260438347E-2</v>
      </c>
      <c r="AP47" s="24">
        <f t="shared" si="37"/>
        <v>2.8036442182092225E-2</v>
      </c>
      <c r="AQ47" s="24">
        <f t="shared" si="38"/>
        <v>4.5688983528639815E-2</v>
      </c>
      <c r="AR47" s="24">
        <f t="shared" si="39"/>
        <v>5.1562255033024362E-2</v>
      </c>
      <c r="AS47" s="24" t="e">
        <f t="shared" si="39"/>
        <v>#DIV/0!</v>
      </c>
      <c r="AT47" s="24">
        <f t="shared" si="39"/>
        <v>3.737458027594398E-2</v>
      </c>
      <c r="AU47" s="21"/>
      <c r="AV47" s="24">
        <f t="shared" si="34"/>
        <v>0.43912075007993301</v>
      </c>
      <c r="AW47" s="24">
        <f t="shared" si="34"/>
        <v>0.48291353519607783</v>
      </c>
      <c r="AX47" s="24">
        <f t="shared" si="34"/>
        <v>0.4587364992898213</v>
      </c>
      <c r="AY47" s="24">
        <f t="shared" si="34"/>
        <v>0.58434122624328344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0.34882928905917421</v>
      </c>
      <c r="BE47" s="24">
        <f t="shared" si="34"/>
        <v>0.44724447271368351</v>
      </c>
      <c r="BF47" s="24">
        <f t="shared" si="34"/>
        <v>0.30147940917355531</v>
      </c>
      <c r="BG47" s="24">
        <f t="shared" si="34"/>
        <v>0.42097003188504178</v>
      </c>
      <c r="BH47" s="24">
        <f t="shared" si="34"/>
        <v>0.44619582891226695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0.43912241654161521</v>
      </c>
      <c r="BM47" s="24">
        <f t="shared" si="33"/>
        <v>0.48432775409581619</v>
      </c>
      <c r="BN47" s="24">
        <f t="shared" si="33"/>
        <v>0.48799149682497767</v>
      </c>
      <c r="BO47" s="24">
        <f t="shared" si="33"/>
        <v>0.50793525735166245</v>
      </c>
      <c r="BP47" s="24" t="e">
        <f t="shared" si="33"/>
        <v>#DIV/0!</v>
      </c>
      <c r="BQ47" s="24">
        <f t="shared" si="33"/>
        <v>0.47156773041040312</v>
      </c>
      <c r="BR47" s="21"/>
      <c r="BS47" s="35">
        <f t="shared" si="11"/>
        <v>43983</v>
      </c>
      <c r="BT47" s="24">
        <f t="shared" si="41"/>
        <v>2.2753396405601088E-3</v>
      </c>
      <c r="BU47" s="24">
        <f t="shared" si="40"/>
        <v>1.1404233083053585E-3</v>
      </c>
      <c r="BV47" s="24">
        <f t="shared" si="40"/>
        <v>7.5356456566889633E-3</v>
      </c>
      <c r="BW47" s="24">
        <f t="shared" si="40"/>
        <v>1.046286463852232E-3</v>
      </c>
      <c r="BX47" s="24">
        <f t="shared" si="40"/>
        <v>2.2377474442841676E-3</v>
      </c>
      <c r="BY47" s="24">
        <f t="shared" si="40"/>
        <v>2.8074556955546654E-3</v>
      </c>
      <c r="BZ47" s="24">
        <f t="shared" si="40"/>
        <v>2.453665577971843E-3</v>
      </c>
      <c r="CA47" s="24">
        <f t="shared" si="40"/>
        <v>1.9665979834819448E-4</v>
      </c>
      <c r="CB47" s="24">
        <f t="shared" si="40"/>
        <v>3.1108546917818372E-3</v>
      </c>
      <c r="CC47" s="24">
        <f t="shared" si="40"/>
        <v>1.7165321120742857E-4</v>
      </c>
      <c r="CD47" s="24">
        <f t="shared" si="40"/>
        <v>1.8746708799093259E-3</v>
      </c>
      <c r="CE47" s="24">
        <f t="shared" si="40"/>
        <v>4.1727069325786428E-4</v>
      </c>
      <c r="CF47" s="24">
        <f t="shared" si="14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4"/>
        <v>331.44344100000001</v>
      </c>
      <c r="S48" s="19">
        <f t="shared" si="5"/>
        <v>323.46210503734079</v>
      </c>
      <c r="T48" s="19">
        <f t="shared" si="6"/>
        <v>317.27106411830357</v>
      </c>
      <c r="U48" s="19">
        <f t="shared" si="7"/>
        <v>321.26615818312905</v>
      </c>
      <c r="V48" s="19"/>
      <c r="W48" s="20">
        <f t="shared" si="8"/>
        <v>336.55556699487983</v>
      </c>
      <c r="X48" s="21"/>
      <c r="Y48" s="41">
        <f t="shared" si="18"/>
        <v>2.1321407749698373E-2</v>
      </c>
      <c r="Z48" s="24">
        <f t="shared" si="18"/>
        <v>1.2759356087018947E-2</v>
      </c>
      <c r="AA48" s="24">
        <f t="shared" si="18"/>
        <v>1.1724761293619101E-2</v>
      </c>
      <c r="AB48" s="24">
        <f t="shared" si="18"/>
        <v>4.64142536286134E-2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-7.4052932188116705E-3</v>
      </c>
      <c r="AH48" s="24">
        <f t="shared" si="18"/>
        <v>4.3052330974249209E-2</v>
      </c>
      <c r="AI48" s="24">
        <f t="shared" si="18"/>
        <v>6.7799539481618876E-3</v>
      </c>
      <c r="AJ48" s="24">
        <f t="shared" si="18"/>
        <v>2.1321353346478E-2</v>
      </c>
      <c r="AK48" s="24">
        <f t="shared" si="18"/>
        <v>1.5990283849076192E-2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2.1321441725935086E-2</v>
      </c>
      <c r="AP48" s="24">
        <f t="shared" si="37"/>
        <v>2.3671943173624532E-2</v>
      </c>
      <c r="AQ48" s="24">
        <f t="shared" si="38"/>
        <v>3.4273929068121323E-2</v>
      </c>
      <c r="AR48" s="24">
        <f t="shared" si="39"/>
        <v>3.7905976383075357E-2</v>
      </c>
      <c r="AS48" s="24" t="e">
        <f t="shared" si="39"/>
        <v>#DIV/0!</v>
      </c>
      <c r="AT48" s="24">
        <f t="shared" si="39"/>
        <v>2.7563360523885638E-2</v>
      </c>
      <c r="AU48" s="21"/>
      <c r="AV48" s="24">
        <f t="shared" si="34"/>
        <v>0.43790644666161671</v>
      </c>
      <c r="AW48" s="24">
        <f t="shared" si="34"/>
        <v>0.46935846681036764</v>
      </c>
      <c r="AX48" s="24">
        <f t="shared" si="34"/>
        <v>0.46713879982465967</v>
      </c>
      <c r="AY48" s="24">
        <f t="shared" si="34"/>
        <v>0.65594913165194724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0.33804579493034748</v>
      </c>
      <c r="BE48" s="24">
        <f t="shared" si="42"/>
        <v>0.45408816980366251</v>
      </c>
      <c r="BF48" s="24">
        <f t="shared" si="42"/>
        <v>0.28728088853081646</v>
      </c>
      <c r="BG48" s="24">
        <f t="shared" si="42"/>
        <v>0.41520448481164407</v>
      </c>
      <c r="BH48" s="24">
        <f t="shared" si="42"/>
        <v>0.43687633552060334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0.43791096624546877</v>
      </c>
      <c r="BM48" s="24">
        <f t="shared" si="33"/>
        <v>0.48798260439164065</v>
      </c>
      <c r="BN48" s="24">
        <f t="shared" si="33"/>
        <v>0.5061877188095858</v>
      </c>
      <c r="BO48" s="24">
        <f t="shared" si="33"/>
        <v>0.53338931334227935</v>
      </c>
      <c r="BP48" s="24" t="e">
        <f t="shared" si="33"/>
        <v>#DIV/0!</v>
      </c>
      <c r="BQ48" s="24">
        <f t="shared" si="33"/>
        <v>0.47796185735276953</v>
      </c>
      <c r="BR48" s="21"/>
      <c r="BS48" s="35">
        <f t="shared" si="11"/>
        <v>44013</v>
      </c>
      <c r="BT48" s="24">
        <f t="shared" si="41"/>
        <v>3.7591010330219774E-3</v>
      </c>
      <c r="BU48" s="24">
        <f t="shared" si="40"/>
        <v>3.6970315872250468E-4</v>
      </c>
      <c r="BV48" s="24">
        <f t="shared" si="40"/>
        <v>4.4472921229765658E-3</v>
      </c>
      <c r="BW48" s="24">
        <f t="shared" si="40"/>
        <v>1.4845326811362813E-3</v>
      </c>
      <c r="BX48" s="24">
        <f t="shared" si="40"/>
        <v>2.0079634886337994E-3</v>
      </c>
      <c r="BY48" s="24">
        <f t="shared" si="40"/>
        <v>2.2412846400076993E-3</v>
      </c>
      <c r="BZ48" s="24">
        <f t="shared" si="40"/>
        <v>2.0020069726824235E-3</v>
      </c>
      <c r="CA48" s="24">
        <f t="shared" si="40"/>
        <v>-2.3986119961691524E-4</v>
      </c>
      <c r="CB48" s="24">
        <f t="shared" si="40"/>
        <v>3.0069761336309541E-3</v>
      </c>
      <c r="CC48" s="24">
        <f t="shared" si="40"/>
        <v>9.341785928665804E-5</v>
      </c>
      <c r="CD48" s="24">
        <f t="shared" si="40"/>
        <v>1.5818935818535129E-3</v>
      </c>
      <c r="CE48" s="24">
        <f t="shared" si="40"/>
        <v>5.6716534637234412E-4</v>
      </c>
      <c r="CF48" s="24">
        <f t="shared" si="14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4"/>
        <v>340.15966723999992</v>
      </c>
      <c r="S49" s="19">
        <f t="shared" si="5"/>
        <v>332.84685781227125</v>
      </c>
      <c r="T49" s="19">
        <f t="shared" si="6"/>
        <v>325.62846930803573</v>
      </c>
      <c r="U49" s="19">
        <f t="shared" si="7"/>
        <v>329.95363842826242</v>
      </c>
      <c r="V49" s="19"/>
      <c r="W49" s="20">
        <f t="shared" si="8"/>
        <v>344.65602272548244</v>
      </c>
      <c r="X49" s="21"/>
      <c r="Y49" s="41">
        <f t="shared" si="18"/>
        <v>2.629744067530182E-2</v>
      </c>
      <c r="Z49" s="24">
        <f t="shared" si="18"/>
        <v>3.4060914171182954E-2</v>
      </c>
      <c r="AA49" s="24">
        <f t="shared" si="18"/>
        <v>1.1151727284439694E-2</v>
      </c>
      <c r="AB49" s="24">
        <f t="shared" si="18"/>
        <v>1.9031765768208864E-2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-5.5644992622339018E-5</v>
      </c>
      <c r="AH49" s="24">
        <f t="shared" si="43"/>
        <v>3.5237257826099544E-2</v>
      </c>
      <c r="AI49" s="24">
        <f t="shared" si="43"/>
        <v>4.8938981844581786E-3</v>
      </c>
      <c r="AJ49" s="24">
        <f t="shared" si="43"/>
        <v>2.3805202492447997E-2</v>
      </c>
      <c r="AK49" s="24">
        <f t="shared" si="43"/>
        <v>2.1019518911873147E-2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2.6297778630653079E-2</v>
      </c>
      <c r="AP49" s="24">
        <f t="shared" si="37"/>
        <v>2.9013453597128702E-2</v>
      </c>
      <c r="AQ49" s="24">
        <f t="shared" si="38"/>
        <v>2.6341529798683094E-2</v>
      </c>
      <c r="AR49" s="24">
        <f t="shared" si="39"/>
        <v>2.704137993949951E-2</v>
      </c>
      <c r="AS49" s="24" t="e">
        <f t="shared" si="39"/>
        <v>#DIV/0!</v>
      </c>
      <c r="AT49" s="24">
        <f t="shared" si="39"/>
        <v>2.4068702244125495E-2</v>
      </c>
      <c r="AU49" s="21"/>
      <c r="AV49" s="24">
        <f t="shared" ref="AV49:BC80" si="44">+B49/B37-1</f>
        <v>0.42089798878182361</v>
      </c>
      <c r="AW49" s="24">
        <f t="shared" si="44"/>
        <v>0.45517986264534693</v>
      </c>
      <c r="AX49" s="24">
        <f t="shared" si="44"/>
        <v>0.42264223437421711</v>
      </c>
      <c r="AY49" s="24">
        <f t="shared" si="44"/>
        <v>0.63673264288612152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0.32628198113135509</v>
      </c>
      <c r="BE49" s="24">
        <f t="shared" si="42"/>
        <v>0.46662710704788557</v>
      </c>
      <c r="BF49" s="24">
        <f t="shared" si="42"/>
        <v>0.25635270283019507</v>
      </c>
      <c r="BG49" s="24">
        <f t="shared" si="42"/>
        <v>0.39469165135412254</v>
      </c>
      <c r="BH49" s="24">
        <f t="shared" si="42"/>
        <v>0.40431490985306939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0.42090345379566352</v>
      </c>
      <c r="BM49" s="24">
        <f t="shared" si="33"/>
        <v>0.47093696038883848</v>
      </c>
      <c r="BN49" s="24">
        <f t="shared" si="33"/>
        <v>0.48930781253556987</v>
      </c>
      <c r="BO49" s="24">
        <f t="shared" si="33"/>
        <v>0.51762703492948203</v>
      </c>
      <c r="BP49" s="24" t="e">
        <f t="shared" si="33"/>
        <v>#DIV/0!</v>
      </c>
      <c r="BQ49" s="24">
        <f t="shared" si="33"/>
        <v>0.4580647971424503</v>
      </c>
      <c r="BR49" s="21"/>
      <c r="BS49" s="35">
        <f t="shared" si="11"/>
        <v>44044</v>
      </c>
      <c r="BT49" s="24">
        <f t="shared" si="41"/>
        <v>9.9507397805172135E-3</v>
      </c>
      <c r="BU49" s="24">
        <f t="shared" si="40"/>
        <v>3.4833028554843282E-4</v>
      </c>
      <c r="BV49" s="24">
        <f t="shared" si="40"/>
        <v>1.8683772981711159E-3</v>
      </c>
      <c r="BW49" s="24">
        <f t="shared" si="40"/>
        <v>1.8219553654641584E-3</v>
      </c>
      <c r="BX49" s="24">
        <f t="shared" si="40"/>
        <v>2.1474209283107249E-3</v>
      </c>
      <c r="BY49" s="24">
        <f t="shared" si="40"/>
        <v>2.1025406186103235E-3</v>
      </c>
      <c r="BZ49" s="24">
        <f t="shared" si="40"/>
        <v>2.9724021241667848E-3</v>
      </c>
      <c r="CA49" s="24">
        <f t="shared" si="40"/>
        <v>-1.7516742702908327E-6</v>
      </c>
      <c r="CB49" s="24">
        <f t="shared" si="40"/>
        <v>2.5135010887244826E-3</v>
      </c>
      <c r="CC49" s="24">
        <f t="shared" si="40"/>
        <v>6.6470695253994369E-5</v>
      </c>
      <c r="CD49" s="24">
        <f t="shared" si="40"/>
        <v>1.7661775225838376E-3</v>
      </c>
      <c r="CE49" s="24">
        <f t="shared" si="40"/>
        <v>7.4165752230625527E-4</v>
      </c>
      <c r="CF49" s="24">
        <f t="shared" si="14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4"/>
        <v>350.03783482</v>
      </c>
      <c r="S50" s="19">
        <f t="shared" si="5"/>
        <v>342.15435227705382</v>
      </c>
      <c r="T50" s="19">
        <f t="shared" si="6"/>
        <v>333.71542360491065</v>
      </c>
      <c r="U50" s="19">
        <f t="shared" si="7"/>
        <v>338.00396294160055</v>
      </c>
      <c r="V50" s="19"/>
      <c r="W50" s="20">
        <f t="shared" si="8"/>
        <v>354.8039657542339</v>
      </c>
      <c r="X50" s="21"/>
      <c r="Y50" s="41">
        <f t="shared" si="43"/>
        <v>2.903936100470661E-2</v>
      </c>
      <c r="Z50" s="24">
        <f t="shared" si="43"/>
        <v>3.0254465420034515E-2</v>
      </c>
      <c r="AA50" s="24">
        <f t="shared" si="43"/>
        <v>4.0925249464299096E-2</v>
      </c>
      <c r="AB50" s="24">
        <f t="shared" si="43"/>
        <v>4.1107852277974644E-2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1.4810889700552998E-2</v>
      </c>
      <c r="AH50" s="24">
        <f t="shared" si="43"/>
        <v>9.3733865148115658E-3</v>
      </c>
      <c r="AI50" s="24">
        <f t="shared" si="43"/>
        <v>4.2333687685933707E-3</v>
      </c>
      <c r="AJ50" s="24">
        <f t="shared" si="43"/>
        <v>2.6422054713381993E-2</v>
      </c>
      <c r="AK50" s="24">
        <f t="shared" si="43"/>
        <v>1.1548740728836826E-2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2.9039796693564268E-2</v>
      </c>
      <c r="AP50" s="24">
        <f t="shared" si="37"/>
        <v>2.7963293768066944E-2</v>
      </c>
      <c r="AQ50" s="24">
        <f t="shared" si="38"/>
        <v>2.4834911744847643E-2</v>
      </c>
      <c r="AR50" s="24">
        <f t="shared" si="39"/>
        <v>2.4398350482467634E-2</v>
      </c>
      <c r="AS50" s="24" t="e">
        <f t="shared" si="39"/>
        <v>#DIV/0!</v>
      </c>
      <c r="AT50" s="24">
        <f t="shared" si="39"/>
        <v>2.9443684020094008E-2</v>
      </c>
      <c r="AU50" s="21"/>
      <c r="AV50" s="24">
        <f t="shared" si="44"/>
        <v>0.3787009283584557</v>
      </c>
      <c r="AW50" s="24">
        <f t="shared" si="44"/>
        <v>0.41529494032562941</v>
      </c>
      <c r="AX50" s="24">
        <f t="shared" si="44"/>
        <v>0.40534124396398652</v>
      </c>
      <c r="AY50" s="24">
        <f t="shared" si="44"/>
        <v>0.58244048999325382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0.26056846162044689</v>
      </c>
      <c r="BE50" s="24">
        <f t="shared" si="42"/>
        <v>0.37505702026980603</v>
      </c>
      <c r="BF50" s="24">
        <f t="shared" si="42"/>
        <v>0.246547129735327</v>
      </c>
      <c r="BG50" s="24">
        <f t="shared" si="42"/>
        <v>0.3620832461649468</v>
      </c>
      <c r="BH50" s="24">
        <f t="shared" si="42"/>
        <v>0.31487944428270853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0.3787068075267781</v>
      </c>
      <c r="BM50" s="24">
        <f t="shared" si="33"/>
        <v>0.41998302415710476</v>
      </c>
      <c r="BN50" s="24">
        <f t="shared" si="33"/>
        <v>0.42540835308170477</v>
      </c>
      <c r="BO50" s="24">
        <f t="shared" si="33"/>
        <v>0.44390949371588495</v>
      </c>
      <c r="BP50" s="24" t="e">
        <f t="shared" si="33"/>
        <v>#DIV/0!</v>
      </c>
      <c r="BQ50" s="24">
        <f t="shared" si="33"/>
        <v>0.40178191895805448</v>
      </c>
      <c r="BR50" s="21"/>
      <c r="BS50" s="35">
        <f t="shared" si="11"/>
        <v>44075</v>
      </c>
      <c r="BT50" s="24">
        <f t="shared" si="41"/>
        <v>8.905564015651523E-3</v>
      </c>
      <c r="BU50" s="24">
        <f t="shared" si="40"/>
        <v>1.2594574889977896E-3</v>
      </c>
      <c r="BV50" s="24">
        <f t="shared" si="40"/>
        <v>4.0070499972071879E-3</v>
      </c>
      <c r="BW50" s="24">
        <f t="shared" si="40"/>
        <v>1.7700962197090297E-3</v>
      </c>
      <c r="BX50" s="24">
        <f t="shared" si="40"/>
        <v>1.4781696794734184E-3</v>
      </c>
      <c r="BY50" s="24">
        <f t="shared" si="40"/>
        <v>3.5935914675196013E-3</v>
      </c>
      <c r="BZ50" s="24">
        <f t="shared" si="40"/>
        <v>4.4799610770257453E-3</v>
      </c>
      <c r="CA50" s="24">
        <f t="shared" si="40"/>
        <v>4.5426679876175454E-4</v>
      </c>
      <c r="CB50" s="24">
        <f t="shared" si="40"/>
        <v>6.744350730099744E-4</v>
      </c>
      <c r="CC50" s="24">
        <f t="shared" si="40"/>
        <v>5.6299995002337593E-5</v>
      </c>
      <c r="CD50" s="24">
        <f t="shared" si="40"/>
        <v>1.9555690133143625E-3</v>
      </c>
      <c r="CE50" s="24">
        <f t="shared" si="40"/>
        <v>4.0539283099962081E-4</v>
      </c>
      <c r="CF50" s="24">
        <f t="shared" si="14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4"/>
        <v>364.09152816999995</v>
      </c>
      <c r="S51" s="19">
        <f t="shared" si="5"/>
        <v>357.38692925757806</v>
      </c>
      <c r="T51" s="19">
        <f t="shared" si="6"/>
        <v>348.66723909040184</v>
      </c>
      <c r="U51" s="19">
        <f t="shared" si="7"/>
        <v>353.9937158976208</v>
      </c>
      <c r="V51" s="19"/>
      <c r="W51" s="20">
        <f t="shared" si="8"/>
        <v>369.218803131154</v>
      </c>
      <c r="X51" s="21"/>
      <c r="Y51" s="41">
        <f t="shared" si="43"/>
        <v>4.0147184440501915E-2</v>
      </c>
      <c r="Z51" s="24">
        <f t="shared" si="43"/>
        <v>4.6708720873878784E-2</v>
      </c>
      <c r="AA51" s="24">
        <f t="shared" si="43"/>
        <v>2.0673091677058997E-2</v>
      </c>
      <c r="AB51" s="24">
        <f t="shared" si="43"/>
        <v>7.1910871441106083E-2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4.5589449676968208E-3</v>
      </c>
      <c r="AH51" s="24">
        <f t="shared" si="43"/>
        <v>2.9783958834259661E-2</v>
      </c>
      <c r="AI51" s="24">
        <f t="shared" si="43"/>
        <v>2.4144899164126876E-3</v>
      </c>
      <c r="AJ51" s="24">
        <f t="shared" si="43"/>
        <v>3.5724707980634873E-2</v>
      </c>
      <c r="AK51" s="24">
        <f t="shared" si="43"/>
        <v>2.083014089792079E-2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4.0149069477666055E-2</v>
      </c>
      <c r="AP51" s="24">
        <f t="shared" si="37"/>
        <v>4.4519606075885676E-2</v>
      </c>
      <c r="AQ51" s="24">
        <f t="shared" si="38"/>
        <v>4.4804088837058886E-2</v>
      </c>
      <c r="AR51" s="24">
        <f t="shared" si="39"/>
        <v>4.7306406755896369E-2</v>
      </c>
      <c r="AS51" s="24" t="e">
        <f t="shared" si="39"/>
        <v>#DIV/0!</v>
      </c>
      <c r="AT51" s="24">
        <f t="shared" si="39"/>
        <v>4.0627610647692158E-2</v>
      </c>
      <c r="AU51" s="21"/>
      <c r="AV51" s="24">
        <f t="shared" si="44"/>
        <v>0.38623481658060044</v>
      </c>
      <c r="AW51" s="24">
        <f t="shared" si="44"/>
        <v>0.44450227746254956</v>
      </c>
      <c r="AX51" s="24">
        <f t="shared" si="44"/>
        <v>0.35445474267986121</v>
      </c>
      <c r="AY51" s="24">
        <f t="shared" si="44"/>
        <v>0.61999274877235999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0.25894530159025697</v>
      </c>
      <c r="BE51" s="24">
        <f t="shared" si="42"/>
        <v>0.39997429852667943</v>
      </c>
      <c r="BF51" s="24">
        <f t="shared" si="42"/>
        <v>0.22575681147663196</v>
      </c>
      <c r="BG51" s="24">
        <f t="shared" si="42"/>
        <v>0.37895076852581</v>
      </c>
      <c r="BH51" s="24">
        <f t="shared" si="42"/>
        <v>0.29391303106430589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0.38624265248760525</v>
      </c>
      <c r="BM51" s="24">
        <f t="shared" si="33"/>
        <v>0.43460876946756688</v>
      </c>
      <c r="BN51" s="24">
        <f t="shared" si="33"/>
        <v>0.43367538119993077</v>
      </c>
      <c r="BO51" s="24">
        <f t="shared" si="33"/>
        <v>0.44935244665322971</v>
      </c>
      <c r="BP51" s="24" t="e">
        <f t="shared" si="33"/>
        <v>#DIV/0!</v>
      </c>
      <c r="BQ51" s="24">
        <f t="shared" si="33"/>
        <v>0.39964902519690226</v>
      </c>
      <c r="BR51" s="21"/>
      <c r="BS51" s="35">
        <f t="shared" si="11"/>
        <v>44105</v>
      </c>
      <c r="BT51" s="24">
        <f t="shared" si="41"/>
        <v>1.3765197250576374E-2</v>
      </c>
      <c r="BU51" s="24">
        <f t="shared" si="40"/>
        <v>6.4355425283613187E-4</v>
      </c>
      <c r="BV51" s="24">
        <f t="shared" si="40"/>
        <v>7.0918290923531043E-3</v>
      </c>
      <c r="BW51" s="24">
        <f t="shared" si="40"/>
        <v>2.1913957095964125E-3</v>
      </c>
      <c r="BX51" s="24">
        <f t="shared" si="40"/>
        <v>2.759021246325388E-3</v>
      </c>
      <c r="BY51" s="24">
        <f t="shared" si="40"/>
        <v>3.2006897556543998E-3</v>
      </c>
      <c r="BZ51" s="24">
        <f t="shared" si="40"/>
        <v>4.8700564797435758E-3</v>
      </c>
      <c r="CA51" s="24">
        <f t="shared" si="40"/>
        <v>1.3789462256847188E-4</v>
      </c>
      <c r="CB51" s="24">
        <f t="shared" si="40"/>
        <v>2.1020638675340059E-3</v>
      </c>
      <c r="CC51" s="24">
        <f t="shared" si="40"/>
        <v>3.1336487285630797E-5</v>
      </c>
      <c r="CD51" s="24">
        <f t="shared" si="40"/>
        <v>2.6373589077726069E-3</v>
      </c>
      <c r="CE51" s="24">
        <f t="shared" si="40"/>
        <v>7.187675588580649E-4</v>
      </c>
      <c r="CF51" s="24">
        <f t="shared" si="14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4"/>
        <v>376.38328324999998</v>
      </c>
      <c r="S52" s="19">
        <f t="shared" si="5"/>
        <v>370.33408793381176</v>
      </c>
      <c r="T52" s="19">
        <f t="shared" si="6"/>
        <v>361.85742382812504</v>
      </c>
      <c r="U52" s="19">
        <f t="shared" si="7"/>
        <v>368.07466258111032</v>
      </c>
      <c r="V52" s="19"/>
      <c r="W52" s="20">
        <f t="shared" si="8"/>
        <v>381.89002010634101</v>
      </c>
      <c r="X52" s="21"/>
      <c r="Y52" s="41">
        <f t="shared" si="43"/>
        <v>3.3760059325991021E-2</v>
      </c>
      <c r="Z52" s="24">
        <f t="shared" si="43"/>
        <v>3.456751141619141E-2</v>
      </c>
      <c r="AA52" s="24">
        <f t="shared" si="43"/>
        <v>3.4330033397965254E-2</v>
      </c>
      <c r="AB52" s="24">
        <f t="shared" si="43"/>
        <v>3.8380750347685844E-2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2.0530650769194914E-3</v>
      </c>
      <c r="AH52" s="24">
        <f t="shared" si="43"/>
        <v>5.2976565856441393E-2</v>
      </c>
      <c r="AI52" s="24">
        <f t="shared" si="43"/>
        <v>3.3593456947733635E-3</v>
      </c>
      <c r="AJ52" s="24">
        <f t="shared" si="43"/>
        <v>3.0686475053241846E-2</v>
      </c>
      <c r="AK52" s="24">
        <f t="shared" si="43"/>
        <v>2.2101314726263865E-2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3.3760068908444518E-2</v>
      </c>
      <c r="AP52" s="24">
        <f t="shared" si="37"/>
        <v>3.6227286496262279E-2</v>
      </c>
      <c r="AQ52" s="24">
        <f t="shared" si="38"/>
        <v>3.7830295648462853E-2</v>
      </c>
      <c r="AR52" s="24">
        <f t="shared" si="39"/>
        <v>3.9777391662969119E-2</v>
      </c>
      <c r="AS52" s="24" t="e">
        <f t="shared" si="39"/>
        <v>#DIV/0!</v>
      </c>
      <c r="AT52" s="24">
        <f t="shared" si="39"/>
        <v>3.4318991524074471E-2</v>
      </c>
      <c r="AU52" s="21"/>
      <c r="AV52" s="24">
        <f t="shared" si="44"/>
        <v>0.37141202915084559</v>
      </c>
      <c r="AW52" s="24">
        <f t="shared" si="44"/>
        <v>0.4206057121579283</v>
      </c>
      <c r="AX52" s="24">
        <f t="shared" si="44"/>
        <v>0.32630902404466666</v>
      </c>
      <c r="AY52" s="24">
        <f t="shared" si="44"/>
        <v>0.60506934126883838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0.16933174722365441</v>
      </c>
      <c r="BE52" s="24">
        <f t="shared" si="42"/>
        <v>0.42109503330340781</v>
      </c>
      <c r="BF52" s="24">
        <f t="shared" si="42"/>
        <v>0.20058895097179885</v>
      </c>
      <c r="BG52" s="24">
        <f t="shared" si="42"/>
        <v>0.37317187444559496</v>
      </c>
      <c r="BH52" s="24">
        <f t="shared" si="42"/>
        <v>0.25892906635462776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0.37141921104967479</v>
      </c>
      <c r="BM52" s="24">
        <f t="shared" si="33"/>
        <v>0.42438299452582662</v>
      </c>
      <c r="BN52" s="24">
        <f t="shared" si="33"/>
        <v>0.43710037692502812</v>
      </c>
      <c r="BO52" s="24">
        <f t="shared" si="33"/>
        <v>0.45540652558708739</v>
      </c>
      <c r="BP52" s="24" t="e">
        <f t="shared" si="33"/>
        <v>#DIV/0!</v>
      </c>
      <c r="BQ52" s="24">
        <f t="shared" si="33"/>
        <v>0.38180521384349486</v>
      </c>
      <c r="BR52" s="21"/>
      <c r="BS52" s="35">
        <f t="shared" si="11"/>
        <v>44136</v>
      </c>
      <c r="BT52" s="24">
        <f t="shared" si="41"/>
        <v>1.025141050289762E-2</v>
      </c>
      <c r="BU52" s="24">
        <f t="shared" si="40"/>
        <v>1.0486868631382346E-3</v>
      </c>
      <c r="BV52" s="24">
        <f t="shared" si="40"/>
        <v>3.9006865060836533E-3</v>
      </c>
      <c r="BW52" s="24">
        <f t="shared" si="40"/>
        <v>2.5316571452113396E-3</v>
      </c>
      <c r="BX52" s="24">
        <f t="shared" si="40"/>
        <v>2.3774347002114898E-3</v>
      </c>
      <c r="BY52" s="24">
        <f t="shared" si="40"/>
        <v>3.3898660221373853E-3</v>
      </c>
      <c r="BZ52" s="24">
        <f t="shared" si="40"/>
        <v>3.4525494520585482E-3</v>
      </c>
      <c r="CA52" s="24">
        <f t="shared" si="40"/>
        <v>5.9974456865062558E-5</v>
      </c>
      <c r="CB52" s="24">
        <f t="shared" si="40"/>
        <v>3.7016777719794513E-3</v>
      </c>
      <c r="CC52" s="24">
        <f t="shared" si="40"/>
        <v>4.2017687934301749E-5</v>
      </c>
      <c r="CD52" s="24">
        <f t="shared" si="40"/>
        <v>2.2557818121892882E-3</v>
      </c>
      <c r="CE52" s="24">
        <f t="shared" si="40"/>
        <v>7.4846768656101177E-4</v>
      </c>
      <c r="CF52" s="24">
        <f t="shared" si="14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4"/>
        <v>392.16040367999989</v>
      </c>
      <c r="S53" s="19">
        <f t="shared" si="5"/>
        <v>386.86471323766301</v>
      </c>
      <c r="T53" s="19">
        <f t="shared" si="6"/>
        <v>375.81943141741073</v>
      </c>
      <c r="U53" s="19">
        <f t="shared" si="7"/>
        <v>382.53829423215575</v>
      </c>
      <c r="V53" s="19"/>
      <c r="W53" s="20">
        <f t="shared" si="8"/>
        <v>397.25831476959428</v>
      </c>
      <c r="X53" s="21"/>
      <c r="Y53" s="41">
        <f t="shared" si="43"/>
        <v>4.1918616128254982E-2</v>
      </c>
      <c r="Z53" s="24">
        <f t="shared" si="43"/>
        <v>5.2567204242472521E-2</v>
      </c>
      <c r="AA53" s="24">
        <f t="shared" si="43"/>
        <v>3.5868229906289573E-2</v>
      </c>
      <c r="AB53" s="24">
        <f t="shared" si="43"/>
        <v>3.0639752849352497E-2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-7.3420788870948162E-4</v>
      </c>
      <c r="AH53" s="24">
        <f t="shared" si="43"/>
        <v>7.0508687789920588E-2</v>
      </c>
      <c r="AI53" s="24">
        <f t="shared" si="43"/>
        <v>1.1740542468028359E-3</v>
      </c>
      <c r="AJ53" s="24">
        <f t="shared" si="43"/>
        <v>3.5952282866164031E-2</v>
      </c>
      <c r="AK53" s="24">
        <f t="shared" si="43"/>
        <v>1.9988870137112036E-2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4.1917697018229338E-2</v>
      </c>
      <c r="AP53" s="24">
        <f t="shared" si="45"/>
        <v>4.4637061082007934E-2</v>
      </c>
      <c r="AQ53" s="24">
        <f t="shared" si="45"/>
        <v>3.8584278419882212E-2</v>
      </c>
      <c r="AR53" s="24">
        <f t="shared" si="39"/>
        <v>3.9295374339596512E-2</v>
      </c>
      <c r="AS53" s="24" t="e">
        <f t="shared" si="39"/>
        <v>#DIV/0!</v>
      </c>
      <c r="AT53" s="24">
        <f t="shared" si="39"/>
        <v>4.0242723962710114E-2</v>
      </c>
      <c r="AU53" s="21"/>
      <c r="AV53" s="24">
        <f t="shared" si="44"/>
        <v>0.37890415265027233</v>
      </c>
      <c r="AW53" s="24">
        <f t="shared" si="44"/>
        <v>0.4466894009788398</v>
      </c>
      <c r="AX53" s="24">
        <f t="shared" si="44"/>
        <v>0.33184698497371046</v>
      </c>
      <c r="AY53" s="24">
        <f t="shared" si="44"/>
        <v>0.61143980286417343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6.8636172925033323E-2</v>
      </c>
      <c r="BE53" s="24">
        <f t="shared" si="42"/>
        <v>0.49853332684567953</v>
      </c>
      <c r="BF53" s="24">
        <f t="shared" si="42"/>
        <v>0.19707875743760783</v>
      </c>
      <c r="BG53" s="24">
        <f t="shared" si="42"/>
        <v>0.37918587200886278</v>
      </c>
      <c r="BH53" s="24">
        <f t="shared" si="42"/>
        <v>0.2368478614695948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0.37891063661492241</v>
      </c>
      <c r="BM53" s="24">
        <f t="shared" si="33"/>
        <v>0.44113814306443278</v>
      </c>
      <c r="BN53" s="24">
        <f t="shared" si="33"/>
        <v>0.44679537142731318</v>
      </c>
      <c r="BO53" s="24">
        <f t="shared" si="33"/>
        <v>0.46615100609147975</v>
      </c>
      <c r="BP53" s="24" t="e">
        <f t="shared" si="33"/>
        <v>#DIV/0!</v>
      </c>
      <c r="BQ53" s="24">
        <f t="shared" si="33"/>
        <v>0.3786225274588515</v>
      </c>
      <c r="BR53" s="21"/>
      <c r="BS53" s="35">
        <f t="shared" si="11"/>
        <v>44166</v>
      </c>
      <c r="BT53" s="24">
        <f t="shared" si="41"/>
        <v>1.560161214001636E-2</v>
      </c>
      <c r="BU53" s="24">
        <f t="shared" si="40"/>
        <v>1.0962785916531028E-3</v>
      </c>
      <c r="BV53" s="24">
        <f t="shared" si="40"/>
        <v>3.1278774180572514E-3</v>
      </c>
      <c r="BW53" s="24">
        <f t="shared" si="40"/>
        <v>1.8506420476872394E-3</v>
      </c>
      <c r="BX53" s="24">
        <f t="shared" si="40"/>
        <v>1.8444839374496668E-3</v>
      </c>
      <c r="BY53" s="24">
        <f t="shared" si="40"/>
        <v>4.6915343652467649E-3</v>
      </c>
      <c r="BZ53" s="24">
        <f t="shared" si="40"/>
        <v>5.3893729955521242E-3</v>
      </c>
      <c r="CA53" s="24">
        <f t="shared" si="40"/>
        <v>-2.0789958704154973E-5</v>
      </c>
      <c r="CB53" s="24">
        <f t="shared" si="40"/>
        <v>5.0182974358211384E-3</v>
      </c>
      <c r="CC53" s="24">
        <f t="shared" si="40"/>
        <v>1.4252871486577651E-5</v>
      </c>
      <c r="CD53" s="24">
        <f t="shared" si="40"/>
        <v>2.6350167927930612E-3</v>
      </c>
      <c r="CE53" s="24">
        <f t="shared" si="40"/>
        <v>6.692947080051999E-4</v>
      </c>
      <c r="CF53" s="24">
        <f t="shared" si="14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4"/>
        <v>410.28965811</v>
      </c>
      <c r="S54" s="19">
        <f t="shared" si="5"/>
        <v>404.7739226973203</v>
      </c>
      <c r="T54" s="19">
        <f t="shared" si="6"/>
        <v>389.33443515624998</v>
      </c>
      <c r="U54" s="19">
        <f t="shared" si="7"/>
        <v>395.27778392213412</v>
      </c>
      <c r="V54" s="19"/>
      <c r="W54" s="20">
        <f t="shared" si="8"/>
        <v>414.190142319811</v>
      </c>
      <c r="X54" s="21"/>
      <c r="Y54" s="41">
        <f t="shared" si="43"/>
        <v>4.6229961258070995E-2</v>
      </c>
      <c r="Z54" s="24">
        <f t="shared" si="43"/>
        <v>5.7754259310834888E-2</v>
      </c>
      <c r="AA54" s="24">
        <f t="shared" si="43"/>
        <v>4.9988727272379352E-2</v>
      </c>
      <c r="AB54" s="24">
        <f t="shared" si="43"/>
        <v>2.2462185730491191E-2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0.13320947899269786</v>
      </c>
      <c r="AH54" s="24">
        <f t="shared" si="43"/>
        <v>5.6854485101544894E-2</v>
      </c>
      <c r="AI54" s="24">
        <f t="shared" si="43"/>
        <v>0</v>
      </c>
      <c r="AJ54" s="24">
        <f t="shared" si="43"/>
        <v>4.583466313539275E-2</v>
      </c>
      <c r="AK54" s="24">
        <f t="shared" si="43"/>
        <v>2.1615456919060083E-2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4.6229181375469608E-2</v>
      </c>
      <c r="AP54" s="24">
        <f t="shared" si="45"/>
        <v>4.6293210124478623E-2</v>
      </c>
      <c r="AQ54" s="24">
        <f t="shared" si="45"/>
        <v>3.5961428837958609E-2</v>
      </c>
      <c r="AR54" s="24">
        <f t="shared" si="39"/>
        <v>3.3302521295415666E-2</v>
      </c>
      <c r="AS54" s="24" t="e">
        <f t="shared" si="39"/>
        <v>#DIV/0!</v>
      </c>
      <c r="AT54" s="24">
        <f t="shared" si="39"/>
        <v>4.2621707137928677E-2</v>
      </c>
      <c r="AU54" s="21"/>
      <c r="AV54" s="24">
        <f t="shared" si="44"/>
        <v>0.40736804914776914</v>
      </c>
      <c r="AW54" s="24">
        <f t="shared" si="44"/>
        <v>0.4613325460622586</v>
      </c>
      <c r="AX54" s="24">
        <f t="shared" si="44"/>
        <v>0.34140817780682031</v>
      </c>
      <c r="AY54" s="24">
        <f t="shared" si="44"/>
        <v>0.62457163207290933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0.21024885478843558</v>
      </c>
      <c r="BE54" s="24">
        <f t="shared" si="42"/>
        <v>0.501639816059396</v>
      </c>
      <c r="BF54" s="24">
        <f t="shared" si="42"/>
        <v>0.19839449879859461</v>
      </c>
      <c r="BG54" s="24">
        <f t="shared" si="42"/>
        <v>0.38931308919527363</v>
      </c>
      <c r="BH54" s="24">
        <f t="shared" si="42"/>
        <v>0.2278822313738369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0.40736981827500252</v>
      </c>
      <c r="BM54" s="24">
        <f t="shared" si="33"/>
        <v>0.45607978824459239</v>
      </c>
      <c r="BN54" s="24">
        <f t="shared" si="33"/>
        <v>0.4626052973094168</v>
      </c>
      <c r="BO54" s="24">
        <f t="shared" si="33"/>
        <v>0.4839433277258629</v>
      </c>
      <c r="BP54" s="24" t="e">
        <f t="shared" si="33"/>
        <v>#DIV/0!</v>
      </c>
      <c r="BQ54" s="24">
        <f t="shared" si="33"/>
        <v>0.42162896429589702</v>
      </c>
      <c r="BR54" s="21"/>
      <c r="BS54" s="35">
        <f t="shared" si="11"/>
        <v>44197</v>
      </c>
      <c r="BT54" s="24">
        <f t="shared" si="41"/>
        <v>1.7316282090610677E-2</v>
      </c>
      <c r="BU54" s="24">
        <f t="shared" si="40"/>
        <v>1.5189860441846136E-3</v>
      </c>
      <c r="BV54" s="24">
        <f t="shared" si="40"/>
        <v>2.2682429656738896E-3</v>
      </c>
      <c r="BW54" s="24">
        <f t="shared" si="40"/>
        <v>2.129257487586027E-3</v>
      </c>
      <c r="BX54" s="24">
        <f t="shared" si="40"/>
        <v>1.8771881616415423E-3</v>
      </c>
      <c r="BY54" s="24">
        <f t="shared" si="40"/>
        <v>3.0072174278245821E-3</v>
      </c>
      <c r="BZ54" s="24">
        <f t="shared" si="40"/>
        <v>6.2884603468337233E-3</v>
      </c>
      <c r="CA54" s="24">
        <f t="shared" si="40"/>
        <v>3.617569909763663E-3</v>
      </c>
      <c r="CB54" s="24">
        <f t="shared" si="40"/>
        <v>4.157525249318457E-3</v>
      </c>
      <c r="CC54" s="24">
        <f t="shared" si="40"/>
        <v>0</v>
      </c>
      <c r="CD54" s="24">
        <f t="shared" si="40"/>
        <v>3.3400803398416648E-3</v>
      </c>
      <c r="CE54" s="24">
        <f t="shared" si="40"/>
        <v>7.0852503486467657E-4</v>
      </c>
      <c r="CF54" s="24">
        <f t="shared" si="14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4"/>
        <v>424.43847887999993</v>
      </c>
      <c r="S55" s="19">
        <f t="shared" si="5"/>
        <v>418.89101279835995</v>
      </c>
      <c r="T55" s="19">
        <f t="shared" si="6"/>
        <v>402.67228931361609</v>
      </c>
      <c r="U55" s="19">
        <f t="shared" si="7"/>
        <v>406.87984783705838</v>
      </c>
      <c r="V55" s="19"/>
      <c r="W55" s="20">
        <f t="shared" si="8"/>
        <v>428.36107400551396</v>
      </c>
      <c r="X55" s="21"/>
      <c r="Y55" s="41">
        <f t="shared" si="43"/>
        <v>3.4484750490264782E-2</v>
      </c>
      <c r="Z55" s="24">
        <f t="shared" si="43"/>
        <v>3.5641747021964543E-2</v>
      </c>
      <c r="AA55" s="24">
        <f t="shared" si="43"/>
        <v>3.4166138722474315E-2</v>
      </c>
      <c r="AB55" s="24">
        <f t="shared" si="43"/>
        <v>3.0786192400178658E-2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2.8531446656389736E-2</v>
      </c>
      <c r="AH55" s="24">
        <f t="shared" si="43"/>
        <v>1.6427923348874662E-2</v>
      </c>
      <c r="AI55" s="24">
        <f t="shared" si="43"/>
        <v>8.3269954081877096E-4</v>
      </c>
      <c r="AJ55" s="24">
        <f t="shared" si="43"/>
        <v>5.2258616516925205E-2</v>
      </c>
      <c r="AK55" s="24">
        <f t="shared" si="43"/>
        <v>3.2911714016375049E-2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3.448495590938494E-2</v>
      </c>
      <c r="AP55" s="24">
        <f t="shared" si="45"/>
        <v>3.4876481189713537E-2</v>
      </c>
      <c r="AQ55" s="24">
        <f t="shared" si="45"/>
        <v>3.425809009679126E-2</v>
      </c>
      <c r="AR55" s="24">
        <f t="shared" si="39"/>
        <v>2.9351672132450934E-2</v>
      </c>
      <c r="AS55" s="24" t="e">
        <f t="shared" si="39"/>
        <v>#DIV/0!</v>
      </c>
      <c r="AT55" s="24">
        <f t="shared" si="39"/>
        <v>3.4213589938026701E-2</v>
      </c>
      <c r="AU55" s="21"/>
      <c r="AV55" s="24">
        <f t="shared" si="44"/>
        <v>0.42385812856268701</v>
      </c>
      <c r="AW55" s="24">
        <f t="shared" si="44"/>
        <v>0.47489039418725043</v>
      </c>
      <c r="AX55" s="24">
        <f t="shared" si="44"/>
        <v>0.36951062462345075</v>
      </c>
      <c r="AY55" s="24">
        <f t="shared" si="44"/>
        <v>0.63248996822796233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0.21217938137016423</v>
      </c>
      <c r="BE55" s="24">
        <f t="shared" si="42"/>
        <v>0.48212595563968752</v>
      </c>
      <c r="BF55" s="24">
        <f t="shared" si="42"/>
        <v>0.18094729869746962</v>
      </c>
      <c r="BG55" s="24">
        <f t="shared" si="42"/>
        <v>0.40645284452801778</v>
      </c>
      <c r="BH55" s="24">
        <f t="shared" si="42"/>
        <v>0.24027915533252808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0.42386018779361301</v>
      </c>
      <c r="BM55" s="24">
        <f t="shared" si="33"/>
        <v>0.46740311074518726</v>
      </c>
      <c r="BN55" s="24">
        <f t="shared" si="33"/>
        <v>0.47016426262417221</v>
      </c>
      <c r="BO55" s="24">
        <f t="shared" si="33"/>
        <v>0.48895797553785236</v>
      </c>
      <c r="BP55" s="24" t="e">
        <f t="shared" si="33"/>
        <v>#DIV/0!</v>
      </c>
      <c r="BQ55" s="24">
        <f t="shared" si="33"/>
        <v>0.43974809417804517</v>
      </c>
      <c r="BR55" s="21"/>
      <c r="BS55" s="35">
        <f t="shared" si="11"/>
        <v>44228</v>
      </c>
      <c r="BT55" s="24">
        <f t="shared" si="41"/>
        <v>1.080406645468579E-2</v>
      </c>
      <c r="BU55" s="24">
        <f t="shared" si="40"/>
        <v>1.0419217107177745E-3</v>
      </c>
      <c r="BV55" s="24">
        <f t="shared" si="40"/>
        <v>3.0381809779750106E-3</v>
      </c>
      <c r="BW55" s="24">
        <f t="shared" si="40"/>
        <v>1.2934148304388612E-3</v>
      </c>
      <c r="BX55" s="24">
        <f t="shared" si="40"/>
        <v>2.5391609710823091E-3</v>
      </c>
      <c r="BY55" s="24">
        <f t="shared" si="40"/>
        <v>3.3182469120516651E-3</v>
      </c>
      <c r="BZ55" s="24">
        <f t="shared" si="40"/>
        <v>5.5278306050911405E-3</v>
      </c>
      <c r="CA55" s="24">
        <f t="shared" si="40"/>
        <v>8.3924476575756733E-4</v>
      </c>
      <c r="CB55" s="24">
        <f t="shared" si="40"/>
        <v>1.2135030561414583E-3</v>
      </c>
      <c r="CC55" s="24">
        <f t="shared" si="40"/>
        <v>9.2843427772552287E-6</v>
      </c>
      <c r="CD55" s="24">
        <f t="shared" si="40"/>
        <v>3.8067701612962187E-3</v>
      </c>
      <c r="CE55" s="24">
        <f t="shared" si="40"/>
        <v>1.0534200560288515E-3</v>
      </c>
      <c r="CF55" s="24">
        <f t="shared" si="14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4"/>
        <v>444.91215147999998</v>
      </c>
      <c r="S56" s="19">
        <f t="shared" si="5"/>
        <v>440.65023009225376</v>
      </c>
      <c r="T56" s="19">
        <f t="shared" si="6"/>
        <v>424.57452686941963</v>
      </c>
      <c r="U56" s="19">
        <f t="shared" si="7"/>
        <v>431.68951164383566</v>
      </c>
      <c r="V56" s="19"/>
      <c r="W56" s="20">
        <f t="shared" si="8"/>
        <v>452.04596585269792</v>
      </c>
      <c r="X56" s="21"/>
      <c r="Y56" s="41">
        <f t="shared" si="43"/>
        <v>4.8241990041874239E-2</v>
      </c>
      <c r="Z56" s="24">
        <f t="shared" si="43"/>
        <v>4.7593118397243561E-2</v>
      </c>
      <c r="AA56" s="24">
        <f t="shared" si="43"/>
        <v>6.7966308610240445E-2</v>
      </c>
      <c r="AB56" s="24">
        <f t="shared" si="43"/>
        <v>7.1083439812134275E-2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-5.3235352329095154E-3</v>
      </c>
      <c r="AH56" s="24">
        <f t="shared" si="43"/>
        <v>8.8107952500899644E-2</v>
      </c>
      <c r="AI56" s="24">
        <f t="shared" si="43"/>
        <v>0.29714912859075437</v>
      </c>
      <c r="AJ56" s="24">
        <f t="shared" si="43"/>
        <v>3.0765767610434924E-2</v>
      </c>
      <c r="AK56" s="24">
        <f t="shared" si="43"/>
        <v>2.1372057706508851E-2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4.8237079385510917E-2</v>
      </c>
      <c r="AP56" s="24">
        <f t="shared" si="45"/>
        <v>5.1944817695021683E-2</v>
      </c>
      <c r="AQ56" s="24">
        <f t="shared" si="45"/>
        <v>5.4392214555259111E-2</v>
      </c>
      <c r="AR56" s="24">
        <f t="shared" si="39"/>
        <v>6.0975405733814325E-2</v>
      </c>
      <c r="AS56" s="24" t="e">
        <f t="shared" si="39"/>
        <v>#DIV/0!</v>
      </c>
      <c r="AT56" s="24">
        <f t="shared" si="39"/>
        <v>5.529188641188032E-2</v>
      </c>
      <c r="AU56" s="21"/>
      <c r="AV56" s="24">
        <f t="shared" si="44"/>
        <v>0.44851460778925811</v>
      </c>
      <c r="AW56" s="24">
        <f t="shared" si="44"/>
        <v>0.48318034049658287</v>
      </c>
      <c r="AX56" s="24">
        <f t="shared" si="44"/>
        <v>0.42772318664592168</v>
      </c>
      <c r="AY56" s="24">
        <f t="shared" si="44"/>
        <v>0.6725716243596187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0.11835469025448253</v>
      </c>
      <c r="BE56" s="24">
        <f t="shared" si="42"/>
        <v>0.59216361615746083</v>
      </c>
      <c r="BF56" s="24">
        <f t="shared" si="42"/>
        <v>0.3401292777102034</v>
      </c>
      <c r="BG56" s="24">
        <f t="shared" si="42"/>
        <v>0.42251178205360151</v>
      </c>
      <c r="BH56" s="24">
        <f t="shared" si="42"/>
        <v>0.24522063247826953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0.44851336335634295</v>
      </c>
      <c r="BM56" s="24">
        <f t="shared" si="46"/>
        <v>0.49419958973049782</v>
      </c>
      <c r="BN56" s="24">
        <f t="shared" si="46"/>
        <v>0.51053826068049402</v>
      </c>
      <c r="BO56" s="24">
        <f t="shared" si="46"/>
        <v>0.53627292788873038</v>
      </c>
      <c r="BP56" s="24" t="e">
        <f t="shared" si="46"/>
        <v>#DIV/0!</v>
      </c>
      <c r="BQ56" s="24">
        <f t="shared" si="46"/>
        <v>0.47509505801220331</v>
      </c>
      <c r="BR56" s="21"/>
      <c r="BS56" s="35">
        <f t="shared" si="11"/>
        <v>44256</v>
      </c>
      <c r="BT56" s="24">
        <f t="shared" si="41"/>
        <v>1.4443015611493151E-2</v>
      </c>
      <c r="BU56" s="24">
        <f t="shared" si="40"/>
        <v>2.0720445634726278E-3</v>
      </c>
      <c r="BV56" s="24">
        <f t="shared" si="40"/>
        <v>6.9898941021441898E-3</v>
      </c>
      <c r="BW56" s="24">
        <f t="shared" si="40"/>
        <v>1.1057363949869715E-3</v>
      </c>
      <c r="BX56" s="24">
        <f t="shared" si="40"/>
        <v>2.1471800428473115E-3</v>
      </c>
      <c r="BY56" s="24">
        <f t="shared" si="40"/>
        <v>3.9096692020234762E-3</v>
      </c>
      <c r="BZ56" s="24">
        <f t="shared" si="40"/>
        <v>5.1625775821305068E-3</v>
      </c>
      <c r="CA56" s="24">
        <f t="shared" si="40"/>
        <v>-1.5568919131282694E-4</v>
      </c>
      <c r="CB56" s="24">
        <f t="shared" si="40"/>
        <v>6.3947829750118567E-3</v>
      </c>
      <c r="CC56" s="24">
        <f t="shared" si="40"/>
        <v>3.2053443700636119E-3</v>
      </c>
      <c r="CD56" s="24">
        <f t="shared" si="40"/>
        <v>2.2796328220917434E-3</v>
      </c>
      <c r="CE56" s="24">
        <f t="shared" si="40"/>
        <v>6.8302488965979252E-4</v>
      </c>
      <c r="CF56" s="24">
        <f t="shared" si="14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4"/>
        <v>462.50577744999998</v>
      </c>
      <c r="S57" s="19">
        <f t="shared" si="5"/>
        <v>458.10405910089332</v>
      </c>
      <c r="T57" s="19">
        <f t="shared" si="6"/>
        <v>441.54274402901785</v>
      </c>
      <c r="U57" s="19">
        <f t="shared" si="7"/>
        <v>448.35548759913485</v>
      </c>
      <c r="V57" s="19"/>
      <c r="W57" s="20">
        <f t="shared" si="8"/>
        <v>470.82219769594326</v>
      </c>
      <c r="X57" s="21"/>
      <c r="Y57" s="41">
        <f t="shared" si="43"/>
        <v>3.9540988912438957E-2</v>
      </c>
      <c r="Z57" s="24">
        <f t="shared" si="43"/>
        <v>3.9890252545691673E-2</v>
      </c>
      <c r="AA57" s="24">
        <f t="shared" si="43"/>
        <v>3.2945807844627639E-2</v>
      </c>
      <c r="AB57" s="24">
        <f t="shared" si="43"/>
        <v>7.2182266785657978E-2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5.48707267174664E-3</v>
      </c>
      <c r="AH57" s="24">
        <f t="shared" si="43"/>
        <v>-6.9425796412434515E-3</v>
      </c>
      <c r="AI57" s="24">
        <f t="shared" si="43"/>
        <v>1.8715886029313955E-2</v>
      </c>
      <c r="AJ57" s="24">
        <f t="shared" si="43"/>
        <v>4.4984869114278014E-2</v>
      </c>
      <c r="AK57" s="24">
        <f t="shared" si="43"/>
        <v>3.2926574648108664E-2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3.9544044619763241E-2</v>
      </c>
      <c r="AP57" s="24">
        <f t="shared" si="45"/>
        <v>3.9609258810520576E-2</v>
      </c>
      <c r="AQ57" s="24">
        <f t="shared" si="45"/>
        <v>3.9965226563902778E-2</v>
      </c>
      <c r="AR57" s="24">
        <f t="shared" si="39"/>
        <v>3.8606395350761824E-2</v>
      </c>
      <c r="AS57" s="24" t="e">
        <f t="shared" si="39"/>
        <v>#DIV/0!</v>
      </c>
      <c r="AT57" s="24">
        <f t="shared" si="39"/>
        <v>4.1536111947880316E-2</v>
      </c>
      <c r="AU57" s="21"/>
      <c r="AV57" s="24">
        <f t="shared" si="44"/>
        <v>0.48400739652897062</v>
      </c>
      <c r="AW57" s="24">
        <f t="shared" si="44"/>
        <v>0.4959500925806577</v>
      </c>
      <c r="AX57" s="24">
        <f t="shared" si="44"/>
        <v>0.44942115959465179</v>
      </c>
      <c r="AY57" s="24">
        <f t="shared" si="44"/>
        <v>0.76735957540911115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0.19000425202821192</v>
      </c>
      <c r="BE57" s="24">
        <f t="shared" si="42"/>
        <v>0.54034301902290904</v>
      </c>
      <c r="BF57" s="24">
        <f t="shared" si="42"/>
        <v>0.39180033326678876</v>
      </c>
      <c r="BG57" s="24">
        <f t="shared" si="42"/>
        <v>0.46499946579044638</v>
      </c>
      <c r="BH57" s="24">
        <f t="shared" si="42"/>
        <v>0.27625850907011573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0.4840090179594263</v>
      </c>
      <c r="BM57" s="24">
        <f t="shared" si="46"/>
        <v>0.51832131452788177</v>
      </c>
      <c r="BN57" s="24">
        <f t="shared" si="46"/>
        <v>0.5454402562736318</v>
      </c>
      <c r="BO57" s="24">
        <f t="shared" si="46"/>
        <v>0.56890343282504197</v>
      </c>
      <c r="BP57" s="24" t="e">
        <f t="shared" si="46"/>
        <v>#DIV/0!</v>
      </c>
      <c r="BQ57" s="24">
        <f t="shared" si="46"/>
        <v>0.52385476701236633</v>
      </c>
      <c r="BR57" s="21"/>
      <c r="BS57" s="35">
        <f t="shared" si="11"/>
        <v>44287</v>
      </c>
      <c r="BT57" s="24">
        <f t="shared" si="41"/>
        <v>1.2097944541966657E-2</v>
      </c>
      <c r="BU57" s="24">
        <f t="shared" si="40"/>
        <v>1.023296689465131E-3</v>
      </c>
      <c r="BV57" s="24">
        <f t="shared" si="40"/>
        <v>7.2526117465661821E-3</v>
      </c>
      <c r="BW57" s="24">
        <f t="shared" si="40"/>
        <v>1.7148910910672346E-3</v>
      </c>
      <c r="BX57" s="24">
        <f t="shared" si="40"/>
        <v>2.6362314879538281E-3</v>
      </c>
      <c r="BY57" s="24">
        <f t="shared" si="40"/>
        <v>3.3895932013674646E-3</v>
      </c>
      <c r="BZ57" s="24">
        <f t="shared" si="40"/>
        <v>7.2473851292275135E-3</v>
      </c>
      <c r="CA57" s="24">
        <f t="shared" si="40"/>
        <v>1.5227174751018875E-4</v>
      </c>
      <c r="CB57" s="24">
        <f t="shared" si="40"/>
        <v>-5.2304855106503976E-4</v>
      </c>
      <c r="CC57" s="24">
        <f t="shared" si="40"/>
        <v>2.4982677512232692E-4</v>
      </c>
      <c r="CD57" s="24">
        <f t="shared" si="40"/>
        <v>3.2776459667395691E-3</v>
      </c>
      <c r="CE57" s="24">
        <f t="shared" si="40"/>
        <v>1.025319377046751E-3</v>
      </c>
      <c r="CF57" s="24">
        <f t="shared" si="14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4"/>
        <v>477.44585880000017</v>
      </c>
      <c r="S58" s="19">
        <f t="shared" si="5"/>
        <v>471.83691058720183</v>
      </c>
      <c r="T58" s="19">
        <f t="shared" si="6"/>
        <v>454.53394444754468</v>
      </c>
      <c r="U58" s="19">
        <f t="shared" si="7"/>
        <v>461.89167155731803</v>
      </c>
      <c r="V58" s="19"/>
      <c r="W58" s="20">
        <f t="shared" si="8"/>
        <v>488.07208914927133</v>
      </c>
      <c r="X58" s="21"/>
      <c r="Y58" s="41">
        <f t="shared" si="43"/>
        <v>3.2301467680478479E-2</v>
      </c>
      <c r="Z58" s="24">
        <f t="shared" si="43"/>
        <v>3.149158546012587E-2</v>
      </c>
      <c r="AA58" s="24">
        <f t="shared" si="43"/>
        <v>2.1250999630496148E-2</v>
      </c>
      <c r="AB58" s="24">
        <f t="shared" si="43"/>
        <v>3.5010662836749695E-2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2.3346228204197406E-3</v>
      </c>
      <c r="AH58" s="24">
        <f t="shared" si="43"/>
        <v>2.3878801710725428E-2</v>
      </c>
      <c r="AI58" s="24">
        <f t="shared" si="43"/>
        <v>1.9466301344199355E-2</v>
      </c>
      <c r="AJ58" s="24">
        <f t="shared" si="43"/>
        <v>2.6600913605374421E-2</v>
      </c>
      <c r="AK58" s="24">
        <f t="shared" si="43"/>
        <v>3.633715985118191E-2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3.2302475079060589E-2</v>
      </c>
      <c r="AP58" s="24">
        <f t="shared" si="45"/>
        <v>2.9977580886887401E-2</v>
      </c>
      <c r="AQ58" s="24">
        <f t="shared" si="45"/>
        <v>2.9422293977665381E-2</v>
      </c>
      <c r="AR58" s="24">
        <f t="shared" si="39"/>
        <v>3.0190740010046735E-2</v>
      </c>
      <c r="AS58" s="24" t="e">
        <f t="shared" si="39"/>
        <v>#DIV/0!</v>
      </c>
      <c r="AT58" s="24">
        <f t="shared" si="39"/>
        <v>3.6637804117443107E-2</v>
      </c>
      <c r="AU58" s="21"/>
      <c r="AV58" s="24">
        <f t="shared" si="44"/>
        <v>0.50839173299617291</v>
      </c>
      <c r="AW58" s="24">
        <f t="shared" si="44"/>
        <v>0.52530041325221077</v>
      </c>
      <c r="AX58" s="24">
        <f t="shared" si="44"/>
        <v>0.47668557329027217</v>
      </c>
      <c r="AY58" s="24">
        <f t="shared" si="44"/>
        <v>0.7279161815219346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0.19085368073333031</v>
      </c>
      <c r="BE58" s="24">
        <f t="shared" si="42"/>
        <v>0.57191193452555433</v>
      </c>
      <c r="BF58" s="24">
        <f t="shared" si="42"/>
        <v>0.39633497815610252</v>
      </c>
      <c r="BG58" s="24">
        <f t="shared" si="42"/>
        <v>0.48084887985055502</v>
      </c>
      <c r="BH58" s="24">
        <f t="shared" si="42"/>
        <v>0.30337827038496434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0.50839262491738668</v>
      </c>
      <c r="BM58" s="24">
        <f t="shared" si="46"/>
        <v>0.53510403533694251</v>
      </c>
      <c r="BN58" s="24">
        <f t="shared" si="46"/>
        <v>0.54943715783381397</v>
      </c>
      <c r="BO58" s="24">
        <f t="shared" si="46"/>
        <v>0.56916334038930794</v>
      </c>
      <c r="BP58" s="24" t="e">
        <f t="shared" si="46"/>
        <v>#DIV/0!</v>
      </c>
      <c r="BQ58" s="24">
        <f t="shared" si="46"/>
        <v>0.54586443771212556</v>
      </c>
      <c r="BR58" s="21"/>
      <c r="BS58" s="35">
        <f t="shared" si="11"/>
        <v>44317</v>
      </c>
      <c r="BT58" s="24">
        <f t="shared" si="41"/>
        <v>9.5539995974100074E-3</v>
      </c>
      <c r="BU58" s="24">
        <f t="shared" si="40"/>
        <v>6.5586837599482836E-4</v>
      </c>
      <c r="BV58" s="24">
        <f t="shared" si="40"/>
        <v>3.6282002390026651E-3</v>
      </c>
      <c r="BW58" s="24">
        <f t="shared" si="40"/>
        <v>1.2050880714231849E-3</v>
      </c>
      <c r="BX58" s="24">
        <f t="shared" si="40"/>
        <v>1.6475997572352127E-3</v>
      </c>
      <c r="BY58" s="24">
        <f t="shared" si="40"/>
        <v>3.8963950467162259E-3</v>
      </c>
      <c r="BZ58" s="24">
        <f t="shared" si="40"/>
        <v>6.606841802677732E-3</v>
      </c>
      <c r="CA58" s="24">
        <f t="shared" si="40"/>
        <v>6.2665746749279895E-5</v>
      </c>
      <c r="CB58" s="24">
        <f t="shared" si="40"/>
        <v>1.7185667493972486E-3</v>
      </c>
      <c r="CC58" s="24">
        <f t="shared" si="40"/>
        <v>2.5463816306537453E-4</v>
      </c>
      <c r="CD58" s="24">
        <f t="shared" si="40"/>
        <v>1.9483210246455543E-3</v>
      </c>
      <c r="CE58" s="24">
        <f t="shared" si="40"/>
        <v>1.1243238509915422E-3</v>
      </c>
      <c r="CF58" s="24">
        <f t="shared" si="14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4"/>
        <v>492.92957558000006</v>
      </c>
      <c r="S59" s="19">
        <f t="shared" si="5"/>
        <v>486.48165910089341</v>
      </c>
      <c r="T59" s="19">
        <f t="shared" si="6"/>
        <v>468.41279785156257</v>
      </c>
      <c r="U59" s="19">
        <f t="shared" si="7"/>
        <v>475.3792060201875</v>
      </c>
      <c r="V59" s="19"/>
      <c r="W59" s="20">
        <f t="shared" si="8"/>
        <v>504.42215029539187</v>
      </c>
      <c r="X59" s="21"/>
      <c r="Y59" s="41">
        <f t="shared" si="43"/>
        <v>3.2431176875069578E-2</v>
      </c>
      <c r="Z59" s="24">
        <f t="shared" si="43"/>
        <v>2.9649075473091147E-2</v>
      </c>
      <c r="AA59" s="24">
        <f t="shared" si="43"/>
        <v>5.0451551855148713E-2</v>
      </c>
      <c r="AB59" s="24">
        <f t="shared" si="43"/>
        <v>3.1874436535382245E-2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7.0896035237025812E-2</v>
      </c>
      <c r="AH59" s="24">
        <f t="shared" si="43"/>
        <v>2.5941461605929916E-2</v>
      </c>
      <c r="AI59" s="24">
        <f t="shared" si="43"/>
        <v>1.5559684525360273E-2</v>
      </c>
      <c r="AJ59" s="24">
        <f t="shared" si="43"/>
        <v>3.5447761194029814E-2</v>
      </c>
      <c r="AK59" s="24">
        <f t="shared" si="43"/>
        <v>2.3806184538725628E-2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3.2430309101258548E-2</v>
      </c>
      <c r="AP59" s="24">
        <f t="shared" si="45"/>
        <v>3.1037733981994275E-2</v>
      </c>
      <c r="AQ59" s="24">
        <f t="shared" si="45"/>
        <v>3.0534250683712294E-2</v>
      </c>
      <c r="AR59" s="24">
        <f t="shared" si="39"/>
        <v>2.9200644422521682E-2</v>
      </c>
      <c r="AS59" s="24" t="e">
        <f t="shared" si="39"/>
        <v>#DIV/0!</v>
      </c>
      <c r="AT59" s="24">
        <f t="shared" si="39"/>
        <v>3.3499275024350128E-2</v>
      </c>
      <c r="AU59" s="21"/>
      <c r="AV59" s="24">
        <f t="shared" si="44"/>
        <v>0.5189311347464407</v>
      </c>
      <c r="AW59" s="24">
        <f t="shared" si="44"/>
        <v>0.55869378714049889</v>
      </c>
      <c r="AX59" s="24">
        <f t="shared" si="44"/>
        <v>0.49646693760657845</v>
      </c>
      <c r="AY59" s="24">
        <f t="shared" si="44"/>
        <v>0.64622326337736768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0.26772840855168933</v>
      </c>
      <c r="BE59" s="24">
        <f t="shared" si="42"/>
        <v>0.54263125617225882</v>
      </c>
      <c r="BF59" s="24">
        <f t="shared" si="42"/>
        <v>0.4008306613785666</v>
      </c>
      <c r="BG59" s="24">
        <f t="shared" si="42"/>
        <v>0.49555275283909594</v>
      </c>
      <c r="BH59" s="24">
        <f t="shared" si="42"/>
        <v>0.3190953156271723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0.51893047960698335</v>
      </c>
      <c r="BM59" s="24">
        <f t="shared" si="46"/>
        <v>0.53958568108820981</v>
      </c>
      <c r="BN59" s="24">
        <f t="shared" si="46"/>
        <v>0.52698181350405116</v>
      </c>
      <c r="BO59" s="24">
        <f t="shared" si="46"/>
        <v>0.53579487415336535</v>
      </c>
      <c r="BP59" s="24" t="e">
        <f t="shared" si="46"/>
        <v>#DIV/0!</v>
      </c>
      <c r="BQ59" s="24">
        <f t="shared" si="46"/>
        <v>0.54008957423694315</v>
      </c>
      <c r="BR59" s="21"/>
      <c r="BS59" s="35">
        <f t="shared" si="11"/>
        <v>44348</v>
      </c>
      <c r="BT59" s="24">
        <f t="shared" si="41"/>
        <v>8.9879571443741198E-3</v>
      </c>
      <c r="BU59" s="24">
        <f t="shared" si="40"/>
        <v>1.5404152395386329E-3</v>
      </c>
      <c r="BV59" s="24">
        <f t="shared" si="40"/>
        <v>3.3118580175429627E-3</v>
      </c>
      <c r="BW59" s="24">
        <f t="shared" si="40"/>
        <v>1.930482512222876E-3</v>
      </c>
      <c r="BX59" s="24">
        <f t="shared" si="40"/>
        <v>1.9332658491063601E-3</v>
      </c>
      <c r="BY59" s="24">
        <f t="shared" si="40"/>
        <v>3.6276966829051787E-3</v>
      </c>
      <c r="BZ59" s="24">
        <f t="shared" si="40"/>
        <v>3.8767389284082854E-3</v>
      </c>
      <c r="CA59" s="24">
        <f t="shared" si="40"/>
        <v>1.8477432683855247E-3</v>
      </c>
      <c r="CB59" s="24">
        <f t="shared" si="40"/>
        <v>1.8517839859636144E-3</v>
      </c>
      <c r="CC59" s="24">
        <f t="shared" si="40"/>
        <v>2.0100514216404885E-4</v>
      </c>
      <c r="CD59" s="24">
        <f t="shared" si="40"/>
        <v>2.5819502941595972E-3</v>
      </c>
      <c r="CE59" s="24">
        <f t="shared" si="40"/>
        <v>7.3947716270505938E-4</v>
      </c>
      <c r="CF59" s="24">
        <f t="shared" si="14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4"/>
        <v>507.05484100000001</v>
      </c>
      <c r="S60" s="19">
        <f t="shared" si="5"/>
        <v>500.07274776687666</v>
      </c>
      <c r="T60" s="19">
        <f t="shared" si="6"/>
        <v>479.3460251116071</v>
      </c>
      <c r="U60" s="19">
        <f t="shared" si="7"/>
        <v>484.43113302090836</v>
      </c>
      <c r="V60" s="19"/>
      <c r="W60" s="20">
        <f t="shared" si="8"/>
        <v>517.12699247735327</v>
      </c>
      <c r="X60" s="21"/>
      <c r="Y60" s="41">
        <f t="shared" si="43"/>
        <v>2.865666252137733E-2</v>
      </c>
      <c r="Z60" s="24">
        <f t="shared" si="43"/>
        <v>3.305823255842566E-2</v>
      </c>
      <c r="AA60" s="24">
        <f t="shared" si="43"/>
        <v>2.8495011362965172E-2</v>
      </c>
      <c r="AB60" s="24">
        <f t="shared" si="43"/>
        <v>1.1282644361367389E-2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3.2281409934200589E-3</v>
      </c>
      <c r="AH60" s="24">
        <f t="shared" si="43"/>
        <v>1.8501387408556669E-2</v>
      </c>
      <c r="AI60" s="24">
        <f t="shared" si="43"/>
        <v>1.2887948029756346E-2</v>
      </c>
      <c r="AJ60" s="24">
        <f t="shared" si="43"/>
        <v>3.9086502232569709E-2</v>
      </c>
      <c r="AK60" s="24">
        <f t="shared" si="43"/>
        <v>2.9550077441956146E-2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2.8655747432845047E-2</v>
      </c>
      <c r="AP60" s="24">
        <f t="shared" si="45"/>
        <v>2.7937515036233984E-2</v>
      </c>
      <c r="AQ60" s="24">
        <f t="shared" si="45"/>
        <v>2.3341008849867562E-2</v>
      </c>
      <c r="AR60" s="24">
        <f t="shared" si="39"/>
        <v>1.9041487061460804E-2</v>
      </c>
      <c r="AS60" s="24" t="e">
        <f t="shared" si="39"/>
        <v>#DIV/0!</v>
      </c>
      <c r="AT60" s="24">
        <f t="shared" si="39"/>
        <v>2.5186923640290848E-2</v>
      </c>
      <c r="AU60" s="21"/>
      <c r="AV60" s="24">
        <f t="shared" si="44"/>
        <v>0.5298402831981015</v>
      </c>
      <c r="AW60" s="24">
        <f t="shared" si="44"/>
        <v>0.58993490325732245</v>
      </c>
      <c r="AX60" s="24">
        <f t="shared" si="44"/>
        <v>0.52127222628220826</v>
      </c>
      <c r="AY60" s="24">
        <f t="shared" si="44"/>
        <v>0.59095406931290051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0.2813092855594117</v>
      </c>
      <c r="BE60" s="24">
        <f t="shared" si="42"/>
        <v>0.50632142608196617</v>
      </c>
      <c r="BF60" s="24">
        <f t="shared" si="42"/>
        <v>0.40932930634608122</v>
      </c>
      <c r="BG60" s="24">
        <f t="shared" si="42"/>
        <v>0.52156681514586678</v>
      </c>
      <c r="BH60" s="24">
        <f t="shared" si="42"/>
        <v>0.33670046450859248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0.52983821152158517</v>
      </c>
      <c r="BM60" s="24">
        <f t="shared" si="46"/>
        <v>0.54600103065905592</v>
      </c>
      <c r="BN60" s="24">
        <f t="shared" si="46"/>
        <v>0.51084066378290727</v>
      </c>
      <c r="BO60" s="24">
        <f t="shared" si="46"/>
        <v>0.5078809911399742</v>
      </c>
      <c r="BP60" s="24" t="e">
        <f t="shared" si="46"/>
        <v>#DIV/0!</v>
      </c>
      <c r="BQ60" s="24">
        <f t="shared" si="46"/>
        <v>0.53652782241816421</v>
      </c>
      <c r="BR60" s="21"/>
      <c r="BS60" s="35">
        <f t="shared" si="11"/>
        <v>44378</v>
      </c>
      <c r="BT60" s="24">
        <f t="shared" si="41"/>
        <v>9.9944198860282187E-3</v>
      </c>
      <c r="BU60" s="24">
        <f t="shared" si="40"/>
        <v>8.852114604740235E-4</v>
      </c>
      <c r="BV60" s="24">
        <f t="shared" si="40"/>
        <v>1.171671417181783E-3</v>
      </c>
      <c r="BW60" s="24">
        <f t="shared" si="40"/>
        <v>1.8327115264064415E-3</v>
      </c>
      <c r="BX60" s="24">
        <f t="shared" si="40"/>
        <v>1.6997634547774581E-3</v>
      </c>
      <c r="BY60" s="24">
        <f t="shared" si="40"/>
        <v>4.2009360374415097E-3</v>
      </c>
      <c r="BZ60" s="24">
        <f t="shared" si="40"/>
        <v>3.5421061451040509E-3</v>
      </c>
      <c r="CA60" s="24">
        <f t="shared" si="40"/>
        <v>8.7268673581793389E-5</v>
      </c>
      <c r="CB60" s="24">
        <f t="shared" si="40"/>
        <v>1.3123861854344116E-3</v>
      </c>
      <c r="CC60" s="24">
        <f t="shared" si="40"/>
        <v>1.6377005613384433E-4</v>
      </c>
      <c r="CD60" s="24">
        <f t="shared" si="40"/>
        <v>2.855307965244489E-3</v>
      </c>
      <c r="CE60" s="24">
        <f t="shared" si="40"/>
        <v>9.1022808558636115E-4</v>
      </c>
      <c r="CF60" s="24">
        <f t="shared" si="14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4"/>
        <v>518.53094530999988</v>
      </c>
      <c r="S61" s="19">
        <f t="shared" si="5"/>
        <v>512.27937381754282</v>
      </c>
      <c r="T61" s="19">
        <f t="shared" si="6"/>
        <v>496.04891735491083</v>
      </c>
      <c r="U61" s="19">
        <f t="shared" si="7"/>
        <v>500.38910915645278</v>
      </c>
      <c r="V61" s="19"/>
      <c r="W61" s="20">
        <f t="shared" si="8"/>
        <v>532.82063162662462</v>
      </c>
      <c r="X61" s="21"/>
      <c r="Y61" s="41">
        <f t="shared" si="43"/>
        <v>2.263523047907845E-2</v>
      </c>
      <c r="Z61" s="24">
        <f t="shared" si="43"/>
        <v>1.307418817861139E-2</v>
      </c>
      <c r="AA61" s="24">
        <f t="shared" si="43"/>
        <v>2.1383800456788782E-2</v>
      </c>
      <c r="AB61" s="24">
        <f t="shared" si="43"/>
        <v>2.8272311014561735E-2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-3.0658617968291058E-3</v>
      </c>
      <c r="AH61" s="24">
        <f t="shared" si="43"/>
        <v>3.7133053138167949E-2</v>
      </c>
      <c r="AI61" s="24">
        <f t="shared" si="43"/>
        <v>4.5546765465307448E-2</v>
      </c>
      <c r="AJ61" s="24">
        <f t="shared" si="43"/>
        <v>4.1681540818533147E-2</v>
      </c>
      <c r="AK61" s="24">
        <f t="shared" si="43"/>
        <v>3.5723233567766188E-2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2.2632866076905955E-2</v>
      </c>
      <c r="AP61" s="24">
        <f t="shared" si="45"/>
        <v>2.4409700598915007E-2</v>
      </c>
      <c r="AQ61" s="24">
        <f t="shared" si="45"/>
        <v>3.4845166890483226E-2</v>
      </c>
      <c r="AR61" s="24">
        <f t="shared" si="39"/>
        <v>3.2941681588527505E-2</v>
      </c>
      <c r="AS61" s="24" t="e">
        <f t="shared" si="39"/>
        <v>#DIV/0!</v>
      </c>
      <c r="AT61" s="24">
        <f t="shared" si="39"/>
        <v>3.0347747028421912E-2</v>
      </c>
      <c r="AU61" s="21"/>
      <c r="AV61" s="24">
        <f t="shared" si="44"/>
        <v>0.52438124524119623</v>
      </c>
      <c r="AW61" s="24">
        <f t="shared" si="44"/>
        <v>0.55766646751683036</v>
      </c>
      <c r="AX61" s="24">
        <f t="shared" si="44"/>
        <v>0.53666632423443716</v>
      </c>
      <c r="AY61" s="24">
        <f t="shared" si="44"/>
        <v>0.60538078647345195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0.27745205218091162</v>
      </c>
      <c r="BE61" s="24">
        <f t="shared" si="42"/>
        <v>0.5090799020510699</v>
      </c>
      <c r="BF61" s="24">
        <f t="shared" si="42"/>
        <v>0.46634356163155011</v>
      </c>
      <c r="BG61" s="24">
        <f t="shared" si="42"/>
        <v>0.54813441131267004</v>
      </c>
      <c r="BH61" s="24">
        <f t="shared" si="42"/>
        <v>0.3559503043466008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0.52437515451868655</v>
      </c>
      <c r="BM61" s="24">
        <f t="shared" si="46"/>
        <v>0.5390843019659004</v>
      </c>
      <c r="BN61" s="24">
        <f t="shared" si="46"/>
        <v>0.52335856385352453</v>
      </c>
      <c r="BO61" s="24">
        <f t="shared" si="46"/>
        <v>0.51654369244134268</v>
      </c>
      <c r="BP61" s="24" t="e">
        <f t="shared" si="46"/>
        <v>#DIV/0!</v>
      </c>
      <c r="BQ61" s="24">
        <f t="shared" si="46"/>
        <v>0.54594899405258546</v>
      </c>
      <c r="BR61" s="21"/>
      <c r="BS61" s="35">
        <f t="shared" si="11"/>
        <v>44409</v>
      </c>
      <c r="BT61" s="24">
        <f t="shared" si="41"/>
        <v>3.9696027864449136E-3</v>
      </c>
      <c r="BU61" s="24">
        <f t="shared" si="40"/>
        <v>6.6419382366439102E-4</v>
      </c>
      <c r="BV61" s="24">
        <f t="shared" si="40"/>
        <v>2.8864122352085528E-3</v>
      </c>
      <c r="BW61" s="24">
        <f t="shared" si="40"/>
        <v>-7.9338185801255533E-4</v>
      </c>
      <c r="BX61" s="24">
        <f t="shared" si="40"/>
        <v>2.1345489944181581E-3</v>
      </c>
      <c r="BY61" s="24">
        <f t="shared" si="40"/>
        <v>3.6825631633036668E-3</v>
      </c>
      <c r="BZ61" s="24">
        <f t="shared" si="40"/>
        <v>2.8147697477214901E-3</v>
      </c>
      <c r="CA61" s="24">
        <f t="shared" si="40"/>
        <v>-8.0832817445535362E-5</v>
      </c>
      <c r="CB61" s="24">
        <f t="shared" si="40"/>
        <v>2.6080096486631506E-3</v>
      </c>
      <c r="CC61" s="24">
        <f t="shared" si="40"/>
        <v>5.6990074246427531E-4</v>
      </c>
      <c r="CD61" s="24">
        <f t="shared" si="40"/>
        <v>3.0757509988567247E-3</v>
      </c>
      <c r="CE61" s="24">
        <f t="shared" si="40"/>
        <v>1.1013349052873414E-3</v>
      </c>
      <c r="CF61" s="24">
        <f t="shared" si="14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4"/>
        <v>536.2124149</v>
      </c>
      <c r="S62" s="19">
        <f t="shared" si="5"/>
        <v>530.692646932201</v>
      </c>
      <c r="T62" s="19">
        <f t="shared" si="6"/>
        <v>516.7860259207589</v>
      </c>
      <c r="U62" s="19">
        <f t="shared" si="7"/>
        <v>521.63254322278306</v>
      </c>
      <c r="V62" s="19"/>
      <c r="W62" s="20">
        <f t="shared" si="8"/>
        <v>552.7328077392674</v>
      </c>
      <c r="X62" s="21"/>
      <c r="Y62" s="41">
        <f t="shared" si="43"/>
        <v>3.4100113397051768E-2</v>
      </c>
      <c r="Z62" s="24">
        <f t="shared" si="43"/>
        <v>2.7154828778321205E-2</v>
      </c>
      <c r="AA62" s="24">
        <f t="shared" si="43"/>
        <v>5.6385539777941585E-2</v>
      </c>
      <c r="AB62" s="24">
        <f t="shared" si="43"/>
        <v>5.4604514587675457E-2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1.6677939798044994E-2</v>
      </c>
      <c r="AH62" s="24">
        <f t="shared" si="43"/>
        <v>4.3799809002340373E-2</v>
      </c>
      <c r="AI62" s="24">
        <f t="shared" si="43"/>
        <v>2.8703982369616687E-2</v>
      </c>
      <c r="AJ62" s="24">
        <f t="shared" si="43"/>
        <v>3.9492286855931313E-2</v>
      </c>
      <c r="AK62" s="24">
        <f t="shared" si="43"/>
        <v>2.0451700121922212E-2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3.409915984749845E-2</v>
      </c>
      <c r="AP62" s="24">
        <f t="shared" si="45"/>
        <v>3.5943811240029433E-2</v>
      </c>
      <c r="AQ62" s="24">
        <f t="shared" si="45"/>
        <v>4.1804563703968789E-2</v>
      </c>
      <c r="AR62" s="24">
        <f t="shared" si="39"/>
        <v>4.2453829784868891E-2</v>
      </c>
      <c r="AS62" s="24" t="e">
        <f t="shared" si="39"/>
        <v>#DIV/0!</v>
      </c>
      <c r="AT62" s="24">
        <f t="shared" si="39"/>
        <v>3.7371255786124102E-2</v>
      </c>
      <c r="AU62" s="21"/>
      <c r="AV62" s="24">
        <f t="shared" si="44"/>
        <v>0.53187805860523341</v>
      </c>
      <c r="AW62" s="24">
        <f t="shared" si="44"/>
        <v>0.55298005244139081</v>
      </c>
      <c r="AX62" s="24">
        <f t="shared" si="44"/>
        <v>0.559489584117977</v>
      </c>
      <c r="AY62" s="24">
        <f t="shared" si="44"/>
        <v>0.62619254224506138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0.27980230975379761</v>
      </c>
      <c r="BE62" s="24">
        <f t="shared" si="42"/>
        <v>0.56054967822065027</v>
      </c>
      <c r="BF62" s="24">
        <f t="shared" si="42"/>
        <v>0.5020746255644617</v>
      </c>
      <c r="BG62" s="24">
        <f t="shared" si="42"/>
        <v>0.56784801357872405</v>
      </c>
      <c r="BH62" s="24">
        <f t="shared" si="42"/>
        <v>0.36788445048566021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0.53186987679699427</v>
      </c>
      <c r="BM62" s="24">
        <f t="shared" si="46"/>
        <v>0.55103286981567146</v>
      </c>
      <c r="BN62" s="24">
        <f t="shared" si="46"/>
        <v>0.54858298228549218</v>
      </c>
      <c r="BO62" s="24">
        <f t="shared" si="46"/>
        <v>0.54327345361009671</v>
      </c>
      <c r="BP62" s="24" t="e">
        <f t="shared" si="46"/>
        <v>#DIV/0!</v>
      </c>
      <c r="BQ62" s="24">
        <f t="shared" si="46"/>
        <v>0.55785408588734642</v>
      </c>
      <c r="BR62" s="21"/>
      <c r="BS62" s="35">
        <f t="shared" si="11"/>
        <v>44440</v>
      </c>
      <c r="BT62" s="24">
        <f t="shared" si="41"/>
        <v>8.1677020897456664E-3</v>
      </c>
      <c r="BU62" s="24">
        <f t="shared" si="40"/>
        <v>1.7492258915553891E-3</v>
      </c>
      <c r="BV62" s="24">
        <f t="shared" si="40"/>
        <v>5.6054823424590994E-3</v>
      </c>
      <c r="BW62" s="24">
        <f t="shared" si="40"/>
        <v>1.7136280113859829E-3</v>
      </c>
      <c r="BX62" s="24">
        <f t="shared" si="40"/>
        <v>2.0007120486295973E-3</v>
      </c>
      <c r="BY62" s="24">
        <f t="shared" si="40"/>
        <v>4.0363148272430632E-3</v>
      </c>
      <c r="BZ62" s="24">
        <f t="shared" si="40"/>
        <v>3.3032294438916066E-3</v>
      </c>
      <c r="CA62" s="24">
        <f t="shared" si="40"/>
        <v>4.2867016886132339E-4</v>
      </c>
      <c r="CB62" s="24">
        <f t="shared" si="40"/>
        <v>3.119855476614745E-3</v>
      </c>
      <c r="CC62" s="24">
        <f t="shared" si="40"/>
        <v>3.6720327771477791E-4</v>
      </c>
      <c r="CD62" s="24">
        <f t="shared" si="40"/>
        <v>2.9684785124158225E-3</v>
      </c>
      <c r="CE62" s="24">
        <f t="shared" si="40"/>
        <v>6.3858839955875288E-4</v>
      </c>
      <c r="CF62" s="24">
        <f t="shared" si="14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4"/>
        <v>554.44571464000001</v>
      </c>
      <c r="S63" s="19">
        <f t="shared" si="5"/>
        <v>549.82268140284089</v>
      </c>
      <c r="T63" s="19">
        <f t="shared" si="6"/>
        <v>536.48929472656255</v>
      </c>
      <c r="U63" s="19">
        <f t="shared" si="7"/>
        <v>540.42629030281194</v>
      </c>
      <c r="V63" s="19"/>
      <c r="W63" s="20">
        <f t="shared" si="8"/>
        <v>571.71203215833009</v>
      </c>
      <c r="X63" s="21"/>
      <c r="Y63" s="41">
        <f t="shared" si="43"/>
        <v>3.4004334090493638E-2</v>
      </c>
      <c r="Z63" s="24">
        <f t="shared" si="43"/>
        <v>3.4356252166177992E-2</v>
      </c>
      <c r="AA63" s="24">
        <f t="shared" si="43"/>
        <v>2.9326651617151978E-2</v>
      </c>
      <c r="AB63" s="24">
        <f t="shared" si="43"/>
        <v>4.6323408644831421E-2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1.4821114077346209E-2</v>
      </c>
      <c r="AH63" s="24">
        <f t="shared" si="43"/>
        <v>3.2239786370274803E-2</v>
      </c>
      <c r="AI63" s="24">
        <f t="shared" si="43"/>
        <v>2.0122097241310311E-2</v>
      </c>
      <c r="AJ63" s="24">
        <f t="shared" si="43"/>
        <v>4.5619028997485378E-2</v>
      </c>
      <c r="AK63" s="24">
        <f t="shared" si="43"/>
        <v>2.8909100049143488E-2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3.400387464620791E-2</v>
      </c>
      <c r="AP63" s="24">
        <f t="shared" si="45"/>
        <v>3.604729513631999E-2</v>
      </c>
      <c r="AQ63" s="24">
        <f t="shared" si="45"/>
        <v>3.812655106278906E-2</v>
      </c>
      <c r="AR63" s="24">
        <f t="shared" si="39"/>
        <v>3.6028708952697164E-2</v>
      </c>
      <c r="AS63" s="24" t="e">
        <f t="shared" si="39"/>
        <v>#DIV/0!</v>
      </c>
      <c r="AT63" s="24">
        <f t="shared" si="39"/>
        <v>3.4337068748804045E-2</v>
      </c>
      <c r="AU63" s="21"/>
      <c r="AV63" s="24">
        <f t="shared" si="44"/>
        <v>0.52283116811777308</v>
      </c>
      <c r="AW63" s="24">
        <f t="shared" si="44"/>
        <v>0.53465295043210381</v>
      </c>
      <c r="AX63" s="24">
        <f t="shared" si="44"/>
        <v>0.57271138520410325</v>
      </c>
      <c r="AY63" s="24">
        <f t="shared" si="44"/>
        <v>0.58737388457221518</v>
      </c>
      <c r="AZ63" s="24">
        <f t="shared" si="44"/>
        <v>0.25471722591973966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0.29287625409066842</v>
      </c>
      <c r="BE63" s="24">
        <f t="shared" si="42"/>
        <v>0.5642712752004988</v>
      </c>
      <c r="BF63" s="24">
        <f t="shared" si="42"/>
        <v>0.52860870693474005</v>
      </c>
      <c r="BG63" s="24">
        <f t="shared" si="42"/>
        <v>0.58282573056514675</v>
      </c>
      <c r="BH63" s="24">
        <f t="shared" si="42"/>
        <v>0.37871003464145891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0.5228195982113617</v>
      </c>
      <c r="BM63" s="24">
        <f t="shared" si="46"/>
        <v>0.53845212678880428</v>
      </c>
      <c r="BN63" s="24">
        <f t="shared" si="46"/>
        <v>0.5386856996549152</v>
      </c>
      <c r="BO63" s="24">
        <f t="shared" si="46"/>
        <v>0.52665503943326963</v>
      </c>
      <c r="BP63" s="24" t="e">
        <f t="shared" si="46"/>
        <v>#DIV/0!</v>
      </c>
      <c r="BQ63" s="24">
        <f t="shared" si="46"/>
        <v>0.54843693579507757</v>
      </c>
      <c r="BR63" s="21"/>
      <c r="BS63" s="35">
        <f t="shared" si="11"/>
        <v>44470</v>
      </c>
      <c r="BT63" s="24">
        <f t="shared" si="41"/>
        <v>1.0264361243831786E-2</v>
      </c>
      <c r="BU63" s="24">
        <f t="shared" si="40"/>
        <v>9.2939535334773016E-4</v>
      </c>
      <c r="BV63" s="24">
        <f t="shared" si="40"/>
        <v>4.84966776324378E-3</v>
      </c>
      <c r="BW63" s="24">
        <f t="shared" si="40"/>
        <v>1.3896214571048138E-3</v>
      </c>
      <c r="BX63" s="24">
        <f t="shared" si="40"/>
        <v>1.6641888126755384E-3</v>
      </c>
      <c r="BY63" s="24">
        <f t="shared" si="40"/>
        <v>4.093680806543664E-3</v>
      </c>
      <c r="BZ63" s="24">
        <f t="shared" si="40"/>
        <v>3.5266497331289445E-3</v>
      </c>
      <c r="CA63" s="24">
        <f t="shared" si="40"/>
        <v>3.7452647636951005E-4</v>
      </c>
      <c r="CB63" s="24">
        <f t="shared" si="40"/>
        <v>2.3179765727862449E-3</v>
      </c>
      <c r="CC63" s="24">
        <f t="shared" si="40"/>
        <v>2.5607399284614097E-4</v>
      </c>
      <c r="CD63" s="24">
        <f t="shared" si="40"/>
        <v>3.4468814689657509E-3</v>
      </c>
      <c r="CE63" s="24">
        <f t="shared" si="40"/>
        <v>8.9075044665003168E-4</v>
      </c>
      <c r="CF63" s="24">
        <f t="shared" si="14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4"/>
        <v>570.01901349000002</v>
      </c>
      <c r="S64" s="19">
        <f t="shared" si="5"/>
        <v>566.32758769951693</v>
      </c>
      <c r="T64" s="19">
        <f t="shared" si="6"/>
        <v>556.60333493303574</v>
      </c>
      <c r="U64" s="19">
        <f t="shared" si="7"/>
        <v>559.65442299927906</v>
      </c>
      <c r="V64" s="19"/>
      <c r="W64" s="20">
        <f t="shared" si="8"/>
        <v>588.64079021268219</v>
      </c>
      <c r="X64" s="21"/>
      <c r="Y64" s="41">
        <f t="shared" si="43"/>
        <v>2.8087595653764286E-2</v>
      </c>
      <c r="Z64" s="24">
        <f t="shared" si="43"/>
        <v>2.3397606468048338E-2</v>
      </c>
      <c r="AA64" s="24">
        <f t="shared" si="43"/>
        <v>1.059014988102458E-2</v>
      </c>
      <c r="AB64" s="24">
        <f t="shared" si="43"/>
        <v>5.6780914387811743E-2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2.0941820350179885E-2</v>
      </c>
      <c r="AH64" s="24">
        <f t="shared" si="43"/>
        <v>1.9372828718225987E-2</v>
      </c>
      <c r="AI64" s="24">
        <f t="shared" si="43"/>
        <v>1.6545971735853815E-2</v>
      </c>
      <c r="AJ64" s="24">
        <f t="shared" si="43"/>
        <v>4.4259505095827656E-2</v>
      </c>
      <c r="AK64" s="24">
        <f t="shared" si="43"/>
        <v>1.9053720262257157E-2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2.8088049810452098E-2</v>
      </c>
      <c r="AP64" s="24">
        <f t="shared" si="45"/>
        <v>3.0018598458988022E-2</v>
      </c>
      <c r="AQ64" s="24">
        <f t="shared" si="45"/>
        <v>3.7491969372333678E-2</v>
      </c>
      <c r="AR64" s="24">
        <f t="shared" si="39"/>
        <v>3.5579565690065262E-2</v>
      </c>
      <c r="AS64" s="24" t="e">
        <f t="shared" si="39"/>
        <v>#DIV/0!</v>
      </c>
      <c r="AT64" s="24">
        <f t="shared" si="39"/>
        <v>2.9610638052242066E-2</v>
      </c>
      <c r="AU64" s="21"/>
      <c r="AV64" s="24">
        <f t="shared" si="44"/>
        <v>0.51447506613631844</v>
      </c>
      <c r="AW64" s="24">
        <f t="shared" si="44"/>
        <v>0.51808377790778115</v>
      </c>
      <c r="AX64" s="24">
        <f t="shared" si="44"/>
        <v>0.53661460382393167</v>
      </c>
      <c r="AY64" s="24">
        <f t="shared" si="44"/>
        <v>0.61550223716288177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0.31724704243834312</v>
      </c>
      <c r="BE64" s="24">
        <f t="shared" si="42"/>
        <v>0.51435054339205211</v>
      </c>
      <c r="BF64" s="24">
        <f t="shared" si="42"/>
        <v>0.54869841005852993</v>
      </c>
      <c r="BG64" s="24">
        <f t="shared" si="42"/>
        <v>0.60366983952857223</v>
      </c>
      <c r="BH64" s="24">
        <f t="shared" si="42"/>
        <v>0.37459914171087982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0.51446421469091663</v>
      </c>
      <c r="BM64" s="24">
        <f t="shared" si="46"/>
        <v>0.52923429452363635</v>
      </c>
      <c r="BN64" s="24">
        <f t="shared" si="46"/>
        <v>0.5381840976058323</v>
      </c>
      <c r="BO64" s="24">
        <f t="shared" si="46"/>
        <v>0.52049157384190092</v>
      </c>
      <c r="BP64" s="24" t="e">
        <f t="shared" si="46"/>
        <v>#DIV/0!</v>
      </c>
      <c r="BQ64" s="24">
        <f t="shared" si="46"/>
        <v>0.54138825112206224</v>
      </c>
      <c r="BR64" s="21"/>
      <c r="BS64" s="35">
        <f t="shared" si="11"/>
        <v>44501</v>
      </c>
      <c r="BT64" s="24">
        <f t="shared" si="41"/>
        <v>6.9927075164542161E-3</v>
      </c>
      <c r="BU64" s="24">
        <f t="shared" si="40"/>
        <v>3.3409577388377316E-4</v>
      </c>
      <c r="BV64" s="24">
        <f t="shared" si="40"/>
        <v>6.0153020952746364E-3</v>
      </c>
      <c r="BW64" s="24">
        <f t="shared" si="40"/>
        <v>1.8749454592282466E-3</v>
      </c>
      <c r="BX64" s="24">
        <f t="shared" si="40"/>
        <v>1.6301914914953173E-3</v>
      </c>
      <c r="BY64" s="24">
        <f t="shared" si="40"/>
        <v>2.3932767677234128E-3</v>
      </c>
      <c r="BZ64" s="24">
        <f t="shared" si="40"/>
        <v>2.7639143717097725E-3</v>
      </c>
      <c r="CA64" s="24">
        <f t="shared" si="40"/>
        <v>5.1937762919345364E-4</v>
      </c>
      <c r="CB64" s="24">
        <f t="shared" si="40"/>
        <v>1.3904909318752615E-3</v>
      </c>
      <c r="CC64" s="24">
        <f t="shared" si="40"/>
        <v>2.0773721448158483E-4</v>
      </c>
      <c r="CD64" s="24">
        <f t="shared" si="40"/>
        <v>3.3817226370896044E-3</v>
      </c>
      <c r="CE64" s="24">
        <f t="shared" si="40"/>
        <v>5.8419241060832369E-4</v>
      </c>
      <c r="CF64" s="24">
        <f t="shared" si="14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4"/>
        <v>590.09530727000015</v>
      </c>
      <c r="S65" s="19">
        <f t="shared" si="5"/>
        <v>590.24487534045988</v>
      </c>
      <c r="T65" s="19">
        <f t="shared" si="6"/>
        <v>577.78938579799103</v>
      </c>
      <c r="U65" s="19">
        <f t="shared" si="7"/>
        <v>579.62148835616449</v>
      </c>
      <c r="V65" s="19"/>
      <c r="W65" s="20">
        <f t="shared" si="8"/>
        <v>605.42946626624655</v>
      </c>
      <c r="X65" s="21"/>
      <c r="Y65" s="41">
        <f t="shared" si="43"/>
        <v>3.5218194707665962E-2</v>
      </c>
      <c r="Z65" s="24">
        <f t="shared" si="43"/>
        <v>4.5646620758631462E-2</v>
      </c>
      <c r="AA65" s="24">
        <f t="shared" si="43"/>
        <v>5.6526315201133048E-2</v>
      </c>
      <c r="AB65" s="24">
        <f t="shared" si="43"/>
        <v>3.7101099580600039E-2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2.04562330975262E-2</v>
      </c>
      <c r="AH65" s="24">
        <f t="shared" si="47"/>
        <v>3.5419769621116481E-2</v>
      </c>
      <c r="AI65" s="24">
        <f t="shared" si="47"/>
        <v>4.5112326918304024E-3</v>
      </c>
      <c r="AJ65" s="24">
        <f t="shared" si="47"/>
        <v>4.6435045920173001E-2</v>
      </c>
      <c r="AK65" s="24">
        <f t="shared" si="47"/>
        <v>3.5524478992838393E-2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3.5220393188432286E-2</v>
      </c>
      <c r="AP65" s="24">
        <f t="shared" si="45"/>
        <v>4.2232248896963531E-2</v>
      </c>
      <c r="AQ65" s="24">
        <f t="shared" si="45"/>
        <v>3.8063104432358719E-2</v>
      </c>
      <c r="AR65" s="24">
        <f t="shared" si="39"/>
        <v>3.5677490494721242E-2</v>
      </c>
      <c r="AS65" s="24" t="e">
        <f t="shared" si="39"/>
        <v>#DIV/0!</v>
      </c>
      <c r="AT65" s="24">
        <f t="shared" si="39"/>
        <v>2.8521088468059563E-2</v>
      </c>
      <c r="AU65" s="21"/>
      <c r="AV65" s="24">
        <f t="shared" si="44"/>
        <v>0.50473570548280033</v>
      </c>
      <c r="AW65" s="24">
        <f t="shared" si="44"/>
        <v>0.50810244324512954</v>
      </c>
      <c r="AX65" s="24">
        <f t="shared" si="44"/>
        <v>0.56725896054290215</v>
      </c>
      <c r="AY65" s="24">
        <f t="shared" si="44"/>
        <v>0.62563023782514726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0.34518059719168592</v>
      </c>
      <c r="BE65" s="24">
        <f t="shared" si="42"/>
        <v>0.46471346626970789</v>
      </c>
      <c r="BF65" s="24">
        <f t="shared" si="42"/>
        <v>0.55386063228150184</v>
      </c>
      <c r="BG65" s="24">
        <f t="shared" si="42"/>
        <v>0.61989731566109074</v>
      </c>
      <c r="BH65" s="24">
        <f t="shared" si="42"/>
        <v>0.39553587467362927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0.50472944675850995</v>
      </c>
      <c r="BM65" s="24">
        <f t="shared" si="46"/>
        <v>0.52571391275444168</v>
      </c>
      <c r="BN65" s="24">
        <f t="shared" si="46"/>
        <v>0.53741221846578413</v>
      </c>
      <c r="BO65" s="24">
        <f t="shared" si="46"/>
        <v>0.51519860127886297</v>
      </c>
      <c r="BP65" s="24" t="e">
        <f t="shared" si="46"/>
        <v>#DIV/0!</v>
      </c>
      <c r="BQ65" s="24">
        <f t="shared" si="46"/>
        <v>0.52401962087914855</v>
      </c>
      <c r="BR65" s="21"/>
      <c r="BS65" s="35">
        <f t="shared" si="11"/>
        <v>44531</v>
      </c>
      <c r="BT65" s="24">
        <f t="shared" si="41"/>
        <v>1.3579908413852334E-2</v>
      </c>
      <c r="BU65" s="24">
        <f t="shared" si="40"/>
        <v>1.7529296743083178E-3</v>
      </c>
      <c r="BV65" s="24">
        <f t="shared" si="40"/>
        <v>4.0401425071054419E-3</v>
      </c>
      <c r="BW65" s="24">
        <f t="shared" ref="BW65:CE93" si="48">(F65-F64)/$B64*F$3</f>
        <v>1.3275873665640596E-3</v>
      </c>
      <c r="BX65" s="24">
        <f t="shared" si="48"/>
        <v>2.0764748017045717E-3</v>
      </c>
      <c r="BY65" s="24">
        <f t="shared" si="48"/>
        <v>4.1952329099626191E-4</v>
      </c>
      <c r="BZ65" s="24">
        <f t="shared" si="48"/>
        <v>4.2598181960760428E-3</v>
      </c>
      <c r="CA65" s="24">
        <f t="shared" si="48"/>
        <v>5.038083353815034E-4</v>
      </c>
      <c r="CB65" s="24">
        <f t="shared" si="48"/>
        <v>2.5207152477094278E-3</v>
      </c>
      <c r="CC65" s="24">
        <f t="shared" si="48"/>
        <v>5.600336970218793E-5</v>
      </c>
      <c r="CD65" s="24">
        <f t="shared" si="48"/>
        <v>3.6037580740488832E-3</v>
      </c>
      <c r="CE65" s="24">
        <f t="shared" si="48"/>
        <v>1.0796197050387836E-3</v>
      </c>
      <c r="CF65" s="24">
        <f t="shared" si="14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4"/>
        <v>612.80336921000003</v>
      </c>
      <c r="S66" s="19">
        <f t="shared" si="5"/>
        <v>614.32023148337987</v>
      </c>
      <c r="T66" s="19">
        <f t="shared" si="6"/>
        <v>597.62499199218757</v>
      </c>
      <c r="U66" s="19">
        <f t="shared" si="7"/>
        <v>597.0798894376353</v>
      </c>
      <c r="V66" s="19"/>
      <c r="W66" s="20">
        <f t="shared" si="8"/>
        <v>625.64937802284362</v>
      </c>
      <c r="X66" s="21"/>
      <c r="Y66" s="41">
        <f t="shared" si="47"/>
        <v>3.8482056642328066E-2</v>
      </c>
      <c r="Z66" s="24">
        <f t="shared" si="47"/>
        <v>5.0404846067368947E-2</v>
      </c>
      <c r="AA66" s="24">
        <f t="shared" si="47"/>
        <v>2.1100170568291832E-2</v>
      </c>
      <c r="AB66" s="24">
        <f t="shared" si="47"/>
        <v>2.5986842211853878E-2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6.2080562369836612E-2</v>
      </c>
      <c r="AH66" s="24">
        <f t="shared" si="47"/>
        <v>3.274080394804546E-2</v>
      </c>
      <c r="AI66" s="24">
        <f t="shared" si="47"/>
        <v>7.2614782204349915E-3</v>
      </c>
      <c r="AJ66" s="24">
        <f t="shared" si="47"/>
        <v>4.8951996010603516E-2</v>
      </c>
      <c r="AK66" s="24">
        <f t="shared" si="47"/>
        <v>3.8408484315822111E-2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3.8482024276816906E-2</v>
      </c>
      <c r="AP66" s="24">
        <f t="shared" si="45"/>
        <v>4.0788759290850241E-2</v>
      </c>
      <c r="AQ66" s="24">
        <f t="shared" si="45"/>
        <v>3.4330167153904023E-2</v>
      </c>
      <c r="AR66" s="24">
        <f t="shared" si="39"/>
        <v>3.0120348248274365E-2</v>
      </c>
      <c r="AS66" s="24" t="e">
        <f t="shared" si="39"/>
        <v>#DIV/0!</v>
      </c>
      <c r="AT66" s="24">
        <f t="shared" si="39"/>
        <v>3.3397634048596192E-2</v>
      </c>
      <c r="AU66" s="21"/>
      <c r="AV66" s="24">
        <f t="shared" si="44"/>
        <v>0.49359231526296377</v>
      </c>
      <c r="AW66" s="24">
        <f t="shared" si="44"/>
        <v>0.49762395263984405</v>
      </c>
      <c r="AX66" s="24">
        <f t="shared" si="44"/>
        <v>0.52413864108076003</v>
      </c>
      <c r="AY66" s="24">
        <f t="shared" si="44"/>
        <v>0.63123414986611515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0.26074674774543127</v>
      </c>
      <c r="BE66" s="24">
        <f t="shared" si="42"/>
        <v>0.43129388580260986</v>
      </c>
      <c r="BF66" s="24">
        <f t="shared" si="42"/>
        <v>0.56514395742040535</v>
      </c>
      <c r="BG66" s="24">
        <f t="shared" si="42"/>
        <v>0.62472576449203387</v>
      </c>
      <c r="BH66" s="24">
        <f t="shared" si="42"/>
        <v>0.41847530067569227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0.49358716969099281</v>
      </c>
      <c r="BM66" s="24">
        <f t="shared" si="46"/>
        <v>0.51768727439181639</v>
      </c>
      <c r="BN66" s="24">
        <f t="shared" si="46"/>
        <v>0.53499135454675417</v>
      </c>
      <c r="BO66" s="24">
        <f t="shared" si="46"/>
        <v>0.51053237425368247</v>
      </c>
      <c r="BP66" s="24" t="e">
        <f t="shared" si="46"/>
        <v>#DIV/0!</v>
      </c>
      <c r="BQ66" s="24">
        <f t="shared" si="46"/>
        <v>0.51053662097964025</v>
      </c>
      <c r="BR66" s="21"/>
      <c r="BS66" s="35">
        <f t="shared" si="11"/>
        <v>44562</v>
      </c>
      <c r="BT66" s="24">
        <f t="shared" si="41"/>
        <v>1.5146543747642342E-2</v>
      </c>
      <c r="BU66" s="24">
        <f t="shared" ref="BU66:BU108" si="49">(D66-D65)/$B65*D$3</f>
        <v>6.6780275338343431E-4</v>
      </c>
      <c r="BV66" s="24">
        <f t="shared" ref="BV66:BV108" si="50">(E66-E65)/$B65*E$3</f>
        <v>2.8349970462423378E-3</v>
      </c>
      <c r="BW66" s="24">
        <f t="shared" si="48"/>
        <v>1.4273792492676659E-3</v>
      </c>
      <c r="BX66" s="24">
        <f t="shared" si="48"/>
        <v>1.8739501619906402E-3</v>
      </c>
      <c r="BY66" s="24">
        <f t="shared" si="48"/>
        <v>3.4450905090326043E-3</v>
      </c>
      <c r="BZ66" s="24">
        <f t="shared" si="48"/>
        <v>4.1532155795719894E-3</v>
      </c>
      <c r="CA66" s="24">
        <f t="shared" si="48"/>
        <v>1.507154634891487E-3</v>
      </c>
      <c r="CB66" s="24">
        <f t="shared" si="48"/>
        <v>2.3305152654873955E-3</v>
      </c>
      <c r="CC66" s="24">
        <f t="shared" si="48"/>
        <v>8.747155970267924E-5</v>
      </c>
      <c r="CD66" s="24">
        <f t="shared" si="48"/>
        <v>3.8402591579197853E-3</v>
      </c>
      <c r="CE66" s="24">
        <f t="shared" si="48"/>
        <v>1.1676124791940566E-3</v>
      </c>
      <c r="CF66" s="24">
        <f t="shared" si="14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4"/>
        <v>641.39652574000002</v>
      </c>
      <c r="S67" s="19">
        <f t="shared" si="5"/>
        <v>644.44992889149228</v>
      </c>
      <c r="T67" s="19">
        <f t="shared" si="6"/>
        <v>618.99696523437512</v>
      </c>
      <c r="U67" s="19">
        <f t="shared" si="7"/>
        <v>619.37339776496049</v>
      </c>
      <c r="V67" s="19"/>
      <c r="W67" s="20">
        <f t="shared" si="8"/>
        <v>650.59257936195343</v>
      </c>
      <c r="X67" s="21"/>
      <c r="Y67" s="41">
        <f t="shared" si="47"/>
        <v>4.6657176953345036E-2</v>
      </c>
      <c r="Z67" s="24">
        <f t="shared" si="47"/>
        <v>6.6916978081856593E-2</v>
      </c>
      <c r="AA67" s="24">
        <f t="shared" si="47"/>
        <v>2.3695368828098085E-2</v>
      </c>
      <c r="AB67" s="24">
        <f t="shared" si="47"/>
        <v>3.878133272231099E-2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1.0912481167957955E-2</v>
      </c>
      <c r="AH67" s="24">
        <f t="shared" si="47"/>
        <v>2.4414310387300242E-2</v>
      </c>
      <c r="AI67" s="24">
        <f t="shared" si="47"/>
        <v>2.7151838519101856E-2</v>
      </c>
      <c r="AJ67" s="24">
        <f t="shared" si="47"/>
        <v>3.0385736719001022E-2</v>
      </c>
      <c r="AK67" s="24">
        <f t="shared" si="47"/>
        <v>4.2410160465319535E-2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4.6659594197174581E-2</v>
      </c>
      <c r="AP67" s="24">
        <f t="shared" si="45"/>
        <v>4.904558870763398E-2</v>
      </c>
      <c r="AQ67" s="24">
        <f t="shared" si="45"/>
        <v>3.5761511865398887E-2</v>
      </c>
      <c r="AR67" s="24">
        <f t="shared" si="39"/>
        <v>3.733756356845741E-2</v>
      </c>
      <c r="AS67" s="24" t="e">
        <f t="shared" si="39"/>
        <v>#DIV/0!</v>
      </c>
      <c r="AT67" s="24">
        <f t="shared" si="39"/>
        <v>3.9867699410066626E-2</v>
      </c>
      <c r="AU67" s="21"/>
      <c r="AV67" s="24">
        <f t="shared" si="44"/>
        <v>0.51116690262613562</v>
      </c>
      <c r="AW67" s="24">
        <f t="shared" si="44"/>
        <v>0.54285053344766343</v>
      </c>
      <c r="AX67" s="24">
        <f t="shared" si="44"/>
        <v>0.50870697647646534</v>
      </c>
      <c r="AY67" s="24">
        <f t="shared" si="44"/>
        <v>0.64388657577421338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0.23914988407112103</v>
      </c>
      <c r="BE67" s="24">
        <f t="shared" si="42"/>
        <v>0.44254000239894453</v>
      </c>
      <c r="BF67" s="24">
        <f t="shared" si="42"/>
        <v>0.60630292570278366</v>
      </c>
      <c r="BG67" s="24">
        <f t="shared" si="42"/>
        <v>0.59095323861911031</v>
      </c>
      <c r="BH67" s="24">
        <f t="shared" si="42"/>
        <v>0.4315193116011069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0.51116488644598101</v>
      </c>
      <c r="BM67" s="24">
        <f t="shared" si="46"/>
        <v>0.53846683075463542</v>
      </c>
      <c r="BN67" s="24">
        <f t="shared" si="46"/>
        <v>0.53722265390921242</v>
      </c>
      <c r="BO67" s="24">
        <f t="shared" si="46"/>
        <v>0.5222513502634778</v>
      </c>
      <c r="BP67" s="24" t="e">
        <f t="shared" si="46"/>
        <v>#DIV/0!</v>
      </c>
      <c r="BQ67" s="24">
        <f t="shared" si="46"/>
        <v>0.51879481783533588</v>
      </c>
      <c r="BR67" s="21"/>
      <c r="BS67" s="35">
        <f t="shared" si="11"/>
        <v>44593</v>
      </c>
      <c r="BT67" s="24">
        <f t="shared" si="41"/>
        <v>2.0339266688740039E-2</v>
      </c>
      <c r="BU67" s="24">
        <f t="shared" si="49"/>
        <v>7.3738629927126969E-4</v>
      </c>
      <c r="BV67" s="24">
        <f t="shared" si="50"/>
        <v>4.1798878075025268E-3</v>
      </c>
      <c r="BW67" s="24">
        <f t="shared" si="48"/>
        <v>2.5059366299724911E-3</v>
      </c>
      <c r="BX67" s="24">
        <f t="shared" si="48"/>
        <v>2.8943964292655485E-3</v>
      </c>
      <c r="BY67" s="24">
        <f t="shared" si="48"/>
        <v>3.5329059753046645E-3</v>
      </c>
      <c r="BZ67" s="24">
        <f t="shared" si="48"/>
        <v>6.4564182603929401E-3</v>
      </c>
      <c r="CA67" s="24">
        <f t="shared" si="48"/>
        <v>2.7094687223759752E-4</v>
      </c>
      <c r="CB67" s="24">
        <f t="shared" si="48"/>
        <v>1.7282215403655252E-3</v>
      </c>
      <c r="CC67" s="24">
        <f t="shared" si="48"/>
        <v>3.1723734134198511E-4</v>
      </c>
      <c r="CD67" s="24">
        <f t="shared" si="48"/>
        <v>2.4077784100264383E-3</v>
      </c>
      <c r="CE67" s="24">
        <f t="shared" si="48"/>
        <v>1.2891715277921656E-3</v>
      </c>
      <c r="CF67" s="24">
        <f t="shared" si="14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4"/>
        <v>683.90634723000005</v>
      </c>
      <c r="S68" s="19">
        <f t="shared" si="5"/>
        <v>688.95562322448404</v>
      </c>
      <c r="T68" s="19">
        <f t="shared" si="6"/>
        <v>657.07995633370535</v>
      </c>
      <c r="U68" s="19">
        <f t="shared" si="7"/>
        <v>659.15645187454936</v>
      </c>
      <c r="V68" s="19"/>
      <c r="W68" s="20">
        <f t="shared" si="8"/>
        <v>691.09905716817639</v>
      </c>
      <c r="X68" s="21"/>
      <c r="Y68" s="41">
        <f t="shared" si="47"/>
        <v>6.6277816685989199E-2</v>
      </c>
      <c r="Z68" s="24">
        <f t="shared" si="47"/>
        <v>7.8768613368725982E-2</v>
      </c>
      <c r="AA68" s="24">
        <f t="shared" si="47"/>
        <v>5.5873022793989646E-2</v>
      </c>
      <c r="AB68" s="24">
        <f t="shared" si="47"/>
        <v>9.1150510280866515E-2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5.544624412665411E-2</v>
      </c>
      <c r="AH68" s="24">
        <f t="shared" si="47"/>
        <v>4.5057330272525675E-2</v>
      </c>
      <c r="AI68" s="24">
        <f t="shared" si="47"/>
        <v>0.25772813556902774</v>
      </c>
      <c r="AJ68" s="24">
        <f t="shared" si="47"/>
        <v>5.2226635312035974E-2</v>
      </c>
      <c r="AK68" s="24">
        <f t="shared" si="47"/>
        <v>5.0639401560994557E-2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6.6276974981981818E-2</v>
      </c>
      <c r="AP68" s="24">
        <f t="shared" si="45"/>
        <v>6.9059972447425455E-2</v>
      </c>
      <c r="AQ68" s="24">
        <f t="shared" si="45"/>
        <v>6.1523712131465125E-2</v>
      </c>
      <c r="AR68" s="24">
        <f t="shared" si="39"/>
        <v>6.4231131419508758E-2</v>
      </c>
      <c r="AS68" s="24" t="e">
        <f t="shared" si="39"/>
        <v>#DIV/0!</v>
      </c>
      <c r="AT68" s="24">
        <f t="shared" si="39"/>
        <v>6.2260897359063483E-2</v>
      </c>
      <c r="AU68" s="21"/>
      <c r="AV68" s="24">
        <f t="shared" si="44"/>
        <v>0.53716771593547485</v>
      </c>
      <c r="AW68" s="24">
        <f t="shared" si="44"/>
        <v>0.58876447484586159</v>
      </c>
      <c r="AX68" s="24">
        <f t="shared" si="44"/>
        <v>0.49162289383040858</v>
      </c>
      <c r="AY68" s="24">
        <f t="shared" si="44"/>
        <v>0.6746852853168146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0.31485577208171489</v>
      </c>
      <c r="BE68" s="24">
        <f t="shared" si="42"/>
        <v>0.38546639628306312</v>
      </c>
      <c r="BF68" s="24">
        <f t="shared" si="42"/>
        <v>0.55748659839760895</v>
      </c>
      <c r="BG68" s="24">
        <f t="shared" si="42"/>
        <v>0.62407738577874161</v>
      </c>
      <c r="BH68" s="24">
        <f t="shared" si="42"/>
        <v>0.47253939591890748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0.53717165277456691</v>
      </c>
      <c r="BM68" s="24">
        <f t="shared" si="46"/>
        <v>0.56349770447242364</v>
      </c>
      <c r="BN68" s="24">
        <f t="shared" si="46"/>
        <v>0.54761982820461141</v>
      </c>
      <c r="BO68" s="24">
        <f t="shared" si="46"/>
        <v>0.52692255451039238</v>
      </c>
      <c r="BP68" s="24" t="e">
        <f t="shared" si="46"/>
        <v>#DIV/0!</v>
      </c>
      <c r="BQ68" s="24">
        <f t="shared" si="46"/>
        <v>0.52882474211345021</v>
      </c>
      <c r="BR68" s="21"/>
      <c r="BS68" s="35">
        <f t="shared" si="11"/>
        <v>44621</v>
      </c>
      <c r="BT68" s="24">
        <f t="shared" si="41"/>
        <v>2.4404973545188051E-2</v>
      </c>
      <c r="BU68" s="24">
        <f t="shared" si="49"/>
        <v>1.7005916473390185E-3</v>
      </c>
      <c r="BV68" s="24">
        <f t="shared" si="50"/>
        <v>9.7503606666462985E-3</v>
      </c>
      <c r="BW68" s="24">
        <f t="shared" si="48"/>
        <v>4.0279549937667081E-3</v>
      </c>
      <c r="BX68" s="24">
        <f t="shared" si="48"/>
        <v>2.8008086117210632E-3</v>
      </c>
      <c r="BY68" s="24">
        <f t="shared" si="48"/>
        <v>4.0749518082132084E-3</v>
      </c>
      <c r="BZ68" s="24">
        <f t="shared" si="48"/>
        <v>6.5037302563347747E-3</v>
      </c>
      <c r="CA68" s="24">
        <f t="shared" si="48"/>
        <v>1.3296638767088486E-3</v>
      </c>
      <c r="CB68" s="24">
        <f t="shared" si="48"/>
        <v>3.1217030487892265E-3</v>
      </c>
      <c r="CC68" s="24">
        <f t="shared" si="48"/>
        <v>2.9551333529572068E-3</v>
      </c>
      <c r="CD68" s="24">
        <f t="shared" si="48"/>
        <v>4.0741233647377719E-3</v>
      </c>
      <c r="CE68" s="24">
        <f t="shared" si="48"/>
        <v>1.5330754685563826E-3</v>
      </c>
      <c r="CF68" s="24">
        <f t="shared" si="14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4"/>
        <v>723.95131794999998</v>
      </c>
      <c r="S69" s="19">
        <f t="shared" si="5"/>
        <v>731.78456828232538</v>
      </c>
      <c r="T69" s="19">
        <f t="shared" si="6"/>
        <v>703.57702812500008</v>
      </c>
      <c r="U69" s="19">
        <f t="shared" si="7"/>
        <v>703.50307346791635</v>
      </c>
      <c r="V69" s="19"/>
      <c r="W69" s="20">
        <f t="shared" si="8"/>
        <v>733.00206041748731</v>
      </c>
      <c r="X69" s="21"/>
      <c r="Y69" s="41">
        <f t="shared" si="47"/>
        <v>5.8553377006983043E-2</v>
      </c>
      <c r="Z69" s="24">
        <f t="shared" si="47"/>
        <v>5.5364023307819421E-2</v>
      </c>
      <c r="AA69" s="24">
        <f t="shared" si="47"/>
        <v>3.4664459849314211E-2</v>
      </c>
      <c r="AB69" s="24">
        <f t="shared" si="47"/>
        <v>8.9026313703346682E-2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2.8512381115465057E-2</v>
      </c>
      <c r="AH69" s="24">
        <f t="shared" si="47"/>
        <v>4.7966731634163873E-2</v>
      </c>
      <c r="AI69" s="24">
        <f t="shared" si="47"/>
        <v>4.0670233727172267E-2</v>
      </c>
      <c r="AJ69" s="24">
        <f t="shared" si="47"/>
        <v>8.286815701558492E-2</v>
      </c>
      <c r="AK69" s="24">
        <f t="shared" si="47"/>
        <v>5.5374391631694886E-2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5.8553295904026248E-2</v>
      </c>
      <c r="AP69" s="24">
        <f t="shared" si="45"/>
        <v>6.2165027200723255E-2</v>
      </c>
      <c r="AQ69" s="24">
        <f t="shared" si="45"/>
        <v>7.0763186950235646E-2</v>
      </c>
      <c r="AR69" s="24">
        <f t="shared" si="39"/>
        <v>6.7277838921626865E-2</v>
      </c>
      <c r="AS69" s="24" t="e">
        <f t="shared" si="39"/>
        <v>#DIV/0!</v>
      </c>
      <c r="AT69" s="24">
        <f t="shared" si="39"/>
        <v>6.0632412697842808E-2</v>
      </c>
      <c r="AU69" s="21"/>
      <c r="AV69" s="24">
        <f t="shared" si="44"/>
        <v>0.56528130596557502</v>
      </c>
      <c r="AW69" s="24">
        <f t="shared" si="44"/>
        <v>0.61240560160764645</v>
      </c>
      <c r="AX69" s="24">
        <f t="shared" si="44"/>
        <v>0.49410470909820803</v>
      </c>
      <c r="AY69" s="24">
        <f t="shared" si="44"/>
        <v>0.70099469034251638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0.34496551743203474</v>
      </c>
      <c r="BE69" s="24">
        <f t="shared" si="42"/>
        <v>0.4620732510887402</v>
      </c>
      <c r="BF69" s="24">
        <f t="shared" si="42"/>
        <v>0.59105199458403068</v>
      </c>
      <c r="BG69" s="24">
        <f t="shared" si="42"/>
        <v>0.68295421069545714</v>
      </c>
      <c r="BH69" s="24">
        <f t="shared" si="42"/>
        <v>0.50454098797008418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0.56528059377218054</v>
      </c>
      <c r="BM69" s="24">
        <f t="shared" si="46"/>
        <v>0.59741996112974061</v>
      </c>
      <c r="BN69" s="24">
        <f t="shared" si="46"/>
        <v>0.59345168194805975</v>
      </c>
      <c r="BO69" s="24">
        <f t="shared" si="46"/>
        <v>0.56907430136531212</v>
      </c>
      <c r="BP69" s="24" t="e">
        <f t="shared" si="46"/>
        <v>#DIV/0!</v>
      </c>
      <c r="BQ69" s="24">
        <f t="shared" si="46"/>
        <v>0.55685535644787021</v>
      </c>
      <c r="BR69" s="21"/>
      <c r="BS69" s="35">
        <f t="shared" si="11"/>
        <v>44652</v>
      </c>
      <c r="BT69" s="24">
        <f t="shared" si="41"/>
        <v>1.7354444302936967E-2</v>
      </c>
      <c r="BU69" s="24">
        <f t="shared" si="49"/>
        <v>1.0447770665525775E-3</v>
      </c>
      <c r="BV69" s="24">
        <f t="shared" si="50"/>
        <v>9.7452784659410024E-3</v>
      </c>
      <c r="BW69" s="24">
        <f t="shared" si="48"/>
        <v>2.6619041011343857E-3</v>
      </c>
      <c r="BX69" s="24">
        <f t="shared" si="48"/>
        <v>3.3332408449758921E-3</v>
      </c>
      <c r="BY69" s="24">
        <f t="shared" si="48"/>
        <v>6.1701428807676654E-3</v>
      </c>
      <c r="BZ69" s="24">
        <f t="shared" si="48"/>
        <v>5.7284644422573427E-3</v>
      </c>
      <c r="CA69" s="24">
        <f t="shared" si="48"/>
        <v>6.7681343295912793E-4</v>
      </c>
      <c r="CB69" s="24">
        <f t="shared" si="48"/>
        <v>3.2571368224780638E-3</v>
      </c>
      <c r="CC69" s="24">
        <f t="shared" si="48"/>
        <v>5.5005779303848813E-4</v>
      </c>
      <c r="CD69" s="24">
        <f t="shared" si="48"/>
        <v>6.3792368219078013E-3</v>
      </c>
      <c r="CE69" s="24">
        <f t="shared" si="48"/>
        <v>1.6518372191261959E-3</v>
      </c>
      <c r="CF69" s="24">
        <f t="shared" si="14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51">+SUMPRODUCT($C$3:$N$3,C70:N70)</f>
        <v>762.15666352999995</v>
      </c>
      <c r="S70" s="19">
        <f t="shared" ref="S70:S113" si="52">+($C$3*$C70+$D$3*$D70+$E$3*$E70+$G$3*$G70+$K$3*$K70+$M$3*$M70+$N$3*$N70)/SUM($C$3:$E$3,$G$3,$K$3,$M$3:$N$3)</f>
        <v>769.28364372528927</v>
      </c>
      <c r="T70" s="19">
        <f t="shared" ref="T70:T113" si="53">+($E$3*$E70+$G$3*$G70+$K$3*$K70+$M$3*$M70+$N$3*$N70)/SUM($E$3,$G$3,$K$3,$M$3:$N$3)</f>
        <v>744.33250167410711</v>
      </c>
      <c r="U70" s="19">
        <f t="shared" ref="U70:U113" si="54">+($E$3*$E70+$G$3*$G70+$K$3*$K70+$N$3*$N70)/SUM($E$3,$G$3,$K$3,$N$3)</f>
        <v>743.77236409516945</v>
      </c>
      <c r="V70" s="19"/>
      <c r="W70" s="20">
        <f t="shared" ref="W70:W113" si="55">($E$3*$E70+SUMPRODUCT($G$3:$L$3,$G70:$L70)+$N$3*$N70)/SUM($E$3,$G$3:$L$3,$N$3)</f>
        <v>776.74053493501356</v>
      </c>
      <c r="X70" s="21"/>
      <c r="Y70" s="41">
        <f t="shared" si="47"/>
        <v>5.2773468476936758E-2</v>
      </c>
      <c r="Z70" s="24">
        <f t="shared" si="47"/>
        <v>4.3615805072061198E-2</v>
      </c>
      <c r="AA70" s="24">
        <f t="shared" si="47"/>
        <v>5.3145006349291757E-2</v>
      </c>
      <c r="AB70" s="24">
        <f t="shared" si="47"/>
        <v>6.6536979366491167E-2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2.7643169900881226E-2</v>
      </c>
      <c r="AH70" s="24">
        <f t="shared" si="47"/>
        <v>4.8691546509284978E-2</v>
      </c>
      <c r="AI70" s="24">
        <f t="shared" si="47"/>
        <v>3.7530334178149216E-2</v>
      </c>
      <c r="AJ70" s="24">
        <f t="shared" si="47"/>
        <v>6.027092041931148E-2</v>
      </c>
      <c r="AK70" s="24">
        <f t="shared" si="47"/>
        <v>4.4667922804081828E-2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5.2773362839072302E-2</v>
      </c>
      <c r="AP70" s="24">
        <f t="shared" si="45"/>
        <v>5.1243326339858841E-2</v>
      </c>
      <c r="AQ70" s="24">
        <f t="shared" si="45"/>
        <v>5.7926100369874778E-2</v>
      </c>
      <c r="AR70" s="24">
        <f t="shared" si="39"/>
        <v>5.7241101206204847E-2</v>
      </c>
      <c r="AS70" s="24" t="e">
        <f t="shared" si="39"/>
        <v>#DIV/0!</v>
      </c>
      <c r="AT70" s="24">
        <f t="shared" si="39"/>
        <v>5.9670329565805869E-2</v>
      </c>
      <c r="AU70" s="21"/>
      <c r="AV70" s="24">
        <f t="shared" si="44"/>
        <v>0.5963230521469598</v>
      </c>
      <c r="AW70" s="24">
        <f t="shared" si="44"/>
        <v>0.63135792258919388</v>
      </c>
      <c r="AX70" s="24">
        <f t="shared" si="44"/>
        <v>0.54076609366263351</v>
      </c>
      <c r="AY70" s="24">
        <f t="shared" si="44"/>
        <v>0.75280681068934419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0.37892535713481279</v>
      </c>
      <c r="BE70" s="24">
        <f t="shared" si="42"/>
        <v>0.49750522838473543</v>
      </c>
      <c r="BF70" s="24">
        <f t="shared" si="42"/>
        <v>0.61924401567662746</v>
      </c>
      <c r="BG70" s="24">
        <f t="shared" si="42"/>
        <v>0.73815100527325916</v>
      </c>
      <c r="BH70" s="24">
        <f t="shared" si="42"/>
        <v>0.51663548270527282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0.59632060783935681</v>
      </c>
      <c r="BM70" s="24">
        <f t="shared" si="46"/>
        <v>0.6304015783078829</v>
      </c>
      <c r="BN70" s="24">
        <f t="shared" si="46"/>
        <v>0.63757297065853469</v>
      </c>
      <c r="BO70" s="24">
        <f t="shared" si="46"/>
        <v>0.61027446454589662</v>
      </c>
      <c r="BP70" s="24" t="e">
        <f t="shared" si="46"/>
        <v>#DIV/0!</v>
      </c>
      <c r="BQ70" s="24">
        <f t="shared" si="46"/>
        <v>0.59144632976022571</v>
      </c>
      <c r="BR70" s="21"/>
      <c r="BS70" s="35">
        <f t="shared" ref="BS70:BS95" si="56">+A70</f>
        <v>44682</v>
      </c>
      <c r="BT70" s="24">
        <f t="shared" si="41"/>
        <v>1.3630647465180296E-2</v>
      </c>
      <c r="BU70" s="24">
        <f t="shared" si="49"/>
        <v>1.5656274479388054E-3</v>
      </c>
      <c r="BV70" s="24">
        <f t="shared" si="50"/>
        <v>7.4931522151571207E-3</v>
      </c>
      <c r="BW70" s="24">
        <f t="shared" si="48"/>
        <v>2.1514315680801026E-3</v>
      </c>
      <c r="BX70" s="24">
        <f t="shared" si="48"/>
        <v>3.3352938714490197E-3</v>
      </c>
      <c r="BY70" s="24">
        <f t="shared" si="48"/>
        <v>5.7961007024095092E-3</v>
      </c>
      <c r="BZ70" s="24">
        <f t="shared" si="48"/>
        <v>8.3165580013782707E-3</v>
      </c>
      <c r="CA70" s="24">
        <f t="shared" si="48"/>
        <v>6.3755856923446131E-4</v>
      </c>
      <c r="CB70" s="24">
        <f t="shared" si="48"/>
        <v>3.2732876911956391E-3</v>
      </c>
      <c r="CC70" s="24">
        <f t="shared" si="48"/>
        <v>4.9901598299000494E-4</v>
      </c>
      <c r="CD70" s="24">
        <f t="shared" si="48"/>
        <v>4.7462617975887657E-3</v>
      </c>
      <c r="CE70" s="24">
        <f t="shared" si="48"/>
        <v>1.328457993490994E-3</v>
      </c>
      <c r="CF70" s="24">
        <f t="shared" si="14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51"/>
        <v>801.44761002000007</v>
      </c>
      <c r="S71" s="19">
        <f t="shared" si="52"/>
        <v>807.2139613706255</v>
      </c>
      <c r="T71" s="19">
        <f t="shared" si="53"/>
        <v>783.96241509486606</v>
      </c>
      <c r="U71" s="19">
        <f t="shared" si="54"/>
        <v>782.98860912040379</v>
      </c>
      <c r="V71" s="19"/>
      <c r="W71" s="20">
        <f t="shared" si="55"/>
        <v>818.76434913351704</v>
      </c>
      <c r="X71" s="21"/>
      <c r="Y71" s="41">
        <f t="shared" si="47"/>
        <v>5.1552155378102871E-2</v>
      </c>
      <c r="Z71" s="24">
        <f t="shared" si="47"/>
        <v>4.302978472670338E-2</v>
      </c>
      <c r="AA71" s="24">
        <f t="shared" si="47"/>
        <v>6.8533221897200125E-2</v>
      </c>
      <c r="AB71" s="24">
        <f t="shared" si="47"/>
        <v>6.0881958590134788E-2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2.211170997223677E-3</v>
      </c>
      <c r="AH71" s="24">
        <f t="shared" si="47"/>
        <v>3.6630379791557255E-2</v>
      </c>
      <c r="AI71" s="24">
        <f t="shared" si="47"/>
        <v>2.0488444358754077E-2</v>
      </c>
      <c r="AJ71" s="24">
        <f t="shared" si="47"/>
        <v>5.5003760129972434E-2</v>
      </c>
      <c r="AK71" s="24">
        <f t="shared" si="47"/>
        <v>4.6231118827359641E-2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5.1552322993569932E-2</v>
      </c>
      <c r="AP71" s="24">
        <f t="shared" si="45"/>
        <v>4.9306023798526333E-2</v>
      </c>
      <c r="AQ71" s="24">
        <f t="shared" si="45"/>
        <v>5.3242218137224739E-2</v>
      </c>
      <c r="AR71" s="24">
        <f t="shared" si="39"/>
        <v>5.2726138961807889E-2</v>
      </c>
      <c r="AS71" s="24" t="e">
        <f t="shared" si="39"/>
        <v>#DIV/0!</v>
      </c>
      <c r="AT71" s="24">
        <f t="shared" si="39"/>
        <v>5.4102769597339728E-2</v>
      </c>
      <c r="AU71" s="21"/>
      <c r="AV71" s="24">
        <f t="shared" si="44"/>
        <v>0.62588750103970359</v>
      </c>
      <c r="AW71" s="24">
        <f t="shared" si="44"/>
        <v>0.65255808346994182</v>
      </c>
      <c r="AX71" s="24">
        <f t="shared" si="44"/>
        <v>0.5672876634279278</v>
      </c>
      <c r="AY71" s="24">
        <f t="shared" si="44"/>
        <v>0.80208081188420599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0.29048418466314319</v>
      </c>
      <c r="BE71" s="24">
        <f t="shared" si="42"/>
        <v>0.51310720127283549</v>
      </c>
      <c r="BF71" s="24">
        <f t="shared" si="42"/>
        <v>0.62710260339583201</v>
      </c>
      <c r="BG71" s="24">
        <f t="shared" si="42"/>
        <v>0.77097861906850684</v>
      </c>
      <c r="BH71" s="24">
        <f t="shared" si="42"/>
        <v>0.54985510137245219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0.6258866372077303</v>
      </c>
      <c r="BM71" s="24">
        <f t="shared" si="46"/>
        <v>0.65928960788060076</v>
      </c>
      <c r="BN71" s="24">
        <f t="shared" si="46"/>
        <v>0.67365712186049076</v>
      </c>
      <c r="BO71" s="24">
        <f t="shared" si="46"/>
        <v>0.64708215926287971</v>
      </c>
      <c r="BP71" s="24" t="e">
        <f t="shared" si="46"/>
        <v>#DIV/0!</v>
      </c>
      <c r="BQ71" s="24">
        <f t="shared" si="46"/>
        <v>0.62317286949838535</v>
      </c>
      <c r="BR71" s="21"/>
      <c r="BS71" s="35">
        <f t="shared" si="56"/>
        <v>44713</v>
      </c>
      <c r="BT71" s="24">
        <f t="shared" si="41"/>
        <v>1.3330532005049366E-2</v>
      </c>
      <c r="BU71" s="24">
        <f t="shared" si="49"/>
        <v>2.0196697186653147E-3</v>
      </c>
      <c r="BV71" s="24">
        <f t="shared" si="50"/>
        <v>6.9459407735657352E-3</v>
      </c>
      <c r="BW71" s="24">
        <f t="shared" si="48"/>
        <v>3.8407162546580009E-3</v>
      </c>
      <c r="BX71" s="24">
        <f t="shared" si="48"/>
        <v>3.510200597961336E-3</v>
      </c>
      <c r="BY71" s="24">
        <f t="shared" si="48"/>
        <v>6.5205478718735306E-3</v>
      </c>
      <c r="BZ71" s="24">
        <f t="shared" si="48"/>
        <v>6.8868652532295474E-3</v>
      </c>
      <c r="CA71" s="24">
        <f t="shared" si="48"/>
        <v>4.9780812675824592E-5</v>
      </c>
      <c r="CB71" s="24">
        <f t="shared" si="48"/>
        <v>2.4529283691547173E-3</v>
      </c>
      <c r="CC71" s="24">
        <f t="shared" si="48"/>
        <v>2.6847687278843091E-4</v>
      </c>
      <c r="CD71" s="24">
        <f t="shared" si="48"/>
        <v>4.3623264676812372E-3</v>
      </c>
      <c r="CE71" s="24">
        <f t="shared" si="48"/>
        <v>1.3643625854696776E-3</v>
      </c>
      <c r="CF71" s="24">
        <f t="shared" ref="CF71:CF95" si="57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51"/>
        <v>861.70159998000008</v>
      </c>
      <c r="S72" s="19">
        <f t="shared" si="52"/>
        <v>872.97987394933398</v>
      </c>
      <c r="T72" s="19">
        <f t="shared" si="53"/>
        <v>863.17284268973208</v>
      </c>
      <c r="U72" s="19">
        <f t="shared" si="54"/>
        <v>865.15066842105261</v>
      </c>
      <c r="V72" s="19"/>
      <c r="W72" s="20">
        <f t="shared" si="55"/>
        <v>889.8157966325324</v>
      </c>
      <c r="X72" s="21"/>
      <c r="Y72" s="41">
        <f t="shared" si="47"/>
        <v>7.518262902192796E-2</v>
      </c>
      <c r="Z72" s="24">
        <f t="shared" si="47"/>
        <v>6.0516910209341468E-2</v>
      </c>
      <c r="AA72" s="24">
        <f t="shared" si="47"/>
        <v>6.7448569379285894E-2</v>
      </c>
      <c r="AB72" s="24">
        <f t="shared" si="47"/>
        <v>9.0760183428689079E-2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6.0811082753098988E-2</v>
      </c>
      <c r="AH72" s="24">
        <f t="shared" si="47"/>
        <v>0.14304030273600232</v>
      </c>
      <c r="AI72" s="24">
        <f t="shared" si="47"/>
        <v>3.8303252074388894E-2</v>
      </c>
      <c r="AJ72" s="24">
        <f t="shared" si="47"/>
        <v>8.7771152298991462E-2</v>
      </c>
      <c r="AK72" s="24">
        <f t="shared" si="47"/>
        <v>8.0935188046081352E-2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7.5181445682390047E-2</v>
      </c>
      <c r="AP72" s="24">
        <f t="shared" si="45"/>
        <v>8.1472714454839057E-2</v>
      </c>
      <c r="AQ72" s="24">
        <f t="shared" si="45"/>
        <v>0.10103855244805438</v>
      </c>
      <c r="AR72" s="24">
        <f t="shared" si="39"/>
        <v>0.10493391390833673</v>
      </c>
      <c r="AS72" s="24" t="e">
        <f t="shared" si="39"/>
        <v>#DIV/0!</v>
      </c>
      <c r="AT72" s="24">
        <f t="shared" si="39"/>
        <v>8.6778873034967674E-2</v>
      </c>
      <c r="AU72" s="21"/>
      <c r="AV72" s="24">
        <f t="shared" si="44"/>
        <v>0.69942611714278557</v>
      </c>
      <c r="AW72" s="24">
        <f t="shared" si="44"/>
        <v>0.69648306105909219</v>
      </c>
      <c r="AX72" s="24">
        <f t="shared" si="44"/>
        <v>0.62664763139189295</v>
      </c>
      <c r="AY72" s="24">
        <f t="shared" si="44"/>
        <v>0.94370783270531944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0.36455494943820344</v>
      </c>
      <c r="BE72" s="24">
        <f t="shared" si="42"/>
        <v>0.69812484773881511</v>
      </c>
      <c r="BF72" s="24">
        <f t="shared" si="42"/>
        <v>0.66792973285033641</v>
      </c>
      <c r="BG72" s="24">
        <f t="shared" si="42"/>
        <v>0.85395484304910396</v>
      </c>
      <c r="BH72" s="24">
        <f t="shared" si="42"/>
        <v>0.62720877027048694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0.6994248556636895</v>
      </c>
      <c r="BM72" s="24">
        <f t="shared" si="46"/>
        <v>0.74570575550799401</v>
      </c>
      <c r="BN72" s="24">
        <f t="shared" si="46"/>
        <v>0.80073015623475285</v>
      </c>
      <c r="BO72" s="24">
        <f t="shared" si="46"/>
        <v>0.78591054424182127</v>
      </c>
      <c r="BP72" s="24" t="e">
        <f t="shared" si="46"/>
        <v>#DIV/0!</v>
      </c>
      <c r="BQ72" s="24">
        <f t="shared" si="46"/>
        <v>0.72069106733294408</v>
      </c>
      <c r="BR72" s="21"/>
      <c r="BS72" s="35">
        <f t="shared" si="56"/>
        <v>44743</v>
      </c>
      <c r="BT72" s="24">
        <f t="shared" si="41"/>
        <v>1.8596060363809438E-2</v>
      </c>
      <c r="BU72" s="24">
        <f t="shared" si="49"/>
        <v>2.0198036776226413E-3</v>
      </c>
      <c r="BV72" s="24">
        <f t="shared" si="50"/>
        <v>1.0446578482846844E-2</v>
      </c>
      <c r="BW72" s="24">
        <f t="shared" si="48"/>
        <v>2.5632115581926797E-3</v>
      </c>
      <c r="BX72" s="24">
        <f t="shared" si="48"/>
        <v>6.1725457113763378E-3</v>
      </c>
      <c r="BY72" s="24">
        <f t="shared" si="48"/>
        <v>6.5906098106787046E-3</v>
      </c>
      <c r="BZ72" s="24">
        <f t="shared" si="48"/>
        <v>8.1976984631923974E-3</v>
      </c>
      <c r="CA72" s="24">
        <f t="shared" si="48"/>
        <v>1.3048206176053275E-3</v>
      </c>
      <c r="CB72" s="24">
        <f t="shared" si="48"/>
        <v>9.4426736337307905E-3</v>
      </c>
      <c r="CC72" s="24">
        <f t="shared" si="48"/>
        <v>4.8709179932150096E-4</v>
      </c>
      <c r="CD72" s="24">
        <f t="shared" si="48"/>
        <v>6.9839444175417171E-3</v>
      </c>
      <c r="CE72" s="24">
        <f t="shared" si="48"/>
        <v>2.3764549899799987E-3</v>
      </c>
      <c r="CF72" s="24">
        <f t="shared" si="57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51"/>
        <v>921.38277401999994</v>
      </c>
      <c r="S73" s="19">
        <f t="shared" si="52"/>
        <v>939.31856346463633</v>
      </c>
      <c r="T73" s="19">
        <f t="shared" si="53"/>
        <v>931.27365357142867</v>
      </c>
      <c r="U73" s="19">
        <f t="shared" si="54"/>
        <v>935.37336712328795</v>
      </c>
      <c r="V73" s="19"/>
      <c r="W73" s="20">
        <f t="shared" si="55"/>
        <v>951.27682995273733</v>
      </c>
      <c r="X73" s="21"/>
      <c r="Y73" s="41">
        <f t="shared" si="47"/>
        <v>6.9256192976226094E-2</v>
      </c>
      <c r="Z73" s="24">
        <f t="shared" si="47"/>
        <v>7.3312979738622275E-2</v>
      </c>
      <c r="AA73" s="24">
        <f t="shared" si="47"/>
        <v>6.8216395637888505E-2</v>
      </c>
      <c r="AB73" s="24">
        <f t="shared" si="47"/>
        <v>0.10103223349430346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3.8442272860462756E-2</v>
      </c>
      <c r="AH73" s="24">
        <f t="shared" si="47"/>
        <v>3.9940605875306234E-2</v>
      </c>
      <c r="AI73" s="24">
        <f t="shared" si="47"/>
        <v>6.5042602288320372E-2</v>
      </c>
      <c r="AJ73" s="24">
        <f t="shared" si="47"/>
        <v>7.1034613055543927E-2</v>
      </c>
      <c r="AK73" s="24">
        <f t="shared" si="47"/>
        <v>9.471380673723262E-2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6.9259676483582E-2</v>
      </c>
      <c r="AP73" s="24">
        <f t="shared" si="45"/>
        <v>7.5991086959643406E-2</v>
      </c>
      <c r="AQ73" s="24">
        <f t="shared" si="45"/>
        <v>7.889591459977785E-2</v>
      </c>
      <c r="AR73" s="24">
        <f t="shared" si="39"/>
        <v>8.1168172510801551E-2</v>
      </c>
      <c r="AS73" s="24" t="e">
        <f t="shared" si="39"/>
        <v>#DIV/0!</v>
      </c>
      <c r="AT73" s="24">
        <f t="shared" si="39"/>
        <v>6.9071636571076178E-2</v>
      </c>
      <c r="AU73" s="21"/>
      <c r="AV73" s="24">
        <f t="shared" si="44"/>
        <v>0.77690132913687071</v>
      </c>
      <c r="AW73" s="24">
        <f t="shared" si="44"/>
        <v>0.79735828884863946</v>
      </c>
      <c r="AX73" s="24">
        <f t="shared" si="44"/>
        <v>0.70123284606751413</v>
      </c>
      <c r="AY73" s="24">
        <f t="shared" si="44"/>
        <v>1.0812434151731263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0.42136926486594151</v>
      </c>
      <c r="BE73" s="24">
        <f t="shared" si="42"/>
        <v>0.70272172665405752</v>
      </c>
      <c r="BF73" s="24">
        <f t="shared" si="42"/>
        <v>0.69903086287911154</v>
      </c>
      <c r="BG73" s="24">
        <f t="shared" si="42"/>
        <v>0.90619659669428665</v>
      </c>
      <c r="BH73" s="24">
        <f t="shared" si="42"/>
        <v>0.71988794836904235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0.77690990740997745</v>
      </c>
      <c r="BM73" s="24">
        <f t="shared" si="46"/>
        <v>0.83360605847697267</v>
      </c>
      <c r="BN73" s="24">
        <f t="shared" si="46"/>
        <v>0.87738269551574333</v>
      </c>
      <c r="BO73" s="24">
        <f t="shared" si="46"/>
        <v>0.86929201696680414</v>
      </c>
      <c r="BP73" s="24" t="e">
        <f t="shared" si="46"/>
        <v>#DIV/0!</v>
      </c>
      <c r="BQ73" s="24">
        <f t="shared" si="46"/>
        <v>0.78536035109719049</v>
      </c>
      <c r="BR73" s="21"/>
      <c r="BS73" s="35">
        <f t="shared" si="56"/>
        <v>44774</v>
      </c>
      <c r="BT73" s="24">
        <f t="shared" si="41"/>
        <v>2.2220837888272244E-2</v>
      </c>
      <c r="BU73" s="24">
        <f t="shared" si="49"/>
        <v>2.0281025226818556E-3</v>
      </c>
      <c r="BV73" s="24">
        <f t="shared" si="50"/>
        <v>1.1797383503809909E-2</v>
      </c>
      <c r="BW73" s="24">
        <f t="shared" si="48"/>
        <v>3.0733906501319392E-3</v>
      </c>
      <c r="BX73" s="24">
        <f t="shared" si="48"/>
        <v>5.2098242315788976E-3</v>
      </c>
      <c r="BY73" s="24">
        <f t="shared" si="48"/>
        <v>5.0079291448783909E-3</v>
      </c>
      <c r="BZ73" s="24">
        <f t="shared" si="48"/>
        <v>6.9922371307017794E-3</v>
      </c>
      <c r="CA73" s="24">
        <f t="shared" si="48"/>
        <v>8.1382858575238459E-4</v>
      </c>
      <c r="CB73" s="24">
        <f t="shared" si="48"/>
        <v>2.8030478518095525E-3</v>
      </c>
      <c r="CC73" s="24">
        <f t="shared" si="48"/>
        <v>7.9875769117398066E-4</v>
      </c>
      <c r="CD73" s="24">
        <f t="shared" si="48"/>
        <v>5.7183968471698982E-3</v>
      </c>
      <c r="CE73" s="24">
        <f t="shared" si="48"/>
        <v>2.7959082838382629E-3</v>
      </c>
      <c r="CF73" s="24">
        <f t="shared" si="57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51"/>
        <v>979.1010315100001</v>
      </c>
      <c r="S74" s="19">
        <f t="shared" si="52"/>
        <v>1005.9413362571391</v>
      </c>
      <c r="T74" s="19">
        <f t="shared" si="53"/>
        <v>999.39912327008926</v>
      </c>
      <c r="U74" s="19">
        <f t="shared" si="54"/>
        <v>1007.9835240807498</v>
      </c>
      <c r="V74" s="19"/>
      <c r="W74" s="20">
        <f t="shared" si="55"/>
        <v>1011.353246396219</v>
      </c>
      <c r="X74" s="21"/>
      <c r="Y74" s="41">
        <f t="shared" si="47"/>
        <v>6.2639722451166335E-2</v>
      </c>
      <c r="Z74" s="24">
        <f t="shared" si="47"/>
        <v>6.6724751762865742E-2</v>
      </c>
      <c r="AA74" s="24">
        <f t="shared" si="47"/>
        <v>8.6816536305898584E-2</v>
      </c>
      <c r="AB74" s="24">
        <f t="shared" si="47"/>
        <v>0.10041103160280307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2.4014406560492585E-2</v>
      </c>
      <c r="AH74" s="24">
        <f t="shared" si="47"/>
        <v>5.8220968450956256E-2</v>
      </c>
      <c r="AI74" s="24">
        <f t="shared" si="47"/>
        <v>4.3895250460731505E-2</v>
      </c>
      <c r="AJ74" s="24">
        <f t="shared" si="47"/>
        <v>5.7528214737928129E-2</v>
      </c>
      <c r="AK74" s="24">
        <f t="shared" si="47"/>
        <v>6.678946138953612E-2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6.2643082893958368E-2</v>
      </c>
      <c r="AP74" s="24">
        <f t="shared" si="45"/>
        <v>7.0926707278910373E-2</v>
      </c>
      <c r="AQ74" s="24">
        <f t="shared" si="45"/>
        <v>7.3153008718114032E-2</v>
      </c>
      <c r="AR74" s="24">
        <f t="shared" si="39"/>
        <v>7.7626923653783431E-2</v>
      </c>
      <c r="AS74" s="24" t="e">
        <f t="shared" si="39"/>
        <v>#DIV/0!</v>
      </c>
      <c r="AT74" s="24">
        <f t="shared" si="39"/>
        <v>6.3153452866571369E-2</v>
      </c>
      <c r="AU74" s="21"/>
      <c r="AV74" s="24">
        <f t="shared" si="44"/>
        <v>0.82594113544219261</v>
      </c>
      <c r="AW74" s="24">
        <f t="shared" si="44"/>
        <v>0.86659938772948086</v>
      </c>
      <c r="AX74" s="24">
        <f t="shared" si="44"/>
        <v>0.75023977477160186</v>
      </c>
      <c r="AY74" s="24">
        <f t="shared" si="44"/>
        <v>1.1716417688602649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0.43162603149837664</v>
      </c>
      <c r="BE74" s="24">
        <f t="shared" si="42"/>
        <v>0.72624656475512084</v>
      </c>
      <c r="BF74" s="24">
        <f t="shared" si="42"/>
        <v>0.72412110630717796</v>
      </c>
      <c r="BG74" s="24">
        <f t="shared" si="42"/>
        <v>0.93927045859938318</v>
      </c>
      <c r="BH74" s="24">
        <f t="shared" si="42"/>
        <v>0.7979864582240892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0.82595740848819377</v>
      </c>
      <c r="BM74" s="24">
        <f t="shared" si="46"/>
        <v>0.89552529523864655</v>
      </c>
      <c r="BN74" s="24">
        <f t="shared" si="46"/>
        <v>0.93387412418797022</v>
      </c>
      <c r="BO74" s="24">
        <f t="shared" si="46"/>
        <v>0.93236318779722316</v>
      </c>
      <c r="BP74" s="24" t="e">
        <f t="shared" si="46"/>
        <v>#DIV/0!</v>
      </c>
      <c r="BQ74" s="24">
        <f t="shared" si="46"/>
        <v>0.82973261625767281</v>
      </c>
      <c r="BR74" s="21"/>
      <c r="BS74" s="35">
        <f t="shared" si="56"/>
        <v>44805</v>
      </c>
      <c r="BT74" s="24">
        <f t="shared" si="41"/>
        <v>2.0300705615336669E-2</v>
      </c>
      <c r="BU74" s="24">
        <f t="shared" si="49"/>
        <v>2.5785826524164527E-3</v>
      </c>
      <c r="BV74" s="24">
        <f t="shared" si="50"/>
        <v>1.2073284416140055E-2</v>
      </c>
      <c r="BW74" s="24">
        <f t="shared" si="48"/>
        <v>2.0152584351172311E-3</v>
      </c>
      <c r="BX74" s="24">
        <f t="shared" si="48"/>
        <v>3.7949782076931982E-3</v>
      </c>
      <c r="BY74" s="24">
        <f t="shared" si="48"/>
        <v>3.9220030992634823E-3</v>
      </c>
      <c r="BZ74" s="24">
        <f t="shared" si="48"/>
        <v>6.296479303549189E-3</v>
      </c>
      <c r="CA74" s="24">
        <f t="shared" si="48"/>
        <v>4.9373774257358656E-4</v>
      </c>
      <c r="CB74" s="24">
        <f t="shared" si="48"/>
        <v>3.9739468137040537E-3</v>
      </c>
      <c r="CC74" s="24">
        <f t="shared" si="48"/>
        <v>5.369327341742308E-4</v>
      </c>
      <c r="CD74" s="24">
        <f t="shared" si="48"/>
        <v>4.6388133801876785E-3</v>
      </c>
      <c r="CE74" s="24">
        <f t="shared" si="48"/>
        <v>2.0185354970727594E-3</v>
      </c>
      <c r="CF74" s="24">
        <f t="shared" si="57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51"/>
        <v>1039.2127548899998</v>
      </c>
      <c r="S75" s="19">
        <f t="shared" si="52"/>
        <v>1066.6500121979793</v>
      </c>
      <c r="T75" s="19">
        <f t="shared" si="53"/>
        <v>1063.7939977120536</v>
      </c>
      <c r="U75" s="19">
        <f t="shared" si="54"/>
        <v>1070.8325875270368</v>
      </c>
      <c r="V75" s="19"/>
      <c r="W75" s="20">
        <f t="shared" si="55"/>
        <v>1074.728120204805</v>
      </c>
      <c r="X75" s="21"/>
      <c r="Y75" s="41">
        <f t="shared" si="47"/>
        <v>6.1396174753997501E-2</v>
      </c>
      <c r="Z75" s="24">
        <f t="shared" si="47"/>
        <v>5.5644706426326129E-2</v>
      </c>
      <c r="AA75" s="24">
        <f t="shared" si="47"/>
        <v>5.8481474033289738E-2</v>
      </c>
      <c r="AB75" s="24">
        <f t="shared" si="47"/>
        <v>6.8877595980547435E-2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0.10957313239895772</v>
      </c>
      <c r="AH75" s="24">
        <f t="shared" si="47"/>
        <v>5.9877303229451506E-2</v>
      </c>
      <c r="AI75" s="24">
        <f t="shared" si="47"/>
        <v>5.5172603488059746E-2</v>
      </c>
      <c r="AJ75" s="24">
        <f t="shared" si="47"/>
        <v>7.1844108898122094E-2</v>
      </c>
      <c r="AK75" s="24">
        <f t="shared" si="47"/>
        <v>5.652148081160302E-2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6.1394811613356692E-2</v>
      </c>
      <c r="AP75" s="24">
        <f t="shared" si="45"/>
        <v>6.0350115610839028E-2</v>
      </c>
      <c r="AQ75" s="24">
        <f t="shared" si="45"/>
        <v>6.4433591087473374E-2</v>
      </c>
      <c r="AR75" s="24">
        <f t="shared" si="39"/>
        <v>6.2351280496973915E-2</v>
      </c>
      <c r="AS75" s="24" t="e">
        <f t="shared" si="39"/>
        <v>#DIV/0!</v>
      </c>
      <c r="AT75" s="24">
        <f t="shared" si="39"/>
        <v>6.2663440330479325E-2</v>
      </c>
      <c r="AU75" s="21"/>
      <c r="AV75" s="24">
        <f t="shared" si="44"/>
        <v>0.87431219830332063</v>
      </c>
      <c r="AW75" s="24">
        <f t="shared" si="44"/>
        <v>0.90501653424402195</v>
      </c>
      <c r="AX75" s="24">
        <f t="shared" si="44"/>
        <v>0.79981386258809639</v>
      </c>
      <c r="AY75" s="24">
        <f t="shared" si="44"/>
        <v>1.2184529315239931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0.56529437371606872</v>
      </c>
      <c r="BE75" s="24">
        <f t="shared" si="42"/>
        <v>0.77246564017390296</v>
      </c>
      <c r="BF75" s="24">
        <f t="shared" si="42"/>
        <v>0.78336040498543946</v>
      </c>
      <c r="BG75" s="24">
        <f t="shared" si="42"/>
        <v>0.9879091322609308</v>
      </c>
      <c r="BH75" s="24">
        <f t="shared" si="42"/>
        <v>0.84623822962727568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0.87432732808613678</v>
      </c>
      <c r="BM75" s="24">
        <f t="shared" si="46"/>
        <v>0.93998910608140651</v>
      </c>
      <c r="BN75" s="24">
        <f t="shared" si="46"/>
        <v>0.9828801956882427</v>
      </c>
      <c r="BO75" s="24">
        <f t="shared" si="46"/>
        <v>0.98145909394420339</v>
      </c>
      <c r="BP75" s="24" t="e">
        <f t="shared" si="46"/>
        <v>#DIV/0!</v>
      </c>
      <c r="BQ75" s="24">
        <f t="shared" si="46"/>
        <v>0.87984170308168275</v>
      </c>
      <c r="BR75" s="21"/>
      <c r="BS75" s="35">
        <f t="shared" si="56"/>
        <v>44835</v>
      </c>
      <c r="BT75" s="24">
        <f t="shared" ref="BT75:BT108" si="58">(C75-C74)/$B74*C$3</f>
        <v>1.6994733096434303E-2</v>
      </c>
      <c r="BU75" s="24">
        <f t="shared" si="49"/>
        <v>1.7765077389818658E-3</v>
      </c>
      <c r="BV75" s="24">
        <f t="shared" si="50"/>
        <v>8.5761204630560896E-3</v>
      </c>
      <c r="BW75" s="24">
        <f t="shared" si="48"/>
        <v>3.9897426317685942E-3</v>
      </c>
      <c r="BX75" s="24">
        <f t="shared" si="48"/>
        <v>3.445561800323398E-3</v>
      </c>
      <c r="BY75" s="24">
        <f t="shared" si="48"/>
        <v>6.6030150285692271E-3</v>
      </c>
      <c r="BZ75" s="24">
        <f t="shared" si="48"/>
        <v>5.6253721292883474E-3</v>
      </c>
      <c r="CA75" s="24">
        <f t="shared" si="48"/>
        <v>2.1709437243691921E-3</v>
      </c>
      <c r="CB75" s="24">
        <f t="shared" si="48"/>
        <v>4.0700071657996037E-3</v>
      </c>
      <c r="CC75" s="24">
        <f t="shared" si="48"/>
        <v>6.6297431547003712E-4</v>
      </c>
      <c r="CD75" s="24">
        <f t="shared" si="48"/>
        <v>5.7653155689048529E-3</v>
      </c>
      <c r="CE75" s="24">
        <f t="shared" si="48"/>
        <v>1.7148836190801504E-3</v>
      </c>
      <c r="CF75" s="24">
        <f t="shared" si="57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51"/>
        <v>1090.4987617300001</v>
      </c>
      <c r="S76" s="19">
        <f t="shared" si="52"/>
        <v>1115.9555472250697</v>
      </c>
      <c r="T76" s="19">
        <f t="shared" si="53"/>
        <v>1117.2269531249999</v>
      </c>
      <c r="U76" s="19">
        <f t="shared" si="54"/>
        <v>1121.8561741167989</v>
      </c>
      <c r="V76" s="19"/>
      <c r="W76" s="20">
        <f t="shared" si="55"/>
        <v>1127.9005332020481</v>
      </c>
      <c r="X76" s="21"/>
      <c r="Y76" s="41">
        <f t="shared" si="47"/>
        <v>4.9350471642873428E-2</v>
      </c>
      <c r="Z76" s="24">
        <f t="shared" si="47"/>
        <v>3.892787053939295E-2</v>
      </c>
      <c r="AA76" s="24">
        <f t="shared" si="47"/>
        <v>7.0899200749339197E-2</v>
      </c>
      <c r="AB76" s="24">
        <f t="shared" si="47"/>
        <v>4.9186355958142469E-2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7.6058525773942343E-2</v>
      </c>
      <c r="AH76" s="24">
        <f t="shared" si="47"/>
        <v>3.4354030572304683E-2</v>
      </c>
      <c r="AI76" s="24">
        <f t="shared" si="47"/>
        <v>4.9538857190656982E-2</v>
      </c>
      <c r="AJ76" s="24">
        <f t="shared" si="47"/>
        <v>5.9329568746038452E-2</v>
      </c>
      <c r="AK76" s="24">
        <f t="shared" si="47"/>
        <v>5.6873056946059597E-2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4.9350825034310652E-2</v>
      </c>
      <c r="AP76" s="24">
        <f t="shared" si="45"/>
        <v>4.6224660819615515E-2</v>
      </c>
      <c r="AQ76" s="24">
        <f t="shared" si="45"/>
        <v>5.0228667888582601E-2</v>
      </c>
      <c r="AR76" s="24">
        <f t="shared" si="39"/>
        <v>4.7648518717192889E-2</v>
      </c>
      <c r="AS76" s="24" t="e">
        <f t="shared" si="39"/>
        <v>#DIV/0!</v>
      </c>
      <c r="AT76" s="24">
        <f t="shared" si="39"/>
        <v>4.9475222614544068E-2</v>
      </c>
      <c r="AU76" s="21"/>
      <c r="AV76" s="24">
        <f t="shared" si="44"/>
        <v>0.91307666546144728</v>
      </c>
      <c r="AW76" s="24">
        <f t="shared" si="44"/>
        <v>0.93392554248295312</v>
      </c>
      <c r="AX76" s="24">
        <f t="shared" si="44"/>
        <v>0.90722146576442064</v>
      </c>
      <c r="AY76" s="24">
        <f t="shared" si="44"/>
        <v>1.2025100145176899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0.64979857089744164</v>
      </c>
      <c r="BE76" s="24">
        <f t="shared" si="42"/>
        <v>0.79851466246170788</v>
      </c>
      <c r="BF76" s="24">
        <f t="shared" si="42"/>
        <v>0.84124092116695959</v>
      </c>
      <c r="BG76" s="24">
        <f t="shared" si="42"/>
        <v>1.016597324236026</v>
      </c>
      <c r="BH76" s="24">
        <f t="shared" si="42"/>
        <v>0.91475621235620563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0.91309190732658063</v>
      </c>
      <c r="BM76" s="24">
        <f t="shared" si="46"/>
        <v>0.97051242330997889</v>
      </c>
      <c r="BN76" s="24">
        <f t="shared" si="46"/>
        <v>1.0072228874794869</v>
      </c>
      <c r="BO76" s="24">
        <f t="shared" si="46"/>
        <v>1.0045516090172026</v>
      </c>
      <c r="BP76" s="24" t="e">
        <f t="shared" si="46"/>
        <v>#DIV/0!</v>
      </c>
      <c r="BQ76" s="24">
        <f t="shared" si="46"/>
        <v>0.91611004870139157</v>
      </c>
      <c r="BR76" s="21"/>
      <c r="BS76" s="35">
        <f t="shared" si="56"/>
        <v>44866</v>
      </c>
      <c r="BT76" s="24">
        <f t="shared" si="58"/>
        <v>1.182473444437826E-2</v>
      </c>
      <c r="BU76" s="24">
        <f t="shared" si="49"/>
        <v>2.1478100772713555E-3</v>
      </c>
      <c r="BV76" s="24">
        <f t="shared" si="50"/>
        <v>6.1674835035414851E-3</v>
      </c>
      <c r="BW76" s="24">
        <f t="shared" si="48"/>
        <v>4.5883490396868643E-3</v>
      </c>
      <c r="BX76" s="24">
        <f t="shared" si="48"/>
        <v>3.4030386797482986E-3</v>
      </c>
      <c r="BY76" s="24">
        <f t="shared" si="48"/>
        <v>4.1638611869675088E-3</v>
      </c>
      <c r="BZ76" s="24">
        <f t="shared" si="48"/>
        <v>6.0313330470255205E-3</v>
      </c>
      <c r="CA76" s="24">
        <f t="shared" si="48"/>
        <v>1.5753273238203822E-3</v>
      </c>
      <c r="CB76" s="24">
        <f t="shared" si="48"/>
        <v>2.3317861228730132E-3</v>
      </c>
      <c r="CC76" s="24">
        <f t="shared" si="48"/>
        <v>5.9178669638673936E-4</v>
      </c>
      <c r="CD76" s="24">
        <f t="shared" si="48"/>
        <v>4.8079198589618026E-3</v>
      </c>
      <c r="CE76" s="24">
        <f t="shared" si="48"/>
        <v>1.7176256069646859E-3</v>
      </c>
      <c r="CF76" s="24">
        <f t="shared" si="57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51"/>
        <v>1145.88017006</v>
      </c>
      <c r="S77" s="19">
        <f t="shared" si="52"/>
        <v>1170.9733463757507</v>
      </c>
      <c r="T77" s="19">
        <f t="shared" si="53"/>
        <v>1173.6052023995535</v>
      </c>
      <c r="U77" s="19">
        <f t="shared" si="54"/>
        <v>1173.1708573900505</v>
      </c>
      <c r="V77" s="19"/>
      <c r="W77" s="20">
        <f t="shared" si="55"/>
        <v>1185.1730640803466</v>
      </c>
      <c r="X77" s="21"/>
      <c r="Y77" s="41">
        <f t="shared" si="47"/>
        <v>5.0786373469694945E-2</v>
      </c>
      <c r="Z77" s="24">
        <f t="shared" si="47"/>
        <v>4.5247775411328517E-2</v>
      </c>
      <c r="AA77" s="24">
        <f t="shared" si="47"/>
        <v>7.493432434525249E-2</v>
      </c>
      <c r="AB77" s="24">
        <f t="shared" si="47"/>
        <v>3.8278889191504684E-2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3.5001929411328847E-2</v>
      </c>
      <c r="AH77" s="24">
        <f t="shared" si="47"/>
        <v>4.6636540652494674E-2</v>
      </c>
      <c r="AI77" s="24">
        <f t="shared" si="47"/>
        <v>2.9232460400191895E-2</v>
      </c>
      <c r="AJ77" s="24">
        <f t="shared" si="47"/>
        <v>6.6934072216931373E-2</v>
      </c>
      <c r="AK77" s="24">
        <f t="shared" si="47"/>
        <v>5.477755952252461E-2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5.0785393137119383E-2</v>
      </c>
      <c r="AP77" s="24">
        <f t="shared" si="45"/>
        <v>4.9301066953328032E-2</v>
      </c>
      <c r="AQ77" s="24">
        <f t="shared" si="45"/>
        <v>5.0462664829968196E-2</v>
      </c>
      <c r="AR77" s="24">
        <f t="shared" si="39"/>
        <v>4.5740875218385213E-2</v>
      </c>
      <c r="AS77" s="24" t="e">
        <f t="shared" si="39"/>
        <v>#DIV/0!</v>
      </c>
      <c r="AT77" s="24">
        <f t="shared" si="39"/>
        <v>5.0777997875136149E-2</v>
      </c>
      <c r="AU77" s="21"/>
      <c r="AV77" s="24">
        <f t="shared" si="44"/>
        <v>0.94184656118548893</v>
      </c>
      <c r="AW77" s="24">
        <f t="shared" si="44"/>
        <v>0.93318787720547158</v>
      </c>
      <c r="AX77" s="24">
        <f t="shared" si="44"/>
        <v>0.94045125822346498</v>
      </c>
      <c r="AY77" s="24">
        <f t="shared" si="44"/>
        <v>1.2050113072210356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0.67331498268746715</v>
      </c>
      <c r="BE77" s="24">
        <f t="shared" si="42"/>
        <v>0.81799809107423216</v>
      </c>
      <c r="BF77" s="24">
        <f t="shared" si="42"/>
        <v>0.88655423832733216</v>
      </c>
      <c r="BG77" s="24">
        <f t="shared" si="42"/>
        <v>1.0561012396874974</v>
      </c>
      <c r="BH77" s="24">
        <f t="shared" si="42"/>
        <v>0.95035648670903061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0.9418560967062537</v>
      </c>
      <c r="BM77" s="24">
        <f t="shared" si="46"/>
        <v>0.98387719283512642</v>
      </c>
      <c r="BN77" s="24">
        <f t="shared" si="46"/>
        <v>1.0311989649631155</v>
      </c>
      <c r="BO77" s="24">
        <f t="shared" si="46"/>
        <v>1.0240292690273125</v>
      </c>
      <c r="BP77" s="24" t="e">
        <f t="shared" si="46"/>
        <v>#DIV/0!</v>
      </c>
      <c r="BQ77" s="24">
        <f t="shared" si="46"/>
        <v>0.95757413557923732</v>
      </c>
      <c r="BR77" s="21"/>
      <c r="BS77" s="35">
        <f t="shared" si="56"/>
        <v>44896</v>
      </c>
      <c r="BT77" s="24">
        <f t="shared" si="58"/>
        <v>1.360795348307051E-2</v>
      </c>
      <c r="BU77" s="24">
        <f t="shared" si="49"/>
        <v>2.3166656778175494E-3</v>
      </c>
      <c r="BV77" s="24">
        <f t="shared" si="50"/>
        <v>4.7990441665253705E-3</v>
      </c>
      <c r="BW77" s="24">
        <f t="shared" si="48"/>
        <v>2.7157023798312216E-3</v>
      </c>
      <c r="BX77" s="24">
        <f t="shared" si="48"/>
        <v>3.467975144826651E-3</v>
      </c>
      <c r="BY77" s="24">
        <f t="shared" si="48"/>
        <v>5.4403252546347579E-3</v>
      </c>
      <c r="BZ77" s="24">
        <f t="shared" si="48"/>
        <v>7.0831201622238403E-3</v>
      </c>
      <c r="CA77" s="24">
        <f t="shared" si="48"/>
        <v>7.4341311404664198E-4</v>
      </c>
      <c r="CB77" s="24">
        <f t="shared" si="48"/>
        <v>3.1202255804781099E-3</v>
      </c>
      <c r="CC77" s="24">
        <f t="shared" si="48"/>
        <v>3.4927101340283224E-4</v>
      </c>
      <c r="CD77" s="24">
        <f t="shared" si="48"/>
        <v>5.4757524874293091E-3</v>
      </c>
      <c r="CE77" s="24">
        <f t="shared" si="48"/>
        <v>1.6661990312090867E-3</v>
      </c>
      <c r="CF77" s="24">
        <f t="shared" si="57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51"/>
        <v>1215.48041489</v>
      </c>
      <c r="S78" s="19">
        <f t="shared" si="52"/>
        <v>1242.3918324937767</v>
      </c>
      <c r="T78" s="19">
        <f t="shared" si="53"/>
        <v>1236.9982039899553</v>
      </c>
      <c r="U78" s="19">
        <f t="shared" si="54"/>
        <v>1233.2946305335254</v>
      </c>
      <c r="V78" s="19"/>
      <c r="W78" s="20">
        <f t="shared" si="55"/>
        <v>1247.0155837534462</v>
      </c>
      <c r="X78" s="21"/>
      <c r="Y78" s="41">
        <f t="shared" si="47"/>
        <v>6.0739233887102007E-2</v>
      </c>
      <c r="Z78" s="24">
        <f t="shared" si="47"/>
        <v>6.8590976993424313E-2</v>
      </c>
      <c r="AA78" s="24">
        <f t="shared" si="47"/>
        <v>7.0055480717014174E-2</v>
      </c>
      <c r="AB78" s="24">
        <f t="shared" si="47"/>
        <v>3.0210173092151349E-2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7.3732053637281414E-2</v>
      </c>
      <c r="AH78" s="24">
        <f t="shared" si="47"/>
        <v>7.8907147971733371E-2</v>
      </c>
      <c r="AI78" s="24">
        <f t="shared" si="47"/>
        <v>1.9678037229121426E-2</v>
      </c>
      <c r="AJ78" s="24">
        <f t="shared" si="47"/>
        <v>6.3475077327941998E-2</v>
      </c>
      <c r="AK78" s="24">
        <f t="shared" si="47"/>
        <v>6.5775832359896924E-2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6.0739549080734756E-2</v>
      </c>
      <c r="AP78" s="24">
        <f t="shared" si="45"/>
        <v>6.0990701743187881E-2</v>
      </c>
      <c r="AQ78" s="24">
        <f t="shared" si="45"/>
        <v>5.4015610582492712E-2</v>
      </c>
      <c r="AR78" s="24">
        <f t="shared" si="39"/>
        <v>5.1248948748379375E-2</v>
      </c>
      <c r="AS78" s="24" t="e">
        <f t="shared" si="39"/>
        <v>#DIV/0!</v>
      </c>
      <c r="AT78" s="24">
        <f t="shared" si="39"/>
        <v>5.2180159630177858E-2</v>
      </c>
      <c r="AU78" s="21"/>
      <c r="AV78" s="24">
        <f t="shared" si="44"/>
        <v>0.98346502037601291</v>
      </c>
      <c r="AW78" s="24">
        <f t="shared" si="44"/>
        <v>0.96665802728250849</v>
      </c>
      <c r="AX78" s="24">
        <f t="shared" si="44"/>
        <v>1.0334836520207737</v>
      </c>
      <c r="AY78" s="24">
        <f t="shared" si="44"/>
        <v>1.2140879268832481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0.69167198459414414</v>
      </c>
      <c r="BE78" s="24">
        <f t="shared" si="42"/>
        <v>0.89926758772439386</v>
      </c>
      <c r="BF78" s="24">
        <f t="shared" si="42"/>
        <v>0.90980988001499363</v>
      </c>
      <c r="BG78" s="24">
        <f t="shared" si="42"/>
        <v>1.0845686296292962</v>
      </c>
      <c r="BH78" s="24">
        <f t="shared" si="42"/>
        <v>1.0017583055384991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0.98347541146346096</v>
      </c>
      <c r="BM78" s="24">
        <f t="shared" si="46"/>
        <v>1.0223846925793278</v>
      </c>
      <c r="BN78" s="24">
        <f t="shared" si="46"/>
        <v>1.0698568844425536</v>
      </c>
      <c r="BO78" s="24">
        <f t="shared" si="46"/>
        <v>1.0655437443976119</v>
      </c>
      <c r="BP78" s="24" t="e">
        <f t="shared" si="46"/>
        <v>#DIV/0!</v>
      </c>
      <c r="BQ78" s="24">
        <f t="shared" si="46"/>
        <v>0.99315403732074903</v>
      </c>
      <c r="BR78" s="21"/>
      <c r="BS78" s="35">
        <f t="shared" si="56"/>
        <v>44927</v>
      </c>
      <c r="BT78" s="24">
        <f t="shared" si="58"/>
        <v>2.0519529215870282E-2</v>
      </c>
      <c r="BU78" s="24">
        <f t="shared" si="49"/>
        <v>2.2156042257644912E-3</v>
      </c>
      <c r="BV78" s="24">
        <f t="shared" si="50"/>
        <v>3.7423829464894062E-3</v>
      </c>
      <c r="BW78" s="24">
        <f t="shared" si="48"/>
        <v>5.3262887983903957E-3</v>
      </c>
      <c r="BX78" s="24">
        <f t="shared" si="48"/>
        <v>3.5459334107413999E-3</v>
      </c>
      <c r="BY78" s="24">
        <f t="shared" si="48"/>
        <v>4.2418380007252041E-3</v>
      </c>
      <c r="BZ78" s="24">
        <f t="shared" si="48"/>
        <v>6.8360794693664234E-3</v>
      </c>
      <c r="CA78" s="24">
        <f t="shared" si="48"/>
        <v>1.5424862125073804E-3</v>
      </c>
      <c r="CB78" s="24">
        <f t="shared" si="48"/>
        <v>5.2584466462543269E-3</v>
      </c>
      <c r="CC78" s="24">
        <f t="shared" si="48"/>
        <v>2.3029154563475698E-4</v>
      </c>
      <c r="CD78" s="24">
        <f t="shared" si="48"/>
        <v>5.2725772564297009E-3</v>
      </c>
      <c r="CE78" s="24">
        <f t="shared" si="48"/>
        <v>2.0083388989467028E-3</v>
      </c>
      <c r="CF78" s="24">
        <f t="shared" si="57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51"/>
        <v>1292.6721727500001</v>
      </c>
      <c r="S79" s="19">
        <f t="shared" si="52"/>
        <v>1326.9210880070293</v>
      </c>
      <c r="T79" s="19">
        <f t="shared" si="53"/>
        <v>1299.1392970145089</v>
      </c>
      <c r="U79" s="19">
        <f t="shared" si="54"/>
        <v>1289.0858062364816</v>
      </c>
      <c r="V79" s="19"/>
      <c r="W79" s="20">
        <f t="shared" si="55"/>
        <v>1307.3819137258763</v>
      </c>
      <c r="X79" s="21"/>
      <c r="Y79" s="41">
        <f t="shared" si="47"/>
        <v>6.3506936505733247E-2</v>
      </c>
      <c r="Z79" s="24">
        <f t="shared" si="47"/>
        <v>9.1413411195283345E-2</v>
      </c>
      <c r="AA79" s="24">
        <f t="shared" si="47"/>
        <v>5.0748686860689007E-2</v>
      </c>
      <c r="AB79" s="24">
        <f t="shared" si="47"/>
        <v>3.0283639251805106E-2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9.0370906514686711E-2</v>
      </c>
      <c r="AH79" s="24">
        <f t="shared" si="47"/>
        <v>6.3151918030559306E-2</v>
      </c>
      <c r="AI79" s="24">
        <f t="shared" si="47"/>
        <v>8.1607735138387039E-3</v>
      </c>
      <c r="AJ79" s="24">
        <f t="shared" si="47"/>
        <v>6.7127167891858575E-2</v>
      </c>
      <c r="AK79" s="24">
        <f t="shared" si="47"/>
        <v>6.2336983795419965E-2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6.3507200045659129E-2</v>
      </c>
      <c r="AP79" s="24">
        <f t="shared" si="45"/>
        <v>6.8037517071874332E-2</v>
      </c>
      <c r="AQ79" s="24">
        <f t="shared" si="45"/>
        <v>5.0235394703174618E-2</v>
      </c>
      <c r="AR79" s="24">
        <f t="shared" si="39"/>
        <v>4.5237507990139258E-2</v>
      </c>
      <c r="AS79" s="24" t="e">
        <f t="shared" si="39"/>
        <v>#DIV/0!</v>
      </c>
      <c r="AT79" s="24">
        <f t="shared" si="39"/>
        <v>4.8408641206175496E-2</v>
      </c>
      <c r="AU79" s="21"/>
      <c r="AV79" s="24">
        <f t="shared" si="44"/>
        <v>1.0153961143481496</v>
      </c>
      <c r="AW79" s="24">
        <f t="shared" si="44"/>
        <v>1.0118125311586419</v>
      </c>
      <c r="AX79" s="24">
        <f t="shared" si="44"/>
        <v>1.0872227638965746</v>
      </c>
      <c r="AY79" s="24">
        <f t="shared" si="44"/>
        <v>1.1959757025616047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0.82463858121161504</v>
      </c>
      <c r="BE79" s="24">
        <f t="shared" si="42"/>
        <v>0.97108724299161775</v>
      </c>
      <c r="BF79" s="24">
        <f t="shared" si="42"/>
        <v>0.87449930350728899</v>
      </c>
      <c r="BG79" s="24">
        <f t="shared" si="42"/>
        <v>1.1589000495056077</v>
      </c>
      <c r="BH79" s="24">
        <f t="shared" si="42"/>
        <v>1.0400241298913824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1.0154025175901946</v>
      </c>
      <c r="BM79" s="24">
        <f t="shared" si="46"/>
        <v>1.058997958599273</v>
      </c>
      <c r="BN79" s="24">
        <f t="shared" si="46"/>
        <v>1.0987813672440327</v>
      </c>
      <c r="BO79" s="24">
        <f t="shared" si="46"/>
        <v>1.0812740923136372</v>
      </c>
      <c r="BP79" s="24" t="e">
        <f t="shared" si="46"/>
        <v>#DIV/0!</v>
      </c>
      <c r="BQ79" s="24">
        <f t="shared" si="46"/>
        <v>1.0095247858622161</v>
      </c>
      <c r="BR79" s="21"/>
      <c r="BS79" s="35">
        <f t="shared" si="56"/>
        <v>44958</v>
      </c>
      <c r="BT79" s="24">
        <f t="shared" si="58"/>
        <v>2.7549466253977563E-2</v>
      </c>
      <c r="BU79" s="24">
        <f t="shared" si="49"/>
        <v>1.6190957757999302E-3</v>
      </c>
      <c r="BV79" s="24">
        <f t="shared" si="50"/>
        <v>3.643512614943735E-3</v>
      </c>
      <c r="BW79" s="24">
        <f t="shared" si="48"/>
        <v>3.5288086526823947E-3</v>
      </c>
      <c r="BX79" s="24">
        <f t="shared" si="48"/>
        <v>2.8963831015542804E-3</v>
      </c>
      <c r="BY79" s="24">
        <f t="shared" si="48"/>
        <v>4.880471446926396E-3</v>
      </c>
      <c r="BZ79" s="24">
        <f t="shared" si="48"/>
        <v>5.6009174108132744E-3</v>
      </c>
      <c r="CA79" s="24">
        <f t="shared" si="48"/>
        <v>1.9137309682444341E-3</v>
      </c>
      <c r="CB79" s="24">
        <f t="shared" si="48"/>
        <v>4.2805848346872842E-3</v>
      </c>
      <c r="CC79" s="24">
        <f t="shared" si="48"/>
        <v>9.1808306068960377E-5</v>
      </c>
      <c r="CD79" s="24">
        <f t="shared" si="48"/>
        <v>5.5903206902387396E-3</v>
      </c>
      <c r="CE79" s="24">
        <f t="shared" si="48"/>
        <v>1.9123776867169039E-3</v>
      </c>
      <c r="CF79" s="24">
        <f t="shared" si="57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51"/>
        <v>1393.7761624199998</v>
      </c>
      <c r="S80" s="19">
        <f t="shared" si="52"/>
        <v>1437.9981485722656</v>
      </c>
      <c r="T80" s="19">
        <f t="shared" si="53"/>
        <v>1394.5504647321429</v>
      </c>
      <c r="U80" s="19">
        <f t="shared" si="54"/>
        <v>1379.9158509733238</v>
      </c>
      <c r="V80" s="19"/>
      <c r="W80" s="20">
        <f t="shared" si="55"/>
        <v>1394.7267697912564</v>
      </c>
      <c r="X80" s="21"/>
      <c r="Y80" s="41">
        <f t="shared" si="47"/>
        <v>7.8215474342873792E-2</v>
      </c>
      <c r="Z80" s="24">
        <f t="shared" si="47"/>
        <v>9.5948680607554904E-2</v>
      </c>
      <c r="AA80" s="24">
        <f t="shared" si="47"/>
        <v>8.0969644088994874E-2</v>
      </c>
      <c r="AB80" s="24">
        <f t="shared" si="47"/>
        <v>9.2535152961764844E-2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1.963088754662512E-2</v>
      </c>
      <c r="AH80" s="24">
        <f t="shared" si="47"/>
        <v>4.5168835150642295E-2</v>
      </c>
      <c r="AI80" s="24">
        <f t="shared" si="47"/>
        <v>0.31630968568646023</v>
      </c>
      <c r="AJ80" s="24">
        <f t="shared" si="47"/>
        <v>8.3310324906975097E-2</v>
      </c>
      <c r="AK80" s="24">
        <f t="shared" si="47"/>
        <v>6.8234239604607172E-2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7.8213170981249913E-2</v>
      </c>
      <c r="AP80" s="24">
        <f t="shared" si="45"/>
        <v>8.3710374014831945E-2</v>
      </c>
      <c r="AQ80" s="24">
        <f t="shared" si="45"/>
        <v>7.3441830246297579E-2</v>
      </c>
      <c r="AR80" s="24">
        <f t="shared" si="39"/>
        <v>7.0460821380093241E-2</v>
      </c>
      <c r="AS80" s="24" t="e">
        <f t="shared" si="39"/>
        <v>#DIV/0!</v>
      </c>
      <c r="AT80" s="24">
        <f t="shared" si="39"/>
        <v>6.6808983012820011E-2</v>
      </c>
      <c r="AU80" s="21"/>
      <c r="AV80" s="24">
        <f t="shared" si="44"/>
        <v>1.0379597544048091</v>
      </c>
      <c r="AW80" s="24">
        <f t="shared" si="44"/>
        <v>1.0438519083975586</v>
      </c>
      <c r="AX80" s="24">
        <f t="shared" si="44"/>
        <v>1.1368331224652741</v>
      </c>
      <c r="AY80" s="24">
        <f t="shared" si="44"/>
        <v>1.1987623407525176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0.76272156575068384</v>
      </c>
      <c r="BE80" s="24">
        <f t="shared" si="42"/>
        <v>0.97129755283436081</v>
      </c>
      <c r="BF80" s="24">
        <f t="shared" si="42"/>
        <v>0.96180837435336897</v>
      </c>
      <c r="BG80" s="24">
        <f t="shared" si="42"/>
        <v>1.222675833878744</v>
      </c>
      <c r="BH80" s="24">
        <f t="shared" si="42"/>
        <v>1.0741879867933517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1.0379634844232086</v>
      </c>
      <c r="BM80" s="24">
        <f t="shared" si="46"/>
        <v>1.0872144737596825</v>
      </c>
      <c r="BN80" s="24">
        <f t="shared" si="46"/>
        <v>1.1223451595043099</v>
      </c>
      <c r="BO80" s="24">
        <f t="shared" si="46"/>
        <v>1.0934572468327284</v>
      </c>
      <c r="BP80" s="24" t="e">
        <f t="shared" si="46"/>
        <v>#DIV/0!</v>
      </c>
      <c r="BQ80" s="24">
        <f t="shared" si="46"/>
        <v>1.0181285957851549</v>
      </c>
      <c r="BR80" s="21"/>
      <c r="BS80" s="35">
        <f t="shared" si="56"/>
        <v>44986</v>
      </c>
      <c r="BT80" s="24">
        <f t="shared" si="58"/>
        <v>2.9675035016773849E-2</v>
      </c>
      <c r="BU80" s="24">
        <f t="shared" si="49"/>
        <v>2.5522810142324459E-3</v>
      </c>
      <c r="BV80" s="24">
        <f t="shared" si="50"/>
        <v>1.0785379651761592E-2</v>
      </c>
      <c r="BW80" s="24">
        <f t="shared" si="48"/>
        <v>4.7127413944914806E-3</v>
      </c>
      <c r="BX80" s="24">
        <f t="shared" si="48"/>
        <v>3.5546960692559248E-3</v>
      </c>
      <c r="BY80" s="24">
        <f t="shared" si="48"/>
        <v>5.2805171822393132E-3</v>
      </c>
      <c r="BZ80" s="24">
        <f t="shared" si="48"/>
        <v>5.7401050634726912E-3</v>
      </c>
      <c r="CA80" s="24">
        <f t="shared" si="48"/>
        <v>4.2621242823553393E-4</v>
      </c>
      <c r="CB80" s="24">
        <f t="shared" si="48"/>
        <v>3.0606273452496785E-3</v>
      </c>
      <c r="CC80" s="24">
        <f t="shared" si="48"/>
        <v>3.3732816871053038E-3</v>
      </c>
      <c r="CD80" s="24">
        <f t="shared" si="48"/>
        <v>6.9616642718746662E-3</v>
      </c>
      <c r="CE80" s="24">
        <f t="shared" si="48"/>
        <v>2.0909912396564583E-3</v>
      </c>
      <c r="CF80" s="24">
        <f t="shared" si="57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51"/>
        <v>1512.8064591399998</v>
      </c>
      <c r="S81" s="19">
        <f t="shared" si="52"/>
        <v>1578.3167969541664</v>
      </c>
      <c r="T81" s="19">
        <f t="shared" si="53"/>
        <v>1524.7121938895091</v>
      </c>
      <c r="U81" s="19">
        <f t="shared" si="54"/>
        <v>1502.3890417808223</v>
      </c>
      <c r="V81" s="19"/>
      <c r="W81" s="20">
        <f t="shared" si="55"/>
        <v>1500.513759019299</v>
      </c>
      <c r="X81" s="21"/>
      <c r="Y81" s="41">
        <f t="shared" si="47"/>
        <v>8.5401514895506292E-2</v>
      </c>
      <c r="Z81" s="24">
        <f t="shared" si="47"/>
        <v>0.1081345123512707</v>
      </c>
      <c r="AA81" s="24">
        <f t="shared" si="47"/>
        <v>4.0726702443714347E-2</v>
      </c>
      <c r="AB81" s="24">
        <f t="shared" ref="AB81:AN95" si="60">+E81/E80-1</f>
        <v>9.544636849565058E-2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5.771573076952663E-2</v>
      </c>
      <c r="AH81" s="24">
        <f t="shared" si="60"/>
        <v>9.0558376617951408E-2</v>
      </c>
      <c r="AI81" s="24">
        <f t="shared" si="60"/>
        <v>5.8065711327654812E-2</v>
      </c>
      <c r="AJ81" s="24">
        <f t="shared" si="60"/>
        <v>0.10832415303292553</v>
      </c>
      <c r="AK81" s="24">
        <f t="shared" si="60"/>
        <v>6.6322161958385806E-2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8.5401300387666801E-2</v>
      </c>
      <c r="AP81" s="24">
        <f t="shared" si="45"/>
        <v>9.757915788780247E-2</v>
      </c>
      <c r="AQ81" s="24">
        <f t="shared" si="45"/>
        <v>9.3335976322927117E-2</v>
      </c>
      <c r="AR81" s="24">
        <f t="shared" si="39"/>
        <v>8.8754100999065999E-2</v>
      </c>
      <c r="AS81" s="24" t="e">
        <f t="shared" si="39"/>
        <v>#DIV/0!</v>
      </c>
      <c r="AT81" s="24">
        <f t="shared" si="39"/>
        <v>7.5847823042699103E-2</v>
      </c>
      <c r="AU81" s="21"/>
      <c r="AV81" s="24">
        <f t="shared" ref="AV81:BB95" si="61">+B81/B69-1</f>
        <v>1.0896486211979295</v>
      </c>
      <c r="AW81" s="24">
        <f t="shared" si="61"/>
        <v>1.146048934595667</v>
      </c>
      <c r="AX81" s="24">
        <f t="shared" si="61"/>
        <v>1.1493531241419723</v>
      </c>
      <c r="AY81" s="24">
        <f t="shared" si="61"/>
        <v>1.2117245387501785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0.81277188616738405</v>
      </c>
      <c r="BE81" s="24">
        <f t="shared" si="42"/>
        <v>1.0514153685944136</v>
      </c>
      <c r="BF81" s="24">
        <f t="shared" si="42"/>
        <v>0.99460127312811197</v>
      </c>
      <c r="BG81" s="24">
        <f t="shared" si="42"/>
        <v>1.2749263565379327</v>
      </c>
      <c r="BH81" s="24">
        <f t="shared" si="42"/>
        <v>1.0957042694261787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1.0896521929454965</v>
      </c>
      <c r="BM81" s="24">
        <f t="shared" si="46"/>
        <v>1.1568052475592046</v>
      </c>
      <c r="BN81" s="24">
        <f t="shared" si="46"/>
        <v>1.1670863785203389</v>
      </c>
      <c r="BO81" s="24">
        <f t="shared" si="46"/>
        <v>1.1355827692049729</v>
      </c>
      <c r="BP81" s="24" t="e">
        <f t="shared" si="46"/>
        <v>#DIV/0!</v>
      </c>
      <c r="BQ81" s="24">
        <f t="shared" si="46"/>
        <v>1.0470798651843749</v>
      </c>
      <c r="BR81" s="21"/>
      <c r="BS81" s="35">
        <f t="shared" si="56"/>
        <v>45017</v>
      </c>
      <c r="BT81" s="24">
        <f t="shared" si="58"/>
        <v>3.3993917551979579E-2</v>
      </c>
      <c r="BU81" s="24">
        <f t="shared" si="49"/>
        <v>1.2870441500253235E-3</v>
      </c>
      <c r="BV81" s="24">
        <f t="shared" si="50"/>
        <v>1.1272440671280191E-2</v>
      </c>
      <c r="BW81" s="24">
        <f t="shared" si="48"/>
        <v>2.4839930786418737E-3</v>
      </c>
      <c r="BX81" s="24">
        <f t="shared" si="48"/>
        <v>5.1414504244486963E-3</v>
      </c>
      <c r="BY81" s="24">
        <f t="shared" si="48"/>
        <v>5.7594288652661934E-3</v>
      </c>
      <c r="BZ81" s="24">
        <f t="shared" si="48"/>
        <v>6.4658659263450852E-3</v>
      </c>
      <c r="CA81" s="24">
        <f t="shared" si="48"/>
        <v>1.1849984864820485E-3</v>
      </c>
      <c r="CB81" s="24">
        <f t="shared" si="48"/>
        <v>5.9481386455625136E-3</v>
      </c>
      <c r="CC81" s="24">
        <f t="shared" si="48"/>
        <v>7.559836191367486E-4</v>
      </c>
      <c r="CD81" s="24">
        <f t="shared" si="48"/>
        <v>9.0946684491667856E-3</v>
      </c>
      <c r="CE81" s="24">
        <f t="shared" si="48"/>
        <v>2.0135826738463159E-3</v>
      </c>
      <c r="CF81" s="24">
        <f t="shared" si="57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51"/>
        <v>1628.9725427999999</v>
      </c>
      <c r="S82" s="19">
        <f t="shared" si="52"/>
        <v>1689.1436309708602</v>
      </c>
      <c r="T82" s="19">
        <f t="shared" si="53"/>
        <v>1652.8097791294642</v>
      </c>
      <c r="U82" s="19">
        <f t="shared" si="54"/>
        <v>1619.1197297764961</v>
      </c>
      <c r="V82" s="19"/>
      <c r="W82" s="20">
        <f t="shared" si="55"/>
        <v>1622.1064321583299</v>
      </c>
      <c r="X82" s="21"/>
      <c r="Y82" s="41">
        <f t="shared" ref="Y82:AA95" si="62">+B82/B81-1</f>
        <v>7.6790302504688324E-2</v>
      </c>
      <c r="Z82" s="24">
        <f t="shared" si="62"/>
        <v>5.2932082802590319E-2</v>
      </c>
      <c r="AA82" s="24">
        <f t="shared" si="62"/>
        <v>8.8853876724482861E-2</v>
      </c>
      <c r="AB82" s="24">
        <f t="shared" si="60"/>
        <v>7.7124331202822693E-2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7.2452130898337908E-2</v>
      </c>
      <c r="AH82" s="24">
        <f t="shared" si="60"/>
        <v>7.2064506659203387E-2</v>
      </c>
      <c r="AI82" s="24">
        <f t="shared" si="60"/>
        <v>5.0936844149558347E-2</v>
      </c>
      <c r="AJ82" s="24">
        <f t="shared" si="60"/>
        <v>0.10431529699585074</v>
      </c>
      <c r="AK82" s="24">
        <f t="shared" si="60"/>
        <v>6.7771856109409168E-2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7.6788463559336106E-2</v>
      </c>
      <c r="AP82" s="24">
        <f t="shared" si="45"/>
        <v>7.0218370754570492E-2</v>
      </c>
      <c r="AQ82" s="24">
        <f t="shared" si="45"/>
        <v>8.4014272171052173E-2</v>
      </c>
      <c r="AR82" s="24">
        <f t="shared" si="39"/>
        <v>7.7696711537052821E-2</v>
      </c>
      <c r="AS82" s="24" t="e">
        <f t="shared" si="39"/>
        <v>#DIV/0!</v>
      </c>
      <c r="AT82" s="24">
        <f t="shared" si="39"/>
        <v>8.1034027451038604E-2</v>
      </c>
      <c r="AU82" s="21"/>
      <c r="AV82" s="24">
        <f t="shared" si="61"/>
        <v>1.137319602291551</v>
      </c>
      <c r="AW82" s="24">
        <f t="shared" si="61"/>
        <v>1.1652065477717333</v>
      </c>
      <c r="AX82" s="24">
        <f t="shared" si="61"/>
        <v>1.2222310010134145</v>
      </c>
      <c r="AY82" s="24">
        <f t="shared" si="61"/>
        <v>1.2336799948757649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0.89181530038322965</v>
      </c>
      <c r="BE82" s="24">
        <f t="shared" si="42"/>
        <v>1.0971367723958343</v>
      </c>
      <c r="BF82" s="24">
        <f t="shared" si="42"/>
        <v>1.0203746322061957</v>
      </c>
      <c r="BG82" s="24">
        <f t="shared" si="42"/>
        <v>1.3694283476815032</v>
      </c>
      <c r="BH82" s="24">
        <f t="shared" si="42"/>
        <v>1.1420529804486694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1.1373198198586376</v>
      </c>
      <c r="BM82" s="24">
        <f t="shared" si="46"/>
        <v>1.1957357923159644</v>
      </c>
      <c r="BN82" s="24">
        <f t="shared" si="46"/>
        <v>1.2205261431041445</v>
      </c>
      <c r="BO82" s="24">
        <f t="shared" si="46"/>
        <v>1.1769022458184821</v>
      </c>
      <c r="BP82" s="24" t="e">
        <f t="shared" si="46"/>
        <v>#DIV/0!</v>
      </c>
      <c r="BQ82" s="24">
        <f t="shared" si="46"/>
        <v>1.0883504326113793</v>
      </c>
      <c r="BR82" s="21"/>
      <c r="BS82" s="35">
        <f t="shared" si="56"/>
        <v>45047</v>
      </c>
      <c r="BT82" s="24">
        <f t="shared" si="58"/>
        <v>1.6988613322422057E-2</v>
      </c>
      <c r="BU82" s="24">
        <f t="shared" si="49"/>
        <v>2.6923830796210758E-3</v>
      </c>
      <c r="BV82" s="24">
        <f t="shared" si="50"/>
        <v>9.1928602203988317E-3</v>
      </c>
      <c r="BW82" s="24">
        <f t="shared" si="48"/>
        <v>7.3497819213737721E-3</v>
      </c>
      <c r="BX82" s="24">
        <f t="shared" si="48"/>
        <v>5.434515016165352E-3</v>
      </c>
      <c r="BY82" s="24">
        <f t="shared" si="48"/>
        <v>7.9844211837231966E-3</v>
      </c>
      <c r="BZ82" s="24">
        <f t="shared" si="48"/>
        <v>9.3295999346907684E-3</v>
      </c>
      <c r="CA82" s="24">
        <f t="shared" si="48"/>
        <v>1.4496170882791774E-3</v>
      </c>
      <c r="CB82" s="24">
        <f t="shared" si="48"/>
        <v>4.7558961940186535E-3</v>
      </c>
      <c r="CC82" s="24">
        <f t="shared" si="48"/>
        <v>6.4646778199144389E-4</v>
      </c>
      <c r="CD82" s="24">
        <f t="shared" si="48"/>
        <v>8.9430558374090953E-3</v>
      </c>
      <c r="CE82" s="24">
        <f t="shared" si="48"/>
        <v>2.0214275619495716E-3</v>
      </c>
      <c r="CF82" s="24">
        <f t="shared" si="57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51"/>
        <v>1724.8572273400002</v>
      </c>
      <c r="S83" s="19">
        <f t="shared" si="52"/>
        <v>1778.7221384975842</v>
      </c>
      <c r="T83" s="19">
        <f t="shared" si="53"/>
        <v>1756.9860941127231</v>
      </c>
      <c r="U83" s="19">
        <f t="shared" si="54"/>
        <v>1717.8241399783706</v>
      </c>
      <c r="V83" s="19"/>
      <c r="W83" s="20">
        <f t="shared" si="55"/>
        <v>1733.4550384600234</v>
      </c>
      <c r="X83" s="21"/>
      <c r="Y83" s="41">
        <f t="shared" si="62"/>
        <v>5.8865053264280265E-2</v>
      </c>
      <c r="Z83" s="24">
        <f t="shared" si="62"/>
        <v>4.2286123350226967E-2</v>
      </c>
      <c r="AA83" s="24">
        <f t="shared" si="62"/>
        <v>4.4440856057226918E-2</v>
      </c>
      <c r="AB83" s="24">
        <f t="shared" si="60"/>
        <v>4.7848593459816735E-2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0.10999748546565669</v>
      </c>
      <c r="AH83" s="24">
        <f t="shared" si="60"/>
        <v>6.7652942242195424E-2</v>
      </c>
      <c r="AI83" s="24">
        <f t="shared" si="60"/>
        <v>6.0039435733255209E-2</v>
      </c>
      <c r="AJ83" s="24">
        <f t="shared" si="60"/>
        <v>6.9515183850946238E-2</v>
      </c>
      <c r="AK83" s="24">
        <f t="shared" si="60"/>
        <v>6.5306780875197923E-2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5.8862063061656311E-2</v>
      </c>
      <c r="AP83" s="24">
        <f t="shared" si="45"/>
        <v>5.3031906751018765E-2</v>
      </c>
      <c r="AQ83" s="24">
        <f t="shared" si="45"/>
        <v>6.302982732721274E-2</v>
      </c>
      <c r="AR83" s="24">
        <f t="shared" si="39"/>
        <v>6.0961773478913628E-2</v>
      </c>
      <c r="AS83" s="24" t="e">
        <f t="shared" si="39"/>
        <v>#DIV/0!</v>
      </c>
      <c r="AT83" s="24">
        <f t="shared" si="39"/>
        <v>6.8644451494798808E-2</v>
      </c>
      <c r="AU83" s="21"/>
      <c r="AV83" s="24">
        <f t="shared" si="61"/>
        <v>1.1521833443529839</v>
      </c>
      <c r="AW83" s="24">
        <f t="shared" si="61"/>
        <v>1.1636627946543729</v>
      </c>
      <c r="AX83" s="24">
        <f t="shared" si="61"/>
        <v>1.1721260523228292</v>
      </c>
      <c r="AY83" s="24">
        <f t="shared" si="61"/>
        <v>1.2062383302100828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1.0952772101925192</v>
      </c>
      <c r="BE83" s="24">
        <f t="shared" si="42"/>
        <v>1.159896419187453</v>
      </c>
      <c r="BF83" s="24">
        <f t="shared" ref="BF83:BK95" si="63">+L83/L71-1</f>
        <v>1.09867813489981</v>
      </c>
      <c r="BG83" s="24">
        <f t="shared" si="63"/>
        <v>1.4020194909826955</v>
      </c>
      <c r="BH83" s="24">
        <f t="shared" si="63"/>
        <v>1.1811084797626279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1.152177142679303</v>
      </c>
      <c r="BM83" s="24">
        <f t="shared" si="46"/>
        <v>1.2035324258730196</v>
      </c>
      <c r="BN83" s="24">
        <f t="shared" si="46"/>
        <v>1.2411611325781644</v>
      </c>
      <c r="BO83" s="24">
        <f t="shared" si="46"/>
        <v>1.1939324786705967</v>
      </c>
      <c r="BP83" s="24" t="e">
        <f t="shared" si="46"/>
        <v>#DIV/0!</v>
      </c>
      <c r="BQ83" s="24">
        <f t="shared" si="46"/>
        <v>1.1171598889161531</v>
      </c>
      <c r="BR83" s="21"/>
      <c r="BS83" s="35">
        <f t="shared" si="56"/>
        <v>45078</v>
      </c>
      <c r="BT83" s="24">
        <f t="shared" si="58"/>
        <v>1.3271073172791935E-2</v>
      </c>
      <c r="BU83" s="24">
        <f t="shared" si="49"/>
        <v>1.3616997374294327E-3</v>
      </c>
      <c r="BV83" s="24">
        <f t="shared" si="50"/>
        <v>5.7050981735961405E-3</v>
      </c>
      <c r="BW83" s="24">
        <f t="shared" si="48"/>
        <v>3.4066295937878795E-3</v>
      </c>
      <c r="BX83" s="24">
        <f t="shared" si="48"/>
        <v>4.7266750015776873E-3</v>
      </c>
      <c r="BY83" s="24">
        <f t="shared" si="48"/>
        <v>7.4547483086875137E-3</v>
      </c>
      <c r="BZ83" s="24">
        <f t="shared" si="48"/>
        <v>7.5118246444566637E-3</v>
      </c>
      <c r="CA83" s="24">
        <f t="shared" si="48"/>
        <v>2.1919552065855518E-3</v>
      </c>
      <c r="CB83" s="24">
        <f t="shared" si="48"/>
        <v>4.4451602286988846E-3</v>
      </c>
      <c r="CC83" s="24">
        <f t="shared" si="48"/>
        <v>7.4369855189617611E-4</v>
      </c>
      <c r="CD83" s="24">
        <f t="shared" si="48"/>
        <v>6.1119468872262708E-3</v>
      </c>
      <c r="CE83" s="24">
        <f t="shared" si="48"/>
        <v>1.9315876225220877E-3</v>
      </c>
      <c r="CF83" s="24">
        <f t="shared" si="57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51"/>
        <v>1835.88270272</v>
      </c>
      <c r="S84" s="19">
        <f t="shared" si="52"/>
        <v>1889.3888907160642</v>
      </c>
      <c r="T84" s="19">
        <f t="shared" si="53"/>
        <v>1872.0994293247768</v>
      </c>
      <c r="U84" s="19">
        <f t="shared" si="54"/>
        <v>1819.3177179884647</v>
      </c>
      <c r="V84" s="19"/>
      <c r="W84" s="20">
        <f t="shared" si="55"/>
        <v>1850.9722429696728</v>
      </c>
      <c r="X84" s="21"/>
      <c r="Y84" s="41">
        <f t="shared" si="62"/>
        <v>6.4373705221829169E-2</v>
      </c>
      <c r="Z84" s="24">
        <f t="shared" si="62"/>
        <v>5.5159104415611449E-2</v>
      </c>
      <c r="AA84" s="24">
        <f t="shared" si="62"/>
        <v>9.4491296983706619E-2</v>
      </c>
      <c r="AB84" s="24">
        <f t="shared" si="60"/>
        <v>3.0611963555995381E-2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0.1214645060156827</v>
      </c>
      <c r="AH84" s="24">
        <f t="shared" si="60"/>
        <v>0.10924400669744116</v>
      </c>
      <c r="AI84" s="24">
        <f t="shared" si="60"/>
        <v>4.7131263841470261E-2</v>
      </c>
      <c r="AJ84" s="24">
        <f t="shared" si="60"/>
        <v>8.5535658356545863E-2</v>
      </c>
      <c r="AK84" s="24">
        <f t="shared" si="60"/>
        <v>5.9753855382190135E-2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6.4367921947498408E-2</v>
      </c>
      <c r="AP84" s="24">
        <f t="shared" si="45"/>
        <v>6.2216998272679014E-2</v>
      </c>
      <c r="AQ84" s="24">
        <f t="shared" si="45"/>
        <v>6.5517499311903205E-2</v>
      </c>
      <c r="AR84" s="24">
        <f t="shared" si="39"/>
        <v>5.9082635787952142E-2</v>
      </c>
      <c r="AS84" s="24" t="e">
        <f t="shared" si="39"/>
        <v>#DIV/0!</v>
      </c>
      <c r="AT84" s="24">
        <f t="shared" si="39"/>
        <v>6.7793627121733646E-2</v>
      </c>
      <c r="AU84" s="21"/>
      <c r="AV84" s="24">
        <f t="shared" si="61"/>
        <v>1.130547219340329</v>
      </c>
      <c r="AW84" s="24">
        <f t="shared" si="61"/>
        <v>1.1527318184999347</v>
      </c>
      <c r="AX84" s="24">
        <f t="shared" si="61"/>
        <v>1.2271546643238636</v>
      </c>
      <c r="AY84" s="24">
        <f t="shared" si="61"/>
        <v>1.0845788580427835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1.2150777454135779</v>
      </c>
      <c r="BE84" s="24">
        <f t="shared" si="59"/>
        <v>1.0960347175302485</v>
      </c>
      <c r="BF84" s="24">
        <f t="shared" si="63"/>
        <v>1.1165218190385211</v>
      </c>
      <c r="BG84" s="24">
        <f t="shared" si="63"/>
        <v>1.3970830666158802</v>
      </c>
      <c r="BH84" s="24">
        <f t="shared" si="63"/>
        <v>1.1383688365381381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1.1305318485687046</v>
      </c>
      <c r="BM84" s="24">
        <f t="shared" si="46"/>
        <v>1.1642983384811925</v>
      </c>
      <c r="BN84" s="24">
        <f t="shared" si="46"/>
        <v>1.1688581205719233</v>
      </c>
      <c r="BO84" s="24">
        <f t="shared" si="46"/>
        <v>1.1028911892408511</v>
      </c>
      <c r="BP84" s="24" t="e">
        <f t="shared" si="46"/>
        <v>#DIV/0!</v>
      </c>
      <c r="BQ84" s="24">
        <f t="shared" si="46"/>
        <v>1.080174627124618</v>
      </c>
      <c r="BR84" s="21"/>
      <c r="BS84" s="35">
        <f t="shared" si="56"/>
        <v>45108</v>
      </c>
      <c r="BT84" s="24">
        <f t="shared" si="58"/>
        <v>1.7040083488461786E-2</v>
      </c>
      <c r="BU84" s="24">
        <f t="shared" si="49"/>
        <v>2.8558407398717486E-3</v>
      </c>
      <c r="BV84" s="24">
        <f t="shared" si="50"/>
        <v>3.6119610094981114E-3</v>
      </c>
      <c r="BW84" s="24">
        <f t="shared" si="48"/>
        <v>2.2785790577571738E-3</v>
      </c>
      <c r="BX84" s="24">
        <f t="shared" si="48"/>
        <v>3.695109872905126E-3</v>
      </c>
      <c r="BY84" s="24">
        <f t="shared" si="48"/>
        <v>8.5575063174652254E-3</v>
      </c>
      <c r="BZ84" s="24">
        <f t="shared" si="48"/>
        <v>6.5951604450932323E-3</v>
      </c>
      <c r="CA84" s="24">
        <f t="shared" si="48"/>
        <v>2.5373459578861171E-3</v>
      </c>
      <c r="CB84" s="24">
        <f t="shared" si="48"/>
        <v>7.2374876794427121E-3</v>
      </c>
      <c r="CC84" s="24">
        <f t="shared" si="48"/>
        <v>5.8445466130577315E-4</v>
      </c>
      <c r="CD84" s="24">
        <f t="shared" si="48"/>
        <v>7.5961483507280617E-3</v>
      </c>
      <c r="CE84" s="24">
        <f t="shared" si="48"/>
        <v>1.7780998481558873E-3</v>
      </c>
      <c r="CF84" s="24">
        <f t="shared" si="57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51"/>
        <v>2060.6147533899998</v>
      </c>
      <c r="S85" s="19">
        <f t="shared" si="52"/>
        <v>2133.0987156538299</v>
      </c>
      <c r="T85" s="19">
        <f t="shared" si="53"/>
        <v>2077.4175113560268</v>
      </c>
      <c r="U85" s="19">
        <f t="shared" si="54"/>
        <v>2016.3488874188897</v>
      </c>
      <c r="V85" s="19"/>
      <c r="W85" s="20">
        <f t="shared" si="55"/>
        <v>2058.0542772942104</v>
      </c>
      <c r="X85" s="21"/>
      <c r="Y85" s="41">
        <f t="shared" si="62"/>
        <v>0.12241216390812393</v>
      </c>
      <c r="Z85" s="24">
        <f t="shared" si="62"/>
        <v>0.15595981014083726</v>
      </c>
      <c r="AA85" s="24">
        <f t="shared" si="62"/>
        <v>9.0359107156189111E-2</v>
      </c>
      <c r="AB85" s="24">
        <f t="shared" si="60"/>
        <v>9.9094828490704723E-2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3.6526074907090145E-2</v>
      </c>
      <c r="AH85" s="24">
        <f t="shared" si="60"/>
        <v>0.1076832432948629</v>
      </c>
      <c r="AI85" s="24">
        <f t="shared" si="60"/>
        <v>7.0365122612669806E-2</v>
      </c>
      <c r="AJ85" s="24">
        <f t="shared" si="60"/>
        <v>0.11384027312133504</v>
      </c>
      <c r="AK85" s="24">
        <f t="shared" si="60"/>
        <v>9.0610727522554058E-2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0.12241089822189744</v>
      </c>
      <c r="AP85" s="24">
        <f t="shared" si="45"/>
        <v>0.12898870430290366</v>
      </c>
      <c r="AQ85" s="24">
        <f t="shared" si="45"/>
        <v>0.1096726374759398</v>
      </c>
      <c r="AR85" s="24">
        <f t="shared" si="39"/>
        <v>0.10829948363734587</v>
      </c>
      <c r="AS85" s="24" t="e">
        <f t="shared" si="39"/>
        <v>#DIV/0!</v>
      </c>
      <c r="AT85" s="24">
        <f t="shared" si="39"/>
        <v>0.11187743906537362</v>
      </c>
      <c r="AU85" s="21"/>
      <c r="AV85" s="24">
        <f t="shared" si="61"/>
        <v>1.236463188594676</v>
      </c>
      <c r="AW85" s="24">
        <f t="shared" si="61"/>
        <v>1.3184956402962036</v>
      </c>
      <c r="AX85" s="24">
        <f t="shared" si="61"/>
        <v>1.2733206316691894</v>
      </c>
      <c r="AY85" s="24">
        <f t="shared" si="61"/>
        <v>1.0809107787739771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1.2109903468616769</v>
      </c>
      <c r="BE85" s="24">
        <f t="shared" si="59"/>
        <v>1.2325722458143202</v>
      </c>
      <c r="BF85" s="24">
        <f t="shared" si="63"/>
        <v>1.1270990770510716</v>
      </c>
      <c r="BG85" s="24">
        <f t="shared" si="63"/>
        <v>1.4928864343579291</v>
      </c>
      <c r="BH85" s="24">
        <f t="shared" si="63"/>
        <v>1.1303540506895278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1.2364372457274433</v>
      </c>
      <c r="BM85" s="24">
        <f t="shared" si="46"/>
        <v>1.2709002021486584</v>
      </c>
      <c r="BN85" s="24">
        <f t="shared" si="46"/>
        <v>1.2307272447675754</v>
      </c>
      <c r="BO85" s="24">
        <f t="shared" si="46"/>
        <v>1.1556620685278958</v>
      </c>
      <c r="BP85" s="24" t="e">
        <f t="shared" si="46"/>
        <v>#DIV/0!</v>
      </c>
      <c r="BQ85" s="24">
        <f t="shared" si="46"/>
        <v>1.1634651580828068</v>
      </c>
      <c r="BR85" s="21"/>
      <c r="BS85" s="35">
        <f t="shared" si="56"/>
        <v>45139</v>
      </c>
      <c r="BT85" s="24">
        <f t="shared" si="58"/>
        <v>4.7762936919983755E-2</v>
      </c>
      <c r="BU85" s="24">
        <f t="shared" si="49"/>
        <v>2.808227455922358E-3</v>
      </c>
      <c r="BV85" s="24">
        <f t="shared" si="50"/>
        <v>1.1321498120155758E-2</v>
      </c>
      <c r="BW85" s="24">
        <f t="shared" si="48"/>
        <v>4.2501302851009988E-3</v>
      </c>
      <c r="BX85" s="24">
        <f t="shared" si="48"/>
        <v>8.3300403377793309E-3</v>
      </c>
      <c r="BY85" s="24">
        <f t="shared" si="48"/>
        <v>1.3455414095171347E-2</v>
      </c>
      <c r="BZ85" s="24">
        <f t="shared" si="48"/>
        <v>1.2389101005023821E-2</v>
      </c>
      <c r="CA85" s="24">
        <f t="shared" si="48"/>
        <v>8.0394196449386517E-4</v>
      </c>
      <c r="CB85" s="24">
        <f t="shared" si="48"/>
        <v>7.4348343817582799E-3</v>
      </c>
      <c r="CC85" s="24">
        <f t="shared" si="48"/>
        <v>8.5843255459675048E-4</v>
      </c>
      <c r="CD85" s="24">
        <f t="shared" si="48"/>
        <v>1.0310794266867301E-2</v>
      </c>
      <c r="CE85" s="24">
        <f t="shared" si="48"/>
        <v>2.6846068798638354E-3</v>
      </c>
      <c r="CF85" s="24">
        <f t="shared" si="57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51"/>
        <v>2330.0396916599998</v>
      </c>
      <c r="S86" s="19">
        <f t="shared" si="52"/>
        <v>2436.74086894128</v>
      </c>
      <c r="T86" s="19">
        <f t="shared" si="53"/>
        <v>2360.2157607421873</v>
      </c>
      <c r="U86" s="19">
        <f t="shared" si="54"/>
        <v>2294.3927957822634</v>
      </c>
      <c r="V86" s="19"/>
      <c r="W86" s="20">
        <f t="shared" si="55"/>
        <v>2311.1982141985031</v>
      </c>
      <c r="X86" s="21"/>
      <c r="Y86" s="41">
        <f t="shared" si="62"/>
        <v>0.1307483734730237</v>
      </c>
      <c r="Z86" s="24">
        <f t="shared" si="62"/>
        <v>0.15210293146106135</v>
      </c>
      <c r="AA86" s="24">
        <f t="shared" si="62"/>
        <v>0.11485542456417241</v>
      </c>
      <c r="AB86" s="24">
        <f t="shared" si="60"/>
        <v>0.13776022946344813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0.10552451842371058</v>
      </c>
      <c r="AH86" s="24">
        <f t="shared" si="60"/>
        <v>0.15770768500548282</v>
      </c>
      <c r="AI86" s="24">
        <f t="shared" si="60"/>
        <v>6.3702734540979522E-2</v>
      </c>
      <c r="AJ86" s="24">
        <f t="shared" si="60"/>
        <v>0.13079935363128881</v>
      </c>
      <c r="AK86" s="24">
        <f t="shared" si="60"/>
        <v>0.10587912822037304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0.1307497861144391</v>
      </c>
      <c r="AP86" s="24">
        <f t="shared" si="45"/>
        <v>0.14234791435537431</v>
      </c>
      <c r="AQ86" s="24">
        <f t="shared" si="45"/>
        <v>0.13612971289606812</v>
      </c>
      <c r="AR86" s="24">
        <f t="shared" si="39"/>
        <v>0.13789474138044389</v>
      </c>
      <c r="AS86" s="24" t="e">
        <f t="shared" si="39"/>
        <v>#DIV/0!</v>
      </c>
      <c r="AT86" s="24">
        <f t="shared" si="39"/>
        <v>0.12300158440772968</v>
      </c>
      <c r="AU86" s="21"/>
      <c r="AV86" s="24">
        <f t="shared" si="61"/>
        <v>1.3798066827413717</v>
      </c>
      <c r="AW86" s="24">
        <f t="shared" si="61"/>
        <v>1.5040626641039503</v>
      </c>
      <c r="AX86" s="24">
        <f t="shared" si="61"/>
        <v>1.3319702574682766</v>
      </c>
      <c r="AY86" s="24">
        <f t="shared" si="61"/>
        <v>1.1515392495678176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1.3869820803242123</v>
      </c>
      <c r="BE86" s="24">
        <f t="shared" si="59"/>
        <v>1.4424634583575404</v>
      </c>
      <c r="BF86" s="24">
        <f t="shared" si="63"/>
        <v>1.1674599093158071</v>
      </c>
      <c r="BG86" s="24">
        <f t="shared" si="63"/>
        <v>1.6656067699779857</v>
      </c>
      <c r="BH86" s="24">
        <f t="shared" si="63"/>
        <v>1.2084152174774982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1.3797745244599935</v>
      </c>
      <c r="BM86" s="24">
        <f t="shared" si="46"/>
        <v>1.4223488797147903</v>
      </c>
      <c r="BN86" s="24">
        <f t="shared" si="46"/>
        <v>1.3616348121453528</v>
      </c>
      <c r="BO86" s="24">
        <f t="shared" si="46"/>
        <v>1.2762205343333162</v>
      </c>
      <c r="BP86" s="24" t="e">
        <f t="shared" si="46"/>
        <v>#DIV/0!</v>
      </c>
      <c r="BQ86" s="24">
        <f t="shared" si="46"/>
        <v>1.2852531718606284</v>
      </c>
      <c r="BR86" s="21"/>
      <c r="BS86" s="35">
        <f t="shared" si="56"/>
        <v>45170</v>
      </c>
      <c r="BT86" s="24">
        <f t="shared" si="58"/>
        <v>4.7974038607264735E-2</v>
      </c>
      <c r="BU86" s="24">
        <f t="shared" si="49"/>
        <v>3.4676004639157213E-3</v>
      </c>
      <c r="BV86" s="24">
        <f t="shared" si="50"/>
        <v>1.5412020064321024E-2</v>
      </c>
      <c r="BW86" s="24">
        <f t="shared" si="48"/>
        <v>5.1686066013990157E-3</v>
      </c>
      <c r="BX86" s="24">
        <f t="shared" si="48"/>
        <v>8.2240172521752912E-3</v>
      </c>
      <c r="BY86" s="24">
        <f t="shared" si="48"/>
        <v>9.7471437634524816E-3</v>
      </c>
      <c r="BZ86" s="24">
        <f t="shared" si="48"/>
        <v>1.2318956695294913E-2</v>
      </c>
      <c r="CA86" s="24">
        <f t="shared" si="48"/>
        <v>2.1448797017654111E-3</v>
      </c>
      <c r="CB86" s="24">
        <f t="shared" si="48"/>
        <v>1.0745812269618715E-2</v>
      </c>
      <c r="CC86" s="24">
        <f t="shared" si="48"/>
        <v>7.4111634343021471E-4</v>
      </c>
      <c r="CD86" s="24">
        <f t="shared" si="48"/>
        <v>1.175634553830524E-2</v>
      </c>
      <c r="CE86" s="24">
        <f t="shared" si="48"/>
        <v>3.0480973879432873E-3</v>
      </c>
      <c r="CF86" s="24">
        <f t="shared" si="57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51"/>
        <v>2523.5693265499999</v>
      </c>
      <c r="S87" s="19">
        <f t="shared" si="52"/>
        <v>2645.8946052277061</v>
      </c>
      <c r="T87" s="19">
        <f t="shared" si="53"/>
        <v>2592.584669391741</v>
      </c>
      <c r="U87" s="19">
        <f t="shared" si="54"/>
        <v>2528.8104463229993</v>
      </c>
      <c r="V87" s="19"/>
      <c r="W87" s="20">
        <f t="shared" si="55"/>
        <v>2519.5326242418278</v>
      </c>
      <c r="X87" s="21"/>
      <c r="Y87" s="41">
        <f t="shared" si="62"/>
        <v>8.3056026132919625E-2</v>
      </c>
      <c r="Z87" s="24">
        <f t="shared" si="62"/>
        <v>7.0476978885407604E-2</v>
      </c>
      <c r="AA87" s="24">
        <f t="shared" si="62"/>
        <v>9.7718225704510386E-2</v>
      </c>
      <c r="AB87" s="24">
        <f t="shared" si="60"/>
        <v>0.11993282477255307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0.12450775814424175</v>
      </c>
      <c r="AH87" s="24">
        <f t="shared" si="60"/>
        <v>7.9339192852773355E-2</v>
      </c>
      <c r="AI87" s="24">
        <f t="shared" si="60"/>
        <v>7.9391614499017216E-2</v>
      </c>
      <c r="AJ87" s="24">
        <f t="shared" si="60"/>
        <v>8.715547347655761E-2</v>
      </c>
      <c r="AK87" s="24">
        <f t="shared" si="60"/>
        <v>9.0969272015973823E-2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8.3058514231628022E-2</v>
      </c>
      <c r="AP87" s="24">
        <f t="shared" si="45"/>
        <v>8.5833392853668311E-2</v>
      </c>
      <c r="AQ87" s="24">
        <f t="shared" si="45"/>
        <v>9.8452401053573002E-2</v>
      </c>
      <c r="AR87" s="24">
        <f t="shared" si="39"/>
        <v>0.10216979889915145</v>
      </c>
      <c r="AS87" s="24" t="e">
        <f t="shared" si="39"/>
        <v>#DIV/0!</v>
      </c>
      <c r="AT87" s="24">
        <f t="shared" si="39"/>
        <v>9.014129933272419E-2</v>
      </c>
      <c r="AU87" s="21"/>
      <c r="AV87" s="24">
        <f t="shared" si="61"/>
        <v>1.428371262381666</v>
      </c>
      <c r="AW87" s="24">
        <f t="shared" si="61"/>
        <v>1.5392458459666587</v>
      </c>
      <c r="AX87" s="24">
        <f t="shared" si="61"/>
        <v>1.4184138468381531</v>
      </c>
      <c r="AY87" s="24">
        <f t="shared" si="61"/>
        <v>1.2543081064086197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1.4191103673108185</v>
      </c>
      <c r="BE87" s="24">
        <f t="shared" si="59"/>
        <v>1.4873129462093062</v>
      </c>
      <c r="BF87" s="24">
        <f t="shared" si="63"/>
        <v>1.2172088653027244</v>
      </c>
      <c r="BG87" s="24">
        <f t="shared" si="63"/>
        <v>1.703685140460272</v>
      </c>
      <c r="BH87" s="24">
        <f t="shared" si="63"/>
        <v>1.2804204040126361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1.4283471451590475</v>
      </c>
      <c r="BM87" s="24">
        <f t="shared" si="46"/>
        <v>1.4805649228611322</v>
      </c>
      <c r="BN87" s="24">
        <f t="shared" si="46"/>
        <v>1.4371115789031728</v>
      </c>
      <c r="BO87" s="24">
        <f t="shared" si="46"/>
        <v>1.361536691895969</v>
      </c>
      <c r="BP87" s="24" t="e">
        <f t="shared" si="46"/>
        <v>#DIV/0!</v>
      </c>
      <c r="BQ87" s="24">
        <f t="shared" si="46"/>
        <v>1.3443441898232775</v>
      </c>
      <c r="BR87" s="21"/>
      <c r="BS87" s="35">
        <f t="shared" si="56"/>
        <v>45200</v>
      </c>
      <c r="BT87" s="24">
        <f t="shared" si="58"/>
        <v>2.2648596002338688E-2</v>
      </c>
      <c r="BU87" s="24">
        <f t="shared" si="49"/>
        <v>2.9087452913711628E-3</v>
      </c>
      <c r="BV87" s="24">
        <f t="shared" si="50"/>
        <v>1.3500770294361435E-2</v>
      </c>
      <c r="BW87" s="24">
        <f t="shared" si="48"/>
        <v>4.2633248632984212E-3</v>
      </c>
      <c r="BX87" s="24">
        <f t="shared" si="48"/>
        <v>6.3111896261091932E-3</v>
      </c>
      <c r="BY87" s="24">
        <f t="shared" si="48"/>
        <v>4.9804963680507019E-3</v>
      </c>
      <c r="BZ87" s="24">
        <f t="shared" si="48"/>
        <v>9.1715250564868098E-3</v>
      </c>
      <c r="CA87" s="24">
        <f t="shared" si="48"/>
        <v>2.4742773579001683E-3</v>
      </c>
      <c r="CB87" s="24">
        <f t="shared" si="48"/>
        <v>5.5348660481439734E-3</v>
      </c>
      <c r="CC87" s="24">
        <f t="shared" si="48"/>
        <v>8.6887490277599649E-4</v>
      </c>
      <c r="CD87" s="24">
        <f t="shared" si="48"/>
        <v>7.8339535255206021E-3</v>
      </c>
      <c r="CE87" s="24">
        <f t="shared" si="48"/>
        <v>2.5612672186216194E-3</v>
      </c>
      <c r="CF87" s="24">
        <f t="shared" si="57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51"/>
        <v>2851.9310637899998</v>
      </c>
      <c r="S88" s="19">
        <f t="shared" si="52"/>
        <v>3005.0975159906288</v>
      </c>
      <c r="T88" s="19">
        <f t="shared" si="53"/>
        <v>2908.8544294642852</v>
      </c>
      <c r="U88" s="19">
        <f t="shared" si="54"/>
        <v>2837.7095159336695</v>
      </c>
      <c r="V88" s="19"/>
      <c r="W88" s="20">
        <f t="shared" si="55"/>
        <v>2830.3961615990547</v>
      </c>
      <c r="X88" s="21"/>
      <c r="Y88" s="41">
        <f t="shared" si="62"/>
        <v>0.13011902206014558</v>
      </c>
      <c r="Z88" s="24">
        <f t="shared" si="62"/>
        <v>0.15309186031316835</v>
      </c>
      <c r="AA88" s="24">
        <f t="shared" si="62"/>
        <v>0.12130646353035446</v>
      </c>
      <c r="AB88" s="24">
        <f t="shared" si="60"/>
        <v>0.11285048121847052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0.15445051441504054</v>
      </c>
      <c r="AH88" s="24">
        <f t="shared" si="60"/>
        <v>0.14023350467107054</v>
      </c>
      <c r="AI88" s="24">
        <f t="shared" si="60"/>
        <v>6.5100948684248205E-2</v>
      </c>
      <c r="AJ88" s="24">
        <f t="shared" si="60"/>
        <v>0.12149167854177589</v>
      </c>
      <c r="AK88" s="24">
        <f t="shared" si="60"/>
        <v>0.11287094273354636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0.13011797765386013</v>
      </c>
      <c r="AP88" s="24">
        <f t="shared" si="45"/>
        <v>0.1357585861708992</v>
      </c>
      <c r="AQ88" s="24">
        <f t="shared" si="45"/>
        <v>0.12199013741246323</v>
      </c>
      <c r="AR88" s="24">
        <f t="shared" si="39"/>
        <v>0.1221519272272158</v>
      </c>
      <c r="AS88" s="24" t="e">
        <f t="shared" si="39"/>
        <v>#DIV/0!</v>
      </c>
      <c r="AT88" s="24">
        <f t="shared" si="39"/>
        <v>0.1233814297009832</v>
      </c>
      <c r="AU88" s="21"/>
      <c r="AV88" s="24">
        <f t="shared" si="61"/>
        <v>1.6152831016935179</v>
      </c>
      <c r="AW88" s="24">
        <f t="shared" si="61"/>
        <v>1.8182742992523848</v>
      </c>
      <c r="AX88" s="24">
        <f t="shared" si="61"/>
        <v>1.5322486710732597</v>
      </c>
      <c r="AY88" s="24">
        <f t="shared" si="61"/>
        <v>1.3910984419355308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1.5953450867926393</v>
      </c>
      <c r="BE88" s="24">
        <f t="shared" si="59"/>
        <v>1.741921502738041</v>
      </c>
      <c r="BF88" s="24">
        <f t="shared" si="63"/>
        <v>1.2500846440181514</v>
      </c>
      <c r="BG88" s="24">
        <f t="shared" si="63"/>
        <v>1.8623390452628552</v>
      </c>
      <c r="BH88" s="24">
        <f t="shared" si="63"/>
        <v>1.401247328771559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1.6152538305184416</v>
      </c>
      <c r="BM88" s="24">
        <f t="shared" si="46"/>
        <v>1.6928469717840389</v>
      </c>
      <c r="BN88" s="24">
        <f t="shared" si="46"/>
        <v>1.6036378923081984</v>
      </c>
      <c r="BO88" s="24">
        <f t="shared" si="46"/>
        <v>1.5294771124896704</v>
      </c>
      <c r="BP88" s="24" t="e">
        <f t="shared" si="46"/>
        <v>#DIV/0!</v>
      </c>
      <c r="BQ88" s="24">
        <f t="shared" si="46"/>
        <v>1.5094377369994803</v>
      </c>
      <c r="BR88" s="21"/>
      <c r="BS88" s="35">
        <f t="shared" si="56"/>
        <v>45231</v>
      </c>
      <c r="BT88" s="24">
        <f t="shared" si="58"/>
        <v>4.8626444464310352E-2</v>
      </c>
      <c r="BU88" s="24">
        <f t="shared" si="49"/>
        <v>3.65977186560091E-3</v>
      </c>
      <c r="BV88" s="24">
        <f t="shared" si="50"/>
        <v>1.313605479765155E-2</v>
      </c>
      <c r="BW88" s="24">
        <f t="shared" si="48"/>
        <v>4.3169449337620283E-3</v>
      </c>
      <c r="BX88" s="24">
        <f t="shared" si="48"/>
        <v>7.868545448046764E-3</v>
      </c>
      <c r="BY88" s="24">
        <f t="shared" si="48"/>
        <v>1.2763717105990505E-2</v>
      </c>
      <c r="BZ88" s="24">
        <f t="shared" si="48"/>
        <v>1.1936832802698827E-2</v>
      </c>
      <c r="CA88" s="24">
        <f t="shared" si="48"/>
        <v>3.1867856990296282E-3</v>
      </c>
      <c r="CB88" s="24">
        <f t="shared" si="48"/>
        <v>9.7494058367655536E-3</v>
      </c>
      <c r="CC88" s="24">
        <f t="shared" si="48"/>
        <v>7.1006491327052154E-4</v>
      </c>
      <c r="CD88" s="24">
        <f t="shared" si="48"/>
        <v>1.0961590914440444E-2</v>
      </c>
      <c r="CE88" s="24">
        <f t="shared" si="48"/>
        <v>3.2011344823823103E-3</v>
      </c>
      <c r="CF88" s="24">
        <f t="shared" si="57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51"/>
        <v>3584.8335924499993</v>
      </c>
      <c r="S89" s="19">
        <f t="shared" si="52"/>
        <v>3764.9719702445454</v>
      </c>
      <c r="T89" s="19">
        <f t="shared" si="53"/>
        <v>3535.8079964564736</v>
      </c>
      <c r="U89" s="19">
        <f t="shared" si="54"/>
        <v>3462.2062971521273</v>
      </c>
      <c r="V89" s="19"/>
      <c r="W89" s="20">
        <f t="shared" si="55"/>
        <v>3552.5657597873169</v>
      </c>
      <c r="X89" s="21"/>
      <c r="Y89" s="41">
        <f t="shared" si="62"/>
        <v>0.25698049898302866</v>
      </c>
      <c r="Z89" s="24">
        <f t="shared" si="62"/>
        <v>0.29965200968167238</v>
      </c>
      <c r="AA89" s="24">
        <f t="shared" si="62"/>
        <v>0.20213861459824889</v>
      </c>
      <c r="AB89" s="24">
        <f t="shared" si="60"/>
        <v>0.16000442978894602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0.14775234004765814</v>
      </c>
      <c r="AH89" s="24">
        <f t="shared" si="60"/>
        <v>0.18240100750966604</v>
      </c>
      <c r="AI89" s="24">
        <f t="shared" si="60"/>
        <v>5.2755471710713042E-2</v>
      </c>
      <c r="AJ89" s="24">
        <f t="shared" si="60"/>
        <v>0.20154370630734841</v>
      </c>
      <c r="AK89" s="24">
        <f t="shared" si="60"/>
        <v>0.34501656896951816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0.25698465785706182</v>
      </c>
      <c r="AP89" s="24">
        <f t="shared" si="45"/>
        <v>0.25286182901236876</v>
      </c>
      <c r="AQ89" s="24">
        <f t="shared" si="45"/>
        <v>0.21553280928796847</v>
      </c>
      <c r="AR89" s="24">
        <f t="shared" si="39"/>
        <v>0.22007072172536457</v>
      </c>
      <c r="AS89" s="24" t="e">
        <f t="shared" si="39"/>
        <v>#DIV/0!</v>
      </c>
      <c r="AT89" s="24">
        <f t="shared" si="39"/>
        <v>0.2551478863581651</v>
      </c>
      <c r="AU89" s="21"/>
      <c r="AV89" s="24">
        <f t="shared" si="61"/>
        <v>2.1284759120864347</v>
      </c>
      <c r="AW89" s="24">
        <f t="shared" si="61"/>
        <v>2.5042177969871151</v>
      </c>
      <c r="AX89" s="24">
        <f t="shared" si="61"/>
        <v>1.8319068805589116</v>
      </c>
      <c r="AY89" s="24">
        <f t="shared" si="61"/>
        <v>1.6714255809115963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1.8780752112140355</v>
      </c>
      <c r="BE89" s="24">
        <f t="shared" si="59"/>
        <v>2.0975898713881294</v>
      </c>
      <c r="BF89" s="24">
        <f t="shared" si="63"/>
        <v>1.3015101174338355</v>
      </c>
      <c r="BG89" s="24">
        <f t="shared" si="63"/>
        <v>2.2234657742321096</v>
      </c>
      <c r="BH89" s="24">
        <f t="shared" si="63"/>
        <v>2.06198915044568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2.1284541666012879</v>
      </c>
      <c r="BM89" s="24">
        <f t="shared" si="46"/>
        <v>2.2152499302374498</v>
      </c>
      <c r="BN89" s="24">
        <f t="shared" si="46"/>
        <v>2.0127746445117656</v>
      </c>
      <c r="BO89" s="24">
        <f t="shared" si="46"/>
        <v>1.9511526606230967</v>
      </c>
      <c r="BP89" s="24" t="e">
        <f t="shared" si="46"/>
        <v>#DIV/0!</v>
      </c>
      <c r="BQ89" s="24">
        <f t="shared" si="46"/>
        <v>1.9975080158811958</v>
      </c>
      <c r="BR89" s="21"/>
      <c r="BS89" s="35">
        <f t="shared" si="56"/>
        <v>45261</v>
      </c>
      <c r="BT89" s="24">
        <f t="shared" si="58"/>
        <v>9.7112991197913168E-2</v>
      </c>
      <c r="BU89" s="24">
        <f t="shared" si="49"/>
        <v>6.050893341805203E-3</v>
      </c>
      <c r="BV89" s="24">
        <f t="shared" si="50"/>
        <v>1.8340289027639244E-2</v>
      </c>
      <c r="BW89" s="24">
        <f t="shared" si="48"/>
        <v>7.1887509757801752E-3</v>
      </c>
      <c r="BX89" s="24">
        <f t="shared" si="48"/>
        <v>1.997235515491565E-2</v>
      </c>
      <c r="BY89" s="24">
        <f t="shared" si="48"/>
        <v>3.0817352247605297E-2</v>
      </c>
      <c r="BZ89" s="24">
        <f t="shared" si="48"/>
        <v>3.3368267427110458E-2</v>
      </c>
      <c r="CA89" s="24">
        <f t="shared" si="48"/>
        <v>3.1142179591098517E-3</v>
      </c>
      <c r="CB89" s="24">
        <f t="shared" si="48"/>
        <v>1.2794496717279656E-2</v>
      </c>
      <c r="CC89" s="24">
        <f t="shared" si="48"/>
        <v>5.4230652886568453E-4</v>
      </c>
      <c r="CD89" s="24">
        <f t="shared" si="48"/>
        <v>1.804546880524183E-2</v>
      </c>
      <c r="CE89" s="24">
        <f t="shared" si="48"/>
        <v>9.6356793023661298E-3</v>
      </c>
      <c r="CF89" s="24">
        <f t="shared" si="57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51"/>
        <v>4344.982049780001</v>
      </c>
      <c r="S90" s="19">
        <f t="shared" si="52"/>
        <v>4555.9656845804666</v>
      </c>
      <c r="T90" s="19">
        <f t="shared" si="53"/>
        <v>4286.4103528180804</v>
      </c>
      <c r="U90" s="19">
        <f t="shared" si="54"/>
        <v>4212.0251249098783</v>
      </c>
      <c r="V90" s="19"/>
      <c r="W90" s="20">
        <f t="shared" si="55"/>
        <v>4337.7216508074043</v>
      </c>
      <c r="X90" s="21"/>
      <c r="Y90" s="41">
        <f t="shared" si="62"/>
        <v>0.21203681979011701</v>
      </c>
      <c r="Z90" s="24">
        <f t="shared" si="62"/>
        <v>0.20705067959930856</v>
      </c>
      <c r="AA90" s="24">
        <f t="shared" si="62"/>
        <v>0.21862088495281617</v>
      </c>
      <c r="AB90" s="24">
        <f t="shared" si="60"/>
        <v>0.12537650658330568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0.24787862605928801</v>
      </c>
      <c r="AH90" s="24">
        <f t="shared" si="60"/>
        <v>0.25625038994202787</v>
      </c>
      <c r="AI90" s="24">
        <f t="shared" si="60"/>
        <v>5.5790483598900931E-3</v>
      </c>
      <c r="AJ90" s="24">
        <f t="shared" si="60"/>
        <v>0.19886782842214457</v>
      </c>
      <c r="AK90" s="24">
        <f t="shared" si="60"/>
        <v>0.4263287986509039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0.21204567456937107</v>
      </c>
      <c r="AP90" s="24">
        <f t="shared" si="45"/>
        <v>0.21009285609224437</v>
      </c>
      <c r="AQ90" s="24">
        <f t="shared" si="45"/>
        <v>0.21228594909956855</v>
      </c>
      <c r="AR90" s="24">
        <f t="shared" si="39"/>
        <v>0.21657254461541542</v>
      </c>
      <c r="AS90" s="24" t="e">
        <f t="shared" si="39"/>
        <v>#DIV/0!</v>
      </c>
      <c r="AT90" s="24">
        <f t="shared" si="39"/>
        <v>0.221010938040199</v>
      </c>
      <c r="AU90" s="21"/>
      <c r="AV90" s="24">
        <f t="shared" si="61"/>
        <v>2.5747032580099747</v>
      </c>
      <c r="AW90" s="24">
        <f t="shared" si="61"/>
        <v>2.9582670679272618</v>
      </c>
      <c r="AX90" s="24">
        <f t="shared" si="61"/>
        <v>2.2250859241225864</v>
      </c>
      <c r="AY90" s="24">
        <f t="shared" si="61"/>
        <v>1.9182002530804505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2.3448647901483906</v>
      </c>
      <c r="BE90" s="24">
        <f t="shared" si="59"/>
        <v>2.6067501185132231</v>
      </c>
      <c r="BF90" s="24">
        <f t="shared" si="63"/>
        <v>1.2696873612859245</v>
      </c>
      <c r="BG90" s="24">
        <f t="shared" si="63"/>
        <v>2.6338504729764005</v>
      </c>
      <c r="BH90" s="24">
        <f t="shared" si="63"/>
        <v>3.0978629593868297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2.5747034642044961</v>
      </c>
      <c r="BM90" s="24">
        <f t="shared" si="46"/>
        <v>2.6670924304416559</v>
      </c>
      <c r="BN90" s="24">
        <f t="shared" si="46"/>
        <v>2.465171039854547</v>
      </c>
      <c r="BO90" s="24">
        <f t="shared" si="46"/>
        <v>2.4152626798413523</v>
      </c>
      <c r="BP90" s="24" t="e">
        <f t="shared" si="46"/>
        <v>#DIV/0!</v>
      </c>
      <c r="BQ90" s="24">
        <f t="shared" si="46"/>
        <v>2.4784823119460206</v>
      </c>
      <c r="BR90" s="21"/>
      <c r="BS90" s="35">
        <f t="shared" si="56"/>
        <v>45292</v>
      </c>
      <c r="BT90" s="24">
        <f t="shared" si="58"/>
        <v>6.9380166762630882E-2</v>
      </c>
      <c r="BU90" s="24">
        <f t="shared" si="49"/>
        <v>6.2587538051517375E-3</v>
      </c>
      <c r="BV90" s="24">
        <f t="shared" si="50"/>
        <v>1.3262379209872985E-2</v>
      </c>
      <c r="BW90" s="24">
        <f t="shared" si="48"/>
        <v>8.1667241270951835E-3</v>
      </c>
      <c r="BX90" s="24">
        <f t="shared" si="48"/>
        <v>1.5110934710434665E-2</v>
      </c>
      <c r="BY90" s="24">
        <f t="shared" si="48"/>
        <v>1.9685324161534627E-2</v>
      </c>
      <c r="BZ90" s="24">
        <f t="shared" si="48"/>
        <v>2.8692893545518124E-2</v>
      </c>
      <c r="CA90" s="24">
        <f t="shared" si="48"/>
        <v>4.7706039585154623E-3</v>
      </c>
      <c r="CB90" s="24">
        <f t="shared" si="48"/>
        <v>1.6908176021276689E-2</v>
      </c>
      <c r="CC90" s="24">
        <f t="shared" si="48"/>
        <v>4.8032635395923095E-5</v>
      </c>
      <c r="CD90" s="24">
        <f t="shared" si="48"/>
        <v>1.7020585387274464E-2</v>
      </c>
      <c r="CE90" s="24">
        <f t="shared" si="48"/>
        <v>1.2740490546882675E-2</v>
      </c>
      <c r="CF90" s="24">
        <f t="shared" si="57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51"/>
        <v>4861.5815434300002</v>
      </c>
      <c r="S91" s="19">
        <f t="shared" si="52"/>
        <v>5055.2039042905271</v>
      </c>
      <c r="T91" s="19">
        <f t="shared" si="53"/>
        <v>4724.1583314453119</v>
      </c>
      <c r="U91" s="19">
        <f t="shared" si="54"/>
        <v>4619.914202198991</v>
      </c>
      <c r="V91" s="19"/>
      <c r="W91" s="20">
        <f t="shared" si="55"/>
        <v>4847.5277746750689</v>
      </c>
      <c r="X91" s="21"/>
      <c r="Y91" s="41">
        <f t="shared" si="62"/>
        <v>0.11889319282549415</v>
      </c>
      <c r="Z91" s="24">
        <f t="shared" si="62"/>
        <v>0.11205452032187257</v>
      </c>
      <c r="AA91" s="24">
        <f t="shared" si="62"/>
        <v>0.17244601926683489</v>
      </c>
      <c r="AB91" s="24">
        <f t="shared" si="60"/>
        <v>7.2537615408572842E-2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0.25702464804757152</v>
      </c>
      <c r="AH91" s="24">
        <f t="shared" si="60"/>
        <v>8.0402877730762379E-2</v>
      </c>
      <c r="AI91" s="24">
        <f t="shared" si="60"/>
        <v>2.293778154832693E-2</v>
      </c>
      <c r="AJ91" s="24">
        <f t="shared" si="60"/>
        <v>0.11891364332541876</v>
      </c>
      <c r="AK91" s="24">
        <f t="shared" si="60"/>
        <v>0.17323173349885357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0.11889565658301304</v>
      </c>
      <c r="AP91" s="24">
        <f t="shared" si="45"/>
        <v>0.10957901228266875</v>
      </c>
      <c r="AQ91" s="24">
        <f t="shared" si="45"/>
        <v>0.10212460837759885</v>
      </c>
      <c r="AR91" s="24">
        <f t="shared" si="39"/>
        <v>9.6839184286166891E-2</v>
      </c>
      <c r="AS91" s="24" t="e">
        <f t="shared" si="39"/>
        <v>#DIV/0!</v>
      </c>
      <c r="AT91" s="24">
        <f t="shared" si="39"/>
        <v>0.11752854722081385</v>
      </c>
      <c r="AU91" s="21"/>
      <c r="AV91" s="24">
        <f t="shared" si="61"/>
        <v>2.7608698208400591</v>
      </c>
      <c r="AW91" s="24">
        <f t="shared" si="61"/>
        <v>3.0331268980000772</v>
      </c>
      <c r="AX91" s="24">
        <f t="shared" si="61"/>
        <v>2.598614207958895</v>
      </c>
      <c r="AY91" s="24">
        <f t="shared" si="61"/>
        <v>2.0378814352487704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2.8560983794429227</v>
      </c>
      <c r="BE91" s="24">
        <f t="shared" si="59"/>
        <v>2.6652741167188929</v>
      </c>
      <c r="BF91" s="24">
        <f t="shared" si="63"/>
        <v>1.3029550595088981</v>
      </c>
      <c r="BG91" s="24">
        <f t="shared" si="63"/>
        <v>2.8101971295982042</v>
      </c>
      <c r="BH91" s="24">
        <f t="shared" si="63"/>
        <v>3.5256288134726237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2.7608773871008512</v>
      </c>
      <c r="BM91" s="24">
        <f t="shared" si="46"/>
        <v>2.8097245947633529</v>
      </c>
      <c r="BN91" s="24">
        <f t="shared" si="46"/>
        <v>2.6363755159294149</v>
      </c>
      <c r="BO91" s="24">
        <f t="shared" si="46"/>
        <v>2.583868645398359</v>
      </c>
      <c r="BP91" s="24" t="e">
        <f t="shared" si="46"/>
        <v>#DIV/0!</v>
      </c>
      <c r="BQ91" s="24">
        <f t="shared" si="46"/>
        <v>2.7078130910196059</v>
      </c>
      <c r="BR91" s="21"/>
      <c r="BS91" s="35">
        <f t="shared" si="56"/>
        <v>45323</v>
      </c>
      <c r="BT91" s="24">
        <f t="shared" si="58"/>
        <v>3.7393640769490595E-2</v>
      </c>
      <c r="BU91" s="24">
        <f t="shared" si="49"/>
        <v>4.963661967370585E-3</v>
      </c>
      <c r="BV91" s="24">
        <f t="shared" si="50"/>
        <v>7.12443752798068E-3</v>
      </c>
      <c r="BW91" s="24">
        <f t="shared" si="48"/>
        <v>6.8904142861706437E-3</v>
      </c>
      <c r="BX91" s="24">
        <f t="shared" si="48"/>
        <v>7.3259174002594536E-3</v>
      </c>
      <c r="BY91" s="24">
        <f t="shared" si="48"/>
        <v>1.2335525965837958E-2</v>
      </c>
      <c r="BZ91" s="24">
        <f t="shared" si="48"/>
        <v>1.5947971432574749E-2</v>
      </c>
      <c r="CA91" s="24">
        <f t="shared" si="48"/>
        <v>5.092905172859017E-3</v>
      </c>
      <c r="CB91" s="24">
        <f t="shared" si="48"/>
        <v>5.4987530365047067E-3</v>
      </c>
      <c r="CC91" s="24">
        <f t="shared" si="48"/>
        <v>1.63843080543751E-4</v>
      </c>
      <c r="CD91" s="24">
        <f t="shared" si="48"/>
        <v>1.0066932103538382E-2</v>
      </c>
      <c r="CE91" s="24">
        <f t="shared" si="48"/>
        <v>6.09218059128147E-3</v>
      </c>
      <c r="CF91" s="24">
        <f t="shared" si="57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51"/>
        <v>5409.9150220700003</v>
      </c>
      <c r="S92" s="19">
        <f t="shared" si="52"/>
        <v>5549.1754315565995</v>
      </c>
      <c r="T92" s="19">
        <f t="shared" si="53"/>
        <v>5160.2602550502233</v>
      </c>
      <c r="U92" s="19">
        <f t="shared" si="54"/>
        <v>5048.3125479812543</v>
      </c>
      <c r="V92" s="19"/>
      <c r="W92" s="20">
        <f t="shared" si="55"/>
        <v>5425.0756989956672</v>
      </c>
      <c r="X92" s="21"/>
      <c r="Y92" s="41">
        <f t="shared" si="62"/>
        <v>0.11279330233265372</v>
      </c>
      <c r="Z92" s="24">
        <f t="shared" si="62"/>
        <v>0.10121022420074199</v>
      </c>
      <c r="AA92" s="24">
        <f t="shared" si="62"/>
        <v>0.12166506821312373</v>
      </c>
      <c r="AB92" s="24">
        <f t="shared" si="60"/>
        <v>0.11023464974356889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0.12525625574351373</v>
      </c>
      <c r="AF92" s="24">
        <f t="shared" si="60"/>
        <v>0.13523359574140459</v>
      </c>
      <c r="AG92" s="24">
        <f t="shared" si="60"/>
        <v>0.17359365434307006</v>
      </c>
      <c r="AH92" s="24">
        <f t="shared" si="60"/>
        <v>9.4322224444034264E-2</v>
      </c>
      <c r="AI92" s="24">
        <f t="shared" si="60"/>
        <v>0.62057902876177384</v>
      </c>
      <c r="AJ92" s="24">
        <f t="shared" si="60"/>
        <v>9.1019391370356306E-2</v>
      </c>
      <c r="AK92" s="24">
        <f t="shared" si="60"/>
        <v>0.10817696142871291</v>
      </c>
      <c r="AL92" s="24">
        <f t="shared" si="60"/>
        <v>0.11307759420235186</v>
      </c>
      <c r="AM92" s="24">
        <f t="shared" si="60"/>
        <v>9.6640507336703596E-2</v>
      </c>
      <c r="AN92" s="24">
        <f t="shared" si="60"/>
        <v>0.19318167534308528</v>
      </c>
      <c r="AO92" s="24">
        <f t="shared" si="45"/>
        <v>0.11278911476472597</v>
      </c>
      <c r="AP92" s="24">
        <f t="shared" si="45"/>
        <v>9.7715450576943308E-2</v>
      </c>
      <c r="AQ92" s="24">
        <f t="shared" si="45"/>
        <v>9.2313147233465065E-2</v>
      </c>
      <c r="AR92" s="24">
        <f t="shared" si="39"/>
        <v>9.2728636730602831E-2</v>
      </c>
      <c r="AS92" s="24" t="e">
        <f t="shared" si="39"/>
        <v>#DIV/0!</v>
      </c>
      <c r="AT92" s="24">
        <f t="shared" si="39"/>
        <v>0.1191427777552676</v>
      </c>
      <c r="AU92" s="21"/>
      <c r="AV92" s="24">
        <f t="shared" si="61"/>
        <v>2.881479024521</v>
      </c>
      <c r="AW92" s="24">
        <f t="shared" si="61"/>
        <v>3.0524895500714493</v>
      </c>
      <c r="AX92" s="24">
        <f t="shared" si="61"/>
        <v>2.7340917694730518</v>
      </c>
      <c r="AY92" s="24">
        <f t="shared" si="61"/>
        <v>2.0870963026522813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3.3060609862387436</v>
      </c>
      <c r="BC92" s="24">
        <f t="shared" si="59"/>
        <v>3.1514751204737719</v>
      </c>
      <c r="BD92" s="24">
        <f t="shared" si="59"/>
        <v>3.4383635724549109</v>
      </c>
      <c r="BE92" s="24">
        <f t="shared" si="59"/>
        <v>2.8376487986525629</v>
      </c>
      <c r="BF92" s="24">
        <f t="shared" si="63"/>
        <v>1.8352907482213272</v>
      </c>
      <c r="BG92" s="24">
        <f t="shared" si="63"/>
        <v>2.8373113019967544</v>
      </c>
      <c r="BH92" s="24">
        <f t="shared" si="63"/>
        <v>3.6948481907157671</v>
      </c>
      <c r="BI92" s="24">
        <f t="shared" si="63"/>
        <v>2.2122220854049726</v>
      </c>
      <c r="BJ92" s="24">
        <f t="shared" si="63"/>
        <v>3.0317567167554627</v>
      </c>
      <c r="BK92" s="24">
        <f t="shared" si="63"/>
        <v>2.8426848707893431</v>
      </c>
      <c r="BL92" s="24">
        <f t="shared" si="46"/>
        <v>2.8814805188494677</v>
      </c>
      <c r="BM92" s="24">
        <f t="shared" si="46"/>
        <v>2.8589586760359653</v>
      </c>
      <c r="BN92" s="24">
        <f t="shared" si="46"/>
        <v>2.7003037075760292</v>
      </c>
      <c r="BO92" s="24">
        <f t="shared" si="46"/>
        <v>2.6584205800813336</v>
      </c>
      <c r="BP92" s="24" t="e">
        <f t="shared" si="46"/>
        <v>#DIV/0!</v>
      </c>
      <c r="BQ92" s="24">
        <f t="shared" si="46"/>
        <v>2.889705006384597</v>
      </c>
      <c r="BR92" s="21"/>
      <c r="BS92" s="35">
        <f t="shared" si="56"/>
        <v>45352</v>
      </c>
      <c r="BT92" s="24">
        <f t="shared" si="58"/>
        <v>3.3568366312771956E-2</v>
      </c>
      <c r="BU92" s="24">
        <f t="shared" si="49"/>
        <v>3.6696035973552686E-3</v>
      </c>
      <c r="BV92" s="24">
        <f t="shared" si="50"/>
        <v>1.0378374437136738E-2</v>
      </c>
      <c r="BW92" s="24">
        <f t="shared" si="48"/>
        <v>7.5200693367441498E-3</v>
      </c>
      <c r="BX92" s="24">
        <f t="shared" si="48"/>
        <v>3.8481407933063623E-3</v>
      </c>
      <c r="BY92" s="24">
        <f t="shared" si="48"/>
        <v>1.2126461167430718E-2</v>
      </c>
      <c r="BZ92" s="24">
        <f t="shared" si="48"/>
        <v>1.5838351924148949E-2</v>
      </c>
      <c r="CA92" s="24">
        <f t="shared" si="48"/>
        <v>3.8643799868490502E-3</v>
      </c>
      <c r="CB92" s="24">
        <f t="shared" si="48"/>
        <v>6.2287909699897462E-3</v>
      </c>
      <c r="CC92" s="24">
        <f t="shared" si="48"/>
        <v>4.0526059295541862E-3</v>
      </c>
      <c r="CD92" s="24">
        <f t="shared" si="48"/>
        <v>7.7056152243483392E-3</v>
      </c>
      <c r="CE92" s="24">
        <f t="shared" si="48"/>
        <v>3.9891031404330323E-3</v>
      </c>
      <c r="CF92" s="24">
        <f t="shared" si="57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51"/>
        <v>5884.025598950001</v>
      </c>
      <c r="S93" s="19">
        <f t="shared" si="52"/>
        <v>5927.0713089324945</v>
      </c>
      <c r="T93" s="19">
        <f t="shared" si="53"/>
        <v>5539.8421638392865</v>
      </c>
      <c r="U93" s="19">
        <f t="shared" si="54"/>
        <v>5421.8317524152853</v>
      </c>
      <c r="V93" s="19"/>
      <c r="W93" s="20">
        <f t="shared" si="55"/>
        <v>5876.9848853485619</v>
      </c>
      <c r="X93" s="21"/>
      <c r="Y93" s="41">
        <f t="shared" si="62"/>
        <v>8.7635860887988581E-2</v>
      </c>
      <c r="Z93" s="24">
        <f t="shared" si="62"/>
        <v>6.3776099302882638E-2</v>
      </c>
      <c r="AA93" s="24">
        <f t="shared" si="62"/>
        <v>5.3386900454881703E-2</v>
      </c>
      <c r="AB93" s="24">
        <f t="shared" si="60"/>
        <v>9.2041176477832387E-2</v>
      </c>
      <c r="AC93" s="24">
        <f t="shared" si="60"/>
        <v>0.33911062558211547</v>
      </c>
      <c r="AD93" s="24">
        <f t="shared" si="60"/>
        <v>6.6708648075030741E-2</v>
      </c>
      <c r="AE93" s="24">
        <f t="shared" si="60"/>
        <v>9.0473411641446733E-2</v>
      </c>
      <c r="AF93" s="24">
        <f t="shared" si="60"/>
        <v>8.7163034877573153E-2</v>
      </c>
      <c r="AG93" s="24">
        <f t="shared" si="60"/>
        <v>0.13637018395063372</v>
      </c>
      <c r="AH93" s="24">
        <f t="shared" si="60"/>
        <v>6.2452247454121368E-2</v>
      </c>
      <c r="AI93" s="24">
        <f t="shared" si="60"/>
        <v>8.3355741547821216E-2</v>
      </c>
      <c r="AJ93" s="24">
        <f t="shared" si="60"/>
        <v>7.2216868946876955E-2</v>
      </c>
      <c r="AK93" s="24">
        <f t="shared" si="60"/>
        <v>6.0757504244829619E-2</v>
      </c>
      <c r="AL93" s="24">
        <f t="shared" si="60"/>
        <v>0.10751722237420425</v>
      </c>
      <c r="AM93" s="24">
        <f t="shared" si="60"/>
        <v>6.4245199874211512E-2</v>
      </c>
      <c r="AN93" s="24">
        <f t="shared" si="60"/>
        <v>0.17958626654097976</v>
      </c>
      <c r="AO93" s="24">
        <f t="shared" si="45"/>
        <v>8.7637342720882749E-2</v>
      </c>
      <c r="AP93" s="24">
        <f t="shared" si="45"/>
        <v>6.80994648730886E-2</v>
      </c>
      <c r="AQ93" s="24">
        <f t="shared" si="45"/>
        <v>7.3558675343472268E-2</v>
      </c>
      <c r="AR93" s="24">
        <f t="shared" si="39"/>
        <v>7.3988922215878938E-2</v>
      </c>
      <c r="AS93" s="24" t="e">
        <f t="shared" si="39"/>
        <v>#DIV/0!</v>
      </c>
      <c r="AT93" s="24">
        <f t="shared" si="39"/>
        <v>8.330007016059815E-2</v>
      </c>
      <c r="AU93" s="21"/>
      <c r="AV93" s="24">
        <f t="shared" si="61"/>
        <v>2.8894692170758516</v>
      </c>
      <c r="AW93" s="24">
        <f t="shared" si="61"/>
        <v>2.8902691667761742</v>
      </c>
      <c r="AX93" s="24">
        <f t="shared" si="61"/>
        <v>2.7795161263982608</v>
      </c>
      <c r="AY93" s="24">
        <f t="shared" si="61"/>
        <v>2.0775000723023975</v>
      </c>
      <c r="AZ93" s="24">
        <f t="shared" si="61"/>
        <v>2.9666814038531859</v>
      </c>
      <c r="BA93" s="24">
        <f t="shared" si="61"/>
        <v>2.990654656392818</v>
      </c>
      <c r="BB93" s="24">
        <f t="shared" si="61"/>
        <v>3.4079530550425901</v>
      </c>
      <c r="BC93" s="24">
        <f t="shared" si="59"/>
        <v>3.2663876549745439</v>
      </c>
      <c r="BD93" s="24">
        <f t="shared" si="59"/>
        <v>3.7684116653923247</v>
      </c>
      <c r="BE93" s="24">
        <f t="shared" si="59"/>
        <v>2.7387440035192232</v>
      </c>
      <c r="BF93" s="24">
        <f t="shared" si="63"/>
        <v>1.9030602524570339</v>
      </c>
      <c r="BG93" s="24">
        <f t="shared" si="63"/>
        <v>2.7122983363146056</v>
      </c>
      <c r="BH93" s="24">
        <f t="shared" si="63"/>
        <v>3.6703478810246883</v>
      </c>
      <c r="BI93" s="24">
        <f t="shared" si="63"/>
        <v>2.1432797544682436</v>
      </c>
      <c r="BJ93" s="24">
        <f t="shared" si="63"/>
        <v>2.9535527823324359</v>
      </c>
      <c r="BK93" s="24">
        <f t="shared" si="63"/>
        <v>3.3459519663932884</v>
      </c>
      <c r="BL93" s="24">
        <f t="shared" si="46"/>
        <v>2.8894767823076006</v>
      </c>
      <c r="BM93" s="24">
        <f t="shared" si="46"/>
        <v>2.7553115574582674</v>
      </c>
      <c r="BN93" s="24">
        <f t="shared" si="46"/>
        <v>2.6333690948632507</v>
      </c>
      <c r="BO93" s="24">
        <f t="shared" si="46"/>
        <v>2.6088067748341945</v>
      </c>
      <c r="BP93" s="24" t="e">
        <f t="shared" si="46"/>
        <v>#DIV/0!</v>
      </c>
      <c r="BQ93" s="24">
        <f t="shared" si="46"/>
        <v>2.9166484479220123</v>
      </c>
      <c r="BR93" s="21"/>
      <c r="BS93" s="35">
        <f t="shared" si="56"/>
        <v>45383</v>
      </c>
      <c r="BT93" s="24">
        <f t="shared" si="58"/>
        <v>2.0932423079208756E-2</v>
      </c>
      <c r="BU93" s="24">
        <f t="shared" si="49"/>
        <v>1.623067748301055E-3</v>
      </c>
      <c r="BV93" s="24">
        <f t="shared" si="50"/>
        <v>8.6455702550481787E-3</v>
      </c>
      <c r="BW93" s="24">
        <f t="shared" si="48"/>
        <v>1.6669482436780948E-2</v>
      </c>
      <c r="BX93" s="24">
        <f t="shared" si="48"/>
        <v>4.2202308416265447E-3</v>
      </c>
      <c r="BY93" s="24">
        <f t="shared" si="48"/>
        <v>8.8571205435516928E-3</v>
      </c>
      <c r="BZ93" s="24">
        <f t="shared" ref="BZ93:CE95" si="64">(I93-I92)/$B92*I$3</f>
        <v>1.041426125198814E-2</v>
      </c>
      <c r="CA93" s="24">
        <f t="shared" si="64"/>
        <v>3.2016116713443556E-3</v>
      </c>
      <c r="CB93" s="24">
        <f t="shared" si="64"/>
        <v>4.0557250998840208E-3</v>
      </c>
      <c r="CC93" s="24">
        <f t="shared" si="64"/>
        <v>7.927358724501252E-4</v>
      </c>
      <c r="CD93" s="24">
        <f t="shared" si="64"/>
        <v>5.9941832191152504E-3</v>
      </c>
      <c r="CE93" s="24">
        <f t="shared" si="64"/>
        <v>2.2311821504262678E-3</v>
      </c>
      <c r="CF93" s="24">
        <f t="shared" si="57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51"/>
        <v>6120.3263802800002</v>
      </c>
      <c r="S94" s="19">
        <f t="shared" si="52"/>
        <v>6199.2366209108222</v>
      </c>
      <c r="T94" s="19">
        <f t="shared" si="53"/>
        <v>5787.3958089285716</v>
      </c>
      <c r="U94" s="19">
        <f t="shared" si="54"/>
        <v>5642.5130620764239</v>
      </c>
      <c r="V94" s="19"/>
      <c r="W94" s="20">
        <f t="shared" si="55"/>
        <v>6072.9727995667581</v>
      </c>
      <c r="X94" s="21"/>
      <c r="Y94" s="41">
        <f t="shared" si="62"/>
        <v>4.0158781762211548E-2</v>
      </c>
      <c r="Z94" s="24">
        <f t="shared" si="62"/>
        <v>4.5501372014270069E-2</v>
      </c>
      <c r="AA94" s="24">
        <f t="shared" si="62"/>
        <v>6.4602338334095677E-2</v>
      </c>
      <c r="AB94" s="24">
        <f t="shared" si="60"/>
        <v>4.776411624693444E-2</v>
      </c>
      <c r="AC94" s="24">
        <f t="shared" si="60"/>
        <v>3.4071946100438177E-2</v>
      </c>
      <c r="AD94" s="24">
        <f t="shared" si="60"/>
        <v>3.424244770233198E-2</v>
      </c>
      <c r="AE94" s="24">
        <f t="shared" si="60"/>
        <v>8.1276761385751239E-3</v>
      </c>
      <c r="AF94" s="24">
        <f t="shared" si="60"/>
        <v>2.7907887422846445E-2</v>
      </c>
      <c r="AG94" s="24">
        <f t="shared" si="60"/>
        <v>7.516518404177952E-2</v>
      </c>
      <c r="AH94" s="24">
        <f t="shared" si="60"/>
        <v>3.5464588173989675E-2</v>
      </c>
      <c r="AI94" s="24">
        <f t="shared" si="60"/>
        <v>5.6544987674330693E-2</v>
      </c>
      <c r="AJ94" s="24">
        <f t="shared" si="60"/>
        <v>5.713048306227364E-2</v>
      </c>
      <c r="AK94" s="24">
        <f t="shared" si="60"/>
        <v>4.2575174341194622E-2</v>
      </c>
      <c r="AL94" s="24">
        <f t="shared" si="60"/>
        <v>5.8065285899479235E-2</v>
      </c>
      <c r="AM94" s="24">
        <f t="shared" si="60"/>
        <v>3.7580908193411089E-2</v>
      </c>
      <c r="AN94" s="24">
        <f t="shared" si="60"/>
        <v>3.7845037236315937E-2</v>
      </c>
      <c r="AO94" s="24">
        <f t="shared" si="45"/>
        <v>4.0159713338461245E-2</v>
      </c>
      <c r="AP94" s="24">
        <f t="shared" si="45"/>
        <v>4.5919021012646999E-2</v>
      </c>
      <c r="AQ94" s="24">
        <f t="shared" si="45"/>
        <v>4.468604659987685E-2</v>
      </c>
      <c r="AR94" s="24">
        <f t="shared" si="39"/>
        <v>4.0702352957158849E-2</v>
      </c>
      <c r="AS94" s="24" t="e">
        <f t="shared" si="39"/>
        <v>#DIV/0!</v>
      </c>
      <c r="AT94" s="24">
        <f t="shared" si="39"/>
        <v>3.3348378129540279E-2</v>
      </c>
      <c r="AU94" s="21"/>
      <c r="AV94" s="24">
        <f t="shared" si="61"/>
        <v>2.7571526722749491</v>
      </c>
      <c r="AW94" s="24">
        <f t="shared" si="61"/>
        <v>2.8628149125662627</v>
      </c>
      <c r="AX94" s="24">
        <f t="shared" si="61"/>
        <v>2.695336713167749</v>
      </c>
      <c r="AY94" s="24">
        <f t="shared" si="61"/>
        <v>1.9936136898003336</v>
      </c>
      <c r="AZ94" s="24">
        <f t="shared" si="61"/>
        <v>2.6498039047193482</v>
      </c>
      <c r="BA94" s="24">
        <f t="shared" si="61"/>
        <v>2.7869813598023043</v>
      </c>
      <c r="BB94" s="24">
        <f t="shared" si="61"/>
        <v>3.0686847499522854</v>
      </c>
      <c r="BC94" s="24">
        <f t="shared" si="59"/>
        <v>3.039327111952546</v>
      </c>
      <c r="BD94" s="24">
        <f t="shared" si="59"/>
        <v>3.7804746320136697</v>
      </c>
      <c r="BE94" s="24">
        <f t="shared" si="59"/>
        <v>2.6111045518669127</v>
      </c>
      <c r="BF94" s="24">
        <f t="shared" si="63"/>
        <v>1.9185519336626875</v>
      </c>
      <c r="BG94" s="24">
        <f t="shared" si="63"/>
        <v>2.5536804970603235</v>
      </c>
      <c r="BH94" s="24">
        <f t="shared" si="63"/>
        <v>3.5601396294850662</v>
      </c>
      <c r="BI94" s="24">
        <f t="shared" si="63"/>
        <v>2.1676930167425774</v>
      </c>
      <c r="BJ94" s="24">
        <f t="shared" si="63"/>
        <v>2.7970853150738044</v>
      </c>
      <c r="BK94" s="24">
        <f t="shared" si="63"/>
        <v>3.1471316267861482</v>
      </c>
      <c r="BL94" s="24">
        <f t="shared" si="46"/>
        <v>2.7571697615970403</v>
      </c>
      <c r="BM94" s="24">
        <f t="shared" si="46"/>
        <v>2.6700470624559736</v>
      </c>
      <c r="BN94" s="24">
        <f t="shared" si="46"/>
        <v>2.5015498347164886</v>
      </c>
      <c r="BO94" s="24">
        <f t="shared" si="46"/>
        <v>2.4849263820998084</v>
      </c>
      <c r="BP94" s="24" t="e">
        <f t="shared" si="46"/>
        <v>#DIV/0!</v>
      </c>
      <c r="BQ94" s="24">
        <f t="shared" si="46"/>
        <v>2.7438805981961547</v>
      </c>
      <c r="BR94" s="21"/>
      <c r="BS94" s="35">
        <f t="shared" si="56"/>
        <v>45413</v>
      </c>
      <c r="BT94" s="24">
        <f t="shared" si="58"/>
        <v>1.460672163924112E-2</v>
      </c>
      <c r="BU94" s="24">
        <f t="shared" si="49"/>
        <v>1.9021929756058667E-3</v>
      </c>
      <c r="BV94" s="24">
        <f t="shared" si="50"/>
        <v>4.5047295813543959E-3</v>
      </c>
      <c r="BW94" s="24">
        <f t="shared" ref="BW94:BW108" si="65">(F94-F93)/$B93*F$3</f>
        <v>2.0621041462486516E-3</v>
      </c>
      <c r="BX94" s="24">
        <f t="shared" ref="BX94:BX108" si="66">(G94-G93)/$B93*G$3</f>
        <v>2.1246195161057592E-3</v>
      </c>
      <c r="BY94" s="24">
        <f t="shared" ref="BY94:BY108" si="67">(H94-H93)/$B93*H$3</f>
        <v>7.977550104642146E-4</v>
      </c>
      <c r="BZ94" s="24">
        <f t="shared" si="64"/>
        <v>3.3329918077677971E-3</v>
      </c>
      <c r="CA94" s="24">
        <f t="shared" si="64"/>
        <v>1.8437509839181355E-3</v>
      </c>
      <c r="CB94" s="24">
        <f t="shared" si="64"/>
        <v>2.2497862636216229E-3</v>
      </c>
      <c r="CC94" s="24">
        <f t="shared" si="64"/>
        <v>5.3564206578017516E-4</v>
      </c>
      <c r="CD94" s="24">
        <f t="shared" si="64"/>
        <v>4.6747498007605592E-3</v>
      </c>
      <c r="CE94" s="24">
        <f t="shared" si="64"/>
        <v>1.5248394888872094E-3</v>
      </c>
      <c r="CF94" s="24">
        <f t="shared" si="57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51"/>
        <v>6410.2837733200013</v>
      </c>
      <c r="S95" s="19">
        <f t="shared" si="52"/>
        <v>6444.4303137208972</v>
      </c>
      <c r="T95" s="19">
        <f t="shared" si="53"/>
        <v>6041.7137185825886</v>
      </c>
      <c r="U95" s="19">
        <f t="shared" si="54"/>
        <v>5865.3169229992791</v>
      </c>
      <c r="V95" s="19"/>
      <c r="W95" s="20">
        <f t="shared" si="55"/>
        <v>6329.2603045687265</v>
      </c>
      <c r="X95" s="21"/>
      <c r="Y95" s="41">
        <f t="shared" si="62"/>
        <v>4.737693199429116E-2</v>
      </c>
      <c r="Z95" s="24">
        <f t="shared" si="62"/>
        <v>3.6801084620054159E-2</v>
      </c>
      <c r="AA95" s="24">
        <f t="shared" si="62"/>
        <v>1.9626680568594956E-2</v>
      </c>
      <c r="AB95" s="24">
        <f t="shared" si="60"/>
        <v>3.5779896939847511E-2</v>
      </c>
      <c r="AC95" s="24">
        <f t="shared" si="60"/>
        <v>0.14712374290434016</v>
      </c>
      <c r="AD95" s="24">
        <f t="shared" si="60"/>
        <v>2.3002813071535844E-2</v>
      </c>
      <c r="AE95" s="24">
        <f t="shared" si="60"/>
        <v>4.4109465077767362E-2</v>
      </c>
      <c r="AF95" s="24">
        <f t="shared" si="60"/>
        <v>4.328326559045137E-2</v>
      </c>
      <c r="AG95" s="24">
        <f t="shared" si="60"/>
        <v>5.1271659896539035E-2</v>
      </c>
      <c r="AH95" s="24">
        <f t="shared" si="60"/>
        <v>6.3786829253789312E-2</v>
      </c>
      <c r="AI95" s="24">
        <f t="shared" si="60"/>
        <v>5.8318043472270098E-2</v>
      </c>
      <c r="AJ95" s="24">
        <f t="shared" si="60"/>
        <v>5.7649320462421549E-2</v>
      </c>
      <c r="AK95" s="24">
        <f t="shared" si="60"/>
        <v>3.4876477363877223E-2</v>
      </c>
      <c r="AL95" s="24">
        <f t="shared" si="60"/>
        <v>6.2414255913686656E-2</v>
      </c>
      <c r="AM95" s="24">
        <f t="shared" si="60"/>
        <v>3.6949725972526215E-2</v>
      </c>
      <c r="AN95" s="24">
        <f t="shared" si="60"/>
        <v>7.9407619536588259E-2</v>
      </c>
      <c r="AO95" s="24">
        <f t="shared" si="45"/>
        <v>4.7376132419058248E-2</v>
      </c>
      <c r="AP95" s="24">
        <f t="shared" si="45"/>
        <v>3.9552239703676495E-2</v>
      </c>
      <c r="AQ95" s="24">
        <f t="shared" si="45"/>
        <v>4.3943410482079948E-2</v>
      </c>
      <c r="AR95" s="24">
        <f t="shared" si="39"/>
        <v>3.9486636268567965E-2</v>
      </c>
      <c r="AS95" s="24" t="e">
        <f t="shared" si="39"/>
        <v>#DIV/0!</v>
      </c>
      <c r="AT95" s="24">
        <f t="shared" si="39"/>
        <v>4.2201326016189533E-2</v>
      </c>
      <c r="AU95" s="21"/>
      <c r="AV95" s="24">
        <f t="shared" si="61"/>
        <v>2.716389568991961</v>
      </c>
      <c r="AW95" s="24">
        <f t="shared" si="61"/>
        <v>2.8424868194177022</v>
      </c>
      <c r="AX95" s="24">
        <f t="shared" si="61"/>
        <v>2.6075416665087312</v>
      </c>
      <c r="AY95" s="24">
        <f t="shared" si="61"/>
        <v>1.9591344574515706</v>
      </c>
      <c r="AZ95" s="24">
        <f t="shared" si="61"/>
        <v>2.9685048567033459</v>
      </c>
      <c r="BA95" s="24">
        <f t="shared" si="61"/>
        <v>2.5963675354941076</v>
      </c>
      <c r="BB95" s="24">
        <f t="shared" si="61"/>
        <v>2.9158486666075158</v>
      </c>
      <c r="BC95" s="24">
        <f t="shared" si="59"/>
        <v>2.9442643035395801</v>
      </c>
      <c r="BD95" s="24">
        <f t="shared" si="59"/>
        <v>3.527557555125469</v>
      </c>
      <c r="BE95" s="24">
        <f t="shared" si="59"/>
        <v>2.5980282630673472</v>
      </c>
      <c r="BF95" s="24">
        <f t="shared" si="63"/>
        <v>1.9138125130878154</v>
      </c>
      <c r="BG95" s="24">
        <f t="shared" si="63"/>
        <v>2.5142537662001296</v>
      </c>
      <c r="BH95" s="24">
        <f t="shared" si="63"/>
        <v>3.4298800315265989</v>
      </c>
      <c r="BI95" s="24">
        <f t="shared" si="63"/>
        <v>2.2879612483100153</v>
      </c>
      <c r="BJ95" s="24">
        <f t="shared" si="63"/>
        <v>2.6936486906155008</v>
      </c>
      <c r="BK95" s="24">
        <f t="shared" si="63"/>
        <v>3.2196945695108043</v>
      </c>
      <c r="BL95" s="24">
        <f t="shared" si="46"/>
        <v>2.7164141308122423</v>
      </c>
      <c r="BM95" s="24">
        <f t="shared" si="46"/>
        <v>2.6230674675046499</v>
      </c>
      <c r="BN95" s="24">
        <f t="shared" si="46"/>
        <v>2.4386804419380739</v>
      </c>
      <c r="BO95" s="24">
        <f t="shared" si="46"/>
        <v>2.4143872975688478</v>
      </c>
      <c r="BP95" s="24" t="e">
        <f t="shared" si="46"/>
        <v>#DIV/0!</v>
      </c>
      <c r="BQ95" s="24">
        <f t="shared" si="46"/>
        <v>2.6512399595847325</v>
      </c>
      <c r="BR95" s="21"/>
      <c r="BS95" s="35">
        <f t="shared" si="56"/>
        <v>45444</v>
      </c>
      <c r="BT95" s="24">
        <f t="shared" si="58"/>
        <v>1.1874459384719212E-2</v>
      </c>
      <c r="BU95" s="24">
        <f t="shared" si="49"/>
        <v>5.9148122762056729E-4</v>
      </c>
      <c r="BV95" s="24">
        <f t="shared" si="50"/>
        <v>3.3991469855619749E-3</v>
      </c>
      <c r="BW95" s="24">
        <f t="shared" si="65"/>
        <v>8.8521249711002552E-3</v>
      </c>
      <c r="BX95" s="24">
        <f t="shared" si="66"/>
        <v>1.4191229834509681E-3</v>
      </c>
      <c r="BY95" s="24">
        <f t="shared" si="67"/>
        <v>4.1961484013434032E-3</v>
      </c>
      <c r="BZ95" s="24">
        <f t="shared" si="64"/>
        <v>5.1083643076028241E-3</v>
      </c>
      <c r="CA95" s="24">
        <f t="shared" si="64"/>
        <v>1.2999853863253333E-3</v>
      </c>
      <c r="CB95" s="24">
        <f t="shared" si="64"/>
        <v>4.0282179960279656E-3</v>
      </c>
      <c r="CC95" s="24">
        <f t="shared" si="64"/>
        <v>5.6114081919253944E-4</v>
      </c>
      <c r="CD95" s="24">
        <f t="shared" si="64"/>
        <v>4.7941721436630122E-3</v>
      </c>
      <c r="CE95" s="24">
        <f t="shared" si="64"/>
        <v>1.2520107217054114E-3</v>
      </c>
      <c r="CF95" s="24">
        <f t="shared" si="57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:R108" si="68">+SUMPRODUCT($C$3:$N$3,C96:N96)</f>
        <v>6662.3316528999994</v>
      </c>
      <c r="S96" s="19">
        <f t="shared" si="52"/>
        <v>6679.8970202079372</v>
      </c>
      <c r="T96" s="19">
        <f t="shared" si="53"/>
        <v>6286.8714559151786</v>
      </c>
      <c r="U96" s="19">
        <f t="shared" si="54"/>
        <v>6073.1952242249463</v>
      </c>
      <c r="V96" s="19"/>
      <c r="W96" s="20">
        <f t="shared" si="55"/>
        <v>6581.9497849153213</v>
      </c>
      <c r="X96" s="21"/>
      <c r="Y96" s="41">
        <f t="shared" ref="Y96:Y108" si="69">+B96/B95-1</f>
        <v>3.9323157743564652E-2</v>
      </c>
      <c r="Z96" s="24">
        <f t="shared" ref="Z96:Z108" si="70">+C96/C95-1</f>
        <v>3.0165550944068142E-2</v>
      </c>
      <c r="AA96" s="24">
        <f t="shared" ref="AA96:AA108" si="71">+D96/D95-1</f>
        <v>5.9405703526070663E-2</v>
      </c>
      <c r="AB96" s="24">
        <f t="shared" ref="AB96:AB108" si="72">+E96/E95-1</f>
        <v>1.9299469251433443E-2</v>
      </c>
      <c r="AC96" s="24">
        <f t="shared" ref="AC96:AC108" si="73">+F96/F95-1</f>
        <v>4.8760119532802459E-2</v>
      </c>
      <c r="AD96" s="24">
        <f t="shared" ref="AD96:AD108" si="74">+G96/G95-1</f>
        <v>3.746377932112388E-2</v>
      </c>
      <c r="AE96" s="24">
        <f t="shared" ref="AE96:AE108" si="75">+H96/H95-1</f>
        <v>6.341018579753932E-2</v>
      </c>
      <c r="AF96" s="24">
        <f t="shared" ref="AF96:AF108" si="76">+I96/I95-1</f>
        <v>3.3412947534264159E-2</v>
      </c>
      <c r="AG96" s="24">
        <f t="shared" ref="AG96:AG108" si="77">+J96/J95-1</f>
        <v>2.540798513333753E-2</v>
      </c>
      <c r="AH96" s="24">
        <f t="shared" ref="AH96:AH108" si="78">+K96/K95-1</f>
        <v>5.9553572338485905E-2</v>
      </c>
      <c r="AI96" s="24">
        <f t="shared" ref="AI96:AI108" si="79">+L96/L95-1</f>
        <v>4.457446459770309E-2</v>
      </c>
      <c r="AJ96" s="24">
        <f t="shared" ref="AJ96:AJ108" si="80">+M96/M95-1</f>
        <v>5.6099683014204649E-2</v>
      </c>
      <c r="AK96" s="24">
        <f t="shared" ref="AK96:AK108" si="81">+N96/N95-1</f>
        <v>3.1162716285377146E-2</v>
      </c>
      <c r="AL96" s="24">
        <f t="shared" ref="AL96:AL108" si="82">+O96/O95-1</f>
        <v>4.9629230880265052E-2</v>
      </c>
      <c r="AM96" s="24">
        <f t="shared" ref="AM96:AM108" si="83">+P96/P95-1</f>
        <v>3.7066617199836838E-2</v>
      </c>
      <c r="AN96" s="24">
        <f t="shared" ref="AN96:AN108" si="84">+Q96/Q95-1</f>
        <v>4.0794885301147721E-2</v>
      </c>
      <c r="AO96" s="24">
        <f t="shared" ref="AO96:AO108" si="85">+R96/R95-1</f>
        <v>3.931930137461892E-2</v>
      </c>
      <c r="AP96" s="24">
        <f t="shared" ref="AP96:AP108" si="86">+S96/S95-1</f>
        <v>3.6538017330361328E-2</v>
      </c>
      <c r="AQ96" s="24">
        <f t="shared" ref="AQ96:AQ108" si="87">+T96/T95-1</f>
        <v>4.0577516372309219E-2</v>
      </c>
      <c r="AR96" s="24">
        <f t="shared" ref="AR96:AR108" si="88">+U96/U95-1</f>
        <v>3.5441955473970665E-2</v>
      </c>
      <c r="AS96" s="24" t="e">
        <f t="shared" ref="AS96:AS108" si="89">+V96/V95-1</f>
        <v>#DIV/0!</v>
      </c>
      <c r="AT96" s="24">
        <f t="shared" ref="AT96:AT108" si="90">+W96/W95-1</f>
        <v>3.9924014527288998E-2</v>
      </c>
      <c r="AU96" s="21"/>
      <c r="AV96" s="24">
        <f t="shared" ref="AV96:AV108" si="91">+B96/B84-1</f>
        <v>2.6289225516379786</v>
      </c>
      <c r="AW96" s="24">
        <f t="shared" ref="AW96:AW108" si="92">+C96/C84-1</f>
        <v>2.7514698349810227</v>
      </c>
      <c r="AX96" s="24">
        <f t="shared" ref="AX96:AX108" si="93">+D96/D84-1</f>
        <v>2.4918963976596982</v>
      </c>
      <c r="AY96" s="24">
        <f t="shared" ref="AY96:AY108" si="94">+E96/E84-1</f>
        <v>1.9266535695130567</v>
      </c>
      <c r="AZ96" s="24">
        <f t="shared" ref="AZ96:AZ108" si="95">+F96/F84-1</f>
        <v>3.013807549260159</v>
      </c>
      <c r="BA96" s="24">
        <f t="shared" ref="BA96:BA108" si="96">+G96/G84-1</f>
        <v>2.5220952347837406</v>
      </c>
      <c r="BB96" s="24">
        <f t="shared" ref="BB96:BB108" si="97">+H96/H84-1</f>
        <v>2.8026014721695214</v>
      </c>
      <c r="BC96" s="24">
        <f t="shared" ref="BC96:BC108" si="98">+I96/I84-1</f>
        <v>2.8470031117481245</v>
      </c>
      <c r="BD96" s="24">
        <f t="shared" ref="BD96:BD108" si="99">+J96/J84-1</f>
        <v>3.1397597920156599</v>
      </c>
      <c r="BE96" s="24">
        <f t="shared" ref="BE96:BE108" si="100">+K96/K84-1</f>
        <v>2.4368485892100873</v>
      </c>
      <c r="BF96" s="24">
        <f t="shared" ref="BF96:BF108" si="101">+L96/L84-1</f>
        <v>1.906697804658033</v>
      </c>
      <c r="BG96" s="24">
        <f t="shared" ref="BG96:BG108" si="102">+M96/M84-1</f>
        <v>2.4189593496489414</v>
      </c>
      <c r="BH96" s="24">
        <f t="shared" ref="BH96:BH108" si="103">+N96/N84-1</f>
        <v>3.3103661316522794</v>
      </c>
      <c r="BI96" s="24">
        <f t="shared" ref="BI96:BI108" si="104">+O96/O84-1</f>
        <v>2.2733313135929292</v>
      </c>
      <c r="BJ96" s="24">
        <f t="shared" ref="BJ96:BJ108" si="105">+P96/P84-1</f>
        <v>2.5950211166446961</v>
      </c>
      <c r="BK96" s="24">
        <f t="shared" ref="BK96:BK108" si="106">+Q96/Q84-1</f>
        <v>3.1100361880754059</v>
      </c>
      <c r="BL96" s="24">
        <f t="shared" ref="BL96:BL108" si="107">+R96/R84-1</f>
        <v>2.6289527882305594</v>
      </c>
      <c r="BM96" s="24">
        <f t="shared" ref="BM96:BM108" si="108">+S96/S84-1</f>
        <v>2.5354802036950193</v>
      </c>
      <c r="BN96" s="24">
        <f t="shared" ref="BN96:BN108" si="109">+T96/T84-1</f>
        <v>2.3581931373071936</v>
      </c>
      <c r="BO96" s="24">
        <f t="shared" ref="BO96:BO108" si="110">+U96/U84-1</f>
        <v>2.3381718674953582</v>
      </c>
      <c r="BP96" s="24" t="e">
        <f t="shared" ref="BP96:BP108" si="111">+V96/V84-1</f>
        <v>#DIV/0!</v>
      </c>
      <c r="BQ96" s="24">
        <f t="shared" ref="BQ96:BQ108" si="112">+W96/W84-1</f>
        <v>2.5559419164251418</v>
      </c>
      <c r="BR96" s="21"/>
      <c r="BS96" s="35">
        <f t="shared" ref="BS96:BS108" si="113">+A96</f>
        <v>45474</v>
      </c>
      <c r="BT96" s="24">
        <f t="shared" si="58"/>
        <v>9.6351155596630031E-3</v>
      </c>
      <c r="BU96" s="24">
        <f t="shared" si="49"/>
        <v>1.742851728319481E-3</v>
      </c>
      <c r="BV96" s="24">
        <f t="shared" si="50"/>
        <v>1.8131790746946511E-3</v>
      </c>
      <c r="BW96" s="24">
        <f t="shared" si="65"/>
        <v>3.2131928900559566E-3</v>
      </c>
      <c r="BX96" s="24">
        <f t="shared" si="66"/>
        <v>2.2574830258723822E-3</v>
      </c>
      <c r="BY96" s="24">
        <f t="shared" si="67"/>
        <v>6.0134139670370091E-3</v>
      </c>
      <c r="BZ96" s="24">
        <f t="shared" ref="BZ96:BZ108" si="114">(I96-I95)/$B95*I$3</f>
        <v>3.9280396938293754E-3</v>
      </c>
      <c r="CA96" s="24">
        <f t="shared" ref="CA96:CA108" si="115">(J96-J95)/$B95*J$3</f>
        <v>6.4661127251739348E-4</v>
      </c>
      <c r="CB96" s="24">
        <f t="shared" ref="CB96:CB108" si="116">(K96-K95)/$B95*K$3</f>
        <v>3.8198065855655915E-3</v>
      </c>
      <c r="CC96" s="24">
        <f t="shared" ref="CC96:CC108" si="117">(L96-L95)/$B95*L$3</f>
        <v>4.3337938401771765E-4</v>
      </c>
      <c r="CD96" s="24">
        <f t="shared" ref="CD96:CD108" si="118">(M96-M95)/$B95*M$3</f>
        <v>4.7110588472928042E-3</v>
      </c>
      <c r="CE96" s="24">
        <f t="shared" ref="CE96:CE108" si="119">(N96-N95)/$B95*N$3</f>
        <v>1.1053409288284562E-3</v>
      </c>
      <c r="CF96" s="24">
        <f t="shared" ref="CF96:CF108" si="120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si="68"/>
        <v>6922.6105874200002</v>
      </c>
      <c r="S97" s="19">
        <f t="shared" si="52"/>
        <v>6920.5418047737594</v>
      </c>
      <c r="T97" s="19">
        <f t="shared" si="53"/>
        <v>6504.6395351004467</v>
      </c>
      <c r="U97" s="19">
        <f t="shared" si="54"/>
        <v>6261.6681902667633</v>
      </c>
      <c r="V97" s="19"/>
      <c r="W97" s="20">
        <f t="shared" si="55"/>
        <v>6819.4874072863331</v>
      </c>
      <c r="X97" s="21"/>
      <c r="Y97" s="41">
        <f t="shared" si="69"/>
        <v>3.9069410474624977E-2</v>
      </c>
      <c r="Z97" s="24">
        <f t="shared" si="70"/>
        <v>3.8068009946579329E-2</v>
      </c>
      <c r="AA97" s="24">
        <f t="shared" si="71"/>
        <v>3.008123891181036E-2</v>
      </c>
      <c r="AB97" s="24">
        <f t="shared" si="72"/>
        <v>1.5290816669725871E-2</v>
      </c>
      <c r="AC97" s="24">
        <f t="shared" si="73"/>
        <v>6.230732881357981E-2</v>
      </c>
      <c r="AD97" s="24">
        <f t="shared" si="74"/>
        <v>4.3325727859767627E-2</v>
      </c>
      <c r="AE97" s="24">
        <f t="shared" si="75"/>
        <v>4.0012499997159834E-2</v>
      </c>
      <c r="AF97" s="24">
        <f t="shared" si="76"/>
        <v>3.9049690046752072E-2</v>
      </c>
      <c r="AG97" s="24">
        <f t="shared" si="77"/>
        <v>5.0657367518112784E-2</v>
      </c>
      <c r="AH97" s="24">
        <f t="shared" si="78"/>
        <v>4.5864811939551942E-2</v>
      </c>
      <c r="AI97" s="24">
        <f t="shared" si="79"/>
        <v>5.5115257686281449E-2</v>
      </c>
      <c r="AJ97" s="24">
        <f t="shared" si="80"/>
        <v>4.5321387174558581E-2</v>
      </c>
      <c r="AK97" s="24">
        <f t="shared" si="81"/>
        <v>2.3684003506567297E-2</v>
      </c>
      <c r="AL97" s="24">
        <f t="shared" si="82"/>
        <v>2.1946197256073274E-2</v>
      </c>
      <c r="AM97" s="24">
        <f t="shared" si="83"/>
        <v>4.0318095897562856E-2</v>
      </c>
      <c r="AN97" s="24">
        <f t="shared" si="84"/>
        <v>4.6687284016080133E-2</v>
      </c>
      <c r="AO97" s="24">
        <f t="shared" si="85"/>
        <v>3.9067243733911905E-2</v>
      </c>
      <c r="AP97" s="24">
        <f t="shared" si="86"/>
        <v>3.6025223717944588E-2</v>
      </c>
      <c r="AQ97" s="24">
        <f t="shared" si="87"/>
        <v>3.463854489666307E-2</v>
      </c>
      <c r="AR97" s="24">
        <f t="shared" si="88"/>
        <v>3.1033576080352177E-2</v>
      </c>
      <c r="AS97" s="24" t="e">
        <f t="shared" si="89"/>
        <v>#DIV/0!</v>
      </c>
      <c r="AT97" s="24">
        <f t="shared" si="90"/>
        <v>3.6089248647172445E-2</v>
      </c>
      <c r="AU97" s="21"/>
      <c r="AV97" s="24">
        <f t="shared" si="91"/>
        <v>2.3594632503441053</v>
      </c>
      <c r="AW97" s="24">
        <f t="shared" si="92"/>
        <v>2.3688721630373202</v>
      </c>
      <c r="AX97" s="24">
        <f t="shared" si="93"/>
        <v>2.2988553439373849</v>
      </c>
      <c r="AY97" s="24">
        <f t="shared" si="94"/>
        <v>1.7035014774663817</v>
      </c>
      <c r="AZ97" s="24">
        <f t="shared" si="95"/>
        <v>2.9823671078839156</v>
      </c>
      <c r="BA97" s="24">
        <f t="shared" si="96"/>
        <v>2.2392952218191979</v>
      </c>
      <c r="BB97" s="24">
        <f t="shared" si="97"/>
        <v>2.4530056108199814</v>
      </c>
      <c r="BC97" s="24">
        <f t="shared" si="98"/>
        <v>2.5934751847016759</v>
      </c>
      <c r="BD97" s="24">
        <f t="shared" si="99"/>
        <v>3.1961984657514488</v>
      </c>
      <c r="BE97" s="24">
        <f t="shared" si="100"/>
        <v>2.2450423215999478</v>
      </c>
      <c r="BF97" s="24">
        <f t="shared" si="101"/>
        <v>1.8652850680446922</v>
      </c>
      <c r="BG97" s="24">
        <f t="shared" si="102"/>
        <v>2.2086389909867608</v>
      </c>
      <c r="BH97" s="24">
        <f t="shared" si="103"/>
        <v>3.0458549937907797</v>
      </c>
      <c r="BI97" s="24">
        <f t="shared" si="104"/>
        <v>2.0256673551169895</v>
      </c>
      <c r="BJ97" s="24">
        <f t="shared" si="105"/>
        <v>2.2922174323951361</v>
      </c>
      <c r="BK97" s="24">
        <f t="shared" si="106"/>
        <v>2.9967118141652129</v>
      </c>
      <c r="BL97" s="24">
        <f t="shared" si="107"/>
        <v>2.3594880246447505</v>
      </c>
      <c r="BM97" s="24">
        <f t="shared" si="108"/>
        <v>2.2443607761736892</v>
      </c>
      <c r="BN97" s="24">
        <f t="shared" si="109"/>
        <v>2.1311180826884271</v>
      </c>
      <c r="BO97" s="24">
        <f t="shared" si="110"/>
        <v>2.1054487788977179</v>
      </c>
      <c r="BP97" s="24" t="e">
        <f t="shared" si="111"/>
        <v>#DIV/0!</v>
      </c>
      <c r="BQ97" s="24">
        <f t="shared" si="112"/>
        <v>2.3135605229285452</v>
      </c>
      <c r="BR97" s="21"/>
      <c r="BS97" s="35">
        <f t="shared" si="113"/>
        <v>45505</v>
      </c>
      <c r="BT97" s="24">
        <f t="shared" si="58"/>
        <v>1.2052087023704154E-2</v>
      </c>
      <c r="BU97" s="24">
        <f t="shared" si="49"/>
        <v>8.9957985102293264E-4</v>
      </c>
      <c r="BV97" s="24">
        <f t="shared" si="50"/>
        <v>1.4088903933014534E-3</v>
      </c>
      <c r="BW97" s="24">
        <f t="shared" si="65"/>
        <v>4.1432079267555719E-3</v>
      </c>
      <c r="BX97" s="24">
        <f t="shared" si="66"/>
        <v>2.6060402166071862E-3</v>
      </c>
      <c r="BY97" s="24">
        <f t="shared" si="67"/>
        <v>3.8824688063584015E-3</v>
      </c>
      <c r="BZ97" s="24">
        <f t="shared" si="114"/>
        <v>4.5645919962533166E-3</v>
      </c>
      <c r="CA97" s="24">
        <f t="shared" si="115"/>
        <v>1.2719257308178144E-3</v>
      </c>
      <c r="CB97" s="24">
        <f t="shared" si="116"/>
        <v>2.9990623051497295E-3</v>
      </c>
      <c r="CC97" s="24">
        <f t="shared" si="117"/>
        <v>5.3857074088809636E-4</v>
      </c>
      <c r="CD97" s="24">
        <f t="shared" si="118"/>
        <v>3.8673691098904716E-3</v>
      </c>
      <c r="CE97" s="24">
        <f t="shared" si="119"/>
        <v>8.3347515814781567E-4</v>
      </c>
      <c r="CF97" s="24">
        <f t="shared" si="120"/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si="68"/>
        <v>7145.0725176399992</v>
      </c>
      <c r="S98" s="19">
        <f t="shared" si="52"/>
        <v>7121.5897340166948</v>
      </c>
      <c r="T98" s="19">
        <f t="shared" si="53"/>
        <v>6726.9077507254451</v>
      </c>
      <c r="U98" s="19">
        <f t="shared" si="54"/>
        <v>6469.8271390050468</v>
      </c>
      <c r="V98" s="19"/>
      <c r="W98" s="20">
        <f t="shared" si="55"/>
        <v>7034.0293842063793</v>
      </c>
      <c r="X98" s="21"/>
      <c r="Y98" s="41">
        <f t="shared" si="69"/>
        <v>3.2135128597617024E-2</v>
      </c>
      <c r="Z98" s="24">
        <f t="shared" si="70"/>
        <v>2.444994109565668E-2</v>
      </c>
      <c r="AA98" s="24">
        <f t="shared" si="71"/>
        <v>1.9979792241400451E-2</v>
      </c>
      <c r="AB98" s="24">
        <f t="shared" si="72"/>
        <v>4.9195770826782947E-2</v>
      </c>
      <c r="AC98" s="24">
        <f t="shared" si="73"/>
        <v>7.21705689839236E-2</v>
      </c>
      <c r="AD98" s="24">
        <f t="shared" si="74"/>
        <v>2.5391408838295382E-2</v>
      </c>
      <c r="AE98" s="24">
        <f t="shared" si="75"/>
        <v>3.2109903952802332E-2</v>
      </c>
      <c r="AF98" s="24">
        <f t="shared" si="76"/>
        <v>2.5601913586958069E-2</v>
      </c>
      <c r="AG98" s="24">
        <f t="shared" si="77"/>
        <v>2.981016845051343E-2</v>
      </c>
      <c r="AH98" s="24">
        <f t="shared" si="78"/>
        <v>1.9753531954979975E-2</v>
      </c>
      <c r="AI98" s="24">
        <f t="shared" si="79"/>
        <v>5.323962074038513E-2</v>
      </c>
      <c r="AJ98" s="24">
        <f t="shared" si="80"/>
        <v>3.6881237220654839E-2</v>
      </c>
      <c r="AK98" s="24">
        <f t="shared" si="81"/>
        <v>3.110540715030008E-2</v>
      </c>
      <c r="AL98" s="24">
        <f t="shared" si="82"/>
        <v>2.2813768747127483E-2</v>
      </c>
      <c r="AM98" s="24">
        <f t="shared" si="83"/>
        <v>3.1654897670152504E-2</v>
      </c>
      <c r="AN98" s="24">
        <f t="shared" si="84"/>
        <v>4.0703399031869703E-2</v>
      </c>
      <c r="AO98" s="24">
        <f t="shared" si="85"/>
        <v>3.2135554558603063E-2</v>
      </c>
      <c r="AP98" s="24">
        <f t="shared" si="86"/>
        <v>2.9050894411800643E-2</v>
      </c>
      <c r="AQ98" s="24">
        <f t="shared" si="87"/>
        <v>3.4170719903169333E-2</v>
      </c>
      <c r="AR98" s="24">
        <f t="shared" si="88"/>
        <v>3.3243369404633905E-2</v>
      </c>
      <c r="AS98" s="24" t="e">
        <f t="shared" si="89"/>
        <v>#DIV/0!</v>
      </c>
      <c r="AT98" s="24">
        <f t="shared" si="90"/>
        <v>3.1460132427375331E-2</v>
      </c>
      <c r="AU98" s="21"/>
      <c r="AV98" s="24">
        <f t="shared" si="91"/>
        <v>2.0664824422987369</v>
      </c>
      <c r="AW98" s="24">
        <f t="shared" si="92"/>
        <v>1.995601169598296</v>
      </c>
      <c r="AX98" s="24">
        <f t="shared" si="93"/>
        <v>2.0181185059570095</v>
      </c>
      <c r="AY98" s="24">
        <f t="shared" si="94"/>
        <v>1.4930580654232761</v>
      </c>
      <c r="AZ98" s="24">
        <f t="shared" si="95"/>
        <v>2.9167799538488208</v>
      </c>
      <c r="BA98" s="24">
        <f t="shared" si="96"/>
        <v>1.9360514205252248</v>
      </c>
      <c r="BB98" s="24">
        <f t="shared" si="97"/>
        <v>2.2306203611879618</v>
      </c>
      <c r="BC98" s="24">
        <f t="shared" si="98"/>
        <v>2.3120994373889974</v>
      </c>
      <c r="BD98" s="24">
        <f t="shared" si="99"/>
        <v>2.9088123120314919</v>
      </c>
      <c r="BE98" s="24">
        <f t="shared" si="100"/>
        <v>1.8583582986056304</v>
      </c>
      <c r="BF98" s="24">
        <f t="shared" si="101"/>
        <v>1.8371006864833967</v>
      </c>
      <c r="BG98" s="24">
        <f t="shared" si="102"/>
        <v>1.9421466824198319</v>
      </c>
      <c r="BH98" s="24">
        <f t="shared" si="103"/>
        <v>2.7722955919757664</v>
      </c>
      <c r="BI98" s="24">
        <f t="shared" si="104"/>
        <v>1.7107723612692833</v>
      </c>
      <c r="BJ98" s="24">
        <f t="shared" si="105"/>
        <v>1.9853905293135314</v>
      </c>
      <c r="BK98" s="24">
        <f t="shared" si="106"/>
        <v>2.8254149056155851</v>
      </c>
      <c r="BL98" s="24">
        <f t="shared" si="107"/>
        <v>2.0665024905861609</v>
      </c>
      <c r="BM98" s="24">
        <f t="shared" si="108"/>
        <v>1.9225880456919069</v>
      </c>
      <c r="BN98" s="24">
        <f t="shared" si="109"/>
        <v>1.8501240702714905</v>
      </c>
      <c r="BO98" s="24">
        <f t="shared" si="110"/>
        <v>1.8198428581620378</v>
      </c>
      <c r="BP98" s="24" t="e">
        <f t="shared" si="111"/>
        <v>#DIV/0!</v>
      </c>
      <c r="BQ98" s="24">
        <f t="shared" si="112"/>
        <v>2.0434557023252546</v>
      </c>
      <c r="BR98" s="21"/>
      <c r="BS98" s="35">
        <f t="shared" si="113"/>
        <v>45536</v>
      </c>
      <c r="BT98" s="24">
        <f t="shared" si="58"/>
        <v>7.7332339682639238E-3</v>
      </c>
      <c r="BU98" s="24">
        <f t="shared" si="49"/>
        <v>5.9232748639044856E-4</v>
      </c>
      <c r="BV98" s="24">
        <f t="shared" si="50"/>
        <v>4.4291480213309309E-3</v>
      </c>
      <c r="BW98" s="24">
        <f t="shared" si="65"/>
        <v>4.9064044230071498E-3</v>
      </c>
      <c r="BX98" s="24">
        <f t="shared" si="66"/>
        <v>1.533548097862654E-3</v>
      </c>
      <c r="BY98" s="24">
        <f t="shared" si="67"/>
        <v>3.1184967368932093E-3</v>
      </c>
      <c r="BZ98" s="24">
        <f t="shared" si="114"/>
        <v>2.9925992187496129E-3</v>
      </c>
      <c r="CA98" s="24">
        <f t="shared" si="115"/>
        <v>7.5683309810208521E-4</v>
      </c>
      <c r="CB98" s="24">
        <f t="shared" si="116"/>
        <v>1.3001145606638461E-3</v>
      </c>
      <c r="CC98" s="24">
        <f t="shared" si="117"/>
        <v>5.282764005335853E-4</v>
      </c>
      <c r="CD98" s="24">
        <f t="shared" si="118"/>
        <v>3.1660895032451938E-3</v>
      </c>
      <c r="CE98" s="24">
        <f t="shared" si="119"/>
        <v>1.0784370282900788E-3</v>
      </c>
      <c r="CF98" s="24">
        <f t="shared" si="120"/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si="68"/>
        <v>7328.3691765599997</v>
      </c>
      <c r="S99" s="19">
        <f t="shared" si="52"/>
        <v>7295.1147784155819</v>
      </c>
      <c r="T99" s="19">
        <f t="shared" si="53"/>
        <v>6950.4104181919638</v>
      </c>
      <c r="U99" s="19">
        <f t="shared" si="54"/>
        <v>6670.0573056236481</v>
      </c>
      <c r="V99" s="19"/>
      <c r="W99" s="20">
        <f t="shared" si="55"/>
        <v>7213.9001523040561</v>
      </c>
      <c r="X99" s="21"/>
      <c r="Y99" s="41">
        <f t="shared" si="69"/>
        <v>2.5654479044446621E-2</v>
      </c>
      <c r="Z99" s="24">
        <f t="shared" si="70"/>
        <v>1.4660618813564952E-2</v>
      </c>
      <c r="AA99" s="24">
        <f t="shared" si="71"/>
        <v>2.6331385367486693E-2</v>
      </c>
      <c r="AB99" s="24">
        <f t="shared" si="72"/>
        <v>4.3060178950817152E-2</v>
      </c>
      <c r="AC99" s="24">
        <f t="shared" si="73"/>
        <v>5.747626066673317E-2</v>
      </c>
      <c r="AD99" s="24">
        <f t="shared" si="74"/>
        <v>2.7314831061413081E-2</v>
      </c>
      <c r="AE99" s="24">
        <f t="shared" si="75"/>
        <v>3.2049622007426004E-2</v>
      </c>
      <c r="AF99" s="24">
        <f t="shared" si="76"/>
        <v>8.44845000090233E-3</v>
      </c>
      <c r="AG99" s="24">
        <f t="shared" si="77"/>
        <v>2.069974480322978E-2</v>
      </c>
      <c r="AH99" s="24">
        <f t="shared" si="78"/>
        <v>2.0434523539038851E-2</v>
      </c>
      <c r="AI99" s="24">
        <f t="shared" si="79"/>
        <v>3.8662080953960176E-2</v>
      </c>
      <c r="AJ99" s="24">
        <f t="shared" si="80"/>
        <v>3.9856798630846679E-2</v>
      </c>
      <c r="AK99" s="24">
        <f t="shared" si="81"/>
        <v>2.497838805430197E-2</v>
      </c>
      <c r="AL99" s="24">
        <f t="shared" si="82"/>
        <v>1.9603982480095317E-2</v>
      </c>
      <c r="AM99" s="24">
        <f t="shared" si="83"/>
        <v>2.7890355143806334E-2</v>
      </c>
      <c r="AN99" s="24">
        <f t="shared" si="84"/>
        <v>2.1188922260042764E-2</v>
      </c>
      <c r="AO99" s="24">
        <f t="shared" si="85"/>
        <v>2.5653575728933564E-2</v>
      </c>
      <c r="AP99" s="24">
        <f t="shared" si="86"/>
        <v>2.4366054614187505E-2</v>
      </c>
      <c r="AQ99" s="24">
        <f t="shared" si="87"/>
        <v>3.3225172062514963E-2</v>
      </c>
      <c r="AR99" s="24">
        <f t="shared" si="88"/>
        <v>3.0948302376034409E-2</v>
      </c>
      <c r="AS99" s="24" t="e">
        <f t="shared" si="89"/>
        <v>#DIV/0!</v>
      </c>
      <c r="AT99" s="24">
        <f t="shared" si="90"/>
        <v>2.5571512183549139E-2</v>
      </c>
      <c r="AU99" s="21"/>
      <c r="AV99" s="24">
        <f t="shared" si="91"/>
        <v>1.9039600685152922</v>
      </c>
      <c r="AW99" s="24">
        <f t="shared" si="92"/>
        <v>1.8394057942544695</v>
      </c>
      <c r="AX99" s="24">
        <f t="shared" si="93"/>
        <v>1.8218441444151923</v>
      </c>
      <c r="AY99" s="24">
        <f t="shared" si="94"/>
        <v>1.3219335430973702</v>
      </c>
      <c r="AZ99" s="24">
        <f t="shared" si="95"/>
        <v>2.8453868530845638</v>
      </c>
      <c r="BA99" s="24">
        <f t="shared" si="96"/>
        <v>1.7402770783131807</v>
      </c>
      <c r="BB99" s="24">
        <f t="shared" si="97"/>
        <v>2.1632548117232324</v>
      </c>
      <c r="BC99" s="24">
        <f t="shared" si="98"/>
        <v>2.0776003068608433</v>
      </c>
      <c r="BD99" s="24">
        <f t="shared" si="99"/>
        <v>2.5479735026092198</v>
      </c>
      <c r="BE99" s="24">
        <f t="shared" si="100"/>
        <v>1.7023641019022597</v>
      </c>
      <c r="BF99" s="24">
        <f t="shared" si="101"/>
        <v>1.730046132761982</v>
      </c>
      <c r="BG99" s="24">
        <f t="shared" si="102"/>
        <v>1.8141432434681324</v>
      </c>
      <c r="BH99" s="24">
        <f t="shared" si="103"/>
        <v>2.544115819121858</v>
      </c>
      <c r="BI99" s="24">
        <f t="shared" si="104"/>
        <v>1.5738444240648972</v>
      </c>
      <c r="BJ99" s="24">
        <f t="shared" si="105"/>
        <v>1.8230711800964956</v>
      </c>
      <c r="BK99" s="24">
        <f t="shared" si="106"/>
        <v>2.6423067160319578</v>
      </c>
      <c r="BL99" s="24">
        <f t="shared" si="107"/>
        <v>1.9039698253816928</v>
      </c>
      <c r="BM99" s="24">
        <f t="shared" si="108"/>
        <v>1.7571448855151068</v>
      </c>
      <c r="BN99" s="24">
        <f t="shared" si="109"/>
        <v>1.6808807828917054</v>
      </c>
      <c r="BO99" s="24">
        <f t="shared" si="110"/>
        <v>1.6376264442130104</v>
      </c>
      <c r="BP99" s="24" t="e">
        <f t="shared" si="111"/>
        <v>#DIV/0!</v>
      </c>
      <c r="BQ99" s="24">
        <f t="shared" si="112"/>
        <v>1.8631898165934038</v>
      </c>
      <c r="BR99" s="21"/>
      <c r="BS99" s="35">
        <f t="shared" si="113"/>
        <v>45566</v>
      </c>
      <c r="BT99" s="24">
        <f t="shared" si="58"/>
        <v>4.6024578199952097E-3</v>
      </c>
      <c r="BU99" s="24">
        <f t="shared" si="49"/>
        <v>7.7143552686423551E-4</v>
      </c>
      <c r="BV99" s="24">
        <f t="shared" si="50"/>
        <v>3.9408347769607837E-3</v>
      </c>
      <c r="BW99" s="24">
        <f t="shared" si="65"/>
        <v>4.0589999120793545E-3</v>
      </c>
      <c r="BX99" s="24">
        <f t="shared" si="66"/>
        <v>1.6389369143224985E-3</v>
      </c>
      <c r="BY99" s="24">
        <f t="shared" si="67"/>
        <v>3.1125661157766142E-3</v>
      </c>
      <c r="BZ99" s="24">
        <f t="shared" si="114"/>
        <v>9.8128561419285102E-4</v>
      </c>
      <c r="CA99" s="24">
        <f t="shared" si="115"/>
        <v>5.2435002615366163E-4</v>
      </c>
      <c r="CB99" s="24">
        <f t="shared" si="116"/>
        <v>1.3288012794482626E-3</v>
      </c>
      <c r="CC99" s="24">
        <f t="shared" si="117"/>
        <v>3.9147326808022505E-4</v>
      </c>
      <c r="CD99" s="24">
        <f t="shared" si="118"/>
        <v>3.4372615124606469E-3</v>
      </c>
      <c r="CE99" s="24">
        <f t="shared" si="119"/>
        <v>8.6514681613493146E-4</v>
      </c>
      <c r="CF99" s="24">
        <f t="shared" si="120"/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68"/>
        <v>7497.9118234499992</v>
      </c>
      <c r="S100" s="19">
        <f t="shared" si="52"/>
        <v>7433.7227167667315</v>
      </c>
      <c r="T100" s="19">
        <f t="shared" si="53"/>
        <v>7133.4574211216523</v>
      </c>
      <c r="U100" s="19">
        <f t="shared" si="54"/>
        <v>6820.3692135183855</v>
      </c>
      <c r="V100" s="19"/>
      <c r="W100" s="20">
        <f t="shared" si="55"/>
        <v>7393.4502200078769</v>
      </c>
      <c r="X100" s="21"/>
      <c r="Y100" s="41">
        <f t="shared" si="69"/>
        <v>2.3137163776276948E-2</v>
      </c>
      <c r="Z100" s="24">
        <f t="shared" si="70"/>
        <v>9.167502703477215E-3</v>
      </c>
      <c r="AA100" s="24">
        <f t="shared" si="71"/>
        <v>3.8104194636644495E-2</v>
      </c>
      <c r="AB100" s="24">
        <f t="shared" si="72"/>
        <v>1.9384647440701119E-2</v>
      </c>
      <c r="AC100" s="24">
        <f t="shared" si="73"/>
        <v>4.7617555860325123E-2</v>
      </c>
      <c r="AD100" s="24">
        <f t="shared" si="74"/>
        <v>1.9207376905028717E-2</v>
      </c>
      <c r="AE100" s="24">
        <f t="shared" si="75"/>
        <v>2.8538907022313209E-2</v>
      </c>
      <c r="AF100" s="24">
        <f t="shared" si="76"/>
        <v>2.5216129716501667E-2</v>
      </c>
      <c r="AG100" s="24">
        <f t="shared" si="77"/>
        <v>1.4074780051228419E-2</v>
      </c>
      <c r="AH100" s="24">
        <f t="shared" si="78"/>
        <v>3.0666479770661059E-2</v>
      </c>
      <c r="AI100" s="24">
        <f t="shared" si="79"/>
        <v>7.1023851433296148E-2</v>
      </c>
      <c r="AJ100" s="24">
        <f t="shared" si="80"/>
        <v>3.7311593138733334E-2</v>
      </c>
      <c r="AK100" s="24">
        <f t="shared" si="81"/>
        <v>2.158744336784979E-2</v>
      </c>
      <c r="AL100" s="24">
        <f t="shared" si="82"/>
        <v>-1.0424837362598249E-2</v>
      </c>
      <c r="AM100" s="24">
        <f t="shared" si="83"/>
        <v>2.6229250941483651E-2</v>
      </c>
      <c r="AN100" s="24">
        <f t="shared" si="84"/>
        <v>3.458434371944108E-2</v>
      </c>
      <c r="AO100" s="24">
        <f t="shared" si="85"/>
        <v>2.3135112711336392E-2</v>
      </c>
      <c r="AP100" s="24">
        <f t="shared" si="86"/>
        <v>1.9000103845008054E-2</v>
      </c>
      <c r="AQ100" s="24">
        <f t="shared" si="87"/>
        <v>2.6336143035608606E-2</v>
      </c>
      <c r="AR100" s="24">
        <f t="shared" si="88"/>
        <v>2.2535324811678414E-2</v>
      </c>
      <c r="AS100" s="24" t="e">
        <f t="shared" si="89"/>
        <v>#DIV/0!</v>
      </c>
      <c r="AT100" s="24">
        <f t="shared" si="90"/>
        <v>2.4889458394634634E-2</v>
      </c>
      <c r="AU100" s="21"/>
      <c r="AV100" s="24">
        <f t="shared" si="91"/>
        <v>1.6290588957648504</v>
      </c>
      <c r="AW100" s="24">
        <f t="shared" si="92"/>
        <v>1.4850024123588406</v>
      </c>
      <c r="AX100" s="24">
        <f t="shared" si="93"/>
        <v>1.6124599636261387</v>
      </c>
      <c r="AY100" s="24">
        <f t="shared" si="94"/>
        <v>1.1269195153867049</v>
      </c>
      <c r="AZ100" s="24">
        <f t="shared" si="95"/>
        <v>2.7352404750188484</v>
      </c>
      <c r="BA100" s="24">
        <f t="shared" si="96"/>
        <v>1.4857978230048463</v>
      </c>
      <c r="BB100" s="24">
        <f t="shared" si="97"/>
        <v>1.8482926623630322</v>
      </c>
      <c r="BC100" s="24">
        <f t="shared" si="98"/>
        <v>1.8405455539378446</v>
      </c>
      <c r="BD100" s="24">
        <f t="shared" si="99"/>
        <v>2.1165566686148427</v>
      </c>
      <c r="BE100" s="24">
        <f t="shared" si="100"/>
        <v>1.4426892251071664</v>
      </c>
      <c r="BF100" s="24">
        <f t="shared" si="101"/>
        <v>1.7452276024290012</v>
      </c>
      <c r="BG100" s="24">
        <f t="shared" si="102"/>
        <v>1.602911343041046</v>
      </c>
      <c r="BH100" s="24">
        <f t="shared" si="103"/>
        <v>2.2534088901296205</v>
      </c>
      <c r="BI100" s="24">
        <f t="shared" si="104"/>
        <v>1.2353102626261947</v>
      </c>
      <c r="BJ100" s="24">
        <f t="shared" si="105"/>
        <v>1.5552922720099414</v>
      </c>
      <c r="BK100" s="24">
        <f t="shared" si="106"/>
        <v>2.4184637427740778</v>
      </c>
      <c r="BL100" s="24">
        <f t="shared" si="107"/>
        <v>1.6290648882255394</v>
      </c>
      <c r="BM100" s="24">
        <f t="shared" si="108"/>
        <v>1.4737043231411437</v>
      </c>
      <c r="BN100" s="24">
        <f t="shared" si="109"/>
        <v>1.4523253377225203</v>
      </c>
      <c r="BO100" s="24">
        <f t="shared" si="110"/>
        <v>1.4034768799350954</v>
      </c>
      <c r="BP100" s="24" t="e">
        <f t="shared" si="111"/>
        <v>#DIV/0!</v>
      </c>
      <c r="BQ100" s="24">
        <f t="shared" si="112"/>
        <v>1.6121609124253791</v>
      </c>
      <c r="BR100" s="21"/>
      <c r="BS100" s="35">
        <f t="shared" si="113"/>
        <v>45597</v>
      </c>
      <c r="BT100" s="24">
        <f t="shared" si="58"/>
        <v>2.8471364781680157E-3</v>
      </c>
      <c r="BU100" s="24">
        <f t="shared" si="49"/>
        <v>1.1170824844023203E-3</v>
      </c>
      <c r="BV100" s="24">
        <f t="shared" si="50"/>
        <v>1.8041746985088751E-3</v>
      </c>
      <c r="BW100" s="24">
        <f t="shared" si="65"/>
        <v>3.4671064972026364E-3</v>
      </c>
      <c r="BX100" s="24">
        <f t="shared" si="66"/>
        <v>1.154341352596592E-3</v>
      </c>
      <c r="BY100" s="24">
        <f t="shared" si="67"/>
        <v>2.7888972125379263E-3</v>
      </c>
      <c r="BZ100" s="24">
        <f t="shared" si="114"/>
        <v>2.8797145826069178E-3</v>
      </c>
      <c r="CA100" s="24">
        <f t="shared" si="115"/>
        <v>3.5480917748418694E-4</v>
      </c>
      <c r="CB100" s="24">
        <f t="shared" si="116"/>
        <v>1.9840084151714213E-3</v>
      </c>
      <c r="CC100" s="24">
        <f t="shared" si="117"/>
        <v>7.2827315346000445E-4</v>
      </c>
      <c r="CD100" s="24">
        <f t="shared" si="118"/>
        <v>3.2623188872317635E-3</v>
      </c>
      <c r="CE100" s="24">
        <f t="shared" si="119"/>
        <v>7.4720581679197089E-4</v>
      </c>
      <c r="CF100" s="24">
        <f t="shared" si="120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si="68"/>
        <v>7687.2435363499999</v>
      </c>
      <c r="S101" s="19">
        <f t="shared" si="52"/>
        <v>7595.8185825743167</v>
      </c>
      <c r="T101" s="19">
        <f t="shared" si="53"/>
        <v>7288.5126048828115</v>
      </c>
      <c r="U101" s="19">
        <f t="shared" si="54"/>
        <v>6914.8923975847156</v>
      </c>
      <c r="V101" s="19"/>
      <c r="W101" s="20">
        <f t="shared" si="55"/>
        <v>7534.2274148089791</v>
      </c>
      <c r="X101" s="21"/>
      <c r="Y101" s="41">
        <f t="shared" si="69"/>
        <v>2.5251585398556875E-2</v>
      </c>
      <c r="Z101" s="24">
        <f t="shared" si="70"/>
        <v>2.1748852614287495E-2</v>
      </c>
      <c r="AA101" s="24">
        <f t="shared" si="71"/>
        <v>2.3181250324044056E-2</v>
      </c>
      <c r="AB101" s="24">
        <f t="shared" si="72"/>
        <v>1.3949983812526767E-2</v>
      </c>
      <c r="AC101" s="24">
        <f t="shared" si="73"/>
        <v>5.9696921061785702E-2</v>
      </c>
      <c r="AD101" s="24">
        <f t="shared" si="74"/>
        <v>1.3417196277162979E-2</v>
      </c>
      <c r="AE101" s="24">
        <f t="shared" si="75"/>
        <v>1.9825549064626191E-2</v>
      </c>
      <c r="AF101" s="24">
        <f t="shared" si="76"/>
        <v>2.2552144636770466E-2</v>
      </c>
      <c r="AG101" s="24">
        <f t="shared" si="77"/>
        <v>5.0212701202220433E-2</v>
      </c>
      <c r="AH101" s="24">
        <f t="shared" si="78"/>
        <v>8.803246283362709E-3</v>
      </c>
      <c r="AI101" s="24">
        <f t="shared" si="79"/>
        <v>2.3679329524763038E-2</v>
      </c>
      <c r="AJ101" s="24">
        <f t="shared" si="80"/>
        <v>4.4159442135253357E-2</v>
      </c>
      <c r="AK101" s="24">
        <f t="shared" si="81"/>
        <v>2.3913729648113558E-2</v>
      </c>
      <c r="AL101" s="24">
        <f t="shared" si="82"/>
        <v>-1.4535861053490473E-2</v>
      </c>
      <c r="AM101" s="24">
        <f t="shared" si="83"/>
        <v>2.9430124087207687E-2</v>
      </c>
      <c r="AN101" s="24">
        <f t="shared" si="84"/>
        <v>3.5723259015438158E-2</v>
      </c>
      <c r="AO101" s="24">
        <f t="shared" si="85"/>
        <v>2.5251258931567877E-2</v>
      </c>
      <c r="AP101" s="24">
        <f t="shared" si="86"/>
        <v>2.1805476473043317E-2</v>
      </c>
      <c r="AQ101" s="24">
        <f t="shared" si="87"/>
        <v>2.1736329889914474E-2</v>
      </c>
      <c r="AR101" s="24">
        <f t="shared" si="88"/>
        <v>1.3858954128022738E-2</v>
      </c>
      <c r="AS101" s="24" t="e">
        <f t="shared" si="89"/>
        <v>#DIV/0!</v>
      </c>
      <c r="AT101" s="24">
        <f t="shared" si="90"/>
        <v>1.9040798356920963E-2</v>
      </c>
      <c r="AU101" s="21"/>
      <c r="AV101" s="24">
        <f t="shared" si="91"/>
        <v>1.1443823537197813</v>
      </c>
      <c r="AW101" s="24">
        <f t="shared" si="92"/>
        <v>0.95363708489419308</v>
      </c>
      <c r="AX101" s="24">
        <f t="shared" si="93"/>
        <v>1.223553939241703</v>
      </c>
      <c r="AY101" s="24">
        <f t="shared" si="94"/>
        <v>0.85912221782572984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1.8517017854739293</v>
      </c>
      <c r="BE101" s="24">
        <f t="shared" si="100"/>
        <v>1.0840584575781969</v>
      </c>
      <c r="BF101" s="24">
        <f t="shared" si="101"/>
        <v>1.6694069296840635</v>
      </c>
      <c r="BG101" s="24">
        <f t="shared" si="102"/>
        <v>1.2619688668920124</v>
      </c>
      <c r="BH101" s="24">
        <f t="shared" si="103"/>
        <v>1.4767055719731017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1.1443794636772169</v>
      </c>
      <c r="BM101" s="24">
        <f t="shared" si="108"/>
        <v>1.0174967151431269</v>
      </c>
      <c r="BN101" s="24">
        <f t="shared" si="109"/>
        <v>1.0613428704803072</v>
      </c>
      <c r="BO101" s="24">
        <f t="shared" si="110"/>
        <v>0.99725025145746815</v>
      </c>
      <c r="BP101" s="24" t="e">
        <f t="shared" si="111"/>
        <v>#DIV/0!</v>
      </c>
      <c r="BQ101" s="24">
        <f t="shared" si="112"/>
        <v>1.1207847860527806</v>
      </c>
      <c r="BR101" s="21"/>
      <c r="BS101" s="35">
        <f t="shared" si="113"/>
        <v>45627</v>
      </c>
      <c r="BT101" s="24">
        <f t="shared" si="58"/>
        <v>6.6622816095474472E-3</v>
      </c>
      <c r="BU101" s="24">
        <f t="shared" si="49"/>
        <v>6.895351311842152E-4</v>
      </c>
      <c r="BV101" s="24">
        <f t="shared" si="50"/>
        <v>1.2935958499327277E-3</v>
      </c>
      <c r="BW101" s="24">
        <f t="shared" si="65"/>
        <v>4.4506241693469751E-3</v>
      </c>
      <c r="BX101" s="24">
        <f t="shared" si="66"/>
        <v>8.0326097253551455E-4</v>
      </c>
      <c r="BY101" s="24">
        <f t="shared" si="67"/>
        <v>1.9476336083781814E-3</v>
      </c>
      <c r="BZ101" s="24">
        <f t="shared" si="114"/>
        <v>2.5807173065149876E-3</v>
      </c>
      <c r="CA101" s="24">
        <f t="shared" si="115"/>
        <v>1.2545932162630617E-3</v>
      </c>
      <c r="CB101" s="24">
        <f t="shared" si="116"/>
        <v>5.7372890139134364E-4</v>
      </c>
      <c r="CC101" s="24">
        <f t="shared" si="117"/>
        <v>2.5417027882494194E-4</v>
      </c>
      <c r="CD101" s="24">
        <f t="shared" si="118"/>
        <v>3.914547501580129E-3</v>
      </c>
      <c r="CE101" s="24">
        <f t="shared" si="119"/>
        <v>8.2647178970237799E-4</v>
      </c>
      <c r="CF101" s="24">
        <f t="shared" si="120"/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si="68"/>
        <v>7867.7274492799997</v>
      </c>
      <c r="S102" s="19">
        <f t="shared" si="52"/>
        <v>7759.7710363010692</v>
      </c>
      <c r="T102" s="19">
        <f t="shared" si="53"/>
        <v>7466.798210072544</v>
      </c>
      <c r="U102" s="19">
        <f t="shared" si="54"/>
        <v>7012.6235334895455</v>
      </c>
      <c r="V102" s="19"/>
      <c r="W102" s="20">
        <f t="shared" si="55"/>
        <v>7647.982678593934</v>
      </c>
      <c r="X102" s="21"/>
      <c r="Y102" s="41">
        <f t="shared" si="69"/>
        <v>2.3479695538445755E-2</v>
      </c>
      <c r="Z102" s="24">
        <f t="shared" si="70"/>
        <v>1.8185232039823251E-2</v>
      </c>
      <c r="AA102" s="24">
        <f t="shared" si="71"/>
        <v>2.3614400644343725E-2</v>
      </c>
      <c r="AB102" s="24">
        <f t="shared" si="72"/>
        <v>7.8810253210996883E-3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2.0757481094662023E-2</v>
      </c>
      <c r="AH102" s="24">
        <f t="shared" si="78"/>
        <v>1.9913227002611666E-2</v>
      </c>
      <c r="AI102" s="24">
        <f t="shared" si="79"/>
        <v>4.1522611034550128E-3</v>
      </c>
      <c r="AJ102" s="24">
        <f t="shared" si="80"/>
        <v>5.3006224931202217E-2</v>
      </c>
      <c r="AK102" s="24">
        <f t="shared" si="81"/>
        <v>1.8413310661561155E-2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2.3478365434444814E-2</v>
      </c>
      <c r="AP102" s="24">
        <f t="shared" si="86"/>
        <v>2.1584566817179907E-2</v>
      </c>
      <c r="AQ102" s="24">
        <f t="shared" si="87"/>
        <v>2.4461178138087236E-2</v>
      </c>
      <c r="AR102" s="24">
        <f t="shared" si="88"/>
        <v>1.4133428300195483E-2</v>
      </c>
      <c r="AS102" s="24" t="e">
        <f t="shared" si="89"/>
        <v>#DIV/0!</v>
      </c>
      <c r="AT102" s="24">
        <f t="shared" si="90"/>
        <v>1.5098464317836013E-2</v>
      </c>
      <c r="AU102" s="21"/>
      <c r="AV102" s="24">
        <f t="shared" si="91"/>
        <v>0.81077980690651708</v>
      </c>
      <c r="AW102" s="24">
        <f t="shared" si="92"/>
        <v>0.64795435868932949</v>
      </c>
      <c r="AX102" s="24">
        <f t="shared" si="93"/>
        <v>0.86773578306545418</v>
      </c>
      <c r="AY102" s="24">
        <f t="shared" si="94"/>
        <v>0.66501965887691816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1.3326755267584964</v>
      </c>
      <c r="BE102" s="24">
        <f t="shared" si="100"/>
        <v>0.69198656871959474</v>
      </c>
      <c r="BF102" s="24">
        <f t="shared" si="101"/>
        <v>1.6656193847906762</v>
      </c>
      <c r="BG102" s="24">
        <f t="shared" si="102"/>
        <v>0.98676387919483433</v>
      </c>
      <c r="BH102" s="24">
        <f t="shared" si="103"/>
        <v>0.76839304056175139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0.81076178431585588</v>
      </c>
      <c r="BM102" s="24">
        <f t="shared" si="108"/>
        <v>0.70321103658962758</v>
      </c>
      <c r="BN102" s="24">
        <f t="shared" si="109"/>
        <v>0.7419699924818286</v>
      </c>
      <c r="BO102" s="24">
        <f t="shared" si="110"/>
        <v>0.6649054375333503</v>
      </c>
      <c r="BP102" s="24" t="e">
        <f t="shared" si="111"/>
        <v>#DIV/0!</v>
      </c>
      <c r="BQ102" s="24">
        <f t="shared" si="112"/>
        <v>0.76313357432014395</v>
      </c>
      <c r="BR102" s="21"/>
      <c r="BS102" s="35">
        <f t="shared" si="113"/>
        <v>45658</v>
      </c>
      <c r="BT102" s="24">
        <f t="shared" si="58"/>
        <v>5.5516131006614058E-3</v>
      </c>
      <c r="BU102" s="24">
        <f t="shared" si="49"/>
        <v>7.0100092672618973E-4</v>
      </c>
      <c r="BV102" s="24">
        <f t="shared" si="50"/>
        <v>7.2275934544303205E-4</v>
      </c>
      <c r="BW102" s="24">
        <f t="shared" si="65"/>
        <v>4.9258640420872047E-3</v>
      </c>
      <c r="BX102" s="24">
        <f t="shared" si="66"/>
        <v>8.9141141803676476E-4</v>
      </c>
      <c r="BY102" s="24">
        <f t="shared" si="67"/>
        <v>2.055658103078378E-3</v>
      </c>
      <c r="BZ102" s="24">
        <f t="shared" si="114"/>
        <v>1.3562441624315302E-3</v>
      </c>
      <c r="CA102" s="24">
        <f t="shared" si="115"/>
        <v>5.3126452595171278E-4</v>
      </c>
      <c r="CB102" s="24">
        <f t="shared" si="116"/>
        <v>1.2769724919464321E-3</v>
      </c>
      <c r="CC102" s="24">
        <f t="shared" si="117"/>
        <v>4.4501382544349482E-5</v>
      </c>
      <c r="CD102" s="24">
        <f t="shared" si="118"/>
        <v>4.7854329413956204E-3</v>
      </c>
      <c r="CE102" s="24">
        <f t="shared" si="119"/>
        <v>6.3554384413932726E-4</v>
      </c>
      <c r="CF102" s="24">
        <f t="shared" si="120"/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si="68"/>
        <v>8064.8075689199986</v>
      </c>
      <c r="S103" s="19">
        <f t="shared" si="52"/>
        <v>7951.6146967052291</v>
      </c>
      <c r="T103" s="19">
        <f t="shared" si="53"/>
        <v>7614.5034392578127</v>
      </c>
      <c r="U103" s="19">
        <f t="shared" si="54"/>
        <v>7138.5826363734686</v>
      </c>
      <c r="V103" s="19"/>
      <c r="W103" s="20">
        <f t="shared" si="55"/>
        <v>7794.8909184521463</v>
      </c>
      <c r="X103" s="21"/>
      <c r="Y103" s="41">
        <f t="shared" si="69"/>
        <v>2.5049293186714339E-2</v>
      </c>
      <c r="Z103" s="24">
        <f t="shared" si="70"/>
        <v>3.0923764206482351E-2</v>
      </c>
      <c r="AA103" s="24">
        <f t="shared" si="71"/>
        <v>1.7900790372283426E-2</v>
      </c>
      <c r="AB103" s="24">
        <f t="shared" si="72"/>
        <v>4.8658721502878866E-3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1.9131252230111473E-2</v>
      </c>
      <c r="AH103" s="24">
        <f t="shared" si="78"/>
        <v>4.2615583520358991E-2</v>
      </c>
      <c r="AI103" s="24">
        <f t="shared" si="79"/>
        <v>1.8046100405370691E-2</v>
      </c>
      <c r="AJ103" s="24">
        <f t="shared" si="80"/>
        <v>2.4625794690595892E-2</v>
      </c>
      <c r="AK103" s="24">
        <f t="shared" si="81"/>
        <v>2.7034807587194676E-2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2.504917981850463E-2</v>
      </c>
      <c r="AP103" s="24">
        <f t="shared" si="86"/>
        <v>2.4722850649419259E-2</v>
      </c>
      <c r="AQ103" s="24">
        <f t="shared" si="87"/>
        <v>1.9781601836516449E-2</v>
      </c>
      <c r="AR103" s="24">
        <f t="shared" si="88"/>
        <v>1.7961765989916945E-2</v>
      </c>
      <c r="AS103" s="24" t="e">
        <f t="shared" si="89"/>
        <v>#DIV/0!</v>
      </c>
      <c r="AT103" s="24">
        <f t="shared" si="90"/>
        <v>1.9208756875116473E-2</v>
      </c>
      <c r="AU103" s="21"/>
      <c r="AV103" s="24">
        <f t="shared" si="91"/>
        <v>0.65890593766065497</v>
      </c>
      <c r="AW103" s="24">
        <f t="shared" si="92"/>
        <v>0.52772663538901843</v>
      </c>
      <c r="AX103" s="24">
        <f t="shared" si="93"/>
        <v>0.62154137465346104</v>
      </c>
      <c r="AY103" s="24">
        <f t="shared" si="94"/>
        <v>0.55996527080066061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0.89121393468646892</v>
      </c>
      <c r="BE103" s="24">
        <f t="shared" si="100"/>
        <v>0.63280901968663916</v>
      </c>
      <c r="BF103" s="24">
        <f t="shared" si="101"/>
        <v>1.6528724119893168</v>
      </c>
      <c r="BG103" s="24">
        <f t="shared" si="102"/>
        <v>0.81934462120999352</v>
      </c>
      <c r="BH103" s="24">
        <f t="shared" si="103"/>
        <v>0.54803280059220039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0.65888559039370143</v>
      </c>
      <c r="BM103" s="24">
        <f t="shared" si="108"/>
        <v>0.57295627382239078</v>
      </c>
      <c r="BN103" s="24">
        <f t="shared" si="109"/>
        <v>0.61182223478276754</v>
      </c>
      <c r="BO103" s="24">
        <f t="shared" si="110"/>
        <v>0.54517645218944533</v>
      </c>
      <c r="BP103" s="24" t="e">
        <f t="shared" si="111"/>
        <v>#DIV/0!</v>
      </c>
      <c r="BQ103" s="24">
        <f t="shared" si="112"/>
        <v>0.60801366815781477</v>
      </c>
      <c r="BR103" s="21"/>
      <c r="BS103" s="35">
        <f t="shared" si="113"/>
        <v>45689</v>
      </c>
      <c r="BT103" s="24">
        <f t="shared" si="58"/>
        <v>9.3916145613746737E-3</v>
      </c>
      <c r="BU103" s="24">
        <f t="shared" si="49"/>
        <v>5.3146054367190804E-4</v>
      </c>
      <c r="BV103" s="24">
        <f t="shared" si="50"/>
        <v>4.3944216398065361E-4</v>
      </c>
      <c r="BW103" s="24">
        <f t="shared" si="65"/>
        <v>3.3568764553121373E-3</v>
      </c>
      <c r="BX103" s="24">
        <f t="shared" si="66"/>
        <v>3.4981412587903435E-4</v>
      </c>
      <c r="BY103" s="24">
        <f t="shared" si="67"/>
        <v>2.1973119934135376E-3</v>
      </c>
      <c r="BZ103" s="24">
        <f t="shared" si="114"/>
        <v>2.1652768943742164E-3</v>
      </c>
      <c r="CA103" s="24">
        <f t="shared" si="115"/>
        <v>4.8834068109431222E-4</v>
      </c>
      <c r="CB103" s="24">
        <f t="shared" si="116"/>
        <v>2.7232802076125511E-3</v>
      </c>
      <c r="CC103" s="24">
        <f t="shared" si="117"/>
        <v>1.8975470676198884E-4</v>
      </c>
      <c r="CD103" s="24">
        <f t="shared" si="118"/>
        <v>2.287369475895645E-3</v>
      </c>
      <c r="CE103" s="24">
        <f t="shared" si="119"/>
        <v>9.2849967199731516E-4</v>
      </c>
      <c r="CF103" s="24">
        <f t="shared" si="120"/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si="68"/>
        <v>8356.042333379999</v>
      </c>
      <c r="S104" s="19">
        <f t="shared" si="52"/>
        <v>8269.6536185385867</v>
      </c>
      <c r="T104" s="19">
        <f t="shared" si="53"/>
        <v>7816.7795738002233</v>
      </c>
      <c r="U104" s="19">
        <f t="shared" si="54"/>
        <v>7297.1965398341754</v>
      </c>
      <c r="V104" s="19"/>
      <c r="W104" s="20">
        <f t="shared" si="55"/>
        <v>7994.0317147302076</v>
      </c>
      <c r="X104" s="21"/>
      <c r="Y104" s="41">
        <f t="shared" si="69"/>
        <v>3.6114210637193223E-2</v>
      </c>
      <c r="Z104" s="24">
        <f t="shared" si="70"/>
        <v>5.8070096593994647E-2</v>
      </c>
      <c r="AA104" s="24">
        <f t="shared" si="71"/>
        <v>6.9227871225818749E-3</v>
      </c>
      <c r="AB104" s="24">
        <f t="shared" si="72"/>
        <v>4.061179381346669E-2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2.1081907057495242E-2</v>
      </c>
      <c r="AH104" s="24">
        <f t="shared" si="78"/>
        <v>1.5767722599058231E-3</v>
      </c>
      <c r="AI104" s="24">
        <f t="shared" si="79"/>
        <v>0.26592404359240751</v>
      </c>
      <c r="AJ104" s="24">
        <f t="shared" si="80"/>
        <v>3.8056159342471307E-2</v>
      </c>
      <c r="AK104" s="24">
        <f t="shared" si="81"/>
        <v>2.2271127041046279E-2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3.6111805764883487E-2</v>
      </c>
      <c r="AP104" s="24">
        <f t="shared" si="86"/>
        <v>3.999677222352549E-2</v>
      </c>
      <c r="AQ104" s="24">
        <f t="shared" si="87"/>
        <v>2.6564586404878687E-2</v>
      </c>
      <c r="AR104" s="24">
        <f t="shared" si="88"/>
        <v>2.2219243166355707E-2</v>
      </c>
      <c r="AS104" s="24" t="e">
        <f t="shared" si="89"/>
        <v>#DIV/0!</v>
      </c>
      <c r="AT104" s="24">
        <f t="shared" si="90"/>
        <v>2.5547605266245998E-2</v>
      </c>
      <c r="AU104" s="21"/>
      <c r="AV104" s="24">
        <f t="shared" si="91"/>
        <v>0.54459593935155337</v>
      </c>
      <c r="AW104" s="24">
        <f t="shared" si="92"/>
        <v>0.46787764329784531</v>
      </c>
      <c r="AX104" s="24">
        <f t="shared" si="93"/>
        <v>0.45566355472024878</v>
      </c>
      <c r="AY104" s="24">
        <f t="shared" si="94"/>
        <v>0.46213979099780755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0.5036538881538275</v>
      </c>
      <c r="BC104" s="24">
        <f t="shared" si="98"/>
        <v>0.42820986052452703</v>
      </c>
      <c r="BD104" s="24">
        <f t="shared" si="99"/>
        <v>0.64544544352049282</v>
      </c>
      <c r="BE104" s="24">
        <f t="shared" si="100"/>
        <v>0.49442600280320059</v>
      </c>
      <c r="BF104" s="24">
        <f t="shared" si="101"/>
        <v>1.0723055841875495</v>
      </c>
      <c r="BG104" s="24">
        <f t="shared" si="102"/>
        <v>0.73102504405674051</v>
      </c>
      <c r="BH104" s="24">
        <f t="shared" si="103"/>
        <v>0.4280293588829458</v>
      </c>
      <c r="BI104" s="24">
        <f t="shared" si="104"/>
        <v>0.46198064000761252</v>
      </c>
      <c r="BJ104" s="24">
        <f t="shared" si="105"/>
        <v>0.50711796808195353</v>
      </c>
      <c r="BK104" s="24">
        <f t="shared" si="106"/>
        <v>0.78032396330228915</v>
      </c>
      <c r="BL104" s="24">
        <f t="shared" si="107"/>
        <v>0.54457922153881078</v>
      </c>
      <c r="BM104" s="24">
        <f t="shared" si="108"/>
        <v>0.49024908665013411</v>
      </c>
      <c r="BN104" s="24">
        <f t="shared" si="109"/>
        <v>0.51480336018907735</v>
      </c>
      <c r="BO104" s="24">
        <f t="shared" si="110"/>
        <v>0.44547241686773464</v>
      </c>
      <c r="BP104" s="24" t="e">
        <f t="shared" si="111"/>
        <v>#DIV/0!</v>
      </c>
      <c r="BQ104" s="24">
        <f t="shared" si="112"/>
        <v>0.47353367183616002</v>
      </c>
      <c r="BR104" s="21"/>
      <c r="BS104" s="35">
        <f t="shared" si="113"/>
        <v>45717</v>
      </c>
      <c r="BT104" s="24">
        <f t="shared" si="58"/>
        <v>1.7737085362870223E-2</v>
      </c>
      <c r="BU104" s="24">
        <f t="shared" si="49"/>
        <v>2.0409882238399093E-4</v>
      </c>
      <c r="BV104" s="24">
        <f t="shared" si="50"/>
        <v>3.5954772876827397E-3</v>
      </c>
      <c r="BW104" s="24">
        <f t="shared" si="65"/>
        <v>2.0982137194565115E-3</v>
      </c>
      <c r="BX104" s="24">
        <f t="shared" si="66"/>
        <v>9.9137002745120916E-4</v>
      </c>
      <c r="BY104" s="24">
        <f t="shared" si="67"/>
        <v>1.497605335149929E-3</v>
      </c>
      <c r="BZ104" s="24">
        <f t="shared" si="114"/>
        <v>2.2733866593724673E-3</v>
      </c>
      <c r="CA104" s="24">
        <f t="shared" si="115"/>
        <v>5.350258560199413E-4</v>
      </c>
      <c r="CB104" s="24">
        <f t="shared" si="116"/>
        <v>1.0248783579812113E-4</v>
      </c>
      <c r="CC104" s="24">
        <f t="shared" si="117"/>
        <v>2.7770870157211784E-3</v>
      </c>
      <c r="CD104" s="24">
        <f t="shared" si="118"/>
        <v>3.5333898584388344E-3</v>
      </c>
      <c r="CE104" s="24">
        <f t="shared" si="119"/>
        <v>7.6637455884192771E-4</v>
      </c>
      <c r="CF104" s="24">
        <f t="shared" si="120"/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si="68"/>
        <v>8591.1247973299996</v>
      </c>
      <c r="S105" s="19">
        <f t="shared" si="52"/>
        <v>8531.2703852979976</v>
      </c>
      <c r="T105" s="19">
        <f t="shared" si="53"/>
        <v>8083.7098059988848</v>
      </c>
      <c r="U105" s="19">
        <f t="shared" si="54"/>
        <v>7532.3992799927901</v>
      </c>
      <c r="V105" s="19"/>
      <c r="W105" s="20">
        <f t="shared" si="55"/>
        <v>8205.3358203229618</v>
      </c>
      <c r="X105" s="21"/>
      <c r="Y105" s="41">
        <f t="shared" si="69"/>
        <v>2.8134614522970391E-2</v>
      </c>
      <c r="Z105" s="24">
        <f t="shared" si="70"/>
        <v>2.9430035980169134E-2</v>
      </c>
      <c r="AA105" s="24">
        <f t="shared" si="71"/>
        <v>2.6246974361748165E-2</v>
      </c>
      <c r="AB105" s="24">
        <f t="shared" si="72"/>
        <v>2.8152541977447765E-2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3.0795361919921493E-2</v>
      </c>
      <c r="AH105" s="24">
        <f t="shared" si="78"/>
        <v>6.5084609904200397E-2</v>
      </c>
      <c r="AI105" s="24">
        <f t="shared" si="79"/>
        <v>3.3202446659472473E-2</v>
      </c>
      <c r="AJ105" s="24">
        <f t="shared" si="80"/>
        <v>3.9139185129400067E-2</v>
      </c>
      <c r="AK105" s="24">
        <f t="shared" si="81"/>
        <v>2.3530922173131907E-2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2.81332303704247E-2</v>
      </c>
      <c r="AP105" s="24">
        <f t="shared" si="86"/>
        <v>3.16357587424132E-2</v>
      </c>
      <c r="AQ105" s="24">
        <f t="shared" si="87"/>
        <v>3.4148363744749943E-2</v>
      </c>
      <c r="AR105" s="24">
        <f t="shared" si="88"/>
        <v>3.2231931656860668E-2</v>
      </c>
      <c r="AS105" s="24" t="e">
        <f t="shared" si="89"/>
        <v>#DIV/0!</v>
      </c>
      <c r="AT105" s="24">
        <f t="shared" si="90"/>
        <v>2.6432732960440353E-2</v>
      </c>
      <c r="AU105" s="21"/>
      <c r="AV105" s="24">
        <f t="shared" si="91"/>
        <v>0.46009579842504111</v>
      </c>
      <c r="AW105" s="24">
        <f t="shared" si="92"/>
        <v>0.42048438214097028</v>
      </c>
      <c r="AX105" s="24">
        <f t="shared" si="93"/>
        <v>0.4181591949503336</v>
      </c>
      <c r="AY105" s="24">
        <f t="shared" si="94"/>
        <v>0.3765989554435869</v>
      </c>
      <c r="AZ105" s="24">
        <f t="shared" si="95"/>
        <v>0.93180420151654952</v>
      </c>
      <c r="BA105" s="24">
        <f t="shared" si="96"/>
        <v>0.30379459241041906</v>
      </c>
      <c r="BB105" s="24">
        <f t="shared" si="97"/>
        <v>0.40843675005422031</v>
      </c>
      <c r="BC105" s="24">
        <f t="shared" si="98"/>
        <v>0.33507872715561882</v>
      </c>
      <c r="BD105" s="24">
        <f t="shared" si="99"/>
        <v>0.492574827664499</v>
      </c>
      <c r="BE105" s="24">
        <f t="shared" si="100"/>
        <v>0.49812863593671541</v>
      </c>
      <c r="BF105" s="24">
        <f t="shared" si="101"/>
        <v>0.97636945805963693</v>
      </c>
      <c r="BG105" s="24">
        <f t="shared" si="102"/>
        <v>0.67762325497308096</v>
      </c>
      <c r="BH105" s="24">
        <f t="shared" si="103"/>
        <v>0.3779136143169004</v>
      </c>
      <c r="BI105" s="24">
        <f t="shared" si="104"/>
        <v>0.34342549557143598</v>
      </c>
      <c r="BJ105" s="24">
        <f t="shared" si="105"/>
        <v>0.46222191524393952</v>
      </c>
      <c r="BK105" s="24">
        <f t="shared" si="106"/>
        <v>0.53588944280422579</v>
      </c>
      <c r="BL105" s="24">
        <f t="shared" si="107"/>
        <v>0.46007604026452187</v>
      </c>
      <c r="BM105" s="24">
        <f t="shared" si="108"/>
        <v>0.43937367050752374</v>
      </c>
      <c r="BN105" s="24">
        <f t="shared" si="109"/>
        <v>0.4591949674603395</v>
      </c>
      <c r="BO105" s="24">
        <f t="shared" si="110"/>
        <v>0.38927204383229008</v>
      </c>
      <c r="BP105" s="24" t="e">
        <f t="shared" si="111"/>
        <v>#DIV/0!</v>
      </c>
      <c r="BQ105" s="24">
        <f t="shared" si="112"/>
        <v>0.39618120182323846</v>
      </c>
      <c r="BR105" s="21"/>
      <c r="BS105" s="35">
        <f t="shared" si="113"/>
        <v>45748</v>
      </c>
      <c r="BT105" s="24">
        <f t="shared" si="58"/>
        <v>9.1796751138520632E-3</v>
      </c>
      <c r="BU105" s="24">
        <f t="shared" si="49"/>
        <v>7.5201639308477837E-4</v>
      </c>
      <c r="BV105" s="24">
        <f t="shared" si="50"/>
        <v>2.5032435468049486E-3</v>
      </c>
      <c r="BW105" s="24">
        <f t="shared" si="65"/>
        <v>1.7196268710622904E-3</v>
      </c>
      <c r="BX105" s="24">
        <f t="shared" si="66"/>
        <v>4.1655063418992683E-4</v>
      </c>
      <c r="BY105" s="24">
        <f t="shared" si="67"/>
        <v>2.0414235870169694E-3</v>
      </c>
      <c r="BZ105" s="24">
        <f t="shared" si="114"/>
        <v>1.7975752948549458E-3</v>
      </c>
      <c r="CA105" s="24">
        <f t="shared" si="115"/>
        <v>7.701993348865941E-4</v>
      </c>
      <c r="CB105" s="24">
        <f t="shared" si="116"/>
        <v>4.0893875615884735E-3</v>
      </c>
      <c r="CC105" s="24">
        <f t="shared" si="117"/>
        <v>4.2364490515010985E-4</v>
      </c>
      <c r="CD105" s="24">
        <f t="shared" si="118"/>
        <v>3.6407562213646685E-3</v>
      </c>
      <c r="CE105" s="24">
        <f t="shared" si="119"/>
        <v>7.989071276812452E-4</v>
      </c>
      <c r="CF105" s="24">
        <f t="shared" si="120"/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si="68"/>
        <v>8725.8381961000014</v>
      </c>
      <c r="S106" s="19">
        <f t="shared" si="52"/>
        <v>8653.3123709767187</v>
      </c>
      <c r="T106" s="19">
        <f t="shared" si="53"/>
        <v>8274.2329712332594</v>
      </c>
      <c r="U106" s="19">
        <f t="shared" si="54"/>
        <v>7675.4215998197551</v>
      </c>
      <c r="V106" s="19"/>
      <c r="W106" s="20">
        <f t="shared" si="55"/>
        <v>8356.8912467309965</v>
      </c>
      <c r="X106" s="21"/>
      <c r="Y106" s="41">
        <f t="shared" si="69"/>
        <v>1.5682934431768381E-2</v>
      </c>
      <c r="Z106" s="24">
        <f t="shared" si="70"/>
        <v>5.0351578948604203E-3</v>
      </c>
      <c r="AA106" s="24">
        <f t="shared" si="71"/>
        <v>6.3049385218114651E-3</v>
      </c>
      <c r="AB106" s="24">
        <f t="shared" si="72"/>
        <v>1.5246200894746043E-2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3.9207666447619305E-2</v>
      </c>
      <c r="AH106" s="24">
        <f t="shared" si="78"/>
        <v>2.5990208166782436E-2</v>
      </c>
      <c r="AI106" s="24">
        <f t="shared" si="79"/>
        <v>1.3724218731868021E-2</v>
      </c>
      <c r="AJ106" s="24">
        <f t="shared" si="80"/>
        <v>3.5419851195647167E-2</v>
      </c>
      <c r="AK106" s="24">
        <f t="shared" si="81"/>
        <v>2.1332698581223442E-2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1.56805310070538E-2</v>
      </c>
      <c r="AP106" s="24">
        <f t="shared" si="86"/>
        <v>1.4305253516409211E-2</v>
      </c>
      <c r="AQ106" s="24">
        <f t="shared" si="87"/>
        <v>2.3568778420643977E-2</v>
      </c>
      <c r="AR106" s="24">
        <f t="shared" si="88"/>
        <v>1.8987617956851333E-2</v>
      </c>
      <c r="AS106" s="24" t="e">
        <f t="shared" si="89"/>
        <v>#DIV/0!</v>
      </c>
      <c r="AT106" s="24">
        <f t="shared" si="90"/>
        <v>1.8470350236325705E-2</v>
      </c>
      <c r="AU106" s="21"/>
      <c r="AV106" s="24">
        <f t="shared" si="91"/>
        <v>0.4257384652210392</v>
      </c>
      <c r="AW106" s="24">
        <f t="shared" si="92"/>
        <v>0.36550442066062416</v>
      </c>
      <c r="AX106" s="24">
        <f t="shared" si="93"/>
        <v>0.34050109613866097</v>
      </c>
      <c r="AY106" s="24">
        <f t="shared" si="94"/>
        <v>0.33387547635807535</v>
      </c>
      <c r="AZ106" s="24">
        <f t="shared" si="95"/>
        <v>0.90640285855429203</v>
      </c>
      <c r="BA106" s="24">
        <f t="shared" si="96"/>
        <v>0.2799591681996616</v>
      </c>
      <c r="BB106" s="24">
        <f t="shared" si="97"/>
        <v>0.43956144588134038</v>
      </c>
      <c r="BC106" s="24">
        <f t="shared" si="98"/>
        <v>0.30242300612372297</v>
      </c>
      <c r="BD106" s="24">
        <f t="shared" si="99"/>
        <v>0.44265758106561592</v>
      </c>
      <c r="BE106" s="24">
        <f t="shared" si="100"/>
        <v>0.48442093394608143</v>
      </c>
      <c r="BF106" s="24">
        <f t="shared" si="101"/>
        <v>0.89626907341364181</v>
      </c>
      <c r="BG106" s="24">
        <f t="shared" si="102"/>
        <v>0.64316936164280381</v>
      </c>
      <c r="BH106" s="24">
        <f t="shared" si="103"/>
        <v>0.34983861572511343</v>
      </c>
      <c r="BI106" s="24">
        <f t="shared" si="104"/>
        <v>0.23124648421427985</v>
      </c>
      <c r="BJ106" s="24">
        <f t="shared" si="105"/>
        <v>0.44372395720143776</v>
      </c>
      <c r="BK106" s="24">
        <f t="shared" si="106"/>
        <v>0.49508375416178119</v>
      </c>
      <c r="BL106" s="24">
        <f t="shared" si="107"/>
        <v>0.42571452140446153</v>
      </c>
      <c r="BM106" s="24">
        <f t="shared" si="108"/>
        <v>0.39586741080151433</v>
      </c>
      <c r="BN106" s="24">
        <f t="shared" si="109"/>
        <v>0.42969882213137911</v>
      </c>
      <c r="BO106" s="24">
        <f t="shared" si="110"/>
        <v>0.36028424132619175</v>
      </c>
      <c r="BP106" s="24" t="e">
        <f t="shared" si="111"/>
        <v>#DIV/0!</v>
      </c>
      <c r="BQ106" s="24">
        <f t="shared" si="112"/>
        <v>0.3760791497908853</v>
      </c>
      <c r="BR106" s="21"/>
      <c r="BS106" s="35">
        <f t="shared" si="113"/>
        <v>45778</v>
      </c>
      <c r="BT106" s="24">
        <f t="shared" si="58"/>
        <v>1.5725210458551954E-3</v>
      </c>
      <c r="BU106" s="24">
        <f t="shared" si="49"/>
        <v>1.8031457218101304E-4</v>
      </c>
      <c r="BV106" s="24">
        <f t="shared" si="50"/>
        <v>1.355672234186193E-3</v>
      </c>
      <c r="BW106" s="24">
        <f t="shared" si="65"/>
        <v>1.6395224222744912E-3</v>
      </c>
      <c r="BX106" s="24">
        <f t="shared" si="66"/>
        <v>8.4961871994506419E-4</v>
      </c>
      <c r="BY106" s="24">
        <f t="shared" si="67"/>
        <v>2.8788498823686575E-3</v>
      </c>
      <c r="BZ106" s="24">
        <f t="shared" si="114"/>
        <v>3.0199913057595771E-4</v>
      </c>
      <c r="CA106" s="24">
        <f t="shared" si="115"/>
        <v>9.8313078723406334E-4</v>
      </c>
      <c r="CB106" s="24">
        <f t="shared" si="116"/>
        <v>1.6917019577009993E-3</v>
      </c>
      <c r="CC106" s="24">
        <f t="shared" si="117"/>
        <v>1.7597662176528056E-4</v>
      </c>
      <c r="CD106" s="24">
        <f t="shared" si="118"/>
        <v>3.3300464718294923E-3</v>
      </c>
      <c r="CE106" s="24">
        <f t="shared" si="119"/>
        <v>7.2103132404702621E-4</v>
      </c>
      <c r="CF106" s="24">
        <f t="shared" si="120"/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si="68"/>
        <v>8840.0266326400015</v>
      </c>
      <c r="S107" s="19">
        <f t="shared" si="52"/>
        <v>8730.8897186264476</v>
      </c>
      <c r="T107" s="19">
        <f t="shared" si="53"/>
        <v>8379.8763355189712</v>
      </c>
      <c r="U107" s="19">
        <f t="shared" si="54"/>
        <v>7758.3983271449169</v>
      </c>
      <c r="V107" s="19"/>
      <c r="W107" s="20">
        <f t="shared" si="55"/>
        <v>8477.8798887554149</v>
      </c>
      <c r="X107" s="21"/>
      <c r="Y107" s="41">
        <f t="shared" si="69"/>
        <v>1.3087472524450083E-2</v>
      </c>
      <c r="Z107" s="24">
        <f t="shared" si="70"/>
        <v>3.2199162979216212E-3</v>
      </c>
      <c r="AA107" s="24">
        <f t="shared" si="71"/>
        <v>2.601479794381012E-2</v>
      </c>
      <c r="AB107" s="24">
        <f t="shared" si="72"/>
        <v>9.8647089814629663E-3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1.9074466534408696E-2</v>
      </c>
      <c r="AH107" s="24">
        <f t="shared" si="78"/>
        <v>5.3448062956120701E-3</v>
      </c>
      <c r="AI107" s="24">
        <f t="shared" si="79"/>
        <v>4.2071883563619794E-2</v>
      </c>
      <c r="AJ107" s="24">
        <f t="shared" si="80"/>
        <v>1.7750121692763798E-2</v>
      </c>
      <c r="AK107" s="24">
        <f t="shared" si="81"/>
        <v>1.5594599231271822E-2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1.3086242716606522E-2</v>
      </c>
      <c r="AP107" s="24">
        <f t="shared" si="86"/>
        <v>8.965046484387118E-3</v>
      </c>
      <c r="AQ107" s="24">
        <f t="shared" si="87"/>
        <v>1.2767753174584007E-2</v>
      </c>
      <c r="AR107" s="24">
        <f t="shared" si="88"/>
        <v>1.0810706128131287E-2</v>
      </c>
      <c r="AS107" s="24" t="e">
        <f t="shared" si="89"/>
        <v>#DIV/0!</v>
      </c>
      <c r="AT107" s="24">
        <f t="shared" si="90"/>
        <v>1.4477709288336804E-2</v>
      </c>
      <c r="AU107" s="21"/>
      <c r="AV107" s="24">
        <f t="shared" si="91"/>
        <v>0.37906204928670695</v>
      </c>
      <c r="AW107" s="24">
        <f t="shared" si="92"/>
        <v>0.32127681087602911</v>
      </c>
      <c r="AX107" s="24">
        <f t="shared" si="93"/>
        <v>0.34889954088999198</v>
      </c>
      <c r="AY107" s="24">
        <f t="shared" si="94"/>
        <v>0.30050194421574705</v>
      </c>
      <c r="AZ107" s="24">
        <f t="shared" si="95"/>
        <v>0.71585022629651873</v>
      </c>
      <c r="BA107" s="24">
        <f t="shared" si="96"/>
        <v>0.27104973325859483</v>
      </c>
      <c r="BB107" s="24">
        <f t="shared" si="97"/>
        <v>0.40824418685611175</v>
      </c>
      <c r="BC107" s="24">
        <f t="shared" si="98"/>
        <v>0.26367480992748993</v>
      </c>
      <c r="BD107" s="24">
        <f t="shared" si="99"/>
        <v>0.39847344972749554</v>
      </c>
      <c r="BE107" s="24">
        <f t="shared" si="100"/>
        <v>0.40287023232465802</v>
      </c>
      <c r="BF107" s="24">
        <f t="shared" si="101"/>
        <v>0.86715959088471317</v>
      </c>
      <c r="BG107" s="24">
        <f t="shared" si="102"/>
        <v>0.58118176357605211</v>
      </c>
      <c r="BH107" s="24">
        <f t="shared" si="103"/>
        <v>0.32468834488951015</v>
      </c>
      <c r="BI107" s="24">
        <f t="shared" si="104"/>
        <v>0.15784673116631054</v>
      </c>
      <c r="BJ107" s="24">
        <f t="shared" si="105"/>
        <v>0.41094746682339078</v>
      </c>
      <c r="BK107" s="24">
        <f t="shared" si="106"/>
        <v>0.41326064560303855</v>
      </c>
      <c r="BL107" s="24">
        <f t="shared" si="107"/>
        <v>0.37903826807679564</v>
      </c>
      <c r="BM107" s="24">
        <f t="shared" si="108"/>
        <v>0.35479620286023228</v>
      </c>
      <c r="BN107" s="24">
        <f t="shared" si="109"/>
        <v>0.38700321230793522</v>
      </c>
      <c r="BO107" s="24">
        <f t="shared" si="110"/>
        <v>0.32275858730197893</v>
      </c>
      <c r="BP107" s="24" t="e">
        <f t="shared" si="111"/>
        <v>#DIV/0!</v>
      </c>
      <c r="BQ107" s="24">
        <f t="shared" si="112"/>
        <v>0.33947404290446448</v>
      </c>
      <c r="BR107" s="21"/>
      <c r="BS107" s="35">
        <f t="shared" si="113"/>
        <v>45809</v>
      </c>
      <c r="BT107" s="24">
        <f t="shared" si="58"/>
        <v>9.9506409051629556E-4</v>
      </c>
      <c r="BU107" s="24">
        <f t="shared" si="49"/>
        <v>7.3712624657057098E-4</v>
      </c>
      <c r="BV107" s="24">
        <f t="shared" si="50"/>
        <v>8.7677984606816318E-4</v>
      </c>
      <c r="BW107" s="24">
        <f t="shared" si="65"/>
        <v>2.6118191931184531E-3</v>
      </c>
      <c r="BX107" s="24">
        <f t="shared" si="66"/>
        <v>8.7962982555460552E-4</v>
      </c>
      <c r="BY107" s="24">
        <f t="shared" si="67"/>
        <v>2.0550614100028129E-3</v>
      </c>
      <c r="BZ107" s="24">
        <f t="shared" si="114"/>
        <v>1.32014643923749E-3</v>
      </c>
      <c r="CA107" s="24">
        <f t="shared" si="115"/>
        <v>4.893694891324029E-4</v>
      </c>
      <c r="CB107" s="24">
        <f t="shared" si="116"/>
        <v>3.514237629412956E-4</v>
      </c>
      <c r="CC107" s="24">
        <f t="shared" si="117"/>
        <v>5.3841973242997328E-4</v>
      </c>
      <c r="CD107" s="24">
        <f t="shared" si="118"/>
        <v>1.7012307671150581E-3</v>
      </c>
      <c r="CE107" s="24">
        <f t="shared" si="119"/>
        <v>5.3001923918798133E-4</v>
      </c>
      <c r="CF107" s="24">
        <f t="shared" si="120"/>
        <v>1.3086090041875102E-2</v>
      </c>
    </row>
    <row r="108" spans="1:84" x14ac:dyDescent="0.25">
      <c r="A108" s="31">
        <f>+[1]PAM!A109</f>
        <v>45839</v>
      </c>
      <c r="B108" s="17">
        <f>+[1]PAM!B109</f>
        <v>9016.3238000000001</v>
      </c>
      <c r="C108" s="17">
        <f>+[1]PAM!C109</f>
        <v>9621.9117000000006</v>
      </c>
      <c r="D108" s="17">
        <f>+[1]PAM!D109</f>
        <v>6744.7629999999999</v>
      </c>
      <c r="E108" s="17">
        <f>+[1]PAM!E109</f>
        <v>7464.5289000000002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8141.3278</v>
      </c>
      <c r="K108" s="17">
        <f>+[1]PAM!K109</f>
        <v>8301.6470000000008</v>
      </c>
      <c r="L108" s="17">
        <f>+[1]PAM!L109</f>
        <v>7381.3818000000001</v>
      </c>
      <c r="M108" s="17">
        <f>+[1]PAM!M109</f>
        <v>10772.749100000001</v>
      </c>
      <c r="N108" s="17">
        <f>+[1]PAM!N109</f>
        <v>8572.8369000000002</v>
      </c>
      <c r="O108" s="18">
        <f>+[1]PAM!R109</f>
        <v>8291.1362000000008</v>
      </c>
      <c r="P108" s="19">
        <f>+[1]PAM!S109</f>
        <v>9309.9392000000007</v>
      </c>
      <c r="Q108" s="20">
        <f>+[1]PAM!T109</f>
        <v>8421.6182000000008</v>
      </c>
      <c r="R108" s="18">
        <f t="shared" si="68"/>
        <v>9016.1946408700005</v>
      </c>
      <c r="S108" s="19">
        <f t="shared" si="52"/>
        <v>8908.2324829404042</v>
      </c>
      <c r="T108" s="19">
        <f t="shared" si="53"/>
        <v>8567.1129089006699</v>
      </c>
      <c r="U108" s="19">
        <f t="shared" si="54"/>
        <v>7923.0735019826961</v>
      </c>
      <c r="V108" s="19"/>
      <c r="W108" s="20">
        <f t="shared" si="55"/>
        <v>8642.1178841866858</v>
      </c>
      <c r="X108" s="21"/>
      <c r="Y108" s="41">
        <f t="shared" si="69"/>
        <v>1.9929920797073342E-2</v>
      </c>
      <c r="Z108" s="24">
        <f t="shared" si="70"/>
        <v>1.8992890706661436E-2</v>
      </c>
      <c r="AA108" s="24">
        <f t="shared" si="71"/>
        <v>1.0329480245184985E-2</v>
      </c>
      <c r="AB108" s="24">
        <f t="shared" si="72"/>
        <v>-5.9573612291152767E-3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2.0607237482519913E-2</v>
      </c>
      <c r="AH108" s="24">
        <f t="shared" si="78"/>
        <v>6.3609690149968756E-2</v>
      </c>
      <c r="AI108" s="24">
        <f t="shared" si="79"/>
        <v>2.123251311062746E-2</v>
      </c>
      <c r="AJ108" s="24">
        <f t="shared" si="80"/>
        <v>2.5170935509156056E-2</v>
      </c>
      <c r="AK108" s="24">
        <f t="shared" si="81"/>
        <v>1.8961010836160641E-2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1.9928447679052663E-2</v>
      </c>
      <c r="AP108" s="24">
        <f t="shared" si="86"/>
        <v>2.0312106787423234E-2</v>
      </c>
      <c r="AQ108" s="24">
        <f t="shared" si="87"/>
        <v>2.2343596239968067E-2</v>
      </c>
      <c r="AR108" s="24">
        <f t="shared" si="88"/>
        <v>2.1225408633843479E-2</v>
      </c>
      <c r="AS108" s="24" t="e">
        <f t="shared" si="89"/>
        <v>#DIV/0!</v>
      </c>
      <c r="AT108" s="24">
        <f t="shared" si="90"/>
        <v>1.9372531527499737E-2</v>
      </c>
      <c r="AU108" s="21"/>
      <c r="AV108" s="24">
        <f t="shared" si="91"/>
        <v>0.35332945891145284</v>
      </c>
      <c r="AW108" s="24">
        <f t="shared" si="92"/>
        <v>0.30694690353836518</v>
      </c>
      <c r="AX108" s="24">
        <f t="shared" si="93"/>
        <v>0.28641271942785673</v>
      </c>
      <c r="AY108" s="24">
        <f t="shared" si="94"/>
        <v>0.26827730549519169</v>
      </c>
      <c r="AZ108" s="24">
        <f t="shared" si="95"/>
        <v>0.67521876463974206</v>
      </c>
      <c r="BA108" s="24">
        <f t="shared" si="96"/>
        <v>0.2449784272512654</v>
      </c>
      <c r="BB108" s="24">
        <f t="shared" si="97"/>
        <v>0.33903605416335569</v>
      </c>
      <c r="BC108" s="24">
        <f t="shared" si="98"/>
        <v>0.24978577727959106</v>
      </c>
      <c r="BD108" s="24">
        <f t="shared" si="99"/>
        <v>0.39192608689645891</v>
      </c>
      <c r="BE108" s="24">
        <f t="shared" si="100"/>
        <v>0.40824061385616717</v>
      </c>
      <c r="BF108" s="24">
        <f t="shared" si="101"/>
        <v>0.82543623839414226</v>
      </c>
      <c r="BG108" s="24">
        <f t="shared" si="102"/>
        <v>0.53487555563774936</v>
      </c>
      <c r="BH108" s="24">
        <f t="shared" si="103"/>
        <v>0.30901336290938319</v>
      </c>
      <c r="BI108" s="24">
        <f t="shared" si="104"/>
        <v>0.15708797267491836</v>
      </c>
      <c r="BJ108" s="24">
        <f t="shared" si="105"/>
        <v>0.38036585330956441</v>
      </c>
      <c r="BK108" s="24">
        <f t="shared" si="106"/>
        <v>0.39023047589720194</v>
      </c>
      <c r="BL108" s="24">
        <f t="shared" si="107"/>
        <v>0.35330918822472679</v>
      </c>
      <c r="BM108" s="24">
        <f t="shared" si="108"/>
        <v>0.33358829574637694</v>
      </c>
      <c r="BN108" s="24">
        <f t="shared" si="109"/>
        <v>0.36269891455153935</v>
      </c>
      <c r="BO108" s="24">
        <f t="shared" si="110"/>
        <v>0.3045972028659476</v>
      </c>
      <c r="BP108" s="24" t="e">
        <f t="shared" si="111"/>
        <v>#DIV/0!</v>
      </c>
      <c r="BQ108" s="24">
        <f t="shared" si="112"/>
        <v>0.31300270688678156</v>
      </c>
      <c r="BR108" s="21"/>
      <c r="BS108" s="35">
        <f t="shared" si="113"/>
        <v>45839</v>
      </c>
      <c r="BT108" s="24">
        <f t="shared" si="58"/>
        <v>5.8122828534230018E-3</v>
      </c>
      <c r="BU108" s="24">
        <f t="shared" si="49"/>
        <v>2.9641936120811542E-4</v>
      </c>
      <c r="BV108" s="24">
        <f t="shared" si="50"/>
        <v>-5.2780860439943865E-4</v>
      </c>
      <c r="BW108" s="24">
        <f t="shared" si="65"/>
        <v>1.9616740141177604E-3</v>
      </c>
      <c r="BX108" s="24">
        <f t="shared" si="66"/>
        <v>8.988133955563258E-4</v>
      </c>
      <c r="BY108" s="24">
        <f t="shared" si="67"/>
        <v>1.0796643786374234E-3</v>
      </c>
      <c r="BZ108" s="24">
        <f t="shared" si="114"/>
        <v>2.3758233503189162E-3</v>
      </c>
      <c r="CA108" s="24">
        <f t="shared" si="115"/>
        <v>5.3181825334111033E-4</v>
      </c>
      <c r="CB108" s="24">
        <f t="shared" si="116"/>
        <v>4.1504054828087967E-3</v>
      </c>
      <c r="CC108" s="24">
        <f t="shared" si="117"/>
        <v>2.7949957130206273E-4</v>
      </c>
      <c r="CD108" s="24">
        <f t="shared" si="118"/>
        <v>2.4235694443996789E-3</v>
      </c>
      <c r="CE108" s="24">
        <f t="shared" si="119"/>
        <v>6.4602948561733964E-4</v>
      </c>
      <c r="CF108" s="24">
        <f t="shared" si="120"/>
        <v>1.9928190986331095E-2</v>
      </c>
    </row>
    <row r="109" spans="1:84" x14ac:dyDescent="0.25">
      <c r="A109" s="31">
        <f>+[1]PAM!A110</f>
        <v>45870</v>
      </c>
      <c r="B109" s="17">
        <f>+[1]PAM!B110</f>
        <v>9182.3487000000005</v>
      </c>
      <c r="C109" s="17">
        <f>+[1]PAM!C110</f>
        <v>9749.4799000000003</v>
      </c>
      <c r="D109" s="17">
        <f>+[1]PAM!D110</f>
        <v>6980.0945000000002</v>
      </c>
      <c r="E109" s="17">
        <f>+[1]PAM!E110</f>
        <v>7405.7812999999996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8296.4531999999999</v>
      </c>
      <c r="K109" s="17">
        <f>+[1]PAM!K110</f>
        <v>8388.2587999999996</v>
      </c>
      <c r="L109" s="17">
        <f>+[1]PAM!L110</f>
        <v>7522.7290999999996</v>
      </c>
      <c r="M109" s="17">
        <f>+[1]PAM!M110</f>
        <v>11174.3892</v>
      </c>
      <c r="N109" s="17">
        <f>+[1]PAM!N110</f>
        <v>8784.8158000000003</v>
      </c>
      <c r="O109" s="18">
        <f>+[1]PAM!R110</f>
        <v>8149.3939</v>
      </c>
      <c r="P109" s="19">
        <f>+[1]PAM!S110</f>
        <v>9508.4922000000006</v>
      </c>
      <c r="Q109" s="20">
        <f>+[1]PAM!T110</f>
        <v>8662.8297000000002</v>
      </c>
      <c r="R109" s="18">
        <f t="shared" ref="R109" si="121">+SUMPRODUCT($C$3:$N$3,C109:N109)</f>
        <v>9182.2098804199995</v>
      </c>
      <c r="S109" s="19">
        <f t="shared" si="52"/>
        <v>9042.1079074535082</v>
      </c>
      <c r="T109" s="19">
        <f t="shared" si="53"/>
        <v>8695.2731798270088</v>
      </c>
      <c r="U109" s="19">
        <f t="shared" si="54"/>
        <v>7971.3784515140587</v>
      </c>
      <c r="V109" s="19"/>
      <c r="W109" s="20">
        <f t="shared" si="55"/>
        <v>8771.9798440724699</v>
      </c>
      <c r="X109" s="21"/>
      <c r="Y109" s="41">
        <f t="shared" ref="Y109" si="122">+B109/B108-1</f>
        <v>1.8413812955563991E-2</v>
      </c>
      <c r="Z109" s="24">
        <f t="shared" ref="Z109" si="123">+C109/C108-1</f>
        <v>1.3258092983746694E-2</v>
      </c>
      <c r="AA109" s="24">
        <f t="shared" ref="AA109" si="124">+D109/D108-1</f>
        <v>3.489099616991731E-2</v>
      </c>
      <c r="AB109" s="24">
        <f t="shared" ref="AB109" si="125">+E109/E108-1</f>
        <v>-7.8702354545108211E-3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1.9054066340382425E-2</v>
      </c>
      <c r="AH109" s="24">
        <f t="shared" ref="AH109" si="131">+K109/K108-1</f>
        <v>1.0433086350214449E-2</v>
      </c>
      <c r="AI109" s="24">
        <f t="shared" ref="AI109" si="132">+L109/L108-1</f>
        <v>1.9149165268757651E-2</v>
      </c>
      <c r="AJ109" s="24">
        <f t="shared" ref="AJ109" si="133">+M109/M108-1</f>
        <v>3.7282971716105395E-2</v>
      </c>
      <c r="AK109" s="24">
        <f t="shared" ref="AK109" si="134">+N109/N108-1</f>
        <v>2.4726808928325683E-2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1.8413005282456929E-2</v>
      </c>
      <c r="AP109" s="24">
        <f t="shared" ref="AP109" si="139">+S109/S108-1</f>
        <v>1.5028281398075327E-2</v>
      </c>
      <c r="AQ109" s="24">
        <f t="shared" ref="AQ109" si="140">+T109/T108-1</f>
        <v>1.4959563658042629E-2</v>
      </c>
      <c r="AR109" s="24">
        <f t="shared" ref="AR109" si="141">+U109/U108-1</f>
        <v>6.096743835491969E-3</v>
      </c>
      <c r="AS109" s="24" t="e">
        <f t="shared" ref="AS109" si="142">+V109/V108-1</f>
        <v>#DIV/0!</v>
      </c>
      <c r="AT109" s="24">
        <f t="shared" ref="AT109" si="143">+W109/W108-1</f>
        <v>1.5026636019789263E-2</v>
      </c>
      <c r="AU109" s="21"/>
      <c r="AV109" s="24">
        <f t="shared" ref="AV109" si="144">+B109/B97-1</f>
        <v>0.32642670503171467</v>
      </c>
      <c r="AW109" s="24">
        <f t="shared" ref="AW109" si="145">+C109/C97-1</f>
        <v>0.27571075731198569</v>
      </c>
      <c r="AX109" s="24">
        <f t="shared" ref="AX109" si="146">+D109/D97-1</f>
        <v>0.29241936500148702</v>
      </c>
      <c r="AY109" s="24">
        <f t="shared" ref="AY109" si="147">+E109/E97-1</f>
        <v>0.23934506628031049</v>
      </c>
      <c r="AZ109" s="24">
        <f t="shared" ref="AZ109" si="148">+F109/F97-1</f>
        <v>0.62381007648044418</v>
      </c>
      <c r="BA109" s="24">
        <f t="shared" ref="BA109" si="149">+G109/G97-1</f>
        <v>0.20652367119671133</v>
      </c>
      <c r="BB109" s="24">
        <f t="shared" ref="BB109" si="150">+H109/H97-1</f>
        <v>0.30939612625232416</v>
      </c>
      <c r="BC109" s="24">
        <f t="shared" ref="BC109" si="151">+I109/I97-1</f>
        <v>0.24127906314803771</v>
      </c>
      <c r="BD109" s="24">
        <f t="shared" ref="BD109" si="152">+J109/J97-1</f>
        <v>0.35005757609427302</v>
      </c>
      <c r="BE109" s="24">
        <f t="shared" ref="BE109" si="153">+K109/K97-1</f>
        <v>0.36053234943776769</v>
      </c>
      <c r="BF109" s="24">
        <f t="shared" ref="BF109" si="154">+L109/L97-1</f>
        <v>0.7632119382770628</v>
      </c>
      <c r="BG109" s="24">
        <f t="shared" ref="BG109" si="155">+M109/M97-1</f>
        <v>0.52307251827084977</v>
      </c>
      <c r="BH109" s="24">
        <f t="shared" ref="BH109" si="156">+N109/N97-1</f>
        <v>0.31034682736454733</v>
      </c>
      <c r="BI109" s="24">
        <f t="shared" ref="BI109" si="157">+O109/O97-1</f>
        <v>0.11288325497142115</v>
      </c>
      <c r="BJ109" s="24">
        <f t="shared" ref="BJ109" si="158">+P109/P97-1</f>
        <v>0.3551671460410184</v>
      </c>
      <c r="BK109" s="24">
        <f t="shared" ref="BK109" si="159">+Q109/Q97-1</f>
        <v>0.36626230048617847</v>
      </c>
      <c r="BL109" s="24">
        <f t="shared" ref="BL109" si="160">+R109/R97-1</f>
        <v>0.32640855129222768</v>
      </c>
      <c r="BM109" s="24">
        <f t="shared" ref="BM109" si="161">+S109/S97-1</f>
        <v>0.30656069459999524</v>
      </c>
      <c r="BN109" s="24">
        <f t="shared" ref="BN109" si="162">+T109/T97-1</f>
        <v>0.33678017558166395</v>
      </c>
      <c r="BO109" s="24">
        <f t="shared" ref="BO109" si="163">+U109/U97-1</f>
        <v>0.27304389330384771</v>
      </c>
      <c r="BP109" s="24" t="e">
        <f t="shared" ref="BP109" si="164">+V109/V97-1</f>
        <v>#DIV/0!</v>
      </c>
      <c r="BQ109" s="24">
        <f t="shared" ref="BQ109" si="165">+W109/W97-1</f>
        <v>0.28631073278322661</v>
      </c>
      <c r="BR109" s="21"/>
      <c r="BS109" s="35">
        <f t="shared" ref="BS109" si="166">+A109</f>
        <v>45870</v>
      </c>
      <c r="BT109" s="24">
        <f t="shared" ref="BT109" si="167">(C109-C108)/$B108*C$3</f>
        <v>4.0535688503112446E-3</v>
      </c>
      <c r="BU109" s="24">
        <f t="shared" ref="BU109" si="168">(D109-D108)/$B108*D$3</f>
        <v>9.9182296447694216E-4</v>
      </c>
      <c r="BV109" s="24">
        <f t="shared" ref="BV109" si="169">(E109-E108)/$B108*E$3</f>
        <v>-6.7958680454666706E-4</v>
      </c>
      <c r="BW109" s="24">
        <f t="shared" ref="BW109" si="170">(F109-F108)/$B108*F$3</f>
        <v>2.4452983731573603E-3</v>
      </c>
      <c r="BX109" s="24">
        <f t="shared" ref="BX109" si="171">(G109-G108)/$B108*G$3</f>
        <v>6.1418724114589089E-4</v>
      </c>
      <c r="BY109" s="24">
        <f t="shared" ref="BY109" si="172">(H109-H108)/$B108*H$3</f>
        <v>1.6312997277227253E-3</v>
      </c>
      <c r="BZ109" s="24">
        <f t="shared" ref="BZ109" si="173">(I109-I108)/$B108*I$3</f>
        <v>3.4519063856158403E-3</v>
      </c>
      <c r="CA109" s="24">
        <f t="shared" ref="CA109" si="174">(J109-J108)/$B108*J$3</f>
        <v>4.9206156948356232E-4</v>
      </c>
      <c r="CB109" s="24">
        <f t="shared" ref="CB109" si="175">(K109-K108)/$B108*K$3</f>
        <v>7.0989154360227261E-4</v>
      </c>
      <c r="CC109" s="24">
        <f t="shared" ref="CC109" si="176">(L109-L108)/$B108*L$3</f>
        <v>2.5239682829491893E-4</v>
      </c>
      <c r="CD109" s="24">
        <f t="shared" ref="CD109" si="177">(M109-M108)/$B108*M$3</f>
        <v>3.6082164773186048E-3</v>
      </c>
      <c r="CE109" s="24">
        <f t="shared" ref="CE109" si="178">(N109-N108)/$B108*N$3</f>
        <v>8.4167835897819038E-4</v>
      </c>
      <c r="CF109" s="24">
        <f t="shared" ref="CF109" si="179">+SUM(BT109:CE109)</f>
        <v>1.8412741515560885E-2</v>
      </c>
    </row>
    <row r="110" spans="1:84" x14ac:dyDescent="0.25">
      <c r="A110" s="31">
        <f>+[1]PAM!A111</f>
        <v>45901</v>
      </c>
      <c r="B110" s="17">
        <f>+[1]PAM!B111</f>
        <v>9366.7610000000004</v>
      </c>
      <c r="C110" s="17">
        <f>+[1]PAM!C111</f>
        <v>9918.3047999999999</v>
      </c>
      <c r="D110" s="17">
        <f>+[1]PAM!D111</f>
        <v>7073.7187000000004</v>
      </c>
      <c r="E110" s="17">
        <f>+[1]PAM!E111</f>
        <v>7508.4177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8476.1088</v>
      </c>
      <c r="K110" s="17">
        <f>+[1]PAM!K111</f>
        <v>8408.7468000000008</v>
      </c>
      <c r="L110" s="17">
        <f>+[1]PAM!L111</f>
        <v>7732.8253999999997</v>
      </c>
      <c r="M110" s="17">
        <f>+[1]PAM!M111</f>
        <v>11365.970799999999</v>
      </c>
      <c r="N110" s="17">
        <f>+[1]PAM!N111</f>
        <v>8971.4094999999998</v>
      </c>
      <c r="O110" s="18">
        <f>+[1]PAM!R111</f>
        <v>8264.9812999999995</v>
      </c>
      <c r="P110" s="19">
        <f>+[1]PAM!S111</f>
        <v>9689.4722000000002</v>
      </c>
      <c r="Q110" s="20">
        <f>+[1]PAM!T111</f>
        <v>8902.1443999999992</v>
      </c>
      <c r="R110" s="18">
        <f t="shared" ref="R110" si="180">+SUMPRODUCT($C$3:$N$3,C110:N110)</f>
        <v>9366.6222571099988</v>
      </c>
      <c r="S110" s="19">
        <f t="shared" si="52"/>
        <v>9183.3894950798076</v>
      </c>
      <c r="T110" s="19">
        <f t="shared" si="53"/>
        <v>8819.5899843470961</v>
      </c>
      <c r="U110" s="19">
        <f t="shared" si="54"/>
        <v>8076.0541297404461</v>
      </c>
      <c r="V110" s="19"/>
      <c r="W110" s="20">
        <f t="shared" si="55"/>
        <v>8946.086956872783</v>
      </c>
      <c r="X110" s="21"/>
      <c r="Y110" s="41">
        <f t="shared" ref="Y110" si="181">+B110/B109-1</f>
        <v>2.0083347520879924E-2</v>
      </c>
      <c r="Z110" s="24">
        <f t="shared" ref="Z110" si="182">+C110/C109-1</f>
        <v>1.731629807247459E-2</v>
      </c>
      <c r="AA110" s="24">
        <f t="shared" ref="AA110" si="183">+D110/D109-1</f>
        <v>1.3413027574340264E-2</v>
      </c>
      <c r="AB110" s="24">
        <f t="shared" ref="AB110" si="184">+E110/E109-1</f>
        <v>1.3858956380470078E-2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2.1654506530573769E-2</v>
      </c>
      <c r="AH110" s="24">
        <f t="shared" ref="AH110" si="190">+K110/K109-1</f>
        <v>2.4424615988245524E-3</v>
      </c>
      <c r="AI110" s="24">
        <f t="shared" ref="AI110" si="191">+L110/L109-1</f>
        <v>2.7928202279675407E-2</v>
      </c>
      <c r="AJ110" s="24">
        <f t="shared" ref="AJ110" si="192">+M110/M109-1</f>
        <v>1.7144704428229574E-2</v>
      </c>
      <c r="AK110" s="24">
        <f t="shared" ref="AK110" si="193">+N110/N109-1</f>
        <v>2.1240479510111099E-2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2.0083659499358308E-2</v>
      </c>
      <c r="AP110" s="24">
        <f t="shared" ref="AP110" si="198">+S110/S109-1</f>
        <v>1.5624850872421048E-2</v>
      </c>
      <c r="AQ110" s="24">
        <f t="shared" ref="AQ110" si="199">+T110/T109-1</f>
        <v>1.4297055647256807E-2</v>
      </c>
      <c r="AR110" s="24">
        <f t="shared" ref="AR110" si="200">+U110/U109-1</f>
        <v>1.3131440046797227E-2</v>
      </c>
      <c r="AS110" s="24" t="e">
        <f t="shared" ref="AS110" si="201">+V110/V109-1</f>
        <v>#DIV/0!</v>
      </c>
      <c r="AT110" s="24">
        <f t="shared" ref="AT110" si="202">+W110/W109-1</f>
        <v>1.9848097680931653E-2</v>
      </c>
      <c r="AU110" s="21"/>
      <c r="AV110" s="24">
        <f t="shared" ref="AV110" si="203">+B110/B98-1</f>
        <v>0.31093861261003686</v>
      </c>
      <c r="AW110" s="24">
        <f t="shared" ref="AW110" si="204">+C110/C98-1</f>
        <v>0.26682748758992969</v>
      </c>
      <c r="AX110" s="24">
        <f t="shared" ref="AX110" si="205">+D110/D98-1</f>
        <v>0.28409859836897744</v>
      </c>
      <c r="AY110" s="24">
        <f t="shared" ref="AY110" si="206">+E110/E98-1</f>
        <v>0.19760404152609334</v>
      </c>
      <c r="AZ110" s="24">
        <f t="shared" ref="AZ110" si="207">+F110/F98-1</f>
        <v>0.57110107420004064</v>
      </c>
      <c r="BA110" s="24">
        <f t="shared" ref="BA110" si="208">+G110/G98-1</f>
        <v>0.20029410097541755</v>
      </c>
      <c r="BB110" s="24">
        <f t="shared" ref="BB110" si="209">+H110/H98-1</f>
        <v>0.30119058423752021</v>
      </c>
      <c r="BC110" s="24">
        <f t="shared" ref="BC110" si="210">+I110/I98-1</f>
        <v>0.24437001326457386</v>
      </c>
      <c r="BD110" s="24">
        <f t="shared" ref="BD110" si="211">+J110/J98-1</f>
        <v>0.33936568986086635</v>
      </c>
      <c r="BE110" s="24">
        <f t="shared" ref="BE110" si="212">+K110/K98-1</f>
        <v>0.33743630663437529</v>
      </c>
      <c r="BF110" s="24">
        <f t="shared" ref="BF110" si="213">+L110/L98-1</f>
        <v>0.72083848941907447</v>
      </c>
      <c r="BG110" s="24">
        <f t="shared" ref="BG110" si="214">+M110/M98-1</f>
        <v>0.49408156962308514</v>
      </c>
      <c r="BH110" s="24">
        <f t="shared" ref="BH110" si="215">+N110/N98-1</f>
        <v>0.2978103043807061</v>
      </c>
      <c r="BI110" s="24">
        <f t="shared" ref="BI110" si="216">+O110/O98-1</f>
        <v>0.10349306345895215</v>
      </c>
      <c r="BJ110" s="24">
        <f t="shared" ref="BJ110" si="217">+P110/P98-1</f>
        <v>0.33858787394915835</v>
      </c>
      <c r="BK110" s="24">
        <f t="shared" ref="BK110" si="218">+Q110/Q98-1</f>
        <v>0.3490932511257554</v>
      </c>
      <c r="BL110" s="24">
        <f t="shared" ref="BL110" si="219">+R110/R98-1</f>
        <v>0.31092053075533688</v>
      </c>
      <c r="BM110" s="24">
        <f t="shared" ref="BM110" si="220">+S110/S98-1</f>
        <v>0.28951397624252406</v>
      </c>
      <c r="BN110" s="24">
        <f t="shared" ref="BN110" si="221">+T110/T98-1</f>
        <v>0.31109126379739216</v>
      </c>
      <c r="BO110" s="24">
        <f t="shared" ref="BO110" si="222">+U110/U98-1</f>
        <v>0.24826428221734687</v>
      </c>
      <c r="BP110" s="24" t="e">
        <f t="shared" ref="BP110" si="223">+V110/V98-1</f>
        <v>#DIV/0!</v>
      </c>
      <c r="BQ110" s="24">
        <f t="shared" ref="BQ110" si="224">+W110/W98-1</f>
        <v>0.27182962541492617</v>
      </c>
      <c r="BR110" s="21"/>
      <c r="BS110" s="35">
        <f t="shared" ref="BS110" si="225">+A110</f>
        <v>45901</v>
      </c>
      <c r="BT110" s="24">
        <f t="shared" ref="BT110" si="226">(C110-C109)/$B109*C$3</f>
        <v>5.2675339861575814E-3</v>
      </c>
      <c r="BU110" s="24">
        <f t="shared" ref="BU110" si="227">(D110-D109)/$B109*D$3</f>
        <v>3.8745202521006498E-4</v>
      </c>
      <c r="BV110" s="24">
        <f t="shared" ref="BV110" si="228">(E110-E109)/$B109*E$3</f>
        <v>1.1658211716573162E-3</v>
      </c>
      <c r="BW110" s="24">
        <f t="shared" ref="BW110" si="229">(F110-F109)/$B109*F$3</f>
        <v>3.109947432076929E-3</v>
      </c>
      <c r="BX110" s="24">
        <f t="shared" ref="BX110" si="230">(G110-G109)/$B109*G$3</f>
        <v>1.1040681737560199E-3</v>
      </c>
      <c r="BY110" s="24">
        <f t="shared" ref="BY110" si="231">(H110-H109)/$B109*H$3</f>
        <v>2.4583648059455657E-3</v>
      </c>
      <c r="BZ110" s="24">
        <f t="shared" ref="BZ110" si="232">(I110-I109)/$B109*I$3</f>
        <v>3.0798542065822365E-3</v>
      </c>
      <c r="CA110" s="24">
        <f t="shared" ref="CA110" si="233">(J110-J109)/$B109*J$3</f>
        <v>5.5956818106896785E-4</v>
      </c>
      <c r="CB110" s="24">
        <f t="shared" ref="CB110" si="234">(K110-K109)/$B109*K$3</f>
        <v>1.6488844515348105E-4</v>
      </c>
      <c r="CC110" s="24">
        <f t="shared" ref="CC110" si="235">(L110-L109)/$B109*L$3</f>
        <v>3.6837529705226749E-4</v>
      </c>
      <c r="CD110" s="24">
        <f t="shared" ref="CD110" si="236">(M110-M109)/$B109*M$3</f>
        <v>1.6899934980687415E-3</v>
      </c>
      <c r="CE110" s="24">
        <f t="shared" ref="CE110" si="237">(N110-N109)/$B109*N$3</f>
        <v>7.2748865004440306E-4</v>
      </c>
      <c r="CF110" s="24">
        <f t="shared" ref="CF110" si="238">+SUM(BT110:CE110)</f>
        <v>2.0083355872773576E-2</v>
      </c>
    </row>
    <row r="111" spans="1:84" x14ac:dyDescent="0.25">
      <c r="A111" s="31">
        <f>+[1]PAM!A112</f>
        <v>45931</v>
      </c>
      <c r="B111" s="17">
        <f>+[1]PAM!B112</f>
        <v>9584.1450000000004</v>
      </c>
      <c r="C111" s="17">
        <f>+[1]PAM!C112</f>
        <v>10132.2569</v>
      </c>
      <c r="D111" s="17">
        <f>+[1]PAM!D112</f>
        <v>7241.1962000000003</v>
      </c>
      <c r="E111" s="17">
        <f>+[1]PAM!E112</f>
        <v>7617.2626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8642.9079000000002</v>
      </c>
      <c r="K111" s="17">
        <f>+[1]PAM!K112</f>
        <v>8558.7170000000006</v>
      </c>
      <c r="L111" s="17">
        <f>+[1]PAM!L112</f>
        <v>7886.6605</v>
      </c>
      <c r="M111" s="17">
        <f>+[1]PAM!M112</f>
        <v>11600.612999999999</v>
      </c>
      <c r="N111" s="17">
        <f>+[1]PAM!N112</f>
        <v>9202.9794999999995</v>
      </c>
      <c r="O111" s="18">
        <f>+[1]PAM!R112</f>
        <v>8458.8881000000001</v>
      </c>
      <c r="P111" s="19">
        <f>+[1]PAM!S112</f>
        <v>9898.7806999999993</v>
      </c>
      <c r="Q111" s="20">
        <f>+[1]PAM!T112</f>
        <v>9162.8192999999992</v>
      </c>
      <c r="R111" s="18">
        <f t="shared" ref="R111" si="239">+SUMPRODUCT($C$3:$N$3,C111:N111)</f>
        <v>9584.0106658800014</v>
      </c>
      <c r="S111" s="19">
        <f t="shared" si="52"/>
        <v>9365.6561934251004</v>
      </c>
      <c r="T111" s="19">
        <f t="shared" si="53"/>
        <v>8978.0958622767866</v>
      </c>
      <c r="U111" s="19">
        <f t="shared" si="54"/>
        <v>8212.3284211968294</v>
      </c>
      <c r="V111" s="19"/>
      <c r="W111" s="20">
        <f t="shared" si="55"/>
        <v>9152.9731283576202</v>
      </c>
      <c r="X111" s="21"/>
      <c r="Y111" s="41">
        <f t="shared" ref="Y111" si="240">+B111/B110-1</f>
        <v>2.3208022495716518E-2</v>
      </c>
      <c r="Z111" s="24">
        <f t="shared" ref="Z111" si="241">+C111/C110-1</f>
        <v>2.1571438296592804E-2</v>
      </c>
      <c r="AA111" s="24">
        <f t="shared" ref="AA111" si="242">+D111/D110-1</f>
        <v>2.3676019234409207E-2</v>
      </c>
      <c r="AB111" s="24">
        <f t="shared" ref="AB111" si="243">+E111/E110-1</f>
        <v>1.4496383172715621E-2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1.9678735129025293E-2</v>
      </c>
      <c r="AH111" s="24">
        <f t="shared" ref="AH111" si="249">+K111/K110-1</f>
        <v>1.7835023882512457E-2</v>
      </c>
      <c r="AI111" s="24">
        <f t="shared" ref="AI111" si="250">+L111/L110-1</f>
        <v>1.9893776471404667E-2</v>
      </c>
      <c r="AJ111" s="24">
        <f t="shared" ref="AJ111" si="251">+M111/M110-1</f>
        <v>2.0644272638814076E-2</v>
      </c>
      <c r="AK111" s="24">
        <f t="shared" ref="AK111" si="252">+N111/N110-1</f>
        <v>2.5811997546205001E-2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2.3208836953469314E-2</v>
      </c>
      <c r="AP111" s="24">
        <f t="shared" ref="AP111" si="257">+S111/S110-1</f>
        <v>1.984743197954808E-2</v>
      </c>
      <c r="AQ111" s="24">
        <f t="shared" ref="AQ111" si="258">+T111/T110-1</f>
        <v>1.7972023439979168E-2</v>
      </c>
      <c r="AR111" s="24">
        <f t="shared" ref="AR111" si="259">+U111/U110-1</f>
        <v>1.6873870490113019E-2</v>
      </c>
      <c r="AS111" s="24" t="e">
        <f t="shared" ref="AS111" si="260">+V111/V110-1</f>
        <v>#DIV/0!</v>
      </c>
      <c r="AT111" s="24">
        <f t="shared" ref="AT111" si="261">+W111/W110-1</f>
        <v>2.3125884253326845E-2</v>
      </c>
      <c r="AU111" s="21"/>
      <c r="AV111" s="24">
        <f t="shared" ref="AV111" si="262">+B111/B99-1</f>
        <v>0.30781167813129207</v>
      </c>
      <c r="AW111" s="24">
        <f t="shared" ref="AW111" si="263">+C111/C99-1</f>
        <v>0.27545580716845897</v>
      </c>
      <c r="AX111" s="24">
        <f t="shared" ref="AX111" si="264">+D111/D99-1</f>
        <v>0.2807763264612344</v>
      </c>
      <c r="AY111" s="24">
        <f t="shared" ref="AY111" si="265">+E111/E99-1</f>
        <v>0.16480812240703613</v>
      </c>
      <c r="AZ111" s="24">
        <f t="shared" ref="AZ111" si="266">+F111/F99-1</f>
        <v>0.53380523805170799</v>
      </c>
      <c r="BA111" s="24">
        <f t="shared" ref="BA111" si="267">+G111/G99-1</f>
        <v>0.18444839295832249</v>
      </c>
      <c r="BB111" s="24">
        <f t="shared" ref="BB111" si="268">+H111/H99-1</f>
        <v>0.28956379705983637</v>
      </c>
      <c r="BC111" s="24">
        <f t="shared" ref="BC111" si="269">+I111/I99-1</f>
        <v>0.28101790697122775</v>
      </c>
      <c r="BD111" s="24">
        <f t="shared" ref="BD111" si="270">+J111/J99-1</f>
        <v>0.33802591748058708</v>
      </c>
      <c r="BE111" s="24">
        <f t="shared" ref="BE111" si="271">+K111/K99-1</f>
        <v>0.33402926273344535</v>
      </c>
      <c r="BF111" s="24">
        <f t="shared" ref="BF111" si="272">+L111/L99-1</f>
        <v>0.68974346695993649</v>
      </c>
      <c r="BG111" s="24">
        <f t="shared" ref="BG111" si="273">+M111/M99-1</f>
        <v>0.46647672919852301</v>
      </c>
      <c r="BH111" s="24">
        <f t="shared" ref="BH111" si="274">+N111/N99-1</f>
        <v>0.29886580662449003</v>
      </c>
      <c r="BI111" s="24">
        <f t="shared" ref="BI111" si="275">+O111/O99-1</f>
        <v>0.10766769304389756</v>
      </c>
      <c r="BJ111" s="24">
        <f t="shared" ref="BJ111" si="276">+P111/P99-1</f>
        <v>0.33039828792400172</v>
      </c>
      <c r="BK111" s="24">
        <f t="shared" ref="BK111" si="277">+Q111/Q99-1</f>
        <v>0.3597853630784591</v>
      </c>
      <c r="BL111" s="24">
        <f t="shared" ref="BL111" si="278">+R111/R99-1</f>
        <v>0.30779583219343487</v>
      </c>
      <c r="BM111" s="24">
        <f t="shared" ref="BM111" si="279">+S111/S99-1</f>
        <v>0.28382574886083112</v>
      </c>
      <c r="BN111" s="24">
        <f t="shared" ref="BN111" si="280">+T111/T99-1</f>
        <v>0.29173607342345864</v>
      </c>
      <c r="BO111" s="24">
        <f t="shared" ref="BO111" si="281">+U111/U99-1</f>
        <v>0.23122306824453576</v>
      </c>
      <c r="BP111" s="24" t="e">
        <f t="shared" ref="BP111" si="282">+V111/V99-1</f>
        <v>#DIV/0!</v>
      </c>
      <c r="BQ111" s="24">
        <f t="shared" ref="BQ111" si="283">+W111/W99-1</f>
        <v>0.26879675835743888</v>
      </c>
      <c r="BR111" s="21"/>
      <c r="BS111" s="35">
        <f t="shared" ref="BS111" si="284">+A111</f>
        <v>45931</v>
      </c>
      <c r="BT111" s="24">
        <f t="shared" ref="BT111" si="285">(C111-C110)/$B110*C$3</f>
        <v>6.5441273296073339E-3</v>
      </c>
      <c r="BU111" s="24">
        <f t="shared" ref="BU111" si="286">(D111-D110)/$B110*D$3</f>
        <v>6.7943924265816092E-4</v>
      </c>
      <c r="BV111" s="24">
        <f t="shared" ref="BV111" si="287">(E111-E110)/$B110*E$3</f>
        <v>1.2120009328731676E-3</v>
      </c>
      <c r="BW111" s="24">
        <f t="shared" ref="BW111" si="288">(F111-F110)/$B110*F$3</f>
        <v>2.7399194919140212E-3</v>
      </c>
      <c r="BX111" s="24">
        <f t="shared" ref="BX111" si="289">(G111-G110)/$B110*G$3</f>
        <v>7.5553989260535677E-4</v>
      </c>
      <c r="BY111" s="24">
        <f t="shared" ref="BY111" si="290">(H111-H110)/$B110*H$3</f>
        <v>2.2004789403722424E-3</v>
      </c>
      <c r="BZ111" s="24">
        <f t="shared" ref="BZ111" si="291">(I111-I110)/$B110*I$3</f>
        <v>4.205909571088658E-3</v>
      </c>
      <c r="CA111" s="24">
        <f t="shared" ref="CA111" si="292">(J111-J110)/$B110*J$3</f>
        <v>5.0929603733884156E-4</v>
      </c>
      <c r="CB111" s="24">
        <f t="shared" ref="CB111" si="293">(K111-K110)/$B110*K$3</f>
        <v>1.1832049285766958E-3</v>
      </c>
      <c r="CC111" s="24">
        <f t="shared" ref="CC111" si="294">(L111-L110)/$B110*L$3</f>
        <v>2.6441852311594194E-4</v>
      </c>
      <c r="CD111" s="24">
        <f t="shared" ref="CD111" si="295">(M111-M110)/$B110*M$3</f>
        <v>2.0290918280075703E-3</v>
      </c>
      <c r="CE111" s="24">
        <f t="shared" ref="CE111" si="296">(N111-N110)/$B110*N$3</f>
        <v>8.8506646000682506E-4</v>
      </c>
      <c r="CF111" s="24">
        <f t="shared" ref="CF111" si="297">+SUM(BT111:CE111)</f>
        <v>2.3208493178164813E-2</v>
      </c>
    </row>
    <row r="112" spans="1:84" x14ac:dyDescent="0.25">
      <c r="A112" s="31">
        <f>+[1]PAM!A113</f>
        <v>45962</v>
      </c>
      <c r="B112" s="17">
        <f>+[1]PAM!B113</f>
        <v>9821.3637999999992</v>
      </c>
      <c r="C112" s="17">
        <f>+[1]PAM!C113</f>
        <v>10406.9262</v>
      </c>
      <c r="D112" s="17">
        <f>+[1]PAM!D113</f>
        <v>7320.4231</v>
      </c>
      <c r="E112" s="17">
        <f>+[1]PAM!E113</f>
        <v>7688.4669000000004</v>
      </c>
      <c r="F112" s="17">
        <f>+[1]PAM!F113</f>
        <v>9769.8965000000007</v>
      </c>
      <c r="G112" s="17">
        <f>+[1]PAM!G113</f>
        <v>8310.7487000000001</v>
      </c>
      <c r="H112" s="17">
        <f>+[1]PAM!H113</f>
        <v>11578.5911</v>
      </c>
      <c r="I112" s="17">
        <f>+[1]PAM!I113</f>
        <v>10616.9913</v>
      </c>
      <c r="J112" s="17">
        <f>+[1]PAM!J113</f>
        <v>8866.2775999999994</v>
      </c>
      <c r="K112" s="17">
        <f>+[1]PAM!K113</f>
        <v>8791.6636999999992</v>
      </c>
      <c r="L112" s="17">
        <f>+[1]PAM!L113</f>
        <v>7999.1788999999999</v>
      </c>
      <c r="M112" s="17">
        <f>+[1]PAM!M113</f>
        <v>11920.8827</v>
      </c>
      <c r="N112" s="17">
        <f>+[1]PAM!N113</f>
        <v>9438.8273000000008</v>
      </c>
      <c r="O112" s="18">
        <f>+[1]PAM!R113</f>
        <v>8543.4315000000006</v>
      </c>
      <c r="P112" s="19">
        <f>+[1]PAM!S113</f>
        <v>10158.513800000001</v>
      </c>
      <c r="Q112" s="20">
        <f>+[1]PAM!T113</f>
        <v>9414.6473000000005</v>
      </c>
      <c r="R112" s="18">
        <f t="shared" ref="R112" si="298">+SUMPRODUCT($C$3:$N$3,C112:N112)</f>
        <v>9821.2286371099981</v>
      </c>
      <c r="S112" s="19">
        <f t="shared" si="52"/>
        <v>9579.4032256845821</v>
      </c>
      <c r="T112" s="19">
        <f t="shared" si="53"/>
        <v>9157.4052140625008</v>
      </c>
      <c r="U112" s="19">
        <f t="shared" si="54"/>
        <v>8350.4777578226403</v>
      </c>
      <c r="V112" s="19"/>
      <c r="W112" s="20">
        <f t="shared" si="55"/>
        <v>9351.7658089011438</v>
      </c>
      <c r="X112" s="21"/>
      <c r="Y112" s="41">
        <f t="shared" ref="Y112" si="299">+B112/B111-1</f>
        <v>2.4751169770490522E-2</v>
      </c>
      <c r="Z112" s="24">
        <f t="shared" ref="Z112" si="300">+C112/C111-1</f>
        <v>2.7108402669892673E-2</v>
      </c>
      <c r="AA112" s="24">
        <f t="shared" ref="AA112" si="301">+D112/D111-1</f>
        <v>1.094113428386323E-2</v>
      </c>
      <c r="AB112" s="24">
        <f t="shared" ref="AB112" si="302">+E112/E111-1</f>
        <v>9.3477544019553438E-3</v>
      </c>
      <c r="AC112" s="24">
        <f t="shared" ref="AC112" si="303">+F112/F111-1</f>
        <v>3.4976758593245227E-2</v>
      </c>
      <c r="AD112" s="24">
        <f t="shared" ref="AD112" si="304">+G112/G111-1</f>
        <v>1.0040772438273615E-2</v>
      </c>
      <c r="AE112" s="24">
        <f t="shared" ref="AE112" si="305">+H112/H111-1</f>
        <v>2.3056707873860827E-2</v>
      </c>
      <c r="AF112" s="24">
        <f t="shared" ref="AF112" si="306">+I112/I111-1</f>
        <v>3.090301575548704E-2</v>
      </c>
      <c r="AG112" s="24">
        <f t="shared" ref="AG112" si="307">+J112/J111-1</f>
        <v>2.5844276322787074E-2</v>
      </c>
      <c r="AH112" s="24">
        <f t="shared" ref="AH112" si="308">+K112/K111-1</f>
        <v>2.721747897494442E-2</v>
      </c>
      <c r="AI112" s="24">
        <f t="shared" ref="AI112" si="309">+L112/L111-1</f>
        <v>1.4266925779295336E-2</v>
      </c>
      <c r="AJ112" s="24">
        <f t="shared" ref="AJ112" si="310">+M112/M111-1</f>
        <v>2.7607997956659691E-2</v>
      </c>
      <c r="AK112" s="24">
        <f t="shared" ref="AK112" si="311">+N112/N111-1</f>
        <v>2.5627330800856551E-2</v>
      </c>
      <c r="AL112" s="24">
        <f t="shared" ref="AL112" si="312">+O112/O111-1</f>
        <v>9.9946232886094499E-3</v>
      </c>
      <c r="AM112" s="24">
        <f t="shared" ref="AM112" si="313">+P112/P111-1</f>
        <v>2.6238898291786716E-2</v>
      </c>
      <c r="AN112" s="24">
        <f t="shared" ref="AN112" si="314">+Q112/Q111-1</f>
        <v>2.7483680705129743E-2</v>
      </c>
      <c r="AO112" s="24">
        <f t="shared" ref="AO112" si="315">+R112/R111-1</f>
        <v>2.4751430220598003E-2</v>
      </c>
      <c r="AP112" s="24">
        <f t="shared" ref="AP112" si="316">+S112/S111-1</f>
        <v>2.2822429933904376E-2</v>
      </c>
      <c r="AQ112" s="24">
        <f t="shared" ref="AQ112" si="317">+T112/T111-1</f>
        <v>1.9971868705380702E-2</v>
      </c>
      <c r="AR112" s="24">
        <f t="shared" ref="AR112" si="318">+U112/U111-1</f>
        <v>1.6822188487887857E-2</v>
      </c>
      <c r="AS112" s="24" t="e">
        <f t="shared" ref="AS112" si="319">+V112/V111-1</f>
        <v>#DIV/0!</v>
      </c>
      <c r="AT112" s="24">
        <f t="shared" ref="AT112" si="320">+W112/W111-1</f>
        <v>2.1718918842624779E-2</v>
      </c>
      <c r="AU112" s="21"/>
      <c r="AV112" s="24">
        <f t="shared" ref="AV112" si="321">+B112/B100-1</f>
        <v>0.30987476015249027</v>
      </c>
      <c r="AW112" s="24">
        <f t="shared" ref="AW112" si="322">+C112/C100-1</f>
        <v>0.29813075952938206</v>
      </c>
      <c r="AX112" s="24">
        <f t="shared" ref="AX112" si="323">+D112/D100-1</f>
        <v>0.24726350103020245</v>
      </c>
      <c r="AY112" s="24">
        <f t="shared" ref="AY112" si="324">+E112/E100-1</f>
        <v>0.15333938529723801</v>
      </c>
      <c r="AZ112" s="24">
        <f t="shared" ref="AZ112" si="325">+F112/F100-1</f>
        <v>0.51529798704876462</v>
      </c>
      <c r="BA112" s="24">
        <f t="shared" ref="BA112" si="326">+G112/G100-1</f>
        <v>0.1737956345741527</v>
      </c>
      <c r="BB112" s="24">
        <f t="shared" ref="BB112" si="327">+H112/H100-1</f>
        <v>0.28269031322577964</v>
      </c>
      <c r="BC112" s="24">
        <f t="shared" ref="BC112" si="328">+I112/I100-1</f>
        <v>0.28812372850454637</v>
      </c>
      <c r="BD112" s="24">
        <f t="shared" ref="BD112" si="329">+J112/J100-1</f>
        <v>0.35355523677422052</v>
      </c>
      <c r="BE112" s="24">
        <f t="shared" ref="BE112" si="330">+K112/K100-1</f>
        <v>0.32956509505264431</v>
      </c>
      <c r="BF112" s="24">
        <f t="shared" ref="BF112" si="331">+L112/L100-1</f>
        <v>0.60019864104384291</v>
      </c>
      <c r="BG112" s="24">
        <f t="shared" ref="BG112" si="332">+M112/M100-1</f>
        <v>0.4527584823205375</v>
      </c>
      <c r="BH112" s="24">
        <f t="shared" ref="BH112" si="333">+N112/N100-1</f>
        <v>0.3040021967430353</v>
      </c>
      <c r="BI112" s="24">
        <f t="shared" ref="BI112" si="334">+O112/O100-1</f>
        <v>0.13052394260097278</v>
      </c>
      <c r="BJ112" s="24">
        <f t="shared" ref="BJ112" si="335">+P112/P100-1</f>
        <v>0.33041079469898849</v>
      </c>
      <c r="BK112" s="24">
        <f t="shared" ref="BK112" si="336">+Q112/Q100-1</f>
        <v>0.35045274781743463</v>
      </c>
      <c r="BL112" s="24">
        <f t="shared" ref="BL112" si="337">+R112/R100-1</f>
        <v>0.3098618479872941</v>
      </c>
      <c r="BM112" s="24">
        <f t="shared" ref="BM112" si="338">+S112/S100-1</f>
        <v>0.28864145067965441</v>
      </c>
      <c r="BN112" s="24">
        <f t="shared" ref="BN112" si="339">+T112/T100-1</f>
        <v>0.28372606345810447</v>
      </c>
      <c r="BO112" s="24">
        <f t="shared" ref="BO112" si="340">+U112/U100-1</f>
        <v>0.22434394625902176</v>
      </c>
      <c r="BP112" s="24" t="e">
        <f t="shared" ref="BP112" si="341">+V112/V100-1</f>
        <v>#DIV/0!</v>
      </c>
      <c r="BQ112" s="24">
        <f t="shared" ref="BQ112" si="342">+W112/W100-1</f>
        <v>0.26487168109873083</v>
      </c>
      <c r="BR112" s="21"/>
      <c r="BS112" s="35">
        <f t="shared" ref="BS112" si="343">+A112</f>
        <v>45962</v>
      </c>
      <c r="BT112" s="24">
        <f t="shared" ref="BT112" si="344">(C112-C111)/$B111*C$3</f>
        <v>8.2107224431600175E-3</v>
      </c>
      <c r="BU112" s="24">
        <f t="shared" ref="BU112" si="345">(D112-D111)/$B111*D$3</f>
        <v>3.1412527669395513E-4</v>
      </c>
      <c r="BV112" s="24">
        <f t="shared" ref="BV112" si="346">(E112-E111)/$B111*E$3</f>
        <v>7.7488482175510015E-4</v>
      </c>
      <c r="BW112" s="24">
        <f t="shared" ref="BW112" si="347">(F112-F111)/$B111*F$3</f>
        <v>2.98678971363643E-3</v>
      </c>
      <c r="BX112" s="24">
        <f t="shared" ref="BX112" si="348">(G112-G111)/$B111*G$3</f>
        <v>5.4651772484660716E-4</v>
      </c>
      <c r="BY112" s="24">
        <f t="shared" ref="BY112" si="349">(H112-H111)/$B111*H$3</f>
        <v>2.2217239159048577E-3</v>
      </c>
      <c r="BZ112" s="24">
        <f t="shared" ref="BZ112" si="350">(I112-I111)/$B111*I$3</f>
        <v>3.4568606151096446E-3</v>
      </c>
      <c r="CA112" s="24">
        <f t="shared" ref="CA112" si="351">(J112-J111)/$B111*J$3</f>
        <v>6.6655642417763703E-4</v>
      </c>
      <c r="CB112" s="24">
        <f t="shared" ref="CB112" si="352">(K112-K111)/$B111*K$3</f>
        <v>1.7961707726667213E-3</v>
      </c>
      <c r="CC112" s="24">
        <f t="shared" ref="CC112" si="353">(L112-L111)/$B111*L$3</f>
        <v>1.8901490325949773E-4</v>
      </c>
      <c r="CD112" s="24">
        <f t="shared" ref="CD112" si="354">(M112-M111)/$B111*M$3</f>
        <v>2.7067459538644353E-3</v>
      </c>
      <c r="CE112" s="24">
        <f t="shared" ref="CE112" si="355">(N112-N111)/$B111*N$3</f>
        <v>8.8097073239188771E-4</v>
      </c>
      <c r="CF112" s="24">
        <f t="shared" ref="CF112" si="356">+SUM(BT112:CE112)</f>
        <v>2.4751083297466791E-2</v>
      </c>
    </row>
    <row r="113" spans="1:84" x14ac:dyDescent="0.25">
      <c r="A113" s="31">
        <f>+[1]PAM!A114</f>
        <v>45992</v>
      </c>
      <c r="B113" s="17">
        <f>+[1]PAM!B114</f>
        <v>10107.607400000001</v>
      </c>
      <c r="C113" s="17">
        <f>+[1]PAM!C114</f>
        <v>10770.166800000001</v>
      </c>
      <c r="D113" s="17">
        <f>+[1]PAM!D114</f>
        <v>7518.2133000000003</v>
      </c>
      <c r="E113" s="17">
        <f>+[1]PAM!E114</f>
        <v>7756.0617000000002</v>
      </c>
      <c r="F113" s="17">
        <f>+[1]PAM!F114</f>
        <v>10096.164000000001</v>
      </c>
      <c r="G113" s="17">
        <f>+[1]PAM!G114</f>
        <v>8458.4673000000003</v>
      </c>
      <c r="H113" s="17">
        <f>+[1]PAM!H114</f>
        <v>11799.1155</v>
      </c>
      <c r="I113" s="17">
        <f>+[1]PAM!I114</f>
        <v>11002.171399999999</v>
      </c>
      <c r="J113" s="17">
        <f>+[1]PAM!J114</f>
        <v>9141.1429000000007</v>
      </c>
      <c r="K113" s="17">
        <f>+[1]PAM!K114</f>
        <v>9019.7417999999998</v>
      </c>
      <c r="L113" s="17">
        <f>+[1]PAM!L114</f>
        <v>8109.6171000000004</v>
      </c>
      <c r="M113" s="17">
        <f>+[1]PAM!M114</f>
        <v>12399.0533</v>
      </c>
      <c r="N113" s="17">
        <f>+[1]PAM!N114</f>
        <v>9624.1111000000001</v>
      </c>
      <c r="O113" s="18">
        <f>+[1]PAM!R114</f>
        <v>8600.1759999999995</v>
      </c>
      <c r="P113" s="19">
        <f>+[1]PAM!S114</f>
        <v>10470.6116</v>
      </c>
      <c r="Q113" s="20">
        <f>+[1]PAM!T114</f>
        <v>9751.2708999999995</v>
      </c>
      <c r="R113" s="18">
        <f t="shared" ref="R113" si="357">+SUMPRODUCT($C$3:$N$3,C113:N113)</f>
        <v>10107.467178020001</v>
      </c>
      <c r="S113" s="19">
        <f t="shared" si="52"/>
        <v>9857.950460433447</v>
      </c>
      <c r="T113" s="19">
        <f t="shared" si="53"/>
        <v>9376.8121535435275</v>
      </c>
      <c r="U113" s="19">
        <f t="shared" si="54"/>
        <v>8494.3264546863738</v>
      </c>
      <c r="V113" s="19"/>
      <c r="W113" s="20">
        <f t="shared" si="55"/>
        <v>9563.7289254037005</v>
      </c>
      <c r="X113" s="21"/>
      <c r="Y113" s="41">
        <f t="shared" ref="Y113" si="358">+B113/B112-1</f>
        <v>2.9144995117684314E-2</v>
      </c>
      <c r="Z113" s="24">
        <f t="shared" ref="Z113" si="359">+C113/C112-1</f>
        <v>3.490373555257853E-2</v>
      </c>
      <c r="AA113" s="24">
        <f t="shared" ref="AA113" si="360">+D113/D112-1</f>
        <v>2.7018957415180012E-2</v>
      </c>
      <c r="AB113" s="24">
        <f t="shared" ref="AB113" si="361">+E113/E112-1</f>
        <v>8.7917137290400849E-3</v>
      </c>
      <c r="AC113" s="24">
        <f t="shared" ref="AC113" si="362">+F113/F112-1</f>
        <v>3.3395184892695662E-2</v>
      </c>
      <c r="AD113" s="24">
        <f t="shared" ref="AD113" si="363">+G113/G112-1</f>
        <v>1.777440340603742E-2</v>
      </c>
      <c r="AE113" s="24">
        <f t="shared" ref="AE113" si="364">+H113/H112-1</f>
        <v>1.9045875106514565E-2</v>
      </c>
      <c r="AF113" s="24">
        <f t="shared" ref="AF113" si="365">+I113/I112-1</f>
        <v>3.6279590810251561E-2</v>
      </c>
      <c r="AG113" s="24">
        <f t="shared" ref="AG113" si="366">+J113/J112-1</f>
        <v>3.1001206188265629E-2</v>
      </c>
      <c r="AH113" s="24">
        <f t="shared" ref="AH113" si="367">+K113/K112-1</f>
        <v>2.5942541455492796E-2</v>
      </c>
      <c r="AI113" s="24">
        <f t="shared" ref="AI113" si="368">+L113/L112-1</f>
        <v>1.3806192033034792E-2</v>
      </c>
      <c r="AJ113" s="24">
        <f t="shared" ref="AJ113" si="369">+M113/M112-1</f>
        <v>4.0112012846162726E-2</v>
      </c>
      <c r="AK113" s="24">
        <f t="shared" ref="AK113" si="370">+N113/N112-1</f>
        <v>1.9629959751461756E-2</v>
      </c>
      <c r="AL113" s="24">
        <f t="shared" ref="AL113" si="371">+O113/O112-1</f>
        <v>6.641886225692728E-3</v>
      </c>
      <c r="AM113" s="24">
        <f t="shared" ref="AM113" si="372">+P113/P112-1</f>
        <v>3.0722781515540198E-2</v>
      </c>
      <c r="AN113" s="24">
        <f t="shared" ref="AN113" si="373">+Q113/Q112-1</f>
        <v>3.5755306521148E-2</v>
      </c>
      <c r="AO113" s="24">
        <f t="shared" ref="AO113" si="374">+R113/R112-1</f>
        <v>2.9144881102598053E-2</v>
      </c>
      <c r="AP113" s="24">
        <f t="shared" ref="AP113" si="375">+S113/S112-1</f>
        <v>2.9077723130185751E-2</v>
      </c>
      <c r="AQ113" s="24">
        <f t="shared" ref="AQ113" si="376">+T113/T112-1</f>
        <v>2.3959509746723562E-2</v>
      </c>
      <c r="AR113" s="24">
        <f t="shared" ref="AR113" si="377">+U113/U112-1</f>
        <v>1.7226403211358488E-2</v>
      </c>
      <c r="AS113" s="24" t="e">
        <f t="shared" ref="AS113" si="378">+V113/V112-1</f>
        <v>#DIV/0!</v>
      </c>
      <c r="AT113" s="24">
        <f t="shared" ref="AT113" si="379">+W113/W112-1</f>
        <v>2.2665571490338987E-2</v>
      </c>
      <c r="AU113" s="21"/>
      <c r="AV113" s="24">
        <f t="shared" ref="AV113" si="380">+B113/B101-1</f>
        <v>0.31484903104818929</v>
      </c>
      <c r="AW113" s="24">
        <f t="shared" ref="AW113" si="381">+C113/C101-1</f>
        <v>0.31484402339702466</v>
      </c>
      <c r="AX113" s="24">
        <f t="shared" ref="AX113" si="382">+D113/D101-1</f>
        <v>0.25194168681683871</v>
      </c>
      <c r="AY113" s="24">
        <f t="shared" ref="AY113" si="383">+E113/E101-1</f>
        <v>0.14747199919115395</v>
      </c>
      <c r="AZ113" s="24">
        <f t="shared" ref="AZ113" si="384">+F113/F101-1</f>
        <v>0.47768820723268623</v>
      </c>
      <c r="BA113" s="24">
        <f t="shared" ref="BA113" si="385">+G113/G101-1</f>
        <v>0.17884239194672968</v>
      </c>
      <c r="BB113" s="24">
        <f t="shared" ref="BB113" si="386">+H113/H101-1</f>
        <v>0.28170967468964814</v>
      </c>
      <c r="BC113" s="24">
        <f t="shared" ref="BC113" si="387">+I113/I101-1</f>
        <v>0.30541639102603679</v>
      </c>
      <c r="BD113" s="24">
        <f t="shared" ref="BD113" si="388">+J113/J101-1</f>
        <v>0.32879471002317984</v>
      </c>
      <c r="BE113" s="24">
        <f t="shared" ref="BE113" si="389">+K113/K101-1</f>
        <v>0.35215404755515012</v>
      </c>
      <c r="BF113" s="24">
        <f t="shared" ref="BF113" si="390">+L113/L101-1</f>
        <v>0.58476511538650966</v>
      </c>
      <c r="BG113" s="24">
        <f t="shared" ref="BG113" si="391">+M113/M101-1</f>
        <v>0.44712721855559479</v>
      </c>
      <c r="BH113" s="24">
        <f t="shared" ref="BH113" si="392">+N113/N101-1</f>
        <v>0.29854661470147481</v>
      </c>
      <c r="BI113" s="24">
        <f t="shared" ref="BI113" si="393">+O113/O101-1</f>
        <v>0.15481904315639627</v>
      </c>
      <c r="BJ113" s="24">
        <f t="shared" ref="BJ113" si="394">+P113/P101-1</f>
        <v>0.3320813941464511</v>
      </c>
      <c r="BK113" s="24">
        <f t="shared" ref="BK113" si="395">+Q113/Q101-1</f>
        <v>0.3504945337305827</v>
      </c>
      <c r="BL113" s="24">
        <f t="shared" ref="BL113" si="396">+R113/R101-1</f>
        <v>0.31483634286148199</v>
      </c>
      <c r="BM113" s="24">
        <f t="shared" ref="BM113" si="397">+S113/S101-1</f>
        <v>0.29781278387147392</v>
      </c>
      <c r="BN113" s="24">
        <f t="shared" ref="BN113" si="398">+T113/T101-1</f>
        <v>0.28651930261624248</v>
      </c>
      <c r="BO113" s="24">
        <f t="shared" ref="BO113" si="399">+U113/U101-1</f>
        <v>0.22841050392242312</v>
      </c>
      <c r="BP113" s="24" t="e">
        <f t="shared" ref="BP113" si="400">+V113/V101-1</f>
        <v>#DIV/0!</v>
      </c>
      <c r="BQ113" s="24">
        <f t="shared" ref="BQ113" si="401">+W113/W101-1</f>
        <v>0.26937088554104616</v>
      </c>
      <c r="BR113" s="21"/>
      <c r="BS113" s="35">
        <f t="shared" ref="BS113" si="402">+A113</f>
        <v>45992</v>
      </c>
      <c r="BT113" s="24">
        <f t="shared" ref="BT113" si="403">(C113-C112)/$B112*C$3</f>
        <v>1.0596128401230824E-2</v>
      </c>
      <c r="BU113" s="24">
        <f t="shared" ref="BU113" si="404">(D113-D112)/$B112*D$3</f>
        <v>7.6527331163519412E-4</v>
      </c>
      <c r="BV113" s="24">
        <f t="shared" ref="BV113" si="405">(E113-E112)/$B112*E$3</f>
        <v>7.1783693014202212E-4</v>
      </c>
      <c r="BW113" s="24">
        <f t="shared" ref="BW113" si="406">(F113-F112)/$B112*F$3</f>
        <v>2.8801898418628989E-3</v>
      </c>
      <c r="BX113" s="24">
        <f t="shared" ref="BX113" si="407">(G113-G112)/$B112*G$3</f>
        <v>9.5357013859928607E-4</v>
      </c>
      <c r="BY113" s="24">
        <f t="shared" ref="BY113" si="408">(H113-H112)/$B112*H$3</f>
        <v>1.8322089891426303E-3</v>
      </c>
      <c r="BZ113" s="24">
        <f t="shared" ref="BZ113" si="409">(I113-I112)/$B112*I$3</f>
        <v>4.0826558537623821E-3</v>
      </c>
      <c r="CA113" s="24">
        <f t="shared" ref="CA113" si="410">(J113-J112)/$B112*J$3</f>
        <v>8.0041303225118667E-4</v>
      </c>
      <c r="CB113" s="24">
        <f t="shared" ref="CB113" si="411">(K113-K112)/$B112*K$3</f>
        <v>1.7161538797697371E-3</v>
      </c>
      <c r="CC113" s="24">
        <f t="shared" ref="CC113" si="412">(L113-L112)/$B112*L$3</f>
        <v>1.8103952324828945E-4</v>
      </c>
      <c r="CD113" s="24">
        <f t="shared" ref="CD113" si="413">(M113-M112)/$B112*M$3</f>
        <v>3.943629356240725E-3</v>
      </c>
      <c r="CE113" s="24">
        <f t="shared" ref="CE113" si="414">(N113-N112)/$B112*N$3</f>
        <v>6.7538074905645722E-4</v>
      </c>
      <c r="CF113" s="24">
        <f t="shared" ref="CF113" si="415">+SUM(BT113:CE113)</f>
        <v>2.9144480006941635E-2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13"/>
  <sheetViews>
    <sheetView zoomScale="85" workbookViewId="0">
      <pane xSplit="1" ySplit="4" topLeftCell="B103" activePane="bottomRight" state="frozen"/>
      <selection pane="topRight" activeCell="B1" sqref="B1"/>
      <selection pane="bottomLeft" activeCell="A5" sqref="A5"/>
      <selection pane="bottomRight" activeCell="A113" sqref="A113:XFD113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4">+SUMPRODUCT($C$3:$N$3,C6:N6)</f>
        <v>101.60155157999999</v>
      </c>
      <c r="S6" s="19">
        <f t="shared" ref="S6:S69" si="5">+($C$3*$C6+$D$3*$D6+$E$3*$E6+$G$3*$G6+$K$3*$K6+$M$3*$M6+$N$3*$N6)/SUM($C$3:$E$3,$G$3,$K$3,$M$3:$N$3)</f>
        <v>101.29748537280997</v>
      </c>
      <c r="T6" s="19">
        <f t="shared" ref="T6:T69" si="6">+($E$3*$E6+$G$3*$G6+$K$3*$K6+$M$3*$M6+$N$3*$N6)/SUM($E$3,$G$3,$K$3,$M$3:$N$3)</f>
        <v>101.55008378453809</v>
      </c>
      <c r="U6" s="19">
        <f t="shared" ref="U6:U69" si="7">+($E$3*$E6+$G$3*$G6+$K$3*$K6+$N$3*$N6)/SUM($E$3,$G$3,$K$3,$N$3)</f>
        <v>101.28320050287357</v>
      </c>
      <c r="V6" s="19"/>
      <c r="W6" s="20">
        <f t="shared" ref="W6:W69" si="8">($E$3*$E6+SUMPRODUCT($G$3:$L$3,$G6:$L6)+$N$3*$N6)/SUM($E$3,$G$3:$L$3,$N$3)</f>
        <v>101.88970158864649</v>
      </c>
      <c r="X6" s="21"/>
      <c r="Y6" s="41">
        <f t="shared" ref="Y6:AN21" si="9">+B6/B5-1</f>
        <v>1.6013999999999973E-2</v>
      </c>
      <c r="Z6" s="24">
        <f t="shared" si="9"/>
        <v>1.0321999999999942E-2</v>
      </c>
      <c r="AA6" s="24">
        <f t="shared" si="9"/>
        <v>1.3444000000000011E-2</v>
      </c>
      <c r="AB6" s="24">
        <f t="shared" si="9"/>
        <v>4.830000000000112E-3</v>
      </c>
      <c r="AC6" s="24">
        <f t="shared" si="9"/>
        <v>1.5903999999999918E-2</v>
      </c>
      <c r="AD6" s="24">
        <f t="shared" si="9"/>
        <v>4.1210000000000413E-3</v>
      </c>
      <c r="AE6" s="24">
        <f t="shared" si="9"/>
        <v>2.7131999999999934E-2</v>
      </c>
      <c r="AF6" s="24">
        <f t="shared" si="9"/>
        <v>2.9279999999999973E-2</v>
      </c>
      <c r="AG6" s="24">
        <f t="shared" si="9"/>
        <v>4.1098000000000079E-2</v>
      </c>
      <c r="AH6" s="24">
        <f t="shared" si="9"/>
        <v>3.411199999999992E-2</v>
      </c>
      <c r="AI6" s="24">
        <f t="shared" si="9"/>
        <v>5.1229999999999887E-3</v>
      </c>
      <c r="AJ6" s="24">
        <f t="shared" si="9"/>
        <v>2.4799999999999933E-2</v>
      </c>
      <c r="AK6" s="24">
        <f t="shared" si="9"/>
        <v>2.0385000000000097E-2</v>
      </c>
      <c r="AL6" s="24">
        <f t="shared" si="9"/>
        <v>1.5611000000000042E-2</v>
      </c>
      <c r="AM6" s="24">
        <f t="shared" si="9"/>
        <v>1.433899999999988E-2</v>
      </c>
      <c r="AN6" s="24">
        <f t="shared" si="9"/>
        <v>2.2777000000000047E-2</v>
      </c>
      <c r="AO6" s="24">
        <f t="shared" ref="AO6:AT21" si="10">+R6/R5-1</f>
        <v>1.6015515799999713E-2</v>
      </c>
      <c r="AP6" s="24">
        <f t="shared" si="10"/>
        <v>1.2974853728099811E-2</v>
      </c>
      <c r="AQ6" s="24">
        <f t="shared" si="10"/>
        <v>1.5500837845381144E-2</v>
      </c>
      <c r="AR6" s="24">
        <f t="shared" si="10"/>
        <v>1.2832005028735605E-2</v>
      </c>
      <c r="AS6" s="24" t="e">
        <f t="shared" si="10"/>
        <v>#DIV/0!</v>
      </c>
      <c r="AT6" s="24">
        <f>+W6/W5-1</f>
        <v>1.8897015886464752E-2</v>
      </c>
      <c r="AU6" s="21"/>
      <c r="BR6" s="21"/>
      <c r="BS6" s="35">
        <f t="shared" ref="BS6:BS69" si="11">+A6</f>
        <v>42736</v>
      </c>
      <c r="BT6" s="24">
        <f>(C6-C5)/$B5*C$3</f>
        <v>3.5786374000000109E-3</v>
      </c>
      <c r="BU6" s="24">
        <f t="shared" ref="BU6:CE21" si="12">(D6-D5)/$B5*D$3</f>
        <v>4.2079719999999789E-4</v>
      </c>
      <c r="BV6" s="24">
        <f t="shared" si="12"/>
        <v>5.9747100000000512E-4</v>
      </c>
      <c r="BW6" s="24">
        <f t="shared" si="12"/>
        <v>1.1132800000000019E-3</v>
      </c>
      <c r="BX6" s="24">
        <f t="shared" si="12"/>
        <v>2.5220519999999712E-4</v>
      </c>
      <c r="BY6" s="24">
        <f t="shared" si="12"/>
        <v>1.7174556000000001E-3</v>
      </c>
      <c r="BZ6" s="24">
        <f t="shared" si="12"/>
        <v>2.4624479999999977E-3</v>
      </c>
      <c r="CA6" s="24">
        <f t="shared" si="12"/>
        <v>1.0644382000000018E-3</v>
      </c>
      <c r="CB6" s="24">
        <f t="shared" si="12"/>
        <v>2.0296639999999966E-3</v>
      </c>
      <c r="CC6" s="24">
        <f t="shared" si="12"/>
        <v>1.0450919999999923E-4</v>
      </c>
      <c r="CD6" s="24">
        <f t="shared" si="12"/>
        <v>1.9815200000000031E-3</v>
      </c>
      <c r="CE6" s="24">
        <f t="shared" si="12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6">
        <f>+CI$3*(C$95-C$55)/$B$55</f>
        <v>5.2388855408773107</v>
      </c>
      <c r="CJ6" s="56">
        <f t="shared" ref="CJ6:CT6" si="13">+CJ$3*(D$95-D$55)/$B$55</f>
        <v>0.32338208135873286</v>
      </c>
      <c r="CK6" s="56">
        <f t="shared" si="13"/>
        <v>1.3709939420801447</v>
      </c>
      <c r="CL6" s="56">
        <f t="shared" si="13"/>
        <v>0.96137170280299844</v>
      </c>
      <c r="CM6" s="56">
        <f t="shared" si="13"/>
        <v>0.79134274436392782</v>
      </c>
      <c r="CN6" s="56">
        <f t="shared" si="13"/>
        <v>1.0321984421920263</v>
      </c>
      <c r="CO6" s="56">
        <f t="shared" si="13"/>
        <v>1.2381191944421053</v>
      </c>
      <c r="CP6" s="56">
        <f t="shared" si="13"/>
        <v>0.32515057704000433</v>
      </c>
      <c r="CQ6" s="56">
        <f t="shared" si="13"/>
        <v>0.6949578996655642</v>
      </c>
      <c r="CR6" s="56">
        <f t="shared" si="13"/>
        <v>0.19730294786310512</v>
      </c>
      <c r="CS6" s="56">
        <f t="shared" si="13"/>
        <v>1.1917838706293431</v>
      </c>
      <c r="CT6" s="56">
        <f t="shared" si="13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4"/>
        <v>103.71162405999999</v>
      </c>
      <c r="S7" s="19">
        <f t="shared" si="5"/>
        <v>102.99430674996603</v>
      </c>
      <c r="T7" s="19">
        <f t="shared" si="6"/>
        <v>101.92303544515767</v>
      </c>
      <c r="U7" s="19">
        <f t="shared" si="7"/>
        <v>101.50268092672414</v>
      </c>
      <c r="V7" s="19"/>
      <c r="W7" s="20">
        <f t="shared" si="8"/>
        <v>102.93751614064816</v>
      </c>
      <c r="X7" s="21"/>
      <c r="Y7" s="41">
        <f t="shared" si="9"/>
        <v>2.0768414608460128E-2</v>
      </c>
      <c r="Z7" s="24">
        <f t="shared" si="9"/>
        <v>2.8176165618486015E-2</v>
      </c>
      <c r="AA7" s="24">
        <f t="shared" si="9"/>
        <v>4.060115803142561E-2</v>
      </c>
      <c r="AB7" s="24">
        <f t="shared" si="9"/>
        <v>-6.9564005851741051E-4</v>
      </c>
      <c r="AC7" s="24">
        <f t="shared" si="9"/>
        <v>6.0063746180741395E-2</v>
      </c>
      <c r="AD7" s="24">
        <f t="shared" si="9"/>
        <v>2.4140516929733735E-3</v>
      </c>
      <c r="AE7" s="24">
        <f t="shared" si="9"/>
        <v>1.3356608498226175E-2</v>
      </c>
      <c r="AF7" s="24">
        <f t="shared" si="9"/>
        <v>2.5642196486864721E-2</v>
      </c>
      <c r="AG7" s="24">
        <f t="shared" si="9"/>
        <v>2.8514126431901765E-2</v>
      </c>
      <c r="AH7" s="24">
        <f t="shared" si="9"/>
        <v>7.0591966827593389E-4</v>
      </c>
      <c r="AI7" s="24">
        <f t="shared" si="9"/>
        <v>2.3349381120519652E-2</v>
      </c>
      <c r="AJ7" s="24">
        <f t="shared" si="9"/>
        <v>8.8573380171739213E-3</v>
      </c>
      <c r="AK7" s="24">
        <f t="shared" si="9"/>
        <v>1.4576850894515214E-2</v>
      </c>
      <c r="AL7" s="24">
        <f t="shared" si="9"/>
        <v>1.9692579146937117E-2</v>
      </c>
      <c r="AM7" s="24">
        <f t="shared" si="9"/>
        <v>1.5148781620345941E-2</v>
      </c>
      <c r="AN7" s="24">
        <f t="shared" si="9"/>
        <v>4.3065106078842286E-2</v>
      </c>
      <c r="AO7" s="24">
        <f t="shared" si="10"/>
        <v>2.076811276192525E-2</v>
      </c>
      <c r="AP7" s="24">
        <f t="shared" si="10"/>
        <v>1.6750873636311558E-2</v>
      </c>
      <c r="AQ7" s="24">
        <f t="shared" si="10"/>
        <v>3.6725884087982497E-3</v>
      </c>
      <c r="AR7" s="24">
        <f t="shared" si="10"/>
        <v>2.1669973180236113E-3</v>
      </c>
      <c r="AS7" s="24" t="e">
        <f t="shared" si="10"/>
        <v>#DIV/0!</v>
      </c>
      <c r="AT7" s="24">
        <f t="shared" si="10"/>
        <v>1.0283812158287997E-2</v>
      </c>
      <c r="AU7" s="21"/>
      <c r="BR7" s="21"/>
      <c r="BS7" s="35">
        <f t="shared" si="11"/>
        <v>42767</v>
      </c>
      <c r="BT7" s="24">
        <f>(C7-C6)/$B6*C$3</f>
        <v>9.7139497093543942E-3</v>
      </c>
      <c r="BU7" s="24">
        <f t="shared" si="12"/>
        <v>1.2676017259604733E-3</v>
      </c>
      <c r="BV7" s="24">
        <f t="shared" si="12"/>
        <v>-8.510345329887683E-5</v>
      </c>
      <c r="BW7" s="24">
        <f t="shared" si="12"/>
        <v>4.2040070313991741E-3</v>
      </c>
      <c r="BX7" s="24">
        <f t="shared" si="12"/>
        <v>1.460105864682988E-4</v>
      </c>
      <c r="BY7" s="24">
        <f t="shared" si="12"/>
        <v>8.5472513174030852E-4</v>
      </c>
      <c r="BZ7" s="24">
        <f t="shared" si="12"/>
        <v>2.1846660577511771E-3</v>
      </c>
      <c r="CA7" s="24">
        <f t="shared" si="12"/>
        <v>7.567488243272226E-4</v>
      </c>
      <c r="CB7" s="24">
        <f t="shared" si="12"/>
        <v>4.2750395171724467E-5</v>
      </c>
      <c r="CC7" s="24">
        <f t="shared" si="12"/>
        <v>4.7122145954681832E-4</v>
      </c>
      <c r="CD7" s="24">
        <f t="shared" si="12"/>
        <v>7.1382116781854683E-4</v>
      </c>
      <c r="CE7" s="24">
        <f t="shared" si="12"/>
        <v>4.9774510981147693E-4</v>
      </c>
      <c r="CF7" s="24">
        <f t="shared" ref="CF7:CF70" si="14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4"/>
        <v>107.05458416</v>
      </c>
      <c r="S8" s="19">
        <f t="shared" si="5"/>
        <v>104.8927584408529</v>
      </c>
      <c r="T8" s="19">
        <f t="shared" si="6"/>
        <v>103.62830072564888</v>
      </c>
      <c r="U8" s="19">
        <f t="shared" si="7"/>
        <v>103.22484037356323</v>
      </c>
      <c r="V8" s="19"/>
      <c r="W8" s="20">
        <f t="shared" si="8"/>
        <v>106.04480550730779</v>
      </c>
      <c r="X8" s="21"/>
      <c r="Y8" s="41">
        <f t="shared" si="9"/>
        <v>3.2238469215082333E-2</v>
      </c>
      <c r="Z8" s="24">
        <f t="shared" si="9"/>
        <v>2.0407416713114968E-2</v>
      </c>
      <c r="AA8" s="24">
        <f t="shared" si="9"/>
        <v>1.5712252427718454E-2</v>
      </c>
      <c r="AB8" s="24">
        <f t="shared" si="9"/>
        <v>1.8003627016793589E-2</v>
      </c>
      <c r="AC8" s="24">
        <f t="shared" si="9"/>
        <v>0.12703229478802092</v>
      </c>
      <c r="AD8" s="24">
        <f t="shared" si="9"/>
        <v>1.3560248175690237E-2</v>
      </c>
      <c r="AE8" s="24">
        <f t="shared" si="9"/>
        <v>2.842770002622852E-2</v>
      </c>
      <c r="AF8" s="24">
        <f t="shared" si="9"/>
        <v>8.2876042107735692E-3</v>
      </c>
      <c r="AG8" s="24">
        <f t="shared" si="9"/>
        <v>5.6823785189169751E-2</v>
      </c>
      <c r="AH8" s="24">
        <f t="shared" si="9"/>
        <v>1.6059456419434071E-2</v>
      </c>
      <c r="AI8" s="24">
        <f t="shared" si="9"/>
        <v>0.27118429853625137</v>
      </c>
      <c r="AJ8" s="24">
        <f t="shared" si="9"/>
        <v>1.5924524870946977E-2</v>
      </c>
      <c r="AK8" s="24">
        <f t="shared" si="9"/>
        <v>2.0855650614967081E-2</v>
      </c>
      <c r="AL8" s="24">
        <f t="shared" si="9"/>
        <v>6.9282771233600826E-3</v>
      </c>
      <c r="AM8" s="24">
        <f t="shared" si="9"/>
        <v>2.2273369557300304E-2</v>
      </c>
      <c r="AN8" s="24">
        <f t="shared" si="9"/>
        <v>8.6939445437528073E-2</v>
      </c>
      <c r="AO8" s="24">
        <f t="shared" si="10"/>
        <v>3.2233224870396482E-2</v>
      </c>
      <c r="AP8" s="24">
        <f t="shared" si="10"/>
        <v>1.8432588662358196E-2</v>
      </c>
      <c r="AQ8" s="24">
        <f t="shared" si="10"/>
        <v>1.673091144747918E-2</v>
      </c>
      <c r="AR8" s="24">
        <f t="shared" si="10"/>
        <v>1.696664000512782E-2</v>
      </c>
      <c r="AS8" s="24" t="e">
        <f t="shared" si="10"/>
        <v>#DIV/0!</v>
      </c>
      <c r="AT8" s="24">
        <f t="shared" si="10"/>
        <v>3.01861700491588E-2</v>
      </c>
      <c r="AU8" s="21"/>
      <c r="BR8" s="21"/>
      <c r="BS8" s="35">
        <f t="shared" si="11"/>
        <v>42795</v>
      </c>
      <c r="BT8" s="24">
        <f t="shared" ref="BT8:CE42" si="15">(C8-C7)/$B7*C$3</f>
        <v>7.0866714877328004E-3</v>
      </c>
      <c r="BU8" s="24">
        <f t="shared" si="12"/>
        <v>5.0008051180437945E-4</v>
      </c>
      <c r="BV8" s="24">
        <f t="shared" si="12"/>
        <v>2.1562204769962831E-3</v>
      </c>
      <c r="BW8" s="24">
        <f t="shared" si="12"/>
        <v>9.2335758329596968E-3</v>
      </c>
      <c r="BX8" s="24">
        <f t="shared" si="12"/>
        <v>8.0542543498069504E-4</v>
      </c>
      <c r="BY8" s="24">
        <f t="shared" si="12"/>
        <v>1.805955655833731E-3</v>
      </c>
      <c r="BZ8" s="24">
        <f t="shared" si="12"/>
        <v>7.0945931743345459E-4</v>
      </c>
      <c r="CA8" s="24">
        <f t="shared" si="12"/>
        <v>1.5195146150619736E-3</v>
      </c>
      <c r="CB8" s="24">
        <f t="shared" si="12"/>
        <v>9.5344344648375697E-4</v>
      </c>
      <c r="CC8" s="24">
        <f t="shared" si="12"/>
        <v>5.4866964608553505E-3</v>
      </c>
      <c r="CD8" s="24">
        <f t="shared" si="12"/>
        <v>1.2683970437222486E-3</v>
      </c>
      <c r="CE8" s="24">
        <f t="shared" si="12"/>
        <v>7.078231440100695E-4</v>
      </c>
      <c r="CF8" s="24">
        <f t="shared" si="14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4"/>
        <v>109.9620319</v>
      </c>
      <c r="S9" s="19">
        <f t="shared" si="5"/>
        <v>107.30490160260763</v>
      </c>
      <c r="T9" s="19">
        <f t="shared" si="6"/>
        <v>106.09180025118613</v>
      </c>
      <c r="U9" s="19">
        <f t="shared" si="7"/>
        <v>105.78603358477012</v>
      </c>
      <c r="V9" s="19"/>
      <c r="W9" s="20">
        <f t="shared" si="8"/>
        <v>108.39970260538021</v>
      </c>
      <c r="X9" s="21"/>
      <c r="Y9" s="41">
        <f t="shared" si="9"/>
        <v>2.7159871094297294E-2</v>
      </c>
      <c r="Z9" s="24">
        <f t="shared" si="9"/>
        <v>2.2476669547202288E-2</v>
      </c>
      <c r="AA9" s="24">
        <f t="shared" si="9"/>
        <v>2.0095951962403324E-2</v>
      </c>
      <c r="AB9" s="24">
        <f t="shared" si="9"/>
        <v>3.557491667555257E-2</v>
      </c>
      <c r="AC9" s="24">
        <f t="shared" si="9"/>
        <v>8.6236855569662652E-2</v>
      </c>
      <c r="AD9" s="24">
        <f t="shared" si="9"/>
        <v>1.0852837793596137E-2</v>
      </c>
      <c r="AE9" s="24">
        <f t="shared" si="9"/>
        <v>2.0274840252606285E-2</v>
      </c>
      <c r="AF9" s="24">
        <f t="shared" si="9"/>
        <v>5.1379997782834419E-3</v>
      </c>
      <c r="AG9" s="24">
        <f t="shared" si="9"/>
        <v>6.6264591783533389E-2</v>
      </c>
      <c r="AH9" s="24">
        <f t="shared" si="9"/>
        <v>2.437941112414066E-2</v>
      </c>
      <c r="AI9" s="24">
        <f t="shared" si="9"/>
        <v>7.9179827613897746E-3</v>
      </c>
      <c r="AJ9" s="24">
        <f t="shared" si="9"/>
        <v>2.0213435446202688E-2</v>
      </c>
      <c r="AK9" s="24">
        <f t="shared" si="9"/>
        <v>1.1943984482187586E-2</v>
      </c>
      <c r="AL9" s="24">
        <f t="shared" si="9"/>
        <v>3.3480503190491673E-2</v>
      </c>
      <c r="AM9" s="24">
        <f t="shared" si="9"/>
        <v>2.0801033591731244E-2</v>
      </c>
      <c r="AN9" s="24">
        <f t="shared" si="9"/>
        <v>4.5410720507221614E-2</v>
      </c>
      <c r="AO9" s="24">
        <f t="shared" si="10"/>
        <v>2.7158554328272633E-2</v>
      </c>
      <c r="AP9" s="24">
        <f t="shared" si="10"/>
        <v>2.2996279224698712E-2</v>
      </c>
      <c r="AQ9" s="24">
        <f t="shared" si="10"/>
        <v>2.3772458954617548E-2</v>
      </c>
      <c r="AR9" s="24">
        <f t="shared" si="10"/>
        <v>2.4811791444173004E-2</v>
      </c>
      <c r="AS9" s="24" t="e">
        <f t="shared" si="10"/>
        <v>#DIV/0!</v>
      </c>
      <c r="AT9" s="24">
        <f t="shared" si="10"/>
        <v>2.2206623764425171E-2</v>
      </c>
      <c r="AU9" s="21"/>
      <c r="BR9" s="21"/>
      <c r="BS9" s="35">
        <f t="shared" si="11"/>
        <v>42826</v>
      </c>
      <c r="BT9" s="24">
        <f t="shared" si="15"/>
        <v>7.7157792723366271E-3</v>
      </c>
      <c r="BU9" s="24">
        <f t="shared" si="12"/>
        <v>6.2936229041146859E-4</v>
      </c>
      <c r="BV9" s="24">
        <f t="shared" si="12"/>
        <v>4.2019060296109448E-3</v>
      </c>
      <c r="BW9" s="24">
        <f t="shared" si="12"/>
        <v>6.843921348839376E-3</v>
      </c>
      <c r="BX9" s="24">
        <f t="shared" si="12"/>
        <v>6.329516603614917E-4</v>
      </c>
      <c r="BY9" s="24">
        <f t="shared" si="12"/>
        <v>1.2832655177245325E-3</v>
      </c>
      <c r="BZ9" s="24">
        <f t="shared" si="12"/>
        <v>4.2963233851757947E-4</v>
      </c>
      <c r="CA9" s="24">
        <f t="shared" si="12"/>
        <v>1.8141733688291064E-3</v>
      </c>
      <c r="CB9" s="24">
        <f t="shared" si="12"/>
        <v>1.4247097286441556E-3</v>
      </c>
      <c r="CC9" s="24">
        <f t="shared" si="12"/>
        <v>1.972828919714178E-4</v>
      </c>
      <c r="CD9" s="24">
        <f t="shared" si="12"/>
        <v>1.584565783942839E-3</v>
      </c>
      <c r="CE9" s="24">
        <f t="shared" si="12"/>
        <v>4.0089860352155316E-4</v>
      </c>
      <c r="CF9" s="24">
        <f t="shared" si="14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4"/>
        <v>111.63538155999998</v>
      </c>
      <c r="S10" s="19">
        <f t="shared" si="5"/>
        <v>108.88714165421702</v>
      </c>
      <c r="T10" s="19">
        <f t="shared" si="6"/>
        <v>107.99778791515489</v>
      </c>
      <c r="U10" s="19">
        <f t="shared" si="7"/>
        <v>107.70533437500002</v>
      </c>
      <c r="V10" s="19"/>
      <c r="W10" s="20">
        <f t="shared" si="8"/>
        <v>110.04441696674434</v>
      </c>
      <c r="X10" s="21"/>
      <c r="Y10" s="41">
        <f t="shared" si="9"/>
        <v>1.5217901359189323E-2</v>
      </c>
      <c r="Z10" s="24">
        <f t="shared" si="9"/>
        <v>1.1175359586939937E-2</v>
      </c>
      <c r="AA10" s="24">
        <f t="shared" si="9"/>
        <v>1.8176293851761782E-2</v>
      </c>
      <c r="AB10" s="24">
        <f t="shared" si="9"/>
        <v>1.8599549960607531E-2</v>
      </c>
      <c r="AC10" s="24">
        <f t="shared" si="9"/>
        <v>2.8845679784890166E-2</v>
      </c>
      <c r="AD10" s="24">
        <f t="shared" si="9"/>
        <v>2.8351560121248953E-2</v>
      </c>
      <c r="AE10" s="24">
        <f t="shared" si="9"/>
        <v>1.5510789338026187E-2</v>
      </c>
      <c r="AF10" s="24">
        <f t="shared" si="9"/>
        <v>1.1626418018284124E-2</v>
      </c>
      <c r="AG10" s="24">
        <f t="shared" si="9"/>
        <v>1.6508966805539593E-3</v>
      </c>
      <c r="AH10" s="24">
        <f t="shared" si="9"/>
        <v>1.0891332705100121E-2</v>
      </c>
      <c r="AI10" s="24">
        <f t="shared" si="9"/>
        <v>9.3490848580639607E-3</v>
      </c>
      <c r="AJ10" s="24">
        <f t="shared" si="9"/>
        <v>1.7353943552089746E-2</v>
      </c>
      <c r="AK10" s="24">
        <f t="shared" si="9"/>
        <v>1.1562704247793043E-2</v>
      </c>
      <c r="AL10" s="24">
        <f t="shared" si="9"/>
        <v>1.3217976447969182E-2</v>
      </c>
      <c r="AM10" s="24">
        <f t="shared" si="9"/>
        <v>1.5240066410059816E-2</v>
      </c>
      <c r="AN10" s="24">
        <f t="shared" si="9"/>
        <v>1.6411090643764448E-2</v>
      </c>
      <c r="AO10" s="24">
        <f t="shared" si="10"/>
        <v>1.521752218549155E-2</v>
      </c>
      <c r="AP10" s="24">
        <f t="shared" si="10"/>
        <v>1.4745272843817103E-2</v>
      </c>
      <c r="AQ10" s="24">
        <f t="shared" si="10"/>
        <v>1.7965456891636089E-2</v>
      </c>
      <c r="AR10" s="24">
        <f t="shared" si="10"/>
        <v>1.8143234273850561E-2</v>
      </c>
      <c r="AS10" s="24" t="e">
        <f t="shared" si="10"/>
        <v>#DIV/0!</v>
      </c>
      <c r="AT10" s="24">
        <f t="shared" si="10"/>
        <v>1.517268333614874E-2</v>
      </c>
      <c r="AU10" s="21"/>
      <c r="BR10" s="21"/>
      <c r="BS10" s="35">
        <f t="shared" si="11"/>
        <v>42856</v>
      </c>
      <c r="BT10" s="24">
        <f t="shared" si="15"/>
        <v>3.8187805672110502E-3</v>
      </c>
      <c r="BU10" s="24">
        <f t="shared" si="12"/>
        <v>5.65327938771912E-4</v>
      </c>
      <c r="BV10" s="24">
        <f t="shared" si="12"/>
        <v>2.2148706014590474E-3</v>
      </c>
      <c r="BW10" s="24">
        <f t="shared" si="12"/>
        <v>2.4209140198576777E-3</v>
      </c>
      <c r="BX10" s="24">
        <f t="shared" si="12"/>
        <v>1.627249264750015E-3</v>
      </c>
      <c r="BY10" s="24">
        <f t="shared" si="12"/>
        <v>9.7515155152752087E-4</v>
      </c>
      <c r="BZ10" s="24">
        <f t="shared" si="12"/>
        <v>9.5134154703509102E-4</v>
      </c>
      <c r="CA10" s="24">
        <f t="shared" si="12"/>
        <v>4.6918497743779448E-5</v>
      </c>
      <c r="CB10" s="24">
        <f t="shared" si="12"/>
        <v>6.347562716778201E-4</v>
      </c>
      <c r="CC10" s="24">
        <f t="shared" si="12"/>
        <v>2.2857626138341632E-4</v>
      </c>
      <c r="CD10" s="24">
        <f t="shared" si="12"/>
        <v>1.3512052279593244E-3</v>
      </c>
      <c r="CE10" s="24">
        <f t="shared" si="12"/>
        <v>3.8235181779986885E-4</v>
      </c>
      <c r="CF10" s="24">
        <f t="shared" si="14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4"/>
        <v>112.69188312</v>
      </c>
      <c r="S11" s="19">
        <f t="shared" si="5"/>
        <v>109.94169770473992</v>
      </c>
      <c r="T11" s="19">
        <f t="shared" si="6"/>
        <v>109.50916508512418</v>
      </c>
      <c r="U11" s="19">
        <f t="shared" si="7"/>
        <v>109.54106914511495</v>
      </c>
      <c r="V11" s="19"/>
      <c r="W11" s="20">
        <f t="shared" si="8"/>
        <v>111.60741950857869</v>
      </c>
      <c r="X11" s="21"/>
      <c r="Y11" s="41">
        <f t="shared" si="9"/>
        <v>9.4628972732810901E-3</v>
      </c>
      <c r="Z11" s="24">
        <f t="shared" si="9"/>
        <v>5.8991263088259416E-3</v>
      </c>
      <c r="AA11" s="24">
        <f t="shared" si="9"/>
        <v>3.1018886376139587E-3</v>
      </c>
      <c r="AB11" s="24">
        <f t="shared" si="9"/>
        <v>2.8750870613199142E-2</v>
      </c>
      <c r="AC11" s="24">
        <f t="shared" si="9"/>
        <v>5.6037009049523245E-3</v>
      </c>
      <c r="AD11" s="24">
        <f t="shared" si="9"/>
        <v>4.6034715569200912E-3</v>
      </c>
      <c r="AE11" s="24">
        <f t="shared" si="9"/>
        <v>1.598888451089775E-2</v>
      </c>
      <c r="AF11" s="24">
        <f t="shared" si="9"/>
        <v>8.9011669269076776E-3</v>
      </c>
      <c r="AG11" s="24">
        <f t="shared" si="9"/>
        <v>7.990177137519261E-3</v>
      </c>
      <c r="AH11" s="24">
        <f t="shared" si="9"/>
        <v>1.3450266617439421E-2</v>
      </c>
      <c r="AI11" s="24">
        <f t="shared" si="9"/>
        <v>3.1476375052248429E-3</v>
      </c>
      <c r="AJ11" s="24">
        <f t="shared" si="9"/>
        <v>3.4967087641537553E-3</v>
      </c>
      <c r="AK11" s="24">
        <f t="shared" si="9"/>
        <v>2.8738102434835433E-3</v>
      </c>
      <c r="AL11" s="24">
        <f t="shared" si="9"/>
        <v>1.4199446125442217E-2</v>
      </c>
      <c r="AM11" s="24">
        <f t="shared" si="9"/>
        <v>9.810140506292031E-3</v>
      </c>
      <c r="AN11" s="24">
        <f t="shared" si="9"/>
        <v>5.2803169813402384E-3</v>
      </c>
      <c r="AO11" s="24">
        <f t="shared" si="10"/>
        <v>9.4638594434524048E-3</v>
      </c>
      <c r="AP11" s="24">
        <f t="shared" si="10"/>
        <v>9.6848538266507411E-3</v>
      </c>
      <c r="AQ11" s="24">
        <f t="shared" si="10"/>
        <v>1.3994519694761287E-2</v>
      </c>
      <c r="AR11" s="24">
        <f t="shared" si="10"/>
        <v>1.7044046896724785E-2</v>
      </c>
      <c r="AS11" s="24" t="e">
        <f t="shared" si="10"/>
        <v>#DIV/0!</v>
      </c>
      <c r="AT11" s="24">
        <f t="shared" si="10"/>
        <v>1.4203378825721646E-2</v>
      </c>
      <c r="AU11" s="21"/>
      <c r="BR11" s="21"/>
      <c r="BS11" s="35">
        <f t="shared" si="11"/>
        <v>42887</v>
      </c>
      <c r="BT11" s="24">
        <f t="shared" si="15"/>
        <v>2.0077891540363426E-3</v>
      </c>
      <c r="BU11" s="24">
        <f t="shared" si="12"/>
        <v>9.6757587158264984E-5</v>
      </c>
      <c r="BV11" s="24">
        <f t="shared" si="12"/>
        <v>3.4351138521623828E-3</v>
      </c>
      <c r="BW11" s="24">
        <f t="shared" si="12"/>
        <v>4.7661148733383138E-4</v>
      </c>
      <c r="BX11" s="24">
        <f t="shared" si="12"/>
        <v>2.6763624637214141E-4</v>
      </c>
      <c r="BY11" s="24">
        <f t="shared" si="12"/>
        <v>1.0054990325701421E-3</v>
      </c>
      <c r="BZ11" s="24">
        <f t="shared" si="12"/>
        <v>7.2576892758607805E-4</v>
      </c>
      <c r="CA11" s="24">
        <f t="shared" si="12"/>
        <v>2.2404627539503345E-4</v>
      </c>
      <c r="CB11" s="24">
        <f t="shared" si="12"/>
        <v>7.8055242036619064E-4</v>
      </c>
      <c r="CC11" s="24">
        <f t="shared" si="12"/>
        <v>7.6511877888853287E-5</v>
      </c>
      <c r="CD11" s="24">
        <f t="shared" si="12"/>
        <v>2.7283206134221411E-4</v>
      </c>
      <c r="CE11" s="24">
        <f t="shared" si="12"/>
        <v>9.4688093446559612E-5</v>
      </c>
      <c r="CF11" s="24">
        <f t="shared" si="14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4"/>
        <v>114.28537817</v>
      </c>
      <c r="S12" s="19">
        <f t="shared" si="5"/>
        <v>111.1930795192177</v>
      </c>
      <c r="T12" s="19">
        <f t="shared" si="6"/>
        <v>110.83279924644151</v>
      </c>
      <c r="U12" s="19">
        <f t="shared" si="7"/>
        <v>110.71389612068967</v>
      </c>
      <c r="V12" s="19"/>
      <c r="W12" s="20">
        <f t="shared" si="8"/>
        <v>113.39176954035163</v>
      </c>
      <c r="X12" s="21"/>
      <c r="Y12" s="41">
        <f t="shared" si="9"/>
        <v>1.4138486712502285E-2</v>
      </c>
      <c r="Z12" s="24">
        <f t="shared" si="9"/>
        <v>9.8359019947569237E-3</v>
      </c>
      <c r="AA12" s="24">
        <f t="shared" si="9"/>
        <v>2.0385322925916549E-2</v>
      </c>
      <c r="AB12" s="24">
        <f t="shared" si="9"/>
        <v>-2.9334766115189925E-3</v>
      </c>
      <c r="AC12" s="24">
        <f t="shared" si="9"/>
        <v>1.6361858205048874E-2</v>
      </c>
      <c r="AD12" s="24">
        <f t="shared" si="9"/>
        <v>2.650964063729E-2</v>
      </c>
      <c r="AE12" s="24">
        <f t="shared" si="9"/>
        <v>2.9925027688637806E-2</v>
      </c>
      <c r="AF12" s="24">
        <f t="shared" si="9"/>
        <v>2.9134660117000166E-2</v>
      </c>
      <c r="AG12" s="24">
        <f t="shared" si="9"/>
        <v>-1.224691487737406E-3</v>
      </c>
      <c r="AH12" s="24">
        <f t="shared" si="9"/>
        <v>2.476820867970253E-2</v>
      </c>
      <c r="AI12" s="24">
        <f t="shared" si="9"/>
        <v>1.4230461686267404E-2</v>
      </c>
      <c r="AJ12" s="24">
        <f t="shared" si="9"/>
        <v>1.6902502787985219E-2</v>
      </c>
      <c r="AK12" s="24">
        <f t="shared" si="9"/>
        <v>8.4851992906573859E-3</v>
      </c>
      <c r="AL12" s="24">
        <f t="shared" si="9"/>
        <v>-6.4409286567598256E-3</v>
      </c>
      <c r="AM12" s="24">
        <f t="shared" si="9"/>
        <v>1.5912107144607779E-2</v>
      </c>
      <c r="AN12" s="24">
        <f t="shared" si="9"/>
        <v>2.1172602934373508E-2</v>
      </c>
      <c r="AO12" s="24">
        <f t="shared" si="10"/>
        <v>1.4140282386648551E-2</v>
      </c>
      <c r="AP12" s="24">
        <f t="shared" si="10"/>
        <v>1.1382231133436838E-2</v>
      </c>
      <c r="AQ12" s="24">
        <f t="shared" si="10"/>
        <v>1.2086971536021007E-2</v>
      </c>
      <c r="AR12" s="24">
        <f t="shared" si="10"/>
        <v>1.0706732960776622E-2</v>
      </c>
      <c r="AS12" s="24" t="e">
        <f t="shared" si="10"/>
        <v>#DIV/0!</v>
      </c>
      <c r="AT12" s="24">
        <f t="shared" si="10"/>
        <v>1.5987736654334173E-2</v>
      </c>
      <c r="AU12" s="21"/>
      <c r="BR12" s="21"/>
      <c r="BS12" s="35">
        <f t="shared" si="11"/>
        <v>42917</v>
      </c>
      <c r="BT12" s="24">
        <f t="shared" si="15"/>
        <v>3.3358665713038292E-3</v>
      </c>
      <c r="BU12" s="24">
        <f t="shared" si="12"/>
        <v>6.3187490904444078E-4</v>
      </c>
      <c r="BV12" s="24">
        <f t="shared" si="12"/>
        <v>-3.5718451288640791E-4</v>
      </c>
      <c r="BW12" s="24">
        <f t="shared" si="12"/>
        <v>1.3863046665081185E-3</v>
      </c>
      <c r="BX12" s="24">
        <f t="shared" si="12"/>
        <v>1.5337960678803505E-3</v>
      </c>
      <c r="BY12" s="24">
        <f t="shared" si="12"/>
        <v>1.8940727147527248E-3</v>
      </c>
      <c r="BZ12" s="24">
        <f t="shared" si="12"/>
        <v>2.3742128129314814E-3</v>
      </c>
      <c r="CA12" s="24">
        <f t="shared" si="12"/>
        <v>-3.4290511161354508E-5</v>
      </c>
      <c r="CB12" s="24">
        <f t="shared" si="12"/>
        <v>1.4430383060437121E-3</v>
      </c>
      <c r="CC12" s="24">
        <f t="shared" si="12"/>
        <v>3.437459846449268E-4</v>
      </c>
      <c r="CD12" s="24">
        <f t="shared" si="12"/>
        <v>1.3110297588834789E-3</v>
      </c>
      <c r="CE12" s="24">
        <f t="shared" si="12"/>
        <v>2.7775076225193757E-4</v>
      </c>
      <c r="CF12" s="24">
        <f t="shared" si="14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4"/>
        <v>115.73831754</v>
      </c>
      <c r="S13" s="19">
        <f t="shared" si="5"/>
        <v>112.54909129430938</v>
      </c>
      <c r="T13" s="19">
        <f t="shared" si="6"/>
        <v>112.0130709461345</v>
      </c>
      <c r="U13" s="19">
        <f t="shared" si="7"/>
        <v>111.75645847701151</v>
      </c>
      <c r="V13" s="19"/>
      <c r="W13" s="20">
        <f t="shared" si="8"/>
        <v>114.81151802584199</v>
      </c>
      <c r="X13" s="21"/>
      <c r="Y13" s="41">
        <f t="shared" si="9"/>
        <v>1.2712001589000099E-2</v>
      </c>
      <c r="Z13" s="24">
        <f t="shared" si="9"/>
        <v>1.315178403802264E-2</v>
      </c>
      <c r="AA13" s="24">
        <f t="shared" si="9"/>
        <v>1.9060389954239199E-2</v>
      </c>
      <c r="AB13" s="24">
        <f t="shared" si="9"/>
        <v>-2.6482581531812599E-3</v>
      </c>
      <c r="AC13" s="24">
        <f t="shared" si="9"/>
        <v>7.676305447998466E-3</v>
      </c>
      <c r="AD13" s="24">
        <f t="shared" si="9"/>
        <v>7.1020428317098983E-3</v>
      </c>
      <c r="AE13" s="24">
        <f t="shared" si="9"/>
        <v>2.0794701758497736E-2</v>
      </c>
      <c r="AF13" s="24">
        <f t="shared" si="9"/>
        <v>1.1868892254520036E-2</v>
      </c>
      <c r="AG13" s="24">
        <f t="shared" si="9"/>
        <v>2.3272193521557849E-2</v>
      </c>
      <c r="AH13" s="24">
        <f t="shared" si="9"/>
        <v>3.1286644346224968E-2</v>
      </c>
      <c r="AI13" s="24">
        <f t="shared" si="9"/>
        <v>1.5117705300802475E-2</v>
      </c>
      <c r="AJ13" s="24">
        <f t="shared" si="9"/>
        <v>1.4922636185572546E-2</v>
      </c>
      <c r="AK13" s="24">
        <f t="shared" si="9"/>
        <v>1.8397775815835793E-2</v>
      </c>
      <c r="AL13" s="24">
        <f t="shared" si="9"/>
        <v>1.2980816420010255E-2</v>
      </c>
      <c r="AM13" s="24">
        <f t="shared" si="9"/>
        <v>1.2409495480023569E-2</v>
      </c>
      <c r="AN13" s="24">
        <f t="shared" si="9"/>
        <v>1.3581014093326349E-2</v>
      </c>
      <c r="AO13" s="24">
        <f t="shared" si="10"/>
        <v>1.2713256877347368E-2</v>
      </c>
      <c r="AP13" s="24">
        <f t="shared" si="10"/>
        <v>1.2195109452448616E-2</v>
      </c>
      <c r="AQ13" s="24">
        <f t="shared" si="10"/>
        <v>1.0649119283440811E-2</v>
      </c>
      <c r="AR13" s="24">
        <f t="shared" si="10"/>
        <v>9.4167253872570189E-3</v>
      </c>
      <c r="AS13" s="24" t="e">
        <f t="shared" si="10"/>
        <v>#DIV/0!</v>
      </c>
      <c r="AT13" s="24">
        <f t="shared" si="10"/>
        <v>1.2520736657038567E-2</v>
      </c>
      <c r="AU13" s="21"/>
      <c r="BR13" s="21"/>
      <c r="BS13" s="35">
        <f t="shared" si="11"/>
        <v>42948</v>
      </c>
      <c r="BT13" s="24">
        <f t="shared" si="15"/>
        <v>4.4415309176913708E-3</v>
      </c>
      <c r="BU13" s="24">
        <f t="shared" si="12"/>
        <v>5.9444576180572135E-4</v>
      </c>
      <c r="BV13" s="24">
        <f t="shared" si="12"/>
        <v>-3.1702767712846295E-4</v>
      </c>
      <c r="BW13" s="24">
        <f t="shared" si="12"/>
        <v>6.5182258147782242E-4</v>
      </c>
      <c r="BX13" s="24">
        <f t="shared" si="12"/>
        <v>4.1592290199036553E-4</v>
      </c>
      <c r="BY13" s="24">
        <f t="shared" si="12"/>
        <v>1.3366667045833335E-3</v>
      </c>
      <c r="BZ13" s="24">
        <f t="shared" si="12"/>
        <v>9.8151019768878255E-4</v>
      </c>
      <c r="CA13" s="24">
        <f t="shared" si="12"/>
        <v>6.4173409271676106E-4</v>
      </c>
      <c r="CB13" s="24">
        <f t="shared" si="12"/>
        <v>1.8419194177399236E-3</v>
      </c>
      <c r="CC13" s="24">
        <f t="shared" si="12"/>
        <v>3.6521104565137932E-4</v>
      </c>
      <c r="CD13" s="24">
        <f t="shared" si="12"/>
        <v>1.1606175575771946E-3</v>
      </c>
      <c r="CE13" s="24">
        <f t="shared" si="12"/>
        <v>5.9886757485844426E-4</v>
      </c>
      <c r="CF13" s="24">
        <f t="shared" si="14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4"/>
        <v>117.77787814999999</v>
      </c>
      <c r="S14" s="19">
        <f t="shared" si="5"/>
        <v>114.78256315360586</v>
      </c>
      <c r="T14" s="19">
        <f t="shared" si="6"/>
        <v>113.57174342729553</v>
      </c>
      <c r="U14" s="19">
        <f t="shared" si="7"/>
        <v>113.22227948994252</v>
      </c>
      <c r="V14" s="19"/>
      <c r="W14" s="20">
        <f t="shared" si="8"/>
        <v>116.28680048718493</v>
      </c>
      <c r="X14" s="21"/>
      <c r="Y14" s="41">
        <f t="shared" si="9"/>
        <v>1.7622485171312929E-2</v>
      </c>
      <c r="Z14" s="24">
        <f t="shared" si="9"/>
        <v>2.7166155084699106E-2</v>
      </c>
      <c r="AA14" s="24">
        <f t="shared" si="9"/>
        <v>6.5370966880204939E-3</v>
      </c>
      <c r="AB14" s="24">
        <f t="shared" si="9"/>
        <v>1.2681752291989312E-2</v>
      </c>
      <c r="AC14" s="24">
        <f t="shared" si="9"/>
        <v>1.0907052755002589E-2</v>
      </c>
      <c r="AD14" s="24">
        <f t="shared" si="9"/>
        <v>1.1419144431249029E-2</v>
      </c>
      <c r="AE14" s="24">
        <f t="shared" si="9"/>
        <v>1.9361526299751297E-2</v>
      </c>
      <c r="AF14" s="24">
        <f t="shared" si="9"/>
        <v>7.0230301921703209E-3</v>
      </c>
      <c r="AG14" s="24">
        <f t="shared" si="9"/>
        <v>1.1966193635645883E-2</v>
      </c>
      <c r="AH14" s="24">
        <f t="shared" si="9"/>
        <v>1.3956667103991682E-2</v>
      </c>
      <c r="AI14" s="24">
        <f t="shared" si="9"/>
        <v>1.3364001630466582E-2</v>
      </c>
      <c r="AJ14" s="24">
        <f t="shared" si="9"/>
        <v>1.6670327490186709E-2</v>
      </c>
      <c r="AK14" s="24">
        <f t="shared" si="9"/>
        <v>1.6161050504180263E-2</v>
      </c>
      <c r="AL14" s="24">
        <f t="shared" si="9"/>
        <v>3.4803548181902233E-2</v>
      </c>
      <c r="AM14" s="24">
        <f t="shared" si="9"/>
        <v>1.7466424131378666E-2</v>
      </c>
      <c r="AN14" s="24">
        <f t="shared" si="9"/>
        <v>7.4935727033333954E-3</v>
      </c>
      <c r="AO14" s="24">
        <f t="shared" si="10"/>
        <v>1.762217261621335E-2</v>
      </c>
      <c r="AP14" s="24">
        <f t="shared" si="10"/>
        <v>1.9844423740890793E-2</v>
      </c>
      <c r="AQ14" s="24">
        <f t="shared" si="10"/>
        <v>1.3915094622399593E-2</v>
      </c>
      <c r="AR14" s="24">
        <f t="shared" si="10"/>
        <v>1.3116208520803641E-2</v>
      </c>
      <c r="AS14" s="24" t="e">
        <f t="shared" si="10"/>
        <v>#DIV/0!</v>
      </c>
      <c r="AT14" s="24">
        <f t="shared" si="10"/>
        <v>1.2849603303833002E-2</v>
      </c>
      <c r="AU14" s="21"/>
      <c r="BR14" s="21"/>
      <c r="BS14" s="35">
        <f t="shared" si="11"/>
        <v>42979</v>
      </c>
      <c r="BT14" s="24">
        <f t="shared" si="15"/>
        <v>9.1783529249126056E-3</v>
      </c>
      <c r="BU14" s="24">
        <f t="shared" si="12"/>
        <v>2.0515368697538019E-4</v>
      </c>
      <c r="BV14" s="24">
        <f t="shared" si="12"/>
        <v>1.4951285008877745E-3</v>
      </c>
      <c r="BW14" s="24">
        <f t="shared" si="12"/>
        <v>9.2155160123899452E-4</v>
      </c>
      <c r="BX14" s="24">
        <f t="shared" si="12"/>
        <v>6.6504438885936826E-4</v>
      </c>
      <c r="BY14" s="24">
        <f t="shared" si="12"/>
        <v>1.2544763410619634E-3</v>
      </c>
      <c r="BZ14" s="24">
        <f t="shared" si="12"/>
        <v>5.8029316087558971E-4</v>
      </c>
      <c r="CA14" s="24">
        <f t="shared" si="12"/>
        <v>3.3341031722373954E-4</v>
      </c>
      <c r="CB14" s="24">
        <f t="shared" si="12"/>
        <v>8.3673280714714683E-4</v>
      </c>
      <c r="CC14" s="24">
        <f t="shared" si="12"/>
        <v>3.2361228113376506E-4</v>
      </c>
      <c r="CD14" s="24">
        <f t="shared" si="12"/>
        <v>1.2993755751111323E-3</v>
      </c>
      <c r="CE14" s="24">
        <f t="shared" si="12"/>
        <v>5.2901324969651688E-4</v>
      </c>
      <c r="CF14" s="24">
        <f t="shared" si="14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4"/>
        <v>119.99358551999998</v>
      </c>
      <c r="S15" s="19">
        <f t="shared" si="5"/>
        <v>117.1207200461768</v>
      </c>
      <c r="T15" s="19">
        <f t="shared" si="6"/>
        <v>115.96848989673454</v>
      </c>
      <c r="U15" s="19">
        <f t="shared" si="7"/>
        <v>115.59774410919539</v>
      </c>
      <c r="V15" s="19"/>
      <c r="W15" s="20">
        <f t="shared" si="8"/>
        <v>118.54771512391444</v>
      </c>
      <c r="X15" s="21"/>
      <c r="Y15" s="41">
        <f t="shared" si="9"/>
        <v>1.881334475594354E-2</v>
      </c>
      <c r="Z15" s="24">
        <f t="shared" si="9"/>
        <v>1.8988117536775428E-2</v>
      </c>
      <c r="AA15" s="24">
        <f t="shared" si="9"/>
        <v>2.7396322043765631E-2</v>
      </c>
      <c r="AB15" s="24">
        <f t="shared" si="9"/>
        <v>3.123707556375166E-2</v>
      </c>
      <c r="AC15" s="24">
        <f t="shared" si="9"/>
        <v>8.9093577997243489E-3</v>
      </c>
      <c r="AD15" s="24">
        <f t="shared" si="9"/>
        <v>9.6196227377145505E-3</v>
      </c>
      <c r="AE15" s="24">
        <f t="shared" si="9"/>
        <v>1.3519310106110849E-2</v>
      </c>
      <c r="AF15" s="24">
        <f t="shared" si="9"/>
        <v>1.274034976796834E-2</v>
      </c>
      <c r="AG15" s="24">
        <f t="shared" si="9"/>
        <v>5.2351209136580534E-2</v>
      </c>
      <c r="AH15" s="24">
        <f t="shared" si="9"/>
        <v>1.6195937780401293E-2</v>
      </c>
      <c r="AI15" s="24">
        <f t="shared" si="9"/>
        <v>3.2287027725901307E-3</v>
      </c>
      <c r="AJ15" s="24">
        <f t="shared" si="9"/>
        <v>2.152550671054998E-2</v>
      </c>
      <c r="AK15" s="24">
        <f t="shared" si="9"/>
        <v>1.3029324591183E-2</v>
      </c>
      <c r="AL15" s="24">
        <f t="shared" si="9"/>
        <v>3.7770365816969242E-2</v>
      </c>
      <c r="AM15" s="24">
        <f t="shared" si="9"/>
        <v>1.5598258532764309E-2</v>
      </c>
      <c r="AN15" s="24">
        <f t="shared" si="9"/>
        <v>1.7819994596013133E-2</v>
      </c>
      <c r="AO15" s="24">
        <f t="shared" si="10"/>
        <v>1.881259371287114E-2</v>
      </c>
      <c r="AP15" s="24">
        <f t="shared" si="10"/>
        <v>2.037031434332004E-2</v>
      </c>
      <c r="AQ15" s="24">
        <f t="shared" si="10"/>
        <v>2.1103369527591287E-2</v>
      </c>
      <c r="AR15" s="24">
        <f t="shared" si="10"/>
        <v>2.0980540490388888E-2</v>
      </c>
      <c r="AS15" s="24" t="e">
        <f t="shared" si="10"/>
        <v>#DIV/0!</v>
      </c>
      <c r="AT15" s="24">
        <f t="shared" si="10"/>
        <v>1.9442573252143713E-2</v>
      </c>
      <c r="AU15" s="21"/>
      <c r="BR15" s="21"/>
      <c r="BS15" s="35">
        <f t="shared" si="11"/>
        <v>43009</v>
      </c>
      <c r="BT15" s="24">
        <f t="shared" si="15"/>
        <v>6.4754878878161446E-3</v>
      </c>
      <c r="BU15" s="24">
        <f t="shared" si="12"/>
        <v>8.5041276773865514E-4</v>
      </c>
      <c r="BV15" s="24">
        <f t="shared" si="12"/>
        <v>3.6648475395680558E-3</v>
      </c>
      <c r="BW15" s="24">
        <f t="shared" si="12"/>
        <v>7.4779606735039155E-4</v>
      </c>
      <c r="BX15" s="24">
        <f t="shared" si="12"/>
        <v>5.5682609924935294E-4</v>
      </c>
      <c r="BY15" s="24">
        <f t="shared" si="12"/>
        <v>8.7744309001418577E-4</v>
      </c>
      <c r="BZ15" s="24">
        <f t="shared" si="12"/>
        <v>1.0417343292174011E-3</v>
      </c>
      <c r="CA15" s="24">
        <f t="shared" si="12"/>
        <v>1.4505377485288034E-3</v>
      </c>
      <c r="CB15" s="24">
        <f t="shared" si="12"/>
        <v>9.6748419273192331E-4</v>
      </c>
      <c r="CC15" s="24">
        <f t="shared" si="12"/>
        <v>7.7856579448980844E-5</v>
      </c>
      <c r="CD15" s="24">
        <f t="shared" si="12"/>
        <v>1.6762446498967127E-3</v>
      </c>
      <c r="CE15" s="24">
        <f t="shared" si="12"/>
        <v>4.2588732540259751E-4</v>
      </c>
      <c r="CF15" s="24">
        <f t="shared" si="14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4"/>
        <v>121.50573964000002</v>
      </c>
      <c r="S16" s="19">
        <f t="shared" si="5"/>
        <v>118.4579824799674</v>
      </c>
      <c r="T16" s="19">
        <f t="shared" si="6"/>
        <v>117.59167764443204</v>
      </c>
      <c r="U16" s="19">
        <f t="shared" si="7"/>
        <v>117.42762367097703</v>
      </c>
      <c r="V16" s="19"/>
      <c r="W16" s="20">
        <f t="shared" si="8"/>
        <v>120.50492812963357</v>
      </c>
      <c r="X16" s="21"/>
      <c r="Y16" s="41">
        <f t="shared" si="9"/>
        <v>1.2601473908256944E-2</v>
      </c>
      <c r="Z16" s="24">
        <f t="shared" si="9"/>
        <v>9.1714442546961816E-3</v>
      </c>
      <c r="AA16" s="24">
        <f t="shared" si="9"/>
        <v>7.365587813739527E-3</v>
      </c>
      <c r="AB16" s="24">
        <f t="shared" si="9"/>
        <v>1.5163668309079226E-2</v>
      </c>
      <c r="AC16" s="24">
        <f t="shared" si="9"/>
        <v>1.1326462217636779E-2</v>
      </c>
      <c r="AD16" s="24">
        <f t="shared" si="9"/>
        <v>1.019215089682568E-2</v>
      </c>
      <c r="AE16" s="24">
        <f t="shared" si="9"/>
        <v>1.2499877444171803E-2</v>
      </c>
      <c r="AF16" s="24">
        <f t="shared" si="9"/>
        <v>2.7604767131934382E-2</v>
      </c>
      <c r="AG16" s="24">
        <f t="shared" si="9"/>
        <v>1.3394904189593548E-2</v>
      </c>
      <c r="AH16" s="24">
        <f t="shared" si="9"/>
        <v>2.4101870160651462E-2</v>
      </c>
      <c r="AI16" s="24">
        <f t="shared" si="9"/>
        <v>8.7349063324504428E-4</v>
      </c>
      <c r="AJ16" s="24">
        <f t="shared" si="9"/>
        <v>7.7008160477161081E-3</v>
      </c>
      <c r="AK16" s="24">
        <f t="shared" si="9"/>
        <v>1.304831109503124E-2</v>
      </c>
      <c r="AL16" s="24">
        <f t="shared" si="9"/>
        <v>1.3458317146425758E-2</v>
      </c>
      <c r="AM16" s="24">
        <f t="shared" si="9"/>
        <v>1.1966146311548576E-2</v>
      </c>
      <c r="AN16" s="24">
        <f t="shared" si="9"/>
        <v>1.4228817272351035E-2</v>
      </c>
      <c r="AO16" s="24">
        <f t="shared" si="10"/>
        <v>1.260195795839425E-2</v>
      </c>
      <c r="AP16" s="24">
        <f t="shared" si="10"/>
        <v>1.1417812606201228E-2</v>
      </c>
      <c r="AQ16" s="24">
        <f t="shared" si="10"/>
        <v>1.3996799899204326E-2</v>
      </c>
      <c r="AR16" s="24">
        <f t="shared" si="10"/>
        <v>1.5829716884899536E-2</v>
      </c>
      <c r="AS16" s="24" t="e">
        <f t="shared" si="10"/>
        <v>#DIV/0!</v>
      </c>
      <c r="AT16" s="24">
        <f t="shared" si="10"/>
        <v>1.6509917577688604E-2</v>
      </c>
      <c r="AU16" s="21"/>
      <c r="BR16" s="21"/>
      <c r="BS16" s="35">
        <f t="shared" si="11"/>
        <v>43040</v>
      </c>
      <c r="BT16" s="24">
        <f t="shared" si="15"/>
        <v>3.128259769871643E-3</v>
      </c>
      <c r="BU16" s="24">
        <f t="shared" si="12"/>
        <v>2.3056230358376475E-4</v>
      </c>
      <c r="BV16" s="24">
        <f t="shared" si="12"/>
        <v>1.8007512048529213E-3</v>
      </c>
      <c r="BW16" s="24">
        <f t="shared" si="12"/>
        <v>9.4143118941879419E-4</v>
      </c>
      <c r="BX16" s="24">
        <f t="shared" si="12"/>
        <v>5.8464271933823125E-4</v>
      </c>
      <c r="BY16" s="24">
        <f t="shared" si="12"/>
        <v>8.07063275716522E-4</v>
      </c>
      <c r="BZ16" s="24">
        <f t="shared" si="12"/>
        <v>2.2436918043333893E-3</v>
      </c>
      <c r="CA16" s="24">
        <f t="shared" si="12"/>
        <v>3.8336107085443195E-4</v>
      </c>
      <c r="CB16" s="24">
        <f t="shared" si="12"/>
        <v>1.4360559161757411E-3</v>
      </c>
      <c r="CC16" s="24">
        <f t="shared" si="12"/>
        <v>2.0741054336931191E-5</v>
      </c>
      <c r="CD16" s="24">
        <f t="shared" si="12"/>
        <v>6.0127806496830646E-4</v>
      </c>
      <c r="CE16" s="24">
        <f t="shared" si="12"/>
        <v>4.2408655773335267E-4</v>
      </c>
      <c r="CF16" s="24">
        <f t="shared" si="14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4"/>
        <v>124.31258327999998</v>
      </c>
      <c r="S17" s="19">
        <f t="shared" si="5"/>
        <v>119.79550912671462</v>
      </c>
      <c r="T17" s="19">
        <f t="shared" si="6"/>
        <v>118.87612472788163</v>
      </c>
      <c r="U17" s="19">
        <f t="shared" si="7"/>
        <v>118.95158336925287</v>
      </c>
      <c r="V17" s="19"/>
      <c r="W17" s="20">
        <f t="shared" si="8"/>
        <v>122.35157322601144</v>
      </c>
      <c r="X17" s="21"/>
      <c r="Y17" s="41">
        <f t="shared" si="9"/>
        <v>2.3101739831777879E-2</v>
      </c>
      <c r="Z17" s="24">
        <f t="shared" si="9"/>
        <v>1.2271066421900123E-2</v>
      </c>
      <c r="AA17" s="24">
        <f t="shared" si="9"/>
        <v>4.6944317834951566E-3</v>
      </c>
      <c r="AB17" s="24">
        <f t="shared" si="9"/>
        <v>7.3916225996892848E-3</v>
      </c>
      <c r="AC17" s="24">
        <f t="shared" si="9"/>
        <v>0.13626909600171544</v>
      </c>
      <c r="AD17" s="24">
        <f t="shared" si="9"/>
        <v>2.5265105373224683E-2</v>
      </c>
      <c r="AE17" s="24">
        <f t="shared" si="9"/>
        <v>1.3530972030234789E-2</v>
      </c>
      <c r="AF17" s="24">
        <f t="shared" si="9"/>
        <v>3.1809912528614426E-2</v>
      </c>
      <c r="AG17" s="24">
        <f t="shared" si="9"/>
        <v>6.8459559444613571E-3</v>
      </c>
      <c r="AH17" s="24">
        <f t="shared" si="9"/>
        <v>1.3621341021917477E-2</v>
      </c>
      <c r="AI17" s="24">
        <f t="shared" si="9"/>
        <v>-4.3564880554258778E-4</v>
      </c>
      <c r="AJ17" s="24">
        <f t="shared" si="9"/>
        <v>3.8074427508372199E-3</v>
      </c>
      <c r="AK17" s="24">
        <f t="shared" si="9"/>
        <v>1.0614348216713809E-2</v>
      </c>
      <c r="AL17" s="24">
        <f t="shared" si="9"/>
        <v>7.4332434232653455E-3</v>
      </c>
      <c r="AM17" s="24">
        <f t="shared" si="9"/>
        <v>1.2667821841927829E-2</v>
      </c>
      <c r="AN17" s="24">
        <f t="shared" si="9"/>
        <v>6.9102014306692494E-2</v>
      </c>
      <c r="AO17" s="24">
        <f t="shared" si="10"/>
        <v>2.3100502480920992E-2</v>
      </c>
      <c r="AP17" s="24">
        <f t="shared" si="10"/>
        <v>1.1291148293644193E-2</v>
      </c>
      <c r="AQ17" s="24">
        <f t="shared" si="10"/>
        <v>1.0922942075317854E-2</v>
      </c>
      <c r="AR17" s="24">
        <f t="shared" si="10"/>
        <v>1.2977863731159722E-2</v>
      </c>
      <c r="AS17" s="24" t="e">
        <f t="shared" si="10"/>
        <v>#DIV/0!</v>
      </c>
      <c r="AT17" s="24">
        <f t="shared" si="10"/>
        <v>1.5324228851382182E-2</v>
      </c>
      <c r="AU17" s="21"/>
      <c r="AV17" s="24">
        <f t="shared" ref="AV17:BQ28" si="16">+B17/B5-1</f>
        <v>0.24313000000000007</v>
      </c>
      <c r="AW17" s="24">
        <f t="shared" si="16"/>
        <v>0.20595799999999986</v>
      </c>
      <c r="AX17" s="24">
        <f t="shared" si="16"/>
        <v>0.21455399999999991</v>
      </c>
      <c r="AY17" s="24">
        <f t="shared" si="16"/>
        <v>0.1780759999999999</v>
      </c>
      <c r="AZ17" s="24">
        <f t="shared" si="16"/>
        <v>0.63729899999999984</v>
      </c>
      <c r="BA17" s="24">
        <f t="shared" si="16"/>
        <v>0.16485700000000003</v>
      </c>
      <c r="BB17" s="24">
        <f t="shared" si="16"/>
        <v>0.25599900000000009</v>
      </c>
      <c r="BC17" s="24">
        <f t="shared" si="16"/>
        <v>0.22961200000000015</v>
      </c>
      <c r="BD17" s="24">
        <f t="shared" si="16"/>
        <v>0.35291200000000011</v>
      </c>
      <c r="BE17" s="24">
        <f t="shared" si="16"/>
        <v>0.24733099999999997</v>
      </c>
      <c r="BF17" s="24">
        <f t="shared" si="16"/>
        <v>0.39730600000000016</v>
      </c>
      <c r="BG17" s="24">
        <f t="shared" si="16"/>
        <v>0.18613199999999996</v>
      </c>
      <c r="BH17" s="24">
        <f t="shared" si="16"/>
        <v>0.17434600000000011</v>
      </c>
      <c r="BI17" s="24">
        <f t="shared" si="16"/>
        <v>0.22208099999999997</v>
      </c>
      <c r="BJ17" s="24">
        <f t="shared" si="16"/>
        <v>0.19982200000000017</v>
      </c>
      <c r="BK17" s="24">
        <f t="shared" si="16"/>
        <v>0.42550000000000021</v>
      </c>
      <c r="BL17" s="24">
        <f t="shared" si="16"/>
        <v>0.24312583279999966</v>
      </c>
      <c r="BM17" s="24">
        <f t="shared" si="16"/>
        <v>0.19795509126714639</v>
      </c>
      <c r="BN17" s="24">
        <f t="shared" si="16"/>
        <v>0.18876124727881671</v>
      </c>
      <c r="BO17" s="24">
        <f t="shared" si="16"/>
        <v>0.18951583369252867</v>
      </c>
      <c r="BP17" s="24" t="e">
        <f t="shared" si="16"/>
        <v>#DIV/0!</v>
      </c>
      <c r="BQ17" s="24">
        <f t="shared" si="16"/>
        <v>0.22351573226011423</v>
      </c>
      <c r="BR17" s="21"/>
      <c r="BS17" s="35">
        <f t="shared" si="11"/>
        <v>43070</v>
      </c>
      <c r="BT17" s="24">
        <f t="shared" si="15"/>
        <v>4.171322650733297E-3</v>
      </c>
      <c r="BU17" s="24">
        <f t="shared" si="12"/>
        <v>1.4618825407798676E-4</v>
      </c>
      <c r="BV17" s="24">
        <f t="shared" si="12"/>
        <v>8.8000823004624187E-4</v>
      </c>
      <c r="BW17" s="24">
        <f t="shared" si="12"/>
        <v>1.1312132734185958E-2</v>
      </c>
      <c r="BX17" s="24">
        <f t="shared" si="12"/>
        <v>1.4458100834526652E-3</v>
      </c>
      <c r="BY17" s="24">
        <f t="shared" si="12"/>
        <v>8.735489605451582E-4</v>
      </c>
      <c r="BZ17" s="24">
        <f t="shared" si="12"/>
        <v>2.6237904301022203E-3</v>
      </c>
      <c r="CA17" s="24">
        <f t="shared" si="12"/>
        <v>1.9608422629335446E-4</v>
      </c>
      <c r="CB17" s="24">
        <f t="shared" si="12"/>
        <v>8.2081460997810525E-4</v>
      </c>
      <c r="CC17" s="24">
        <f t="shared" si="12"/>
        <v>-1.0224680262703702E-5</v>
      </c>
      <c r="CD17" s="24">
        <f t="shared" si="12"/>
        <v>2.9584555495201851E-4</v>
      </c>
      <c r="CE17" s="24">
        <f t="shared" si="12"/>
        <v>3.4513192764143425E-4</v>
      </c>
      <c r="CF17" s="24">
        <f t="shared" si="14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4"/>
        <v>126.64750571999998</v>
      </c>
      <c r="S18" s="19">
        <f t="shared" si="5"/>
        <v>121.66938163791932</v>
      </c>
      <c r="T18" s="19">
        <f t="shared" si="6"/>
        <v>120.68185417248114</v>
      </c>
      <c r="U18" s="19">
        <f t="shared" si="7"/>
        <v>120.22766806752874</v>
      </c>
      <c r="V18" s="19"/>
      <c r="W18" s="20">
        <f t="shared" si="8"/>
        <v>124.05952935818684</v>
      </c>
      <c r="X18" s="21"/>
      <c r="Y18" s="41">
        <f t="shared" si="9"/>
        <v>1.8782428225527559E-2</v>
      </c>
      <c r="Z18" s="24">
        <f t="shared" si="9"/>
        <v>1.534630559273209E-2</v>
      </c>
      <c r="AA18" s="24">
        <f t="shared" si="9"/>
        <v>2.3964352346622642E-2</v>
      </c>
      <c r="AB18" s="24">
        <f t="shared" si="9"/>
        <v>-2.7358167045249404E-3</v>
      </c>
      <c r="AC18" s="24">
        <f t="shared" si="9"/>
        <v>4.3985857195295575E-2</v>
      </c>
      <c r="AD18" s="24">
        <f t="shared" si="9"/>
        <v>1.4673045704322485E-2</v>
      </c>
      <c r="AE18" s="24">
        <f t="shared" si="9"/>
        <v>1.5579630238559128E-2</v>
      </c>
      <c r="AF18" s="24">
        <f t="shared" si="9"/>
        <v>2.0166524074260783E-2</v>
      </c>
      <c r="AG18" s="24">
        <f t="shared" si="9"/>
        <v>2.9032191302908128E-2</v>
      </c>
      <c r="AH18" s="24">
        <f t="shared" si="9"/>
        <v>2.9915876379244866E-2</v>
      </c>
      <c r="AI18" s="24">
        <f t="shared" si="9"/>
        <v>5.9378547004020898E-3</v>
      </c>
      <c r="AJ18" s="24">
        <f t="shared" si="9"/>
        <v>3.0782408703247111E-2</v>
      </c>
      <c r="AK18" s="24">
        <f t="shared" si="9"/>
        <v>1.7156783435205547E-2</v>
      </c>
      <c r="AL18" s="24">
        <f t="shared" si="9"/>
        <v>1.3271624384963099E-2</v>
      </c>
      <c r="AM18" s="24">
        <f t="shared" si="9"/>
        <v>1.6318253874324729E-2</v>
      </c>
      <c r="AN18" s="24">
        <f t="shared" si="9"/>
        <v>3.0170466502981386E-2</v>
      </c>
      <c r="AO18" s="24">
        <f t="shared" si="10"/>
        <v>1.8782671700586118E-2</v>
      </c>
      <c r="AP18" s="24">
        <f t="shared" si="10"/>
        <v>1.5642260088586379E-2</v>
      </c>
      <c r="AQ18" s="24">
        <f t="shared" si="10"/>
        <v>1.5190009337307853E-2</v>
      </c>
      <c r="AR18" s="24">
        <f t="shared" si="10"/>
        <v>1.0727765550750279E-2</v>
      </c>
      <c r="AS18" s="24" t="e">
        <f t="shared" si="10"/>
        <v>#DIV/0!</v>
      </c>
      <c r="AT18" s="24">
        <f t="shared" si="10"/>
        <v>1.3959412920832692E-2</v>
      </c>
      <c r="AU18" s="21"/>
      <c r="AV18" s="24">
        <f t="shared" si="16"/>
        <v>0.24651727239978993</v>
      </c>
      <c r="AW18" s="24">
        <f t="shared" si="16"/>
        <v>0.21195519844168498</v>
      </c>
      <c r="AX18" s="24">
        <f t="shared" si="16"/>
        <v>0.22716203362001264</v>
      </c>
      <c r="AY18" s="24">
        <f t="shared" si="16"/>
        <v>0.16920573629370139</v>
      </c>
      <c r="AZ18" s="24">
        <f t="shared" si="16"/>
        <v>0.68255760386808206</v>
      </c>
      <c r="BA18" s="24">
        <f t="shared" si="16"/>
        <v>0.17709817840678577</v>
      </c>
      <c r="BB18" s="24">
        <f t="shared" si="16"/>
        <v>0.24187251492505357</v>
      </c>
      <c r="BC18" s="24">
        <f t="shared" si="16"/>
        <v>0.21872473962381478</v>
      </c>
      <c r="BD18" s="24">
        <f t="shared" si="16"/>
        <v>0.33723242192377656</v>
      </c>
      <c r="BE18" s="24">
        <f t="shared" si="16"/>
        <v>0.24226969612575822</v>
      </c>
      <c r="BF18" s="24">
        <f t="shared" si="16"/>
        <v>0.39843879803765336</v>
      </c>
      <c r="BG18" s="24">
        <f t="shared" si="16"/>
        <v>0.19305620608899288</v>
      </c>
      <c r="BH18" s="24">
        <f t="shared" si="16"/>
        <v>0.1706306933167383</v>
      </c>
      <c r="BI18" s="24">
        <f t="shared" si="16"/>
        <v>0.21926603788261456</v>
      </c>
      <c r="BJ18" s="24">
        <f t="shared" si="16"/>
        <v>0.2021631821314176</v>
      </c>
      <c r="BK18" s="24">
        <f t="shared" si="16"/>
        <v>0.43580467687482205</v>
      </c>
      <c r="BL18" s="24">
        <f t="shared" si="16"/>
        <v>0.24651153206335708</v>
      </c>
      <c r="BM18" s="24">
        <f t="shared" si="16"/>
        <v>0.20110959507172055</v>
      </c>
      <c r="BN18" s="24">
        <f t="shared" si="16"/>
        <v>0.18839738654017757</v>
      </c>
      <c r="BO18" s="24">
        <f t="shared" si="16"/>
        <v>0.18704451943259515</v>
      </c>
      <c r="BP18" s="24" t="e">
        <f t="shared" si="16"/>
        <v>#DIV/0!</v>
      </c>
      <c r="BQ18" s="24">
        <f t="shared" si="16"/>
        <v>0.21758654136651945</v>
      </c>
      <c r="BR18" s="21"/>
      <c r="BS18" s="35">
        <f t="shared" si="11"/>
        <v>43101</v>
      </c>
      <c r="BT18" s="24">
        <f t="shared" si="15"/>
        <v>5.1614689533677188E-3</v>
      </c>
      <c r="BU18" s="24">
        <f t="shared" si="12"/>
        <v>7.3284193929838454E-4</v>
      </c>
      <c r="BV18" s="24">
        <f t="shared" si="12"/>
        <v>-3.2071070604039649E-4</v>
      </c>
      <c r="BW18" s="24">
        <f t="shared" si="12"/>
        <v>4.0552959063010416E-3</v>
      </c>
      <c r="BX18" s="24">
        <f t="shared" si="12"/>
        <v>8.4144892328236469E-4</v>
      </c>
      <c r="BY18" s="24">
        <f t="shared" si="12"/>
        <v>9.9639973293219586E-4</v>
      </c>
      <c r="BZ18" s="24">
        <f t="shared" si="12"/>
        <v>1.6775620409772065E-3</v>
      </c>
      <c r="CA18" s="24">
        <f t="shared" si="12"/>
        <v>8.1833774424235409E-4</v>
      </c>
      <c r="CB18" s="24">
        <f t="shared" si="12"/>
        <v>1.7860099104679303E-3</v>
      </c>
      <c r="CC18" s="24">
        <f t="shared" si="12"/>
        <v>1.3615534980251505E-4</v>
      </c>
      <c r="CD18" s="24">
        <f t="shared" si="12"/>
        <v>2.3467447491412729E-3</v>
      </c>
      <c r="CE18" s="24">
        <f t="shared" si="12"/>
        <v>5.5105419384939469E-4</v>
      </c>
      <c r="CF18" s="24">
        <f t="shared" si="14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4"/>
        <v>129.23537655999999</v>
      </c>
      <c r="S19" s="19">
        <f t="shared" si="5"/>
        <v>123.36896127936981</v>
      </c>
      <c r="T19" s="19">
        <f t="shared" si="6"/>
        <v>121.80579612056931</v>
      </c>
      <c r="U19" s="19">
        <f t="shared" si="7"/>
        <v>120.84762640086207</v>
      </c>
      <c r="V19" s="19"/>
      <c r="W19" s="20">
        <f t="shared" si="8"/>
        <v>126.65584528701547</v>
      </c>
      <c r="X19" s="21"/>
      <c r="Y19" s="41">
        <f t="shared" si="9"/>
        <v>2.0435396086314839E-2</v>
      </c>
      <c r="Z19" s="24">
        <f t="shared" si="9"/>
        <v>1.8091983029322911E-2</v>
      </c>
      <c r="AA19" s="24">
        <f t="shared" si="9"/>
        <v>2.0717881092903179E-2</v>
      </c>
      <c r="AB19" s="24">
        <f t="shared" si="9"/>
        <v>-6.1965199050434405E-3</v>
      </c>
      <c r="AC19" s="24">
        <f t="shared" si="9"/>
        <v>2.3680803502217573E-2</v>
      </c>
      <c r="AD19" s="24">
        <f t="shared" si="9"/>
        <v>1.566903478914905E-2</v>
      </c>
      <c r="AE19" s="24">
        <f t="shared" si="9"/>
        <v>1.6558126699734332E-2</v>
      </c>
      <c r="AF19" s="24">
        <f t="shared" si="9"/>
        <v>4.8228289178410044E-2</v>
      </c>
      <c r="AG19" s="24">
        <f t="shared" si="9"/>
        <v>0.1116657927438065</v>
      </c>
      <c r="AH19" s="24">
        <f t="shared" si="9"/>
        <v>1.0788964430668013E-2</v>
      </c>
      <c r="AI19" s="24">
        <f t="shared" si="9"/>
        <v>2.7895501076762308E-3</v>
      </c>
      <c r="AJ19" s="24">
        <f t="shared" si="9"/>
        <v>2.3555507572114331E-2</v>
      </c>
      <c r="AK19" s="24">
        <f t="shared" si="9"/>
        <v>1.645801485817433E-2</v>
      </c>
      <c r="AL19" s="24">
        <f t="shared" si="9"/>
        <v>-8.4632156989417062E-4</v>
      </c>
      <c r="AM19" s="24">
        <f t="shared" si="9"/>
        <v>1.704443411150236E-2</v>
      </c>
      <c r="AN19" s="24">
        <f t="shared" si="9"/>
        <v>4.4123695614868952E-2</v>
      </c>
      <c r="AO19" s="24">
        <f t="shared" si="10"/>
        <v>2.043365027434052E-2</v>
      </c>
      <c r="AP19" s="24">
        <f t="shared" si="10"/>
        <v>1.396883602571708E-2</v>
      </c>
      <c r="AQ19" s="24">
        <f t="shared" si="10"/>
        <v>9.313263835686536E-3</v>
      </c>
      <c r="AR19" s="24">
        <f t="shared" si="10"/>
        <v>5.1565362890104716E-3</v>
      </c>
      <c r="AS19" s="24" t="e">
        <f t="shared" si="10"/>
        <v>#DIV/0!</v>
      </c>
      <c r="AT19" s="24">
        <f t="shared" si="10"/>
        <v>2.0927984672040045E-2</v>
      </c>
      <c r="AU19" s="21"/>
      <c r="AV19" s="24">
        <f t="shared" si="16"/>
        <v>0.24611060489916725</v>
      </c>
      <c r="AW19" s="24">
        <f t="shared" si="16"/>
        <v>0.20006854134959062</v>
      </c>
      <c r="AX19" s="24">
        <f t="shared" si="16"/>
        <v>0.2037140464881646</v>
      </c>
      <c r="AY19" s="24">
        <f t="shared" si="16"/>
        <v>0.16276959878740915</v>
      </c>
      <c r="AZ19" s="24">
        <f t="shared" si="16"/>
        <v>0.6248097589149828</v>
      </c>
      <c r="BA19" s="24">
        <f t="shared" si="16"/>
        <v>0.192663020530627</v>
      </c>
      <c r="BB19" s="24">
        <f t="shared" si="16"/>
        <v>0.24579598809051451</v>
      </c>
      <c r="BC19" s="24">
        <f t="shared" si="16"/>
        <v>0.24556278317244074</v>
      </c>
      <c r="BD19" s="24">
        <f t="shared" si="16"/>
        <v>0.44534285159285147</v>
      </c>
      <c r="BE19" s="24">
        <f t="shared" si="16"/>
        <v>0.25478672106466482</v>
      </c>
      <c r="BF19" s="24">
        <f t="shared" si="16"/>
        <v>0.37034314869258189</v>
      </c>
      <c r="BG19" s="24">
        <f t="shared" si="16"/>
        <v>0.21043799214026437</v>
      </c>
      <c r="BH19" s="24">
        <f t="shared" si="16"/>
        <v>0.17280120240442254</v>
      </c>
      <c r="BI19" s="24">
        <f t="shared" si="16"/>
        <v>0.19470727908452123</v>
      </c>
      <c r="BJ19" s="24">
        <f t="shared" si="16"/>
        <v>0.20440805861873068</v>
      </c>
      <c r="BK19" s="24">
        <f t="shared" si="16"/>
        <v>0.43726185130991735</v>
      </c>
      <c r="BL19" s="24">
        <f t="shared" si="16"/>
        <v>0.24610310301604965</v>
      </c>
      <c r="BM19" s="24">
        <f t="shared" si="16"/>
        <v>0.19782311442579337</v>
      </c>
      <c r="BN19" s="24">
        <f t="shared" si="16"/>
        <v>0.19507622186262386</v>
      </c>
      <c r="BO19" s="24">
        <f t="shared" si="16"/>
        <v>0.19058556185430464</v>
      </c>
      <c r="BP19" s="24" t="e">
        <f t="shared" si="16"/>
        <v>#DIV/0!</v>
      </c>
      <c r="BQ19" s="24">
        <f t="shared" si="16"/>
        <v>0.23041481896609861</v>
      </c>
      <c r="BR19" s="21"/>
      <c r="BS19" s="35">
        <f t="shared" si="11"/>
        <v>43132</v>
      </c>
      <c r="BT19" s="24">
        <f t="shared" si="15"/>
        <v>6.0644077793630983E-3</v>
      </c>
      <c r="BU19" s="24">
        <f t="shared" si="12"/>
        <v>6.3678576589110418E-4</v>
      </c>
      <c r="BV19" s="24">
        <f t="shared" si="12"/>
        <v>-7.1105482206968535E-4</v>
      </c>
      <c r="BW19" s="24">
        <f t="shared" si="12"/>
        <v>2.2372735750059787E-3</v>
      </c>
      <c r="BX19" s="24">
        <f t="shared" si="12"/>
        <v>8.9494101362911943E-4</v>
      </c>
      <c r="BY19" s="24">
        <f t="shared" si="12"/>
        <v>1.0556505871790994E-3</v>
      </c>
      <c r="BZ19" s="24">
        <f t="shared" si="12"/>
        <v>4.0173439907017832E-3</v>
      </c>
      <c r="CA19" s="24">
        <f t="shared" si="12"/>
        <v>3.1792189211191008E-3</v>
      </c>
      <c r="CB19" s="24">
        <f t="shared" si="12"/>
        <v>6.511517364283161E-4</v>
      </c>
      <c r="CC19" s="24">
        <f t="shared" si="12"/>
        <v>6.3158094212379239E-5</v>
      </c>
      <c r="CD19" s="24">
        <f t="shared" si="12"/>
        <v>1.8169428786422889E-3</v>
      </c>
      <c r="CE19" s="24">
        <f t="shared" si="12"/>
        <v>5.277671402368311E-4</v>
      </c>
      <c r="CF19" s="24">
        <f t="shared" si="14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4"/>
        <v>133.24713874000003</v>
      </c>
      <c r="S20" s="19">
        <f t="shared" si="5"/>
        <v>126.70287404590519</v>
      </c>
      <c r="T20" s="19">
        <f t="shared" si="6"/>
        <v>124.90384493441248</v>
      </c>
      <c r="U20" s="19">
        <f t="shared" si="7"/>
        <v>123.89348444683908</v>
      </c>
      <c r="V20" s="19"/>
      <c r="W20" s="20">
        <f t="shared" si="8"/>
        <v>131.16687915695829</v>
      </c>
      <c r="X20" s="21"/>
      <c r="Y20" s="41">
        <f t="shared" si="9"/>
        <v>3.1043981553127598E-2</v>
      </c>
      <c r="Z20" s="24">
        <f t="shared" si="9"/>
        <v>3.0693444182580354E-2</v>
      </c>
      <c r="AA20" s="24">
        <f t="shared" si="9"/>
        <v>4.568206417703724E-3</v>
      </c>
      <c r="AB20" s="24">
        <f t="shared" si="9"/>
        <v>1.1966703580846838E-2</v>
      </c>
      <c r="AC20" s="24">
        <f t="shared" si="9"/>
        <v>2.2476918724764872E-2</v>
      </c>
      <c r="AD20" s="24">
        <f t="shared" si="9"/>
        <v>3.8561595509755131E-2</v>
      </c>
      <c r="AE20" s="24">
        <f t="shared" si="9"/>
        <v>1.7408968078674203E-2</v>
      </c>
      <c r="AF20" s="24">
        <f t="shared" si="9"/>
        <v>3.9011884490690152E-2</v>
      </c>
      <c r="AG20" s="24">
        <f t="shared" si="9"/>
        <v>3.3078538429231585E-2</v>
      </c>
      <c r="AH20" s="24">
        <f t="shared" si="9"/>
        <v>4.3533106508556907E-2</v>
      </c>
      <c r="AI20" s="24">
        <f t="shared" si="9"/>
        <v>0.19990010812160697</v>
      </c>
      <c r="AJ20" s="24">
        <f t="shared" si="9"/>
        <v>2.6208923451628507E-2</v>
      </c>
      <c r="AK20" s="24">
        <f t="shared" si="9"/>
        <v>1.3440645454073863E-2</v>
      </c>
      <c r="AL20" s="24">
        <f t="shared" si="9"/>
        <v>6.3301574780239012E-3</v>
      </c>
      <c r="AM20" s="24">
        <f t="shared" si="9"/>
        <v>3.070670907969375E-2</v>
      </c>
      <c r="AN20" s="24">
        <f t="shared" si="9"/>
        <v>4.633066893453619E-2</v>
      </c>
      <c r="AO20" s="24">
        <f t="shared" si="10"/>
        <v>3.1042291103144715E-2</v>
      </c>
      <c r="AP20" s="24">
        <f t="shared" si="10"/>
        <v>2.7023918593151786E-2</v>
      </c>
      <c r="AQ20" s="24">
        <f t="shared" si="10"/>
        <v>2.5434329995073224E-2</v>
      </c>
      <c r="AR20" s="24">
        <f t="shared" si="10"/>
        <v>2.5204119738964748E-2</v>
      </c>
      <c r="AS20" s="24" t="e">
        <f t="shared" si="10"/>
        <v>#DIV/0!</v>
      </c>
      <c r="AT20" s="24">
        <f t="shared" si="10"/>
        <v>3.5616468073150109E-2</v>
      </c>
      <c r="AU20" s="21"/>
      <c r="AV20" s="24">
        <f t="shared" si="16"/>
        <v>0.24466862827518554</v>
      </c>
      <c r="AW20" s="24">
        <f t="shared" si="16"/>
        <v>0.21216560942199347</v>
      </c>
      <c r="AX20" s="24">
        <f t="shared" si="16"/>
        <v>0.19050730935872373</v>
      </c>
      <c r="AY20" s="24">
        <f t="shared" si="16"/>
        <v>0.15587419011180681</v>
      </c>
      <c r="AZ20" s="24">
        <f t="shared" si="16"/>
        <v>0.47407530688532096</v>
      </c>
      <c r="BA20" s="24">
        <f t="shared" si="16"/>
        <v>0.22208227062695918</v>
      </c>
      <c r="BB20" s="24">
        <f t="shared" si="16"/>
        <v>0.23244833900078476</v>
      </c>
      <c r="BC20" s="24">
        <f t="shared" si="16"/>
        <v>0.2835172516163702</v>
      </c>
      <c r="BD20" s="24">
        <f t="shared" si="16"/>
        <v>0.41286816362238543</v>
      </c>
      <c r="BE20" s="24">
        <f t="shared" si="16"/>
        <v>0.28871541597833872</v>
      </c>
      <c r="BF20" s="24">
        <f t="shared" si="16"/>
        <v>0.29349842833434048</v>
      </c>
      <c r="BG20" s="24">
        <f t="shared" si="16"/>
        <v>0.22269148781205339</v>
      </c>
      <c r="BH20" s="24">
        <f t="shared" si="16"/>
        <v>0.16428253773004675</v>
      </c>
      <c r="BI20" s="24">
        <f t="shared" si="16"/>
        <v>0.19399761791968828</v>
      </c>
      <c r="BJ20" s="24">
        <f t="shared" si="16"/>
        <v>0.21434393524851814</v>
      </c>
      <c r="BK20" s="24">
        <f t="shared" si="16"/>
        <v>0.38356479804617583</v>
      </c>
      <c r="BL20" s="24">
        <f t="shared" si="16"/>
        <v>0.24466541797830499</v>
      </c>
      <c r="BM20" s="24">
        <f t="shared" si="16"/>
        <v>0.20792775334772617</v>
      </c>
      <c r="BN20" s="24">
        <f t="shared" si="16"/>
        <v>0.20530631169075719</v>
      </c>
      <c r="BO20" s="24">
        <f t="shared" si="16"/>
        <v>0.20022936338266573</v>
      </c>
      <c r="BP20" s="24" t="e">
        <f t="shared" si="16"/>
        <v>#DIV/0!</v>
      </c>
      <c r="BQ20" s="24">
        <f t="shared" si="16"/>
        <v>0.2369005584900552</v>
      </c>
      <c r="BR20" s="21"/>
      <c r="BS20" s="35">
        <f t="shared" si="11"/>
        <v>43160</v>
      </c>
      <c r="BT20" s="24">
        <f t="shared" si="15"/>
        <v>1.0264773050852714E-2</v>
      </c>
      <c r="BU20" s="24">
        <f t="shared" si="12"/>
        <v>1.4044747593549667E-4</v>
      </c>
      <c r="BV20" s="24">
        <f t="shared" si="12"/>
        <v>1.3373490358723557E-3</v>
      </c>
      <c r="BW20" s="24">
        <f t="shared" si="12"/>
        <v>2.1302887740258097E-3</v>
      </c>
      <c r="BX20" s="24">
        <f t="shared" si="12"/>
        <v>2.1921681265282171E-3</v>
      </c>
      <c r="BY20" s="24">
        <f t="shared" si="12"/>
        <v>1.1056781392181697E-3</v>
      </c>
      <c r="BZ20" s="24">
        <f t="shared" si="12"/>
        <v>3.338139295552313E-3</v>
      </c>
      <c r="CA20" s="24">
        <f t="shared" si="12"/>
        <v>1.0259715559132157E-3</v>
      </c>
      <c r="CB20" s="24">
        <f t="shared" si="12"/>
        <v>2.6025379925098333E-3</v>
      </c>
      <c r="CC20" s="24">
        <f t="shared" si="12"/>
        <v>4.4476659754248051E-3</v>
      </c>
      <c r="CD20" s="24">
        <f t="shared" si="12"/>
        <v>2.0277941904732325E-3</v>
      </c>
      <c r="CE20" s="24">
        <f t="shared" si="12"/>
        <v>4.2932774149617806E-4</v>
      </c>
      <c r="CF20" s="24">
        <f t="shared" si="14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4"/>
        <v>137.01951296000004</v>
      </c>
      <c r="S21" s="19">
        <f t="shared" si="5"/>
        <v>129.07451362216489</v>
      </c>
      <c r="T21" s="19">
        <f t="shared" si="6"/>
        <v>128.29523111917385</v>
      </c>
      <c r="U21" s="19">
        <f t="shared" si="7"/>
        <v>127.62627844827585</v>
      </c>
      <c r="V21" s="19"/>
      <c r="W21" s="20">
        <f t="shared" si="8"/>
        <v>134.63595742427452</v>
      </c>
      <c r="X21" s="21"/>
      <c r="Y21" s="41">
        <f t="shared" si="9"/>
        <v>2.8311869596541861E-2</v>
      </c>
      <c r="Z21" s="24">
        <f t="shared" si="9"/>
        <v>1.0829796689343363E-2</v>
      </c>
      <c r="AA21" s="24">
        <f t="shared" si="9"/>
        <v>1.2193926561979263E-2</v>
      </c>
      <c r="AB21" s="24">
        <f t="shared" si="9"/>
        <v>4.3300085904472541E-2</v>
      </c>
      <c r="AC21" s="24">
        <f t="shared" si="9"/>
        <v>0.11398979948298749</v>
      </c>
      <c r="AD21" s="24">
        <f t="shared" si="9"/>
        <v>1.1348606509186565E-2</v>
      </c>
      <c r="AE21" s="24">
        <f t="shared" si="9"/>
        <v>1.8011585265095276E-2</v>
      </c>
      <c r="AF21" s="24">
        <f t="shared" si="9"/>
        <v>2.5343945706497673E-2</v>
      </c>
      <c r="AG21" s="24">
        <f t="shared" si="9"/>
        <v>2.5800515872718144E-2</v>
      </c>
      <c r="AH21" s="24">
        <f t="shared" si="9"/>
        <v>2.9466419292800028E-2</v>
      </c>
      <c r="AI21" s="24">
        <f t="shared" si="9"/>
        <v>1.4518520795985035E-2</v>
      </c>
      <c r="AJ21" s="24">
        <f t="shared" si="9"/>
        <v>1.7144730397596231E-2</v>
      </c>
      <c r="AK21" s="24">
        <f t="shared" si="9"/>
        <v>1.9644494145335978E-2</v>
      </c>
      <c r="AL21" s="24">
        <f t="shared" si="9"/>
        <v>1.3517963446643133E-2</v>
      </c>
      <c r="AM21" s="24">
        <f t="shared" si="9"/>
        <v>2.0369766253842014E-2</v>
      </c>
      <c r="AN21" s="24">
        <f t="shared" ref="AN21:AN35" si="17">+Q21/Q20-1</f>
        <v>6.096077958391688E-2</v>
      </c>
      <c r="AO21" s="24">
        <f t="shared" si="10"/>
        <v>2.8311108633716442E-2</v>
      </c>
      <c r="AP21" s="24">
        <f t="shared" si="10"/>
        <v>1.8718119806820255E-2</v>
      </c>
      <c r="AQ21" s="24">
        <f t="shared" si="10"/>
        <v>2.7151975878262125E-2</v>
      </c>
      <c r="AR21" s="24">
        <f t="shared" si="10"/>
        <v>3.0129058183349988E-2</v>
      </c>
      <c r="AS21" s="24" t="e">
        <f t="shared" si="10"/>
        <v>#DIV/0!</v>
      </c>
      <c r="AT21" s="24">
        <f t="shared" si="10"/>
        <v>2.6447821962471307E-2</v>
      </c>
      <c r="AU21" s="21"/>
      <c r="AV21" s="24">
        <f t="shared" si="16"/>
        <v>0.24606457104506441</v>
      </c>
      <c r="AW21" s="24">
        <f t="shared" si="16"/>
        <v>0.19835801932621222</v>
      </c>
      <c r="AX21" s="24">
        <f t="shared" si="16"/>
        <v>0.18128521708412371</v>
      </c>
      <c r="AY21" s="24">
        <f t="shared" si="16"/>
        <v>0.16449676640461597</v>
      </c>
      <c r="AZ21" s="24">
        <f t="shared" si="16"/>
        <v>0.51173737764478799</v>
      </c>
      <c r="BA21" s="24">
        <f t="shared" si="16"/>
        <v>0.2226816359697692</v>
      </c>
      <c r="BB21" s="24">
        <f t="shared" si="16"/>
        <v>0.22971442384376406</v>
      </c>
      <c r="BC21" s="24">
        <f t="shared" si="16"/>
        <v>0.3093193605703759</v>
      </c>
      <c r="BD21" s="24">
        <f t="shared" si="16"/>
        <v>0.35925069844035029</v>
      </c>
      <c r="BE21" s="24">
        <f t="shared" si="16"/>
        <v>0.29511510126776175</v>
      </c>
      <c r="BF21" s="24">
        <f t="shared" si="16"/>
        <v>0.30196914293605737</v>
      </c>
      <c r="BG21" s="24">
        <f t="shared" si="16"/>
        <v>0.21901374802626417</v>
      </c>
      <c r="BH21" s="24">
        <f t="shared" si="16"/>
        <v>0.17314228596701375</v>
      </c>
      <c r="BI21" s="24">
        <f t="shared" si="16"/>
        <v>0.17093455593816076</v>
      </c>
      <c r="BJ21" s="24">
        <f t="shared" si="16"/>
        <v>0.21383090003499183</v>
      </c>
      <c r="BK21" s="24">
        <f t="shared" si="16"/>
        <v>0.4041447614270901</v>
      </c>
      <c r="BL21" s="24">
        <f t="shared" si="16"/>
        <v>0.24606203243503399</v>
      </c>
      <c r="BM21" s="24">
        <f t="shared" si="16"/>
        <v>0.20287621249753074</v>
      </c>
      <c r="BN21" s="24">
        <f t="shared" si="16"/>
        <v>0.20928507967079657</v>
      </c>
      <c r="BO21" s="24">
        <f t="shared" si="16"/>
        <v>0.20645678945892576</v>
      </c>
      <c r="BP21" s="24" t="e">
        <f t="shared" si="16"/>
        <v>#DIV/0!</v>
      </c>
      <c r="BQ21" s="24">
        <f t="shared" si="16"/>
        <v>0.24203253503752808</v>
      </c>
      <c r="BR21" s="21"/>
      <c r="BS21" s="35">
        <f t="shared" si="11"/>
        <v>43191</v>
      </c>
      <c r="BT21" s="24">
        <f t="shared" si="15"/>
        <v>3.6205650366234595E-3</v>
      </c>
      <c r="BU21" s="24">
        <f t="shared" si="12"/>
        <v>3.6527002281459966E-4</v>
      </c>
      <c r="BV21" s="24">
        <f t="shared" si="12"/>
        <v>4.7495014559317998E-3</v>
      </c>
      <c r="BW21" s="24">
        <f t="shared" si="12"/>
        <v>1.0713811839577337E-2</v>
      </c>
      <c r="BX21" s="24">
        <f t="shared" si="12"/>
        <v>6.498550072046058E-4</v>
      </c>
      <c r="BY21" s="24">
        <f t="shared" si="12"/>
        <v>1.1288233969740688E-3</v>
      </c>
      <c r="BZ21" s="24">
        <f t="shared" si="12"/>
        <v>2.1853705121277654E-3</v>
      </c>
      <c r="CA21" s="24">
        <f t="shared" si="12"/>
        <v>8.0181383585494783E-4</v>
      </c>
      <c r="CB21" s="24">
        <f t="shared" si="12"/>
        <v>1.782928073967334E-3</v>
      </c>
      <c r="CC21" s="24">
        <f t="shared" si="12"/>
        <v>3.7593209654178693E-4</v>
      </c>
      <c r="CD21" s="24">
        <f t="shared" si="12"/>
        <v>1.3202736251200888E-3</v>
      </c>
      <c r="CE21" s="24">
        <f t="shared" si="12"/>
        <v>6.1678073967338953E-4</v>
      </c>
      <c r="CF21" s="24">
        <f t="shared" si="14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4"/>
        <v>140.17687781999999</v>
      </c>
      <c r="S22" s="19">
        <f t="shared" si="5"/>
        <v>132.1260794377292</v>
      </c>
      <c r="T22" s="19">
        <f t="shared" si="6"/>
        <v>130.74809218531956</v>
      </c>
      <c r="U22" s="19">
        <f t="shared" si="7"/>
        <v>130.27382719109195</v>
      </c>
      <c r="V22" s="19"/>
      <c r="W22" s="20">
        <f t="shared" si="8"/>
        <v>137.61586956153357</v>
      </c>
      <c r="X22" s="21"/>
      <c r="Y22" s="41">
        <f t="shared" ref="Y22:AN49" si="18">+B22/B21-1</f>
        <v>2.3043997066132471E-2</v>
      </c>
      <c r="Z22" s="24">
        <f t="shared" si="18"/>
        <v>2.8800519866091445E-2</v>
      </c>
      <c r="AA22" s="24">
        <f t="shared" si="18"/>
        <v>1.7608800914179712E-2</v>
      </c>
      <c r="AB22" s="24">
        <f t="shared" ref="AB22:AB35" si="19">+E22/E21-1</f>
        <v>2.8555876259221513E-2</v>
      </c>
      <c r="AC22" s="24">
        <f t="shared" ref="AC22:AC35" si="20">+F22/F21-1</f>
        <v>1.7256820769196546E-2</v>
      </c>
      <c r="AD22" s="24">
        <f t="shared" ref="AD22:AD35" si="21">+G22/G21-1</f>
        <v>1.979919264658081E-2</v>
      </c>
      <c r="AE22" s="24">
        <f t="shared" ref="AE22:AE35" si="22">+H22/H21-1</f>
        <v>2.958174984214712E-2</v>
      </c>
      <c r="AF22" s="24">
        <f t="shared" ref="AF22:AF35" si="23">+I22/I21-1</f>
        <v>2.1622910433750198E-2</v>
      </c>
      <c r="AG22" s="24">
        <f t="shared" ref="AG22:AG35" si="24">+J22/J21-1</f>
        <v>3.5500382599788383E-2</v>
      </c>
      <c r="AH22" s="24">
        <f t="shared" ref="AH22:AH35" si="25">+K22/K21-1</f>
        <v>6.8589682012845099E-3</v>
      </c>
      <c r="AI22" s="24">
        <f t="shared" ref="AI22:AI35" si="26">+L22/L21-1</f>
        <v>3.6326167370790419E-3</v>
      </c>
      <c r="AJ22" s="24">
        <f t="shared" ref="AJ22:AJ35" si="27">+M22/M21-1</f>
        <v>1.3584574598797472E-2</v>
      </c>
      <c r="AK22" s="24">
        <f t="shared" ref="AK22:AK35" si="28">+N22/N21-1</f>
        <v>2.1549539152142083E-2</v>
      </c>
      <c r="AL22" s="24">
        <f t="shared" ref="AL22:AL35" si="29">+O22/O21-1</f>
        <v>2.1566428800672055E-2</v>
      </c>
      <c r="AM22" s="24">
        <f t="shared" ref="AM22:AM35" si="30">+P22/P21-1</f>
        <v>2.4072590383384274E-2</v>
      </c>
      <c r="AN22" s="24">
        <f t="shared" si="17"/>
        <v>2.077848831915019E-2</v>
      </c>
      <c r="AO22" s="24">
        <f t="shared" ref="AO22:AO35" si="31">+R22/R21-1</f>
        <v>2.3043176784037112E-2</v>
      </c>
      <c r="AP22" s="24">
        <f>+S22/S21-1</f>
        <v>2.3641892810048137E-2</v>
      </c>
      <c r="AQ22" s="24">
        <f>+T22/T21-1</f>
        <v>1.9118879515227283E-2</v>
      </c>
      <c r="AR22" s="24">
        <f t="shared" ref="AP22:AT37" si="32">+U22/U21-1</f>
        <v>2.0744542385830789E-2</v>
      </c>
      <c r="AS22" s="24" t="e">
        <f t="shared" si="32"/>
        <v>#DIV/0!</v>
      </c>
      <c r="AT22" s="24">
        <f t="shared" si="32"/>
        <v>2.2133107635343929E-2</v>
      </c>
      <c r="AU22" s="21"/>
      <c r="AV22" s="24">
        <f t="shared" si="16"/>
        <v>0.25567021390949152</v>
      </c>
      <c r="AW22" s="24">
        <f t="shared" si="16"/>
        <v>0.21924584255309454</v>
      </c>
      <c r="AX22" s="24">
        <f t="shared" si="16"/>
        <v>0.18062681340490472</v>
      </c>
      <c r="AY22" s="24">
        <f t="shared" si="16"/>
        <v>0.17587916862583608</v>
      </c>
      <c r="AZ22" s="24">
        <f t="shared" si="16"/>
        <v>0.49470925410546096</v>
      </c>
      <c r="BA22" s="24">
        <f t="shared" si="16"/>
        <v>0.21251310697555126</v>
      </c>
      <c r="BB22" s="24">
        <f t="shared" si="16"/>
        <v>0.2467533989791566</v>
      </c>
      <c r="BC22" s="24">
        <f t="shared" si="16"/>
        <v>0.32225753698040327</v>
      </c>
      <c r="BD22" s="24">
        <f t="shared" si="16"/>
        <v>0.40518480335658591</v>
      </c>
      <c r="BE22" s="24">
        <f t="shared" si="16"/>
        <v>0.28994899093151716</v>
      </c>
      <c r="BF22" s="24">
        <f t="shared" si="16"/>
        <v>0.29459541544003787</v>
      </c>
      <c r="BG22" s="24">
        <f t="shared" si="16"/>
        <v>0.21449721510813013</v>
      </c>
      <c r="BH22" s="24">
        <f t="shared" si="16"/>
        <v>0.18472434438026375</v>
      </c>
      <c r="BI22" s="24">
        <f t="shared" si="16"/>
        <v>0.18058252071534819</v>
      </c>
      <c r="BJ22" s="24">
        <f t="shared" si="16"/>
        <v>0.22439115162359569</v>
      </c>
      <c r="BK22" s="24">
        <f t="shared" si="16"/>
        <v>0.41017820461106558</v>
      </c>
      <c r="BL22" s="24">
        <f t="shared" si="16"/>
        <v>0.25566711790795438</v>
      </c>
      <c r="BM22" s="24">
        <f t="shared" si="16"/>
        <v>0.21342224095945106</v>
      </c>
      <c r="BN22" s="24">
        <f t="shared" si="16"/>
        <v>0.21065528016219881</v>
      </c>
      <c r="BO22" s="24">
        <f t="shared" si="16"/>
        <v>0.20953922985387807</v>
      </c>
      <c r="BP22" s="24" t="e">
        <f t="shared" si="16"/>
        <v>#DIV/0!</v>
      </c>
      <c r="BQ22" s="24">
        <f t="shared" si="16"/>
        <v>0.25054839995309708</v>
      </c>
      <c r="BR22" s="21"/>
      <c r="BS22" s="35">
        <f t="shared" si="11"/>
        <v>43221</v>
      </c>
      <c r="BT22" s="24">
        <f t="shared" si="15"/>
        <v>9.4647590688984509E-3</v>
      </c>
      <c r="BU22" s="24">
        <f t="shared" si="15"/>
        <v>5.1920530139651128E-4</v>
      </c>
      <c r="BV22" s="24">
        <f t="shared" si="15"/>
        <v>3.1778921402271917E-3</v>
      </c>
      <c r="BW22" s="24">
        <f t="shared" si="15"/>
        <v>1.7570947412978385E-3</v>
      </c>
      <c r="BX22" s="24">
        <f t="shared" si="15"/>
        <v>1.1150579657788484E-3</v>
      </c>
      <c r="BY22" s="24">
        <f t="shared" si="15"/>
        <v>1.8353791585930485E-3</v>
      </c>
      <c r="BZ22" s="24">
        <f t="shared" si="15"/>
        <v>1.8591298382358821E-3</v>
      </c>
      <c r="CA22" s="24">
        <f t="shared" si="15"/>
        <v>1.100566411595343E-3</v>
      </c>
      <c r="CB22" s="24">
        <f t="shared" si="15"/>
        <v>4.1548235483012335E-4</v>
      </c>
      <c r="CC22" s="24">
        <f t="shared" si="15"/>
        <v>9.279866881233108E-5</v>
      </c>
      <c r="CD22" s="24">
        <f t="shared" si="15"/>
        <v>1.0347542885918467E-3</v>
      </c>
      <c r="CE22" s="24">
        <f t="shared" si="15"/>
        <v>6.7089085209877657E-4</v>
      </c>
      <c r="CF22" s="24">
        <f t="shared" si="14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4"/>
        <v>144.94327493</v>
      </c>
      <c r="S23" s="19">
        <f t="shared" si="5"/>
        <v>137.04174542985197</v>
      </c>
      <c r="T23" s="19">
        <f t="shared" si="6"/>
        <v>133.74227382082054</v>
      </c>
      <c r="U23" s="19">
        <f t="shared" si="7"/>
        <v>133.16345050287359</v>
      </c>
      <c r="V23" s="19"/>
      <c r="W23" s="20">
        <f t="shared" si="8"/>
        <v>141.17832957000638</v>
      </c>
      <c r="X23" s="21"/>
      <c r="Y23" s="41">
        <f t="shared" si="18"/>
        <v>3.4002482557890623E-2</v>
      </c>
      <c r="Z23" s="24">
        <f t="shared" si="18"/>
        <v>5.4187914701519624E-2</v>
      </c>
      <c r="AA23" s="24">
        <f t="shared" si="18"/>
        <v>8.8229651375251184E-3</v>
      </c>
      <c r="AB23" s="24">
        <f t="shared" si="19"/>
        <v>1.5867883054514254E-2</v>
      </c>
      <c r="AC23" s="24">
        <f t="shared" si="20"/>
        <v>1.8998145956938162E-2</v>
      </c>
      <c r="AD23" s="24">
        <f t="shared" si="21"/>
        <v>3.4144065325167672E-2</v>
      </c>
      <c r="AE23" s="24">
        <f t="shared" si="22"/>
        <v>3.0740848148584909E-2</v>
      </c>
      <c r="AF23" s="24">
        <f t="shared" si="23"/>
        <v>4.6856341086939812E-2</v>
      </c>
      <c r="AG23" s="24">
        <f t="shared" si="24"/>
        <v>5.4053449322535307E-3</v>
      </c>
      <c r="AH23" s="24">
        <f t="shared" si="25"/>
        <v>1.6920962884381163E-2</v>
      </c>
      <c r="AI23" s="24">
        <f t="shared" si="26"/>
        <v>5.8557229762217222E-3</v>
      </c>
      <c r="AJ23" s="24">
        <f t="shared" si="27"/>
        <v>2.5366199246831256E-2</v>
      </c>
      <c r="AK23" s="24">
        <f t="shared" si="28"/>
        <v>3.3387402949719869E-2</v>
      </c>
      <c r="AL23" s="24">
        <f t="shared" si="29"/>
        <v>3.5220652688247034E-2</v>
      </c>
      <c r="AM23" s="24">
        <f t="shared" si="30"/>
        <v>3.830567124577855E-2</v>
      </c>
      <c r="AN23" s="24">
        <f t="shared" si="17"/>
        <v>2.0572507946703178E-2</v>
      </c>
      <c r="AO23" s="24">
        <f t="shared" si="31"/>
        <v>3.4002734146501012E-2</v>
      </c>
      <c r="AP23" s="24">
        <f t="shared" si="32"/>
        <v>3.7204358239052437E-2</v>
      </c>
      <c r="AQ23" s="24">
        <f t="shared" si="32"/>
        <v>2.2900384896301862E-2</v>
      </c>
      <c r="AR23" s="24">
        <f t="shared" si="32"/>
        <v>2.2181150075087475E-2</v>
      </c>
      <c r="AS23" s="24" t="e">
        <f t="shared" si="32"/>
        <v>#DIV/0!</v>
      </c>
      <c r="AT23" s="24">
        <f t="shared" si="32"/>
        <v>2.5886985416895492E-2</v>
      </c>
      <c r="AU23" s="21"/>
      <c r="AV23" s="24">
        <f t="shared" si="16"/>
        <v>0.28619498741707505</v>
      </c>
      <c r="AW23" s="24">
        <f t="shared" si="16"/>
        <v>0.27777646749335538</v>
      </c>
      <c r="AX23" s="24">
        <f t="shared" si="16"/>
        <v>0.18736038293941104</v>
      </c>
      <c r="AY23" s="24">
        <f t="shared" si="16"/>
        <v>0.16115370191406209</v>
      </c>
      <c r="AZ23" s="24">
        <f t="shared" si="16"/>
        <v>0.51461848967688306</v>
      </c>
      <c r="BA23" s="24">
        <f t="shared" si="16"/>
        <v>0.24816733090166387</v>
      </c>
      <c r="BB23" s="24">
        <f t="shared" si="16"/>
        <v>0.26485601908386114</v>
      </c>
      <c r="BC23" s="24">
        <f t="shared" si="16"/>
        <v>0.37200127476730005</v>
      </c>
      <c r="BD23" s="24">
        <f t="shared" si="16"/>
        <v>0.401581428029675</v>
      </c>
      <c r="BE23" s="24">
        <f t="shared" si="16"/>
        <v>0.29436659413795208</v>
      </c>
      <c r="BF23" s="24">
        <f t="shared" si="16"/>
        <v>0.29809028987755481</v>
      </c>
      <c r="BG23" s="24">
        <f t="shared" si="16"/>
        <v>0.2409650999104187</v>
      </c>
      <c r="BH23" s="24">
        <f t="shared" si="16"/>
        <v>0.22077094939112296</v>
      </c>
      <c r="BI23" s="24">
        <f t="shared" si="16"/>
        <v>0.20505233198097605</v>
      </c>
      <c r="BJ23" s="24">
        <f t="shared" si="16"/>
        <v>0.25894187982360428</v>
      </c>
      <c r="BK23" s="24">
        <f t="shared" si="16"/>
        <v>0.4316296485872686</v>
      </c>
      <c r="BL23" s="24">
        <f t="shared" si="16"/>
        <v>0.28619090316963725</v>
      </c>
      <c r="BM23" s="24">
        <f t="shared" si="16"/>
        <v>0.2464947175719634</v>
      </c>
      <c r="BN23" s="24">
        <f t="shared" si="16"/>
        <v>0.22128840738452693</v>
      </c>
      <c r="BO23" s="24">
        <f t="shared" si="16"/>
        <v>0.21564862879387103</v>
      </c>
      <c r="BP23" s="24" t="e">
        <f t="shared" si="16"/>
        <v>#DIV/0!</v>
      </c>
      <c r="BQ23" s="24">
        <f t="shared" si="16"/>
        <v>0.26495469738151889</v>
      </c>
      <c r="BR23" s="21"/>
      <c r="BS23" s="35">
        <f t="shared" si="11"/>
        <v>43252</v>
      </c>
      <c r="BT23" s="24">
        <f t="shared" si="15"/>
        <v>1.790805989527601E-2</v>
      </c>
      <c r="BU23" s="24">
        <f t="shared" si="15"/>
        <v>2.5876792363994092E-4</v>
      </c>
      <c r="BV23" s="24">
        <f t="shared" si="15"/>
        <v>1.775400062777336E-3</v>
      </c>
      <c r="BW23" s="24">
        <f t="shared" si="15"/>
        <v>1.9234544650373084E-3</v>
      </c>
      <c r="BX23" s="24">
        <f t="shared" si="15"/>
        <v>1.9168385909343845E-3</v>
      </c>
      <c r="BY23" s="24">
        <f t="shared" si="15"/>
        <v>1.9194831571288037E-3</v>
      </c>
      <c r="BZ23" s="24">
        <f t="shared" si="15"/>
        <v>4.0230947081567759E-3</v>
      </c>
      <c r="CA23" s="24">
        <f t="shared" si="15"/>
        <v>1.6961434747250043E-4</v>
      </c>
      <c r="CB23" s="24">
        <f t="shared" si="15"/>
        <v>1.0087724179257786E-3</v>
      </c>
      <c r="CC23" s="24">
        <f t="shared" si="15"/>
        <v>1.4675170140820878E-4</v>
      </c>
      <c r="CD23" s="24">
        <f t="shared" si="15"/>
        <v>1.9143100201172753E-3</v>
      </c>
      <c r="CE23" s="24">
        <f t="shared" si="15"/>
        <v>1.037914651371828E-3</v>
      </c>
      <c r="CF23" s="24">
        <f t="shared" si="14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4"/>
        <v>149.90577454999999</v>
      </c>
      <c r="S24" s="19">
        <f t="shared" si="5"/>
        <v>142.11947232106476</v>
      </c>
      <c r="T24" s="19">
        <f t="shared" si="6"/>
        <v>138.02377178342169</v>
      </c>
      <c r="U24" s="19">
        <f t="shared" si="7"/>
        <v>136.99390319683909</v>
      </c>
      <c r="V24" s="19"/>
      <c r="W24" s="20">
        <f t="shared" si="8"/>
        <v>145.71935549671679</v>
      </c>
      <c r="X24" s="21"/>
      <c r="Y24" s="41">
        <f t="shared" si="18"/>
        <v>3.4235196392547795E-2</v>
      </c>
      <c r="Z24" s="24">
        <f t="shared" si="18"/>
        <v>4.2740066789340947E-2</v>
      </c>
      <c r="AA24" s="24">
        <f t="shared" si="18"/>
        <v>2.8305183107902643E-2</v>
      </c>
      <c r="AB24" s="24">
        <f t="shared" si="19"/>
        <v>1.5407297678773579E-2</v>
      </c>
      <c r="AC24" s="24">
        <f t="shared" si="20"/>
        <v>1.0119657557022599E-2</v>
      </c>
      <c r="AD24" s="24">
        <f t="shared" si="21"/>
        <v>4.2442358886432441E-2</v>
      </c>
      <c r="AE24" s="24">
        <f t="shared" si="22"/>
        <v>3.498730056270416E-2</v>
      </c>
      <c r="AF24" s="24">
        <f t="shared" si="23"/>
        <v>5.1712215387244242E-2</v>
      </c>
      <c r="AG24" s="24">
        <f t="shared" si="24"/>
        <v>1.0045686703184176E-2</v>
      </c>
      <c r="AH24" s="24">
        <f t="shared" si="25"/>
        <v>3.6304799565356038E-2</v>
      </c>
      <c r="AI24" s="24">
        <f t="shared" si="26"/>
        <v>1.8617217808978292E-2</v>
      </c>
      <c r="AJ24" s="24">
        <f t="shared" si="27"/>
        <v>4.3113868609912842E-2</v>
      </c>
      <c r="AK24" s="24">
        <f t="shared" si="28"/>
        <v>3.7079653567871684E-2</v>
      </c>
      <c r="AL24" s="24">
        <f t="shared" si="29"/>
        <v>5.0741307452639051E-2</v>
      </c>
      <c r="AM24" s="24">
        <f t="shared" si="30"/>
        <v>3.4644248767726982E-2</v>
      </c>
      <c r="AN24" s="24">
        <f t="shared" si="17"/>
        <v>2.4135799753899567E-2</v>
      </c>
      <c r="AO24" s="24">
        <f t="shared" si="31"/>
        <v>3.4237529284450119E-2</v>
      </c>
      <c r="AP24" s="24">
        <f t="shared" si="32"/>
        <v>3.7052409652881702E-2</v>
      </c>
      <c r="AQ24" s="24">
        <f t="shared" si="32"/>
        <v>3.2013048980588099E-2</v>
      </c>
      <c r="AR24" s="24">
        <f t="shared" si="32"/>
        <v>2.8765045359671282E-2</v>
      </c>
      <c r="AS24" s="24" t="e">
        <f t="shared" si="32"/>
        <v>#DIV/0!</v>
      </c>
      <c r="AT24" s="24">
        <f t="shared" si="32"/>
        <v>3.2165176769984649E-2</v>
      </c>
      <c r="AU24" s="21"/>
      <c r="AV24" s="24">
        <f t="shared" si="16"/>
        <v>0.31168291396036407</v>
      </c>
      <c r="AW24" s="24">
        <f t="shared" si="16"/>
        <v>0.31941112058302257</v>
      </c>
      <c r="AX24" s="24">
        <f t="shared" si="16"/>
        <v>0.19657624287705189</v>
      </c>
      <c r="AY24" s="24">
        <f t="shared" si="16"/>
        <v>0.1825128163398162</v>
      </c>
      <c r="AZ24" s="24">
        <f t="shared" si="16"/>
        <v>0.50531614087124122</v>
      </c>
      <c r="BA24" s="24">
        <f t="shared" si="16"/>
        <v>0.26754045476116683</v>
      </c>
      <c r="BB24" s="24">
        <f t="shared" si="16"/>
        <v>0.27107302143147649</v>
      </c>
      <c r="BC24" s="24">
        <f t="shared" si="16"/>
        <v>0.40210077079280793</v>
      </c>
      <c r="BD24" s="24">
        <f t="shared" si="16"/>
        <v>0.41739715016921797</v>
      </c>
      <c r="BE24" s="24">
        <f t="shared" si="16"/>
        <v>0.30893825797973462</v>
      </c>
      <c r="BF24" s="24">
        <f t="shared" si="16"/>
        <v>0.30370479835670694</v>
      </c>
      <c r="BG24" s="24">
        <f t="shared" si="16"/>
        <v>0.27295183425006142</v>
      </c>
      <c r="BH24" s="24">
        <f t="shared" si="16"/>
        <v>0.25538452539587642</v>
      </c>
      <c r="BI24" s="24">
        <f t="shared" si="16"/>
        <v>0.2744066250059074</v>
      </c>
      <c r="BJ24" s="24">
        <f t="shared" si="16"/>
        <v>0.28215518481552415</v>
      </c>
      <c r="BK24" s="24">
        <f t="shared" si="16"/>
        <v>0.43578389284454966</v>
      </c>
      <c r="BL24" s="24">
        <f t="shared" si="16"/>
        <v>0.3116793849779671</v>
      </c>
      <c r="BM24" s="24">
        <f t="shared" si="16"/>
        <v>0.27813235262093805</v>
      </c>
      <c r="BN24" s="24">
        <f t="shared" si="16"/>
        <v>0.24533326525950039</v>
      </c>
      <c r="BO24" s="24">
        <f t="shared" si="16"/>
        <v>0.23736864112795275</v>
      </c>
      <c r="BP24" s="24" t="e">
        <f t="shared" si="16"/>
        <v>#DIV/0!</v>
      </c>
      <c r="BQ24" s="24">
        <f t="shared" si="16"/>
        <v>0.28509640591560803</v>
      </c>
      <c r="BR24" s="21"/>
      <c r="BS24" s="35">
        <f t="shared" si="11"/>
        <v>43282</v>
      </c>
      <c r="BT24" s="24">
        <f t="shared" si="15"/>
        <v>1.4400505849139383E-2</v>
      </c>
      <c r="BU24" s="24">
        <f t="shared" si="15"/>
        <v>8.0994443386567423E-4</v>
      </c>
      <c r="BV24" s="24">
        <f t="shared" si="15"/>
        <v>1.6936332138392351E-3</v>
      </c>
      <c r="BW24" s="24">
        <f t="shared" si="15"/>
        <v>1.0096906124003404E-3</v>
      </c>
      <c r="BX24" s="24">
        <f t="shared" si="15"/>
        <v>2.3830288027685107E-3</v>
      </c>
      <c r="BY24" s="24">
        <f t="shared" si="15"/>
        <v>2.1777438797221473E-3</v>
      </c>
      <c r="BZ24" s="24">
        <f t="shared" si="15"/>
        <v>4.49521568270316E-3</v>
      </c>
      <c r="CA24" s="24">
        <f t="shared" si="15"/>
        <v>3.065055980086181E-4</v>
      </c>
      <c r="CB24" s="24">
        <f t="shared" si="15"/>
        <v>2.1286182839764709E-3</v>
      </c>
      <c r="CC24" s="24">
        <f t="shared" si="15"/>
        <v>4.5387003568264628E-4</v>
      </c>
      <c r="CD24" s="24">
        <f t="shared" si="15"/>
        <v>3.2264971257944491E-3</v>
      </c>
      <c r="CE24" s="24">
        <f t="shared" si="15"/>
        <v>1.1520100121149848E-3</v>
      </c>
      <c r="CF24" s="24">
        <f t="shared" si="14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4"/>
        <v>155.86470517000004</v>
      </c>
      <c r="S25" s="19">
        <f t="shared" si="5"/>
        <v>147.15005702838516</v>
      </c>
      <c r="T25" s="19">
        <f t="shared" si="6"/>
        <v>140.69930736812722</v>
      </c>
      <c r="U25" s="19">
        <f t="shared" si="7"/>
        <v>139.43853110632182</v>
      </c>
      <c r="V25" s="19"/>
      <c r="W25" s="20">
        <f t="shared" si="8"/>
        <v>149.98623435712773</v>
      </c>
      <c r="X25" s="21"/>
      <c r="Y25" s="41">
        <f t="shared" si="18"/>
        <v>3.9753419796059841E-2</v>
      </c>
      <c r="Z25" s="24">
        <f t="shared" si="18"/>
        <v>5.2747390408030448E-2</v>
      </c>
      <c r="AA25" s="24">
        <f t="shared" si="18"/>
        <v>1.3899897255247318E-2</v>
      </c>
      <c r="AB25" s="24">
        <f t="shared" si="19"/>
        <v>-1.5360842162569499E-3</v>
      </c>
      <c r="AC25" s="24">
        <f t="shared" si="20"/>
        <v>6.3053755691494295E-2</v>
      </c>
      <c r="AD25" s="24">
        <f t="shared" si="21"/>
        <v>3.2088724797452617E-2</v>
      </c>
      <c r="AE25" s="24">
        <f t="shared" si="22"/>
        <v>2.9690345095944481E-2</v>
      </c>
      <c r="AF25" s="24">
        <f t="shared" si="23"/>
        <v>4.5446641068765281E-2</v>
      </c>
      <c r="AG25" s="24">
        <f t="shared" si="24"/>
        <v>8.6620953096624653E-2</v>
      </c>
      <c r="AH25" s="24">
        <f t="shared" si="25"/>
        <v>3.1814343140897927E-2</v>
      </c>
      <c r="AI25" s="24">
        <f t="shared" si="26"/>
        <v>1.8733195496733357E-2</v>
      </c>
      <c r="AJ25" s="24">
        <f t="shared" si="27"/>
        <v>2.4574860075614824E-2</v>
      </c>
      <c r="AK25" s="24">
        <f t="shared" si="28"/>
        <v>3.2765378746403728E-2</v>
      </c>
      <c r="AL25" s="24">
        <f t="shared" si="29"/>
        <v>4.9653057586022564E-2</v>
      </c>
      <c r="AM25" s="24">
        <f t="shared" si="30"/>
        <v>3.1720345804455263E-2</v>
      </c>
      <c r="AN25" s="24">
        <f t="shared" si="17"/>
        <v>5.8824144836863601E-2</v>
      </c>
      <c r="AO25" s="24">
        <f t="shared" si="31"/>
        <v>3.9751174615441531E-2</v>
      </c>
      <c r="AP25" s="24">
        <f t="shared" si="32"/>
        <v>3.5396871555754883E-2</v>
      </c>
      <c r="AQ25" s="24">
        <f t="shared" si="32"/>
        <v>1.9384599842002581E-2</v>
      </c>
      <c r="AR25" s="24">
        <f t="shared" si="32"/>
        <v>1.7844793472087339E-2</v>
      </c>
      <c r="AS25" s="24" t="e">
        <f t="shared" si="32"/>
        <v>#DIV/0!</v>
      </c>
      <c r="AT25" s="24">
        <f t="shared" si="32"/>
        <v>2.928148320356172E-2</v>
      </c>
      <c r="AU25" s="21"/>
      <c r="AV25" s="24">
        <f t="shared" si="16"/>
        <v>0.34670744825619826</v>
      </c>
      <c r="AW25" s="24">
        <f t="shared" si="16"/>
        <v>0.37097583595330685</v>
      </c>
      <c r="AX25" s="24">
        <f t="shared" si="16"/>
        <v>0.19051681497069239</v>
      </c>
      <c r="AY25" s="24">
        <f t="shared" si="16"/>
        <v>0.18383146840531195</v>
      </c>
      <c r="AZ25" s="24">
        <f t="shared" si="16"/>
        <v>0.58804168402546608</v>
      </c>
      <c r="BA25" s="24">
        <f t="shared" si="16"/>
        <v>0.29898873792895553</v>
      </c>
      <c r="BB25" s="24">
        <f t="shared" si="16"/>
        <v>0.28214969751044405</v>
      </c>
      <c r="BC25" s="24">
        <f t="shared" si="16"/>
        <v>0.44862793241850429</v>
      </c>
      <c r="BD25" s="24">
        <f t="shared" si="16"/>
        <v>0.50514540704253741</v>
      </c>
      <c r="BE25" s="24">
        <f t="shared" si="16"/>
        <v>0.30960802825633404</v>
      </c>
      <c r="BF25" s="24">
        <f t="shared" si="16"/>
        <v>0.30834813369824743</v>
      </c>
      <c r="BG25" s="24">
        <f t="shared" si="16"/>
        <v>0.28505799453002112</v>
      </c>
      <c r="BH25" s="24">
        <f t="shared" si="16"/>
        <v>0.27309554835212579</v>
      </c>
      <c r="BI25" s="24">
        <f t="shared" si="16"/>
        <v>0.32054308320750335</v>
      </c>
      <c r="BJ25" s="24">
        <f t="shared" si="16"/>
        <v>0.30661120481257798</v>
      </c>
      <c r="BK25" s="24">
        <f t="shared" si="16"/>
        <v>0.49987285808778559</v>
      </c>
      <c r="BL25" s="24">
        <f t="shared" si="16"/>
        <v>0.34669924777619188</v>
      </c>
      <c r="BM25" s="24">
        <f t="shared" si="16"/>
        <v>0.30742998753847117</v>
      </c>
      <c r="BN25" s="24">
        <f t="shared" si="16"/>
        <v>0.25609722311593019</v>
      </c>
      <c r="BO25" s="24">
        <f t="shared" si="16"/>
        <v>0.24769998089197287</v>
      </c>
      <c r="BP25" s="24" t="e">
        <f t="shared" si="16"/>
        <v>#DIV/0!</v>
      </c>
      <c r="BQ25" s="24">
        <f t="shared" si="16"/>
        <v>0.3063692296392122</v>
      </c>
      <c r="BR25" s="21"/>
      <c r="BS25" s="35">
        <f t="shared" si="11"/>
        <v>43313</v>
      </c>
      <c r="BT25" s="24">
        <f t="shared" si="15"/>
        <v>1.7918443350726398E-2</v>
      </c>
      <c r="BU25" s="24">
        <f t="shared" si="15"/>
        <v>3.9546090699142119E-4</v>
      </c>
      <c r="BV25" s="24">
        <f t="shared" si="15"/>
        <v>-1.6577875824014612E-4</v>
      </c>
      <c r="BW25" s="24">
        <f t="shared" si="15"/>
        <v>6.1445059790562829E-3</v>
      </c>
      <c r="BX25" s="24">
        <f t="shared" si="15"/>
        <v>1.8159963604004034E-3</v>
      </c>
      <c r="BY25" s="24">
        <f t="shared" si="15"/>
        <v>1.8493849503624313E-3</v>
      </c>
      <c r="BZ25" s="24">
        <f t="shared" si="15"/>
        <v>4.0173233199872422E-3</v>
      </c>
      <c r="CA25" s="24">
        <f t="shared" si="15"/>
        <v>2.5810917598024364E-3</v>
      </c>
      <c r="CB25" s="24">
        <f t="shared" si="15"/>
        <v>1.8690671391386384E-3</v>
      </c>
      <c r="CC25" s="24">
        <f t="shared" si="15"/>
        <v>4.498008760121325E-4</v>
      </c>
      <c r="CD25" s="24">
        <f t="shared" si="15"/>
        <v>1.8548882437464359E-3</v>
      </c>
      <c r="CE25" s="24">
        <f t="shared" si="15"/>
        <v>1.0207716004498847E-3</v>
      </c>
      <c r="CF25" s="24">
        <f t="shared" si="14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4"/>
        <v>165.17624558999998</v>
      </c>
      <c r="S26" s="19">
        <f t="shared" si="5"/>
        <v>156.92345378242561</v>
      </c>
      <c r="T26" s="19">
        <f t="shared" si="6"/>
        <v>150.91975177225785</v>
      </c>
      <c r="U26" s="19">
        <f t="shared" si="7"/>
        <v>149.58789906609198</v>
      </c>
      <c r="V26" s="19"/>
      <c r="W26" s="20">
        <f t="shared" si="8"/>
        <v>159.55902281296338</v>
      </c>
      <c r="X26" s="21"/>
      <c r="Y26" s="41">
        <f t="shared" si="18"/>
        <v>5.9741739533791582E-2</v>
      </c>
      <c r="Z26" s="24">
        <f t="shared" si="18"/>
        <v>6.2335088935566718E-2</v>
      </c>
      <c r="AA26" s="24">
        <f t="shared" si="18"/>
        <v>4.4492378070848604E-2</v>
      </c>
      <c r="AB26" s="24">
        <f t="shared" si="19"/>
        <v>5.905524473489554E-2</v>
      </c>
      <c r="AC26" s="24">
        <f t="shared" si="20"/>
        <v>2.7152472512612436E-2</v>
      </c>
      <c r="AD26" s="24">
        <f t="shared" si="21"/>
        <v>9.5277769429112036E-2</v>
      </c>
      <c r="AE26" s="24">
        <f t="shared" si="22"/>
        <v>4.4432140404747189E-2</v>
      </c>
      <c r="AF26" s="24">
        <f t="shared" si="23"/>
        <v>7.8357488626553895E-2</v>
      </c>
      <c r="AG26" s="24">
        <f t="shared" si="24"/>
        <v>3.0448074030318351E-2</v>
      </c>
      <c r="AH26" s="24">
        <f t="shared" si="25"/>
        <v>6.7718236819360511E-2</v>
      </c>
      <c r="AI26" s="24">
        <f t="shared" si="26"/>
        <v>9.0583328372630945E-3</v>
      </c>
      <c r="AJ26" s="24">
        <f t="shared" si="27"/>
        <v>7.2147867254154674E-2</v>
      </c>
      <c r="AK26" s="24">
        <f t="shared" si="28"/>
        <v>8.7500264346992429E-2</v>
      </c>
      <c r="AL26" s="24">
        <f t="shared" si="29"/>
        <v>4.0947742880514948E-3</v>
      </c>
      <c r="AM26" s="24">
        <f t="shared" si="30"/>
        <v>7.5970443742396476E-2</v>
      </c>
      <c r="AN26" s="24">
        <f t="shared" si="17"/>
        <v>4.1863137941166473E-2</v>
      </c>
      <c r="AO26" s="24">
        <f t="shared" si="31"/>
        <v>5.9741173666250758E-2</v>
      </c>
      <c r="AP26" s="24">
        <f t="shared" si="32"/>
        <v>6.6417893077371781E-2</v>
      </c>
      <c r="AQ26" s="24">
        <f t="shared" si="32"/>
        <v>7.2640332033687693E-2</v>
      </c>
      <c r="AR26" s="24">
        <f t="shared" si="32"/>
        <v>7.2787398714285523E-2</v>
      </c>
      <c r="AS26" s="24" t="e">
        <f t="shared" si="32"/>
        <v>#DIV/0!</v>
      </c>
      <c r="AT26" s="24">
        <f t="shared" si="32"/>
        <v>6.3824446935857981E-2</v>
      </c>
      <c r="AU26" s="21"/>
      <c r="AV26" s="24">
        <f t="shared" si="16"/>
        <v>0.40244748387009155</v>
      </c>
      <c r="AW26" s="24">
        <f t="shared" si="16"/>
        <v>0.41791639980181494</v>
      </c>
      <c r="AX26" s="24">
        <f t="shared" si="16"/>
        <v>0.23540974624156719</v>
      </c>
      <c r="AY26" s="24">
        <f t="shared" si="16"/>
        <v>0.23804237872290912</v>
      </c>
      <c r="AZ26" s="24">
        <f t="shared" si="16"/>
        <v>0.61356173918708312</v>
      </c>
      <c r="BA26" s="24">
        <f t="shared" si="16"/>
        <v>0.40669028782564753</v>
      </c>
      <c r="BB26" s="24">
        <f t="shared" si="16"/>
        <v>0.31368343648507868</v>
      </c>
      <c r="BC26" s="24">
        <f t="shared" si="16"/>
        <v>0.55124434329867555</v>
      </c>
      <c r="BD26" s="24">
        <f t="shared" si="16"/>
        <v>0.53263438598719048</v>
      </c>
      <c r="BE26" s="24">
        <f t="shared" si="16"/>
        <v>0.37904549594615289</v>
      </c>
      <c r="BF26" s="24">
        <f t="shared" si="16"/>
        <v>0.3027891107599483</v>
      </c>
      <c r="BG26" s="24">
        <f t="shared" si="16"/>
        <v>0.35518087907071538</v>
      </c>
      <c r="BH26" s="24">
        <f t="shared" si="16"/>
        <v>0.3624727543778461</v>
      </c>
      <c r="BI26" s="24">
        <f t="shared" si="16"/>
        <v>0.28135471839124815</v>
      </c>
      <c r="BJ26" s="24">
        <f t="shared" si="16"/>
        <v>0.38174096412192338</v>
      </c>
      <c r="BK26" s="24">
        <f t="shared" si="16"/>
        <v>0.55103941581200311</v>
      </c>
      <c r="BL26" s="24">
        <f t="shared" si="16"/>
        <v>0.40243862586515777</v>
      </c>
      <c r="BM26" s="24">
        <f t="shared" si="16"/>
        <v>0.36713669281304862</v>
      </c>
      <c r="BN26" s="24">
        <f t="shared" si="16"/>
        <v>0.32884947626846239</v>
      </c>
      <c r="BO26" s="24">
        <f t="shared" si="16"/>
        <v>0.32118784165072212</v>
      </c>
      <c r="BP26" s="24" t="e">
        <f t="shared" si="16"/>
        <v>#DIV/0!</v>
      </c>
      <c r="BQ26" s="24">
        <f t="shared" si="16"/>
        <v>0.37211637214618465</v>
      </c>
      <c r="BR26" s="21"/>
      <c r="BS26" s="35">
        <f t="shared" si="11"/>
        <v>43344</v>
      </c>
      <c r="BT26" s="24">
        <f t="shared" si="15"/>
        <v>2.1440045321009862E-2</v>
      </c>
      <c r="BU26" s="24">
        <f t="shared" si="15"/>
        <v>1.2343613324017661E-3</v>
      </c>
      <c r="BV26" s="24">
        <f t="shared" si="15"/>
        <v>6.1203230469268864E-3</v>
      </c>
      <c r="BW26" s="24">
        <f t="shared" si="15"/>
        <v>2.705267797510561E-3</v>
      </c>
      <c r="BX26" s="24">
        <f t="shared" si="15"/>
        <v>5.352303999784435E-3</v>
      </c>
      <c r="BY26" s="24">
        <f t="shared" si="15"/>
        <v>2.7408520401190988E-3</v>
      </c>
      <c r="BZ26" s="24">
        <f t="shared" si="15"/>
        <v>6.9644530971816141E-3</v>
      </c>
      <c r="CA26" s="24">
        <f t="shared" si="15"/>
        <v>9.4817397519277654E-4</v>
      </c>
      <c r="CB26" s="24">
        <f t="shared" si="15"/>
        <v>3.9480149282171478E-3</v>
      </c>
      <c r="CC26" s="24">
        <f t="shared" si="15"/>
        <v>2.1310164699270238E-4</v>
      </c>
      <c r="CD26" s="24">
        <f t="shared" si="15"/>
        <v>5.3661589225096661E-3</v>
      </c>
      <c r="CE26" s="24">
        <f t="shared" si="15"/>
        <v>2.7076595971280443E-3</v>
      </c>
      <c r="CF26" s="24">
        <f t="shared" si="14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4"/>
        <v>173.95698389</v>
      </c>
      <c r="S27" s="19">
        <f t="shared" si="5"/>
        <v>164.90958970528317</v>
      </c>
      <c r="T27" s="19">
        <f t="shared" si="6"/>
        <v>158.29910097683504</v>
      </c>
      <c r="U27" s="19">
        <f t="shared" si="7"/>
        <v>157.47765808189658</v>
      </c>
      <c r="V27" s="19"/>
      <c r="W27" s="20">
        <f t="shared" si="8"/>
        <v>167.90188943020547</v>
      </c>
      <c r="X27" s="21"/>
      <c r="Y27" s="41">
        <f t="shared" si="18"/>
        <v>5.3158539656708914E-2</v>
      </c>
      <c r="Z27" s="24">
        <f t="shared" si="18"/>
        <v>5.4864136323900858E-2</v>
      </c>
      <c r="AA27" s="24">
        <f t="shared" si="18"/>
        <v>2.4702565751541172E-2</v>
      </c>
      <c r="AB27" s="24">
        <f t="shared" si="19"/>
        <v>5.829730003326139E-2</v>
      </c>
      <c r="AC27" s="24">
        <f t="shared" si="20"/>
        <v>7.2621822268661651E-2</v>
      </c>
      <c r="AD27" s="24">
        <f t="shared" si="21"/>
        <v>4.7800435860537283E-2</v>
      </c>
      <c r="AE27" s="24">
        <f t="shared" si="22"/>
        <v>4.5017939854211875E-2</v>
      </c>
      <c r="AF27" s="24">
        <f t="shared" si="23"/>
        <v>8.1020844627668342E-2</v>
      </c>
      <c r="AG27" s="24">
        <f t="shared" si="24"/>
        <v>1.4722666412580576E-2</v>
      </c>
      <c r="AH27" s="24">
        <f t="shared" si="25"/>
        <v>4.3980297572396854E-2</v>
      </c>
      <c r="AI27" s="24">
        <f t="shared" si="26"/>
        <v>1.6446652033941245E-3</v>
      </c>
      <c r="AJ27" s="24">
        <f t="shared" si="27"/>
        <v>3.6004664426165123E-2</v>
      </c>
      <c r="AK27" s="24">
        <f t="shared" si="28"/>
        <v>5.9875531286684547E-2</v>
      </c>
      <c r="AL27" s="24">
        <f t="shared" si="29"/>
        <v>6.2144809233082299E-2</v>
      </c>
      <c r="AM27" s="24">
        <f t="shared" si="30"/>
        <v>4.9547994224370617E-2</v>
      </c>
      <c r="AN27" s="24">
        <f t="shared" si="17"/>
        <v>5.9519822220713614E-2</v>
      </c>
      <c r="AO27" s="24">
        <f t="shared" si="31"/>
        <v>5.3159812832866749E-2</v>
      </c>
      <c r="AP27" s="24">
        <f t="shared" si="32"/>
        <v>5.0891920425931492E-2</v>
      </c>
      <c r="AQ27" s="24">
        <f t="shared" si="32"/>
        <v>4.889584774637612E-2</v>
      </c>
      <c r="AR27" s="24">
        <f t="shared" si="32"/>
        <v>5.2743297185547711E-2</v>
      </c>
      <c r="AS27" s="24" t="e">
        <f t="shared" si="32"/>
        <v>#DIV/0!</v>
      </c>
      <c r="AT27" s="24">
        <f t="shared" si="32"/>
        <v>5.2287025015324229E-2</v>
      </c>
      <c r="AU27" s="21"/>
      <c r="AV27" s="24">
        <f t="shared" si="16"/>
        <v>0.44972536103918626</v>
      </c>
      <c r="AW27" s="24">
        <f t="shared" si="16"/>
        <v>0.46783768398796455</v>
      </c>
      <c r="AX27" s="24">
        <f t="shared" si="16"/>
        <v>0.23217059431352283</v>
      </c>
      <c r="AY27" s="24">
        <f t="shared" si="16"/>
        <v>0.27052928737356385</v>
      </c>
      <c r="AZ27" s="24">
        <f t="shared" si="16"/>
        <v>0.71545790476591531</v>
      </c>
      <c r="BA27" s="24">
        <f t="shared" si="16"/>
        <v>0.45988713324305652</v>
      </c>
      <c r="BB27" s="24">
        <f t="shared" si="16"/>
        <v>0.35451070811123508</v>
      </c>
      <c r="BC27" s="24">
        <f t="shared" si="16"/>
        <v>0.65583159652010736</v>
      </c>
      <c r="BD27" s="24">
        <f t="shared" si="16"/>
        <v>0.47783253089101252</v>
      </c>
      <c r="BE27" s="24">
        <f t="shared" si="16"/>
        <v>0.41675072070092756</v>
      </c>
      <c r="BF27" s="24">
        <f t="shared" si="16"/>
        <v>0.30073208538728924</v>
      </c>
      <c r="BG27" s="24">
        <f t="shared" si="16"/>
        <v>0.37438928605845301</v>
      </c>
      <c r="BH27" s="24">
        <f t="shared" si="16"/>
        <v>0.42547851217694177</v>
      </c>
      <c r="BI27" s="24">
        <f t="shared" si="16"/>
        <v>0.31145030514931649</v>
      </c>
      <c r="BJ27" s="24">
        <f t="shared" si="16"/>
        <v>0.42793023249855033</v>
      </c>
      <c r="BK27" s="24">
        <f t="shared" si="16"/>
        <v>0.61458510819560419</v>
      </c>
      <c r="BL27" s="24">
        <f t="shared" si="16"/>
        <v>0.44971902569746658</v>
      </c>
      <c r="BM27" s="24">
        <f t="shared" si="16"/>
        <v>0.408030873104817</v>
      </c>
      <c r="BN27" s="24">
        <f t="shared" si="16"/>
        <v>0.3650182141527778</v>
      </c>
      <c r="BO27" s="24">
        <f t="shared" si="16"/>
        <v>0.36229006279863718</v>
      </c>
      <c r="BP27" s="24" t="e">
        <f t="shared" si="16"/>
        <v>#DIV/0!</v>
      </c>
      <c r="BQ27" s="24">
        <f t="shared" si="16"/>
        <v>0.41632328598406598</v>
      </c>
      <c r="BR27" s="21"/>
      <c r="BS27" s="35">
        <f t="shared" si="11"/>
        <v>43374</v>
      </c>
      <c r="BT27" s="24">
        <f t="shared" si="15"/>
        <v>1.8916602977643488E-2</v>
      </c>
      <c r="BU27" s="24">
        <f t="shared" si="15"/>
        <v>6.7546677031267866E-4</v>
      </c>
      <c r="BV27" s="24">
        <f t="shared" si="15"/>
        <v>6.037857917780616E-3</v>
      </c>
      <c r="BW27" s="24">
        <f t="shared" si="15"/>
        <v>7.0129848114998585E-3</v>
      </c>
      <c r="BX27" s="24">
        <f t="shared" si="15"/>
        <v>2.7752702545623593E-3</v>
      </c>
      <c r="BY27" s="24">
        <f t="shared" si="15"/>
        <v>2.73686995088923E-3</v>
      </c>
      <c r="BZ27" s="24">
        <f t="shared" si="15"/>
        <v>7.3276715486845648E-3</v>
      </c>
      <c r="CA27" s="24">
        <f t="shared" si="15"/>
        <v>4.4580070179007201E-4</v>
      </c>
      <c r="CB27" s="24">
        <f t="shared" si="15"/>
        <v>2.5833778308923193E-3</v>
      </c>
      <c r="CC27" s="24">
        <f t="shared" si="15"/>
        <v>3.6841072881550887E-5</v>
      </c>
      <c r="CD27" s="24">
        <f t="shared" si="15"/>
        <v>2.7092772264520242E-3</v>
      </c>
      <c r="CE27" s="24">
        <f t="shared" si="15"/>
        <v>1.9013558739199501E-3</v>
      </c>
      <c r="CF27" s="24">
        <f t="shared" si="14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4"/>
        <v>179.64694443000002</v>
      </c>
      <c r="S28" s="19">
        <f t="shared" si="5"/>
        <v>169.87395030558193</v>
      </c>
      <c r="T28" s="19">
        <f t="shared" si="6"/>
        <v>162.98868816634103</v>
      </c>
      <c r="U28" s="19">
        <f t="shared" si="7"/>
        <v>162.39985276580461</v>
      </c>
      <c r="V28" s="19"/>
      <c r="W28" s="20">
        <f t="shared" si="8"/>
        <v>174.20294816776104</v>
      </c>
      <c r="X28" s="21"/>
      <c r="Y28" s="41">
        <f t="shared" si="18"/>
        <v>3.2707282554084838E-2</v>
      </c>
      <c r="Z28" s="24">
        <f t="shared" si="18"/>
        <v>2.8945637119113687E-2</v>
      </c>
      <c r="AA28" s="24">
        <f t="shared" si="18"/>
        <v>5.0999760593079868E-2</v>
      </c>
      <c r="AB28" s="24">
        <f t="shared" si="19"/>
        <v>2.8103913353612064E-2</v>
      </c>
      <c r="AC28" s="24">
        <f t="shared" si="20"/>
        <v>2.5150632540065443E-2</v>
      </c>
      <c r="AD28" s="24">
        <f t="shared" si="21"/>
        <v>3.0879720619592099E-2</v>
      </c>
      <c r="AE28" s="24">
        <f t="shared" si="22"/>
        <v>8.9355416029035517E-2</v>
      </c>
      <c r="AF28" s="24">
        <f t="shared" si="23"/>
        <v>2.7466693190949298E-2</v>
      </c>
      <c r="AG28" s="24">
        <f t="shared" si="24"/>
        <v>2.1815379669156254E-2</v>
      </c>
      <c r="AH28" s="24">
        <f t="shared" si="25"/>
        <v>2.4878713846916645E-2</v>
      </c>
      <c r="AI28" s="24">
        <f t="shared" si="26"/>
        <v>3.032928465822593E-2</v>
      </c>
      <c r="AJ28" s="24">
        <f t="shared" si="27"/>
        <v>2.406967429525575E-2</v>
      </c>
      <c r="AK28" s="24">
        <f t="shared" si="28"/>
        <v>5.3824625952853866E-2</v>
      </c>
      <c r="AL28" s="24">
        <f t="shared" si="29"/>
        <v>1.4945720552420161E-2</v>
      </c>
      <c r="AM28" s="24">
        <f t="shared" si="30"/>
        <v>3.7267656602814281E-2</v>
      </c>
      <c r="AN28" s="24">
        <f t="shared" si="17"/>
        <v>2.8201885967557017E-2</v>
      </c>
      <c r="AO28" s="24">
        <f t="shared" si="31"/>
        <v>3.2709008932909622E-2</v>
      </c>
      <c r="AP28" s="24">
        <f t="shared" si="32"/>
        <v>3.0103528904357635E-2</v>
      </c>
      <c r="AQ28" s="24">
        <f t="shared" si="32"/>
        <v>2.9624850429139649E-2</v>
      </c>
      <c r="AR28" s="24">
        <f t="shared" si="32"/>
        <v>3.1256463576237792E-2</v>
      </c>
      <c r="AS28" s="24" t="e">
        <f t="shared" si="32"/>
        <v>#DIV/0!</v>
      </c>
      <c r="AT28" s="24">
        <f t="shared" si="32"/>
        <v>3.752821816918761E-2</v>
      </c>
      <c r="AU28" s="21"/>
      <c r="AV28" s="24">
        <f t="shared" si="16"/>
        <v>0.47851052622915735</v>
      </c>
      <c r="AW28" s="24">
        <f t="shared" si="16"/>
        <v>0.49659920476035802</v>
      </c>
      <c r="AX28" s="24">
        <f t="shared" si="16"/>
        <v>0.28554222548327823</v>
      </c>
      <c r="AY28" s="24">
        <f t="shared" si="16"/>
        <v>0.2867246663337415</v>
      </c>
      <c r="AZ28" s="24">
        <f t="shared" si="16"/>
        <v>0.73890709070379601</v>
      </c>
      <c r="BA28" s="24">
        <f t="shared" si="16"/>
        <v>0.48978393736049397</v>
      </c>
      <c r="BB28" s="24">
        <f t="shared" si="16"/>
        <v>0.45732716499183756</v>
      </c>
      <c r="BC28" s="24">
        <f t="shared" si="16"/>
        <v>0.65560911098729213</v>
      </c>
      <c r="BD28" s="24">
        <f t="shared" si="16"/>
        <v>0.49011209983084192</v>
      </c>
      <c r="BE28" s="24">
        <f t="shared" si="16"/>
        <v>0.4178254124717915</v>
      </c>
      <c r="BF28" s="24">
        <f t="shared" si="16"/>
        <v>0.33901274397942638</v>
      </c>
      <c r="BG28" s="24">
        <f t="shared" si="16"/>
        <v>0.39671454673320738</v>
      </c>
      <c r="BH28" s="24">
        <f t="shared" si="16"/>
        <v>0.48285559873736239</v>
      </c>
      <c r="BI28" s="24">
        <f t="shared" ref="BI28:BQ56" si="33">+O28/O16-1</f>
        <v>0.31337505688075806</v>
      </c>
      <c r="BJ28" s="24">
        <f t="shared" si="33"/>
        <v>0.46363181362797334</v>
      </c>
      <c r="BK28" s="24">
        <f t="shared" si="33"/>
        <v>0.6368293081698746</v>
      </c>
      <c r="BL28" s="24">
        <f t="shared" si="33"/>
        <v>0.47850582994895619</v>
      </c>
      <c r="BM28" s="24">
        <f t="shared" si="33"/>
        <v>0.4340439263711886</v>
      </c>
      <c r="BN28" s="24">
        <f t="shared" si="33"/>
        <v>0.38605632159767511</v>
      </c>
      <c r="BO28" s="24">
        <f t="shared" si="33"/>
        <v>0.38297827792918837</v>
      </c>
      <c r="BP28" s="24" t="e">
        <f t="shared" si="33"/>
        <v>#DIV/0!</v>
      </c>
      <c r="BQ28" s="24">
        <f t="shared" si="33"/>
        <v>0.44560849810525305</v>
      </c>
      <c r="BR28" s="21"/>
      <c r="BS28" s="35">
        <f t="shared" si="11"/>
        <v>43405</v>
      </c>
      <c r="BT28" s="24">
        <f t="shared" si="15"/>
        <v>9.9963277959877906E-3</v>
      </c>
      <c r="BU28" s="24">
        <f t="shared" si="15"/>
        <v>1.356857164537228E-3</v>
      </c>
      <c r="BV28" s="24">
        <f t="shared" si="15"/>
        <v>2.9249279999448213E-3</v>
      </c>
      <c r="BW28" s="24">
        <f t="shared" si="15"/>
        <v>2.4736459678244547E-3</v>
      </c>
      <c r="BX28" s="24">
        <f t="shared" si="15"/>
        <v>1.7837402318488004E-3</v>
      </c>
      <c r="BY28" s="24">
        <f t="shared" si="15"/>
        <v>5.3903804477167423E-3</v>
      </c>
      <c r="BZ28" s="24">
        <f t="shared" si="15"/>
        <v>2.5498575519866317E-3</v>
      </c>
      <c r="CA28" s="24">
        <f t="shared" si="15"/>
        <v>6.3645933333409961E-4</v>
      </c>
      <c r="CB28" s="24">
        <f t="shared" si="15"/>
        <v>1.4486258767910894E-3</v>
      </c>
      <c r="CC28" s="24">
        <f t="shared" si="15"/>
        <v>6.4615522579562453E-4</v>
      </c>
      <c r="CD28" s="24">
        <f t="shared" si="15"/>
        <v>1.7816929009382685E-3</v>
      </c>
      <c r="CE28" s="24">
        <f t="shared" si="15"/>
        <v>1.7201097734973079E-3</v>
      </c>
      <c r="CF28" s="24">
        <f t="shared" si="14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4"/>
        <v>183.71700580000001</v>
      </c>
      <c r="S29" s="19">
        <f t="shared" si="5"/>
        <v>173.28623532527502</v>
      </c>
      <c r="T29" s="19">
        <f t="shared" si="6"/>
        <v>166.36676650851237</v>
      </c>
      <c r="U29" s="19">
        <f t="shared" si="7"/>
        <v>165.47502812499999</v>
      </c>
      <c r="V29" s="19"/>
      <c r="W29" s="20">
        <f t="shared" si="8"/>
        <v>178.81867519593305</v>
      </c>
      <c r="X29" s="21"/>
      <c r="Y29" s="41">
        <f t="shared" si="18"/>
        <v>2.2655984289267961E-2</v>
      </c>
      <c r="Z29" s="24">
        <f t="shared" si="18"/>
        <v>2.0008334469086897E-2</v>
      </c>
      <c r="AA29" s="24">
        <f t="shared" si="18"/>
        <v>1.3420931556916926E-2</v>
      </c>
      <c r="AB29" s="24">
        <f t="shared" si="19"/>
        <v>9.3378444206528854E-3</v>
      </c>
      <c r="AC29" s="24">
        <f t="shared" si="20"/>
        <v>1.3377680824180116E-2</v>
      </c>
      <c r="AD29" s="24">
        <f t="shared" si="21"/>
        <v>1.8468399009583303E-2</v>
      </c>
      <c r="AE29" s="24">
        <f t="shared" si="22"/>
        <v>3.8770408064386697E-2</v>
      </c>
      <c r="AF29" s="24">
        <f t="shared" si="23"/>
        <v>2.926868579561237E-2</v>
      </c>
      <c r="AG29" s="24">
        <f t="shared" si="24"/>
        <v>7.4368108803800403E-2</v>
      </c>
      <c r="AH29" s="24">
        <f t="shared" si="25"/>
        <v>2.978623651082235E-2</v>
      </c>
      <c r="AI29" s="24">
        <f t="shared" si="26"/>
        <v>2.2058674257114941E-3</v>
      </c>
      <c r="AJ29" s="24">
        <f t="shared" si="27"/>
        <v>2.6863119575570416E-2</v>
      </c>
      <c r="AK29" s="24">
        <f t="shared" si="28"/>
        <v>3.1030192165729664E-2</v>
      </c>
      <c r="AL29" s="24">
        <f t="shared" si="29"/>
        <v>1.7872744801683105E-2</v>
      </c>
      <c r="AM29" s="24">
        <f t="shared" si="30"/>
        <v>2.2778569080749378E-2</v>
      </c>
      <c r="AN29" s="24">
        <f t="shared" si="17"/>
        <v>2.4773583885532302E-2</v>
      </c>
      <c r="AO29" s="24">
        <f t="shared" si="31"/>
        <v>2.2655889767086546E-2</v>
      </c>
      <c r="AP29" s="24">
        <f t="shared" si="32"/>
        <v>2.0087158823085094E-2</v>
      </c>
      <c r="AQ29" s="24">
        <f t="shared" si="32"/>
        <v>2.0725845334271131E-2</v>
      </c>
      <c r="AR29" s="24">
        <f t="shared" si="32"/>
        <v>1.8935826029535141E-2</v>
      </c>
      <c r="AS29" s="24" t="e">
        <f t="shared" si="32"/>
        <v>#DIV/0!</v>
      </c>
      <c r="AT29" s="24">
        <f t="shared" si="32"/>
        <v>2.6496262415300675E-2</v>
      </c>
      <c r="AU29" s="21"/>
      <c r="AV29" s="24">
        <f t="shared" ref="AV29:BH48" si="34">+B29/B17-1</f>
        <v>0.47786635347871886</v>
      </c>
      <c r="AW29" s="24">
        <f t="shared" si="34"/>
        <v>0.50803842256529674</v>
      </c>
      <c r="AX29" s="24">
        <f t="shared" si="34"/>
        <v>0.29670809202390336</v>
      </c>
      <c r="AY29" s="24">
        <f t="shared" si="34"/>
        <v>0.28921054329262308</v>
      </c>
      <c r="AZ29" s="24">
        <f t="shared" si="34"/>
        <v>0.55083830137317635</v>
      </c>
      <c r="BA29" s="24">
        <f t="shared" si="34"/>
        <v>0.47990783418050476</v>
      </c>
      <c r="BB29" s="24">
        <f t="shared" si="34"/>
        <v>0.49361822740304717</v>
      </c>
      <c r="BC29" s="24">
        <f t="shared" si="34"/>
        <v>0.6515315400305135</v>
      </c>
      <c r="BD29" s="24">
        <f t="shared" si="34"/>
        <v>0.5900435505043935</v>
      </c>
      <c r="BE29" s="24">
        <f t="shared" si="34"/>
        <v>0.44043641984365012</v>
      </c>
      <c r="BF29" s="24">
        <f t="shared" si="34"/>
        <v>0.3425513094483239</v>
      </c>
      <c r="BG29" s="24">
        <f t="shared" si="34"/>
        <v>0.4287946029615588</v>
      </c>
      <c r="BH29" s="24">
        <f t="shared" si="34"/>
        <v>0.51281138608212551</v>
      </c>
      <c r="BI29" s="24">
        <f t="shared" si="33"/>
        <v>0.32698487252481612</v>
      </c>
      <c r="BJ29" s="24">
        <f t="shared" si="33"/>
        <v>0.47824510635744288</v>
      </c>
      <c r="BK29" s="24">
        <f t="shared" si="33"/>
        <v>0.56896106629252863</v>
      </c>
      <c r="BL29" s="24">
        <f t="shared" si="33"/>
        <v>0.47786330999331184</v>
      </c>
      <c r="BM29" s="24">
        <f t="shared" si="33"/>
        <v>0.44651695700863181</v>
      </c>
      <c r="BN29" s="24">
        <f t="shared" si="33"/>
        <v>0.39949688711119391</v>
      </c>
      <c r="BO29" s="24">
        <f t="shared" si="33"/>
        <v>0.39111244624065011</v>
      </c>
      <c r="BP29" s="24" t="e">
        <f t="shared" si="33"/>
        <v>#DIV/0!</v>
      </c>
      <c r="BQ29" s="24">
        <f t="shared" si="33"/>
        <v>0.46151512793067173</v>
      </c>
      <c r="BR29" s="21"/>
      <c r="BS29" s="35">
        <f t="shared" si="11"/>
        <v>43435</v>
      </c>
      <c r="BT29" s="24">
        <f t="shared" si="15"/>
        <v>6.8846759689370008E-3</v>
      </c>
      <c r="BU29" s="24">
        <f t="shared" si="15"/>
        <v>3.6339088851024753E-4</v>
      </c>
      <c r="BV29" s="24">
        <f t="shared" si="15"/>
        <v>9.6750849856859207E-4</v>
      </c>
      <c r="BW29" s="24">
        <f t="shared" si="15"/>
        <v>1.30611045272447E-3</v>
      </c>
      <c r="BX29" s="24">
        <f t="shared" si="15"/>
        <v>1.0649231079238905E-3</v>
      </c>
      <c r="BY29" s="24">
        <f t="shared" si="15"/>
        <v>2.4671256385407243E-3</v>
      </c>
      <c r="BZ29" s="24">
        <f t="shared" si="15"/>
        <v>2.7033562318290369E-3</v>
      </c>
      <c r="CA29" s="24">
        <f t="shared" si="15"/>
        <v>2.1467912511084191E-3</v>
      </c>
      <c r="CB29" s="24">
        <f t="shared" si="15"/>
        <v>1.7212310859186218E-3</v>
      </c>
      <c r="CC29" s="24">
        <f t="shared" si="15"/>
        <v>4.6887049612044318E-5</v>
      </c>
      <c r="CD29" s="24">
        <f t="shared" si="15"/>
        <v>1.9718385241352587E-3</v>
      </c>
      <c r="CE29" s="24">
        <f t="shared" si="15"/>
        <v>1.0119305597226578E-3</v>
      </c>
      <c r="CF29" s="24">
        <f t="shared" si="14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4"/>
        <v>189.62176712000002</v>
      </c>
      <c r="S30" s="19">
        <f t="shared" si="5"/>
        <v>178.53022376748606</v>
      </c>
      <c r="T30" s="19">
        <f t="shared" si="6"/>
        <v>170.98534289701365</v>
      </c>
      <c r="U30" s="19">
        <f t="shared" si="7"/>
        <v>169.05219996408047</v>
      </c>
      <c r="V30" s="19"/>
      <c r="W30" s="20">
        <f t="shared" si="8"/>
        <v>183.06360057191276</v>
      </c>
      <c r="X30" s="21"/>
      <c r="Y30" s="41">
        <f t="shared" si="18"/>
        <v>3.214219619198988E-2</v>
      </c>
      <c r="Z30" s="24">
        <f t="shared" si="18"/>
        <v>3.2293521885418119E-2</v>
      </c>
      <c r="AA30" s="24">
        <f t="shared" si="18"/>
        <v>3.4515360125771277E-2</v>
      </c>
      <c r="AB30" s="24">
        <f t="shared" si="19"/>
        <v>3.5120108928961002E-3</v>
      </c>
      <c r="AC30" s="24">
        <f t="shared" si="20"/>
        <v>5.8256464867087354E-2</v>
      </c>
      <c r="AD30" s="24">
        <f t="shared" si="21"/>
        <v>2.934831348567557E-2</v>
      </c>
      <c r="AE30" s="24">
        <f t="shared" si="22"/>
        <v>4.5262137236851352E-2</v>
      </c>
      <c r="AF30" s="24">
        <f t="shared" si="23"/>
        <v>7.0171360925532777E-3</v>
      </c>
      <c r="AG30" s="24">
        <f t="shared" si="24"/>
        <v>6.296517879182173E-2</v>
      </c>
      <c r="AH30" s="24">
        <f t="shared" si="25"/>
        <v>3.2380457293673226E-2</v>
      </c>
      <c r="AI30" s="24">
        <f t="shared" si="26"/>
        <v>0</v>
      </c>
      <c r="AJ30" s="24">
        <f t="shared" si="27"/>
        <v>4.8663540521578952E-2</v>
      </c>
      <c r="AK30" s="24">
        <f t="shared" si="28"/>
        <v>4.5380858781333133E-2</v>
      </c>
      <c r="AL30" s="24">
        <f t="shared" si="29"/>
        <v>1.5126260804361857E-2</v>
      </c>
      <c r="AM30" s="24">
        <f t="shared" si="30"/>
        <v>3.3332186909227568E-2</v>
      </c>
      <c r="AN30" s="24">
        <f t="shared" si="17"/>
        <v>3.7302028030622214E-2</v>
      </c>
      <c r="AO30" s="24">
        <f t="shared" si="31"/>
        <v>3.2140526644703238E-2</v>
      </c>
      <c r="AP30" s="24">
        <f t="shared" si="32"/>
        <v>3.0262002243672592E-2</v>
      </c>
      <c r="AQ30" s="24">
        <f t="shared" si="32"/>
        <v>2.7761412242540473E-2</v>
      </c>
      <c r="AR30" s="24">
        <f t="shared" si="32"/>
        <v>2.1617593177734928E-2</v>
      </c>
      <c r="AS30" s="24" t="e">
        <f t="shared" si="32"/>
        <v>#DIV/0!</v>
      </c>
      <c r="AT30" s="24">
        <f t="shared" si="32"/>
        <v>2.3738713930905098E-2</v>
      </c>
      <c r="AU30" s="21"/>
      <c r="AV30" s="24">
        <f t="shared" si="34"/>
        <v>0.49724630254429791</v>
      </c>
      <c r="AW30" s="24">
        <f t="shared" si="34"/>
        <v>0.53320919748624895</v>
      </c>
      <c r="AX30" s="24">
        <f t="shared" si="34"/>
        <v>0.31006947236382931</v>
      </c>
      <c r="AY30" s="24">
        <f t="shared" si="34"/>
        <v>0.29728740531794218</v>
      </c>
      <c r="AZ30" s="24">
        <f t="shared" si="34"/>
        <v>0.57203725230603797</v>
      </c>
      <c r="BA30" s="24">
        <f t="shared" si="34"/>
        <v>0.50131181633048438</v>
      </c>
      <c r="BB30" s="24">
        <f t="shared" si="34"/>
        <v>0.53727244433259869</v>
      </c>
      <c r="BC30" s="24">
        <f t="shared" si="34"/>
        <v>0.63024420264841852</v>
      </c>
      <c r="BD30" s="24">
        <f t="shared" si="34"/>
        <v>0.64247624246690482</v>
      </c>
      <c r="BE30" s="24">
        <f t="shared" si="34"/>
        <v>0.44388337331840844</v>
      </c>
      <c r="BF30" s="24">
        <f t="shared" si="34"/>
        <v>0.33462649126389143</v>
      </c>
      <c r="BG30" s="24">
        <f t="shared" si="34"/>
        <v>0.45358010999113407</v>
      </c>
      <c r="BH30" s="24">
        <f t="shared" si="34"/>
        <v>0.55478888968885576</v>
      </c>
      <c r="BI30" s="24">
        <f t="shared" si="33"/>
        <v>0.32941371234757333</v>
      </c>
      <c r="BJ30" s="24">
        <f t="shared" si="33"/>
        <v>0.50299204281446386</v>
      </c>
      <c r="BK30" s="24">
        <f t="shared" si="33"/>
        <v>0.57982251373502902</v>
      </c>
      <c r="BL30" s="24">
        <f t="shared" si="33"/>
        <v>0.49724043945427043</v>
      </c>
      <c r="BM30" s="24">
        <f t="shared" si="33"/>
        <v>0.46733895877585008</v>
      </c>
      <c r="BN30" s="24">
        <f t="shared" si="33"/>
        <v>0.41682727755108617</v>
      </c>
      <c r="BO30" s="24">
        <f t="shared" si="33"/>
        <v>0.40610063125509743</v>
      </c>
      <c r="BP30" s="24" t="e">
        <f t="shared" si="33"/>
        <v>#DIV/0!</v>
      </c>
      <c r="BQ30" s="24">
        <f t="shared" si="33"/>
        <v>0.47561095482934124</v>
      </c>
      <c r="BR30" s="21"/>
      <c r="BS30" s="35">
        <f t="shared" si="11"/>
        <v>43466</v>
      </c>
      <c r="BT30" s="24">
        <f t="shared" si="15"/>
        <v>1.1083122502966487E-2</v>
      </c>
      <c r="BU30" s="24">
        <f t="shared" si="15"/>
        <v>9.2611322788186312E-4</v>
      </c>
      <c r="BV30" s="24">
        <f t="shared" si="15"/>
        <v>3.591459737205938E-4</v>
      </c>
      <c r="BW30" s="24">
        <f t="shared" si="15"/>
        <v>5.6361815390979716E-3</v>
      </c>
      <c r="BX30" s="24">
        <f t="shared" si="15"/>
        <v>1.6853501562176746E-3</v>
      </c>
      <c r="BY30" s="24">
        <f t="shared" si="15"/>
        <v>2.9256067995514926E-3</v>
      </c>
      <c r="BZ30" s="24">
        <f t="shared" si="15"/>
        <v>6.5231768253519494E-4</v>
      </c>
      <c r="CA30" s="24">
        <f t="shared" si="15"/>
        <v>1.9095325444431161E-3</v>
      </c>
      <c r="CB30" s="24">
        <f t="shared" si="15"/>
        <v>1.8841871781752485E-3</v>
      </c>
      <c r="CC30" s="24">
        <f t="shared" si="15"/>
        <v>0</v>
      </c>
      <c r="CD30" s="24">
        <f t="shared" si="15"/>
        <v>3.5867540469632898E-3</v>
      </c>
      <c r="CE30" s="24">
        <f t="shared" si="15"/>
        <v>1.4920410629334125E-3</v>
      </c>
      <c r="CF30" s="24">
        <f t="shared" si="14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4"/>
        <v>197.61522031000001</v>
      </c>
      <c r="S31" s="19">
        <f t="shared" si="5"/>
        <v>186.71041590384351</v>
      </c>
      <c r="T31" s="19">
        <f t="shared" si="6"/>
        <v>174.98979123639407</v>
      </c>
      <c r="U31" s="19">
        <f t="shared" si="7"/>
        <v>172.92168742816096</v>
      </c>
      <c r="V31" s="19"/>
      <c r="W31" s="20">
        <f t="shared" si="8"/>
        <v>186.58375950010594</v>
      </c>
      <c r="X31" s="21"/>
      <c r="Y31" s="41">
        <f t="shared" si="18"/>
        <v>4.2156783640811657E-2</v>
      </c>
      <c r="Z31" s="24">
        <f t="shared" si="18"/>
        <v>6.8562732473935517E-2</v>
      </c>
      <c r="AA31" s="24">
        <f t="shared" si="18"/>
        <v>2.4641544337655752E-2</v>
      </c>
      <c r="AB31" s="24">
        <f t="shared" si="19"/>
        <v>1.3396565366814439E-2</v>
      </c>
      <c r="AC31" s="24">
        <f t="shared" si="20"/>
        <v>7.3673202808965721E-2</v>
      </c>
      <c r="AD31" s="24">
        <f t="shared" si="21"/>
        <v>2.7881501785881557E-2</v>
      </c>
      <c r="AE31" s="24">
        <f t="shared" si="22"/>
        <v>2.3960499649649636E-2</v>
      </c>
      <c r="AF31" s="24">
        <f t="shared" si="23"/>
        <v>1.0189765930739059E-2</v>
      </c>
      <c r="AG31" s="24">
        <f t="shared" si="24"/>
        <v>7.5543188058979638E-3</v>
      </c>
      <c r="AH31" s="24">
        <f t="shared" si="25"/>
        <v>2.626963807342686E-2</v>
      </c>
      <c r="AI31" s="24">
        <f t="shared" si="26"/>
        <v>1.7561188834487096E-2</v>
      </c>
      <c r="AJ31" s="24">
        <f t="shared" si="27"/>
        <v>2.5178214629551388E-2</v>
      </c>
      <c r="AK31" s="24">
        <f t="shared" si="28"/>
        <v>3.673837730846552E-2</v>
      </c>
      <c r="AL31" s="24">
        <f t="shared" si="29"/>
        <v>4.8878243580873226E-2</v>
      </c>
      <c r="AM31" s="24">
        <f t="shared" si="30"/>
        <v>4.2235984176783647E-2</v>
      </c>
      <c r="AN31" s="24">
        <f t="shared" si="17"/>
        <v>3.8510643617062579E-2</v>
      </c>
      <c r="AO31" s="24">
        <f t="shared" si="31"/>
        <v>4.215472364489381E-2</v>
      </c>
      <c r="AP31" s="24">
        <f t="shared" si="32"/>
        <v>4.5819648705594851E-2</v>
      </c>
      <c r="AQ31" s="24">
        <f t="shared" si="32"/>
        <v>2.3419833954962721E-2</v>
      </c>
      <c r="AR31" s="24">
        <f t="shared" si="32"/>
        <v>2.2889305580777286E-2</v>
      </c>
      <c r="AS31" s="24" t="e">
        <f t="shared" si="32"/>
        <v>#DIV/0!</v>
      </c>
      <c r="AT31" s="24">
        <f t="shared" si="32"/>
        <v>1.9229158157032744E-2</v>
      </c>
      <c r="AU31" s="21"/>
      <c r="AV31" s="24">
        <f t="shared" si="34"/>
        <v>0.52911727382463103</v>
      </c>
      <c r="AW31" s="24">
        <f t="shared" si="34"/>
        <v>0.60921629560940072</v>
      </c>
      <c r="AX31" s="24">
        <f t="shared" si="34"/>
        <v>0.31510540984665525</v>
      </c>
      <c r="AY31" s="24">
        <f t="shared" si="34"/>
        <v>0.32286375241633714</v>
      </c>
      <c r="AZ31" s="24">
        <f t="shared" si="34"/>
        <v>0.64880914621427066</v>
      </c>
      <c r="BA31" s="24">
        <f t="shared" si="34"/>
        <v>0.51936368202760774</v>
      </c>
      <c r="BB31" s="24">
        <f t="shared" si="34"/>
        <v>0.54846655479190054</v>
      </c>
      <c r="BC31" s="24">
        <f t="shared" si="34"/>
        <v>0.57108525545913125</v>
      </c>
      <c r="BD31" s="24">
        <f t="shared" si="34"/>
        <v>0.4886524731043842</v>
      </c>
      <c r="BE31" s="24">
        <f t="shared" si="34"/>
        <v>0.46599707664038537</v>
      </c>
      <c r="BF31" s="24">
        <f t="shared" si="34"/>
        <v>0.35428626969104471</v>
      </c>
      <c r="BG31" s="24">
        <f t="shared" si="34"/>
        <v>0.45588456215379991</v>
      </c>
      <c r="BH31" s="24">
        <f t="shared" si="34"/>
        <v>0.58581002558985551</v>
      </c>
      <c r="BI31" s="24">
        <f t="shared" si="33"/>
        <v>0.39557422416775245</v>
      </c>
      <c r="BJ31" s="24">
        <f t="shared" si="33"/>
        <v>0.54022020908170965</v>
      </c>
      <c r="BK31" s="24">
        <f t="shared" si="33"/>
        <v>0.57132962543631272</v>
      </c>
      <c r="BL31" s="24">
        <f t="shared" si="33"/>
        <v>0.52911087946769264</v>
      </c>
      <c r="BM31" s="24">
        <f t="shared" si="33"/>
        <v>0.51343104430486819</v>
      </c>
      <c r="BN31" s="24">
        <f t="shared" si="33"/>
        <v>0.43662942823493101</v>
      </c>
      <c r="BO31" s="24">
        <f t="shared" si="33"/>
        <v>0.43090677556681767</v>
      </c>
      <c r="BP31" s="24" t="e">
        <f t="shared" si="33"/>
        <v>#DIV/0!</v>
      </c>
      <c r="BQ31" s="24">
        <f t="shared" si="33"/>
        <v>0.47315553480605277</v>
      </c>
      <c r="BR31" s="21"/>
      <c r="BS31" s="35">
        <f t="shared" si="11"/>
        <v>43497</v>
      </c>
      <c r="BT31" s="24">
        <f t="shared" si="15"/>
        <v>2.3534149531359846E-2</v>
      </c>
      <c r="BU31" s="24">
        <f t="shared" si="15"/>
        <v>6.627000613321914E-4</v>
      </c>
      <c r="BV31" s="24">
        <f t="shared" si="15"/>
        <v>1.3319614540633468E-3</v>
      </c>
      <c r="BW31" s="24">
        <f t="shared" si="15"/>
        <v>7.3080547675889573E-3</v>
      </c>
      <c r="BX31" s="24">
        <f t="shared" si="15"/>
        <v>1.5967833033000789E-3</v>
      </c>
      <c r="BY31" s="24">
        <f t="shared" si="15"/>
        <v>1.5684203032225478E-3</v>
      </c>
      <c r="BZ31" s="24">
        <f t="shared" si="15"/>
        <v>9.2418898330424775E-4</v>
      </c>
      <c r="CA31" s="24">
        <f t="shared" si="15"/>
        <v>2.359399250407767E-4</v>
      </c>
      <c r="CB31" s="24">
        <f t="shared" si="15"/>
        <v>1.5289574424213112E-3</v>
      </c>
      <c r="CC31" s="24">
        <f t="shared" si="15"/>
        <v>3.5441757887093138E-4</v>
      </c>
      <c r="CD31" s="24">
        <f t="shared" si="15"/>
        <v>1.8854692809051152E-3</v>
      </c>
      <c r="CE31" s="24">
        <f t="shared" si="15"/>
        <v>1.223384703656882E-3</v>
      </c>
      <c r="CF31" s="24">
        <f t="shared" si="14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4"/>
        <v>207.25839293999999</v>
      </c>
      <c r="S32" s="19">
        <f t="shared" si="5"/>
        <v>195.48296236588345</v>
      </c>
      <c r="T32" s="19">
        <f t="shared" si="6"/>
        <v>180.3806634105498</v>
      </c>
      <c r="U32" s="19">
        <f t="shared" si="7"/>
        <v>177.78358721264371</v>
      </c>
      <c r="V32" s="19"/>
      <c r="W32" s="20">
        <f t="shared" si="8"/>
        <v>195.17076557932643</v>
      </c>
      <c r="X32" s="21"/>
      <c r="Y32" s="41">
        <f t="shared" si="18"/>
        <v>4.8798433333164803E-2</v>
      </c>
      <c r="Z32" s="24">
        <f t="shared" si="18"/>
        <v>6.1942257479519647E-2</v>
      </c>
      <c r="AA32" s="24">
        <f t="shared" si="18"/>
        <v>4.2016162412417568E-2</v>
      </c>
      <c r="AB32" s="24">
        <f t="shared" si="19"/>
        <v>3.0020588654227076E-2</v>
      </c>
      <c r="AC32" s="24">
        <f t="shared" si="20"/>
        <v>2.3944586593499517E-2</v>
      </c>
      <c r="AD32" s="24">
        <f t="shared" si="21"/>
        <v>3.5177518669655905E-2</v>
      </c>
      <c r="AE32" s="24">
        <f t="shared" si="22"/>
        <v>5.1586799596389898E-2</v>
      </c>
      <c r="AF32" s="24">
        <f t="shared" si="23"/>
        <v>4.6801989126893595E-2</v>
      </c>
      <c r="AG32" s="24">
        <f t="shared" si="24"/>
        <v>4.1290621651077997E-2</v>
      </c>
      <c r="AH32" s="24">
        <f t="shared" si="25"/>
        <v>1.5207978962032964E-2</v>
      </c>
      <c r="AI32" s="24">
        <f t="shared" si="26"/>
        <v>0.25299557493612812</v>
      </c>
      <c r="AJ32" s="24">
        <f t="shared" si="27"/>
        <v>3.9704537645763649E-2</v>
      </c>
      <c r="AK32" s="24">
        <f t="shared" si="28"/>
        <v>3.2851082571247137E-2</v>
      </c>
      <c r="AL32" s="24">
        <f t="shared" si="29"/>
        <v>2.5507376307207563E-2</v>
      </c>
      <c r="AM32" s="24">
        <f t="shared" si="30"/>
        <v>5.0582203147592875E-2</v>
      </c>
      <c r="AN32" s="24">
        <f t="shared" si="17"/>
        <v>5.5246155978891931E-2</v>
      </c>
      <c r="AO32" s="24">
        <f t="shared" si="31"/>
        <v>4.8797722234515506E-2</v>
      </c>
      <c r="AP32" s="24">
        <f t="shared" si="32"/>
        <v>4.6984772753962734E-2</v>
      </c>
      <c r="AQ32" s="24">
        <f t="shared" si="32"/>
        <v>3.0806780990287441E-2</v>
      </c>
      <c r="AR32" s="24">
        <f t="shared" si="32"/>
        <v>2.8116194427622476E-2</v>
      </c>
      <c r="AS32" s="24" t="e">
        <f t="shared" si="32"/>
        <v>#DIV/0!</v>
      </c>
      <c r="AT32" s="24">
        <f t="shared" si="32"/>
        <v>4.6022258862329357E-2</v>
      </c>
      <c r="AU32" s="21"/>
      <c r="AV32" s="24">
        <f t="shared" si="34"/>
        <v>0.55544848703170047</v>
      </c>
      <c r="AW32" s="24">
        <f t="shared" si="34"/>
        <v>0.65800490473436835</v>
      </c>
      <c r="AX32" s="24">
        <f t="shared" si="34"/>
        <v>0.36412946734889928</v>
      </c>
      <c r="AY32" s="24">
        <f t="shared" si="34"/>
        <v>0.34646416344701225</v>
      </c>
      <c r="AZ32" s="24">
        <f t="shared" si="34"/>
        <v>0.65117585411863343</v>
      </c>
      <c r="BA32" s="24">
        <f t="shared" si="34"/>
        <v>0.51441294682782024</v>
      </c>
      <c r="BB32" s="24">
        <f t="shared" si="34"/>
        <v>0.60048421011141095</v>
      </c>
      <c r="BC32" s="24">
        <f t="shared" si="34"/>
        <v>0.58286463807747602</v>
      </c>
      <c r="BD32" s="24">
        <f t="shared" si="34"/>
        <v>0.50048597611774515</v>
      </c>
      <c r="BE32" s="24">
        <f t="shared" si="34"/>
        <v>0.42620480371710223</v>
      </c>
      <c r="BF32" s="24">
        <f t="shared" si="34"/>
        <v>0.41421330961965075</v>
      </c>
      <c r="BG32" s="24">
        <f t="shared" si="34"/>
        <v>0.47503081581912476</v>
      </c>
      <c r="BH32" s="24">
        <f t="shared" si="34"/>
        <v>0.61618305820855745</v>
      </c>
      <c r="BI32" s="24">
        <f t="shared" si="33"/>
        <v>0.42216910666268315</v>
      </c>
      <c r="BJ32" s="24">
        <f t="shared" si="33"/>
        <v>0.5699208381347558</v>
      </c>
      <c r="BK32" s="24">
        <f t="shared" si="33"/>
        <v>0.58471847977645663</v>
      </c>
      <c r="BL32" s="24">
        <f t="shared" si="33"/>
        <v>0.5554434781854134</v>
      </c>
      <c r="BM32" s="24">
        <f t="shared" si="33"/>
        <v>0.54284552610115888</v>
      </c>
      <c r="BN32" s="24">
        <f t="shared" si="33"/>
        <v>0.44415621076571687</v>
      </c>
      <c r="BO32" s="24">
        <f t="shared" si="33"/>
        <v>0.43497124167920309</v>
      </c>
      <c r="BP32" s="24" t="e">
        <f t="shared" si="33"/>
        <v>#DIV/0!</v>
      </c>
      <c r="BQ32" s="24">
        <f t="shared" si="33"/>
        <v>0.48795768286732755</v>
      </c>
      <c r="BR32" s="21"/>
      <c r="BS32" s="35">
        <f t="shared" si="11"/>
        <v>43525</v>
      </c>
      <c r="BT32" s="24">
        <f t="shared" si="15"/>
        <v>2.1800396069164073E-2</v>
      </c>
      <c r="BU32" s="24">
        <f t="shared" si="15"/>
        <v>1.1109752197432394E-3</v>
      </c>
      <c r="BV32" s="24">
        <f t="shared" si="15"/>
        <v>2.902443413269098E-3</v>
      </c>
      <c r="BW32" s="24">
        <f t="shared" si="15"/>
        <v>2.4470263185859598E-3</v>
      </c>
      <c r="BX32" s="24">
        <f t="shared" si="15"/>
        <v>1.9870326945556314E-3</v>
      </c>
      <c r="BY32" s="24">
        <f t="shared" si="15"/>
        <v>3.317839052308254E-3</v>
      </c>
      <c r="BZ32" s="24">
        <f t="shared" si="15"/>
        <v>4.1146300672512967E-3</v>
      </c>
      <c r="CA32" s="24">
        <f t="shared" si="15"/>
        <v>1.2467889908256888E-3</v>
      </c>
      <c r="CB32" s="24">
        <f t="shared" si="15"/>
        <v>8.7164818816194418E-4</v>
      </c>
      <c r="CC32" s="24">
        <f t="shared" si="15"/>
        <v>4.9854198778445172E-3</v>
      </c>
      <c r="CD32" s="24">
        <f t="shared" si="15"/>
        <v>2.9248323777812677E-3</v>
      </c>
      <c r="CE32" s="24">
        <f t="shared" si="15"/>
        <v>1.0882505047642706E-3</v>
      </c>
      <c r="CF32" s="24">
        <f t="shared" si="14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4"/>
        <v>214.77102652000002</v>
      </c>
      <c r="S33" s="19">
        <f t="shared" si="5"/>
        <v>202.23249584408529</v>
      </c>
      <c r="T33" s="19">
        <f t="shared" si="6"/>
        <v>189.01169159921849</v>
      </c>
      <c r="U33" s="19">
        <f t="shared" si="7"/>
        <v>186.46668477011494</v>
      </c>
      <c r="V33" s="19"/>
      <c r="W33" s="20">
        <f t="shared" si="8"/>
        <v>204.3238633128575</v>
      </c>
      <c r="X33" s="21"/>
      <c r="Y33" s="41">
        <f t="shared" si="18"/>
        <v>3.6248120721565691E-2</v>
      </c>
      <c r="Z33" s="24">
        <f t="shared" si="18"/>
        <v>2.4936406834780822E-2</v>
      </c>
      <c r="AA33" s="24">
        <f t="shared" si="18"/>
        <v>6.503323806085648E-3</v>
      </c>
      <c r="AB33" s="24">
        <f t="shared" si="19"/>
        <v>5.2709521857957853E-2</v>
      </c>
      <c r="AC33" s="24">
        <f t="shared" si="20"/>
        <v>3.0907939989709421E-2</v>
      </c>
      <c r="AD33" s="24">
        <f t="shared" si="21"/>
        <v>5.2317898682863406E-2</v>
      </c>
      <c r="AE33" s="24">
        <f t="shared" si="22"/>
        <v>4.0412833217615463E-2</v>
      </c>
      <c r="AF33" s="24">
        <f t="shared" si="23"/>
        <v>5.0060207647018684E-2</v>
      </c>
      <c r="AG33" s="24">
        <f t="shared" si="24"/>
        <v>6.1493687274467357E-2</v>
      </c>
      <c r="AH33" s="24">
        <f t="shared" si="25"/>
        <v>4.5783925536957426E-2</v>
      </c>
      <c r="AI33" s="24">
        <f t="shared" si="26"/>
        <v>1.4579558348753796E-2</v>
      </c>
      <c r="AJ33" s="24">
        <f t="shared" si="27"/>
        <v>4.4605442227146908E-2</v>
      </c>
      <c r="AK33" s="24">
        <f t="shared" si="28"/>
        <v>3.6837219686745026E-2</v>
      </c>
      <c r="AL33" s="24">
        <f t="shared" si="29"/>
        <v>1.924471401463812E-2</v>
      </c>
      <c r="AM33" s="24">
        <f t="shared" si="30"/>
        <v>3.8319136446582691E-2</v>
      </c>
      <c r="AN33" s="24">
        <f t="shared" si="17"/>
        <v>3.8384114108066525E-2</v>
      </c>
      <c r="AO33" s="24">
        <f t="shared" si="31"/>
        <v>3.6247668784032738E-2</v>
      </c>
      <c r="AP33" s="24">
        <f t="shared" si="32"/>
        <v>3.4527476955095393E-2</v>
      </c>
      <c r="AQ33" s="24">
        <f t="shared" si="32"/>
        <v>4.7848965767601781E-2</v>
      </c>
      <c r="AR33" s="24">
        <f t="shared" si="32"/>
        <v>4.8840827736733372E-2</v>
      </c>
      <c r="AS33" s="24" t="e">
        <f t="shared" si="32"/>
        <v>#DIV/0!</v>
      </c>
      <c r="AT33" s="24">
        <f t="shared" si="32"/>
        <v>4.6897893269834068E-2</v>
      </c>
      <c r="AU33" s="21"/>
      <c r="AV33" s="24">
        <f t="shared" si="34"/>
        <v>0.56745304534722907</v>
      </c>
      <c r="AW33" s="24">
        <f t="shared" si="34"/>
        <v>0.68114315104142609</v>
      </c>
      <c r="AX33" s="24">
        <f t="shared" si="34"/>
        <v>0.35646026611919224</v>
      </c>
      <c r="AY33" s="24">
        <f t="shared" si="34"/>
        <v>0.35860781078375559</v>
      </c>
      <c r="AZ33" s="24">
        <f t="shared" si="34"/>
        <v>0.52803041744206269</v>
      </c>
      <c r="BA33" s="24">
        <f t="shared" si="34"/>
        <v>0.5757611566249774</v>
      </c>
      <c r="BB33" s="24">
        <f t="shared" si="34"/>
        <v>0.63570271268421097</v>
      </c>
      <c r="BC33" s="24">
        <f t="shared" si="34"/>
        <v>0.62102012451198552</v>
      </c>
      <c r="BD33" s="24">
        <f t="shared" si="34"/>
        <v>0.55269603285175561</v>
      </c>
      <c r="BE33" s="24">
        <f t="shared" si="34"/>
        <v>0.44881079197856288</v>
      </c>
      <c r="BF33" s="24">
        <f t="shared" si="34"/>
        <v>0.41429839443352323</v>
      </c>
      <c r="BG33" s="24">
        <f t="shared" si="34"/>
        <v>0.51485346343494909</v>
      </c>
      <c r="BH33" s="24">
        <f t="shared" si="34"/>
        <v>0.64343431284093344</v>
      </c>
      <c r="BI33" s="24">
        <f t="shared" si="33"/>
        <v>0.43020488701695436</v>
      </c>
      <c r="BJ33" s="24">
        <f t="shared" si="33"/>
        <v>0.59753738581083415</v>
      </c>
      <c r="BK33" s="24">
        <f t="shared" si="33"/>
        <v>0.55099653672278226</v>
      </c>
      <c r="BL33" s="24">
        <f t="shared" si="33"/>
        <v>0.56744847416512045</v>
      </c>
      <c r="BM33" s="24">
        <f t="shared" si="33"/>
        <v>0.56678874991598338</v>
      </c>
      <c r="BN33" s="24">
        <f t="shared" si="33"/>
        <v>0.47325578628596832</v>
      </c>
      <c r="BO33" s="24">
        <f t="shared" si="33"/>
        <v>0.46103676325315579</v>
      </c>
      <c r="BP33" s="24" t="e">
        <f t="shared" si="33"/>
        <v>#DIV/0!</v>
      </c>
      <c r="BQ33" s="24">
        <f t="shared" si="33"/>
        <v>0.51760248318342938</v>
      </c>
      <c r="BR33" s="21"/>
      <c r="BS33" s="35">
        <f t="shared" si="11"/>
        <v>43556</v>
      </c>
      <c r="BT33" s="24">
        <f t="shared" si="15"/>
        <v>8.8862822323994718E-3</v>
      </c>
      <c r="BU33" s="24">
        <f t="shared" si="15"/>
        <v>1.7084638454813519E-4</v>
      </c>
      <c r="BV33" s="24">
        <f t="shared" si="15"/>
        <v>5.0048090228524186E-3</v>
      </c>
      <c r="BW33" s="24">
        <f t="shared" si="15"/>
        <v>3.0837970012602472E-3</v>
      </c>
      <c r="BX33" s="24">
        <f t="shared" si="15"/>
        <v>2.9168420016558857E-3</v>
      </c>
      <c r="BY33" s="24">
        <f t="shared" si="15"/>
        <v>2.6060882831452567E-3</v>
      </c>
      <c r="BZ33" s="24">
        <f t="shared" si="15"/>
        <v>4.3927009694085346E-3</v>
      </c>
      <c r="CA33" s="24">
        <f t="shared" si="15"/>
        <v>1.8435375981132914E-3</v>
      </c>
      <c r="CB33" s="24">
        <f t="shared" si="15"/>
        <v>2.540070365588413E-3</v>
      </c>
      <c r="CC33" s="24">
        <f t="shared" si="15"/>
        <v>3.4323430814569515E-4</v>
      </c>
      <c r="CD33" s="24">
        <f t="shared" si="15"/>
        <v>3.2573662889775388E-3</v>
      </c>
      <c r="CE33" s="24">
        <f t="shared" si="15"/>
        <v>1.2017433142076318E-3</v>
      </c>
      <c r="CF33" s="24">
        <f t="shared" si="14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4"/>
        <v>223.09340435000001</v>
      </c>
      <c r="S34" s="19">
        <f t="shared" si="5"/>
        <v>207.73924514464213</v>
      </c>
      <c r="T34" s="19">
        <f t="shared" si="6"/>
        <v>195.35720482835609</v>
      </c>
      <c r="U34" s="19">
        <f t="shared" si="7"/>
        <v>192.63822413793105</v>
      </c>
      <c r="V34" s="19"/>
      <c r="W34" s="20">
        <f t="shared" si="8"/>
        <v>211.36860781614067</v>
      </c>
      <c r="X34" s="21"/>
      <c r="Y34" s="41">
        <f t="shared" si="18"/>
        <v>3.8750644866305528E-2</v>
      </c>
      <c r="Z34" s="24">
        <f t="shared" si="18"/>
        <v>2.2008168678914419E-2</v>
      </c>
      <c r="AA34" s="24">
        <f t="shared" si="18"/>
        <v>2.0982531691116302E-2</v>
      </c>
      <c r="AB34" s="24">
        <f t="shared" si="19"/>
        <v>3.9762020201055126E-2</v>
      </c>
      <c r="AC34" s="24">
        <f t="shared" si="20"/>
        <v>0.12477987776587307</v>
      </c>
      <c r="AD34" s="24">
        <f t="shared" si="21"/>
        <v>3.2571457043736096E-2</v>
      </c>
      <c r="AE34" s="24">
        <f t="shared" si="22"/>
        <v>3.723754863919515E-2</v>
      </c>
      <c r="AF34" s="24">
        <f t="shared" si="23"/>
        <v>4.6752822388157034E-2</v>
      </c>
      <c r="AG34" s="24">
        <f t="shared" si="24"/>
        <v>2.8336165248222356E-2</v>
      </c>
      <c r="AH34" s="24">
        <f t="shared" si="25"/>
        <v>2.4571556370099445E-2</v>
      </c>
      <c r="AI34" s="24">
        <f t="shared" si="26"/>
        <v>2.0426799367374571E-3</v>
      </c>
      <c r="AJ34" s="24">
        <f t="shared" si="27"/>
        <v>3.5130993928625065E-2</v>
      </c>
      <c r="AK34" s="24">
        <f t="shared" si="28"/>
        <v>2.8938491943208522E-2</v>
      </c>
      <c r="AL34" s="24">
        <f t="shared" si="29"/>
        <v>2.4091906181138212E-2</v>
      </c>
      <c r="AM34" s="24">
        <f t="shared" si="30"/>
        <v>2.8565861487102495E-2</v>
      </c>
      <c r="AN34" s="24">
        <f t="shared" si="17"/>
        <v>7.6966054436688358E-2</v>
      </c>
      <c r="AO34" s="24">
        <f t="shared" si="31"/>
        <v>3.8750002571808606E-2</v>
      </c>
      <c r="AP34" s="24">
        <f t="shared" ref="AP34" si="35">+S34/S33-1</f>
        <v>2.7229794487639403E-2</v>
      </c>
      <c r="AQ34" s="24">
        <f t="shared" si="32"/>
        <v>3.3572067290909446E-2</v>
      </c>
      <c r="AR34" s="24">
        <f t="shared" si="32"/>
        <v>3.3097276199363312E-2</v>
      </c>
      <c r="AS34" s="24" t="e">
        <f t="shared" si="32"/>
        <v>#DIV/0!</v>
      </c>
      <c r="AT34" s="24">
        <f t="shared" si="32"/>
        <v>3.4478324700117691E-2</v>
      </c>
      <c r="AU34" s="21"/>
      <c r="AV34" s="24">
        <f t="shared" si="34"/>
        <v>0.59151792720683694</v>
      </c>
      <c r="AW34" s="24">
        <f t="shared" si="34"/>
        <v>0.67004390054797081</v>
      </c>
      <c r="AX34" s="24">
        <f t="shared" si="34"/>
        <v>0.36095740858040792</v>
      </c>
      <c r="AY34" s="24">
        <f t="shared" si="34"/>
        <v>0.37340987943122017</v>
      </c>
      <c r="AZ34" s="24">
        <f t="shared" si="34"/>
        <v>0.68954174704223647</v>
      </c>
      <c r="BA34" s="24">
        <f t="shared" si="34"/>
        <v>0.59549645183240973</v>
      </c>
      <c r="BB34" s="24">
        <f t="shared" si="34"/>
        <v>0.64786552623642857</v>
      </c>
      <c r="BC34" s="24">
        <f t="shared" si="34"/>
        <v>0.66089402768043759</v>
      </c>
      <c r="BD34" s="24">
        <f t="shared" si="34"/>
        <v>0.54195354347445934</v>
      </c>
      <c r="BE34" s="24">
        <f t="shared" si="34"/>
        <v>0.47429816379856615</v>
      </c>
      <c r="BF34" s="24">
        <f t="shared" si="34"/>
        <v>0.41205788826973944</v>
      </c>
      <c r="BG34" s="24">
        <f t="shared" si="34"/>
        <v>0.54705567799541699</v>
      </c>
      <c r="BH34" s="24">
        <f t="shared" si="34"/>
        <v>0.65532140992961585</v>
      </c>
      <c r="BI34" s="24">
        <f t="shared" si="33"/>
        <v>0.43374058473544164</v>
      </c>
      <c r="BJ34" s="24">
        <f t="shared" si="33"/>
        <v>0.60454681916563779</v>
      </c>
      <c r="BK34" s="24">
        <f t="shared" si="33"/>
        <v>0.63636933939487084</v>
      </c>
      <c r="BL34" s="24">
        <f t="shared" si="33"/>
        <v>0.59151357784179259</v>
      </c>
      <c r="BM34" s="24">
        <f t="shared" si="33"/>
        <v>0.57228040087687071</v>
      </c>
      <c r="BN34" s="24">
        <f t="shared" si="33"/>
        <v>0.49414956320326997</v>
      </c>
      <c r="BO34" s="24">
        <f t="shared" si="33"/>
        <v>0.47871777694348361</v>
      </c>
      <c r="BP34" s="24" t="e">
        <f t="shared" si="33"/>
        <v>#DIV/0!</v>
      </c>
      <c r="BQ34" s="24">
        <f t="shared" si="33"/>
        <v>0.53593192768824749</v>
      </c>
      <c r="BR34" s="21"/>
      <c r="BS34" s="35">
        <f t="shared" si="11"/>
        <v>43586</v>
      </c>
      <c r="BT34" s="24">
        <f t="shared" si="15"/>
        <v>7.7571697958590596E-3</v>
      </c>
      <c r="BU34" s="24">
        <f t="shared" si="15"/>
        <v>5.3540171678775558E-4</v>
      </c>
      <c r="BV34" s="24">
        <f t="shared" si="15"/>
        <v>3.8354088871423429E-3</v>
      </c>
      <c r="BW34" s="24">
        <f t="shared" si="15"/>
        <v>1.2385581627502879E-2</v>
      </c>
      <c r="BX34" s="24">
        <f t="shared" si="15"/>
        <v>1.8440937696137119E-3</v>
      </c>
      <c r="BY34" s="24">
        <f t="shared" si="15"/>
        <v>2.4109758107622417E-3</v>
      </c>
      <c r="BZ34" s="24">
        <f t="shared" si="15"/>
        <v>4.1571650932239225E-3</v>
      </c>
      <c r="CA34" s="24">
        <f t="shared" si="15"/>
        <v>8.7019423279999643E-4</v>
      </c>
      <c r="CB34" s="24">
        <f t="shared" si="15"/>
        <v>1.3757628977917192E-3</v>
      </c>
      <c r="CC34" s="24">
        <f t="shared" si="15"/>
        <v>4.7083528112445996E-5</v>
      </c>
      <c r="CD34" s="24">
        <f t="shared" si="15"/>
        <v>2.5861738336067958E-3</v>
      </c>
      <c r="CE34" s="24">
        <f t="shared" si="15"/>
        <v>9.4459923305142512E-4</v>
      </c>
      <c r="CF34" s="24">
        <f t="shared" si="14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4"/>
        <v>229.39338092</v>
      </c>
      <c r="S35" s="19">
        <f t="shared" si="5"/>
        <v>213.58602312915929</v>
      </c>
      <c r="T35" s="19">
        <f t="shared" si="6"/>
        <v>202.3061439296678</v>
      </c>
      <c r="U35" s="19">
        <f t="shared" si="7"/>
        <v>199.18167622126435</v>
      </c>
      <c r="V35" s="19"/>
      <c r="W35" s="20">
        <f t="shared" si="8"/>
        <v>217.87096536750693</v>
      </c>
      <c r="X35" s="21"/>
      <c r="Y35" s="41">
        <f t="shared" si="18"/>
        <v>2.8238989707560558E-2</v>
      </c>
      <c r="Z35" s="24">
        <f t="shared" si="18"/>
        <v>2.1471950010665264E-2</v>
      </c>
      <c r="AA35" s="24">
        <f t="shared" si="18"/>
        <v>2.7516987642248747E-2</v>
      </c>
      <c r="AB35" s="24">
        <f t="shared" si="19"/>
        <v>3.2423582541421636E-2</v>
      </c>
      <c r="AC35" s="24">
        <f t="shared" si="20"/>
        <v>3.1150086995107129E-2</v>
      </c>
      <c r="AD35" s="24">
        <f t="shared" si="21"/>
        <v>3.410103972053169E-2</v>
      </c>
      <c r="AE35" s="24">
        <f t="shared" si="22"/>
        <v>5.0190227206198923E-2</v>
      </c>
      <c r="AF35" s="24">
        <f t="shared" si="23"/>
        <v>4.2020465834811116E-3</v>
      </c>
      <c r="AG35" s="24">
        <f t="shared" si="24"/>
        <v>6.1231612740378916E-2</v>
      </c>
      <c r="AH35" s="24">
        <f t="shared" si="25"/>
        <v>4.4251304875268849E-2</v>
      </c>
      <c r="AI35" s="24">
        <f t="shared" si="26"/>
        <v>5.0084900465563464E-3</v>
      </c>
      <c r="AJ35" s="24">
        <f t="shared" si="27"/>
        <v>4.0822902381523196E-2</v>
      </c>
      <c r="AK35" s="24">
        <f t="shared" si="28"/>
        <v>2.0781073098811609E-2</v>
      </c>
      <c r="AL35" s="24">
        <f t="shared" si="29"/>
        <v>2.1607680229922099E-2</v>
      </c>
      <c r="AM35" s="24">
        <f t="shared" si="30"/>
        <v>3.0036888798888439E-2</v>
      </c>
      <c r="AN35" s="24">
        <f t="shared" si="17"/>
        <v>2.6078946600202046E-2</v>
      </c>
      <c r="AO35" s="24">
        <f t="shared" si="31"/>
        <v>2.8239187923800202E-2</v>
      </c>
      <c r="AP35" s="24">
        <f t="shared" si="32"/>
        <v>2.8144792672401664E-2</v>
      </c>
      <c r="AQ35" s="24">
        <f t="shared" si="32"/>
        <v>3.5570426529275778E-2</v>
      </c>
      <c r="AR35" s="24">
        <f t="shared" si="32"/>
        <v>3.3967568547808691E-2</v>
      </c>
      <c r="AS35" s="24" t="e">
        <f t="shared" si="32"/>
        <v>#DIV/0!</v>
      </c>
      <c r="AT35" s="24">
        <f t="shared" si="32"/>
        <v>3.076311860379155E-2</v>
      </c>
      <c r="AU35" s="21"/>
      <c r="AV35" s="24">
        <f t="shared" si="34"/>
        <v>0.5826468632109969</v>
      </c>
      <c r="AW35" s="24">
        <f t="shared" si="34"/>
        <v>0.61821528771666756</v>
      </c>
      <c r="AX35" s="24">
        <f t="shared" si="34"/>
        <v>0.38617666835459841</v>
      </c>
      <c r="AY35" s="24">
        <f t="shared" si="34"/>
        <v>0.39579247623883362</v>
      </c>
      <c r="AZ35" s="24">
        <f t="shared" si="34"/>
        <v>0.70969017594080075</v>
      </c>
      <c r="BA35" s="24">
        <f t="shared" si="34"/>
        <v>0.59543007113958701</v>
      </c>
      <c r="BB35" s="24">
        <f t="shared" si="34"/>
        <v>0.6789596284186743</v>
      </c>
      <c r="BC35" s="24">
        <f t="shared" si="34"/>
        <v>0.5932206896919987</v>
      </c>
      <c r="BD35" s="24">
        <f t="shared" si="34"/>
        <v>0.62757225626486468</v>
      </c>
      <c r="BE35" s="24">
        <f t="shared" si="34"/>
        <v>0.51392078392714113</v>
      </c>
      <c r="BF35" s="24">
        <f t="shared" si="34"/>
        <v>0.41086851099205601</v>
      </c>
      <c r="BG35" s="24">
        <f t="shared" si="34"/>
        <v>0.57037649778173272</v>
      </c>
      <c r="BH35" s="24">
        <f t="shared" si="34"/>
        <v>0.63512808490622286</v>
      </c>
      <c r="BI35" s="24">
        <f t="shared" si="33"/>
        <v>0.4148871441267139</v>
      </c>
      <c r="BJ35" s="24">
        <f t="shared" si="33"/>
        <v>0.59176864705220678</v>
      </c>
      <c r="BK35" s="24">
        <f t="shared" si="33"/>
        <v>0.6451982734604893</v>
      </c>
      <c r="BL35" s="24">
        <f t="shared" si="33"/>
        <v>0.58264245809807291</v>
      </c>
      <c r="BM35" s="24">
        <f t="shared" si="33"/>
        <v>0.55854715991258508</v>
      </c>
      <c r="BN35" s="24">
        <f t="shared" si="33"/>
        <v>0.51265668027077815</v>
      </c>
      <c r="BO35" s="24">
        <f t="shared" si="33"/>
        <v>0.49576836188219775</v>
      </c>
      <c r="BP35" s="24" t="e">
        <f t="shared" si="33"/>
        <v>#DIV/0!</v>
      </c>
      <c r="BQ35" s="24">
        <f t="shared" si="33"/>
        <v>0.54323235039745121</v>
      </c>
      <c r="BR35" s="21"/>
      <c r="BS35" s="35">
        <f t="shared" si="11"/>
        <v>43617</v>
      </c>
      <c r="BT35" s="24">
        <f t="shared" si="15"/>
        <v>7.4461870192087647E-3</v>
      </c>
      <c r="BU35" s="24">
        <f t="shared" si="15"/>
        <v>6.9012818708375271E-4</v>
      </c>
      <c r="BV35" s="24">
        <f t="shared" si="15"/>
        <v>3.1305948834536496E-3</v>
      </c>
      <c r="BW35" s="24">
        <f t="shared" si="15"/>
        <v>3.3480146197283774E-3</v>
      </c>
      <c r="BX35" s="24">
        <f t="shared" si="15"/>
        <v>1.919208877979778E-3</v>
      </c>
      <c r="BY35" s="24">
        <f t="shared" si="15"/>
        <v>3.2448741303063491E-3</v>
      </c>
      <c r="BZ35" s="24">
        <f t="shared" si="15"/>
        <v>3.7651573897849727E-4</v>
      </c>
      <c r="CA35" s="24">
        <f t="shared" si="15"/>
        <v>1.8615496571428053E-3</v>
      </c>
      <c r="CB35" s="24">
        <f t="shared" si="15"/>
        <v>2.4438131511216221E-3</v>
      </c>
      <c r="CC35" s="24">
        <f t="shared" si="15"/>
        <v>1.113654313528077E-4</v>
      </c>
      <c r="CD35" s="24">
        <f t="shared" si="15"/>
        <v>2.9947126750033007E-3</v>
      </c>
      <c r="CE35" s="24">
        <f t="shared" si="15"/>
        <v>6.7192031405342281E-4</v>
      </c>
      <c r="CF35" s="24">
        <f t="shared" si="14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4"/>
        <v>233.92990280000004</v>
      </c>
      <c r="S36" s="19">
        <f t="shared" si="5"/>
        <v>217.6359309792204</v>
      </c>
      <c r="T36" s="19">
        <f t="shared" si="6"/>
        <v>207.43620784258997</v>
      </c>
      <c r="U36" s="19">
        <f t="shared" si="7"/>
        <v>203.54369676724139</v>
      </c>
      <c r="V36" s="19"/>
      <c r="W36" s="20">
        <f t="shared" si="8"/>
        <v>223.10822707053589</v>
      </c>
      <c r="X36" s="21"/>
      <c r="Y36" s="41">
        <f t="shared" si="18"/>
        <v>1.9774555593432774E-2</v>
      </c>
      <c r="Z36" s="24">
        <f t="shared" si="18"/>
        <v>1.4285143967946334E-2</v>
      </c>
      <c r="AA36" s="24">
        <f t="shared" si="18"/>
        <v>2.5952560222515242E-3</v>
      </c>
      <c r="AB36" s="24">
        <f t="shared" si="18"/>
        <v>1.2798299270726732E-2</v>
      </c>
      <c r="AC36" s="24">
        <f t="shared" si="18"/>
        <v>1.1989749118392456E-2</v>
      </c>
      <c r="AD36" s="24">
        <f t="shared" si="18"/>
        <v>2.016053198313883E-2</v>
      </c>
      <c r="AE36" s="24">
        <f t="shared" si="18"/>
        <v>3.4477052212453785E-2</v>
      </c>
      <c r="AF36" s="24">
        <f t="shared" si="18"/>
        <v>2.9066686217623205E-2</v>
      </c>
      <c r="AG36" s="24">
        <f t="shared" si="18"/>
        <v>2.2489473127418336E-4</v>
      </c>
      <c r="AH36" s="24">
        <f t="shared" si="18"/>
        <v>3.6030165650246193E-2</v>
      </c>
      <c r="AI36" s="24">
        <f t="shared" si="18"/>
        <v>3.0244491274014296E-2</v>
      </c>
      <c r="AJ36" s="24">
        <f t="shared" si="18"/>
        <v>3.661566590632237E-2</v>
      </c>
      <c r="AK36" s="24">
        <f t="shared" si="18"/>
        <v>2.776491296279282E-2</v>
      </c>
      <c r="AL36" s="24">
        <f t="shared" si="18"/>
        <v>1.1927667135363418E-2</v>
      </c>
      <c r="AM36" s="24">
        <f t="shared" si="18"/>
        <v>2.1981606044285007E-2</v>
      </c>
      <c r="AN36" s="24">
        <f t="shared" si="18"/>
        <v>1.6945108952920007E-2</v>
      </c>
      <c r="AO36" s="24">
        <f t="shared" ref="AO36:AO52" si="36">+R36/R35-1</f>
        <v>1.9776167306161829E-2</v>
      </c>
      <c r="AP36" s="24">
        <f t="shared" si="32"/>
        <v>1.8961483484394748E-2</v>
      </c>
      <c r="AQ36" s="24">
        <f t="shared" si="32"/>
        <v>2.5357924446949287E-2</v>
      </c>
      <c r="AR36" s="24">
        <f t="shared" si="32"/>
        <v>2.1899707988858319E-2</v>
      </c>
      <c r="AS36" s="24" t="e">
        <f t="shared" si="32"/>
        <v>#DIV/0!</v>
      </c>
      <c r="AT36" s="24">
        <f t="shared" si="32"/>
        <v>2.4038364608127916E-2</v>
      </c>
      <c r="AU36" s="21"/>
      <c r="AV36" s="24">
        <f t="shared" si="34"/>
        <v>0.56051834942557566</v>
      </c>
      <c r="AW36" s="24">
        <f t="shared" si="34"/>
        <v>0.57405644834056346</v>
      </c>
      <c r="AX36" s="24">
        <f t="shared" si="34"/>
        <v>0.35151915455746363</v>
      </c>
      <c r="AY36" s="24">
        <f t="shared" si="34"/>
        <v>0.3922061120706859</v>
      </c>
      <c r="AZ36" s="24">
        <f t="shared" si="34"/>
        <v>0.71285542190613183</v>
      </c>
      <c r="BA36" s="24">
        <f t="shared" si="34"/>
        <v>0.56132833268047833</v>
      </c>
      <c r="BB36" s="24">
        <f t="shared" si="34"/>
        <v>0.6781319019527825</v>
      </c>
      <c r="BC36" s="24">
        <f t="shared" si="34"/>
        <v>0.55891536826071797</v>
      </c>
      <c r="BD36" s="24">
        <f t="shared" si="34"/>
        <v>0.61174718146037566</v>
      </c>
      <c r="BE36" s="24">
        <f t="shared" si="34"/>
        <v>0.51351957571867723</v>
      </c>
      <c r="BF36" s="24">
        <f t="shared" si="34"/>
        <v>0.42697323974953627</v>
      </c>
      <c r="BG36" s="24">
        <f t="shared" si="34"/>
        <v>0.56059364941721124</v>
      </c>
      <c r="BH36" s="24">
        <f t="shared" si="34"/>
        <v>0.62044185139023189</v>
      </c>
      <c r="BI36" s="24">
        <f t="shared" si="33"/>
        <v>0.36262221429844899</v>
      </c>
      <c r="BJ36" s="24">
        <f t="shared" si="33"/>
        <v>0.57228755710268553</v>
      </c>
      <c r="BK36" s="24">
        <f t="shared" si="33"/>
        <v>0.63364696152158206</v>
      </c>
      <c r="BL36" s="24">
        <f t="shared" si="33"/>
        <v>0.5605129522343677</v>
      </c>
      <c r="BM36" s="24">
        <f t="shared" si="33"/>
        <v>0.53135898568181417</v>
      </c>
      <c r="BN36" s="24">
        <f t="shared" si="33"/>
        <v>0.5029020375423876</v>
      </c>
      <c r="BO36" s="24">
        <f t="shared" si="33"/>
        <v>0.48578653514806813</v>
      </c>
      <c r="BP36" s="24" t="e">
        <f t="shared" si="33"/>
        <v>#DIV/0!</v>
      </c>
      <c r="BQ36" s="24">
        <f t="shared" si="33"/>
        <v>0.53108162131256997</v>
      </c>
      <c r="BR36" s="21"/>
      <c r="BS36" s="35">
        <f t="shared" si="11"/>
        <v>43647</v>
      </c>
      <c r="BT36" s="24">
        <f t="shared" si="15"/>
        <v>4.9212955947755032E-3</v>
      </c>
      <c r="BU36" s="24">
        <f t="shared" si="15"/>
        <v>6.5043518669477858E-5</v>
      </c>
      <c r="BV36" s="24">
        <f t="shared" si="15"/>
        <v>1.2407434225038189E-3</v>
      </c>
      <c r="BW36" s="24">
        <f t="shared" si="15"/>
        <v>1.2923078800919678E-3</v>
      </c>
      <c r="BX36" s="24">
        <f t="shared" si="15"/>
        <v>1.1411047630340207E-3</v>
      </c>
      <c r="BY36" s="24">
        <f t="shared" si="15"/>
        <v>2.2765789957793488E-3</v>
      </c>
      <c r="BZ36" s="24">
        <f t="shared" si="15"/>
        <v>2.543576647872373E-3</v>
      </c>
      <c r="CA36" s="24">
        <f t="shared" si="15"/>
        <v>7.0565808092388782E-6</v>
      </c>
      <c r="CB36" s="24">
        <f t="shared" si="15"/>
        <v>2.0207804589273191E-3</v>
      </c>
      <c r="CC36" s="24">
        <f t="shared" si="15"/>
        <v>6.5730288000041858E-4</v>
      </c>
      <c r="CD36" s="24">
        <f t="shared" si="15"/>
        <v>2.7189485596510448E-3</v>
      </c>
      <c r="CE36" s="24">
        <f t="shared" si="15"/>
        <v>8.9121945563083618E-4</v>
      </c>
      <c r="CF36" s="24">
        <f t="shared" si="14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4"/>
        <v>243.63253413000001</v>
      </c>
      <c r="S37" s="19">
        <f t="shared" si="5"/>
        <v>228.05899865543932</v>
      </c>
      <c r="T37" s="19">
        <f t="shared" si="6"/>
        <v>216.31675244208762</v>
      </c>
      <c r="U37" s="19">
        <f t="shared" si="7"/>
        <v>212.38812122844828</v>
      </c>
      <c r="V37" s="19"/>
      <c r="W37" s="20">
        <f t="shared" si="8"/>
        <v>231.48906665960604</v>
      </c>
      <c r="X37" s="21"/>
      <c r="Y37" s="41">
        <f t="shared" si="18"/>
        <v>4.1477010413282667E-2</v>
      </c>
      <c r="Z37" s="24">
        <f t="shared" si="18"/>
        <v>5.2760540364957809E-2</v>
      </c>
      <c r="AA37" s="24">
        <f t="shared" si="18"/>
        <v>4.571183440306692E-2</v>
      </c>
      <c r="AB37" s="24">
        <f t="shared" si="18"/>
        <v>2.5962942093313623E-2</v>
      </c>
      <c r="AC37" s="24">
        <f t="shared" si="18"/>
        <v>2.1334249443424103E-2</v>
      </c>
      <c r="AD37" s="24">
        <f t="shared" si="18"/>
        <v>6.7949950631669642E-2</v>
      </c>
      <c r="AE37" s="24">
        <f t="shared" si="18"/>
        <v>4.7124247007420017E-2</v>
      </c>
      <c r="AF37" s="24">
        <f t="shared" si="18"/>
        <v>2.4418384524723002E-2</v>
      </c>
      <c r="AG37" s="24">
        <f t="shared" si="18"/>
        <v>1.3817663253951951E-2</v>
      </c>
      <c r="AH37" s="24">
        <f t="shared" si="18"/>
        <v>4.1392514002989156E-2</v>
      </c>
      <c r="AI37" s="24">
        <f t="shared" si="18"/>
        <v>2.9590553201393366E-2</v>
      </c>
      <c r="AJ37" s="24">
        <f t="shared" si="18"/>
        <v>4.075310713935032E-2</v>
      </c>
      <c r="AK37" s="24">
        <f t="shared" si="18"/>
        <v>5.6254501164293647E-2</v>
      </c>
      <c r="AL37" s="24">
        <f t="shared" si="18"/>
        <v>6.5038778230599004E-2</v>
      </c>
      <c r="AM37" s="24">
        <f t="shared" si="18"/>
        <v>4.3945766564321698E-2</v>
      </c>
      <c r="AN37" s="24">
        <f t="shared" si="18"/>
        <v>2.3391901566538476E-2</v>
      </c>
      <c r="AO37" s="24">
        <f t="shared" si="36"/>
        <v>4.1476661229989498E-2</v>
      </c>
      <c r="AP37" s="24">
        <f t="shared" si="32"/>
        <v>4.7892219034429973E-2</v>
      </c>
      <c r="AQ37" s="24">
        <f t="shared" si="32"/>
        <v>4.2810966763509928E-2</v>
      </c>
      <c r="AR37" s="24">
        <f t="shared" si="32"/>
        <v>4.3452214938008105E-2</v>
      </c>
      <c r="AS37" s="24" t="e">
        <f t="shared" si="32"/>
        <v>#DIV/0!</v>
      </c>
      <c r="AT37" s="24">
        <f t="shared" si="32"/>
        <v>3.7564009624891703E-2</v>
      </c>
      <c r="AU37" s="21"/>
      <c r="AV37" s="24">
        <f t="shared" si="34"/>
        <v>0.56310520774588912</v>
      </c>
      <c r="AW37" s="24">
        <f t="shared" si="34"/>
        <v>0.57407611001314107</v>
      </c>
      <c r="AX37" s="24">
        <f t="shared" si="34"/>
        <v>0.39392417157664639</v>
      </c>
      <c r="AY37" s="24">
        <f t="shared" si="34"/>
        <v>0.43054932297593473</v>
      </c>
      <c r="AZ37" s="24">
        <f t="shared" si="34"/>
        <v>0.64563447273618979</v>
      </c>
      <c r="BA37" s="24">
        <f t="shared" si="34"/>
        <v>0.61557865689616476</v>
      </c>
      <c r="BB37" s="24">
        <f t="shared" si="34"/>
        <v>0.706544703056047</v>
      </c>
      <c r="BC37" s="24">
        <f t="shared" si="34"/>
        <v>0.52755913159930024</v>
      </c>
      <c r="BD37" s="24">
        <f t="shared" si="34"/>
        <v>0.50376058606979646</v>
      </c>
      <c r="BE37" s="24">
        <f t="shared" si="34"/>
        <v>0.52756934077158824</v>
      </c>
      <c r="BF37" s="24">
        <f t="shared" si="34"/>
        <v>0.44218149934824713</v>
      </c>
      <c r="BG37" s="24">
        <f t="shared" si="34"/>
        <v>0.58523574304080928</v>
      </c>
      <c r="BH37" s="24">
        <f t="shared" si="34"/>
        <v>0.65729703437920728</v>
      </c>
      <c r="BI37" s="24">
        <f t="shared" si="33"/>
        <v>0.3825954088523762</v>
      </c>
      <c r="BJ37" s="24">
        <f t="shared" si="33"/>
        <v>0.59091845550383626</v>
      </c>
      <c r="BK37" s="24">
        <f t="shared" si="33"/>
        <v>0.57897898210241383</v>
      </c>
      <c r="BL37" s="24">
        <f t="shared" si="33"/>
        <v>0.56310265280566574</v>
      </c>
      <c r="BM37" s="24">
        <f t="shared" si="33"/>
        <v>0.54983968923265092</v>
      </c>
      <c r="BN37" s="24">
        <f t="shared" si="33"/>
        <v>0.53744006625501051</v>
      </c>
      <c r="BO37" s="24">
        <f t="shared" si="33"/>
        <v>0.52316665661446504</v>
      </c>
      <c r="BP37" s="24" t="e">
        <f t="shared" si="33"/>
        <v>#DIV/0!</v>
      </c>
      <c r="BQ37" s="24">
        <f t="shared" si="33"/>
        <v>0.54340208387667333</v>
      </c>
      <c r="BR37" s="21"/>
      <c r="BS37" s="35">
        <f t="shared" si="11"/>
        <v>43678</v>
      </c>
      <c r="BT37" s="24">
        <f t="shared" si="15"/>
        <v>1.807839859446337E-2</v>
      </c>
      <c r="BU37" s="24">
        <f t="shared" si="15"/>
        <v>1.1263515038558232E-3</v>
      </c>
      <c r="BV37" s="24">
        <f t="shared" si="15"/>
        <v>2.4997836123317827E-3</v>
      </c>
      <c r="BW37" s="24">
        <f t="shared" si="15"/>
        <v>2.2819451806507973E-3</v>
      </c>
      <c r="BX37" s="24">
        <f t="shared" si="15"/>
        <v>3.8474857650941255E-3</v>
      </c>
      <c r="BY37" s="24">
        <f t="shared" si="15"/>
        <v>3.1565575466374856E-3</v>
      </c>
      <c r="BZ37" s="24">
        <f t="shared" si="15"/>
        <v>2.1562821247199998E-3</v>
      </c>
      <c r="CA37" s="24">
        <f t="shared" si="15"/>
        <v>4.2524883299420083E-4</v>
      </c>
      <c r="CB37" s="24">
        <f t="shared" si="15"/>
        <v>2.3585381649368245E-3</v>
      </c>
      <c r="CC37" s="24">
        <f t="shared" si="15"/>
        <v>6.4969341518047953E-4</v>
      </c>
      <c r="CD37" s="24">
        <f t="shared" si="15"/>
        <v>3.0761561479404316E-3</v>
      </c>
      <c r="CE37" s="24">
        <f t="shared" si="15"/>
        <v>1.8198485029837725E-3</v>
      </c>
      <c r="CF37" s="24">
        <f t="shared" si="14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4"/>
        <v>257.83304247000007</v>
      </c>
      <c r="S38" s="19">
        <f t="shared" si="5"/>
        <v>242.73213595002036</v>
      </c>
      <c r="T38" s="19">
        <f t="shared" si="6"/>
        <v>232.18338297516047</v>
      </c>
      <c r="U38" s="19">
        <f t="shared" si="7"/>
        <v>229.23674989224142</v>
      </c>
      <c r="V38" s="19"/>
      <c r="W38" s="20">
        <f t="shared" si="8"/>
        <v>248.03975416225376</v>
      </c>
      <c r="X38" s="21"/>
      <c r="Y38" s="41">
        <f t="shared" si="18"/>
        <v>5.8286008402740563E-2</v>
      </c>
      <c r="Z38" s="24">
        <f t="shared" si="18"/>
        <v>5.652810731416702E-2</v>
      </c>
      <c r="AA38" s="24">
        <f t="shared" si="18"/>
        <v>5.7840480807077821E-2</v>
      </c>
      <c r="AB38" s="24">
        <f t="shared" si="18"/>
        <v>9.3010010170761825E-2</v>
      </c>
      <c r="AC38" s="24">
        <f t="shared" si="18"/>
        <v>1.0712190279703604E-2</v>
      </c>
      <c r="AD38" s="24">
        <f t="shared" si="18"/>
        <v>7.1763122942273272E-2</v>
      </c>
      <c r="AE38" s="24">
        <f t="shared" si="18"/>
        <v>9.7306055684365234E-2</v>
      </c>
      <c r="AF38" s="24">
        <f t="shared" si="18"/>
        <v>4.568164801747332E-2</v>
      </c>
      <c r="AG38" s="24">
        <f t="shared" si="18"/>
        <v>7.3079068539504632E-2</v>
      </c>
      <c r="AH38" s="24">
        <f t="shared" si="18"/>
        <v>5.6996140104973669E-2</v>
      </c>
      <c r="AI38" s="24">
        <f t="shared" si="18"/>
        <v>4.9558976416377298E-3</v>
      </c>
      <c r="AJ38" s="24">
        <f t="shared" si="18"/>
        <v>5.4107401779522668E-2</v>
      </c>
      <c r="AK38" s="24">
        <f t="shared" si="18"/>
        <v>9.1953084293020959E-2</v>
      </c>
      <c r="AL38" s="24">
        <f t="shared" si="18"/>
        <v>6.412109233914931E-2</v>
      </c>
      <c r="AM38" s="24">
        <f t="shared" si="18"/>
        <v>6.7880411591999978E-2</v>
      </c>
      <c r="AN38" s="24">
        <f t="shared" si="18"/>
        <v>2.6736095672379445E-2</v>
      </c>
      <c r="AO38" s="24">
        <f t="shared" si="36"/>
        <v>5.8286584715417256E-2</v>
      </c>
      <c r="AP38" s="24">
        <f t="shared" ref="AP38:AP52" si="37">+S38/S37-1</f>
        <v>6.4339216523307652E-2</v>
      </c>
      <c r="AQ38" s="24">
        <f t="shared" ref="AQ38:AQ52" si="38">+T38/T37-1</f>
        <v>7.3349060366097563E-2</v>
      </c>
      <c r="AR38" s="24">
        <f t="shared" ref="AR38:AT95" si="39">+U38/U37-1</f>
        <v>7.9329430320024708E-2</v>
      </c>
      <c r="AS38" s="24" t="e">
        <f t="shared" si="39"/>
        <v>#DIV/0!</v>
      </c>
      <c r="AT38" s="24">
        <f t="shared" si="39"/>
        <v>7.1496627212138453E-2</v>
      </c>
      <c r="AU38" s="21"/>
      <c r="AV38" s="24">
        <f t="shared" si="34"/>
        <v>0.56095802336394285</v>
      </c>
      <c r="AW38" s="24">
        <f t="shared" si="34"/>
        <v>0.56547182767630377</v>
      </c>
      <c r="AX38" s="24">
        <f t="shared" si="34"/>
        <v>0.4117378420632456</v>
      </c>
      <c r="AY38" s="24">
        <f t="shared" si="34"/>
        <v>0.47641469869412423</v>
      </c>
      <c r="AZ38" s="24">
        <f t="shared" si="34"/>
        <v>0.61929496043593102</v>
      </c>
      <c r="BA38" s="24">
        <f t="shared" si="34"/>
        <v>0.58089360982504945</v>
      </c>
      <c r="BB38" s="24">
        <f t="shared" si="34"/>
        <v>0.79293777404608656</v>
      </c>
      <c r="BC38" s="24">
        <f t="shared" si="34"/>
        <v>0.48127181108497119</v>
      </c>
      <c r="BD38" s="24">
        <f t="shared" si="34"/>
        <v>0.56597314282400135</v>
      </c>
      <c r="BE38" s="24">
        <f t="shared" si="34"/>
        <v>0.51222938904567594</v>
      </c>
      <c r="BF38" s="24">
        <f t="shared" si="34"/>
        <v>0.43631815532851115</v>
      </c>
      <c r="BG38" s="24">
        <f t="shared" si="34"/>
        <v>0.55856181907477764</v>
      </c>
      <c r="BH38" s="24">
        <f t="shared" si="34"/>
        <v>0.66408291345723125</v>
      </c>
      <c r="BI38" s="24">
        <f t="shared" si="33"/>
        <v>0.46524907250340508</v>
      </c>
      <c r="BJ38" s="24">
        <f t="shared" si="33"/>
        <v>0.5789566200012557</v>
      </c>
      <c r="BK38" s="24">
        <f t="shared" si="33"/>
        <v>0.5560534356136595</v>
      </c>
      <c r="BL38" s="24">
        <f t="shared" si="33"/>
        <v>0.56095715548585923</v>
      </c>
      <c r="BM38" s="24">
        <f t="shared" si="33"/>
        <v>0.54681872020589406</v>
      </c>
      <c r="BN38" s="24">
        <f t="shared" si="33"/>
        <v>0.53845590287964251</v>
      </c>
      <c r="BO38" s="24">
        <f t="shared" si="33"/>
        <v>0.53245517400413811</v>
      </c>
      <c r="BP38" s="24" t="e">
        <f t="shared" si="33"/>
        <v>#DIV/0!</v>
      </c>
      <c r="BQ38" s="24">
        <f t="shared" si="33"/>
        <v>0.55453292323686609</v>
      </c>
      <c r="BR38" s="21"/>
      <c r="BS38" s="35">
        <f t="shared" si="11"/>
        <v>43709</v>
      </c>
      <c r="BT38" s="24">
        <f t="shared" si="15"/>
        <v>1.9579206090427119E-2</v>
      </c>
      <c r="BU38" s="24">
        <f t="shared" si="15"/>
        <v>1.4309996355200488E-3</v>
      </c>
      <c r="BV38" s="24">
        <f t="shared" si="15"/>
        <v>8.8218605880604935E-3</v>
      </c>
      <c r="BW38" s="24">
        <f t="shared" si="15"/>
        <v>1.1236325845076305E-3</v>
      </c>
      <c r="BX38" s="24">
        <f t="shared" si="15"/>
        <v>4.1666825921420096E-3</v>
      </c>
      <c r="BY38" s="24">
        <f t="shared" si="15"/>
        <v>6.5532643119948384E-3</v>
      </c>
      <c r="BZ38" s="24">
        <f t="shared" si="15"/>
        <v>3.9678760177117543E-3</v>
      </c>
      <c r="CA38" s="24">
        <f t="shared" si="15"/>
        <v>2.189332353177793E-3</v>
      </c>
      <c r="CB38" s="24">
        <f t="shared" si="15"/>
        <v>3.2473665502629335E-3</v>
      </c>
      <c r="CC38" s="24">
        <f t="shared" si="15"/>
        <v>1.0757034709327128E-4</v>
      </c>
      <c r="CD38" s="24">
        <f t="shared" si="15"/>
        <v>4.0813360817091781E-3</v>
      </c>
      <c r="CE38" s="24">
        <f t="shared" si="15"/>
        <v>3.0169154816963722E-3</v>
      </c>
      <c r="CF38" s="24">
        <f t="shared" si="14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4"/>
        <v>265.20023365999998</v>
      </c>
      <c r="S39" s="19">
        <f t="shared" si="5"/>
        <v>250.38520271628408</v>
      </c>
      <c r="T39" s="19">
        <f t="shared" si="6"/>
        <v>242.63113452414174</v>
      </c>
      <c r="U39" s="19">
        <f t="shared" si="7"/>
        <v>240.76035366379315</v>
      </c>
      <c r="V39" s="19"/>
      <c r="W39" s="20">
        <f t="shared" si="8"/>
        <v>258.12796517686934</v>
      </c>
      <c r="X39" s="21"/>
      <c r="Y39" s="41">
        <f t="shared" si="18"/>
        <v>2.8572891299213143E-2</v>
      </c>
      <c r="Z39" s="24">
        <f t="shared" si="18"/>
        <v>1.6719014855945513E-2</v>
      </c>
      <c r="AA39" s="24">
        <f t="shared" si="18"/>
        <v>6.2877089501062411E-2</v>
      </c>
      <c r="AB39" s="24">
        <f t="shared" si="18"/>
        <v>4.4353851307538328E-2</v>
      </c>
      <c r="AC39" s="24">
        <f t="shared" si="18"/>
        <v>6.8822966029991051E-3</v>
      </c>
      <c r="AD39" s="24">
        <f t="shared" si="18"/>
        <v>8.283789827892174E-2</v>
      </c>
      <c r="AE39" s="24">
        <f t="shared" si="18"/>
        <v>4.4845936031512323E-2</v>
      </c>
      <c r="AF39" s="24">
        <f t="shared" si="18"/>
        <v>2.7307740252474844E-2</v>
      </c>
      <c r="AG39" s="24">
        <f t="shared" si="18"/>
        <v>9.8996149874159833E-3</v>
      </c>
      <c r="AH39" s="24">
        <f t="shared" si="18"/>
        <v>3.1562470219206773E-2</v>
      </c>
      <c r="AI39" s="24">
        <f t="shared" si="18"/>
        <v>1.2271641296036417E-2</v>
      </c>
      <c r="AJ39" s="24">
        <f t="shared" si="18"/>
        <v>2.7630794739544662E-2</v>
      </c>
      <c r="AK39" s="24">
        <f t="shared" si="18"/>
        <v>4.2263407459229185E-2</v>
      </c>
      <c r="AL39" s="24">
        <f t="shared" si="18"/>
        <v>2.1910453771329941E-2</v>
      </c>
      <c r="AM39" s="24">
        <f t="shared" si="18"/>
        <v>3.3985257164668159E-2</v>
      </c>
      <c r="AN39" s="24">
        <f t="shared" si="18"/>
        <v>1.5003026588750634E-2</v>
      </c>
      <c r="AO39" s="24">
        <f t="shared" si="36"/>
        <v>2.85734951557155E-2</v>
      </c>
      <c r="AP39" s="24">
        <f t="shared" si="37"/>
        <v>3.1528856845883579E-2</v>
      </c>
      <c r="AQ39" s="24">
        <f t="shared" si="38"/>
        <v>4.4997843579955843E-2</v>
      </c>
      <c r="AR39" s="24">
        <f t="shared" si="39"/>
        <v>5.0269443171606198E-2</v>
      </c>
      <c r="AS39" s="24" t="e">
        <f t="shared" si="39"/>
        <v>#DIV/0!</v>
      </c>
      <c r="AT39" s="24">
        <f t="shared" si="39"/>
        <v>4.0671750577596644E-2</v>
      </c>
      <c r="AU39" s="21"/>
      <c r="AV39" s="24">
        <f t="shared" si="34"/>
        <v>0.52451795891196862</v>
      </c>
      <c r="AW39" s="24">
        <f t="shared" si="34"/>
        <v>0.5088625346260387</v>
      </c>
      <c r="AX39" s="24">
        <f t="shared" si="34"/>
        <v>0.46433107407141905</v>
      </c>
      <c r="AY39" s="24">
        <f t="shared" si="34"/>
        <v>0.45696240239846309</v>
      </c>
      <c r="AZ39" s="24">
        <f t="shared" si="34"/>
        <v>0.52005058520337788</v>
      </c>
      <c r="BA39" s="24">
        <f t="shared" si="34"/>
        <v>0.63375720726783724</v>
      </c>
      <c r="BB39" s="24">
        <f t="shared" si="34"/>
        <v>0.79264266700606623</v>
      </c>
      <c r="BC39" s="24">
        <f t="shared" si="34"/>
        <v>0.40767128081560089</v>
      </c>
      <c r="BD39" s="24">
        <f t="shared" si="34"/>
        <v>0.55852995736233346</v>
      </c>
      <c r="BE39" s="24">
        <f t="shared" si="34"/>
        <v>0.49424188150817172</v>
      </c>
      <c r="BF39" s="24">
        <f t="shared" si="34"/>
        <v>0.4515568115389994</v>
      </c>
      <c r="BG39" s="24">
        <f t="shared" si="34"/>
        <v>0.54596419860102885</v>
      </c>
      <c r="BH39" s="24">
        <f t="shared" si="34"/>
        <v>0.63643057743681086</v>
      </c>
      <c r="BI39" s="24">
        <f t="shared" si="33"/>
        <v>0.4097450098646469</v>
      </c>
      <c r="BJ39" s="24">
        <f t="shared" si="33"/>
        <v>0.55554379196387194</v>
      </c>
      <c r="BK39" s="24">
        <f t="shared" si="33"/>
        <v>0.49067427862871615</v>
      </c>
      <c r="BL39" s="24">
        <f t="shared" si="33"/>
        <v>0.52451616330446815</v>
      </c>
      <c r="BM39" s="24">
        <f t="shared" si="33"/>
        <v>0.51831802603934651</v>
      </c>
      <c r="BN39" s="24">
        <f t="shared" si="33"/>
        <v>0.53273855016806171</v>
      </c>
      <c r="BO39" s="24">
        <f t="shared" si="33"/>
        <v>0.52885403933671182</v>
      </c>
      <c r="BP39" s="24" t="e">
        <f t="shared" si="33"/>
        <v>#DIV/0!</v>
      </c>
      <c r="BQ39" s="24">
        <f t="shared" si="33"/>
        <v>0.53737379640489169</v>
      </c>
      <c r="BR39" s="21"/>
      <c r="BS39" s="35">
        <f t="shared" si="11"/>
        <v>43739</v>
      </c>
      <c r="BT39" s="24">
        <f t="shared" si="15"/>
        <v>5.7812176222572969E-3</v>
      </c>
      <c r="BU39" s="24">
        <f t="shared" si="15"/>
        <v>1.5549527159392058E-3</v>
      </c>
      <c r="BV39" s="24">
        <f t="shared" si="15"/>
        <v>4.3449313573432321E-3</v>
      </c>
      <c r="BW39" s="24">
        <f t="shared" si="15"/>
        <v>6.8945175466663517E-4</v>
      </c>
      <c r="BX39" s="24">
        <f t="shared" si="15"/>
        <v>4.8709527361071253E-3</v>
      </c>
      <c r="BY39" s="24">
        <f t="shared" si="15"/>
        <v>3.1315952858278107E-3</v>
      </c>
      <c r="BZ39" s="24">
        <f t="shared" si="15"/>
        <v>2.343681140635121E-3</v>
      </c>
      <c r="CA39" s="24">
        <f t="shared" si="15"/>
        <v>3.0072232157505094E-4</v>
      </c>
      <c r="CB39" s="24">
        <f t="shared" si="15"/>
        <v>1.7960863000527831E-3</v>
      </c>
      <c r="CC39" s="24">
        <f t="shared" si="15"/>
        <v>2.5293960912256997E-4</v>
      </c>
      <c r="CD39" s="24">
        <f t="shared" si="15"/>
        <v>2.0759690003657335E-3</v>
      </c>
      <c r="CE39" s="24">
        <f t="shared" si="15"/>
        <v>1.4307451307094166E-3</v>
      </c>
      <c r="CF39" s="24">
        <f t="shared" si="14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4"/>
        <v>275.43313970000003</v>
      </c>
      <c r="S40" s="19">
        <f t="shared" si="5"/>
        <v>259.50051242699982</v>
      </c>
      <c r="T40" s="19">
        <f t="shared" si="6"/>
        <v>250.44387055540045</v>
      </c>
      <c r="U40" s="19">
        <f t="shared" si="7"/>
        <v>248.29657830459772</v>
      </c>
      <c r="V40" s="19"/>
      <c r="W40" s="20">
        <f t="shared" si="8"/>
        <v>269.80013937725062</v>
      </c>
      <c r="X40" s="21"/>
      <c r="Y40" s="41">
        <f t="shared" si="18"/>
        <v>3.8583361236549818E-2</v>
      </c>
      <c r="Z40" s="24">
        <f t="shared" si="18"/>
        <v>3.8896455498962368E-2</v>
      </c>
      <c r="AA40" s="24">
        <f t="shared" si="18"/>
        <v>5.7024189939309355E-2</v>
      </c>
      <c r="AB40" s="24">
        <f t="shared" si="18"/>
        <v>4.0119751493141953E-2</v>
      </c>
      <c r="AC40" s="24">
        <f t="shared" si="18"/>
        <v>4.1894362684868902E-3</v>
      </c>
      <c r="AD40" s="24">
        <f t="shared" si="18"/>
        <v>5.7278722026530282E-3</v>
      </c>
      <c r="AE40" s="24">
        <f t="shared" si="18"/>
        <v>7.4556469861822183E-2</v>
      </c>
      <c r="AF40" s="24">
        <f t="shared" si="18"/>
        <v>5.812617805211473E-2</v>
      </c>
      <c r="AG40" s="24">
        <f t="shared" si="18"/>
        <v>7.7833813687911535E-2</v>
      </c>
      <c r="AH40" s="24">
        <f t="shared" si="18"/>
        <v>2.7281597442532002E-2</v>
      </c>
      <c r="AI40" s="24">
        <f t="shared" si="18"/>
        <v>1.3523664991708761E-2</v>
      </c>
      <c r="AJ40" s="24">
        <f t="shared" si="18"/>
        <v>3.5224620067622059E-2</v>
      </c>
      <c r="AK40" s="24">
        <f t="shared" si="18"/>
        <v>5.8572161087831587E-2</v>
      </c>
      <c r="AL40" s="24">
        <f t="shared" si="18"/>
        <v>4.3002011348688196E-2</v>
      </c>
      <c r="AM40" s="24">
        <f t="shared" si="18"/>
        <v>3.905410949870336E-2</v>
      </c>
      <c r="AN40" s="24">
        <f t="shared" si="18"/>
        <v>3.4881188922996742E-2</v>
      </c>
      <c r="AO40" s="24">
        <f t="shared" si="36"/>
        <v>3.8585584555401065E-2</v>
      </c>
      <c r="AP40" s="24">
        <f t="shared" si="37"/>
        <v>3.6405145399284855E-2</v>
      </c>
      <c r="AQ40" s="24">
        <f t="shared" si="38"/>
        <v>3.220005563828976E-2</v>
      </c>
      <c r="AR40" s="24">
        <f t="shared" si="39"/>
        <v>3.1301767612986753E-2</v>
      </c>
      <c r="AS40" s="24" t="e">
        <f t="shared" si="39"/>
        <v>#DIV/0!</v>
      </c>
      <c r="AT40" s="24">
        <f t="shared" si="39"/>
        <v>4.521855736314162E-2</v>
      </c>
      <c r="AU40" s="21"/>
      <c r="AV40" s="24">
        <f t="shared" si="34"/>
        <v>0.533192428077367</v>
      </c>
      <c r="AW40" s="24">
        <f t="shared" si="34"/>
        <v>0.52345457574131071</v>
      </c>
      <c r="AX40" s="24">
        <f t="shared" si="34"/>
        <v>0.47272475732997021</v>
      </c>
      <c r="AY40" s="24">
        <f t="shared" si="34"/>
        <v>0.4739904714245744</v>
      </c>
      <c r="AZ40" s="24">
        <f t="shared" si="34"/>
        <v>0.48897019794338115</v>
      </c>
      <c r="BA40" s="24">
        <f t="shared" si="34"/>
        <v>0.59389609369138152</v>
      </c>
      <c r="BB40" s="24">
        <f t="shared" si="34"/>
        <v>0.76828952942055917</v>
      </c>
      <c r="BC40" s="24">
        <f t="shared" si="34"/>
        <v>0.44967602569898779</v>
      </c>
      <c r="BD40" s="24">
        <f t="shared" si="34"/>
        <v>0.64397240549912294</v>
      </c>
      <c r="BE40" s="24">
        <f t="shared" si="34"/>
        <v>0.49774521244523506</v>
      </c>
      <c r="BF40" s="24">
        <f t="shared" si="34"/>
        <v>0.42788058291742925</v>
      </c>
      <c r="BG40" s="24">
        <f t="shared" si="34"/>
        <v>0.56280401647111833</v>
      </c>
      <c r="BH40" s="24">
        <f t="shared" si="34"/>
        <v>0.64380278289776083</v>
      </c>
      <c r="BI40" s="24">
        <f t="shared" si="33"/>
        <v>0.44871479430181127</v>
      </c>
      <c r="BJ40" s="24">
        <f t="shared" si="33"/>
        <v>0.55822285526459936</v>
      </c>
      <c r="BK40" s="24">
        <f t="shared" si="33"/>
        <v>0.50035784880177925</v>
      </c>
      <c r="BL40" s="24">
        <f t="shared" si="33"/>
        <v>0.53319134134966251</v>
      </c>
      <c r="BM40" s="24">
        <f t="shared" si="33"/>
        <v>0.52760627488906309</v>
      </c>
      <c r="BN40" s="24">
        <f t="shared" si="33"/>
        <v>0.53657209818024576</v>
      </c>
      <c r="BO40" s="24">
        <f t="shared" si="33"/>
        <v>0.52892120328867542</v>
      </c>
      <c r="BP40" s="24" t="e">
        <f t="shared" si="33"/>
        <v>#DIV/0!</v>
      </c>
      <c r="BQ40" s="24">
        <f t="shared" si="33"/>
        <v>0.54876907776226336</v>
      </c>
      <c r="BR40" s="21"/>
      <c r="BS40" s="35">
        <f t="shared" si="11"/>
        <v>43770</v>
      </c>
      <c r="BT40" s="24">
        <f t="shared" si="15"/>
        <v>1.3294883417344684E-2</v>
      </c>
      <c r="BU40" s="24">
        <f t="shared" si="15"/>
        <v>1.4572425815151009E-3</v>
      </c>
      <c r="BV40" s="24">
        <f t="shared" si="15"/>
        <v>3.9904549883409733E-3</v>
      </c>
      <c r="BW40" s="24">
        <f t="shared" si="15"/>
        <v>4.1083715682815083E-4</v>
      </c>
      <c r="BX40" s="24">
        <f t="shared" si="15"/>
        <v>3.545737142650268E-4</v>
      </c>
      <c r="BY40" s="24">
        <f t="shared" si="15"/>
        <v>5.2886528176215586E-3</v>
      </c>
      <c r="BZ40" s="24">
        <f t="shared" si="15"/>
        <v>4.9825310781501366E-3</v>
      </c>
      <c r="CA40" s="24">
        <f t="shared" si="15"/>
        <v>2.3214471663906503E-3</v>
      </c>
      <c r="CB40" s="24">
        <f t="shared" si="15"/>
        <v>1.5569923198281745E-3</v>
      </c>
      <c r="CC40" s="24">
        <f t="shared" si="15"/>
        <v>2.743282866218415E-4</v>
      </c>
      <c r="CD40" s="24">
        <f t="shared" si="15"/>
        <v>2.6440876100668736E-3</v>
      </c>
      <c r="CE40" s="24">
        <f t="shared" si="15"/>
        <v>2.0092382271050305E-3</v>
      </c>
      <c r="CF40" s="24">
        <f t="shared" si="14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4"/>
        <v>285.59383092999997</v>
      </c>
      <c r="S41" s="19">
        <f t="shared" si="5"/>
        <v>268.38995368735567</v>
      </c>
      <c r="T41" s="19">
        <f t="shared" si="6"/>
        <v>259.30469732068093</v>
      </c>
      <c r="U41" s="19">
        <f t="shared" si="7"/>
        <v>257.96668724856323</v>
      </c>
      <c r="V41" s="19"/>
      <c r="W41" s="20">
        <f t="shared" si="8"/>
        <v>281.84685820800678</v>
      </c>
      <c r="X41" s="21"/>
      <c r="Y41" s="41">
        <f t="shared" si="18"/>
        <v>3.6890763258673243E-2</v>
      </c>
      <c r="Z41" s="24">
        <f t="shared" si="18"/>
        <v>3.3492817681998632E-2</v>
      </c>
      <c r="AA41" s="24">
        <f t="shared" si="18"/>
        <v>3.0202166285811627E-2</v>
      </c>
      <c r="AB41" s="24">
        <f t="shared" si="18"/>
        <v>2.9462102248544619E-2</v>
      </c>
      <c r="AC41" s="24">
        <f t="shared" si="18"/>
        <v>2.3751615578383678E-2</v>
      </c>
      <c r="AD41" s="24">
        <f t="shared" si="18"/>
        <v>5.4533182201313313E-2</v>
      </c>
      <c r="AE41" s="24">
        <f t="shared" si="18"/>
        <v>4.1381018572592909E-2</v>
      </c>
      <c r="AF41" s="24">
        <f t="shared" si="18"/>
        <v>5.2436800858679744E-2</v>
      </c>
      <c r="AG41" s="24">
        <f t="shared" si="18"/>
        <v>0.10376225279475815</v>
      </c>
      <c r="AH41" s="24">
        <f t="shared" si="18"/>
        <v>4.6250828497560681E-2</v>
      </c>
      <c r="AI41" s="24">
        <f t="shared" si="18"/>
        <v>2.3178426366310401E-3</v>
      </c>
      <c r="AJ41" s="24">
        <f t="shared" si="18"/>
        <v>2.3421464622771282E-2</v>
      </c>
      <c r="AK41" s="24">
        <f t="shared" si="18"/>
        <v>2.7446044562442928E-2</v>
      </c>
      <c r="AL41" s="24">
        <f t="shared" si="18"/>
        <v>3.486627985567381E-2</v>
      </c>
      <c r="AM41" s="24">
        <f t="shared" si="18"/>
        <v>3.463746238658616E-2</v>
      </c>
      <c r="AN41" s="24">
        <f t="shared" si="18"/>
        <v>4.5095907479286934E-2</v>
      </c>
      <c r="AO41" s="24">
        <f t="shared" si="36"/>
        <v>3.6889864600414102E-2</v>
      </c>
      <c r="AP41" s="24">
        <f t="shared" si="37"/>
        <v>3.4255968041128737E-2</v>
      </c>
      <c r="AQ41" s="24">
        <f t="shared" si="38"/>
        <v>3.5380489630790768E-2</v>
      </c>
      <c r="AR41" s="24">
        <f t="shared" si="39"/>
        <v>3.8945800260294927E-2</v>
      </c>
      <c r="AS41" s="24" t="e">
        <f t="shared" si="39"/>
        <v>#DIV/0!</v>
      </c>
      <c r="AT41" s="24">
        <f t="shared" si="39"/>
        <v>4.4650528567413916E-2</v>
      </c>
      <c r="AU41" s="21"/>
      <c r="AV41" s="24">
        <f t="shared" si="34"/>
        <v>0.55453357863682395</v>
      </c>
      <c r="AW41" s="24">
        <f t="shared" si="34"/>
        <v>0.54359460495284617</v>
      </c>
      <c r="AX41" s="24">
        <f t="shared" si="34"/>
        <v>0.4971116029873226</v>
      </c>
      <c r="AY41" s="24">
        <f t="shared" si="34"/>
        <v>0.50337901010542607</v>
      </c>
      <c r="AZ41" s="24">
        <f t="shared" si="34"/>
        <v>0.50421276739868603</v>
      </c>
      <c r="BA41" s="24">
        <f t="shared" si="34"/>
        <v>0.65033723325449944</v>
      </c>
      <c r="BB41" s="24">
        <f t="shared" si="34"/>
        <v>0.77273354822511719</v>
      </c>
      <c r="BC41" s="24">
        <f t="shared" si="34"/>
        <v>0.48230721465000759</v>
      </c>
      <c r="BD41" s="24">
        <f t="shared" si="34"/>
        <v>0.68895062219079772</v>
      </c>
      <c r="BE41" s="24">
        <f t="shared" si="34"/>
        <v>0.52169170051110325</v>
      </c>
      <c r="BF41" s="24">
        <f t="shared" si="34"/>
        <v>0.42804011823311328</v>
      </c>
      <c r="BG41" s="24">
        <f t="shared" si="34"/>
        <v>0.55756609129783397</v>
      </c>
      <c r="BH41" s="24">
        <f t="shared" si="34"/>
        <v>0.63808846740111824</v>
      </c>
      <c r="BI41" s="24">
        <f t="shared" si="33"/>
        <v>0.47290130068576919</v>
      </c>
      <c r="BJ41" s="24">
        <f t="shared" si="33"/>
        <v>0.57629010769432854</v>
      </c>
      <c r="BK41" s="24">
        <f t="shared" si="33"/>
        <v>0.53011150189085532</v>
      </c>
      <c r="BL41" s="24">
        <f t="shared" si="33"/>
        <v>0.55453127317405881</v>
      </c>
      <c r="BM41" s="24">
        <f t="shared" si="33"/>
        <v>0.54882442441871837</v>
      </c>
      <c r="BN41" s="24">
        <f t="shared" si="33"/>
        <v>0.55863278924407811</v>
      </c>
      <c r="BO41" s="24">
        <f t="shared" si="33"/>
        <v>0.55894632665476851</v>
      </c>
      <c r="BP41" s="24" t="e">
        <f t="shared" si="33"/>
        <v>#DIV/0!</v>
      </c>
      <c r="BQ41" s="24">
        <f t="shared" si="33"/>
        <v>0.57616008450563072</v>
      </c>
      <c r="BR41" s="21"/>
      <c r="BS41" s="35">
        <f t="shared" si="11"/>
        <v>43800</v>
      </c>
      <c r="BT41" s="24">
        <f t="shared" si="15"/>
        <v>1.145136072130315E-2</v>
      </c>
      <c r="BU41" s="24">
        <f t="shared" si="15"/>
        <v>7.8551482964389293E-4</v>
      </c>
      <c r="BV41" s="24">
        <f t="shared" si="15"/>
        <v>2.9347417973328042E-3</v>
      </c>
      <c r="BW41" s="24">
        <f t="shared" si="15"/>
        <v>2.252068366088818E-3</v>
      </c>
      <c r="BX41" s="24">
        <f t="shared" si="15"/>
        <v>3.2689869253993984E-3</v>
      </c>
      <c r="BY41" s="24">
        <f t="shared" si="15"/>
        <v>3.0370278919003698E-3</v>
      </c>
      <c r="BZ41" s="24">
        <f t="shared" si="15"/>
        <v>4.5794206106127442E-3</v>
      </c>
      <c r="CA41" s="24">
        <f t="shared" si="15"/>
        <v>3.2117396204110723E-3</v>
      </c>
      <c r="CB41" s="24">
        <f t="shared" si="15"/>
        <v>2.6108645312792693E-3</v>
      </c>
      <c r="CC41" s="24">
        <f t="shared" si="15"/>
        <v>4.5883091025531907E-5</v>
      </c>
      <c r="CD41" s="24">
        <f t="shared" si="15"/>
        <v>1.7524143644884371E-3</v>
      </c>
      <c r="CE41" s="24">
        <f t="shared" si="15"/>
        <v>9.596194816341323E-4</v>
      </c>
      <c r="CF41" s="24">
        <f t="shared" si="14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4"/>
        <v>292.54460833999997</v>
      </c>
      <c r="S42" s="19">
        <f t="shared" si="5"/>
        <v>277.18317803884287</v>
      </c>
      <c r="T42" s="19">
        <f t="shared" si="6"/>
        <v>263.76110591682942</v>
      </c>
      <c r="U42" s="19">
        <f t="shared" si="7"/>
        <v>261.23685308908045</v>
      </c>
      <c r="V42" s="19"/>
      <c r="W42" s="20">
        <f t="shared" si="8"/>
        <v>284.23942861681843</v>
      </c>
      <c r="X42" s="21"/>
      <c r="Y42" s="41">
        <f t="shared" si="18"/>
        <v>2.4337542778990473E-2</v>
      </c>
      <c r="Z42" s="24">
        <f t="shared" si="18"/>
        <v>4.6884668119344886E-2</v>
      </c>
      <c r="AA42" s="24">
        <f t="shared" si="18"/>
        <v>4.2627682864866623E-2</v>
      </c>
      <c r="AB42" s="24">
        <f t="shared" si="18"/>
        <v>1.4115447984814899E-2</v>
      </c>
      <c r="AC42" s="24">
        <f t="shared" si="18"/>
        <v>9.6201677926499585E-3</v>
      </c>
      <c r="AD42" s="24">
        <f t="shared" si="18"/>
        <v>-9.8889800824960572E-3</v>
      </c>
      <c r="AE42" s="24">
        <f t="shared" si="18"/>
        <v>-1.0594121152820435E-2</v>
      </c>
      <c r="AF42" s="24">
        <f t="shared" si="18"/>
        <v>1.7182997058320382E-2</v>
      </c>
      <c r="AG42" s="24">
        <f t="shared" si="18"/>
        <v>7.5854909045669494E-4</v>
      </c>
      <c r="AH42" s="24">
        <f t="shared" si="18"/>
        <v>2.814348808076006E-2</v>
      </c>
      <c r="AI42" s="24">
        <f t="shared" si="18"/>
        <v>0</v>
      </c>
      <c r="AJ42" s="24">
        <f t="shared" si="18"/>
        <v>3.2540834680725217E-2</v>
      </c>
      <c r="AK42" s="24">
        <f t="shared" si="18"/>
        <v>2.284953210621099E-2</v>
      </c>
      <c r="AL42" s="24">
        <f t="shared" si="18"/>
        <v>4.1265957709583745E-2</v>
      </c>
      <c r="AM42" s="24">
        <f t="shared" si="18"/>
        <v>2.5569461151309092E-2</v>
      </c>
      <c r="AN42" s="24">
        <f t="shared" si="18"/>
        <v>1.2014282136780352E-2</v>
      </c>
      <c r="AO42" s="24">
        <f t="shared" si="36"/>
        <v>2.4337981627144067E-2</v>
      </c>
      <c r="AP42" s="24">
        <f t="shared" si="37"/>
        <v>3.2762866980223571E-2</v>
      </c>
      <c r="AQ42" s="24">
        <f t="shared" si="38"/>
        <v>1.7185992549287654E-2</v>
      </c>
      <c r="AR42" s="24">
        <f t="shared" si="39"/>
        <v>1.2676698202377823E-2</v>
      </c>
      <c r="AS42" s="24" t="e">
        <f t="shared" si="39"/>
        <v>#DIV/0!</v>
      </c>
      <c r="AT42" s="24">
        <f t="shared" si="39"/>
        <v>8.488902179090152E-3</v>
      </c>
      <c r="AU42" s="21"/>
      <c r="AV42" s="24">
        <f t="shared" si="34"/>
        <v>0.54277880701243664</v>
      </c>
      <c r="AW42" s="24">
        <f t="shared" si="34"/>
        <v>0.56541283216174199</v>
      </c>
      <c r="AX42" s="24">
        <f t="shared" si="34"/>
        <v>0.50885145042506497</v>
      </c>
      <c r="AY42" s="24">
        <f t="shared" si="34"/>
        <v>0.51926420588378064</v>
      </c>
      <c r="AZ42" s="24">
        <f t="shared" si="34"/>
        <v>0.43508081172709723</v>
      </c>
      <c r="BA42" s="24">
        <f t="shared" si="34"/>
        <v>0.58742872535748614</v>
      </c>
      <c r="BB42" s="24">
        <f t="shared" si="34"/>
        <v>0.67800299251259855</v>
      </c>
      <c r="BC42" s="24">
        <f t="shared" si="34"/>
        <v>0.49727113980341242</v>
      </c>
      <c r="BD42" s="24">
        <f t="shared" si="34"/>
        <v>0.5901102010417909</v>
      </c>
      <c r="BE42" s="24">
        <f t="shared" si="34"/>
        <v>0.5154465601260243</v>
      </c>
      <c r="BF42" s="24">
        <f t="shared" si="34"/>
        <v>0.42804011823311328</v>
      </c>
      <c r="BG42" s="24">
        <f t="shared" si="34"/>
        <v>0.53361924948697714</v>
      </c>
      <c r="BH42" s="24">
        <f t="shared" si="34"/>
        <v>0.60278238151698305</v>
      </c>
      <c r="BI42" s="24">
        <f t="shared" si="33"/>
        <v>0.51082879311486429</v>
      </c>
      <c r="BJ42" s="24">
        <f t="shared" si="33"/>
        <v>0.56444850634292743</v>
      </c>
      <c r="BK42" s="24">
        <f t="shared" si="33"/>
        <v>0.49280985800751909</v>
      </c>
      <c r="BL42" s="24">
        <f t="shared" si="33"/>
        <v>0.54277967547294503</v>
      </c>
      <c r="BM42" s="24">
        <f t="shared" si="33"/>
        <v>0.55258405097749885</v>
      </c>
      <c r="BN42" s="24">
        <f t="shared" si="33"/>
        <v>0.54259482975506046</v>
      </c>
      <c r="BO42" s="24">
        <f t="shared" si="33"/>
        <v>0.54530288954883166</v>
      </c>
      <c r="BP42" s="24" t="e">
        <f t="shared" si="33"/>
        <v>#DIV/0!</v>
      </c>
      <c r="BQ42" s="24">
        <f t="shared" si="33"/>
        <v>0.55268129616603301</v>
      </c>
      <c r="BR42" s="21"/>
      <c r="BS42" s="35">
        <f t="shared" si="11"/>
        <v>43831</v>
      </c>
      <c r="BT42" s="24">
        <f t="shared" si="15"/>
        <v>1.5977569418037685E-2</v>
      </c>
      <c r="BU42" s="24">
        <f t="shared" ref="BU42:CE65" si="40">(D42-D41)/$B41*D$3</f>
        <v>1.1015329006939191E-3</v>
      </c>
      <c r="BV42" s="24">
        <f t="shared" si="40"/>
        <v>1.3959767615630136E-3</v>
      </c>
      <c r="BW42" s="24">
        <f t="shared" si="40"/>
        <v>9.0060147943351904E-4</v>
      </c>
      <c r="BX42" s="24">
        <f t="shared" si="40"/>
        <v>-6.0288029445811216E-4</v>
      </c>
      <c r="BY42" s="24">
        <f t="shared" si="40"/>
        <v>-7.8088879458312053E-4</v>
      </c>
      <c r="BZ42" s="24">
        <f t="shared" si="40"/>
        <v>1.5231275810078386E-3</v>
      </c>
      <c r="CA42" s="24">
        <f t="shared" si="40"/>
        <v>2.4993504806442977E-5</v>
      </c>
      <c r="CB42" s="24">
        <f t="shared" si="40"/>
        <v>1.6030444075157977E-3</v>
      </c>
      <c r="CC42" s="24">
        <f t="shared" si="40"/>
        <v>0</v>
      </c>
      <c r="CD42" s="24">
        <f t="shared" si="40"/>
        <v>2.4031061731300111E-3</v>
      </c>
      <c r="CE42" s="24">
        <f t="shared" si="40"/>
        <v>7.9163068924682637E-4</v>
      </c>
      <c r="CF42" s="24">
        <f t="shared" si="14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4"/>
        <v>297.89521408000002</v>
      </c>
      <c r="S43" s="19">
        <f t="shared" si="5"/>
        <v>285.12862178459869</v>
      </c>
      <c r="T43" s="19">
        <f t="shared" si="6"/>
        <v>269.34440242813281</v>
      </c>
      <c r="U43" s="19">
        <f t="shared" si="7"/>
        <v>266.5366815373564</v>
      </c>
      <c r="V43" s="19"/>
      <c r="W43" s="20">
        <f t="shared" si="8"/>
        <v>288.43285744545648</v>
      </c>
      <c r="X43" s="21"/>
      <c r="Y43" s="41">
        <f t="shared" si="18"/>
        <v>1.8290425624644335E-2</v>
      </c>
      <c r="Z43" s="24">
        <f t="shared" si="18"/>
        <v>3.66300366300365E-2</v>
      </c>
      <c r="AA43" s="24">
        <f t="shared" si="18"/>
        <v>1.5271668762251611E-2</v>
      </c>
      <c r="AB43" s="24">
        <f t="shared" si="18"/>
        <v>1.5196429003292655E-2</v>
      </c>
      <c r="AC43" s="24">
        <f t="shared" si="18"/>
        <v>-3.7189268247143636E-2</v>
      </c>
      <c r="AD43" s="24">
        <f t="shared" si="18"/>
        <v>1.8133369496647234E-2</v>
      </c>
      <c r="AE43" s="24">
        <f t="shared" si="18"/>
        <v>1.6721442408276221E-3</v>
      </c>
      <c r="AF43" s="24">
        <f t="shared" si="18"/>
        <v>1.00679020833081E-2</v>
      </c>
      <c r="AG43" s="24">
        <f t="shared" si="18"/>
        <v>1.1367961786662661E-2</v>
      </c>
      <c r="AH43" s="24">
        <f t="shared" si="18"/>
        <v>2.5679391811367802E-2</v>
      </c>
      <c r="AI43" s="24">
        <f t="shared" si="18"/>
        <v>1.8866797638916077E-2</v>
      </c>
      <c r="AJ43" s="24">
        <f t="shared" si="18"/>
        <v>2.4108762770287839E-2</v>
      </c>
      <c r="AK43" s="24">
        <f t="shared" si="18"/>
        <v>2.9454439784120767E-2</v>
      </c>
      <c r="AL43" s="24">
        <f t="shared" si="18"/>
        <v>3.3244530075837941E-2</v>
      </c>
      <c r="AM43" s="24">
        <f t="shared" si="18"/>
        <v>2.6045577580972257E-2</v>
      </c>
      <c r="AN43" s="24">
        <f t="shared" si="18"/>
        <v>-1.4183903638503526E-2</v>
      </c>
      <c r="AO43" s="24">
        <f t="shared" si="36"/>
        <v>1.8289879859216152E-2</v>
      </c>
      <c r="AP43" s="24">
        <f t="shared" si="37"/>
        <v>2.866495651710288E-2</v>
      </c>
      <c r="AQ43" s="24">
        <f t="shared" si="38"/>
        <v>2.116800538842134E-2</v>
      </c>
      <c r="AR43" s="24">
        <f t="shared" si="39"/>
        <v>2.0287445609631138E-2</v>
      </c>
      <c r="AS43" s="24" t="e">
        <f t="shared" si="39"/>
        <v>#DIV/0!</v>
      </c>
      <c r="AT43" s="24">
        <f t="shared" si="39"/>
        <v>1.4753156692737246E-2</v>
      </c>
      <c r="AU43" s="21"/>
      <c r="AV43" s="24">
        <f t="shared" si="34"/>
        <v>0.50744773981995461</v>
      </c>
      <c r="AW43" s="24">
        <f t="shared" si="34"/>
        <v>0.51863237620870173</v>
      </c>
      <c r="AX43" s="24">
        <f t="shared" si="34"/>
        <v>0.49505369800093324</v>
      </c>
      <c r="AY43" s="24">
        <f t="shared" si="34"/>
        <v>0.52196252605953886</v>
      </c>
      <c r="AZ43" s="24">
        <f t="shared" si="34"/>
        <v>0.28690108205046805</v>
      </c>
      <c r="BA43" s="24">
        <f t="shared" si="34"/>
        <v>0.57237400826448548</v>
      </c>
      <c r="BB43" s="24">
        <f t="shared" si="34"/>
        <v>0.64147821730204724</v>
      </c>
      <c r="BC43" s="24">
        <f t="shared" si="34"/>
        <v>0.49709051708489205</v>
      </c>
      <c r="BD43" s="24">
        <f t="shared" si="34"/>
        <v>0.59612884687920076</v>
      </c>
      <c r="BE43" s="24">
        <f t="shared" si="34"/>
        <v>0.5145749698204356</v>
      </c>
      <c r="BF43" s="24">
        <f t="shared" si="34"/>
        <v>0.42987240288773765</v>
      </c>
      <c r="BG43" s="24">
        <f t="shared" si="34"/>
        <v>0.53201939891040295</v>
      </c>
      <c r="BH43" s="24">
        <f t="shared" si="34"/>
        <v>0.59152152054413176</v>
      </c>
      <c r="BI43" s="24">
        <f t="shared" si="33"/>
        <v>0.48830962594625404</v>
      </c>
      <c r="BJ43" s="24">
        <f t="shared" si="33"/>
        <v>0.5401458936904695</v>
      </c>
      <c r="BK43" s="24">
        <f t="shared" si="33"/>
        <v>0.41706394236396394</v>
      </c>
      <c r="BL43" s="24">
        <f t="shared" si="33"/>
        <v>0.50745076018279489</v>
      </c>
      <c r="BM43" s="24">
        <f t="shared" si="33"/>
        <v>0.52711684778979273</v>
      </c>
      <c r="BN43" s="24">
        <f t="shared" si="33"/>
        <v>0.53920066150758994</v>
      </c>
      <c r="BO43" s="24">
        <f t="shared" si="33"/>
        <v>0.54137219860341168</v>
      </c>
      <c r="BP43" s="24" t="e">
        <f t="shared" si="33"/>
        <v>#DIV/0!</v>
      </c>
      <c r="BQ43" s="24">
        <f t="shared" si="33"/>
        <v>0.54586261000541536</v>
      </c>
      <c r="BR43" s="21"/>
      <c r="BS43" s="35">
        <f t="shared" si="11"/>
        <v>43862</v>
      </c>
      <c r="BT43" s="24">
        <f t="shared" ref="BT43:BT74" si="41">(C43-C42)/$B42*C$3</f>
        <v>1.2757717149239508E-2</v>
      </c>
      <c r="BU43" s="24">
        <f t="shared" si="40"/>
        <v>4.0167833147892741E-4</v>
      </c>
      <c r="BV43" s="24">
        <f t="shared" si="40"/>
        <v>1.4878850370795872E-3</v>
      </c>
      <c r="BW43" s="24">
        <f t="shared" si="40"/>
        <v>-3.4314886693226575E-3</v>
      </c>
      <c r="BX43" s="24">
        <f t="shared" si="40"/>
        <v>1.0685599725171959E-3</v>
      </c>
      <c r="BY43" s="24">
        <f t="shared" si="40"/>
        <v>1.1904999717993939E-4</v>
      </c>
      <c r="BZ43" s="24">
        <f t="shared" si="40"/>
        <v>8.8620123638463982E-4</v>
      </c>
      <c r="CA43" s="24">
        <f t="shared" si="40"/>
        <v>3.659420297286068E-4</v>
      </c>
      <c r="CB43" s="24">
        <f t="shared" si="40"/>
        <v>1.4681248963840001E-3</v>
      </c>
      <c r="CC43" s="24">
        <f t="shared" si="40"/>
        <v>3.5244899528792944E-4</v>
      </c>
      <c r="CD43" s="24">
        <f t="shared" si="40"/>
        <v>1.7946647797871368E-3</v>
      </c>
      <c r="CE43" s="24">
        <f t="shared" si="40"/>
        <v>1.0189778377112718E-3</v>
      </c>
      <c r="CF43" s="24">
        <f t="shared" si="14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4"/>
        <v>309.17759048000005</v>
      </c>
      <c r="S44" s="19">
        <f t="shared" si="5"/>
        <v>296.81577338041558</v>
      </c>
      <c r="T44" s="19">
        <f t="shared" si="6"/>
        <v>277.97992444878582</v>
      </c>
      <c r="U44" s="19">
        <f t="shared" si="7"/>
        <v>275.04771052442527</v>
      </c>
      <c r="V44" s="19"/>
      <c r="W44" s="20">
        <f t="shared" si="8"/>
        <v>298.79102552425337</v>
      </c>
      <c r="X44" s="21"/>
      <c r="Y44" s="41">
        <f t="shared" si="18"/>
        <v>3.787714759415417E-2</v>
      </c>
      <c r="Z44" s="24">
        <f t="shared" si="18"/>
        <v>5.0044723526544432E-2</v>
      </c>
      <c r="AA44" s="24">
        <f t="shared" si="18"/>
        <v>2.8842262827709186E-2</v>
      </c>
      <c r="AB44" s="24">
        <f t="shared" si="18"/>
        <v>3.6754508808320097E-2</v>
      </c>
      <c r="AC44" s="24">
        <f t="shared" si="18"/>
        <v>6.0218540674044085E-3</v>
      </c>
      <c r="AD44" s="24">
        <f t="shared" si="18"/>
        <v>2.7525427747539188E-2</v>
      </c>
      <c r="AE44" s="24">
        <f t="shared" si="18"/>
        <v>2.5678057021355283E-2</v>
      </c>
      <c r="AF44" s="24">
        <f t="shared" si="18"/>
        <v>5.4320834368015714E-3</v>
      </c>
      <c r="AG44" s="24">
        <f t="shared" si="18"/>
        <v>9.2954095648433155E-2</v>
      </c>
      <c r="AH44" s="24">
        <f t="shared" si="18"/>
        <v>3.3324962870523001E-2</v>
      </c>
      <c r="AI44" s="24">
        <f t="shared" si="18"/>
        <v>0.17210188599888188</v>
      </c>
      <c r="AJ44" s="24">
        <f t="shared" si="18"/>
        <v>3.2491603299567462E-2</v>
      </c>
      <c r="AK44" s="24">
        <f t="shared" si="18"/>
        <v>2.3601811939337081E-2</v>
      </c>
      <c r="AL44" s="24">
        <f t="shared" si="18"/>
        <v>6.2760182580170687E-2</v>
      </c>
      <c r="AM44" s="24">
        <f t="shared" si="18"/>
        <v>3.550773949819197E-2</v>
      </c>
      <c r="AN44" s="24">
        <f t="shared" si="18"/>
        <v>3.2397048886566582E-2</v>
      </c>
      <c r="AO44" s="24">
        <f t="shared" si="36"/>
        <v>3.7873641021201943E-2</v>
      </c>
      <c r="AP44" s="24">
        <f t="shared" si="37"/>
        <v>4.098905091557592E-2</v>
      </c>
      <c r="AQ44" s="24">
        <f t="shared" si="38"/>
        <v>3.2061264102034359E-2</v>
      </c>
      <c r="AR44" s="24">
        <f t="shared" si="39"/>
        <v>3.1931923733641954E-2</v>
      </c>
      <c r="AS44" s="24" t="e">
        <f t="shared" si="39"/>
        <v>#DIV/0!</v>
      </c>
      <c r="AT44" s="24">
        <f t="shared" si="39"/>
        <v>3.5911886636409429E-2</v>
      </c>
      <c r="AU44" s="21"/>
      <c r="AV44" s="24">
        <f t="shared" si="34"/>
        <v>0.49175047428259311</v>
      </c>
      <c r="AW44" s="24">
        <f t="shared" si="34"/>
        <v>0.50161828704257871</v>
      </c>
      <c r="AX44" s="24">
        <f t="shared" si="34"/>
        <v>0.47615217996150783</v>
      </c>
      <c r="AY44" s="24">
        <f t="shared" si="34"/>
        <v>0.53191259331149254</v>
      </c>
      <c r="AZ44" s="24">
        <f t="shared" si="34"/>
        <v>0.26437566008611579</v>
      </c>
      <c r="BA44" s="24">
        <f t="shared" si="34"/>
        <v>0.5607509304272893</v>
      </c>
      <c r="BB44" s="24">
        <f t="shared" si="34"/>
        <v>0.60103587189515495</v>
      </c>
      <c r="BC44" s="24">
        <f t="shared" si="34"/>
        <v>0.43792508356007542</v>
      </c>
      <c r="BD44" s="24">
        <f t="shared" si="34"/>
        <v>0.67532053406295756</v>
      </c>
      <c r="BE44" s="24">
        <f t="shared" si="34"/>
        <v>0.54160345159467571</v>
      </c>
      <c r="BF44" s="24">
        <f t="shared" si="34"/>
        <v>0.33755950434853133</v>
      </c>
      <c r="BG44" s="24">
        <f t="shared" si="34"/>
        <v>0.521391037735351</v>
      </c>
      <c r="BH44" s="24">
        <f t="shared" si="34"/>
        <v>0.57726930789855313</v>
      </c>
      <c r="BI44" s="24">
        <f t="shared" si="33"/>
        <v>0.54237428842504753</v>
      </c>
      <c r="BJ44" s="24">
        <f t="shared" si="33"/>
        <v>0.51804683926174211</v>
      </c>
      <c r="BK44" s="24">
        <f t="shared" si="33"/>
        <v>0.38638044203345467</v>
      </c>
      <c r="BL44" s="24">
        <f t="shared" si="33"/>
        <v>0.49174943457901388</v>
      </c>
      <c r="BM44" s="24">
        <f t="shared" si="33"/>
        <v>0.51837157462791339</v>
      </c>
      <c r="BN44" s="24">
        <f t="shared" si="33"/>
        <v>0.54107385566100441</v>
      </c>
      <c r="BO44" s="24">
        <f t="shared" si="33"/>
        <v>0.54709281569083035</v>
      </c>
      <c r="BP44" s="24" t="e">
        <f t="shared" si="33"/>
        <v>#DIV/0!</v>
      </c>
      <c r="BQ44" s="24">
        <f t="shared" si="33"/>
        <v>0.53092100980057322</v>
      </c>
      <c r="BR44" s="21"/>
      <c r="BS44" s="35">
        <f t="shared" si="11"/>
        <v>43891</v>
      </c>
      <c r="BT44" s="24">
        <f t="shared" si="41"/>
        <v>1.7743775690481269E-2</v>
      </c>
      <c r="BU44" s="24">
        <f t="shared" si="40"/>
        <v>7.5636573409695255E-4</v>
      </c>
      <c r="BV44" s="24">
        <f t="shared" si="40"/>
        <v>3.5877062329870008E-3</v>
      </c>
      <c r="BW44" s="24">
        <f t="shared" si="40"/>
        <v>5.2536897783228944E-4</v>
      </c>
      <c r="BX44" s="24">
        <f t="shared" si="40"/>
        <v>1.6217633392447625E-3</v>
      </c>
      <c r="BY44" s="24">
        <f t="shared" si="40"/>
        <v>1.7983397634016886E-3</v>
      </c>
      <c r="BZ44" s="24">
        <f t="shared" si="40"/>
        <v>4.7428425836689548E-4</v>
      </c>
      <c r="CA44" s="24">
        <f t="shared" si="40"/>
        <v>2.9719106551150372E-3</v>
      </c>
      <c r="CB44" s="24">
        <f t="shared" si="40"/>
        <v>1.9190571717165575E-3</v>
      </c>
      <c r="CC44" s="24">
        <f t="shared" si="40"/>
        <v>3.2168400317827651E-3</v>
      </c>
      <c r="CD44" s="24">
        <f t="shared" si="40"/>
        <v>2.4325063369154401E-3</v>
      </c>
      <c r="CE44" s="24">
        <f t="shared" si="40"/>
        <v>8.2545763254651694E-4</v>
      </c>
      <c r="CF44" s="24">
        <f t="shared" si="14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4"/>
        <v>317.19124596999995</v>
      </c>
      <c r="S45" s="19">
        <f t="shared" si="5"/>
        <v>306.91110870569059</v>
      </c>
      <c r="T45" s="19">
        <f t="shared" si="6"/>
        <v>283.97549271560143</v>
      </c>
      <c r="U45" s="19">
        <f t="shared" si="7"/>
        <v>280.62043681752874</v>
      </c>
      <c r="V45" s="19"/>
      <c r="W45" s="20">
        <f t="shared" si="8"/>
        <v>303.22140063545862</v>
      </c>
      <c r="X45" s="21"/>
      <c r="Y45" s="41">
        <f t="shared" si="18"/>
        <v>2.5915580786387782E-2</v>
      </c>
      <c r="Z45" s="24">
        <f t="shared" si="18"/>
        <v>4.6590512654753446E-2</v>
      </c>
      <c r="AA45" s="24">
        <f t="shared" si="18"/>
        <v>1.464792067208931E-2</v>
      </c>
      <c r="AB45" s="24">
        <f t="shared" si="18"/>
        <v>2.5915707479118977E-2</v>
      </c>
      <c r="AC45" s="24">
        <f t="shared" si="18"/>
        <v>1.5423670367704645E-3</v>
      </c>
      <c r="AD45" s="24">
        <f t="shared" si="18"/>
        <v>1.6117095047594621E-2</v>
      </c>
      <c r="AE45" s="24">
        <f t="shared" si="18"/>
        <v>2.2274975447564183E-2</v>
      </c>
      <c r="AF45" s="24">
        <f t="shared" si="18"/>
        <v>1.7872119827524235E-2</v>
      </c>
      <c r="AG45" s="24">
        <f t="shared" si="18"/>
        <v>-4.3136809975004797E-2</v>
      </c>
      <c r="AH45" s="24">
        <f t="shared" si="18"/>
        <v>2.6491364393879779E-2</v>
      </c>
      <c r="AI45" s="24">
        <f t="shared" si="18"/>
        <v>6.9163495852597734E-3</v>
      </c>
      <c r="AJ45" s="24">
        <f t="shared" si="18"/>
        <v>2.5915971308494878E-2</v>
      </c>
      <c r="AK45" s="24">
        <f t="shared" si="18"/>
        <v>9.2741813359098479E-4</v>
      </c>
      <c r="AL45" s="24">
        <f t="shared" si="18"/>
        <v>6.8510164171163845E-2</v>
      </c>
      <c r="AM45" s="24">
        <f t="shared" si="18"/>
        <v>2.8123515657748843E-2</v>
      </c>
      <c r="AN45" s="24">
        <f t="shared" si="18"/>
        <v>-5.0133653807418188E-3</v>
      </c>
      <c r="AO45" s="24">
        <f t="shared" si="36"/>
        <v>2.5919263674830662E-2</v>
      </c>
      <c r="AP45" s="24">
        <f t="shared" si="37"/>
        <v>3.401212546860255E-2</v>
      </c>
      <c r="AQ45" s="24">
        <f t="shared" si="38"/>
        <v>2.1568349868086312E-2</v>
      </c>
      <c r="AR45" s="24">
        <f t="shared" si="39"/>
        <v>2.0260944119397051E-2</v>
      </c>
      <c r="AS45" s="24" t="e">
        <f t="shared" si="39"/>
        <v>#DIV/0!</v>
      </c>
      <c r="AT45" s="24">
        <f t="shared" si="39"/>
        <v>1.4827671291103295E-2</v>
      </c>
      <c r="AU45" s="21"/>
      <c r="AV45" s="24">
        <f t="shared" si="34"/>
        <v>0.47687607206113225</v>
      </c>
      <c r="AW45" s="24">
        <f t="shared" si="34"/>
        <v>0.53334337854288272</v>
      </c>
      <c r="AX45" s="24">
        <f t="shared" si="34"/>
        <v>0.48809716229221212</v>
      </c>
      <c r="AY45" s="24">
        <f t="shared" si="34"/>
        <v>0.49292198781440244</v>
      </c>
      <c r="AZ45" s="24">
        <f t="shared" si="34"/>
        <v>0.22835972282740213</v>
      </c>
      <c r="BA45" s="24">
        <f t="shared" si="34"/>
        <v>0.50705951452846221</v>
      </c>
      <c r="BB45" s="24">
        <f t="shared" si="34"/>
        <v>0.57312448902670643</v>
      </c>
      <c r="BC45" s="24">
        <f t="shared" si="34"/>
        <v>0.39384755492845613</v>
      </c>
      <c r="BD45" s="24">
        <f t="shared" si="34"/>
        <v>0.51018566549738109</v>
      </c>
      <c r="BE45" s="24">
        <f t="shared" si="34"/>
        <v>0.51316404062075094</v>
      </c>
      <c r="BF45" s="24">
        <f t="shared" si="34"/>
        <v>0.3274567996063813</v>
      </c>
      <c r="BG45" s="24">
        <f t="shared" si="34"/>
        <v>0.49417119720395353</v>
      </c>
      <c r="BH45" s="24">
        <f t="shared" si="34"/>
        <v>0.52264219115632238</v>
      </c>
      <c r="BI45" s="24">
        <f t="shared" si="33"/>
        <v>0.6169253384175617</v>
      </c>
      <c r="BJ45" s="24">
        <f t="shared" si="33"/>
        <v>0.50314060343354727</v>
      </c>
      <c r="BK45" s="24">
        <f t="shared" si="33"/>
        <v>0.328439054083282</v>
      </c>
      <c r="BL45" s="24">
        <f t="shared" si="33"/>
        <v>0.47688098860235373</v>
      </c>
      <c r="BM45" s="24">
        <f t="shared" si="33"/>
        <v>0.51761519544469814</v>
      </c>
      <c r="BN45" s="24">
        <f t="shared" si="33"/>
        <v>0.50242289412310392</v>
      </c>
      <c r="BO45" s="24">
        <f t="shared" si="33"/>
        <v>0.50493605419912435</v>
      </c>
      <c r="BP45" s="24" t="e">
        <f t="shared" si="33"/>
        <v>#DIV/0!</v>
      </c>
      <c r="BQ45" s="24">
        <f t="shared" si="33"/>
        <v>0.48402343083720356</v>
      </c>
      <c r="BR45" s="21"/>
      <c r="BS45" s="35">
        <f t="shared" si="11"/>
        <v>43922</v>
      </c>
      <c r="BT45" s="24">
        <f t="shared" si="41"/>
        <v>1.6712717833707626E-2</v>
      </c>
      <c r="BU45" s="24">
        <f t="shared" si="40"/>
        <v>3.8078632308344957E-4</v>
      </c>
      <c r="BV45" s="24">
        <f t="shared" si="40"/>
        <v>2.5269654519297457E-3</v>
      </c>
      <c r="BW45" s="24">
        <f t="shared" si="40"/>
        <v>1.3043177325370716E-4</v>
      </c>
      <c r="BX45" s="24">
        <f t="shared" si="40"/>
        <v>9.4012758877653709E-4</v>
      </c>
      <c r="BY45" s="24">
        <f t="shared" si="40"/>
        <v>1.5416718308510758E-3</v>
      </c>
      <c r="BZ45" s="24">
        <f t="shared" si="40"/>
        <v>1.5116635315000236E-3</v>
      </c>
      <c r="CA45" s="24">
        <f t="shared" si="40"/>
        <v>-1.4523497578116109E-3</v>
      </c>
      <c r="CB45" s="24">
        <f t="shared" si="40"/>
        <v>1.5188452840538629E-3</v>
      </c>
      <c r="CC45" s="24">
        <f t="shared" si="40"/>
        <v>1.4599574100332503E-4</v>
      </c>
      <c r="CD45" s="24">
        <f t="shared" si="40"/>
        <v>1.930149317163296E-3</v>
      </c>
      <c r="CE45" s="24">
        <f t="shared" si="40"/>
        <v>3.1989696643519735E-5</v>
      </c>
      <c r="CF45" s="24">
        <f t="shared" si="14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4"/>
        <v>322.50215005000001</v>
      </c>
      <c r="S46" s="19">
        <f t="shared" si="5"/>
        <v>313.22749895423055</v>
      </c>
      <c r="T46" s="19">
        <f t="shared" si="6"/>
        <v>294.81008300306996</v>
      </c>
      <c r="U46" s="19">
        <f t="shared" si="7"/>
        <v>293.14371540948275</v>
      </c>
      <c r="V46" s="19"/>
      <c r="W46" s="20">
        <f t="shared" si="8"/>
        <v>311.93215619572129</v>
      </c>
      <c r="X46" s="21"/>
      <c r="Y46" s="41">
        <f t="shared" si="18"/>
        <v>1.674404322410239E-2</v>
      </c>
      <c r="Z46" s="24">
        <f t="shared" si="18"/>
        <v>6.2437331933093976E-3</v>
      </c>
      <c r="AA46" s="24">
        <f t="shared" si="18"/>
        <v>5.3932335874251613E-3</v>
      </c>
      <c r="AB46" s="24">
        <f t="shared" si="18"/>
        <v>6.7920066936181689E-2</v>
      </c>
      <c r="AC46" s="24">
        <f t="shared" si="18"/>
        <v>1.3090331305405378E-3</v>
      </c>
      <c r="AD46" s="24">
        <f t="shared" si="18"/>
        <v>2.6355495620775882E-2</v>
      </c>
      <c r="AE46" s="24">
        <f t="shared" si="18"/>
        <v>1.5029424267055447E-2</v>
      </c>
      <c r="AF46" s="24">
        <f t="shared" si="18"/>
        <v>9.8776977735370863E-3</v>
      </c>
      <c r="AG46" s="24">
        <f t="shared" si="18"/>
        <v>5.9839429693544499E-3</v>
      </c>
      <c r="AH46" s="24">
        <f t="shared" si="18"/>
        <v>3.1114144163204127E-2</v>
      </c>
      <c r="AI46" s="24">
        <f t="shared" si="18"/>
        <v>-3.8713486672392605E-3</v>
      </c>
      <c r="AJ46" s="24">
        <f t="shared" si="18"/>
        <v>1.6743910436685772E-2</v>
      </c>
      <c r="AK46" s="24">
        <f t="shared" si="18"/>
        <v>3.1539947776354271E-2</v>
      </c>
      <c r="AL46" s="24">
        <f t="shared" si="18"/>
        <v>3.075297218648898E-2</v>
      </c>
      <c r="AM46" s="24">
        <f t="shared" si="18"/>
        <v>1.8481139238162081E-2</v>
      </c>
      <c r="AN46" s="24">
        <f t="shared" si="18"/>
        <v>2.4293527400220949E-3</v>
      </c>
      <c r="AO46" s="24">
        <f t="shared" si="36"/>
        <v>1.6743539260545504E-2</v>
      </c>
      <c r="AP46" s="24">
        <f t="shared" si="37"/>
        <v>2.0580520122511992E-2</v>
      </c>
      <c r="AQ46" s="24">
        <f t="shared" si="38"/>
        <v>3.8153258169778992E-2</v>
      </c>
      <c r="AR46" s="24">
        <f t="shared" si="39"/>
        <v>4.462710818206439E-2</v>
      </c>
      <c r="AS46" s="24" t="e">
        <f t="shared" si="39"/>
        <v>#DIV/0!</v>
      </c>
      <c r="AT46" s="24">
        <f t="shared" si="39"/>
        <v>2.8727377229996298E-2</v>
      </c>
      <c r="AU46" s="21"/>
      <c r="AV46" s="24">
        <f t="shared" si="34"/>
        <v>0.44558750097491751</v>
      </c>
      <c r="AW46" s="24">
        <f t="shared" si="34"/>
        <v>0.5096916177163866</v>
      </c>
      <c r="AX46" s="24">
        <f t="shared" si="34"/>
        <v>0.46537552940413018</v>
      </c>
      <c r="AY46" s="24">
        <f t="shared" si="34"/>
        <v>0.53335216922903728</v>
      </c>
      <c r="AZ46" s="24">
        <f t="shared" si="34"/>
        <v>9.3518572579609272E-2</v>
      </c>
      <c r="BA46" s="24">
        <f t="shared" si="34"/>
        <v>0.49798718956682286</v>
      </c>
      <c r="BB46" s="24">
        <f t="shared" si="34"/>
        <v>0.53944257657473416</v>
      </c>
      <c r="BC46" s="24">
        <f t="shared" si="34"/>
        <v>0.34474493854906552</v>
      </c>
      <c r="BD46" s="24">
        <f t="shared" si="34"/>
        <v>0.47735981844627662</v>
      </c>
      <c r="BE46" s="24">
        <f t="shared" si="34"/>
        <v>0.52282662447795314</v>
      </c>
      <c r="BF46" s="24">
        <f t="shared" si="34"/>
        <v>0.31962218573154</v>
      </c>
      <c r="BG46" s="24">
        <f t="shared" si="34"/>
        <v>0.46763015967790067</v>
      </c>
      <c r="BH46" s="24">
        <f t="shared" si="34"/>
        <v>0.52649187356299088</v>
      </c>
      <c r="BI46" s="24">
        <f t="shared" si="33"/>
        <v>0.6274424085554231</v>
      </c>
      <c r="BJ46" s="24">
        <f t="shared" si="33"/>
        <v>0.48840284472083306</v>
      </c>
      <c r="BK46" s="24">
        <f t="shared" si="33"/>
        <v>0.23649793385159668</v>
      </c>
      <c r="BL46" s="24">
        <f t="shared" si="33"/>
        <v>0.44559249068628959</v>
      </c>
      <c r="BM46" s="24">
        <f t="shared" si="33"/>
        <v>0.50779164878615202</v>
      </c>
      <c r="BN46" s="24">
        <f t="shared" si="33"/>
        <v>0.50908221307780654</v>
      </c>
      <c r="BO46" s="24">
        <f t="shared" si="33"/>
        <v>0.52173181995068996</v>
      </c>
      <c r="BP46" s="24" t="e">
        <f t="shared" si="33"/>
        <v>#DIV/0!</v>
      </c>
      <c r="BQ46" s="24">
        <f t="shared" si="33"/>
        <v>0.47577333937429334</v>
      </c>
      <c r="BR46" s="21"/>
      <c r="BS46" s="35">
        <f t="shared" si="11"/>
        <v>43952</v>
      </c>
      <c r="BT46" s="24">
        <f t="shared" si="41"/>
        <v>2.2848573772342542E-3</v>
      </c>
      <c r="BU46" s="24">
        <f t="shared" si="40"/>
        <v>1.3866227985828003E-4</v>
      </c>
      <c r="BV46" s="24">
        <f t="shared" si="40"/>
        <v>6.6226895011056233E-3</v>
      </c>
      <c r="BW46" s="24">
        <f t="shared" si="40"/>
        <v>1.0806971393478531E-4</v>
      </c>
      <c r="BX46" s="24">
        <f t="shared" si="40"/>
        <v>1.5226614425142494E-3</v>
      </c>
      <c r="BY46" s="24">
        <f t="shared" si="40"/>
        <v>1.0365091770509697E-3</v>
      </c>
      <c r="BZ46" s="24">
        <f t="shared" si="40"/>
        <v>8.2892720970864815E-4</v>
      </c>
      <c r="CA46" s="24">
        <f t="shared" si="40"/>
        <v>1.879095529730417E-4</v>
      </c>
      <c r="CB46" s="24">
        <f t="shared" si="40"/>
        <v>1.7848870752039594E-3</v>
      </c>
      <c r="CC46" s="24">
        <f t="shared" si="40"/>
        <v>-8.0206082472084647E-5</v>
      </c>
      <c r="CD46" s="24">
        <f t="shared" si="40"/>
        <v>1.2470402599801908E-3</v>
      </c>
      <c r="CE46" s="24">
        <f t="shared" si="40"/>
        <v>1.0614180496819915E-3</v>
      </c>
      <c r="CF46" s="24">
        <f t="shared" si="14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4"/>
        <v>329.63075547</v>
      </c>
      <c r="S47" s="19">
        <f t="shared" si="5"/>
        <v>321.22273973923677</v>
      </c>
      <c r="T47" s="19">
        <f t="shared" si="6"/>
        <v>306.67428317052742</v>
      </c>
      <c r="U47" s="19">
        <f t="shared" si="7"/>
        <v>306.5060119252874</v>
      </c>
      <c r="V47" s="19"/>
      <c r="W47" s="20">
        <f t="shared" si="8"/>
        <v>322.05684160135564</v>
      </c>
      <c r="X47" s="21"/>
      <c r="Y47" s="41">
        <f t="shared" si="18"/>
        <v>2.2102327254348353E-2</v>
      </c>
      <c r="Z47" s="24">
        <f t="shared" si="18"/>
        <v>1.1201872658175516E-2</v>
      </c>
      <c r="AA47" s="24">
        <f t="shared" si="18"/>
        <v>3.9952449648583244E-2</v>
      </c>
      <c r="AB47" s="24">
        <f t="shared" si="18"/>
        <v>8.3725326877674089E-2</v>
      </c>
      <c r="AC47" s="24">
        <f t="shared" si="18"/>
        <v>6.9375886653570973E-3</v>
      </c>
      <c r="AD47" s="24">
        <f t="shared" si="18"/>
        <v>4.082896341503095E-2</v>
      </c>
      <c r="AE47" s="24">
        <f t="shared" si="18"/>
        <v>3.3454968412890196E-2</v>
      </c>
      <c r="AF47" s="24">
        <f t="shared" si="18"/>
        <v>4.1393779326199809E-3</v>
      </c>
      <c r="AG47" s="24">
        <f t="shared" si="18"/>
        <v>-6.6925058254422298E-3</v>
      </c>
      <c r="AH47" s="24">
        <f t="shared" si="18"/>
        <v>1.4084560641180133E-2</v>
      </c>
      <c r="AI47" s="24">
        <f t="shared" si="18"/>
        <v>4.1665848626019075E-2</v>
      </c>
      <c r="AJ47" s="24">
        <f t="shared" si="18"/>
        <v>2.2102261254629108E-2</v>
      </c>
      <c r="AK47" s="24">
        <f t="shared" si="18"/>
        <v>-7.0394701901689283E-3</v>
      </c>
      <c r="AL47" s="24">
        <f t="shared" si="18"/>
        <v>5.7295860392039044E-2</v>
      </c>
      <c r="AM47" s="24">
        <f t="shared" si="18"/>
        <v>1.9462736313074158E-2</v>
      </c>
      <c r="AN47" s="24">
        <f t="shared" si="18"/>
        <v>9.8650966100781723E-3</v>
      </c>
      <c r="AO47" s="24">
        <f t="shared" si="36"/>
        <v>2.2104055488916252E-2</v>
      </c>
      <c r="AP47" s="24">
        <f t="shared" si="37"/>
        <v>2.5525347588253977E-2</v>
      </c>
      <c r="AQ47" s="24">
        <f t="shared" si="38"/>
        <v>4.02435359286335E-2</v>
      </c>
      <c r="AR47" s="24">
        <f t="shared" si="39"/>
        <v>4.5582749393550115E-2</v>
      </c>
      <c r="AS47" s="24" t="e">
        <f t="shared" si="39"/>
        <v>#DIV/0!</v>
      </c>
      <c r="AT47" s="24">
        <f t="shared" si="39"/>
        <v>3.2457972685834946E-2</v>
      </c>
      <c r="AU47" s="21"/>
      <c r="AV47" s="24">
        <f t="shared" si="34"/>
        <v>0.43696004896340734</v>
      </c>
      <c r="AW47" s="24">
        <f t="shared" si="34"/>
        <v>0.49451288501384782</v>
      </c>
      <c r="AX47" s="24">
        <f t="shared" si="34"/>
        <v>0.4831101478484745</v>
      </c>
      <c r="AY47" s="24">
        <f t="shared" si="34"/>
        <v>0.60954535417119771</v>
      </c>
      <c r="AZ47" s="24">
        <f t="shared" si="34"/>
        <v>6.7841596021045447E-2</v>
      </c>
      <c r="BA47" s="24">
        <f t="shared" si="34"/>
        <v>0.50773318451279725</v>
      </c>
      <c r="BB47" s="24">
        <f t="shared" si="34"/>
        <v>0.51491085913059753</v>
      </c>
      <c r="BC47" s="24">
        <f t="shared" si="34"/>
        <v>0.34466101783675662</v>
      </c>
      <c r="BD47" s="24">
        <f t="shared" si="34"/>
        <v>0.38280141831211645</v>
      </c>
      <c r="BE47" s="24">
        <f t="shared" si="34"/>
        <v>0.47883460734662253</v>
      </c>
      <c r="BF47" s="24">
        <f t="shared" si="34"/>
        <v>0.36775497677844404</v>
      </c>
      <c r="BG47" s="24">
        <f t="shared" si="34"/>
        <v>0.44123279902848545</v>
      </c>
      <c r="BH47" s="24">
        <f t="shared" si="34"/>
        <v>0.48488860096329889</v>
      </c>
      <c r="BI47" s="24">
        <f t="shared" si="33"/>
        <v>0.68429442621735359</v>
      </c>
      <c r="BJ47" s="24">
        <f t="shared" si="33"/>
        <v>0.47312319909692691</v>
      </c>
      <c r="BK47" s="24">
        <f t="shared" si="33"/>
        <v>0.21695909419506165</v>
      </c>
      <c r="BL47" s="24">
        <f t="shared" si="33"/>
        <v>0.43696716159808191</v>
      </c>
      <c r="BM47" s="24">
        <f t="shared" si="33"/>
        <v>0.50395018846803308</v>
      </c>
      <c r="BN47" s="24">
        <f t="shared" si="33"/>
        <v>0.51589208915545059</v>
      </c>
      <c r="BO47" s="24">
        <f t="shared" si="33"/>
        <v>0.53882635059662798</v>
      </c>
      <c r="BP47" s="24" t="e">
        <f t="shared" si="33"/>
        <v>#DIV/0!</v>
      </c>
      <c r="BQ47" s="24">
        <f t="shared" si="33"/>
        <v>0.47819991093401049</v>
      </c>
      <c r="BR47" s="21"/>
      <c r="BS47" s="35">
        <f t="shared" si="11"/>
        <v>43983</v>
      </c>
      <c r="BT47" s="24">
        <f t="shared" si="41"/>
        <v>4.0569246630667109E-3</v>
      </c>
      <c r="BU47" s="24">
        <f t="shared" si="40"/>
        <v>1.0157266332717866E-3</v>
      </c>
      <c r="BV47" s="24">
        <f t="shared" si="40"/>
        <v>8.5747259960713869E-3</v>
      </c>
      <c r="BW47" s="24">
        <f t="shared" si="40"/>
        <v>5.640510442489967E-4</v>
      </c>
      <c r="BX47" s="24">
        <f t="shared" si="40"/>
        <v>2.3811496583768651E-3</v>
      </c>
      <c r="BY47" s="24">
        <f t="shared" si="40"/>
        <v>2.3033419998790641E-3</v>
      </c>
      <c r="BZ47" s="24">
        <f t="shared" si="40"/>
        <v>3.4502684458666749E-4</v>
      </c>
      <c r="CA47" s="24">
        <f t="shared" si="40"/>
        <v>-2.0793595128130036E-4</v>
      </c>
      <c r="CB47" s="24">
        <f t="shared" si="40"/>
        <v>8.1939120229330357E-4</v>
      </c>
      <c r="CC47" s="24">
        <f t="shared" si="40"/>
        <v>8.4572475732896978E-4</v>
      </c>
      <c r="CD47" s="24">
        <f t="shared" si="40"/>
        <v>1.6461152325006284E-3</v>
      </c>
      <c r="CE47" s="24">
        <f t="shared" si="40"/>
        <v>-2.4034765406374416E-4</v>
      </c>
      <c r="CF47" s="24">
        <f t="shared" si="14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4"/>
        <v>335.87379814999997</v>
      </c>
      <c r="S48" s="19">
        <f t="shared" si="5"/>
        <v>327.61405951378515</v>
      </c>
      <c r="T48" s="19">
        <f t="shared" si="6"/>
        <v>317.80790717276022</v>
      </c>
      <c r="U48" s="19">
        <f t="shared" si="7"/>
        <v>319.16491774425288</v>
      </c>
      <c r="V48" s="19"/>
      <c r="W48" s="20">
        <f t="shared" si="8"/>
        <v>332.15811105697946</v>
      </c>
      <c r="X48" s="21"/>
      <c r="Y48" s="41">
        <f t="shared" si="18"/>
        <v>1.8938357431879993E-2</v>
      </c>
      <c r="Z48" s="24">
        <f t="shared" si="18"/>
        <v>5.1261668759148282E-3</v>
      </c>
      <c r="AA48" s="24">
        <f t="shared" si="18"/>
        <v>1.3054126795575716E-2</v>
      </c>
      <c r="AB48" s="24">
        <f t="shared" si="18"/>
        <v>4.2126118131036394E-2</v>
      </c>
      <c r="AC48" s="24">
        <f t="shared" si="18"/>
        <v>1.1080082708236016E-2</v>
      </c>
      <c r="AD48" s="24">
        <f t="shared" si="18"/>
        <v>3.7286288480890883E-2</v>
      </c>
      <c r="AE48" s="24">
        <f t="shared" si="18"/>
        <v>2.517273949053167E-2</v>
      </c>
      <c r="AF48" s="24">
        <f t="shared" si="18"/>
        <v>2.200146123899982E-2</v>
      </c>
      <c r="AG48" s="24">
        <f t="shared" si="18"/>
        <v>-3.3399142785693892E-3</v>
      </c>
      <c r="AH48" s="24">
        <f t="shared" si="18"/>
        <v>5.0972816916031505E-2</v>
      </c>
      <c r="AI48" s="24">
        <f t="shared" si="18"/>
        <v>1.5588220863594238E-2</v>
      </c>
      <c r="AJ48" s="24">
        <f t="shared" si="18"/>
        <v>1.8938321411857029E-2</v>
      </c>
      <c r="AK48" s="24">
        <f t="shared" si="18"/>
        <v>2.8954865946182018E-2</v>
      </c>
      <c r="AL48" s="24">
        <f t="shared" si="18"/>
        <v>6.1934213960272988E-3</v>
      </c>
      <c r="AM48" s="24">
        <f t="shared" si="18"/>
        <v>2.5236260338552086E-2</v>
      </c>
      <c r="AN48" s="24">
        <f t="shared" si="18"/>
        <v>4.7959205804342098E-3</v>
      </c>
      <c r="AO48" s="24">
        <f t="shared" si="36"/>
        <v>1.8939502993579715E-2</v>
      </c>
      <c r="AP48" s="24">
        <f t="shared" si="37"/>
        <v>1.9896847214916136E-2</v>
      </c>
      <c r="AQ48" s="24">
        <f t="shared" si="38"/>
        <v>3.6304393988073391E-2</v>
      </c>
      <c r="AR48" s="24">
        <f t="shared" si="39"/>
        <v>4.1300677071388625E-2</v>
      </c>
      <c r="AS48" s="24" t="e">
        <f t="shared" si="39"/>
        <v>#DIV/0!</v>
      </c>
      <c r="AT48" s="24">
        <f t="shared" si="39"/>
        <v>3.1364865299546185E-2</v>
      </c>
      <c r="AU48" s="21"/>
      <c r="AV48" s="24">
        <f t="shared" si="34"/>
        <v>0.43578176564129745</v>
      </c>
      <c r="AW48" s="24">
        <f t="shared" si="34"/>
        <v>0.4810174598279493</v>
      </c>
      <c r="AX48" s="24">
        <f t="shared" si="34"/>
        <v>0.49858165271125898</v>
      </c>
      <c r="AY48" s="24">
        <f t="shared" si="34"/>
        <v>0.65615330624672508</v>
      </c>
      <c r="AZ48" s="24">
        <f t="shared" si="34"/>
        <v>6.68817250024758E-2</v>
      </c>
      <c r="BA48" s="24">
        <f t="shared" si="34"/>
        <v>0.53304397685579397</v>
      </c>
      <c r="BB48" s="24">
        <f t="shared" si="34"/>
        <v>0.50128541973680796</v>
      </c>
      <c r="BC48" s="24">
        <f t="shared" si="34"/>
        <v>0.3354290285611925</v>
      </c>
      <c r="BD48" s="24">
        <f t="shared" ref="BD48:BK83" si="42">+J48/J36-1</f>
        <v>0.37787310370928107</v>
      </c>
      <c r="BE48" s="24">
        <f t="shared" si="42"/>
        <v>0.50016382202589371</v>
      </c>
      <c r="BF48" s="24">
        <f t="shared" si="42"/>
        <v>0.34829727817908185</v>
      </c>
      <c r="BG48" s="24">
        <f t="shared" si="42"/>
        <v>0.41665554294112517</v>
      </c>
      <c r="BH48" s="24">
        <f t="shared" si="42"/>
        <v>0.48660781476251591</v>
      </c>
      <c r="BI48" s="24">
        <f t="shared" si="33"/>
        <v>0.67475010951271686</v>
      </c>
      <c r="BJ48" s="24">
        <f t="shared" si="33"/>
        <v>0.47781458171826685</v>
      </c>
      <c r="BK48" s="24">
        <f t="shared" si="33"/>
        <v>0.2024203888639462</v>
      </c>
      <c r="BL48" s="24">
        <f t="shared" si="33"/>
        <v>0.43578821745229201</v>
      </c>
      <c r="BM48" s="24">
        <f t="shared" si="33"/>
        <v>0.50533075140549899</v>
      </c>
      <c r="BN48" s="24">
        <f t="shared" si="33"/>
        <v>0.53207538104400887</v>
      </c>
      <c r="BO48" s="24">
        <f t="shared" si="33"/>
        <v>0.56804127474027344</v>
      </c>
      <c r="BP48" s="24" t="e">
        <f t="shared" si="33"/>
        <v>#DIV/0!</v>
      </c>
      <c r="BQ48" s="24">
        <f t="shared" si="33"/>
        <v>0.48877571848557322</v>
      </c>
      <c r="BR48" s="21"/>
      <c r="BS48" s="35">
        <f t="shared" si="11"/>
        <v>44013</v>
      </c>
      <c r="BT48" s="24">
        <f t="shared" si="41"/>
        <v>1.8367182432805097E-3</v>
      </c>
      <c r="BU48" s="24">
        <f t="shared" si="40"/>
        <v>3.376761279072509E-4</v>
      </c>
      <c r="BV48" s="24">
        <f t="shared" si="40"/>
        <v>4.5744584425205393E-3</v>
      </c>
      <c r="BW48" s="24">
        <f t="shared" si="40"/>
        <v>8.8748503637079172E-4</v>
      </c>
      <c r="BX48" s="24">
        <f t="shared" si="40"/>
        <v>2.2143817086052705E-3</v>
      </c>
      <c r="BY48" s="24">
        <f t="shared" si="40"/>
        <v>1.7523686067458155E-3</v>
      </c>
      <c r="BZ48" s="24">
        <f t="shared" si="40"/>
        <v>1.8016438908044891E-3</v>
      </c>
      <c r="CA48" s="24">
        <f t="shared" si="40"/>
        <v>-1.0084758000270632E-4</v>
      </c>
      <c r="CB48" s="24">
        <f t="shared" si="40"/>
        <v>2.9421609088421418E-3</v>
      </c>
      <c r="CC48" s="24">
        <f t="shared" si="40"/>
        <v>3.2246264477481701E-4</v>
      </c>
      <c r="CD48" s="24">
        <f t="shared" si="40"/>
        <v>1.4104736606755559E-3</v>
      </c>
      <c r="CE48" s="24">
        <f t="shared" si="40"/>
        <v>9.604153229990013E-4</v>
      </c>
      <c r="CF48" s="24">
        <f t="shared" si="14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4"/>
        <v>344.45351523000005</v>
      </c>
      <c r="S49" s="19">
        <f t="shared" si="5"/>
        <v>336.01260389786773</v>
      </c>
      <c r="T49" s="19">
        <f t="shared" si="6"/>
        <v>325.72465403293319</v>
      </c>
      <c r="U49" s="19">
        <f t="shared" si="7"/>
        <v>327.67360962643676</v>
      </c>
      <c r="V49" s="19"/>
      <c r="W49" s="20">
        <f t="shared" si="8"/>
        <v>340.68933043846647</v>
      </c>
      <c r="X49" s="21"/>
      <c r="Y49" s="41">
        <f t="shared" si="18"/>
        <v>2.5544301709592876E-2</v>
      </c>
      <c r="Z49" s="24">
        <f t="shared" si="18"/>
        <v>2.7434054242543082E-2</v>
      </c>
      <c r="AA49" s="24">
        <f t="shared" si="18"/>
        <v>1.0474831488848091E-2</v>
      </c>
      <c r="AB49" s="24">
        <f t="shared" si="18"/>
        <v>2.9472069431718984E-2</v>
      </c>
      <c r="AC49" s="24">
        <f t="shared" si="18"/>
        <v>2.761166927356129E-2</v>
      </c>
      <c r="AD49" s="24">
        <f t="shared" ref="Y49:AN65" si="43">+G49/G48-1</f>
        <v>2.9129005046061973E-2</v>
      </c>
      <c r="AE49" s="24">
        <f t="shared" si="43"/>
        <v>2.8245603366299221E-2</v>
      </c>
      <c r="AF49" s="24">
        <f t="shared" si="43"/>
        <v>2.5862586697664502E-2</v>
      </c>
      <c r="AG49" s="24">
        <f t="shared" si="43"/>
        <v>2.2509463253751028E-2</v>
      </c>
      <c r="AH49" s="24">
        <f t="shared" si="43"/>
        <v>2.3566669176048993E-2</v>
      </c>
      <c r="AI49" s="24">
        <f t="shared" si="43"/>
        <v>8.3100298024003649E-3</v>
      </c>
      <c r="AJ49" s="24">
        <f t="shared" si="43"/>
        <v>1.8698759037637736E-2</v>
      </c>
      <c r="AK49" s="24">
        <f t="shared" si="43"/>
        <v>1.8371603225351141E-2</v>
      </c>
      <c r="AL49" s="24">
        <f t="shared" si="43"/>
        <v>3.5393047577708447E-2</v>
      </c>
      <c r="AM49" s="24">
        <f t="shared" si="43"/>
        <v>2.5933566400007768E-2</v>
      </c>
      <c r="AN49" s="24">
        <f t="shared" si="43"/>
        <v>1.7833475736515947E-2</v>
      </c>
      <c r="AO49" s="24">
        <f t="shared" si="36"/>
        <v>2.5544466782634778E-2</v>
      </c>
      <c r="AP49" s="24">
        <f t="shared" si="37"/>
        <v>2.5635482178472335E-2</v>
      </c>
      <c r="AQ49" s="24">
        <f t="shared" si="38"/>
        <v>2.4910477938075326E-2</v>
      </c>
      <c r="AR49" s="24">
        <f t="shared" si="39"/>
        <v>2.6659232920461129E-2</v>
      </c>
      <c r="AS49" s="24" t="e">
        <f t="shared" si="39"/>
        <v>#DIV/0!</v>
      </c>
      <c r="AT49" s="24">
        <f t="shared" si="39"/>
        <v>2.5684212119160055E-2</v>
      </c>
      <c r="AU49" s="21"/>
      <c r="AV49" s="24">
        <f t="shared" ref="AV49:BC80" si="44">+B49/B37-1</f>
        <v>0.41381690957121053</v>
      </c>
      <c r="AW49" s="24">
        <f t="shared" si="44"/>
        <v>0.4453883051387133</v>
      </c>
      <c r="AX49" s="24">
        <f t="shared" si="44"/>
        <v>0.44808444657231794</v>
      </c>
      <c r="AY49" s="24">
        <f t="shared" si="44"/>
        <v>0.66181788983459144</v>
      </c>
      <c r="AZ49" s="24">
        <f t="shared" si="44"/>
        <v>7.3439092975390974E-2</v>
      </c>
      <c r="BA49" s="24">
        <f t="shared" si="44"/>
        <v>0.47731644320998856</v>
      </c>
      <c r="BB49" s="24">
        <f t="shared" si="44"/>
        <v>0.47421868670696821</v>
      </c>
      <c r="BC49" s="24">
        <f t="shared" si="44"/>
        <v>0.33731168659817423</v>
      </c>
      <c r="BD49" s="24">
        <f t="shared" si="42"/>
        <v>0.38968607351304718</v>
      </c>
      <c r="BE49" s="24">
        <f t="shared" si="42"/>
        <v>0.47448504371047151</v>
      </c>
      <c r="BF49" s="24">
        <f t="shared" si="42"/>
        <v>0.32042943140458258</v>
      </c>
      <c r="BG49" s="24">
        <f t="shared" si="42"/>
        <v>0.38663553697628972</v>
      </c>
      <c r="BH49" s="24">
        <f t="shared" si="42"/>
        <v>0.43329016067459936</v>
      </c>
      <c r="BI49" s="24">
        <f t="shared" si="33"/>
        <v>0.62813284855251261</v>
      </c>
      <c r="BJ49" s="24">
        <f t="shared" si="33"/>
        <v>0.45231642567970654</v>
      </c>
      <c r="BK49" s="24">
        <f t="shared" si="33"/>
        <v>0.19588959207165546</v>
      </c>
      <c r="BL49" s="24">
        <f t="shared" si="33"/>
        <v>0.41382396427483248</v>
      </c>
      <c r="BM49" s="24">
        <f t="shared" si="33"/>
        <v>0.47335823571482494</v>
      </c>
      <c r="BN49" s="24">
        <f t="shared" si="33"/>
        <v>0.50577636893904598</v>
      </c>
      <c r="BO49" s="24">
        <f t="shared" si="33"/>
        <v>0.54280572628628998</v>
      </c>
      <c r="BP49" s="24" t="e">
        <f t="shared" si="33"/>
        <v>#DIV/0!</v>
      </c>
      <c r="BQ49" s="24">
        <f t="shared" si="33"/>
        <v>0.47172968190084918</v>
      </c>
      <c r="BR49" s="21"/>
      <c r="BS49" s="35">
        <f t="shared" si="11"/>
        <v>44044</v>
      </c>
      <c r="BT49" s="24">
        <f t="shared" si="41"/>
        <v>9.6964432633182863E-3</v>
      </c>
      <c r="BU49" s="24">
        <f t="shared" si="40"/>
        <v>2.6939176533671995E-4</v>
      </c>
      <c r="BV49" s="24">
        <f t="shared" si="40"/>
        <v>3.2731902286354661E-3</v>
      </c>
      <c r="BW49" s="24">
        <f t="shared" si="40"/>
        <v>2.1945644708021047E-3</v>
      </c>
      <c r="BX49" s="24">
        <f t="shared" si="40"/>
        <v>1.7610825208045954E-3</v>
      </c>
      <c r="BY49" s="24">
        <f t="shared" si="40"/>
        <v>1.9783128738552654E-3</v>
      </c>
      <c r="BZ49" s="24">
        <f t="shared" si="40"/>
        <v>2.1241882031813571E-3</v>
      </c>
      <c r="CA49" s="24">
        <f t="shared" si="40"/>
        <v>6.6480527148022044E-4</v>
      </c>
      <c r="CB49" s="24">
        <f t="shared" si="40"/>
        <v>1.4030384193181302E-3</v>
      </c>
      <c r="CC49" s="24">
        <f t="shared" si="40"/>
        <v>1.7133858905373674E-4</v>
      </c>
      <c r="CD49" s="24">
        <f t="shared" si="40"/>
        <v>1.3926316701466271E-3</v>
      </c>
      <c r="CE49" s="24">
        <f t="shared" si="40"/>
        <v>6.1536528586651144E-4</v>
      </c>
      <c r="CF49" s="24">
        <f t="shared" si="14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4"/>
        <v>352.44128939999996</v>
      </c>
      <c r="S50" s="19">
        <f t="shared" si="5"/>
        <v>344.55019843813659</v>
      </c>
      <c r="T50" s="19">
        <f t="shared" si="6"/>
        <v>331.74595657270442</v>
      </c>
      <c r="U50" s="19">
        <f t="shared" si="7"/>
        <v>335.28358548850576</v>
      </c>
      <c r="V50" s="19"/>
      <c r="W50" s="20">
        <f t="shared" si="8"/>
        <v>348.33640010590977</v>
      </c>
      <c r="X50" s="21"/>
      <c r="Y50" s="41">
        <f t="shared" si="43"/>
        <v>2.3186773308560005E-2</v>
      </c>
      <c r="Z50" s="24">
        <f t="shared" si="43"/>
        <v>3.0875723663097432E-2</v>
      </c>
      <c r="AA50" s="24">
        <f t="shared" si="43"/>
        <v>4.157328270936711E-2</v>
      </c>
      <c r="AB50" s="24">
        <f t="shared" si="43"/>
        <v>2.8302026579977824E-2</v>
      </c>
      <c r="AC50" s="24">
        <f t="shared" si="43"/>
        <v>7.654434082990047E-3</v>
      </c>
      <c r="AD50" s="24">
        <f t="shared" si="43"/>
        <v>1.617924235449042E-2</v>
      </c>
      <c r="AE50" s="24">
        <f t="shared" si="43"/>
        <v>3.7248743044646426E-2</v>
      </c>
      <c r="AF50" s="24">
        <f t="shared" si="43"/>
        <v>2.3818028585556927E-2</v>
      </c>
      <c r="AG50" s="24">
        <f t="shared" si="43"/>
        <v>-1.0214256295050572E-2</v>
      </c>
      <c r="AH50" s="24">
        <f t="shared" si="43"/>
        <v>2.6620952451828828E-2</v>
      </c>
      <c r="AI50" s="24">
        <f t="shared" si="43"/>
        <v>2.8791350499852708E-3</v>
      </c>
      <c r="AJ50" s="24">
        <f t="shared" si="43"/>
        <v>1.5232001123743899E-3</v>
      </c>
      <c r="AK50" s="24">
        <f t="shared" si="43"/>
        <v>1.2986612165293066E-2</v>
      </c>
      <c r="AL50" s="24">
        <f t="shared" si="43"/>
        <v>7.1634173541808233E-2</v>
      </c>
      <c r="AM50" s="24">
        <f t="shared" si="43"/>
        <v>1.7960504139525435E-2</v>
      </c>
      <c r="AN50" s="24">
        <f t="shared" si="43"/>
        <v>1.06567034448799E-2</v>
      </c>
      <c r="AO50" s="24">
        <f t="shared" si="36"/>
        <v>2.3189701416361785E-2</v>
      </c>
      <c r="AP50" s="24">
        <f t="shared" si="37"/>
        <v>2.5408554444772857E-2</v>
      </c>
      <c r="AQ50" s="24">
        <f t="shared" si="38"/>
        <v>1.84858667135539E-2</v>
      </c>
      <c r="AR50" s="24">
        <f t="shared" si="39"/>
        <v>2.3224256206487714E-2</v>
      </c>
      <c r="AS50" s="24" t="e">
        <f t="shared" si="39"/>
        <v>#DIV/0!</v>
      </c>
      <c r="AT50" s="24">
        <f t="shared" si="39"/>
        <v>2.2445873657392035E-2</v>
      </c>
      <c r="AU50" s="21"/>
      <c r="AV50" s="24">
        <f t="shared" si="44"/>
        <v>0.36692609584490565</v>
      </c>
      <c r="AW50" s="24">
        <f t="shared" si="44"/>
        <v>0.41029443960735157</v>
      </c>
      <c r="AX50" s="24">
        <f t="shared" si="44"/>
        <v>0.42581617741264854</v>
      </c>
      <c r="AY50" s="24">
        <f t="shared" si="44"/>
        <v>0.56343554772823867</v>
      </c>
      <c r="AZ50" s="24">
        <f t="shared" si="44"/>
        <v>7.0191566063272148E-2</v>
      </c>
      <c r="BA50" s="24">
        <f t="shared" si="44"/>
        <v>0.40069971791688008</v>
      </c>
      <c r="BB50" s="24">
        <f t="shared" si="44"/>
        <v>0.39353234390568215</v>
      </c>
      <c r="BC50" s="24">
        <f t="shared" si="44"/>
        <v>0.30935052477318625</v>
      </c>
      <c r="BD50" s="24">
        <f t="shared" si="42"/>
        <v>0.28181743928768532</v>
      </c>
      <c r="BE50" s="24">
        <f t="shared" si="42"/>
        <v>0.43211236305904266</v>
      </c>
      <c r="BF50" s="24">
        <f t="shared" si="42"/>
        <v>0.3177007360911932</v>
      </c>
      <c r="BG50" s="24">
        <f t="shared" si="42"/>
        <v>0.31746315227231947</v>
      </c>
      <c r="BH50" s="24">
        <f t="shared" si="42"/>
        <v>0.32963930868114</v>
      </c>
      <c r="BI50" s="24">
        <f t="shared" si="33"/>
        <v>0.63962805749814344</v>
      </c>
      <c r="BJ50" s="24">
        <f t="shared" si="33"/>
        <v>0.38442539520977115</v>
      </c>
      <c r="BK50" s="24">
        <f t="shared" si="33"/>
        <v>0.17716113994773175</v>
      </c>
      <c r="BL50" s="24">
        <f t="shared" si="33"/>
        <v>0.36693608400097877</v>
      </c>
      <c r="BM50" s="24">
        <f t="shared" si="33"/>
        <v>0.41946675947794998</v>
      </c>
      <c r="BN50" s="24">
        <f t="shared" si="33"/>
        <v>0.4288100738380376</v>
      </c>
      <c r="BO50" s="24">
        <f t="shared" si="33"/>
        <v>0.46260835422816959</v>
      </c>
      <c r="BP50" s="24" t="e">
        <f t="shared" si="33"/>
        <v>#DIV/0!</v>
      </c>
      <c r="BQ50" s="24">
        <f t="shared" si="33"/>
        <v>0.40435714138809997</v>
      </c>
      <c r="BR50" s="21"/>
      <c r="BS50" s="35">
        <f t="shared" si="11"/>
        <v>44075</v>
      </c>
      <c r="BT50" s="24">
        <f t="shared" si="41"/>
        <v>1.0932994846932083E-2</v>
      </c>
      <c r="BU50" s="24">
        <f t="shared" si="40"/>
        <v>1.0534711936247094E-3</v>
      </c>
      <c r="BV50" s="24">
        <f t="shared" si="40"/>
        <v>3.1552828090751881E-3</v>
      </c>
      <c r="BW50" s="24">
        <f t="shared" si="40"/>
        <v>6.0959777039091125E-4</v>
      </c>
      <c r="BX50" s="24">
        <f t="shared" si="40"/>
        <v>9.8158435789871888E-4</v>
      </c>
      <c r="BY50" s="24">
        <f t="shared" si="40"/>
        <v>2.6157617105282325E-3</v>
      </c>
      <c r="BZ50" s="24">
        <f t="shared" si="40"/>
        <v>1.9568683572600224E-3</v>
      </c>
      <c r="CA50" s="24">
        <f t="shared" si="40"/>
        <v>-3.0078001480599839E-4</v>
      </c>
      <c r="CB50" s="24">
        <f t="shared" si="40"/>
        <v>1.5818185249161711E-3</v>
      </c>
      <c r="CC50" s="24">
        <f t="shared" si="40"/>
        <v>5.8365243645759358E-5</v>
      </c>
      <c r="CD50" s="24">
        <f t="shared" si="40"/>
        <v>1.1268647573703002E-4</v>
      </c>
      <c r="CE50" s="24">
        <f t="shared" si="40"/>
        <v>4.3195018217183752E-4</v>
      </c>
      <c r="CF50" s="24">
        <f t="shared" si="14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4"/>
        <v>366.78100095999997</v>
      </c>
      <c r="S51" s="19">
        <f t="shared" si="5"/>
        <v>360.9658131196523</v>
      </c>
      <c r="T51" s="19">
        <f t="shared" si="6"/>
        <v>345.70573070053024</v>
      </c>
      <c r="U51" s="19">
        <f t="shared" si="7"/>
        <v>349.37775294540234</v>
      </c>
      <c r="V51" s="19"/>
      <c r="W51" s="20">
        <f t="shared" si="8"/>
        <v>360.60475996610887</v>
      </c>
      <c r="X51" s="21"/>
      <c r="Y51" s="41">
        <f t="shared" si="43"/>
        <v>4.068586643241523E-2</v>
      </c>
      <c r="Z51" s="24">
        <f t="shared" si="43"/>
        <v>5.5213321564932638E-2</v>
      </c>
      <c r="AA51" s="24">
        <f t="shared" si="43"/>
        <v>1.5697170006197192E-2</v>
      </c>
      <c r="AB51" s="24">
        <f t="shared" si="43"/>
        <v>6.5120677729940457E-2</v>
      </c>
      <c r="AC51" s="24">
        <f t="shared" si="43"/>
        <v>1.3921338133992656E-2</v>
      </c>
      <c r="AD51" s="24">
        <f t="shared" si="43"/>
        <v>4.6191408417054935E-2</v>
      </c>
      <c r="AE51" s="24">
        <f t="shared" si="43"/>
        <v>3.5944906711621538E-2</v>
      </c>
      <c r="AF51" s="24">
        <f t="shared" si="43"/>
        <v>3.7115643336172788E-2</v>
      </c>
      <c r="AG51" s="24">
        <f t="shared" si="43"/>
        <v>-1.2099717023163148E-2</v>
      </c>
      <c r="AH51" s="24">
        <f t="shared" si="43"/>
        <v>4.6844170289304099E-3</v>
      </c>
      <c r="AI51" s="24">
        <f t="shared" si="43"/>
        <v>1.7560224169603789E-3</v>
      </c>
      <c r="AJ51" s="24">
        <f t="shared" si="43"/>
        <v>4.2237545848783142E-2</v>
      </c>
      <c r="AK51" s="24">
        <f t="shared" si="43"/>
        <v>2.3516594003390123E-2</v>
      </c>
      <c r="AL51" s="24">
        <f t="shared" si="43"/>
        <v>0.12621218675787382</v>
      </c>
      <c r="AM51" s="24">
        <f t="shared" si="43"/>
        <v>3.308619538908153E-2</v>
      </c>
      <c r="AN51" s="24">
        <f t="shared" si="43"/>
        <v>9.4867409626209209E-3</v>
      </c>
      <c r="AO51" s="24">
        <f t="shared" si="36"/>
        <v>4.0686809381534461E-2</v>
      </c>
      <c r="AP51" s="24">
        <f t="shared" si="37"/>
        <v>4.7643608263552073E-2</v>
      </c>
      <c r="AQ51" s="24">
        <f t="shared" si="38"/>
        <v>4.207971145163425E-2</v>
      </c>
      <c r="AR51" s="24">
        <f t="shared" si="39"/>
        <v>4.2036556714703188E-2</v>
      </c>
      <c r="AS51" s="24" t="e">
        <f t="shared" si="39"/>
        <v>#DIV/0!</v>
      </c>
      <c r="AT51" s="24">
        <f t="shared" si="39"/>
        <v>3.5219861767156635E-2</v>
      </c>
      <c r="AU51" s="21"/>
      <c r="AV51" s="24">
        <f t="shared" si="44"/>
        <v>0.38302368304359224</v>
      </c>
      <c r="AW51" s="24">
        <f t="shared" si="44"/>
        <v>0.46369002473459187</v>
      </c>
      <c r="AX51" s="24">
        <f t="shared" si="44"/>
        <v>0.36252579969232035</v>
      </c>
      <c r="AY51" s="24">
        <f t="shared" si="44"/>
        <v>0.59452423917284425</v>
      </c>
      <c r="AZ51" s="24">
        <f t="shared" si="44"/>
        <v>7.7673198131939403E-2</v>
      </c>
      <c r="BA51" s="24">
        <f t="shared" si="44"/>
        <v>0.35329582847622931</v>
      </c>
      <c r="BB51" s="24">
        <f t="shared" si="44"/>
        <v>0.38166085948527773</v>
      </c>
      <c r="BC51" s="24">
        <f t="shared" si="44"/>
        <v>0.3218511441556593</v>
      </c>
      <c r="BD51" s="24">
        <f t="shared" si="42"/>
        <v>0.25389473587701872</v>
      </c>
      <c r="BE51" s="24">
        <f t="shared" si="42"/>
        <v>0.39479771331168045</v>
      </c>
      <c r="BF51" s="24">
        <f t="shared" si="42"/>
        <v>0.30401227721105273</v>
      </c>
      <c r="BG51" s="24">
        <f t="shared" si="42"/>
        <v>0.33618958248377684</v>
      </c>
      <c r="BH51" s="24">
        <f t="shared" si="42"/>
        <v>0.30572356923849675</v>
      </c>
      <c r="BI51" s="24">
        <f t="shared" si="33"/>
        <v>0.80697740520203198</v>
      </c>
      <c r="BJ51" s="24">
        <f t="shared" si="33"/>
        <v>0.38322162180453168</v>
      </c>
      <c r="BK51" s="24">
        <f t="shared" si="33"/>
        <v>0.17076356584614905</v>
      </c>
      <c r="BL51" s="24">
        <f t="shared" si="33"/>
        <v>0.3830342300159193</v>
      </c>
      <c r="BM51" s="24">
        <f t="shared" si="33"/>
        <v>0.44164195489087699</v>
      </c>
      <c r="BN51" s="24">
        <f t="shared" si="33"/>
        <v>0.42482015500006898</v>
      </c>
      <c r="BO51" s="24">
        <f t="shared" si="33"/>
        <v>0.45114321203102481</v>
      </c>
      <c r="BP51" s="24" t="e">
        <f t="shared" si="33"/>
        <v>#DIV/0!</v>
      </c>
      <c r="BQ51" s="24">
        <f t="shared" si="33"/>
        <v>0.39699997138637189</v>
      </c>
      <c r="BR51" s="21"/>
      <c r="BS51" s="35">
        <f t="shared" si="11"/>
        <v>44105</v>
      </c>
      <c r="BT51" s="24">
        <f t="shared" si="41"/>
        <v>1.9697779321295034E-2</v>
      </c>
      <c r="BU51" s="24">
        <f t="shared" si="40"/>
        <v>4.0491570523133529E-4</v>
      </c>
      <c r="BV51" s="24">
        <f t="shared" si="40"/>
        <v>7.296346375486676E-3</v>
      </c>
      <c r="BW51" s="24">
        <f t="shared" si="40"/>
        <v>1.0918625429787328E-3</v>
      </c>
      <c r="BX51" s="24">
        <f t="shared" si="40"/>
        <v>2.783210504542877E-3</v>
      </c>
      <c r="BY51" s="24">
        <f t="shared" si="40"/>
        <v>2.5588917659596505E-3</v>
      </c>
      <c r="BZ51" s="24">
        <f t="shared" si="40"/>
        <v>3.0512700536655868E-3</v>
      </c>
      <c r="CA51" s="24">
        <f t="shared" si="40"/>
        <v>-3.4467018384311997E-4</v>
      </c>
      <c r="CB51" s="24">
        <f t="shared" si="40"/>
        <v>2.7928256523488044E-4</v>
      </c>
      <c r="CC51" s="24">
        <f t="shared" si="40"/>
        <v>3.4891207569590329E-5</v>
      </c>
      <c r="CD51" s="24">
        <f t="shared" si="40"/>
        <v>3.0585783241374826E-3</v>
      </c>
      <c r="CE51" s="24">
        <f t="shared" si="40"/>
        <v>7.7439225426722636E-4</v>
      </c>
      <c r="CF51" s="24">
        <f t="shared" si="14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4"/>
        <v>378.17038124999993</v>
      </c>
      <c r="S52" s="19">
        <f t="shared" si="5"/>
        <v>372.73918374303946</v>
      </c>
      <c r="T52" s="19">
        <f t="shared" si="6"/>
        <v>361.0966158526374</v>
      </c>
      <c r="U52" s="19">
        <f t="shared" si="7"/>
        <v>365.79212298850581</v>
      </c>
      <c r="V52" s="19"/>
      <c r="W52" s="20">
        <f t="shared" si="8"/>
        <v>375.59404003389113</v>
      </c>
      <c r="X52" s="21"/>
      <c r="Y52" s="41">
        <f t="shared" si="43"/>
        <v>3.1050664537877193E-2</v>
      </c>
      <c r="Z52" s="24">
        <f t="shared" si="43"/>
        <v>2.0981729080527645E-2</v>
      </c>
      <c r="AA52" s="24">
        <f t="shared" si="43"/>
        <v>4.010685398994096E-2</v>
      </c>
      <c r="AB52" s="24">
        <f t="shared" si="43"/>
        <v>5.54033908115108E-2</v>
      </c>
      <c r="AC52" s="24">
        <f t="shared" si="43"/>
        <v>7.6343523126090052E-3</v>
      </c>
      <c r="AD52" s="24">
        <f t="shared" si="43"/>
        <v>5.3050345269091803E-2</v>
      </c>
      <c r="AE52" s="24">
        <f t="shared" si="43"/>
        <v>4.6415730936343991E-2</v>
      </c>
      <c r="AF52" s="24">
        <f t="shared" si="43"/>
        <v>3.6633981477024236E-2</v>
      </c>
      <c r="AG52" s="24">
        <f t="shared" si="43"/>
        <v>1.9926949143557415E-2</v>
      </c>
      <c r="AH52" s="24">
        <f t="shared" si="43"/>
        <v>3.5363760093956031E-2</v>
      </c>
      <c r="AI52" s="24">
        <f t="shared" si="43"/>
        <v>2.5241466029002346E-4</v>
      </c>
      <c r="AJ52" s="24">
        <f t="shared" si="43"/>
        <v>3.5519092033879263E-2</v>
      </c>
      <c r="AK52" s="24">
        <f t="shared" si="43"/>
        <v>2.6459362258442809E-2</v>
      </c>
      <c r="AL52" s="24">
        <f t="shared" si="43"/>
        <v>9.326692571506312E-3</v>
      </c>
      <c r="AM52" s="24">
        <f t="shared" si="43"/>
        <v>3.9989413994543588E-2</v>
      </c>
      <c r="AN52" s="24">
        <f t="shared" si="43"/>
        <v>1.424687694107174E-2</v>
      </c>
      <c r="AO52" s="24">
        <f t="shared" si="36"/>
        <v>3.1052263503806854E-2</v>
      </c>
      <c r="AP52" s="24">
        <f t="shared" si="37"/>
        <v>3.261630380349767E-2</v>
      </c>
      <c r="AQ52" s="24">
        <f t="shared" si="38"/>
        <v>4.4520190975484875E-2</v>
      </c>
      <c r="AR52" s="24">
        <f t="shared" si="39"/>
        <v>4.6981726525868961E-2</v>
      </c>
      <c r="AS52" s="24" t="e">
        <f t="shared" si="39"/>
        <v>#DIV/0!</v>
      </c>
      <c r="AT52" s="24">
        <f t="shared" si="39"/>
        <v>4.1567061037106168E-2</v>
      </c>
      <c r="AU52" s="21"/>
      <c r="AV52" s="24">
        <f t="shared" si="44"/>
        <v>0.37299280991363482</v>
      </c>
      <c r="AW52" s="24">
        <f t="shared" si="44"/>
        <v>0.4384501596684256</v>
      </c>
      <c r="AX52" s="24">
        <f t="shared" si="44"/>
        <v>0.34071900765059793</v>
      </c>
      <c r="AY52" s="24">
        <f t="shared" si="44"/>
        <v>0.61795436183028807</v>
      </c>
      <c r="AZ52" s="24">
        <f t="shared" si="44"/>
        <v>8.1370203454322221E-2</v>
      </c>
      <c r="BA52" s="24">
        <f t="shared" si="44"/>
        <v>0.41697240259138524</v>
      </c>
      <c r="BB52" s="24">
        <f t="shared" si="44"/>
        <v>0.34547759818554691</v>
      </c>
      <c r="BC52" s="24">
        <f t="shared" si="44"/>
        <v>0.29500228130501127</v>
      </c>
      <c r="BD52" s="24">
        <f t="shared" si="42"/>
        <v>0.18652895861041929</v>
      </c>
      <c r="BE52" s="24">
        <f t="shared" si="42"/>
        <v>0.40577131783539033</v>
      </c>
      <c r="BF52" s="24">
        <f t="shared" si="42"/>
        <v>0.28693731984806625</v>
      </c>
      <c r="BG52" s="24">
        <f t="shared" si="42"/>
        <v>0.33656966460896887</v>
      </c>
      <c r="BH52" s="24">
        <f t="shared" si="42"/>
        <v>0.26611319608957684</v>
      </c>
      <c r="BI52" s="24">
        <f t="shared" si="33"/>
        <v>0.74863567672860509</v>
      </c>
      <c r="BJ52" s="24">
        <f t="shared" si="33"/>
        <v>0.38446672866642673</v>
      </c>
      <c r="BK52" s="24">
        <f t="shared" si="33"/>
        <v>0.14741991931617227</v>
      </c>
      <c r="BL52" s="24">
        <f t="shared" si="33"/>
        <v>0.37300247044310142</v>
      </c>
      <c r="BM52" s="24">
        <f t="shared" si="33"/>
        <v>0.43637166746595479</v>
      </c>
      <c r="BN52" s="24">
        <f t="shared" si="33"/>
        <v>0.44182652604691941</v>
      </c>
      <c r="BO52" s="24">
        <f t="shared" si="33"/>
        <v>0.47320645933255867</v>
      </c>
      <c r="BP52" s="24" t="e">
        <f t="shared" si="33"/>
        <v>#DIV/0!</v>
      </c>
      <c r="BQ52" s="24">
        <f t="shared" si="33"/>
        <v>0.39211951817679824</v>
      </c>
      <c r="BR52" s="21"/>
      <c r="BS52" s="35">
        <f t="shared" si="11"/>
        <v>44136</v>
      </c>
      <c r="BT52" s="24">
        <f t="shared" si="41"/>
        <v>7.5898864227501688E-3</v>
      </c>
      <c r="BU52" s="24">
        <f t="shared" si="40"/>
        <v>1.0097327507516724E-3</v>
      </c>
      <c r="BV52" s="24">
        <f t="shared" si="40"/>
        <v>6.3533391024403751E-3</v>
      </c>
      <c r="BW52" s="24">
        <f t="shared" si="40"/>
        <v>5.8336959473385887E-4</v>
      </c>
      <c r="BX52" s="24">
        <f t="shared" si="40"/>
        <v>3.2133982875894394E-3</v>
      </c>
      <c r="BY52" s="24">
        <f t="shared" si="40"/>
        <v>3.2892490127629263E-3</v>
      </c>
      <c r="BZ52" s="24">
        <f t="shared" si="40"/>
        <v>3.0013407448364351E-3</v>
      </c>
      <c r="CA52" s="24">
        <f t="shared" si="40"/>
        <v>5.3884364847489607E-4</v>
      </c>
      <c r="CB52" s="24">
        <f t="shared" si="40"/>
        <v>2.0354325685176841E-3</v>
      </c>
      <c r="CC52" s="24">
        <f t="shared" si="40"/>
        <v>4.8277283568504655E-6</v>
      </c>
      <c r="CD52" s="24">
        <f t="shared" si="40"/>
        <v>2.5759050082174344E-3</v>
      </c>
      <c r="CE52" s="24">
        <f t="shared" si="40"/>
        <v>8.5692178334113411E-4</v>
      </c>
      <c r="CF52" s="24">
        <f t="shared" si="14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4"/>
        <v>394.47188596000001</v>
      </c>
      <c r="S53" s="19">
        <f t="shared" si="5"/>
        <v>390.78466266467473</v>
      </c>
      <c r="T53" s="19">
        <f t="shared" si="6"/>
        <v>373.00570178621257</v>
      </c>
      <c r="U53" s="19">
        <f t="shared" si="7"/>
        <v>377.70476364942527</v>
      </c>
      <c r="V53" s="19"/>
      <c r="W53" s="20">
        <f t="shared" si="8"/>
        <v>388.143723872061</v>
      </c>
      <c r="X53" s="21"/>
      <c r="Y53" s="41">
        <f t="shared" si="43"/>
        <v>4.3102837348282463E-2</v>
      </c>
      <c r="Z53" s="24">
        <f t="shared" si="43"/>
        <v>6.3928710000726863E-2</v>
      </c>
      <c r="AA53" s="24">
        <f t="shared" si="43"/>
        <v>3.747412838188624E-2</v>
      </c>
      <c r="AB53" s="24">
        <f t="shared" si="43"/>
        <v>3.7124805389108895E-2</v>
      </c>
      <c r="AC53" s="24">
        <f t="shared" si="43"/>
        <v>1.4390090527986121E-2</v>
      </c>
      <c r="AD53" s="24">
        <f t="shared" si="43"/>
        <v>2.0080328639037859E-2</v>
      </c>
      <c r="AE53" s="24">
        <f t="shared" si="43"/>
        <v>4.3294906534976141E-2</v>
      </c>
      <c r="AF53" s="24">
        <f t="shared" si="43"/>
        <v>4.6170165433216059E-2</v>
      </c>
      <c r="AG53" s="24">
        <f t="shared" si="43"/>
        <v>-2.942882124692292E-3</v>
      </c>
      <c r="AH53" s="24">
        <f t="shared" si="43"/>
        <v>4.3618489232780222E-2</v>
      </c>
      <c r="AI53" s="24">
        <f t="shared" si="43"/>
        <v>3.1674697513179861E-3</v>
      </c>
      <c r="AJ53" s="24">
        <f t="shared" si="43"/>
        <v>3.4509615769525492E-2</v>
      </c>
      <c r="AK53" s="24">
        <f t="shared" si="43"/>
        <v>2.0118917722131258E-2</v>
      </c>
      <c r="AL53" s="24">
        <f t="shared" si="43"/>
        <v>1.9619760294328659E-2</v>
      </c>
      <c r="AM53" s="24">
        <f t="shared" si="43"/>
        <v>5.3476401824941178E-2</v>
      </c>
      <c r="AN53" s="24">
        <f t="shared" si="43"/>
        <v>2.1196155260859273E-2</v>
      </c>
      <c r="AO53" s="24">
        <f t="shared" ref="AO53:AQ95" si="45">+R53/R52-1</f>
        <v>4.310624395310203E-2</v>
      </c>
      <c r="AP53" s="24">
        <f t="shared" si="45"/>
        <v>4.8413152436572293E-2</v>
      </c>
      <c r="AQ53" s="24">
        <f t="shared" si="45"/>
        <v>3.2980331054764722E-2</v>
      </c>
      <c r="AR53" s="24">
        <f t="shared" si="39"/>
        <v>3.2566695432350246E-2</v>
      </c>
      <c r="AS53" s="24" t="e">
        <f t="shared" si="39"/>
        <v>#DIV/0!</v>
      </c>
      <c r="AT53" s="24">
        <f t="shared" si="39"/>
        <v>3.3412893977331048E-2</v>
      </c>
      <c r="AU53" s="21"/>
      <c r="AV53" s="24">
        <f t="shared" si="44"/>
        <v>0.3812184913083454</v>
      </c>
      <c r="AW53" s="24">
        <f t="shared" si="44"/>
        <v>0.4808118610914891</v>
      </c>
      <c r="AX53" s="24">
        <f t="shared" si="44"/>
        <v>0.35018283729897881</v>
      </c>
      <c r="AY53" s="24">
        <f t="shared" si="44"/>
        <v>0.6299974510733084</v>
      </c>
      <c r="AZ53" s="24">
        <f t="shared" si="44"/>
        <v>7.1481794884952876E-2</v>
      </c>
      <c r="BA53" s="24">
        <f t="shared" si="44"/>
        <v>0.37067822853196075</v>
      </c>
      <c r="BB53" s="24">
        <f t="shared" si="44"/>
        <v>0.34795036591695139</v>
      </c>
      <c r="BC53" s="24">
        <f t="shared" si="44"/>
        <v>0.28729131266018526</v>
      </c>
      <c r="BD53" s="24">
        <f t="shared" si="42"/>
        <v>7.1822433456308454E-2</v>
      </c>
      <c r="BE53" s="24">
        <f t="shared" si="42"/>
        <v>0.40223443457905472</v>
      </c>
      <c r="BF53" s="24">
        <f t="shared" si="42"/>
        <v>0.28802820818241859</v>
      </c>
      <c r="BG53" s="24">
        <f t="shared" si="42"/>
        <v>0.35105058666468669</v>
      </c>
      <c r="BH53" s="24">
        <f t="shared" si="42"/>
        <v>0.25708403876200991</v>
      </c>
      <c r="BI53" s="24">
        <f t="shared" si="33"/>
        <v>0.72287330668150407</v>
      </c>
      <c r="BJ53" s="24">
        <f t="shared" si="33"/>
        <v>0.409675447472724</v>
      </c>
      <c r="BK53" s="24">
        <f t="shared" si="33"/>
        <v>0.12118017273799708</v>
      </c>
      <c r="BL53" s="24">
        <f t="shared" si="33"/>
        <v>0.38123391767760717</v>
      </c>
      <c r="BM53" s="24">
        <f t="shared" si="33"/>
        <v>0.45603312380274574</v>
      </c>
      <c r="BN53" s="24">
        <f t="shared" si="33"/>
        <v>0.43848416800918244</v>
      </c>
      <c r="BO53" s="24">
        <f t="shared" si="33"/>
        <v>0.464161003414711</v>
      </c>
      <c r="BP53" s="24" t="e">
        <f t="shared" si="33"/>
        <v>#DIV/0!</v>
      </c>
      <c r="BQ53" s="24">
        <f t="shared" si="33"/>
        <v>0.37714405028281606</v>
      </c>
      <c r="BR53" s="21"/>
      <c r="BS53" s="35">
        <f t="shared" si="11"/>
        <v>44166</v>
      </c>
      <c r="BT53" s="24">
        <f t="shared" si="41"/>
        <v>2.2899600550017149E-2</v>
      </c>
      <c r="BU53" s="24">
        <f t="shared" si="40"/>
        <v>9.5173784276912697E-4</v>
      </c>
      <c r="BV53" s="24">
        <f t="shared" si="40"/>
        <v>4.3578106407171349E-3</v>
      </c>
      <c r="BW53" s="24">
        <f t="shared" si="40"/>
        <v>1.0746278128883886E-3</v>
      </c>
      <c r="BX53" s="24">
        <f t="shared" si="40"/>
        <v>1.2422708305788351E-3</v>
      </c>
      <c r="BY53" s="24">
        <f t="shared" si="40"/>
        <v>3.1138136552344132E-3</v>
      </c>
      <c r="BZ53" s="24">
        <f t="shared" si="40"/>
        <v>3.8031026522463394E-3</v>
      </c>
      <c r="CA53" s="24">
        <f t="shared" si="40"/>
        <v>-7.8719782108576473E-5</v>
      </c>
      <c r="CB53" s="24">
        <f t="shared" si="40"/>
        <v>2.5210523045191323E-3</v>
      </c>
      <c r="CC53" s="24">
        <f t="shared" si="40"/>
        <v>5.8771980855170248E-5</v>
      </c>
      <c r="CD53" s="24">
        <f t="shared" si="40"/>
        <v>2.5135424015654355E-3</v>
      </c>
      <c r="CE53" s="24">
        <f t="shared" si="40"/>
        <v>6.486765211412835E-4</v>
      </c>
      <c r="CF53" s="24">
        <f t="shared" si="14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4"/>
        <v>416.21665361000004</v>
      </c>
      <c r="S54" s="19">
        <f t="shared" si="5"/>
        <v>410.11938546787985</v>
      </c>
      <c r="T54" s="19">
        <f t="shared" si="6"/>
        <v>389.52468077030414</v>
      </c>
      <c r="U54" s="19">
        <f t="shared" si="7"/>
        <v>391.86599780890811</v>
      </c>
      <c r="V54" s="19"/>
      <c r="W54" s="20">
        <f t="shared" si="8"/>
        <v>408.15730751959336</v>
      </c>
      <c r="X54" s="21"/>
      <c r="Y54" s="41">
        <f t="shared" si="43"/>
        <v>5.5123809098887699E-2</v>
      </c>
      <c r="Z54" s="24">
        <f t="shared" si="43"/>
        <v>5.4310607369103314E-2</v>
      </c>
      <c r="AA54" s="24">
        <f t="shared" si="43"/>
        <v>4.9178154783388273E-2</v>
      </c>
      <c r="AB54" s="24">
        <f t="shared" si="43"/>
        <v>3.8747153256116107E-2</v>
      </c>
      <c r="AC54" s="24">
        <f t="shared" si="43"/>
        <v>6.9907897350738324E-2</v>
      </c>
      <c r="AD54" s="24">
        <f t="shared" si="43"/>
        <v>3.0365741356907172E-2</v>
      </c>
      <c r="AE54" s="24">
        <f t="shared" si="43"/>
        <v>5.1686145702833697E-2</v>
      </c>
      <c r="AF54" s="24">
        <f t="shared" si="43"/>
        <v>7.0480272826862755E-2</v>
      </c>
      <c r="AG54" s="24">
        <f t="shared" si="43"/>
        <v>0.15730004691591426</v>
      </c>
      <c r="AH54" s="24">
        <f t="shared" si="43"/>
        <v>5.1494831162435473E-2</v>
      </c>
      <c r="AI54" s="24">
        <f t="shared" si="43"/>
        <v>2.2148069770926426E-2</v>
      </c>
      <c r="AJ54" s="24">
        <f t="shared" si="43"/>
        <v>6.9354868106524137E-2</v>
      </c>
      <c r="AK54" s="24">
        <f t="shared" si="43"/>
        <v>2.0846687570575284E-2</v>
      </c>
      <c r="AL54" s="24">
        <f t="shared" si="43"/>
        <v>4.8188686920428658E-2</v>
      </c>
      <c r="AM54" s="24">
        <f t="shared" si="43"/>
        <v>5.0413969668443581E-2</v>
      </c>
      <c r="AN54" s="24">
        <f t="shared" si="43"/>
        <v>7.9127113014047623E-2</v>
      </c>
      <c r="AO54" s="24">
        <f t="shared" si="45"/>
        <v>5.5123744996633306E-2</v>
      </c>
      <c r="AP54" s="24">
        <f t="shared" si="45"/>
        <v>4.94766674601963E-2</v>
      </c>
      <c r="AQ54" s="24">
        <f t="shared" si="45"/>
        <v>4.4286129957228804E-2</v>
      </c>
      <c r="AR54" s="24">
        <f t="shared" si="39"/>
        <v>3.7492866181128903E-2</v>
      </c>
      <c r="AS54" s="24" t="e">
        <f t="shared" si="39"/>
        <v>#DIV/0!</v>
      </c>
      <c r="AT54" s="24">
        <f t="shared" si="39"/>
        <v>5.156230132457118E-2</v>
      </c>
      <c r="AU54" s="21"/>
      <c r="AV54" s="24">
        <f t="shared" si="44"/>
        <v>0.42273074536868505</v>
      </c>
      <c r="AW54" s="24">
        <f t="shared" si="44"/>
        <v>0.49131580603944758</v>
      </c>
      <c r="AX54" s="24">
        <f t="shared" si="44"/>
        <v>0.35866557270486665</v>
      </c>
      <c r="AY54" s="24">
        <f t="shared" si="44"/>
        <v>0.66958822635199344</v>
      </c>
      <c r="AZ54" s="24">
        <f t="shared" si="44"/>
        <v>0.13546348496714389</v>
      </c>
      <c r="BA54" s="24">
        <f t="shared" si="44"/>
        <v>0.42640558552795316</v>
      </c>
      <c r="BB54" s="24">
        <f t="shared" si="44"/>
        <v>0.432799981521925</v>
      </c>
      <c r="BC54" s="24">
        <f t="shared" si="44"/>
        <v>0.35474143744964337</v>
      </c>
      <c r="BD54" s="24">
        <f t="shared" si="42"/>
        <v>0.23947994613873247</v>
      </c>
      <c r="BE54" s="24">
        <f t="shared" si="42"/>
        <v>0.43408218515316777</v>
      </c>
      <c r="BF54" s="24">
        <f t="shared" si="42"/>
        <v>0.31655554680416409</v>
      </c>
      <c r="BG54" s="24">
        <f t="shared" si="42"/>
        <v>0.39922071203585285</v>
      </c>
      <c r="BH54" s="24">
        <f t="shared" si="42"/>
        <v>0.25462253898238463</v>
      </c>
      <c r="BI54" s="24">
        <f t="shared" si="33"/>
        <v>0.73432761888526055</v>
      </c>
      <c r="BJ54" s="24">
        <f t="shared" si="33"/>
        <v>0.4438249565872161</v>
      </c>
      <c r="BK54" s="24">
        <f t="shared" si="33"/>
        <v>0.19553245871269298</v>
      </c>
      <c r="BL54" s="24">
        <f t="shared" si="33"/>
        <v>0.42274593940308236</v>
      </c>
      <c r="BM54" s="24">
        <f t="shared" si="33"/>
        <v>0.47959695234610544</v>
      </c>
      <c r="BN54" s="24">
        <f t="shared" si="33"/>
        <v>0.47680864248852206</v>
      </c>
      <c r="BO54" s="24">
        <f t="shared" si="33"/>
        <v>0.5000410285729624</v>
      </c>
      <c r="BP54" s="24" t="e">
        <f t="shared" si="33"/>
        <v>#DIV/0!</v>
      </c>
      <c r="BQ54" s="24">
        <f t="shared" si="33"/>
        <v>0.43596301718516295</v>
      </c>
      <c r="BR54" s="21"/>
      <c r="BS54" s="35">
        <f t="shared" si="11"/>
        <v>44197</v>
      </c>
      <c r="BT54" s="24">
        <f t="shared" si="41"/>
        <v>1.9842757602475464E-2</v>
      </c>
      <c r="BU54" s="24">
        <f t="shared" si="40"/>
        <v>1.2422476273239379E-3</v>
      </c>
      <c r="BV54" s="24">
        <f t="shared" si="40"/>
        <v>4.522180205247449E-3</v>
      </c>
      <c r="BW54" s="24">
        <f t="shared" si="40"/>
        <v>5.0769006125177436E-3</v>
      </c>
      <c r="BX54" s="24">
        <f t="shared" si="40"/>
        <v>1.8371161116860018E-3</v>
      </c>
      <c r="BY54" s="24">
        <f t="shared" si="40"/>
        <v>3.71800457930663E-3</v>
      </c>
      <c r="BZ54" s="24">
        <f t="shared" si="40"/>
        <v>5.822632736262468E-3</v>
      </c>
      <c r="CA54" s="24">
        <f t="shared" si="40"/>
        <v>4.0219140000943053E-3</v>
      </c>
      <c r="CB54" s="24">
        <f t="shared" si="40"/>
        <v>2.9777587762016009E-3</v>
      </c>
      <c r="CC54" s="24">
        <f t="shared" si="40"/>
        <v>3.9522103317310333E-4</v>
      </c>
      <c r="CD54" s="24">
        <f t="shared" si="40"/>
        <v>5.0099160342150038E-3</v>
      </c>
      <c r="CE54" s="24">
        <f t="shared" si="40"/>
        <v>6.5733127622821623E-4</v>
      </c>
      <c r="CF54" s="24">
        <f t="shared" si="14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4"/>
        <v>429.92038352000003</v>
      </c>
      <c r="S55" s="19">
        <f t="shared" si="5"/>
        <v>424.88920172484046</v>
      </c>
      <c r="T55" s="19">
        <f t="shared" si="6"/>
        <v>402.1064889198995</v>
      </c>
      <c r="U55" s="19">
        <f t="shared" si="7"/>
        <v>403.76237306034488</v>
      </c>
      <c r="V55" s="19"/>
      <c r="W55" s="20">
        <f t="shared" si="8"/>
        <v>420.62574232154208</v>
      </c>
      <c r="X55" s="21"/>
      <c r="Y55" s="41">
        <f t="shared" si="43"/>
        <v>3.2923617102607272E-2</v>
      </c>
      <c r="Z55" s="24">
        <f t="shared" si="43"/>
        <v>3.9117028456588709E-2</v>
      </c>
      <c r="AA55" s="24">
        <f t="shared" si="43"/>
        <v>4.0473751117492851E-2</v>
      </c>
      <c r="AB55" s="24">
        <f t="shared" si="43"/>
        <v>2.405221928062673E-2</v>
      </c>
      <c r="AC55" s="24">
        <f t="shared" si="43"/>
        <v>8.2974066807244284E-3</v>
      </c>
      <c r="AD55" s="24">
        <f t="shared" si="43"/>
        <v>4.9063308554663898E-2</v>
      </c>
      <c r="AE55" s="24">
        <f t="shared" si="43"/>
        <v>3.1666371475872701E-2</v>
      </c>
      <c r="AF55" s="24">
        <f t="shared" si="43"/>
        <v>4.1375378336320656E-2</v>
      </c>
      <c r="AG55" s="24">
        <f t="shared" si="43"/>
        <v>1.5487626473924987E-2</v>
      </c>
      <c r="AH55" s="24">
        <f t="shared" si="43"/>
        <v>2.6408018333175409E-2</v>
      </c>
      <c r="AI55" s="24">
        <f t="shared" si="43"/>
        <v>7.2441743229023636E-4</v>
      </c>
      <c r="AJ55" s="24">
        <f t="shared" si="43"/>
        <v>3.925382053545845E-2</v>
      </c>
      <c r="AK55" s="24">
        <f t="shared" si="43"/>
        <v>2.5346550666458523E-2</v>
      </c>
      <c r="AL55" s="24">
        <f t="shared" si="43"/>
        <v>1.6517113841437503E-2</v>
      </c>
      <c r="AM55" s="24">
        <f t="shared" si="43"/>
        <v>3.9656775440921388E-2</v>
      </c>
      <c r="AN55" s="24">
        <f t="shared" si="43"/>
        <v>1.9109387853286419E-2</v>
      </c>
      <c r="AO55" s="24">
        <f t="shared" si="45"/>
        <v>3.2924511287913516E-2</v>
      </c>
      <c r="AP55" s="24">
        <f t="shared" si="45"/>
        <v>3.6013455545659268E-2</v>
      </c>
      <c r="AQ55" s="24">
        <f t="shared" si="45"/>
        <v>3.2300413223403934E-2</v>
      </c>
      <c r="AR55" s="24">
        <f t="shared" si="39"/>
        <v>3.0358273792455925E-2</v>
      </c>
      <c r="AS55" s="24" t="e">
        <f t="shared" si="39"/>
        <v>#DIV/0!</v>
      </c>
      <c r="AT55" s="24">
        <f t="shared" si="39"/>
        <v>3.054811116263112E-2</v>
      </c>
      <c r="AU55" s="21"/>
      <c r="AV55" s="24">
        <f t="shared" si="44"/>
        <v>0.44317588645482875</v>
      </c>
      <c r="AW55" s="24">
        <f t="shared" si="44"/>
        <v>0.49489364006834102</v>
      </c>
      <c r="AX55" s="24">
        <f t="shared" si="44"/>
        <v>0.39239171981412602</v>
      </c>
      <c r="AY55" s="24">
        <f t="shared" si="44"/>
        <v>0.68415242571250134</v>
      </c>
      <c r="AZ55" s="24">
        <f t="shared" si="44"/>
        <v>0.18910690285794307</v>
      </c>
      <c r="BA55" s="24">
        <f t="shared" si="44"/>
        <v>0.46973845247268931</v>
      </c>
      <c r="BB55" s="24">
        <f t="shared" si="44"/>
        <v>0.47570396809600335</v>
      </c>
      <c r="BC55" s="24">
        <f t="shared" si="44"/>
        <v>0.39673221380680412</v>
      </c>
      <c r="BD55" s="24">
        <f t="shared" si="42"/>
        <v>0.24452879280741358</v>
      </c>
      <c r="BE55" s="24">
        <f t="shared" si="42"/>
        <v>0.43510093460148158</v>
      </c>
      <c r="BF55" s="24">
        <f t="shared" si="42"/>
        <v>0.29311239275437617</v>
      </c>
      <c r="BG55" s="24">
        <f t="shared" si="42"/>
        <v>0.41991312213952403</v>
      </c>
      <c r="BH55" s="24">
        <f t="shared" si="42"/>
        <v>0.24961614911656382</v>
      </c>
      <c r="BI55" s="24">
        <f t="shared" si="33"/>
        <v>0.7062502188860742</v>
      </c>
      <c r="BJ55" s="24">
        <f t="shared" si="33"/>
        <v>0.46297828426450449</v>
      </c>
      <c r="BK55" s="24">
        <f t="shared" si="33"/>
        <v>0.23590835720200132</v>
      </c>
      <c r="BL55" s="24">
        <f t="shared" si="33"/>
        <v>0.44319332167768399</v>
      </c>
      <c r="BM55" s="24">
        <f t="shared" si="33"/>
        <v>0.4901667853107512</v>
      </c>
      <c r="BN55" s="24">
        <f t="shared" si="33"/>
        <v>0.49290828134878595</v>
      </c>
      <c r="BO55" s="24">
        <f t="shared" si="33"/>
        <v>0.51484730256070077</v>
      </c>
      <c r="BP55" s="24" t="e">
        <f t="shared" si="33"/>
        <v>#DIV/0!</v>
      </c>
      <c r="BQ55" s="24">
        <f t="shared" si="33"/>
        <v>0.45831423661946591</v>
      </c>
      <c r="BR55" s="21"/>
      <c r="BS55" s="35">
        <f t="shared" si="11"/>
        <v>44228</v>
      </c>
      <c r="BT55" s="24">
        <f t="shared" si="41"/>
        <v>1.4280663186253068E-2</v>
      </c>
      <c r="BU55" s="24">
        <f t="shared" si="40"/>
        <v>1.0166119713638328E-3</v>
      </c>
      <c r="BV55" s="24">
        <f t="shared" si="40"/>
        <v>2.763564735428731E-3</v>
      </c>
      <c r="BW55" s="24">
        <f t="shared" si="40"/>
        <v>6.1102329589834709E-4</v>
      </c>
      <c r="BX55" s="24">
        <f t="shared" si="40"/>
        <v>2.898661724988703E-3</v>
      </c>
      <c r="BY55" s="24">
        <f t="shared" si="40"/>
        <v>2.270475420269669E-3</v>
      </c>
      <c r="BZ55" s="24">
        <f t="shared" si="40"/>
        <v>3.4679197933567447E-3</v>
      </c>
      <c r="CA55" s="24">
        <f t="shared" si="40"/>
        <v>4.3434151444361947E-4</v>
      </c>
      <c r="CB55" s="24">
        <f t="shared" si="40"/>
        <v>1.5218274261685528E-3</v>
      </c>
      <c r="CC55" s="24">
        <f t="shared" si="40"/>
        <v>1.2522857783322189E-5</v>
      </c>
      <c r="CD55" s="24">
        <f t="shared" si="40"/>
        <v>2.8737822456620372E-3</v>
      </c>
      <c r="CE55" s="24">
        <f t="shared" si="40"/>
        <v>7.7325583490644176E-4</v>
      </c>
      <c r="CF55" s="24">
        <f t="shared" si="14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4"/>
        <v>447.91329514</v>
      </c>
      <c r="S56" s="19">
        <f t="shared" si="5"/>
        <v>441.69892947168267</v>
      </c>
      <c r="T56" s="19">
        <f t="shared" si="6"/>
        <v>419.23380351660614</v>
      </c>
      <c r="U56" s="19">
        <f t="shared" si="7"/>
        <v>420.88857255747132</v>
      </c>
      <c r="V56" s="19"/>
      <c r="W56" s="20">
        <f t="shared" si="8"/>
        <v>441.62684170726538</v>
      </c>
      <c r="X56" s="21"/>
      <c r="Y56" s="41">
        <f t="shared" si="43"/>
        <v>4.1850519470913339E-2</v>
      </c>
      <c r="Z56" s="24">
        <f t="shared" si="43"/>
        <v>3.507849701351673E-2</v>
      </c>
      <c r="AA56" s="24">
        <f t="shared" si="43"/>
        <v>6.4501240342064392E-2</v>
      </c>
      <c r="AB56" s="24">
        <f t="shared" si="43"/>
        <v>5.981119936872803E-2</v>
      </c>
      <c r="AC56" s="24">
        <f t="shared" si="43"/>
        <v>1.5183033562495396E-2</v>
      </c>
      <c r="AD56" s="24">
        <f t="shared" si="43"/>
        <v>3.0428646295337369E-2</v>
      </c>
      <c r="AE56" s="24">
        <f t="shared" si="43"/>
        <v>3.6139772665358283E-2</v>
      </c>
      <c r="AF56" s="24">
        <f t="shared" si="43"/>
        <v>5.585796685158595E-2</v>
      </c>
      <c r="AG56" s="24">
        <f t="shared" si="43"/>
        <v>6.0163118221161493E-3</v>
      </c>
      <c r="AH56" s="24">
        <f t="shared" si="43"/>
        <v>2.7095306307954425E-2</v>
      </c>
      <c r="AI56" s="24">
        <f t="shared" si="43"/>
        <v>0.26852719925361113</v>
      </c>
      <c r="AJ56" s="24">
        <f t="shared" si="43"/>
        <v>4.3223843963013264E-2</v>
      </c>
      <c r="AK56" s="24">
        <f t="shared" si="43"/>
        <v>2.97102565776588E-2</v>
      </c>
      <c r="AL56" s="24">
        <f t="shared" si="43"/>
        <v>2.6270915278852502E-2</v>
      </c>
      <c r="AM56" s="24">
        <f t="shared" si="43"/>
        <v>4.2155982572361195E-2</v>
      </c>
      <c r="AN56" s="24">
        <f t="shared" si="43"/>
        <v>5.220163048630222E-2</v>
      </c>
      <c r="AO56" s="24">
        <f t="shared" si="45"/>
        <v>4.1851729552067063E-2</v>
      </c>
      <c r="AP56" s="24">
        <f t="shared" si="45"/>
        <v>3.9562614626596826E-2</v>
      </c>
      <c r="AQ56" s="24">
        <f t="shared" si="45"/>
        <v>4.2593977139519401E-2</v>
      </c>
      <c r="AR56" s="24">
        <f t="shared" si="39"/>
        <v>4.241653170234061E-2</v>
      </c>
      <c r="AS56" s="24" t="e">
        <f t="shared" si="39"/>
        <v>#DIV/0!</v>
      </c>
      <c r="AT56" s="24">
        <f t="shared" si="39"/>
        <v>4.9928231376930921E-2</v>
      </c>
      <c r="AU56" s="21"/>
      <c r="AV56" s="24">
        <f t="shared" si="44"/>
        <v>0.44870088957658449</v>
      </c>
      <c r="AW56" s="24">
        <f t="shared" si="44"/>
        <v>0.47358700776128204</v>
      </c>
      <c r="AX56" s="24">
        <f t="shared" si="44"/>
        <v>0.44065107581254992</v>
      </c>
      <c r="AY56" s="24">
        <f t="shared" si="44"/>
        <v>0.72160679027643981</v>
      </c>
      <c r="AZ56" s="24">
        <f t="shared" si="44"/>
        <v>0.19993531750111382</v>
      </c>
      <c r="BA56" s="24">
        <f t="shared" si="44"/>
        <v>0.47389112044605963</v>
      </c>
      <c r="BB56" s="24">
        <f t="shared" si="44"/>
        <v>0.4907558600452</v>
      </c>
      <c r="BC56" s="24">
        <f t="shared" si="44"/>
        <v>0.46678314706760116</v>
      </c>
      <c r="BD56" s="24">
        <f t="shared" si="42"/>
        <v>0.14553417301002236</v>
      </c>
      <c r="BE56" s="24">
        <f t="shared" si="42"/>
        <v>0.426449071657657</v>
      </c>
      <c r="BF56" s="24">
        <f t="shared" si="42"/>
        <v>0.39949287813227619</v>
      </c>
      <c r="BG56" s="24">
        <f t="shared" si="42"/>
        <v>0.43467241829194503</v>
      </c>
      <c r="BH56" s="24">
        <f t="shared" si="42"/>
        <v>0.25707335657457842</v>
      </c>
      <c r="BI56" s="24">
        <f t="shared" si="33"/>
        <v>0.64766708664196604</v>
      </c>
      <c r="BJ56" s="24">
        <f t="shared" si="33"/>
        <v>0.47237100522160191</v>
      </c>
      <c r="BK56" s="24">
        <f t="shared" si="33"/>
        <v>0.2596169177179386</v>
      </c>
      <c r="BL56" s="24">
        <f t="shared" ref="BL56:BQ95" si="46">+R56/R44-1</f>
        <v>0.44872496885887481</v>
      </c>
      <c r="BM56" s="24">
        <f t="shared" si="46"/>
        <v>0.4881248541517933</v>
      </c>
      <c r="BN56" s="24">
        <f t="shared" si="46"/>
        <v>0.50814417389283273</v>
      </c>
      <c r="BO56" s="24">
        <f t="shared" si="46"/>
        <v>0.53023841483710443</v>
      </c>
      <c r="BP56" s="24" t="e">
        <f t="shared" si="46"/>
        <v>#DIV/0!</v>
      </c>
      <c r="BQ56" s="24">
        <f t="shared" si="46"/>
        <v>0.47804587146616884</v>
      </c>
      <c r="BR56" s="21"/>
      <c r="BS56" s="35">
        <f t="shared" si="11"/>
        <v>44256</v>
      </c>
      <c r="BT56" s="24">
        <f t="shared" si="41"/>
        <v>1.2883081432700437E-2</v>
      </c>
      <c r="BU56" s="24">
        <f t="shared" si="40"/>
        <v>1.6319721751719275E-3</v>
      </c>
      <c r="BV56" s="24">
        <f t="shared" si="40"/>
        <v>6.8131961847626007E-3</v>
      </c>
      <c r="BW56" s="24">
        <f t="shared" si="40"/>
        <v>1.0914262294548188E-3</v>
      </c>
      <c r="BX56" s="24">
        <f t="shared" si="40"/>
        <v>1.8258152364798727E-3</v>
      </c>
      <c r="BY56" s="24">
        <f t="shared" si="40"/>
        <v>2.5880638456338878E-3</v>
      </c>
      <c r="BZ56" s="24">
        <f t="shared" si="40"/>
        <v>4.7201009633925694E-3</v>
      </c>
      <c r="CA56" s="24">
        <f t="shared" si="40"/>
        <v>1.6587588057449064E-4</v>
      </c>
      <c r="CB56" s="24">
        <f t="shared" si="40"/>
        <v>1.5515846968097591E-3</v>
      </c>
      <c r="CC56" s="24">
        <f t="shared" si="40"/>
        <v>4.497271713549229E-3</v>
      </c>
      <c r="CD56" s="24">
        <f t="shared" si="40"/>
        <v>3.1838216665402925E-3</v>
      </c>
      <c r="CE56" s="24">
        <f t="shared" si="40"/>
        <v>8.9973208856940722E-4</v>
      </c>
      <c r="CF56" s="24">
        <f t="shared" si="14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4"/>
        <v>465.80258188999994</v>
      </c>
      <c r="S57" s="19">
        <f t="shared" si="5"/>
        <v>459.6121261985603</v>
      </c>
      <c r="T57" s="19">
        <f t="shared" si="6"/>
        <v>437.13152863522185</v>
      </c>
      <c r="U57" s="19">
        <f t="shared" si="7"/>
        <v>439.05332701149422</v>
      </c>
      <c r="V57" s="19"/>
      <c r="W57" s="20">
        <f t="shared" si="8"/>
        <v>459.47745310315611</v>
      </c>
      <c r="X57" s="21"/>
      <c r="Y57" s="41">
        <f t="shared" si="43"/>
        <v>3.9937666118565973E-2</v>
      </c>
      <c r="Z57" s="24">
        <f t="shared" si="43"/>
        <v>3.9203087014259896E-2</v>
      </c>
      <c r="AA57" s="24">
        <f t="shared" si="43"/>
        <v>3.1926450954733676E-2</v>
      </c>
      <c r="AB57" s="24">
        <f t="shared" si="43"/>
        <v>5.9895375904807091E-2</v>
      </c>
      <c r="AC57" s="24">
        <f t="shared" si="43"/>
        <v>4.2379226945354231E-2</v>
      </c>
      <c r="AD57" s="24">
        <f t="shared" si="43"/>
        <v>2.9504529550461678E-2</v>
      </c>
      <c r="AE57" s="24">
        <f t="shared" si="43"/>
        <v>3.4552428500276955E-2</v>
      </c>
      <c r="AF57" s="24">
        <f t="shared" si="43"/>
        <v>5.384371680426403E-2</v>
      </c>
      <c r="AG57" s="24">
        <f t="shared" si="43"/>
        <v>4.5581191687742439E-3</v>
      </c>
      <c r="AH57" s="24">
        <f t="shared" si="43"/>
        <v>2.96527282811343E-2</v>
      </c>
      <c r="AI57" s="24">
        <f t="shared" si="43"/>
        <v>1.6234110684093084E-2</v>
      </c>
      <c r="AJ57" s="24">
        <f t="shared" si="43"/>
        <v>4.1036549382297949E-2</v>
      </c>
      <c r="AK57" s="24">
        <f t="shared" si="43"/>
        <v>3.0905007281224695E-2</v>
      </c>
      <c r="AL57" s="24">
        <f t="shared" si="43"/>
        <v>2.353418304364574E-2</v>
      </c>
      <c r="AM57" s="24">
        <f t="shared" si="43"/>
        <v>4.4124879665296879E-2</v>
      </c>
      <c r="AN57" s="24">
        <f t="shared" si="43"/>
        <v>3.5457794935437326E-2</v>
      </c>
      <c r="AO57" s="24">
        <f t="shared" si="45"/>
        <v>3.9939173371508208E-2</v>
      </c>
      <c r="AP57" s="24">
        <f t="shared" si="45"/>
        <v>4.0555218796440418E-2</v>
      </c>
      <c r="AQ57" s="24">
        <f t="shared" si="45"/>
        <v>4.2691512393529418E-2</v>
      </c>
      <c r="AR57" s="24">
        <f t="shared" si="39"/>
        <v>4.3158107961086323E-2</v>
      </c>
      <c r="AS57" s="24" t="e">
        <f t="shared" si="39"/>
        <v>#DIV/0!</v>
      </c>
      <c r="AT57" s="24">
        <f t="shared" si="39"/>
        <v>4.042012330338185E-2</v>
      </c>
      <c r="AU57" s="21"/>
      <c r="AV57" s="24">
        <f t="shared" si="44"/>
        <v>0.46850155141941796</v>
      </c>
      <c r="AW57" s="24">
        <f t="shared" si="44"/>
        <v>0.46318560022604571</v>
      </c>
      <c r="AX57" s="24">
        <f t="shared" si="44"/>
        <v>0.46518405196418167</v>
      </c>
      <c r="AY57" s="24">
        <f t="shared" si="44"/>
        <v>0.77862865617295896</v>
      </c>
      <c r="AZ57" s="24">
        <f t="shared" si="44"/>
        <v>0.24886144591356851</v>
      </c>
      <c r="BA57" s="24">
        <f t="shared" si="44"/>
        <v>0.49330976907966484</v>
      </c>
      <c r="BB57" s="24">
        <f t="shared" si="44"/>
        <v>0.50865973671668763</v>
      </c>
      <c r="BC57" s="24">
        <f t="shared" si="44"/>
        <v>0.51861925809845455</v>
      </c>
      <c r="BD57" s="24">
        <f t="shared" si="42"/>
        <v>0.20263342375250648</v>
      </c>
      <c r="BE57" s="24">
        <f t="shared" si="42"/>
        <v>0.43084221585601012</v>
      </c>
      <c r="BF57" s="24">
        <f t="shared" si="42"/>
        <v>0.41244344776333453</v>
      </c>
      <c r="BG57" s="24">
        <f t="shared" si="42"/>
        <v>0.45581749929058391</v>
      </c>
      <c r="BH57" s="24">
        <f t="shared" si="42"/>
        <v>0.29472246871709351</v>
      </c>
      <c r="BI57" s="24">
        <f t="shared" si="42"/>
        <v>0.57831309612496917</v>
      </c>
      <c r="BJ57" s="24">
        <f t="shared" si="42"/>
        <v>0.49528648575473366</v>
      </c>
      <c r="BK57" s="24">
        <f t="shared" si="42"/>
        <v>0.31085193579779591</v>
      </c>
      <c r="BL57" s="24">
        <f t="shared" si="46"/>
        <v>0.46852281646529326</v>
      </c>
      <c r="BM57" s="24">
        <f t="shared" si="46"/>
        <v>0.49754151336144981</v>
      </c>
      <c r="BN57" s="24">
        <f t="shared" si="46"/>
        <v>0.53932835701778203</v>
      </c>
      <c r="BO57" s="24">
        <f t="shared" si="46"/>
        <v>0.5645807268733789</v>
      </c>
      <c r="BP57" s="24" t="e">
        <f t="shared" si="46"/>
        <v>#DIV/0!</v>
      </c>
      <c r="BQ57" s="24">
        <f t="shared" si="46"/>
        <v>0.51532000096376107</v>
      </c>
      <c r="BR57" s="21"/>
      <c r="BS57" s="35">
        <f t="shared" si="11"/>
        <v>44287</v>
      </c>
      <c r="BT57" s="24">
        <f t="shared" si="41"/>
        <v>1.4304310057477993E-2</v>
      </c>
      <c r="BU57" s="24">
        <f t="shared" si="40"/>
        <v>8.2534606802028561E-4</v>
      </c>
      <c r="BV57" s="24">
        <f t="shared" si="40"/>
        <v>6.9404042995196485E-3</v>
      </c>
      <c r="BW57" s="24">
        <f t="shared" si="40"/>
        <v>2.968436774757454E-3</v>
      </c>
      <c r="BX57" s="24">
        <f t="shared" si="40"/>
        <v>1.750956675496551E-3</v>
      </c>
      <c r="BY57" s="24">
        <f t="shared" si="40"/>
        <v>2.4608269732457797E-3</v>
      </c>
      <c r="BZ57" s="24">
        <f t="shared" si="40"/>
        <v>4.6110654249007328E-3</v>
      </c>
      <c r="CA57" s="24">
        <f t="shared" si="40"/>
        <v>1.2134955532410915E-4</v>
      </c>
      <c r="CB57" s="24">
        <f t="shared" si="40"/>
        <v>1.6739844232274107E-3</v>
      </c>
      <c r="CC57" s="24">
        <f t="shared" si="40"/>
        <v>3.310424738870832E-4</v>
      </c>
      <c r="CD57" s="24">
        <f t="shared" si="40"/>
        <v>3.0266923191128521E-3</v>
      </c>
      <c r="CE57" s="24">
        <f t="shared" si="40"/>
        <v>9.2500756289481967E-4</v>
      </c>
      <c r="CF57" s="24">
        <f t="shared" si="14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4"/>
        <v>480.92059381999991</v>
      </c>
      <c r="S58" s="19">
        <f t="shared" si="5"/>
        <v>474.30228306396839</v>
      </c>
      <c r="T58" s="19">
        <f t="shared" si="6"/>
        <v>451.2490173318447</v>
      </c>
      <c r="U58" s="19">
        <f t="shared" si="7"/>
        <v>451.77310775862071</v>
      </c>
      <c r="V58" s="19"/>
      <c r="W58" s="20">
        <f t="shared" si="8"/>
        <v>474.95102944291466</v>
      </c>
      <c r="X58" s="21"/>
      <c r="Y58" s="41">
        <f t="shared" si="43"/>
        <v>3.2453268469876617E-2</v>
      </c>
      <c r="Z58" s="24">
        <f t="shared" si="43"/>
        <v>3.2500187293020844E-2</v>
      </c>
      <c r="AA58" s="24">
        <f t="shared" si="43"/>
        <v>1.9939657128008381E-2</v>
      </c>
      <c r="AB58" s="24">
        <f t="shared" si="43"/>
        <v>3.257005534629287E-2</v>
      </c>
      <c r="AC58" s="24">
        <f t="shared" si="43"/>
        <v>1.6443624031497128E-2</v>
      </c>
      <c r="AD58" s="24">
        <f t="shared" si="43"/>
        <v>2.5229922021972051E-2</v>
      </c>
      <c r="AE58" s="24">
        <f t="shared" si="43"/>
        <v>4.7655791768466571E-2</v>
      </c>
      <c r="AF58" s="24">
        <f t="shared" si="43"/>
        <v>5.2071351103493813E-2</v>
      </c>
      <c r="AG58" s="24">
        <f t="shared" si="43"/>
        <v>4.7324607282299702E-3</v>
      </c>
      <c r="AH58" s="24">
        <f t="shared" si="43"/>
        <v>2.3586851421575794E-2</v>
      </c>
      <c r="AI58" s="24">
        <f t="shared" si="43"/>
        <v>3.1819878127097301E-3</v>
      </c>
      <c r="AJ58" s="24">
        <f t="shared" si="43"/>
        <v>4.4112553036426361E-2</v>
      </c>
      <c r="AK58" s="24">
        <f t="shared" si="43"/>
        <v>3.2195316119036255E-2</v>
      </c>
      <c r="AL58" s="24">
        <f t="shared" si="43"/>
        <v>2.5149439801574802E-2</v>
      </c>
      <c r="AM58" s="24">
        <f t="shared" si="43"/>
        <v>3.5146831609344176E-2</v>
      </c>
      <c r="AN58" s="24">
        <f t="shared" si="43"/>
        <v>2.7073511440850684E-2</v>
      </c>
      <c r="AO58" s="24">
        <f t="shared" si="45"/>
        <v>3.2455835407048328E-2</v>
      </c>
      <c r="AP58" s="24">
        <f t="shared" si="45"/>
        <v>3.1962074166558718E-2</v>
      </c>
      <c r="AQ58" s="24">
        <f t="shared" si="45"/>
        <v>3.2295745723716962E-2</v>
      </c>
      <c r="AR58" s="24">
        <f t="shared" si="39"/>
        <v>2.8970924406167775E-2</v>
      </c>
      <c r="AS58" s="24" t="e">
        <f t="shared" si="39"/>
        <v>#DIV/0!</v>
      </c>
      <c r="AT58" s="24">
        <f t="shared" si="39"/>
        <v>3.367646493915033E-2</v>
      </c>
      <c r="AU58" s="21"/>
      <c r="AV58" s="24">
        <f t="shared" si="44"/>
        <v>0.49119066555660473</v>
      </c>
      <c r="AW58" s="24">
        <f t="shared" si="44"/>
        <v>0.50136528203114294</v>
      </c>
      <c r="AX58" s="24">
        <f t="shared" si="44"/>
        <v>0.48638290935924244</v>
      </c>
      <c r="AY58" s="24">
        <f t="shared" si="44"/>
        <v>0.71975295418319551</v>
      </c>
      <c r="AZ58" s="24">
        <f t="shared" si="44"/>
        <v>0.2677377432907988</v>
      </c>
      <c r="BA58" s="24">
        <f t="shared" si="44"/>
        <v>0.49167210059337174</v>
      </c>
      <c r="BB58" s="24">
        <f t="shared" si="44"/>
        <v>0.55715299792460149</v>
      </c>
      <c r="BC58" s="24">
        <f t="shared" si="44"/>
        <v>0.58206861900390883</v>
      </c>
      <c r="BD58" s="24">
        <f t="shared" si="42"/>
        <v>0.20113730208682012</v>
      </c>
      <c r="BE58" s="24">
        <f t="shared" si="42"/>
        <v>0.42039684636244257</v>
      </c>
      <c r="BF58" s="24">
        <f t="shared" si="42"/>
        <v>0.42244460462459421</v>
      </c>
      <c r="BG58" s="24">
        <f t="shared" si="42"/>
        <v>0.49500509453412866</v>
      </c>
      <c r="BH58" s="24">
        <f t="shared" si="42"/>
        <v>0.29554504482806743</v>
      </c>
      <c r="BI58" s="24">
        <f t="shared" si="42"/>
        <v>0.56973283607593972</v>
      </c>
      <c r="BJ58" s="24">
        <f t="shared" si="42"/>
        <v>0.51975427766398274</v>
      </c>
      <c r="BK58" s="24">
        <f t="shared" si="42"/>
        <v>0.34307848927090401</v>
      </c>
      <c r="BL58" s="24">
        <f t="shared" si="46"/>
        <v>0.49121670582797372</v>
      </c>
      <c r="BM58" s="24">
        <f t="shared" si="46"/>
        <v>0.51424215513489901</v>
      </c>
      <c r="BN58" s="24">
        <f t="shared" si="46"/>
        <v>0.53064309312360147</v>
      </c>
      <c r="BO58" s="24">
        <f t="shared" si="46"/>
        <v>0.54113182036856489</v>
      </c>
      <c r="BP58" s="24" t="e">
        <f t="shared" si="46"/>
        <v>#DIV/0!</v>
      </c>
      <c r="BQ58" s="24">
        <f t="shared" si="46"/>
        <v>0.52261002916578914</v>
      </c>
      <c r="BR58" s="21"/>
      <c r="BS58" s="35">
        <f t="shared" si="11"/>
        <v>44317</v>
      </c>
      <c r="BT58" s="24">
        <f t="shared" si="41"/>
        <v>1.185019869085163E-2</v>
      </c>
      <c r="BU58" s="24">
        <f t="shared" si="40"/>
        <v>5.1149873657951341E-4</v>
      </c>
      <c r="BV58" s="24">
        <f t="shared" si="40"/>
        <v>3.8464993269629296E-3</v>
      </c>
      <c r="BW58" s="24">
        <f t="shared" si="40"/>
        <v>1.1544915296082645E-3</v>
      </c>
      <c r="BX58" s="24">
        <f t="shared" si="40"/>
        <v>1.4822571967737189E-3</v>
      </c>
      <c r="BY58" s="24">
        <f t="shared" si="40"/>
        <v>3.3764738223997877E-3</v>
      </c>
      <c r="BZ58" s="24">
        <f t="shared" si="40"/>
        <v>4.5189132222267616E-3</v>
      </c>
      <c r="CA58" s="24">
        <f t="shared" si="40"/>
        <v>1.2170468377991448E-4</v>
      </c>
      <c r="CB58" s="24">
        <f t="shared" si="40"/>
        <v>1.3183787427624395E-3</v>
      </c>
      <c r="CC58" s="24">
        <f t="shared" si="40"/>
        <v>6.340743539595285E-5</v>
      </c>
      <c r="CD58" s="24">
        <f t="shared" si="40"/>
        <v>3.2570040725720824E-3</v>
      </c>
      <c r="CE58" s="24">
        <f t="shared" si="40"/>
        <v>9.5525752524157348E-4</v>
      </c>
      <c r="CF58" s="24">
        <f t="shared" si="14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4"/>
        <v>496.7255957399999</v>
      </c>
      <c r="S59" s="19">
        <f t="shared" si="5"/>
        <v>488.5323072932228</v>
      </c>
      <c r="T59" s="19">
        <f t="shared" si="6"/>
        <v>462.20435671225226</v>
      </c>
      <c r="U59" s="19">
        <f t="shared" si="7"/>
        <v>462.11253390804603</v>
      </c>
      <c r="V59" s="19"/>
      <c r="W59" s="20">
        <f t="shared" si="8"/>
        <v>489.15147917814028</v>
      </c>
      <c r="X59" s="21"/>
      <c r="Y59" s="41">
        <f t="shared" si="43"/>
        <v>3.2863347983856483E-2</v>
      </c>
      <c r="Z59" s="24">
        <f t="shared" si="43"/>
        <v>3.3743110599529391E-2</v>
      </c>
      <c r="AA59" s="24">
        <f t="shared" si="43"/>
        <v>5.2112959653670909E-2</v>
      </c>
      <c r="AB59" s="24">
        <f t="shared" si="43"/>
        <v>2.4139071715549854E-2</v>
      </c>
      <c r="AC59" s="24">
        <f t="shared" si="43"/>
        <v>4.5182022542892941E-2</v>
      </c>
      <c r="AD59" s="24">
        <f t="shared" si="43"/>
        <v>3.259297101518821E-2</v>
      </c>
      <c r="AE59" s="24">
        <f t="shared" si="43"/>
        <v>4.5871208591390822E-2</v>
      </c>
      <c r="AF59" s="24">
        <f t="shared" si="43"/>
        <v>3.2819426512339822E-2</v>
      </c>
      <c r="AG59" s="24">
        <f t="shared" si="43"/>
        <v>6.7147037443355595E-2</v>
      </c>
      <c r="AH59" s="24">
        <f t="shared" si="43"/>
        <v>1.6744315021836487E-2</v>
      </c>
      <c r="AI59" s="24">
        <f t="shared" si="43"/>
        <v>3.8247645287596832E-3</v>
      </c>
      <c r="AJ59" s="24">
        <f t="shared" si="43"/>
        <v>2.9151607539357638E-2</v>
      </c>
      <c r="AK59" s="24">
        <f t="shared" si="43"/>
        <v>1.028207849520002E-2</v>
      </c>
      <c r="AL59" s="24">
        <f t="shared" si="43"/>
        <v>3.384372121668644E-4</v>
      </c>
      <c r="AM59" s="24">
        <f t="shared" si="43"/>
        <v>3.737019196654745E-2</v>
      </c>
      <c r="AN59" s="24">
        <f t="shared" si="43"/>
        <v>3.8197385171597986E-2</v>
      </c>
      <c r="AO59" s="24">
        <f t="shared" si="45"/>
        <v>3.2864057233355837E-2</v>
      </c>
      <c r="AP59" s="24">
        <f t="shared" si="45"/>
        <v>3.0002015038445906E-2</v>
      </c>
      <c r="AQ59" s="24">
        <f t="shared" si="45"/>
        <v>2.4277813268568593E-2</v>
      </c>
      <c r="AR59" s="24">
        <f t="shared" si="39"/>
        <v>2.2886324953519832E-2</v>
      </c>
      <c r="AS59" s="24" t="e">
        <f t="shared" si="39"/>
        <v>#DIV/0!</v>
      </c>
      <c r="AT59" s="24">
        <f t="shared" si="39"/>
        <v>2.9898766093594542E-2</v>
      </c>
      <c r="AU59" s="21"/>
      <c r="AV59" s="24">
        <f t="shared" si="44"/>
        <v>0.50689039858314966</v>
      </c>
      <c r="AW59" s="24">
        <f t="shared" si="44"/>
        <v>0.53483301283170892</v>
      </c>
      <c r="AX59" s="24">
        <f t="shared" si="44"/>
        <v>0.50376367926536858</v>
      </c>
      <c r="AY59" s="24">
        <f t="shared" si="44"/>
        <v>0.62519611786839402</v>
      </c>
      <c r="AZ59" s="24">
        <f t="shared" si="44"/>
        <v>0.31588761160746825</v>
      </c>
      <c r="BA59" s="24">
        <f t="shared" si="44"/>
        <v>0.47986862421504806</v>
      </c>
      <c r="BB59" s="24">
        <f t="shared" si="44"/>
        <v>0.57586110442932537</v>
      </c>
      <c r="BC59" s="24">
        <f t="shared" si="44"/>
        <v>0.62725537877713933</v>
      </c>
      <c r="BD59" s="24">
        <f t="shared" si="42"/>
        <v>0.29042629900807038</v>
      </c>
      <c r="BE59" s="24">
        <f t="shared" si="42"/>
        <v>0.42412228197305324</v>
      </c>
      <c r="BF59" s="24">
        <f t="shared" si="42"/>
        <v>0.37077079197316576</v>
      </c>
      <c r="BG59" s="24">
        <f t="shared" si="42"/>
        <v>0.50531600862590254</v>
      </c>
      <c r="BH59" s="24">
        <f t="shared" si="42"/>
        <v>0.31814498298711569</v>
      </c>
      <c r="BI59" s="24">
        <f t="shared" si="42"/>
        <v>0.4851699991510261</v>
      </c>
      <c r="BJ59" s="24">
        <f t="shared" si="42"/>
        <v>0.54644964509827254</v>
      </c>
      <c r="BK59" s="24">
        <f t="shared" si="42"/>
        <v>0.38075925222283469</v>
      </c>
      <c r="BL59" s="24">
        <f t="shared" si="46"/>
        <v>0.5069151998021233</v>
      </c>
      <c r="BM59" s="24">
        <f t="shared" si="46"/>
        <v>0.52085219025840179</v>
      </c>
      <c r="BN59" s="24">
        <f t="shared" si="46"/>
        <v>0.50715068747789904</v>
      </c>
      <c r="BO59" s="24">
        <f t="shared" si="46"/>
        <v>0.50767853134537733</v>
      </c>
      <c r="BP59" s="24" t="e">
        <f t="shared" si="46"/>
        <v>#DIV/0!</v>
      </c>
      <c r="BQ59" s="24">
        <f t="shared" si="46"/>
        <v>0.51883585750249517</v>
      </c>
      <c r="BR59" s="21"/>
      <c r="BS59" s="35">
        <f t="shared" si="11"/>
        <v>44348</v>
      </c>
      <c r="BT59" s="24">
        <f t="shared" si="41"/>
        <v>1.2303951752874805E-2</v>
      </c>
      <c r="BU59" s="24">
        <f t="shared" si="40"/>
        <v>1.3206164198839815E-3</v>
      </c>
      <c r="BV59" s="24">
        <f t="shared" si="40"/>
        <v>2.8511288984743042E-3</v>
      </c>
      <c r="BW59" s="24">
        <f t="shared" si="40"/>
        <v>3.1229984797751429E-3</v>
      </c>
      <c r="BX59" s="24">
        <f t="shared" si="40"/>
        <v>1.9014393582908636E-3</v>
      </c>
      <c r="BY59" s="24">
        <f t="shared" si="40"/>
        <v>3.2978894637875154E-3</v>
      </c>
      <c r="BZ59" s="24">
        <f t="shared" si="40"/>
        <v>2.902290858876101E-3</v>
      </c>
      <c r="CA59" s="24">
        <f t="shared" si="40"/>
        <v>1.6804560549801156E-3</v>
      </c>
      <c r="CB59" s="24">
        <f t="shared" si="40"/>
        <v>9.2788018773352107E-4</v>
      </c>
      <c r="CC59" s="24">
        <f t="shared" si="40"/>
        <v>7.4055224231607818E-5</v>
      </c>
      <c r="CD59" s="24">
        <f t="shared" si="40"/>
        <v>2.1766847287372744E-3</v>
      </c>
      <c r="CE59" s="24">
        <f t="shared" si="40"/>
        <v>3.0500023184936543E-4</v>
      </c>
      <c r="CF59" s="24">
        <f t="shared" si="14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4"/>
        <v>510.40115465999992</v>
      </c>
      <c r="S60" s="19">
        <f t="shared" si="5"/>
        <v>502.33439012630708</v>
      </c>
      <c r="T60" s="19">
        <f t="shared" si="6"/>
        <v>475.27435090706103</v>
      </c>
      <c r="U60" s="19">
        <f t="shared" si="7"/>
        <v>472.91298186063221</v>
      </c>
      <c r="V60" s="19"/>
      <c r="W60" s="20">
        <f t="shared" si="8"/>
        <v>502.06185418343574</v>
      </c>
      <c r="X60" s="21"/>
      <c r="Y60" s="41">
        <f t="shared" si="43"/>
        <v>2.7529381732412039E-2</v>
      </c>
      <c r="Z60" s="24">
        <f t="shared" si="43"/>
        <v>2.7861834341820879E-2</v>
      </c>
      <c r="AA60" s="24">
        <f t="shared" si="43"/>
        <v>3.3442311292900984E-2</v>
      </c>
      <c r="AB60" s="24">
        <f t="shared" si="43"/>
        <v>1.7085008052687201E-2</v>
      </c>
      <c r="AC60" s="24">
        <f t="shared" si="43"/>
        <v>1.2231019716389291E-2</v>
      </c>
      <c r="AD60" s="24">
        <f t="shared" si="43"/>
        <v>2.2911227443618065E-2</v>
      </c>
      <c r="AE60" s="24">
        <f t="shared" si="43"/>
        <v>4.2345150860201741E-2</v>
      </c>
      <c r="AF60" s="24">
        <f t="shared" si="43"/>
        <v>2.7420676883699535E-2</v>
      </c>
      <c r="AG60" s="24">
        <f t="shared" si="43"/>
        <v>2.0577754045375318E-2</v>
      </c>
      <c r="AH60" s="24">
        <f t="shared" si="43"/>
        <v>3.6454506527300534E-2</v>
      </c>
      <c r="AI60" s="24">
        <f t="shared" si="43"/>
        <v>9.432286276370494E-3</v>
      </c>
      <c r="AJ60" s="24">
        <f t="shared" si="43"/>
        <v>4.5355238632867501E-2</v>
      </c>
      <c r="AK60" s="24">
        <f t="shared" si="43"/>
        <v>2.5078039334844426E-2</v>
      </c>
      <c r="AL60" s="24">
        <f t="shared" si="43"/>
        <v>3.873181065530229E-2</v>
      </c>
      <c r="AM60" s="24">
        <f t="shared" si="43"/>
        <v>2.8503731088052486E-2</v>
      </c>
      <c r="AN60" s="24">
        <f t="shared" si="43"/>
        <v>1.5961659052957211E-2</v>
      </c>
      <c r="AO60" s="24">
        <f t="shared" si="45"/>
        <v>2.7531415810426951E-2</v>
      </c>
      <c r="AP60" s="24">
        <f t="shared" si="45"/>
        <v>2.8252139371409246E-2</v>
      </c>
      <c r="AQ60" s="24">
        <f t="shared" si="45"/>
        <v>2.8277522712633285E-2</v>
      </c>
      <c r="AR60" s="24">
        <f t="shared" si="39"/>
        <v>2.3371900046180727E-2</v>
      </c>
      <c r="AS60" s="24" t="e">
        <f t="shared" si="39"/>
        <v>#DIV/0!</v>
      </c>
      <c r="AT60" s="24">
        <f t="shared" si="39"/>
        <v>2.6393408902671833E-2</v>
      </c>
      <c r="AU60" s="21"/>
      <c r="AV60" s="24">
        <f t="shared" si="44"/>
        <v>0.51959551655033898</v>
      </c>
      <c r="AW60" s="24">
        <f t="shared" si="44"/>
        <v>0.56955049820361681</v>
      </c>
      <c r="AX60" s="24">
        <f t="shared" si="44"/>
        <v>0.53402762126244396</v>
      </c>
      <c r="AY60" s="24">
        <f t="shared" si="44"/>
        <v>0.58614449620917064</v>
      </c>
      <c r="AZ60" s="24">
        <f t="shared" si="44"/>
        <v>0.31738551842679041</v>
      </c>
      <c r="BA60" s="24">
        <f t="shared" si="44"/>
        <v>0.45936010883556633</v>
      </c>
      <c r="BB60" s="24">
        <f t="shared" si="44"/>
        <v>0.6022579584465042</v>
      </c>
      <c r="BC60" s="24">
        <f t="shared" si="44"/>
        <v>0.63588398464615636</v>
      </c>
      <c r="BD60" s="24">
        <f t="shared" si="42"/>
        <v>0.32139371574155939</v>
      </c>
      <c r="BE60" s="24">
        <f t="shared" si="42"/>
        <v>0.40444922384214577</v>
      </c>
      <c r="BF60" s="24">
        <f t="shared" si="42"/>
        <v>0.36246193691152651</v>
      </c>
      <c r="BG60" s="24">
        <f t="shared" si="42"/>
        <v>0.54434271667652556</v>
      </c>
      <c r="BH60" s="24">
        <f t="shared" si="42"/>
        <v>0.31317856539508004</v>
      </c>
      <c r="BI60" s="24">
        <f t="shared" si="42"/>
        <v>0.5331975836302858</v>
      </c>
      <c r="BJ60" s="24">
        <f t="shared" si="42"/>
        <v>0.55137824465762231</v>
      </c>
      <c r="BK60" s="24">
        <f t="shared" si="42"/>
        <v>0.39610286219184276</v>
      </c>
      <c r="BL60" s="24">
        <f t="shared" si="46"/>
        <v>0.51962182662446543</v>
      </c>
      <c r="BM60" s="24">
        <f t="shared" si="46"/>
        <v>0.5333114545566997</v>
      </c>
      <c r="BN60" s="24">
        <f t="shared" si="46"/>
        <v>0.49547679645586085</v>
      </c>
      <c r="BO60" s="24">
        <f t="shared" si="46"/>
        <v>0.48171981182335899</v>
      </c>
      <c r="BP60" s="24" t="e">
        <f t="shared" si="46"/>
        <v>#DIV/0!</v>
      </c>
      <c r="BQ60" s="24">
        <f t="shared" si="46"/>
        <v>0.51151465964746667</v>
      </c>
      <c r="BR60" s="21"/>
      <c r="BS60" s="35">
        <f t="shared" si="11"/>
        <v>44378</v>
      </c>
      <c r="BT60" s="24">
        <f t="shared" si="41"/>
        <v>1.0168080400193114E-2</v>
      </c>
      <c r="BU60" s="24">
        <f t="shared" si="40"/>
        <v>8.6327018711942756E-4</v>
      </c>
      <c r="BV60" s="24">
        <f t="shared" si="40"/>
        <v>2.0009099489008068E-3</v>
      </c>
      <c r="BW60" s="24">
        <f t="shared" si="40"/>
        <v>8.5549570965706841E-4</v>
      </c>
      <c r="BX60" s="24">
        <f t="shared" si="40"/>
        <v>1.3362668158049529E-3</v>
      </c>
      <c r="BY60" s="24">
        <f t="shared" si="40"/>
        <v>3.0827260900603685E-3</v>
      </c>
      <c r="BZ60" s="24">
        <f t="shared" si="40"/>
        <v>2.424764968285956E-3</v>
      </c>
      <c r="CA60" s="24">
        <f t="shared" si="40"/>
        <v>5.3208335396869282E-4</v>
      </c>
      <c r="CB60" s="24">
        <f t="shared" si="40"/>
        <v>1.9885871361784769E-3</v>
      </c>
      <c r="CC60" s="24">
        <f t="shared" si="40"/>
        <v>1.7749372785725231E-4</v>
      </c>
      <c r="CD60" s="24">
        <f t="shared" si="40"/>
        <v>3.3744031549351183E-3</v>
      </c>
      <c r="CE60" s="24">
        <f t="shared" si="40"/>
        <v>7.2763338394532626E-4</v>
      </c>
      <c r="CF60" s="24">
        <f t="shared" si="14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4"/>
        <v>522.56390574</v>
      </c>
      <c r="S61" s="19">
        <f t="shared" si="5"/>
        <v>514.74504377291862</v>
      </c>
      <c r="T61" s="19">
        <f t="shared" si="6"/>
        <v>492.43464951158245</v>
      </c>
      <c r="U61" s="19">
        <f t="shared" si="7"/>
        <v>490.33152007902305</v>
      </c>
      <c r="V61" s="19"/>
      <c r="W61" s="20">
        <f t="shared" si="8"/>
        <v>518.23201059097653</v>
      </c>
      <c r="X61" s="21"/>
      <c r="Y61" s="41">
        <f t="shared" si="43"/>
        <v>2.3828622011282885E-2</v>
      </c>
      <c r="Z61" s="24">
        <f t="shared" si="43"/>
        <v>1.4560591228515163E-2</v>
      </c>
      <c r="AA61" s="24">
        <f t="shared" si="43"/>
        <v>2.0858642107264735E-2</v>
      </c>
      <c r="AB61" s="24">
        <f t="shared" si="43"/>
        <v>3.5198745589964719E-2</v>
      </c>
      <c r="AC61" s="24">
        <f t="shared" si="43"/>
        <v>6.8294351021538358E-3</v>
      </c>
      <c r="AD61" s="24">
        <f t="shared" si="43"/>
        <v>3.3178479638924729E-2</v>
      </c>
      <c r="AE61" s="24">
        <f t="shared" si="43"/>
        <v>3.3192114234142922E-2</v>
      </c>
      <c r="AF61" s="24">
        <f t="shared" si="43"/>
        <v>1.8999784012891485E-2</v>
      </c>
      <c r="AG61" s="24">
        <f t="shared" si="43"/>
        <v>4.6241474827015683E-3</v>
      </c>
      <c r="AH61" s="24">
        <f t="shared" si="43"/>
        <v>4.768512966841687E-2</v>
      </c>
      <c r="AI61" s="24">
        <f t="shared" si="43"/>
        <v>6.5230674098513797E-2</v>
      </c>
      <c r="AJ61" s="24">
        <f t="shared" si="43"/>
        <v>3.3630663934931304E-2</v>
      </c>
      <c r="AK61" s="24">
        <f t="shared" si="43"/>
        <v>3.00743971899049E-2</v>
      </c>
      <c r="AL61" s="24">
        <f t="shared" si="43"/>
        <v>1.0776677796024314E-2</v>
      </c>
      <c r="AM61" s="24">
        <f t="shared" si="43"/>
        <v>2.8468553743645986E-2</v>
      </c>
      <c r="AN61" s="24">
        <f t="shared" si="43"/>
        <v>1.4386286314585606E-2</v>
      </c>
      <c r="AO61" s="24">
        <f t="shared" si="45"/>
        <v>2.3829787548388603E-2</v>
      </c>
      <c r="AP61" s="24">
        <f t="shared" si="45"/>
        <v>2.4705960592287912E-2</v>
      </c>
      <c r="AQ61" s="24">
        <f t="shared" si="45"/>
        <v>3.6106090244026445E-2</v>
      </c>
      <c r="AR61" s="24">
        <f t="shared" si="39"/>
        <v>3.683243828464855E-2</v>
      </c>
      <c r="AS61" s="24" t="e">
        <f t="shared" si="39"/>
        <v>#DIV/0!</v>
      </c>
      <c r="AT61" s="24">
        <f t="shared" si="39"/>
        <v>3.2207498484106756E-2</v>
      </c>
      <c r="AU61" s="21"/>
      <c r="AV61" s="24">
        <f t="shared" si="44"/>
        <v>0.51705331610805483</v>
      </c>
      <c r="AW61" s="24">
        <f t="shared" si="44"/>
        <v>0.54988446688623971</v>
      </c>
      <c r="AX61" s="24">
        <f t="shared" si="44"/>
        <v>0.54979154907758754</v>
      </c>
      <c r="AY61" s="24">
        <f t="shared" si="44"/>
        <v>0.59496779131322142</v>
      </c>
      <c r="AZ61" s="24">
        <f t="shared" si="44"/>
        <v>0.29074294988013238</v>
      </c>
      <c r="BA61" s="24">
        <f t="shared" si="44"/>
        <v>0.46510248093234985</v>
      </c>
      <c r="BB61" s="24">
        <f t="shared" si="44"/>
        <v>0.6099658313307621</v>
      </c>
      <c r="BC61" s="24">
        <f t="shared" si="44"/>
        <v>0.62494026845318484</v>
      </c>
      <c r="BD61" s="24">
        <f t="shared" si="42"/>
        <v>0.29828043932383985</v>
      </c>
      <c r="BE61" s="24">
        <f t="shared" si="42"/>
        <v>0.43754247916086464</v>
      </c>
      <c r="BF61" s="24">
        <f t="shared" si="42"/>
        <v>0.43937499835665816</v>
      </c>
      <c r="BG61" s="24">
        <f t="shared" si="42"/>
        <v>0.56697941704516719</v>
      </c>
      <c r="BH61" s="24">
        <f t="shared" si="42"/>
        <v>0.32826918471401467</v>
      </c>
      <c r="BI61" s="24">
        <f t="shared" si="42"/>
        <v>0.49674595904643915</v>
      </c>
      <c r="BJ61" s="24">
        <f t="shared" si="42"/>
        <v>0.55521155740242611</v>
      </c>
      <c r="BK61" s="24">
        <f t="shared" si="42"/>
        <v>0.39137455335429761</v>
      </c>
      <c r="BL61" s="24">
        <f t="shared" si="46"/>
        <v>0.51708106503448303</v>
      </c>
      <c r="BM61" s="24">
        <f t="shared" si="46"/>
        <v>0.53192183210299238</v>
      </c>
      <c r="BN61" s="24">
        <f t="shared" si="46"/>
        <v>0.51181264118187886</v>
      </c>
      <c r="BO61" s="24">
        <f t="shared" si="46"/>
        <v>0.49640222976157267</v>
      </c>
      <c r="BP61" s="24" t="e">
        <f t="shared" si="46"/>
        <v>#DIV/0!</v>
      </c>
      <c r="BQ61" s="24">
        <f t="shared" si="46"/>
        <v>0.52112779676432197</v>
      </c>
      <c r="BR61" s="21"/>
      <c r="BS61" s="35">
        <f t="shared" si="11"/>
        <v>44409</v>
      </c>
      <c r="BT61" s="24">
        <f t="shared" si="41"/>
        <v>5.3155568456249138E-3</v>
      </c>
      <c r="BU61" s="24">
        <f t="shared" si="40"/>
        <v>5.4153743005901729E-4</v>
      </c>
      <c r="BV61" s="24">
        <f t="shared" si="40"/>
        <v>4.0803981860309682E-3</v>
      </c>
      <c r="BW61" s="24">
        <f t="shared" si="40"/>
        <v>4.7057120118434065E-4</v>
      </c>
      <c r="BX61" s="24">
        <f t="shared" si="40"/>
        <v>1.9263935002447115E-3</v>
      </c>
      <c r="BY61" s="24">
        <f t="shared" si="40"/>
        <v>2.4512266587459973E-3</v>
      </c>
      <c r="BZ61" s="24">
        <f t="shared" si="40"/>
        <v>1.679941637313571E-3</v>
      </c>
      <c r="CA61" s="24">
        <f t="shared" si="40"/>
        <v>1.1875864282262952E-4</v>
      </c>
      <c r="CB61" s="24">
        <f t="shared" si="40"/>
        <v>2.6238098914055921E-3</v>
      </c>
      <c r="CC61" s="24">
        <f t="shared" si="40"/>
        <v>1.205870986879563E-3</v>
      </c>
      <c r="CD61" s="24">
        <f t="shared" si="40"/>
        <v>2.5455088082828427E-3</v>
      </c>
      <c r="CE61" s="24">
        <f t="shared" si="40"/>
        <v>8.7051978998210463E-4</v>
      </c>
      <c r="CF61" s="24">
        <f t="shared" si="14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4"/>
        <v>539.60423678000006</v>
      </c>
      <c r="S62" s="19">
        <f t="shared" si="5"/>
        <v>533.25154473719942</v>
      </c>
      <c r="T62" s="19">
        <f t="shared" si="6"/>
        <v>514.32419653921283</v>
      </c>
      <c r="U62" s="19">
        <f t="shared" si="7"/>
        <v>513.35526454741387</v>
      </c>
      <c r="V62" s="19"/>
      <c r="W62" s="20">
        <f t="shared" si="8"/>
        <v>537.68915916119477</v>
      </c>
      <c r="X62" s="21"/>
      <c r="Y62" s="41">
        <f t="shared" si="43"/>
        <v>3.2608142352426484E-2</v>
      </c>
      <c r="Z62" s="24">
        <f t="shared" si="43"/>
        <v>2.6490888490054321E-2</v>
      </c>
      <c r="AA62" s="24">
        <f t="shared" si="43"/>
        <v>5.7326131789365409E-2</v>
      </c>
      <c r="AB62" s="24">
        <f t="shared" si="43"/>
        <v>6.0256872433219533E-2</v>
      </c>
      <c r="AC62" s="24">
        <f t="shared" si="43"/>
        <v>1.8020880141723428E-2</v>
      </c>
      <c r="AD62" s="24">
        <f t="shared" si="43"/>
        <v>3.8425405298007531E-2</v>
      </c>
      <c r="AE62" s="24">
        <f t="shared" si="43"/>
        <v>3.5665325471024856E-2</v>
      </c>
      <c r="AF62" s="24">
        <f t="shared" si="43"/>
        <v>2.2127042445933442E-2</v>
      </c>
      <c r="AG62" s="24">
        <f t="shared" si="43"/>
        <v>1.0126967668441234E-2</v>
      </c>
      <c r="AH62" s="24">
        <f t="shared" si="43"/>
        <v>3.6593277215080766E-2</v>
      </c>
      <c r="AI62" s="24">
        <f t="shared" si="43"/>
        <v>2.3488884662606457E-2</v>
      </c>
      <c r="AJ62" s="24">
        <f t="shared" si="43"/>
        <v>3.5892234454472094E-2</v>
      </c>
      <c r="AK62" s="24">
        <f t="shared" si="43"/>
        <v>3.061594729069439E-2</v>
      </c>
      <c r="AL62" s="24">
        <f t="shared" si="43"/>
        <v>5.5094899978141099E-2</v>
      </c>
      <c r="AM62" s="24">
        <f t="shared" si="43"/>
        <v>3.1760837461388691E-2</v>
      </c>
      <c r="AN62" s="24">
        <f t="shared" si="43"/>
        <v>2.0300208807690012E-2</v>
      </c>
      <c r="AO62" s="24">
        <f t="shared" si="45"/>
        <v>3.2609085420603812E-2</v>
      </c>
      <c r="AP62" s="24">
        <f t="shared" si="45"/>
        <v>3.5952752120999465E-2</v>
      </c>
      <c r="AQ62" s="24">
        <f t="shared" si="45"/>
        <v>4.4451679119942744E-2</v>
      </c>
      <c r="AR62" s="24">
        <f t="shared" si="39"/>
        <v>4.6955464875438224E-2</v>
      </c>
      <c r="AS62" s="24" t="e">
        <f t="shared" si="39"/>
        <v>#DIV/0!</v>
      </c>
      <c r="AT62" s="24">
        <f t="shared" si="39"/>
        <v>3.7545246477595828E-2</v>
      </c>
      <c r="AU62" s="21"/>
      <c r="AV62" s="24">
        <f t="shared" si="44"/>
        <v>0.53102214323045671</v>
      </c>
      <c r="AW62" s="24">
        <f t="shared" si="44"/>
        <v>0.54329202536437804</v>
      </c>
      <c r="AX62" s="24">
        <f t="shared" si="44"/>
        <v>0.57323073745094</v>
      </c>
      <c r="AY62" s="24">
        <f t="shared" si="44"/>
        <v>0.64453197439842835</v>
      </c>
      <c r="AZ62" s="24">
        <f t="shared" si="44"/>
        <v>0.30402172553281881</v>
      </c>
      <c r="BA62" s="24">
        <f t="shared" si="44"/>
        <v>0.49717645682291667</v>
      </c>
      <c r="BB62" s="24">
        <f t="shared" si="44"/>
        <v>0.60750812944647103</v>
      </c>
      <c r="BC62" s="24">
        <f t="shared" si="44"/>
        <v>0.62225644047306328</v>
      </c>
      <c r="BD62" s="24">
        <f t="shared" si="42"/>
        <v>0.32496158052198898</v>
      </c>
      <c r="BE62" s="24">
        <f t="shared" si="42"/>
        <v>0.45150638709487412</v>
      </c>
      <c r="BF62" s="24">
        <f t="shared" si="42"/>
        <v>0.46895499187533751</v>
      </c>
      <c r="BG62" s="24">
        <f t="shared" si="42"/>
        <v>0.62075307839594052</v>
      </c>
      <c r="BH62" s="24">
        <f t="shared" si="42"/>
        <v>0.35138548488308929</v>
      </c>
      <c r="BI62" s="24">
        <f t="shared" si="42"/>
        <v>0.47364564040862867</v>
      </c>
      <c r="BJ62" s="24">
        <f t="shared" si="42"/>
        <v>0.57629532027032782</v>
      </c>
      <c r="BK62" s="24">
        <f t="shared" si="42"/>
        <v>0.40465080029474199</v>
      </c>
      <c r="BL62" s="24">
        <f t="shared" si="46"/>
        <v>0.53104716447561651</v>
      </c>
      <c r="BM62" s="24">
        <f t="shared" si="46"/>
        <v>0.54767446704269962</v>
      </c>
      <c r="BN62" s="24">
        <f t="shared" si="46"/>
        <v>0.55035558489616476</v>
      </c>
      <c r="BO62" s="24">
        <f t="shared" si="46"/>
        <v>0.53110765562668072</v>
      </c>
      <c r="BP62" s="24" t="e">
        <f t="shared" si="46"/>
        <v>#DIV/0!</v>
      </c>
      <c r="BQ62" s="24">
        <f t="shared" si="46"/>
        <v>0.54359165162674161</v>
      </c>
      <c r="BR62" s="21"/>
      <c r="BS62" s="35">
        <f t="shared" si="11"/>
        <v>44440</v>
      </c>
      <c r="BT62" s="24">
        <f t="shared" si="41"/>
        <v>9.5833423786054941E-3</v>
      </c>
      <c r="BU62" s="24">
        <f t="shared" si="40"/>
        <v>1.4839983840984896E-3</v>
      </c>
      <c r="BV62" s="24">
        <f t="shared" si="40"/>
        <v>7.0628245246543604E-3</v>
      </c>
      <c r="BW62" s="24">
        <f t="shared" si="40"/>
        <v>1.2210830367466337E-3</v>
      </c>
      <c r="BX62" s="24">
        <f t="shared" si="40"/>
        <v>2.2514124594350173E-3</v>
      </c>
      <c r="BY62" s="24">
        <f t="shared" si="40"/>
        <v>2.6579607453049081E-3</v>
      </c>
      <c r="BZ62" s="24">
        <f t="shared" si="40"/>
        <v>1.9472231524776487E-3</v>
      </c>
      <c r="CA62" s="24">
        <f t="shared" si="40"/>
        <v>2.5520508209062905E-4</v>
      </c>
      <c r="CB62" s="24">
        <f t="shared" si="40"/>
        <v>2.0604126902234081E-3</v>
      </c>
      <c r="CC62" s="24">
        <f t="shared" si="40"/>
        <v>4.5178080230926269E-4</v>
      </c>
      <c r="CD62" s="24">
        <f t="shared" si="40"/>
        <v>2.7426966571659377E-3</v>
      </c>
      <c r="CE62" s="24">
        <f t="shared" si="40"/>
        <v>8.9160140738821485E-4</v>
      </c>
      <c r="CF62" s="24">
        <f t="shared" si="14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4"/>
        <v>556.86852870999996</v>
      </c>
      <c r="S63" s="19">
        <f t="shared" si="5"/>
        <v>552.41530070623389</v>
      </c>
      <c r="T63" s="19">
        <f t="shared" si="6"/>
        <v>533.34411415015336</v>
      </c>
      <c r="U63" s="19">
        <f t="shared" si="7"/>
        <v>533.07063864942529</v>
      </c>
      <c r="V63" s="19"/>
      <c r="W63" s="20">
        <f t="shared" si="8"/>
        <v>554.93689599661082</v>
      </c>
      <c r="X63" s="21"/>
      <c r="Y63" s="41">
        <f t="shared" si="43"/>
        <v>3.199318305058485E-2</v>
      </c>
      <c r="Z63" s="24">
        <f t="shared" si="43"/>
        <v>3.561016738082956E-2</v>
      </c>
      <c r="AA63" s="24">
        <f t="shared" si="43"/>
        <v>2.6942804259273201E-2</v>
      </c>
      <c r="AB63" s="24">
        <f t="shared" si="43"/>
        <v>4.0981392597039923E-2</v>
      </c>
      <c r="AC63" s="24">
        <f t="shared" si="43"/>
        <v>1.3874480673096823E-2</v>
      </c>
      <c r="AD63" s="24">
        <f t="shared" si="43"/>
        <v>2.6835677241184408E-2</v>
      </c>
      <c r="AE63" s="24">
        <f t="shared" si="43"/>
        <v>3.1719291240893233E-2</v>
      </c>
      <c r="AF63" s="24">
        <f t="shared" si="43"/>
        <v>2.4544793832749434E-2</v>
      </c>
      <c r="AG63" s="24">
        <f t="shared" si="43"/>
        <v>9.2984060932248536E-3</v>
      </c>
      <c r="AH63" s="24">
        <f t="shared" si="43"/>
        <v>4.8066236583808708E-2</v>
      </c>
      <c r="AI63" s="24">
        <f t="shared" si="43"/>
        <v>9.4487589356768709E-3</v>
      </c>
      <c r="AJ63" s="24">
        <f t="shared" si="43"/>
        <v>3.2058509527616685E-2</v>
      </c>
      <c r="AK63" s="24">
        <f t="shared" si="43"/>
        <v>3.2401938649045947E-2</v>
      </c>
      <c r="AL63" s="24">
        <f t="shared" si="43"/>
        <v>6.7106138785376634E-2</v>
      </c>
      <c r="AM63" s="24">
        <f t="shared" si="43"/>
        <v>3.0917233988515092E-2</v>
      </c>
      <c r="AN63" s="24">
        <f t="shared" si="43"/>
        <v>1.0981120845291903E-2</v>
      </c>
      <c r="AO63" s="24">
        <f t="shared" si="45"/>
        <v>3.1994359482834467E-2</v>
      </c>
      <c r="AP63" s="24">
        <f t="shared" si="45"/>
        <v>3.5937553595796645E-2</v>
      </c>
      <c r="AQ63" s="24">
        <f t="shared" si="45"/>
        <v>3.6980406014186951E-2</v>
      </c>
      <c r="AR63" s="24">
        <f t="shared" si="39"/>
        <v>3.840493214653784E-2</v>
      </c>
      <c r="AS63" s="24" t="e">
        <f t="shared" si="39"/>
        <v>#DIV/0!</v>
      </c>
      <c r="AT63" s="24">
        <f t="shared" si="39"/>
        <v>3.2077523865876145E-2</v>
      </c>
      <c r="AU63" s="21"/>
      <c r="AV63" s="24">
        <f t="shared" si="44"/>
        <v>0.51823375898219415</v>
      </c>
      <c r="AW63" s="24">
        <f t="shared" si="44"/>
        <v>0.5146216220383022</v>
      </c>
      <c r="AX63" s="24">
        <f t="shared" si="44"/>
        <v>0.59064929289395884</v>
      </c>
      <c r="AY63" s="24">
        <f t="shared" si="44"/>
        <v>0.6072612434191158</v>
      </c>
      <c r="AZ63" s="24">
        <f t="shared" si="44"/>
        <v>0.30396146134395763</v>
      </c>
      <c r="BA63" s="24">
        <f t="shared" si="44"/>
        <v>0.46947698922266778</v>
      </c>
      <c r="BB63" s="24">
        <f t="shared" si="44"/>
        <v>0.60095110968885468</v>
      </c>
      <c r="BC63" s="24">
        <f t="shared" si="44"/>
        <v>0.60259311584752195</v>
      </c>
      <c r="BD63" s="24">
        <f t="shared" si="42"/>
        <v>0.35366052060029474</v>
      </c>
      <c r="BE63" s="24">
        <f t="shared" si="42"/>
        <v>0.51418177759601869</v>
      </c>
      <c r="BF63" s="24">
        <f t="shared" si="42"/>
        <v>0.48023546681881335</v>
      </c>
      <c r="BG63" s="24">
        <f t="shared" si="42"/>
        <v>0.60492395717655567</v>
      </c>
      <c r="BH63" s="24">
        <f t="shared" si="42"/>
        <v>0.36311712250642958</v>
      </c>
      <c r="BI63" s="24">
        <f t="shared" si="42"/>
        <v>0.39630553439610194</v>
      </c>
      <c r="BJ63" s="24">
        <f t="shared" si="42"/>
        <v>0.57298589292455637</v>
      </c>
      <c r="BK63" s="24">
        <f t="shared" si="42"/>
        <v>0.40673015588502626</v>
      </c>
      <c r="BL63" s="24">
        <f t="shared" si="46"/>
        <v>0.51825892631426229</v>
      </c>
      <c r="BM63" s="24">
        <f t="shared" si="46"/>
        <v>0.53038121791085047</v>
      </c>
      <c r="BN63" s="24">
        <f t="shared" si="46"/>
        <v>0.54276908591997297</v>
      </c>
      <c r="BO63" s="24">
        <f t="shared" si="46"/>
        <v>0.52577155859356872</v>
      </c>
      <c r="BP63" s="24" t="e">
        <f t="shared" si="46"/>
        <v>#DIV/0!</v>
      </c>
      <c r="BQ63" s="24">
        <f t="shared" si="46"/>
        <v>0.53890618650947952</v>
      </c>
      <c r="BR63" s="21"/>
      <c r="BS63" s="35">
        <f t="shared" si="11"/>
        <v>44470</v>
      </c>
      <c r="BT63" s="24">
        <f t="shared" si="41"/>
        <v>1.2806016239551011E-2</v>
      </c>
      <c r="BU63" s="24">
        <f t="shared" si="40"/>
        <v>7.1416244221141696E-4</v>
      </c>
      <c r="BV63" s="24">
        <f t="shared" si="40"/>
        <v>4.9321252077016058E-3</v>
      </c>
      <c r="BW63" s="24">
        <f t="shared" si="40"/>
        <v>9.2684492589089002E-4</v>
      </c>
      <c r="BX63" s="24">
        <f t="shared" si="40"/>
        <v>1.5812077253323795E-3</v>
      </c>
      <c r="BY63" s="24">
        <f t="shared" si="40"/>
        <v>2.3708808920448214E-3</v>
      </c>
      <c r="BZ63" s="24">
        <f t="shared" si="40"/>
        <v>2.1380658536883593E-3</v>
      </c>
      <c r="CA63" s="24">
        <f t="shared" si="40"/>
        <v>2.2922333404127272E-4</v>
      </c>
      <c r="CB63" s="24">
        <f t="shared" si="40"/>
        <v>2.7168513232672972E-3</v>
      </c>
      <c r="CC63" s="24">
        <f t="shared" si="40"/>
        <v>1.8013069773285923E-4</v>
      </c>
      <c r="CD63" s="24">
        <f t="shared" si="40"/>
        <v>2.4575345971672977E-3</v>
      </c>
      <c r="CE63" s="24">
        <f t="shared" si="40"/>
        <v>9.4179277022336479E-4</v>
      </c>
      <c r="CF63" s="24">
        <f t="shared" si="14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4"/>
        <v>571.65427086</v>
      </c>
      <c r="S64" s="19">
        <f t="shared" si="5"/>
        <v>567.64981022680968</v>
      </c>
      <c r="T64" s="19">
        <f t="shared" si="6"/>
        <v>550.45927770025116</v>
      </c>
      <c r="U64" s="19">
        <f t="shared" si="7"/>
        <v>549.8536212643678</v>
      </c>
      <c r="V64" s="19"/>
      <c r="W64" s="20">
        <f t="shared" si="8"/>
        <v>570.3515648167762</v>
      </c>
      <c r="X64" s="21"/>
      <c r="Y64" s="41">
        <f t="shared" si="43"/>
        <v>2.655175559512668E-2</v>
      </c>
      <c r="Z64" s="24">
        <f t="shared" si="43"/>
        <v>2.4211623021347828E-2</v>
      </c>
      <c r="AA64" s="24">
        <f t="shared" si="43"/>
        <v>1.4929495107745439E-2</v>
      </c>
      <c r="AB64" s="24">
        <f t="shared" si="43"/>
        <v>4.1790729062366472E-2</v>
      </c>
      <c r="AC64" s="24">
        <f t="shared" si="43"/>
        <v>2.636901683617765E-2</v>
      </c>
      <c r="AD64" s="24">
        <f t="shared" si="43"/>
        <v>2.5193864932000487E-2</v>
      </c>
      <c r="AE64" s="24">
        <f t="shared" si="43"/>
        <v>2.803439195332591E-2</v>
      </c>
      <c r="AF64" s="24">
        <f t="shared" si="43"/>
        <v>2.3778650609908469E-2</v>
      </c>
      <c r="AG64" s="24">
        <f t="shared" si="43"/>
        <v>1.7272059093039971E-2</v>
      </c>
      <c r="AH64" s="24">
        <f t="shared" si="43"/>
        <v>1.7542703638017798E-2</v>
      </c>
      <c r="AI64" s="24">
        <f t="shared" si="43"/>
        <v>5.9048609557204035E-3</v>
      </c>
      <c r="AJ64" s="24">
        <f t="shared" si="43"/>
        <v>3.4199331083648143E-2</v>
      </c>
      <c r="AK64" s="24">
        <f t="shared" si="43"/>
        <v>2.8654430462143887E-2</v>
      </c>
      <c r="AL64" s="24">
        <f t="shared" si="43"/>
        <v>2.4241957495889643E-2</v>
      </c>
      <c r="AM64" s="24">
        <f t="shared" si="43"/>
        <v>2.9549790857685165E-2</v>
      </c>
      <c r="AN64" s="24">
        <f t="shared" si="43"/>
        <v>1.573867093748671E-2</v>
      </c>
      <c r="AO64" s="24">
        <f t="shared" si="45"/>
        <v>2.655158513671374E-2</v>
      </c>
      <c r="AP64" s="24">
        <f t="shared" si="45"/>
        <v>2.7578000647518808E-2</v>
      </c>
      <c r="AQ64" s="24">
        <f t="shared" si="45"/>
        <v>3.2090282982441209E-2</v>
      </c>
      <c r="AR64" s="24">
        <f t="shared" si="39"/>
        <v>3.1483599729790868E-2</v>
      </c>
      <c r="AS64" s="24" t="e">
        <f t="shared" si="39"/>
        <v>#DIV/0!</v>
      </c>
      <c r="AT64" s="24">
        <f t="shared" si="39"/>
        <v>2.7777336362690752E-2</v>
      </c>
      <c r="AU64" s="21"/>
      <c r="AV64" s="24">
        <f t="shared" si="44"/>
        <v>0.51160906470634915</v>
      </c>
      <c r="AW64" s="24">
        <f t="shared" si="44"/>
        <v>0.51941315459987147</v>
      </c>
      <c r="AX64" s="24">
        <f t="shared" si="44"/>
        <v>0.55214522194271698</v>
      </c>
      <c r="AY64" s="24">
        <f t="shared" si="44"/>
        <v>0.58653068310477896</v>
      </c>
      <c r="AZ64" s="24">
        <f t="shared" si="44"/>
        <v>0.3282056531719495</v>
      </c>
      <c r="BA64" s="24">
        <f t="shared" si="44"/>
        <v>0.43060471968684677</v>
      </c>
      <c r="BB64" s="24">
        <f t="shared" si="44"/>
        <v>0.57282880210838871</v>
      </c>
      <c r="BC64" s="24">
        <f t="shared" si="44"/>
        <v>0.58271930781334191</v>
      </c>
      <c r="BD64" s="24">
        <f t="shared" si="42"/>
        <v>0.35013691545294767</v>
      </c>
      <c r="BE64" s="24">
        <f t="shared" si="42"/>
        <v>0.48811913180605693</v>
      </c>
      <c r="BF64" s="24">
        <f t="shared" si="42"/>
        <v>0.48860030689133294</v>
      </c>
      <c r="BG64" s="24">
        <f t="shared" si="42"/>
        <v>0.60287849419758577</v>
      </c>
      <c r="BH64" s="24">
        <f t="shared" si="42"/>
        <v>0.36603212836399313</v>
      </c>
      <c r="BI64" s="24">
        <f t="shared" si="42"/>
        <v>0.4169393560458996</v>
      </c>
      <c r="BJ64" s="24">
        <f t="shared" si="42"/>
        <v>0.55719594381473447</v>
      </c>
      <c r="BK64" s="24">
        <f t="shared" si="42"/>
        <v>0.40879922964688431</v>
      </c>
      <c r="BL64" s="24">
        <f t="shared" si="46"/>
        <v>0.51163152696004555</v>
      </c>
      <c r="BM64" s="24">
        <f t="shared" si="46"/>
        <v>0.52291423865471187</v>
      </c>
      <c r="BN64" s="24">
        <f t="shared" si="46"/>
        <v>0.52440995992300343</v>
      </c>
      <c r="BO64" s="24">
        <f t="shared" si="46"/>
        <v>0.50318606308984326</v>
      </c>
      <c r="BP64" s="24" t="e">
        <f t="shared" si="46"/>
        <v>#DIV/0!</v>
      </c>
      <c r="BQ64" s="24">
        <f t="shared" si="46"/>
        <v>0.51853198939288658</v>
      </c>
      <c r="BR64" s="21"/>
      <c r="BS64" s="35">
        <f t="shared" si="11"/>
        <v>44501</v>
      </c>
      <c r="BT64" s="24">
        <f t="shared" si="41"/>
        <v>8.7374240472822516E-3</v>
      </c>
      <c r="BU64" s="24">
        <f t="shared" si="40"/>
        <v>3.9379369593340788E-4</v>
      </c>
      <c r="BV64" s="24">
        <f t="shared" si="40"/>
        <v>5.0733341402393085E-3</v>
      </c>
      <c r="BW64" s="24">
        <f t="shared" si="40"/>
        <v>1.7305798445424949E-3</v>
      </c>
      <c r="BX64" s="24">
        <f t="shared" si="40"/>
        <v>1.4770503013686051E-3</v>
      </c>
      <c r="BY64" s="24">
        <f t="shared" si="40"/>
        <v>2.0948943503892254E-3</v>
      </c>
      <c r="BZ64" s="24">
        <f t="shared" si="40"/>
        <v>2.056378322291645E-3</v>
      </c>
      <c r="CA64" s="24">
        <f t="shared" si="40"/>
        <v>4.1642537903629627E-4</v>
      </c>
      <c r="CB64" s="24">
        <f t="shared" si="40"/>
        <v>1.0070109233997159E-3</v>
      </c>
      <c r="CC64" s="24">
        <f t="shared" si="40"/>
        <v>1.1011084302039683E-4</v>
      </c>
      <c r="CD64" s="24">
        <f t="shared" si="40"/>
        <v>2.6218112069900578E-3</v>
      </c>
      <c r="CE64" s="24">
        <f t="shared" si="40"/>
        <v>8.3319781144116029E-4</v>
      </c>
      <c r="CF64" s="24">
        <f t="shared" si="14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4"/>
        <v>594.7569205100001</v>
      </c>
      <c r="S65" s="19">
        <f t="shared" si="5"/>
        <v>594.89966228439494</v>
      </c>
      <c r="T65" s="19">
        <f t="shared" si="6"/>
        <v>577.47695082333223</v>
      </c>
      <c r="U65" s="19">
        <f t="shared" si="7"/>
        <v>571.9252068965518</v>
      </c>
      <c r="V65" s="19"/>
      <c r="W65" s="20">
        <f t="shared" si="8"/>
        <v>588.54004187672092</v>
      </c>
      <c r="X65" s="21"/>
      <c r="Y65" s="41">
        <f t="shared" si="43"/>
        <v>4.0413704164750985E-2</v>
      </c>
      <c r="Z65" s="24">
        <f t="shared" si="43"/>
        <v>4.6633578393183495E-2</v>
      </c>
      <c r="AA65" s="24">
        <f t="shared" si="43"/>
        <v>5.2681372911305591E-2</v>
      </c>
      <c r="AB65" s="24">
        <f t="shared" si="43"/>
        <v>4.8626316397751834E-2</v>
      </c>
      <c r="AC65" s="24">
        <f t="shared" ref="Y65:AN81" si="47">+F65/F64-1</f>
        <v>1.5903310024876216E-2</v>
      </c>
      <c r="AD65" s="24">
        <f t="shared" si="47"/>
        <v>2.8291560841191332E-2</v>
      </c>
      <c r="AE65" s="24">
        <f t="shared" si="47"/>
        <v>8.8618915726723646E-3</v>
      </c>
      <c r="AF65" s="24">
        <f t="shared" si="47"/>
        <v>3.5697983128944344E-2</v>
      </c>
      <c r="AG65" s="24">
        <f t="shared" si="47"/>
        <v>2.2080044784754893E-2</v>
      </c>
      <c r="AH65" s="24">
        <f t="shared" si="47"/>
        <v>3.5905171420303139E-2</v>
      </c>
      <c r="AI65" s="24">
        <f t="shared" si="47"/>
        <v>1.3378200758928926E-4</v>
      </c>
      <c r="AJ65" s="24">
        <f t="shared" si="47"/>
        <v>8.008330534289243E-2</v>
      </c>
      <c r="AK65" s="24">
        <f t="shared" si="47"/>
        <v>3.6343757788844799E-2</v>
      </c>
      <c r="AL65" s="24">
        <f t="shared" si="47"/>
        <v>2.5457376302149504E-2</v>
      </c>
      <c r="AM65" s="24">
        <f t="shared" si="47"/>
        <v>4.7818309375370571E-2</v>
      </c>
      <c r="AN65" s="24">
        <f t="shared" si="47"/>
        <v>2.0456646780752985E-2</v>
      </c>
      <c r="AO65" s="24">
        <f t="shared" si="45"/>
        <v>4.041367453661171E-2</v>
      </c>
      <c r="AP65" s="24">
        <f t="shared" si="45"/>
        <v>4.8004688042963206E-2</v>
      </c>
      <c r="AQ65" s="24">
        <f t="shared" si="45"/>
        <v>4.9082056053187939E-2</v>
      </c>
      <c r="AR65" s="24">
        <f t="shared" si="39"/>
        <v>4.0140838904418219E-2</v>
      </c>
      <c r="AS65" s="24" t="e">
        <f t="shared" si="39"/>
        <v>#DIV/0!</v>
      </c>
      <c r="AT65" s="24">
        <f t="shared" si="39"/>
        <v>3.1889939787905552E-2</v>
      </c>
      <c r="AU65" s="21"/>
      <c r="AV65" s="24">
        <f t="shared" si="44"/>
        <v>0.50771211614971157</v>
      </c>
      <c r="AW65" s="24">
        <f t="shared" si="44"/>
        <v>0.49471370789068403</v>
      </c>
      <c r="AX65" s="24">
        <f t="shared" si="44"/>
        <v>0.57489648994018228</v>
      </c>
      <c r="AY65" s="24">
        <f t="shared" si="44"/>
        <v>0.60412499771615646</v>
      </c>
      <c r="AZ65" s="24">
        <f t="shared" si="44"/>
        <v>0.33018700798705147</v>
      </c>
      <c r="BA65" s="24">
        <f t="shared" si="44"/>
        <v>0.44212050644701106</v>
      </c>
      <c r="BB65" s="24">
        <f t="shared" si="44"/>
        <v>0.52091899469256497</v>
      </c>
      <c r="BC65" s="24">
        <f t="shared" si="44"/>
        <v>0.56687625887584092</v>
      </c>
      <c r="BD65" s="24">
        <f t="shared" si="42"/>
        <v>0.38402100970134834</v>
      </c>
      <c r="BE65" s="24">
        <f t="shared" si="42"/>
        <v>0.47712053804322885</v>
      </c>
      <c r="BF65" s="24">
        <f t="shared" si="42"/>
        <v>0.48409861735045645</v>
      </c>
      <c r="BG65" s="24">
        <f t="shared" si="42"/>
        <v>0.67349077832222237</v>
      </c>
      <c r="BH65" s="24">
        <f t="shared" si="42"/>
        <v>0.38775866673482162</v>
      </c>
      <c r="BI65" s="24">
        <f t="shared" si="42"/>
        <v>0.42505174086725406</v>
      </c>
      <c r="BJ65" s="24">
        <f t="shared" si="42"/>
        <v>0.54883243553212147</v>
      </c>
      <c r="BK65" s="24">
        <f t="shared" si="42"/>
        <v>0.40777903487654155</v>
      </c>
      <c r="BL65" s="24">
        <f t="shared" si="46"/>
        <v>0.50772955355887972</v>
      </c>
      <c r="BM65" s="24">
        <f t="shared" si="46"/>
        <v>0.52232090744786364</v>
      </c>
      <c r="BN65" s="24">
        <f t="shared" si="46"/>
        <v>0.54817191280982591</v>
      </c>
      <c r="BO65" s="24">
        <f t="shared" si="46"/>
        <v>0.51421232120703775</v>
      </c>
      <c r="BP65" s="24" t="e">
        <f t="shared" si="46"/>
        <v>#DIV/0!</v>
      </c>
      <c r="BQ65" s="24">
        <f t="shared" si="46"/>
        <v>0.51629410880469129</v>
      </c>
      <c r="BR65" s="21"/>
      <c r="BS65" s="35">
        <f t="shared" si="11"/>
        <v>44531</v>
      </c>
      <c r="BT65" s="24">
        <f t="shared" si="41"/>
        <v>1.6790634278045204E-2</v>
      </c>
      <c r="BU65" s="24">
        <f t="shared" si="40"/>
        <v>1.3738387027477888E-3</v>
      </c>
      <c r="BV65" s="24">
        <f t="shared" si="40"/>
        <v>5.990795969248057E-3</v>
      </c>
      <c r="BW65" s="24">
        <f t="shared" ref="BW65:CE93" si="48">(F65-F64)/$B64*F$3</f>
        <v>1.0435371450683135E-3</v>
      </c>
      <c r="BX65" s="24">
        <f t="shared" si="48"/>
        <v>1.656466073711455E-3</v>
      </c>
      <c r="BY65" s="24">
        <f t="shared" si="48"/>
        <v>6.6316899013583324E-4</v>
      </c>
      <c r="BZ65" s="24">
        <f t="shared" si="48"/>
        <v>3.0788229132335978E-3</v>
      </c>
      <c r="CA65" s="24">
        <f t="shared" si="48"/>
        <v>5.2753258489706334E-4</v>
      </c>
      <c r="CB65" s="24">
        <f t="shared" si="48"/>
        <v>2.0429910021111039E-3</v>
      </c>
      <c r="CC65" s="24">
        <f t="shared" si="48"/>
        <v>2.4445232812230819E-6</v>
      </c>
      <c r="CD65" s="24">
        <f t="shared" si="48"/>
        <v>6.1851351852512618E-3</v>
      </c>
      <c r="CE65" s="24">
        <f t="shared" si="48"/>
        <v>1.0589484526416025E-3</v>
      </c>
      <c r="CF65" s="24">
        <f t="shared" si="14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4"/>
        <v>618.76489401999982</v>
      </c>
      <c r="S66" s="19">
        <f t="shared" si="5"/>
        <v>621.32571761510258</v>
      </c>
      <c r="T66" s="19">
        <f t="shared" si="6"/>
        <v>600.73936435947519</v>
      </c>
      <c r="U66" s="19">
        <f t="shared" si="7"/>
        <v>592.60525287356324</v>
      </c>
      <c r="V66" s="19"/>
      <c r="W66" s="20">
        <f t="shared" si="8"/>
        <v>608.67439004448215</v>
      </c>
      <c r="X66" s="21"/>
      <c r="Y66" s="41">
        <f t="shared" si="47"/>
        <v>4.036788721264073E-2</v>
      </c>
      <c r="Z66" s="24">
        <f t="shared" si="47"/>
        <v>5.0448765364146331E-2</v>
      </c>
      <c r="AA66" s="24">
        <f t="shared" si="47"/>
        <v>1.6237927563987897E-2</v>
      </c>
      <c r="AB66" s="24">
        <f t="shared" si="47"/>
        <v>3.3394715710929557E-2</v>
      </c>
      <c r="AC66" s="24">
        <f t="shared" si="47"/>
        <v>2.1055922630359047E-2</v>
      </c>
      <c r="AD66" s="24">
        <f t="shared" si="47"/>
        <v>3.7459941383098494E-2</v>
      </c>
      <c r="AE66" s="24">
        <f t="shared" si="47"/>
        <v>3.0895754677338294E-2</v>
      </c>
      <c r="AF66" s="24">
        <f t="shared" si="47"/>
        <v>2.664922157538796E-2</v>
      </c>
      <c r="AG66" s="24">
        <f t="shared" si="47"/>
        <v>6.5579695624358836E-2</v>
      </c>
      <c r="AH66" s="24">
        <f t="shared" si="47"/>
        <v>3.4344581629701443E-2</v>
      </c>
      <c r="AI66" s="24">
        <f t="shared" si="47"/>
        <v>1.3258269209551754E-2</v>
      </c>
      <c r="AJ66" s="24">
        <f t="shared" si="47"/>
        <v>5.4053542333952098E-2</v>
      </c>
      <c r="AK66" s="24">
        <f t="shared" si="47"/>
        <v>4.8930493659977925E-2</v>
      </c>
      <c r="AL66" s="24">
        <f t="shared" si="47"/>
        <v>9.7070459040992985E-2</v>
      </c>
      <c r="AM66" s="24">
        <f t="shared" si="47"/>
        <v>3.4967208208096956E-2</v>
      </c>
      <c r="AN66" s="24">
        <f t="shared" si="47"/>
        <v>2.00121263173485E-2</v>
      </c>
      <c r="AO66" s="24">
        <f t="shared" si="45"/>
        <v>4.0366026324524462E-2</v>
      </c>
      <c r="AP66" s="24">
        <f t="shared" si="45"/>
        <v>4.44210293030467E-2</v>
      </c>
      <c r="AQ66" s="24">
        <f t="shared" si="45"/>
        <v>4.0282843329031204E-2</v>
      </c>
      <c r="AR66" s="24">
        <f t="shared" si="39"/>
        <v>3.6158654536714518E-2</v>
      </c>
      <c r="AS66" s="24" t="e">
        <f t="shared" si="39"/>
        <v>#DIV/0!</v>
      </c>
      <c r="AT66" s="24">
        <f t="shared" si="39"/>
        <v>3.4210668323530369E-2</v>
      </c>
      <c r="AU66" s="21"/>
      <c r="AV66" s="24">
        <f t="shared" si="44"/>
        <v>0.48662674017676943</v>
      </c>
      <c r="AW66" s="24">
        <f t="shared" si="44"/>
        <v>0.48923871016025111</v>
      </c>
      <c r="AX66" s="24">
        <f t="shared" si="44"/>
        <v>0.52545069468687156</v>
      </c>
      <c r="AY66" s="24">
        <f t="shared" si="44"/>
        <v>0.59585929143909544</v>
      </c>
      <c r="AZ66" s="24">
        <f t="shared" si="44"/>
        <v>0.26945069390948762</v>
      </c>
      <c r="BA66" s="24">
        <f t="shared" si="44"/>
        <v>0.45204969073950729</v>
      </c>
      <c r="BB66" s="24">
        <f t="shared" si="44"/>
        <v>0.49085251454831047</v>
      </c>
      <c r="BC66" s="24">
        <f t="shared" si="44"/>
        <v>0.50272016431639077</v>
      </c>
      <c r="BD66" s="24">
        <f t="shared" si="42"/>
        <v>0.27433217529492904</v>
      </c>
      <c r="BE66" s="24">
        <f t="shared" si="42"/>
        <v>0.45302818393306943</v>
      </c>
      <c r="BF66" s="24">
        <f t="shared" si="42"/>
        <v>0.47119115207038775</v>
      </c>
      <c r="BG66" s="24">
        <f t="shared" si="42"/>
        <v>0.64954491307185447</v>
      </c>
      <c r="BH66" s="24">
        <f t="shared" si="42"/>
        <v>0.42593633412601295</v>
      </c>
      <c r="BI66" s="24">
        <f t="shared" si="42"/>
        <v>0.49150833911746439</v>
      </c>
      <c r="BJ66" s="24">
        <f t="shared" si="42"/>
        <v>0.52605622932718688</v>
      </c>
      <c r="BK66" s="24">
        <f t="shared" si="42"/>
        <v>0.33066037302939422</v>
      </c>
      <c r="BL66" s="24">
        <f t="shared" si="46"/>
        <v>0.48664136490749343</v>
      </c>
      <c r="BM66" s="24">
        <f t="shared" si="46"/>
        <v>0.51498743934347435</v>
      </c>
      <c r="BN66" s="24">
        <f t="shared" si="46"/>
        <v>0.54223697243389979</v>
      </c>
      <c r="BO66" s="24">
        <f t="shared" si="46"/>
        <v>0.5122650502648225</v>
      </c>
      <c r="BP66" s="24" t="e">
        <f t="shared" si="46"/>
        <v>#DIV/0!</v>
      </c>
      <c r="BQ66" s="24">
        <f t="shared" si="46"/>
        <v>0.49127402310508206</v>
      </c>
      <c r="BR66" s="21"/>
      <c r="BS66" s="35">
        <f t="shared" si="11"/>
        <v>44562</v>
      </c>
      <c r="BT66" s="24">
        <f t="shared" si="41"/>
        <v>1.827290103783541E-2</v>
      </c>
      <c r="BU66" s="24">
        <f t="shared" ref="BU66:BU108" si="49">(D66-D65)/$B65*D$3</f>
        <v>4.2844998928116699E-4</v>
      </c>
      <c r="BV66" s="24">
        <f t="shared" ref="BV66:BV108" si="50">(E66-E65)/$B65*E$3</f>
        <v>4.146728451990136E-3</v>
      </c>
      <c r="BW66" s="24">
        <f t="shared" si="48"/>
        <v>1.3490901601099633E-3</v>
      </c>
      <c r="BX66" s="24">
        <f t="shared" si="48"/>
        <v>2.1677187714113982E-3</v>
      </c>
      <c r="BY66" s="24">
        <f t="shared" si="48"/>
        <v>2.2419309875199209E-3</v>
      </c>
      <c r="BZ66" s="24">
        <f t="shared" si="48"/>
        <v>2.2879821100551022E-3</v>
      </c>
      <c r="CA66" s="24">
        <f t="shared" si="48"/>
        <v>1.5392089584235318E-3</v>
      </c>
      <c r="CB66" s="24">
        <f t="shared" si="48"/>
        <v>1.9457257071278104E-3</v>
      </c>
      <c r="CC66" s="24">
        <f t="shared" si="48"/>
        <v>2.3288168508484613E-4</v>
      </c>
      <c r="CD66" s="24">
        <f t="shared" si="48"/>
        <v>4.3339366201623417E-3</v>
      </c>
      <c r="CE66" s="24">
        <f t="shared" si="48"/>
        <v>1.4201112236705508E-3</v>
      </c>
      <c r="CF66" s="24">
        <f t="shared" si="14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4"/>
        <v>648.79048387000012</v>
      </c>
      <c r="S67" s="19">
        <f t="shared" si="5"/>
        <v>654.19627900312366</v>
      </c>
      <c r="T67" s="19">
        <f t="shared" si="6"/>
        <v>627.48725883337977</v>
      </c>
      <c r="U67" s="19">
        <f t="shared" si="7"/>
        <v>615.32634647988505</v>
      </c>
      <c r="V67" s="19"/>
      <c r="W67" s="20">
        <f t="shared" si="8"/>
        <v>634.09332874391021</v>
      </c>
      <c r="X67" s="21"/>
      <c r="Y67" s="41">
        <f t="shared" si="47"/>
        <v>4.8523634995495613E-2</v>
      </c>
      <c r="Z67" s="24">
        <f t="shared" si="47"/>
        <v>6.2610666076294397E-2</v>
      </c>
      <c r="AA67" s="24">
        <f t="shared" si="47"/>
        <v>2.8260256018226126E-2</v>
      </c>
      <c r="AB67" s="24">
        <f t="shared" si="47"/>
        <v>3.3444145487551813E-2</v>
      </c>
      <c r="AC67" s="24">
        <f t="shared" si="47"/>
        <v>3.8106200456855532E-3</v>
      </c>
      <c r="AD67" s="24">
        <f t="shared" si="47"/>
        <v>4.2342048182342662E-2</v>
      </c>
      <c r="AE67" s="24">
        <f t="shared" si="47"/>
        <v>4.2999630650436549E-2</v>
      </c>
      <c r="AF67" s="24">
        <f t="shared" si="47"/>
        <v>5.746935954641974E-2</v>
      </c>
      <c r="AG67" s="24">
        <f t="shared" si="47"/>
        <v>1.8875319774589006E-2</v>
      </c>
      <c r="AH67" s="24">
        <f t="shared" si="47"/>
        <v>4.2107989357720976E-2</v>
      </c>
      <c r="AI67" s="24">
        <f t="shared" si="47"/>
        <v>4.4226755446775456E-2</v>
      </c>
      <c r="AJ67" s="24">
        <f t="shared" si="47"/>
        <v>6.4822602476785507E-2</v>
      </c>
      <c r="AK67" s="24">
        <f t="shared" si="47"/>
        <v>4.3840625363243291E-2</v>
      </c>
      <c r="AL67" s="24">
        <f t="shared" si="47"/>
        <v>8.4278466689256204E-2</v>
      </c>
      <c r="AM67" s="24">
        <f t="shared" si="47"/>
        <v>4.6406502000850613E-2</v>
      </c>
      <c r="AN67" s="24">
        <f t="shared" si="47"/>
        <v>2.8104371121521199E-2</v>
      </c>
      <c r="AO67" s="24">
        <f t="shared" si="45"/>
        <v>4.8525037765038137E-2</v>
      </c>
      <c r="AP67" s="24">
        <f t="shared" si="45"/>
        <v>5.2903912482798132E-2</v>
      </c>
      <c r="AQ67" s="24">
        <f t="shared" si="45"/>
        <v>4.4524957179098656E-2</v>
      </c>
      <c r="AR67" s="24">
        <f t="shared" si="39"/>
        <v>3.834102633438774E-2</v>
      </c>
      <c r="AS67" s="24" t="e">
        <f t="shared" si="39"/>
        <v>#DIV/0!</v>
      </c>
      <c r="AT67" s="24">
        <f t="shared" si="39"/>
        <v>4.1761143749732055E-2</v>
      </c>
      <c r="AU67" s="21"/>
      <c r="AV67" s="24">
        <f t="shared" si="44"/>
        <v>0.50907893641162416</v>
      </c>
      <c r="AW67" s="24">
        <f t="shared" si="44"/>
        <v>0.52290925315742465</v>
      </c>
      <c r="AX67" s="24">
        <f t="shared" si="44"/>
        <v>0.50754434715650754</v>
      </c>
      <c r="AY67" s="24">
        <f t="shared" si="44"/>
        <v>0.61049545199774391</v>
      </c>
      <c r="AZ67" s="24">
        <f t="shared" si="44"/>
        <v>0.26380181058445351</v>
      </c>
      <c r="BA67" s="24">
        <f t="shared" si="44"/>
        <v>0.44274653051512103</v>
      </c>
      <c r="BB67" s="24">
        <f t="shared" si="44"/>
        <v>0.50723011335891721</v>
      </c>
      <c r="BC67" s="24">
        <f t="shared" si="44"/>
        <v>0.52594401864563567</v>
      </c>
      <c r="BD67" s="24">
        <f t="shared" si="42"/>
        <v>0.27858338078529776</v>
      </c>
      <c r="BE67" s="24">
        <f t="shared" si="42"/>
        <v>0.47525375113259627</v>
      </c>
      <c r="BF67" s="24">
        <f t="shared" si="42"/>
        <v>0.53514507751321938</v>
      </c>
      <c r="BG67" s="24">
        <f t="shared" si="42"/>
        <v>0.69012869862198012</v>
      </c>
      <c r="BH67" s="24">
        <f t="shared" si="42"/>
        <v>0.45165580727296484</v>
      </c>
      <c r="BI67" s="24">
        <f t="shared" si="42"/>
        <v>0.59093275752245322</v>
      </c>
      <c r="BJ67" s="24">
        <f t="shared" si="42"/>
        <v>0.53596378969360359</v>
      </c>
      <c r="BK67" s="24">
        <f t="shared" si="42"/>
        <v>0.34240520428476628</v>
      </c>
      <c r="BL67" s="24">
        <f t="shared" si="46"/>
        <v>0.50909449456196398</v>
      </c>
      <c r="BM67" s="24">
        <f t="shared" si="46"/>
        <v>0.53968676150725803</v>
      </c>
      <c r="BN67" s="24">
        <f t="shared" si="46"/>
        <v>0.56050020609932671</v>
      </c>
      <c r="BO67" s="24">
        <f t="shared" si="46"/>
        <v>0.52398139979210145</v>
      </c>
      <c r="BP67" s="24" t="e">
        <f t="shared" si="46"/>
        <v>#DIV/0!</v>
      </c>
      <c r="BQ67" s="24">
        <f t="shared" si="46"/>
        <v>0.50750005276468668</v>
      </c>
      <c r="BR67" s="21"/>
      <c r="BS67" s="35">
        <f t="shared" si="11"/>
        <v>44593</v>
      </c>
      <c r="BT67" s="24">
        <f t="shared" si="41"/>
        <v>2.289777167485349E-2</v>
      </c>
      <c r="BU67" s="24">
        <f t="shared" si="49"/>
        <v>7.2837342074309568E-4</v>
      </c>
      <c r="BV67" s="24">
        <f t="shared" si="50"/>
        <v>4.1250312966560933E-3</v>
      </c>
      <c r="BW67" s="24">
        <f t="shared" si="48"/>
        <v>2.3962103329226264E-4</v>
      </c>
      <c r="BX67" s="24">
        <f t="shared" si="48"/>
        <v>2.4433861349591373E-3</v>
      </c>
      <c r="BY67" s="24">
        <f t="shared" si="48"/>
        <v>3.0918325828492646E-3</v>
      </c>
      <c r="BZ67" s="24">
        <f t="shared" si="48"/>
        <v>4.8689980156966595E-3</v>
      </c>
      <c r="CA67" s="24">
        <f t="shared" si="48"/>
        <v>4.5375508156524622E-4</v>
      </c>
      <c r="CB67" s="24">
        <f t="shared" si="48"/>
        <v>2.3717351842292675E-3</v>
      </c>
      <c r="CC67" s="24">
        <f t="shared" si="48"/>
        <v>7.5660080658585904E-4</v>
      </c>
      <c r="CD67" s="24">
        <f t="shared" si="48"/>
        <v>5.2657543148658488E-3</v>
      </c>
      <c r="CE67" s="24">
        <f t="shared" si="48"/>
        <v>1.2828600343721818E-3</v>
      </c>
      <c r="CF67" s="24">
        <f t="shared" si="14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4"/>
        <v>692.69259066999996</v>
      </c>
      <c r="S68" s="19">
        <f t="shared" si="5"/>
        <v>699.26597108515546</v>
      </c>
      <c r="T68" s="19">
        <f t="shared" si="6"/>
        <v>659.65781526653632</v>
      </c>
      <c r="U68" s="19">
        <f t="shared" si="7"/>
        <v>647.008134303161</v>
      </c>
      <c r="V68" s="19"/>
      <c r="W68" s="20">
        <f t="shared" si="8"/>
        <v>670.81639853844513</v>
      </c>
      <c r="X68" s="21"/>
      <c r="Y68" s="41">
        <f t="shared" si="47"/>
        <v>6.7668803239308239E-2</v>
      </c>
      <c r="Z68" s="24">
        <f t="shared" si="47"/>
        <v>8.6503685615631376E-2</v>
      </c>
      <c r="AA68" s="24">
        <f t="shared" si="47"/>
        <v>5.2299681528966468E-2</v>
      </c>
      <c r="AB68" s="24">
        <f t="shared" si="47"/>
        <v>6.4346777579515013E-2</v>
      </c>
      <c r="AC68" s="24">
        <f t="shared" si="47"/>
        <v>5.6341554600567889E-2</v>
      </c>
      <c r="AD68" s="24">
        <f t="shared" si="47"/>
        <v>4.3924265921391203E-2</v>
      </c>
      <c r="AE68" s="24">
        <f t="shared" si="47"/>
        <v>5.235419118082385E-2</v>
      </c>
      <c r="AF68" s="24">
        <f t="shared" si="47"/>
        <v>6.0982693729361159E-2</v>
      </c>
      <c r="AG68" s="24">
        <f t="shared" si="47"/>
        <v>4.0283441319686419E-2</v>
      </c>
      <c r="AH68" s="24">
        <f t="shared" si="47"/>
        <v>3.324325630505065E-2</v>
      </c>
      <c r="AI68" s="24">
        <f t="shared" si="47"/>
        <v>0.18964032500014749</v>
      </c>
      <c r="AJ68" s="24">
        <f t="shared" si="47"/>
        <v>5.05681633272137E-2</v>
      </c>
      <c r="AK68" s="24">
        <f t="shared" si="47"/>
        <v>4.7780140617868838E-2</v>
      </c>
      <c r="AL68" s="24">
        <f t="shared" si="47"/>
        <v>4.5301961229545551E-2</v>
      </c>
      <c r="AM68" s="24">
        <f t="shared" si="47"/>
        <v>7.0773328065137697E-2</v>
      </c>
      <c r="AN68" s="24">
        <f t="shared" si="47"/>
        <v>7.3328163041783911E-2</v>
      </c>
      <c r="AO68" s="24">
        <f t="shared" si="45"/>
        <v>6.7667618270425445E-2</v>
      </c>
      <c r="AP68" s="24">
        <f t="shared" si="45"/>
        <v>6.8893225976017103E-2</v>
      </c>
      <c r="AQ68" s="24">
        <f t="shared" si="45"/>
        <v>5.1268860013138573E-2</v>
      </c>
      <c r="AR68" s="24">
        <f t="shared" si="39"/>
        <v>5.1487780434754438E-2</v>
      </c>
      <c r="AS68" s="24" t="e">
        <f t="shared" si="39"/>
        <v>#DIV/0!</v>
      </c>
      <c r="AT68" s="24">
        <f t="shared" si="39"/>
        <v>5.7914297674887205E-2</v>
      </c>
      <c r="AU68" s="21"/>
      <c r="AV68" s="24">
        <f t="shared" si="44"/>
        <v>0.5464756910141646</v>
      </c>
      <c r="AW68" s="24">
        <f t="shared" si="44"/>
        <v>0.59857104672524453</v>
      </c>
      <c r="AX68" s="24">
        <f t="shared" si="44"/>
        <v>0.49026452603645598</v>
      </c>
      <c r="AY68" s="24">
        <f t="shared" si="44"/>
        <v>0.61738774383708606</v>
      </c>
      <c r="AZ68" s="24">
        <f t="shared" si="44"/>
        <v>0.3150400717543218</v>
      </c>
      <c r="BA68" s="24">
        <f t="shared" si="44"/>
        <v>0.46164231574260262</v>
      </c>
      <c r="BB68" s="24">
        <f t="shared" si="44"/>
        <v>0.5308165642430942</v>
      </c>
      <c r="BC68" s="24">
        <f t="shared" si="44"/>
        <v>0.53335036170676919</v>
      </c>
      <c r="BD68" s="24">
        <f t="shared" si="42"/>
        <v>0.32213474448381985</v>
      </c>
      <c r="BE68" s="24">
        <f t="shared" si="42"/>
        <v>0.48408427176616287</v>
      </c>
      <c r="BF68" s="24">
        <f t="shared" si="42"/>
        <v>0.43967783269429495</v>
      </c>
      <c r="BG68" s="24">
        <f t="shared" si="42"/>
        <v>0.70202724273704353</v>
      </c>
      <c r="BH68" s="24">
        <f t="shared" si="42"/>
        <v>0.4771302083835276</v>
      </c>
      <c r="BI68" s="24">
        <f t="shared" si="42"/>
        <v>0.62043482560419916</v>
      </c>
      <c r="BJ68" s="24">
        <f t="shared" si="42"/>
        <v>0.57814097542117726</v>
      </c>
      <c r="BK68" s="24">
        <f t="shared" si="42"/>
        <v>0.36935856230024733</v>
      </c>
      <c r="BL68" s="24">
        <f t="shared" si="46"/>
        <v>0.54648812211187359</v>
      </c>
      <c r="BM68" s="24">
        <f t="shared" si="46"/>
        <v>0.58312806399949713</v>
      </c>
      <c r="BN68" s="24">
        <f t="shared" si="46"/>
        <v>0.5734843176604838</v>
      </c>
      <c r="BO68" s="24">
        <f t="shared" si="46"/>
        <v>0.53724329071636556</v>
      </c>
      <c r="BP68" s="24" t="e">
        <f t="shared" si="46"/>
        <v>#DIV/0!</v>
      </c>
      <c r="BQ68" s="24">
        <f t="shared" si="46"/>
        <v>0.51896654638374362</v>
      </c>
      <c r="BR68" s="21"/>
      <c r="BS68" s="35">
        <f t="shared" si="11"/>
        <v>44621</v>
      </c>
      <c r="BT68" s="24">
        <f t="shared" si="41"/>
        <v>3.2060881176299211E-2</v>
      </c>
      <c r="BU68" s="24">
        <f t="shared" si="49"/>
        <v>1.3219099371821451E-3</v>
      </c>
      <c r="BV68" s="24">
        <f t="shared" si="50"/>
        <v>7.8224488405554769E-3</v>
      </c>
      <c r="BW68" s="24">
        <f t="shared" si="48"/>
        <v>3.3918112520336316E-3</v>
      </c>
      <c r="BX68" s="24">
        <f t="shared" si="48"/>
        <v>2.5197461391025201E-3</v>
      </c>
      <c r="BY68" s="24">
        <f t="shared" si="48"/>
        <v>3.7446275589355766E-3</v>
      </c>
      <c r="BZ68" s="24">
        <f t="shared" si="48"/>
        <v>5.2107401039334488E-3</v>
      </c>
      <c r="CA68" s="24">
        <f t="shared" si="48"/>
        <v>9.4101504283805972E-4</v>
      </c>
      <c r="CB68" s="24">
        <f t="shared" si="48"/>
        <v>1.8609716229140642E-3</v>
      </c>
      <c r="CC68" s="24">
        <f t="shared" si="48"/>
        <v>3.2309408189672758E-3</v>
      </c>
      <c r="CD68" s="24">
        <f t="shared" si="48"/>
        <v>4.171673840382072E-3</v>
      </c>
      <c r="CE68" s="24">
        <f t="shared" si="48"/>
        <v>1.3918932520320816E-3</v>
      </c>
      <c r="CF68" s="24">
        <f t="shared" si="14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4"/>
        <v>736.78300741999999</v>
      </c>
      <c r="S69" s="19">
        <f t="shared" si="5"/>
        <v>747.36747680293354</v>
      </c>
      <c r="T69" s="19">
        <f t="shared" si="6"/>
        <v>710.9349733184481</v>
      </c>
      <c r="U69" s="19">
        <f t="shared" si="7"/>
        <v>700.13181982758624</v>
      </c>
      <c r="V69" s="19"/>
      <c r="W69" s="20">
        <f t="shared" si="8"/>
        <v>716.29416625714896</v>
      </c>
      <c r="X69" s="21"/>
      <c r="Y69" s="41">
        <f t="shared" si="47"/>
        <v>6.3651077181514859E-2</v>
      </c>
      <c r="Z69" s="24">
        <f t="shared" si="47"/>
        <v>6.3143348981788971E-2</v>
      </c>
      <c r="AA69" s="24">
        <f t="shared" si="47"/>
        <v>3.1746578783834467E-2</v>
      </c>
      <c r="AB69" s="24">
        <f t="shared" si="47"/>
        <v>0.10855871202297362</v>
      </c>
      <c r="AC69" s="24">
        <f t="shared" si="47"/>
        <v>4.8302693759048276E-2</v>
      </c>
      <c r="AD69" s="24">
        <f t="shared" si="47"/>
        <v>5.6780482917953679E-2</v>
      </c>
      <c r="AE69" s="24">
        <f t="shared" si="47"/>
        <v>5.4059603380397281E-2</v>
      </c>
      <c r="AF69" s="24">
        <f t="shared" si="47"/>
        <v>5.0546825870498857E-2</v>
      </c>
      <c r="AG69" s="24">
        <f t="shared" si="47"/>
        <v>3.1671712749477221E-2</v>
      </c>
      <c r="AH69" s="24">
        <f t="shared" si="47"/>
        <v>6.060755486841285E-2</v>
      </c>
      <c r="AI69" s="24">
        <f t="shared" si="47"/>
        <v>4.320952125787203E-2</v>
      </c>
      <c r="AJ69" s="24">
        <f t="shared" si="47"/>
        <v>6.3721822086703739E-2</v>
      </c>
      <c r="AK69" s="24">
        <f t="shared" si="47"/>
        <v>6.0404841672488274E-2</v>
      </c>
      <c r="AL69" s="24">
        <f t="shared" si="47"/>
        <v>7.6748858322247981E-2</v>
      </c>
      <c r="AM69" s="24">
        <f t="shared" si="47"/>
        <v>6.5451050157778301E-2</v>
      </c>
      <c r="AN69" s="24">
        <f t="shared" si="47"/>
        <v>4.4340957410587967E-2</v>
      </c>
      <c r="AO69" s="24">
        <f t="shared" si="45"/>
        <v>6.3650769971935306E-2</v>
      </c>
      <c r="AP69" s="24">
        <f t="shared" si="45"/>
        <v>6.8788569309517156E-2</v>
      </c>
      <c r="AQ69" s="24">
        <f t="shared" si="45"/>
        <v>7.7732965281694044E-2</v>
      </c>
      <c r="AR69" s="24">
        <f t="shared" si="39"/>
        <v>8.2106673328984359E-2</v>
      </c>
      <c r="AS69" s="24" t="e">
        <f t="shared" si="39"/>
        <v>#DIV/0!</v>
      </c>
      <c r="AT69" s="24">
        <f t="shared" si="39"/>
        <v>6.7794657104074174E-2</v>
      </c>
      <c r="AU69" s="21"/>
      <c r="AV69" s="24">
        <f t="shared" si="44"/>
        <v>0.58173954860358235</v>
      </c>
      <c r="AW69" s="24">
        <f t="shared" si="44"/>
        <v>0.63539754398119852</v>
      </c>
      <c r="AX69" s="24">
        <f t="shared" si="44"/>
        <v>0.49000476225652378</v>
      </c>
      <c r="AY69" s="24">
        <f t="shared" si="44"/>
        <v>0.69164741625480586</v>
      </c>
      <c r="AZ69" s="24">
        <f t="shared" si="44"/>
        <v>0.32251297223272224</v>
      </c>
      <c r="BA69" s="24">
        <f t="shared" si="44"/>
        <v>0.50036743690506769</v>
      </c>
      <c r="BB69" s="24">
        <f t="shared" si="44"/>
        <v>0.55968112983245155</v>
      </c>
      <c r="BC69" s="24">
        <f t="shared" si="44"/>
        <v>0.52855336114094875</v>
      </c>
      <c r="BD69" s="24">
        <f t="shared" si="42"/>
        <v>0.35781991136149482</v>
      </c>
      <c r="BE69" s="24">
        <f t="shared" si="42"/>
        <v>0.52870084006304774</v>
      </c>
      <c r="BF69" s="24">
        <f t="shared" si="42"/>
        <v>0.47789333857290983</v>
      </c>
      <c r="BG69" s="24">
        <f t="shared" si="42"/>
        <v>0.73911619237548609</v>
      </c>
      <c r="BH69" s="24">
        <f t="shared" si="42"/>
        <v>0.51939898796445738</v>
      </c>
      <c r="BI69" s="24">
        <f t="shared" si="42"/>
        <v>0.70468302608759092</v>
      </c>
      <c r="BJ69" s="24">
        <f t="shared" si="42"/>
        <v>0.61037438366425212</v>
      </c>
      <c r="BK69" s="24">
        <f t="shared" si="42"/>
        <v>0.38110624980151386</v>
      </c>
      <c r="BL69" s="24">
        <f t="shared" si="46"/>
        <v>0.58174951377575779</v>
      </c>
      <c r="BM69" s="24">
        <f t="shared" si="46"/>
        <v>0.6260830256686003</v>
      </c>
      <c r="BN69" s="24">
        <f t="shared" si="46"/>
        <v>0.62636398142699545</v>
      </c>
      <c r="BO69" s="24">
        <f t="shared" si="46"/>
        <v>0.59463959558893653</v>
      </c>
      <c r="BP69" s="24" t="e">
        <f t="shared" si="46"/>
        <v>#DIV/0!</v>
      </c>
      <c r="BQ69" s="24">
        <f t="shared" si="46"/>
        <v>0.55893213349107596</v>
      </c>
      <c r="BR69" s="21"/>
      <c r="BS69" s="35">
        <f t="shared" si="11"/>
        <v>44652</v>
      </c>
      <c r="BT69" s="24">
        <f t="shared" si="41"/>
        <v>2.3815686561826983E-2</v>
      </c>
      <c r="BU69" s="24">
        <f t="shared" si="49"/>
        <v>7.9086551461441236E-4</v>
      </c>
      <c r="BV69" s="24">
        <f t="shared" si="50"/>
        <v>1.3156101256751474E-2</v>
      </c>
      <c r="BW69" s="24">
        <f t="shared" si="48"/>
        <v>2.8770142519800143E-3</v>
      </c>
      <c r="BX69" s="24">
        <f t="shared" si="48"/>
        <v>3.1848119781250459E-3</v>
      </c>
      <c r="BY69" s="24">
        <f t="shared" si="48"/>
        <v>3.8111444677339256E-3</v>
      </c>
      <c r="BZ69" s="24">
        <f t="shared" si="48"/>
        <v>4.2919874568832289E-3</v>
      </c>
      <c r="CA69" s="24">
        <f t="shared" si="48"/>
        <v>7.2086955542559523E-4</v>
      </c>
      <c r="CB69" s="24">
        <f t="shared" si="48"/>
        <v>3.2834392283797513E-3</v>
      </c>
      <c r="CC69" s="24">
        <f t="shared" si="48"/>
        <v>8.2027011790535606E-4</v>
      </c>
      <c r="CD69" s="24">
        <f t="shared" si="48"/>
        <v>5.1726016544082912E-3</v>
      </c>
      <c r="CE69" s="24">
        <f t="shared" si="48"/>
        <v>1.7268867838044718E-3</v>
      </c>
      <c r="CF69" s="24">
        <f t="shared" si="14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51">+SUMPRODUCT($C$3:$N$3,C70:N70)</f>
        <v>777.67946940999991</v>
      </c>
      <c r="S70" s="19">
        <f t="shared" ref="S70:S113" si="52">+($C$3*$C70+$D$3*$D70+$E$3*$E70+$G$3*$G70+$K$3*$K70+$M$3*$M70+$N$3*$N70)/SUM($C$3:$E$3,$G$3,$K$3,$M$3:$N$3)</f>
        <v>786.98395170446827</v>
      </c>
      <c r="T70" s="19">
        <f t="shared" ref="T70:T113" si="53">+($E$3*$E70+$G$3*$G70+$K$3*$K70+$M$3*$M70+$N$3*$N70)/SUM($E$3,$G$3,$K$3,$M$3:$N$3)</f>
        <v>752.81071241975974</v>
      </c>
      <c r="U70" s="19">
        <f t="shared" ref="U70:U113" si="54">+($E$3*$E70+$G$3*$G70+$K$3*$K70+$N$3*$N70)/SUM($E$3,$G$3,$K$3,$N$3)</f>
        <v>740.3383374640805</v>
      </c>
      <c r="V70" s="19"/>
      <c r="W70" s="20">
        <f t="shared" ref="W70:W113" si="55">($E$3*$E70+SUMPRODUCT($G$3:$L$3,$G70:$L70)+$N$3*$N70)/SUM($E$3,$G$3:$L$3,$N$3)</f>
        <v>755.68515975428932</v>
      </c>
      <c r="X70" s="21"/>
      <c r="Y70" s="41">
        <f t="shared" si="47"/>
        <v>5.5505178191320059E-2</v>
      </c>
      <c r="Z70" s="24">
        <f t="shared" si="47"/>
        <v>4.6815602138405632E-2</v>
      </c>
      <c r="AA70" s="24">
        <f t="shared" si="47"/>
        <v>6.5282202203891471E-2</v>
      </c>
      <c r="AB70" s="24">
        <f t="shared" si="47"/>
        <v>5.1184581498382897E-2</v>
      </c>
      <c r="AC70" s="24">
        <f t="shared" si="47"/>
        <v>9.9972307871087018E-2</v>
      </c>
      <c r="AD70" s="24">
        <f t="shared" si="47"/>
        <v>5.7042142569359466E-2</v>
      </c>
      <c r="AE70" s="24">
        <f t="shared" si="47"/>
        <v>5.9102439801840712E-2</v>
      </c>
      <c r="AF70" s="24">
        <f t="shared" si="47"/>
        <v>5.9657363273328157E-2</v>
      </c>
      <c r="AG70" s="24">
        <f t="shared" si="47"/>
        <v>3.8497788941218802E-2</v>
      </c>
      <c r="AH70" s="24">
        <f t="shared" si="47"/>
        <v>7.6532596862824542E-2</v>
      </c>
      <c r="AI70" s="24">
        <f t="shared" si="47"/>
        <v>3.5299835197044604E-3</v>
      </c>
      <c r="AJ70" s="24">
        <f t="shared" si="47"/>
        <v>6.371007925704375E-2</v>
      </c>
      <c r="AK70" s="24">
        <f t="shared" si="47"/>
        <v>4.9631729696559601E-2</v>
      </c>
      <c r="AL70" s="24">
        <f t="shared" si="47"/>
        <v>2.8262462992952431E-2</v>
      </c>
      <c r="AM70" s="24">
        <f t="shared" si="47"/>
        <v>5.6877672153123005E-2</v>
      </c>
      <c r="AN70" s="24">
        <f t="shared" si="47"/>
        <v>7.3250251954646739E-2</v>
      </c>
      <c r="AO70" s="24">
        <f t="shared" si="45"/>
        <v>5.5506793150954303E-2</v>
      </c>
      <c r="AP70" s="24">
        <f t="shared" si="45"/>
        <v>5.3008026347366455E-2</v>
      </c>
      <c r="AQ70" s="24">
        <f t="shared" si="45"/>
        <v>5.890234785587678E-2</v>
      </c>
      <c r="AR70" s="24">
        <f t="shared" si="39"/>
        <v>5.7427068014699767E-2</v>
      </c>
      <c r="AS70" s="24" t="e">
        <f t="shared" si="39"/>
        <v>#DIV/0!</v>
      </c>
      <c r="AT70" s="24">
        <f t="shared" si="39"/>
        <v>5.4992760450598199E-2</v>
      </c>
      <c r="AU70" s="21"/>
      <c r="AV70" s="24">
        <f t="shared" si="44"/>
        <v>0.61705554632547877</v>
      </c>
      <c r="AW70" s="24">
        <f t="shared" si="44"/>
        <v>0.65807201374627788</v>
      </c>
      <c r="AX70" s="24">
        <f t="shared" si="44"/>
        <v>0.55624457127241911</v>
      </c>
      <c r="AY70" s="24">
        <f t="shared" si="44"/>
        <v>0.72214337622086378</v>
      </c>
      <c r="AZ70" s="24">
        <f t="shared" si="44"/>
        <v>0.43119363618655537</v>
      </c>
      <c r="BA70" s="24">
        <f t="shared" si="44"/>
        <v>0.54692286684297731</v>
      </c>
      <c r="BB70" s="24">
        <f t="shared" si="44"/>
        <v>0.57672214757679185</v>
      </c>
      <c r="BC70" s="24">
        <f t="shared" si="44"/>
        <v>0.53957507025572871</v>
      </c>
      <c r="BD70" s="24">
        <f t="shared" si="42"/>
        <v>0.40345119805051288</v>
      </c>
      <c r="BE70" s="24">
        <f t="shared" si="42"/>
        <v>0.60777395967316461</v>
      </c>
      <c r="BF70" s="24">
        <f t="shared" si="42"/>
        <v>0.47840600780288778</v>
      </c>
      <c r="BG70" s="24">
        <f t="shared" si="42"/>
        <v>0.77175862645183413</v>
      </c>
      <c r="BH70" s="24">
        <f t="shared" si="42"/>
        <v>0.5450655151514141</v>
      </c>
      <c r="BI70" s="24">
        <f t="shared" si="42"/>
        <v>0.70985955702847048</v>
      </c>
      <c r="BJ70" s="24">
        <f t="shared" si="42"/>
        <v>0.64418097793531581</v>
      </c>
      <c r="BK70" s="24">
        <f t="shared" si="42"/>
        <v>0.44320013520373625</v>
      </c>
      <c r="BL70" s="24">
        <f t="shared" si="46"/>
        <v>0.61706418773381033</v>
      </c>
      <c r="BM70" s="24">
        <f t="shared" si="46"/>
        <v>0.65924554826215975</v>
      </c>
      <c r="BN70" s="24">
        <f t="shared" si="46"/>
        <v>0.66828222002785909</v>
      </c>
      <c r="BO70" s="24">
        <f t="shared" si="46"/>
        <v>0.63873928029297011</v>
      </c>
      <c r="BP70" s="24" t="e">
        <f t="shared" si="46"/>
        <v>#DIV/0!</v>
      </c>
      <c r="BQ70" s="24">
        <f t="shared" si="46"/>
        <v>0.59108015965489491</v>
      </c>
      <c r="BR70" s="21"/>
      <c r="BS70" s="35">
        <f t="shared" ref="BS70:BS95" si="56">+A70</f>
        <v>44682</v>
      </c>
      <c r="BT70" s="24">
        <f t="shared" si="41"/>
        <v>1.7648945000269374E-2</v>
      </c>
      <c r="BU70" s="24">
        <f t="shared" si="49"/>
        <v>1.5775181273681813E-3</v>
      </c>
      <c r="BV70" s="24">
        <f t="shared" si="50"/>
        <v>6.4648908543978242E-3</v>
      </c>
      <c r="BW70" s="24">
        <f t="shared" si="48"/>
        <v>5.8686457845140054E-3</v>
      </c>
      <c r="BX70" s="24">
        <f t="shared" si="48"/>
        <v>3.1788215279963533E-3</v>
      </c>
      <c r="BY70" s="24">
        <f t="shared" si="48"/>
        <v>4.1290862161423685E-3</v>
      </c>
      <c r="BZ70" s="24">
        <f t="shared" si="48"/>
        <v>5.0031651688505815E-3</v>
      </c>
      <c r="CA70" s="24">
        <f t="shared" si="48"/>
        <v>8.498910586670754E-4</v>
      </c>
      <c r="CB70" s="24">
        <f t="shared" si="48"/>
        <v>4.1343210735142622E-3</v>
      </c>
      <c r="CC70" s="24">
        <f t="shared" si="48"/>
        <v>6.5723770709744946E-5</v>
      </c>
      <c r="CD70" s="24">
        <f t="shared" si="48"/>
        <v>5.1719924068847857E-3</v>
      </c>
      <c r="CE70" s="24">
        <f t="shared" si="48"/>
        <v>1.4145686994102809E-3</v>
      </c>
      <c r="CF70" s="24">
        <f t="shared" si="14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51"/>
        <v>818.42496640999991</v>
      </c>
      <c r="S71" s="19">
        <f t="shared" si="52"/>
        <v>825.89395615917408</v>
      </c>
      <c r="T71" s="19">
        <f t="shared" si="53"/>
        <v>794.76538850125576</v>
      </c>
      <c r="U71" s="19">
        <f t="shared" si="54"/>
        <v>776.75381864224141</v>
      </c>
      <c r="V71" s="19"/>
      <c r="W71" s="20">
        <f t="shared" si="55"/>
        <v>793.66076593941966</v>
      </c>
      <c r="X71" s="21"/>
      <c r="Y71" s="41">
        <f t="shared" si="47"/>
        <v>5.2392063753733176E-2</v>
      </c>
      <c r="Z71" s="24">
        <f t="shared" si="47"/>
        <v>4.3180860738761151E-2</v>
      </c>
      <c r="AA71" s="24">
        <f t="shared" si="47"/>
        <v>5.5988882164776266E-2</v>
      </c>
      <c r="AB71" s="24">
        <f t="shared" si="47"/>
        <v>5.5741633722042661E-2</v>
      </c>
      <c r="AC71" s="24">
        <f t="shared" si="47"/>
        <v>9.0507618433143255E-2</v>
      </c>
      <c r="AD71" s="24">
        <f t="shared" si="47"/>
        <v>5.7501768287248733E-2</v>
      </c>
      <c r="AE71" s="24">
        <f t="shared" si="47"/>
        <v>7.6299161983798935E-2</v>
      </c>
      <c r="AF71" s="24">
        <f t="shared" si="47"/>
        <v>5.0558792290902543E-2</v>
      </c>
      <c r="AG71" s="24">
        <f t="shared" si="47"/>
        <v>8.8696508167236399E-3</v>
      </c>
      <c r="AH71" s="24">
        <f t="shared" si="47"/>
        <v>2.41115856036207E-2</v>
      </c>
      <c r="AI71" s="24">
        <f t="shared" si="47"/>
        <v>1.2388022698433199E-2</v>
      </c>
      <c r="AJ71" s="24">
        <f t="shared" si="47"/>
        <v>7.6927781557210029E-2</v>
      </c>
      <c r="AK71" s="24">
        <f t="shared" si="47"/>
        <v>5.2475325111249749E-2</v>
      </c>
      <c r="AL71" s="24">
        <f t="shared" si="47"/>
        <v>5.4502728635555719E-2</v>
      </c>
      <c r="AM71" s="24">
        <f t="shared" si="47"/>
        <v>4.9891285406576058E-2</v>
      </c>
      <c r="AN71" s="24">
        <f t="shared" si="47"/>
        <v>6.1910801592322429E-2</v>
      </c>
      <c r="AO71" s="24">
        <f t="shared" si="45"/>
        <v>5.2393689949038036E-2</v>
      </c>
      <c r="AP71" s="24">
        <f t="shared" si="45"/>
        <v>4.9441928733659157E-2</v>
      </c>
      <c r="AQ71" s="24">
        <f t="shared" si="45"/>
        <v>5.5730710774081649E-2</v>
      </c>
      <c r="AR71" s="24">
        <f t="shared" si="39"/>
        <v>4.9187620491053741E-2</v>
      </c>
      <c r="AS71" s="24" t="e">
        <f t="shared" si="39"/>
        <v>#DIV/0!</v>
      </c>
      <c r="AT71" s="24">
        <f t="shared" si="39"/>
        <v>5.0253211532535813E-2</v>
      </c>
      <c r="AU71" s="21"/>
      <c r="AV71" s="24">
        <f t="shared" si="44"/>
        <v>0.64762979238613605</v>
      </c>
      <c r="AW71" s="24">
        <f t="shared" si="44"/>
        <v>0.6732096908133729</v>
      </c>
      <c r="AX71" s="24">
        <f t="shared" si="44"/>
        <v>0.56197768510894663</v>
      </c>
      <c r="AY71" s="24">
        <f t="shared" si="44"/>
        <v>0.77528473595819314</v>
      </c>
      <c r="AZ71" s="24">
        <f t="shared" si="44"/>
        <v>0.4932590975084632</v>
      </c>
      <c r="BA71" s="24">
        <f t="shared" si="44"/>
        <v>0.58423862355186129</v>
      </c>
      <c r="BB71" s="24">
        <f t="shared" si="44"/>
        <v>0.62259436169372906</v>
      </c>
      <c r="BC71" s="24">
        <f t="shared" si="44"/>
        <v>0.56601830381016338</v>
      </c>
      <c r="BD71" s="24">
        <f t="shared" si="42"/>
        <v>0.32680808776615278</v>
      </c>
      <c r="BE71" s="24">
        <f t="shared" si="42"/>
        <v>0.61942379692354987</v>
      </c>
      <c r="BF71" s="24">
        <f t="shared" si="42"/>
        <v>0.49101774320907232</v>
      </c>
      <c r="BG71" s="24">
        <f t="shared" si="42"/>
        <v>0.85400875154018929</v>
      </c>
      <c r="BH71" s="24">
        <f t="shared" si="42"/>
        <v>0.60959336505234374</v>
      </c>
      <c r="BI71" s="24">
        <f t="shared" si="42"/>
        <v>0.80244155517507765</v>
      </c>
      <c r="BJ71" s="24">
        <f t="shared" si="42"/>
        <v>0.6640262981657139</v>
      </c>
      <c r="BK71" s="24">
        <f t="shared" si="42"/>
        <v>0.47616419991179337</v>
      </c>
      <c r="BL71" s="24">
        <f t="shared" si="46"/>
        <v>0.64764001176695252</v>
      </c>
      <c r="BM71" s="24">
        <f t="shared" si="46"/>
        <v>0.69056159404307915</v>
      </c>
      <c r="BN71" s="24">
        <f t="shared" si="46"/>
        <v>0.7195108115262554</v>
      </c>
      <c r="BO71" s="24">
        <f t="shared" si="46"/>
        <v>0.68087589417517203</v>
      </c>
      <c r="BP71" s="24" t="e">
        <f t="shared" si="46"/>
        <v>#DIV/0!</v>
      </c>
      <c r="BQ71" s="24">
        <f t="shared" si="46"/>
        <v>0.62252553600146121</v>
      </c>
      <c r="BR71" s="21"/>
      <c r="BS71" s="35">
        <f t="shared" si="56"/>
        <v>44713</v>
      </c>
      <c r="BT71" s="24">
        <f t="shared" si="41"/>
        <v>1.6144672876862307E-2</v>
      </c>
      <c r="BU71" s="24">
        <f t="shared" si="49"/>
        <v>1.3654810012609501E-3</v>
      </c>
      <c r="BV71" s="24">
        <f t="shared" si="50"/>
        <v>7.011651909286664E-3</v>
      </c>
      <c r="BW71" s="24">
        <f t="shared" si="48"/>
        <v>5.5368747616268889E-3</v>
      </c>
      <c r="BX71" s="24">
        <f t="shared" si="48"/>
        <v>3.2091014744863948E-3</v>
      </c>
      <c r="BY71" s="24">
        <f t="shared" si="48"/>
        <v>5.3486713085825694E-3</v>
      </c>
      <c r="BZ71" s="24">
        <f t="shared" si="48"/>
        <v>4.256793366932958E-3</v>
      </c>
      <c r="CA71" s="24">
        <f t="shared" si="48"/>
        <v>1.9265452042865853E-4</v>
      </c>
      <c r="CB71" s="24">
        <f t="shared" si="48"/>
        <v>1.3284656782578195E-3</v>
      </c>
      <c r="CC71" s="24">
        <f t="shared" si="48"/>
        <v>2.1929148630892847E-4</v>
      </c>
      <c r="CD71" s="24">
        <f t="shared" si="48"/>
        <v>6.2935523335554446E-3</v>
      </c>
      <c r="CE71" s="24">
        <f t="shared" si="48"/>
        <v>1.4872923823217989E-3</v>
      </c>
      <c r="CF71" s="24">
        <f t="shared" ref="CF71:CF95" si="57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51"/>
        <v>873.57674087999999</v>
      </c>
      <c r="S72" s="19">
        <f t="shared" si="52"/>
        <v>885.28814635338836</v>
      </c>
      <c r="T72" s="19">
        <f t="shared" si="53"/>
        <v>867.09590717276001</v>
      </c>
      <c r="U72" s="19">
        <f t="shared" si="54"/>
        <v>853.19115675287355</v>
      </c>
      <c r="V72" s="19"/>
      <c r="W72" s="20">
        <f t="shared" si="55"/>
        <v>857.83554916331286</v>
      </c>
      <c r="X72" s="21"/>
      <c r="Y72" s="41">
        <f t="shared" si="47"/>
        <v>6.7388390429747425E-2</v>
      </c>
      <c r="Z72" s="24">
        <f t="shared" si="47"/>
        <v>5.4736762453247989E-2</v>
      </c>
      <c r="AA72" s="24">
        <f t="shared" si="47"/>
        <v>6.0591696926648453E-2</v>
      </c>
      <c r="AB72" s="24">
        <f t="shared" si="47"/>
        <v>0.10106973841655731</v>
      </c>
      <c r="AC72" s="24">
        <f t="shared" si="47"/>
        <v>4.6319581038353208E-2</v>
      </c>
      <c r="AD72" s="24">
        <f t="shared" si="47"/>
        <v>9.9741605581681991E-2</v>
      </c>
      <c r="AE72" s="24">
        <f t="shared" si="47"/>
        <v>6.0794439653865773E-2</v>
      </c>
      <c r="AF72" s="24">
        <f t="shared" si="47"/>
        <v>5.5342328483639847E-2</v>
      </c>
      <c r="AG72" s="24">
        <f t="shared" si="47"/>
        <v>6.0367321231751925E-2</v>
      </c>
      <c r="AH72" s="24">
        <f t="shared" si="47"/>
        <v>0.10315907942954183</v>
      </c>
      <c r="AI72" s="24">
        <f t="shared" si="47"/>
        <v>4.4065870899115289E-2</v>
      </c>
      <c r="AJ72" s="24">
        <f t="shared" si="47"/>
        <v>6.7660955534660783E-2</v>
      </c>
      <c r="AK72" s="24">
        <f t="shared" si="47"/>
        <v>7.4915365726468286E-2</v>
      </c>
      <c r="AL72" s="24">
        <f t="shared" si="47"/>
        <v>0.10216393448784822</v>
      </c>
      <c r="AM72" s="24">
        <f t="shared" si="47"/>
        <v>6.6343886657518114E-2</v>
      </c>
      <c r="AN72" s="24">
        <f t="shared" si="47"/>
        <v>4.2854416536985518E-2</v>
      </c>
      <c r="AO72" s="24">
        <f t="shared" si="45"/>
        <v>6.738769799743749E-2</v>
      </c>
      <c r="AP72" s="24">
        <f t="shared" si="45"/>
        <v>7.1915031889114855E-2</v>
      </c>
      <c r="AQ72" s="24">
        <f t="shared" si="45"/>
        <v>9.1008641943886026E-2</v>
      </c>
      <c r="AR72" s="24">
        <f t="shared" si="39"/>
        <v>9.8406131101156147E-2</v>
      </c>
      <c r="AS72" s="24" t="e">
        <f t="shared" si="39"/>
        <v>#DIV/0!</v>
      </c>
      <c r="AT72" s="24">
        <f t="shared" si="39"/>
        <v>8.0859210859355546E-2</v>
      </c>
      <c r="AU72" s="21"/>
      <c r="AV72" s="24">
        <f t="shared" si="44"/>
        <v>0.7115431863895112</v>
      </c>
      <c r="AW72" s="24">
        <f t="shared" si="44"/>
        <v>0.71695816814130797</v>
      </c>
      <c r="AX72" s="24">
        <f t="shared" si="44"/>
        <v>0.6030121328579241</v>
      </c>
      <c r="AY72" s="24">
        <f t="shared" si="44"/>
        <v>0.92187701554945778</v>
      </c>
      <c r="AZ72" s="24">
        <f t="shared" si="44"/>
        <v>0.54354707853601547</v>
      </c>
      <c r="BA72" s="24">
        <f t="shared" si="44"/>
        <v>0.70323003672913464</v>
      </c>
      <c r="BB72" s="24">
        <f t="shared" si="44"/>
        <v>0.65131393884065969</v>
      </c>
      <c r="BC72" s="24">
        <f t="shared" si="44"/>
        <v>0.60857712948101028</v>
      </c>
      <c r="BD72" s="24">
        <f t="shared" si="42"/>
        <v>0.3785367476770094</v>
      </c>
      <c r="BE72" s="24">
        <f t="shared" si="42"/>
        <v>0.72364735139816805</v>
      </c>
      <c r="BF72" s="24">
        <f t="shared" si="42"/>
        <v>0.54217450715005366</v>
      </c>
      <c r="BG72" s="24">
        <f t="shared" si="42"/>
        <v>0.89356946049056218</v>
      </c>
      <c r="BH72" s="24">
        <f t="shared" si="42"/>
        <v>0.6878487044643149</v>
      </c>
      <c r="BI72" s="24">
        <f t="shared" si="42"/>
        <v>0.91251105988839099</v>
      </c>
      <c r="BJ72" s="24">
        <f t="shared" si="42"/>
        <v>0.72524825788350711</v>
      </c>
      <c r="BK72" s="24">
        <f t="shared" si="42"/>
        <v>0.51523863296848726</v>
      </c>
      <c r="BL72" s="24">
        <f t="shared" si="46"/>
        <v>0.71154930372743164</v>
      </c>
      <c r="BM72" s="24">
        <f t="shared" si="46"/>
        <v>0.76234827587812837</v>
      </c>
      <c r="BN72" s="24">
        <f t="shared" si="46"/>
        <v>0.82441132267690764</v>
      </c>
      <c r="BO72" s="24">
        <f t="shared" si="46"/>
        <v>0.80411870572060029</v>
      </c>
      <c r="BP72" s="24" t="e">
        <f t="shared" si="46"/>
        <v>#DIV/0!</v>
      </c>
      <c r="BQ72" s="24">
        <f t="shared" si="46"/>
        <v>0.70862522618555657</v>
      </c>
      <c r="BR72" s="21"/>
      <c r="BS72" s="35">
        <f t="shared" si="56"/>
        <v>44743</v>
      </c>
      <c r="BT72" s="24">
        <f t="shared" si="41"/>
        <v>2.0286125467521808E-2</v>
      </c>
      <c r="BU72" s="24">
        <f t="shared" si="49"/>
        <v>1.4827869737821214E-3</v>
      </c>
      <c r="BV72" s="24">
        <f t="shared" si="50"/>
        <v>1.2753866895728435E-2</v>
      </c>
      <c r="BW72" s="24">
        <f t="shared" si="48"/>
        <v>2.9362655194028362E-3</v>
      </c>
      <c r="BX72" s="24">
        <f t="shared" si="48"/>
        <v>5.5934806839106456E-3</v>
      </c>
      <c r="BY72" s="24">
        <f t="shared" si="48"/>
        <v>4.358584195471465E-3</v>
      </c>
      <c r="BZ72" s="24">
        <f t="shared" si="48"/>
        <v>4.6514258606005924E-3</v>
      </c>
      <c r="CA72" s="24">
        <f t="shared" si="48"/>
        <v>1.2569907418155401E-3</v>
      </c>
      <c r="CB72" s="24">
        <f t="shared" si="48"/>
        <v>5.5309755733977178E-3</v>
      </c>
      <c r="CC72" s="24">
        <f t="shared" si="48"/>
        <v>7.5039783189619904E-4</v>
      </c>
      <c r="CD72" s="24">
        <f t="shared" si="48"/>
        <v>5.664476540515705E-3</v>
      </c>
      <c r="CE72" s="24">
        <f t="shared" si="48"/>
        <v>2.1234717030929472E-3</v>
      </c>
      <c r="CF72" s="24">
        <f t="shared" si="57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51"/>
        <v>940.05721149999988</v>
      </c>
      <c r="S73" s="19">
        <f t="shared" si="52"/>
        <v>956.87037180497066</v>
      </c>
      <c r="T73" s="19">
        <f t="shared" si="53"/>
        <v>946.57087409991618</v>
      </c>
      <c r="U73" s="19">
        <f t="shared" si="54"/>
        <v>936.68682913074724</v>
      </c>
      <c r="V73" s="19"/>
      <c r="W73" s="20">
        <f t="shared" si="55"/>
        <v>926.43475952128802</v>
      </c>
      <c r="X73" s="21"/>
      <c r="Y73" s="41">
        <f t="shared" si="47"/>
        <v>7.6103321296795645E-2</v>
      </c>
      <c r="Z73" s="24">
        <f t="shared" si="47"/>
        <v>7.1174918314377278E-2</v>
      </c>
      <c r="AA73" s="24">
        <f t="shared" si="47"/>
        <v>6.8739884215899272E-2</v>
      </c>
      <c r="AB73" s="24">
        <f t="shared" si="47"/>
        <v>0.11669229241242229</v>
      </c>
      <c r="AC73" s="24">
        <f t="shared" si="47"/>
        <v>8.5366643102651185E-2</v>
      </c>
      <c r="AD73" s="24">
        <f t="shared" si="47"/>
        <v>8.5205632958503585E-2</v>
      </c>
      <c r="AE73" s="24">
        <f t="shared" si="47"/>
        <v>5.1171295153116914E-2</v>
      </c>
      <c r="AF73" s="24">
        <f t="shared" si="47"/>
        <v>6.1108193578501169E-2</v>
      </c>
      <c r="AG73" s="24">
        <f t="shared" si="47"/>
        <v>4.4331301704169102E-2</v>
      </c>
      <c r="AH73" s="24">
        <f t="shared" si="47"/>
        <v>7.6111387675080522E-2</v>
      </c>
      <c r="AI73" s="24">
        <f t="shared" si="47"/>
        <v>4.9371822151076605E-2</v>
      </c>
      <c r="AJ73" s="24">
        <f t="shared" si="47"/>
        <v>7.1504295255831352E-2</v>
      </c>
      <c r="AK73" s="24">
        <f t="shared" si="47"/>
        <v>7.9841424047504495E-2</v>
      </c>
      <c r="AL73" s="24">
        <f t="shared" si="47"/>
        <v>0.11694910630055033</v>
      </c>
      <c r="AM73" s="24">
        <f t="shared" si="47"/>
        <v>7.1122566185740199E-2</v>
      </c>
      <c r="AN73" s="24">
        <f t="shared" si="47"/>
        <v>6.2612784879133798E-2</v>
      </c>
      <c r="AO73" s="24">
        <f t="shared" si="45"/>
        <v>7.6101465971988524E-2</v>
      </c>
      <c r="AP73" s="24">
        <f t="shared" si="45"/>
        <v>8.0857544231715206E-2</v>
      </c>
      <c r="AQ73" s="24">
        <f t="shared" si="45"/>
        <v>9.1656489518317619E-2</v>
      </c>
      <c r="AR73" s="24">
        <f t="shared" si="39"/>
        <v>9.786279629953798E-2</v>
      </c>
      <c r="AS73" s="24" t="e">
        <f t="shared" si="39"/>
        <v>#DIV/0!</v>
      </c>
      <c r="AT73" s="24">
        <f t="shared" si="39"/>
        <v>7.9967786861809609E-2</v>
      </c>
      <c r="AU73" s="21"/>
      <c r="AV73" s="24">
        <f t="shared" si="44"/>
        <v>0.79893125452821767</v>
      </c>
      <c r="AW73" s="24">
        <f t="shared" si="44"/>
        <v>0.81276755810212964</v>
      </c>
      <c r="AX73" s="24">
        <f t="shared" si="44"/>
        <v>0.67819806837394436</v>
      </c>
      <c r="AY73" s="24">
        <f t="shared" si="44"/>
        <v>1.0731721897572144</v>
      </c>
      <c r="AZ73" s="24">
        <f t="shared" si="44"/>
        <v>0.66395066800123925</v>
      </c>
      <c r="BA73" s="24">
        <f t="shared" si="44"/>
        <v>0.78899857721440236</v>
      </c>
      <c r="BB73" s="24">
        <f t="shared" si="44"/>
        <v>0.68004941954305265</v>
      </c>
      <c r="BC73" s="24">
        <f t="shared" si="44"/>
        <v>0.67504880655960164</v>
      </c>
      <c r="BD73" s="24">
        <f t="shared" si="42"/>
        <v>0.43302256844602871</v>
      </c>
      <c r="BE73" s="24">
        <f t="shared" si="42"/>
        <v>0.77041411646512459</v>
      </c>
      <c r="BF73" s="24">
        <f t="shared" si="42"/>
        <v>0.51921505078000285</v>
      </c>
      <c r="BG73" s="24">
        <f t="shared" si="42"/>
        <v>0.96295241721721125</v>
      </c>
      <c r="BH73" s="24">
        <f t="shared" si="42"/>
        <v>0.76939544714211983</v>
      </c>
      <c r="BI73" s="24">
        <f t="shared" si="42"/>
        <v>1.1134020660133781</v>
      </c>
      <c r="BJ73" s="24">
        <f t="shared" si="42"/>
        <v>0.79680004270920723</v>
      </c>
      <c r="BK73" s="24">
        <f t="shared" si="42"/>
        <v>0.5872769232565922</v>
      </c>
      <c r="BL73" s="24">
        <f t="shared" si="46"/>
        <v>0.79893253470843884</v>
      </c>
      <c r="BM73" s="24">
        <f t="shared" si="46"/>
        <v>0.85892100056255627</v>
      </c>
      <c r="BN73" s="24">
        <f t="shared" si="46"/>
        <v>0.92222638077715557</v>
      </c>
      <c r="BO73" s="24">
        <f t="shared" si="46"/>
        <v>0.91031331002295857</v>
      </c>
      <c r="BP73" s="24" t="e">
        <f t="shared" si="46"/>
        <v>#DIV/0!</v>
      </c>
      <c r="BQ73" s="24">
        <f t="shared" si="46"/>
        <v>0.78768339390075326</v>
      </c>
      <c r="BR73" s="21"/>
      <c r="BS73" s="35">
        <f t="shared" si="56"/>
        <v>44774</v>
      </c>
      <c r="BT73" s="24">
        <f t="shared" si="41"/>
        <v>2.6065651646636795E-2</v>
      </c>
      <c r="BU73" s="24">
        <f t="shared" si="49"/>
        <v>1.6714761761724187E-3</v>
      </c>
      <c r="BV73" s="24">
        <f t="shared" si="50"/>
        <v>1.5189912145944014E-2</v>
      </c>
      <c r="BW73" s="24">
        <f t="shared" si="48"/>
        <v>5.3046994696658275E-3</v>
      </c>
      <c r="BX73" s="24">
        <f t="shared" si="48"/>
        <v>4.92314101431106E-3</v>
      </c>
      <c r="BY73" s="24">
        <f t="shared" si="48"/>
        <v>3.6460007092796037E-3</v>
      </c>
      <c r="BZ73" s="24">
        <f t="shared" si="48"/>
        <v>5.0780737472217296E-3</v>
      </c>
      <c r="CA73" s="24">
        <f t="shared" si="48"/>
        <v>9.1701094277867371E-4</v>
      </c>
      <c r="CB73" s="24">
        <f t="shared" si="48"/>
        <v>4.2175437038041077E-3</v>
      </c>
      <c r="CC73" s="24">
        <f t="shared" si="48"/>
        <v>8.2238237360033044E-4</v>
      </c>
      <c r="CD73" s="24">
        <f t="shared" si="48"/>
        <v>5.9877639651157184E-3</v>
      </c>
      <c r="CE73" s="24">
        <f t="shared" si="48"/>
        <v>2.2790594009082792E-3</v>
      </c>
      <c r="CF73" s="24">
        <f t="shared" si="57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51"/>
        <v>997.79420223000011</v>
      </c>
      <c r="S74" s="19">
        <f t="shared" si="52"/>
        <v>1019.8142641450496</v>
      </c>
      <c r="T74" s="19">
        <f t="shared" si="53"/>
        <v>1018.9708722857939</v>
      </c>
      <c r="U74" s="19">
        <f t="shared" si="54"/>
        <v>1012.7542482758622</v>
      </c>
      <c r="V74" s="19"/>
      <c r="W74" s="20">
        <f t="shared" si="55"/>
        <v>992.62168239779703</v>
      </c>
      <c r="X74" s="21"/>
      <c r="Y74" s="41">
        <f t="shared" si="47"/>
        <v>6.1417483490655789E-2</v>
      </c>
      <c r="Z74" s="24">
        <f t="shared" si="47"/>
        <v>5.3238836516372068E-2</v>
      </c>
      <c r="AA74" s="24">
        <f t="shared" si="47"/>
        <v>9.5168540348290032E-2</v>
      </c>
      <c r="AB74" s="24">
        <f t="shared" si="47"/>
        <v>0.11122306345047939</v>
      </c>
      <c r="AC74" s="24">
        <f t="shared" si="47"/>
        <v>2.2433573013843855E-2</v>
      </c>
      <c r="AD74" s="24">
        <f t="shared" si="47"/>
        <v>5.6064208351335854E-2</v>
      </c>
      <c r="AE74" s="24">
        <f t="shared" si="47"/>
        <v>5.7175104926578957E-2</v>
      </c>
      <c r="AF74" s="24">
        <f t="shared" si="47"/>
        <v>6.6762985206555214E-2</v>
      </c>
      <c r="AG74" s="24">
        <f t="shared" si="47"/>
        <v>3.0719080641378183E-2</v>
      </c>
      <c r="AH74" s="24">
        <f t="shared" si="47"/>
        <v>4.2933339790774294E-2</v>
      </c>
      <c r="AI74" s="24">
        <f t="shared" si="47"/>
        <v>3.972033943933484E-2</v>
      </c>
      <c r="AJ74" s="24">
        <f t="shared" si="47"/>
        <v>6.0775502481930976E-2</v>
      </c>
      <c r="AK74" s="24">
        <f t="shared" si="47"/>
        <v>6.4863886790013314E-2</v>
      </c>
      <c r="AL74" s="24">
        <f t="shared" si="47"/>
        <v>0.12159144232690355</v>
      </c>
      <c r="AM74" s="24">
        <f t="shared" si="47"/>
        <v>5.2774252675387157E-2</v>
      </c>
      <c r="AN74" s="24">
        <f t="shared" si="47"/>
        <v>4.5093559630625002E-2</v>
      </c>
      <c r="AO74" s="24">
        <f t="shared" si="45"/>
        <v>6.1418592425744434E-2</v>
      </c>
      <c r="AP74" s="24">
        <f t="shared" si="45"/>
        <v>6.5781002521110743E-2</v>
      </c>
      <c r="AQ74" s="24">
        <f t="shared" si="45"/>
        <v>7.6486610952108736E-2</v>
      </c>
      <c r="AR74" s="24">
        <f t="shared" si="39"/>
        <v>8.1209019684525874E-2</v>
      </c>
      <c r="AS74" s="24" t="e">
        <f t="shared" si="39"/>
        <v>#DIV/0!</v>
      </c>
      <c r="AT74" s="24">
        <f t="shared" si="39"/>
        <v>7.1442616111154322E-2</v>
      </c>
      <c r="AU74" s="21"/>
      <c r="AV74" s="24">
        <f t="shared" si="44"/>
        <v>0.84912069432660964</v>
      </c>
      <c r="AW74" s="24">
        <f t="shared" si="44"/>
        <v>0.86000403430625383</v>
      </c>
      <c r="AX74" s="24">
        <f t="shared" si="44"/>
        <v>0.73826189829057465</v>
      </c>
      <c r="AY74" s="24">
        <f t="shared" si="44"/>
        <v>1.172828879170932</v>
      </c>
      <c r="AZ74" s="24">
        <f t="shared" si="44"/>
        <v>0.67116319516593426</v>
      </c>
      <c r="BA74" s="24">
        <f t="shared" si="44"/>
        <v>0.81938669503699524</v>
      </c>
      <c r="BB74" s="24">
        <f t="shared" si="44"/>
        <v>0.71494244106268967</v>
      </c>
      <c r="BC74" s="24">
        <f t="shared" si="44"/>
        <v>0.7481976222605593</v>
      </c>
      <c r="BD74" s="24">
        <f t="shared" si="42"/>
        <v>0.46223569072343995</v>
      </c>
      <c r="BE74" s="24">
        <f t="shared" si="42"/>
        <v>0.78124241000127026</v>
      </c>
      <c r="BF74" s="24">
        <f t="shared" si="42"/>
        <v>0.54330819997037194</v>
      </c>
      <c r="BG74" s="24">
        <f t="shared" si="42"/>
        <v>1.0101046879826034</v>
      </c>
      <c r="BH74" s="24">
        <f t="shared" si="42"/>
        <v>0.82819343914233623</v>
      </c>
      <c r="BI74" s="24">
        <f t="shared" si="42"/>
        <v>1.2465976013017506</v>
      </c>
      <c r="BJ74" s="24">
        <f t="shared" si="42"/>
        <v>0.83339467199061912</v>
      </c>
      <c r="BK74" s="24">
        <f t="shared" si="42"/>
        <v>0.62584783922007903</v>
      </c>
      <c r="BL74" s="24">
        <f t="shared" si="46"/>
        <v>0.84912225334658897</v>
      </c>
      <c r="BM74" s="24">
        <f t="shared" si="46"/>
        <v>0.91244502563539931</v>
      </c>
      <c r="BN74" s="24">
        <f t="shared" si="46"/>
        <v>0.98118400639567427</v>
      </c>
      <c r="BO74" s="24">
        <f t="shared" si="46"/>
        <v>0.97281360145148277</v>
      </c>
      <c r="BP74" s="24" t="e">
        <f t="shared" si="46"/>
        <v>#DIV/0!</v>
      </c>
      <c r="BQ74" s="24">
        <f t="shared" si="46"/>
        <v>0.84608833093511793</v>
      </c>
      <c r="BR74" s="21"/>
      <c r="BS74" s="35">
        <f t="shared" si="56"/>
        <v>44805</v>
      </c>
      <c r="BT74" s="24">
        <f t="shared" si="41"/>
        <v>1.9407812532910705E-2</v>
      </c>
      <c r="BU74" s="24">
        <f t="shared" si="49"/>
        <v>2.2982795262431496E-3</v>
      </c>
      <c r="BV74" s="24">
        <f t="shared" si="50"/>
        <v>1.502406625055823E-2</v>
      </c>
      <c r="BW74" s="24">
        <f t="shared" si="48"/>
        <v>1.4060265728156806E-3</v>
      </c>
      <c r="BX74" s="24">
        <f t="shared" si="48"/>
        <v>3.2667637685664277E-3</v>
      </c>
      <c r="BY74" s="24">
        <f t="shared" si="48"/>
        <v>3.9793929939830521E-3</v>
      </c>
      <c r="BZ74" s="24">
        <f t="shared" si="48"/>
        <v>5.4706760879338102E-3</v>
      </c>
      <c r="CA74" s="24">
        <f t="shared" si="48"/>
        <v>6.1667532584133841E-4</v>
      </c>
      <c r="CB74" s="24">
        <f t="shared" si="48"/>
        <v>2.3790736151118107E-3</v>
      </c>
      <c r="CC74" s="24">
        <f t="shared" si="48"/>
        <v>6.4518314792699825E-4</v>
      </c>
      <c r="CD74" s="24">
        <f t="shared" si="48"/>
        <v>5.0675850285210322E-3</v>
      </c>
      <c r="CE74" s="24">
        <f t="shared" si="48"/>
        <v>1.8579599622740831E-3</v>
      </c>
      <c r="CF74" s="24">
        <f t="shared" si="57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51"/>
        <v>1060.4759154400001</v>
      </c>
      <c r="S75" s="19">
        <f t="shared" si="52"/>
        <v>1082.8852019421431</v>
      </c>
      <c r="T75" s="19">
        <f t="shared" si="53"/>
        <v>1089.0039820541444</v>
      </c>
      <c r="U75" s="19">
        <f t="shared" si="54"/>
        <v>1082.1062592672415</v>
      </c>
      <c r="V75" s="19"/>
      <c r="W75" s="20">
        <f t="shared" si="55"/>
        <v>1057.7694023088329</v>
      </c>
      <c r="X75" s="21"/>
      <c r="Y75" s="41">
        <f t="shared" si="47"/>
        <v>6.2821457868655228E-2</v>
      </c>
      <c r="Z75" s="24">
        <f t="shared" si="47"/>
        <v>5.5555688968676353E-2</v>
      </c>
      <c r="AA75" s="24">
        <f t="shared" si="47"/>
        <v>5.2069626592499807E-2</v>
      </c>
      <c r="AB75" s="24">
        <f t="shared" si="47"/>
        <v>7.2824472866131362E-2</v>
      </c>
      <c r="AC75" s="24">
        <f t="shared" si="47"/>
        <v>7.958198740398359E-2</v>
      </c>
      <c r="AD75" s="24">
        <f t="shared" si="47"/>
        <v>5.4926345978911773E-2</v>
      </c>
      <c r="AE75" s="24">
        <f t="shared" si="47"/>
        <v>5.9700003688111458E-2</v>
      </c>
      <c r="AF75" s="24">
        <f t="shared" si="47"/>
        <v>5.582371024678201E-2</v>
      </c>
      <c r="AG75" s="24">
        <f t="shared" si="47"/>
        <v>0.11089387327152544</v>
      </c>
      <c r="AH75" s="24">
        <f t="shared" si="47"/>
        <v>7.2088790377968559E-2</v>
      </c>
      <c r="AI75" s="24">
        <f t="shared" si="47"/>
        <v>3.6233035882365483E-2</v>
      </c>
      <c r="AJ75" s="24">
        <f t="shared" si="47"/>
        <v>6.9579172960118951E-2</v>
      </c>
      <c r="AK75" s="24">
        <f t="shared" si="47"/>
        <v>6.7592332709495384E-2</v>
      </c>
      <c r="AL75" s="24">
        <f t="shared" si="47"/>
        <v>0.10708962124747723</v>
      </c>
      <c r="AM75" s="24">
        <f t="shared" si="47"/>
        <v>5.0846036055920196E-2</v>
      </c>
      <c r="AN75" s="24">
        <f t="shared" si="47"/>
        <v>7.4067188644949766E-2</v>
      </c>
      <c r="AO75" s="24">
        <f t="shared" si="45"/>
        <v>6.2820282048052345E-2</v>
      </c>
      <c r="AP75" s="24">
        <f t="shared" si="45"/>
        <v>6.1845514437835813E-2</v>
      </c>
      <c r="AQ75" s="24">
        <f t="shared" si="45"/>
        <v>6.8729255833632985E-2</v>
      </c>
      <c r="AR75" s="24">
        <f t="shared" si="39"/>
        <v>6.8478617699650135E-2</v>
      </c>
      <c r="AS75" s="24" t="e">
        <f t="shared" si="39"/>
        <v>#DIV/0!</v>
      </c>
      <c r="AT75" s="24">
        <f t="shared" si="39"/>
        <v>6.5631973456053982E-2</v>
      </c>
      <c r="AU75" s="21"/>
      <c r="AV75" s="24">
        <f t="shared" si="44"/>
        <v>0.90435865701156981</v>
      </c>
      <c r="AW75" s="24">
        <f t="shared" si="44"/>
        <v>0.89582711888794009</v>
      </c>
      <c r="AX75" s="24">
        <f t="shared" si="44"/>
        <v>0.78079298931707908</v>
      </c>
      <c r="AY75" s="24">
        <f t="shared" si="44"/>
        <v>1.2392945863415719</v>
      </c>
      <c r="AZ75" s="24">
        <f t="shared" si="44"/>
        <v>0.77946848244555511</v>
      </c>
      <c r="BA75" s="24">
        <f t="shared" si="44"/>
        <v>0.86915881543451112</v>
      </c>
      <c r="BB75" s="24">
        <f t="shared" si="44"/>
        <v>0.76145248668681642</v>
      </c>
      <c r="BC75" s="24">
        <f t="shared" si="44"/>
        <v>0.80156935147245467</v>
      </c>
      <c r="BD75" s="24">
        <f t="shared" si="42"/>
        <v>0.60942359593262707</v>
      </c>
      <c r="BE75" s="24">
        <f t="shared" si="42"/>
        <v>0.82206997425347739</v>
      </c>
      <c r="BF75" s="24">
        <f t="shared" si="42"/>
        <v>0.58425767251782967</v>
      </c>
      <c r="BG75" s="24">
        <f t="shared" si="42"/>
        <v>1.0831823873239039</v>
      </c>
      <c r="BH75" s="24">
        <f t="shared" si="42"/>
        <v>0.89050913725728997</v>
      </c>
      <c r="BI75" s="24">
        <f t="shared" si="42"/>
        <v>1.3307755406146011</v>
      </c>
      <c r="BJ75" s="24">
        <f t="shared" si="42"/>
        <v>0.86883627518137829</v>
      </c>
      <c r="BK75" s="24">
        <f t="shared" si="42"/>
        <v>0.7273021046876742</v>
      </c>
      <c r="BL75" s="24">
        <f t="shared" si="46"/>
        <v>0.90435598487962565</v>
      </c>
      <c r="BM75" s="24">
        <f t="shared" si="46"/>
        <v>0.96027372985094983</v>
      </c>
      <c r="BN75" s="24">
        <f t="shared" si="46"/>
        <v>1.0418411925092608</v>
      </c>
      <c r="BO75" s="24">
        <f t="shared" si="46"/>
        <v>1.0299490926921795</v>
      </c>
      <c r="BP75" s="24" t="e">
        <f t="shared" si="46"/>
        <v>#DIV/0!</v>
      </c>
      <c r="BQ75" s="24">
        <f t="shared" si="46"/>
        <v>0.9061075411271502</v>
      </c>
      <c r="BR75" s="21"/>
      <c r="BS75" s="35">
        <f t="shared" si="56"/>
        <v>44835</v>
      </c>
      <c r="BT75" s="24">
        <f t="shared" ref="BT75:BT108" si="58">(C75-C74)/$B74*C$3</f>
        <v>2.0096350572797482E-2</v>
      </c>
      <c r="BU75" s="24">
        <f t="shared" si="49"/>
        <v>1.2974440118723766E-3</v>
      </c>
      <c r="BV75" s="24">
        <f t="shared" si="50"/>
        <v>1.0298761398446639E-2</v>
      </c>
      <c r="BW75" s="24">
        <f t="shared" si="48"/>
        <v>4.8046164554557897E-3</v>
      </c>
      <c r="BX75" s="24">
        <f t="shared" si="48"/>
        <v>3.1843209289436473E-3</v>
      </c>
      <c r="BY75" s="24">
        <f t="shared" si="48"/>
        <v>4.1385185790232919E-3</v>
      </c>
      <c r="BZ75" s="24">
        <f t="shared" si="48"/>
        <v>4.5973297279907283E-3</v>
      </c>
      <c r="CA75" s="24">
        <f t="shared" si="48"/>
        <v>2.1617725076256908E-3</v>
      </c>
      <c r="CB75" s="24">
        <f t="shared" si="48"/>
        <v>3.9251048203584257E-3</v>
      </c>
      <c r="CC75" s="24">
        <f t="shared" si="48"/>
        <v>5.7650767179288822E-4</v>
      </c>
      <c r="CD75" s="24">
        <f t="shared" si="48"/>
        <v>5.7981439467777564E-3</v>
      </c>
      <c r="CE75" s="24">
        <f t="shared" si="48"/>
        <v>1.9424000416926222E-3</v>
      </c>
      <c r="CF75" s="24">
        <f t="shared" si="57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51"/>
        <v>1108.85521765</v>
      </c>
      <c r="S76" s="19">
        <f t="shared" si="52"/>
        <v>1130.0752957625964</v>
      </c>
      <c r="T76" s="19">
        <f t="shared" si="53"/>
        <v>1139.5739870499579</v>
      </c>
      <c r="U76" s="19">
        <f t="shared" si="54"/>
        <v>1132.4303952586206</v>
      </c>
      <c r="V76" s="19"/>
      <c r="W76" s="20">
        <f t="shared" si="55"/>
        <v>1108.2195179411142</v>
      </c>
      <c r="X76" s="21"/>
      <c r="Y76" s="41">
        <f t="shared" si="47"/>
        <v>4.5620185345912168E-2</v>
      </c>
      <c r="Z76" s="24">
        <f t="shared" si="47"/>
        <v>3.9419241198034749E-2</v>
      </c>
      <c r="AA76" s="24">
        <f t="shared" si="47"/>
        <v>6.1507376653898493E-2</v>
      </c>
      <c r="AB76" s="24">
        <f t="shared" si="47"/>
        <v>4.7435442872683753E-2</v>
      </c>
      <c r="AC76" s="24">
        <f t="shared" si="47"/>
        <v>5.8831310982799812E-2</v>
      </c>
      <c r="AD76" s="24">
        <f t="shared" si="47"/>
        <v>4.5999258653951491E-2</v>
      </c>
      <c r="AE76" s="24">
        <f t="shared" si="47"/>
        <v>5.6924904979496871E-2</v>
      </c>
      <c r="AF76" s="24">
        <f t="shared" si="47"/>
        <v>5.1207318873572882E-2</v>
      </c>
      <c r="AG76" s="24">
        <f t="shared" si="47"/>
        <v>4.3729090385391967E-2</v>
      </c>
      <c r="AH76" s="24">
        <f t="shared" si="47"/>
        <v>3.5555165088424712E-2</v>
      </c>
      <c r="AI76" s="24">
        <f t="shared" si="47"/>
        <v>1.5030116406953287E-2</v>
      </c>
      <c r="AJ76" s="24">
        <f t="shared" si="47"/>
        <v>4.6203899039934049E-2</v>
      </c>
      <c r="AK76" s="24">
        <f t="shared" si="47"/>
        <v>6.3753151065431002E-2</v>
      </c>
      <c r="AL76" s="24">
        <f t="shared" si="47"/>
        <v>4.1788204391156603E-2</v>
      </c>
      <c r="AM76" s="24">
        <f t="shared" si="47"/>
        <v>4.4886645510162859E-2</v>
      </c>
      <c r="AN76" s="24">
        <f t="shared" si="47"/>
        <v>5.2904382344860501E-2</v>
      </c>
      <c r="AO76" s="24">
        <f t="shared" si="45"/>
        <v>4.5620368652999455E-2</v>
      </c>
      <c r="AP76" s="24">
        <f t="shared" si="45"/>
        <v>4.3578113114685069E-2</v>
      </c>
      <c r="AQ76" s="24">
        <f t="shared" si="45"/>
        <v>4.6436933040800543E-2</v>
      </c>
      <c r="AR76" s="24">
        <f t="shared" si="39"/>
        <v>4.6505724886441779E-2</v>
      </c>
      <c r="AS76" s="24" t="e">
        <f t="shared" si="39"/>
        <v>#DIV/0!</v>
      </c>
      <c r="AT76" s="24">
        <f t="shared" si="39"/>
        <v>4.7694814694168697E-2</v>
      </c>
      <c r="AU76" s="21"/>
      <c r="AV76" s="24">
        <f t="shared" si="44"/>
        <v>0.93973254739128387</v>
      </c>
      <c r="AW76" s="24">
        <f t="shared" si="44"/>
        <v>0.92397658947098904</v>
      </c>
      <c r="AX76" s="24">
        <f t="shared" si="44"/>
        <v>0.86251843459623623</v>
      </c>
      <c r="AY76" s="24">
        <f t="shared" si="44"/>
        <v>1.2514277112814218</v>
      </c>
      <c r="AZ76" s="24">
        <f t="shared" si="44"/>
        <v>0.83575002286057654</v>
      </c>
      <c r="BA76" s="24">
        <f t="shared" si="44"/>
        <v>0.90709172394499094</v>
      </c>
      <c r="BB76" s="24">
        <f t="shared" si="44"/>
        <v>0.8109540076572519</v>
      </c>
      <c r="BC76" s="24">
        <f t="shared" si="44"/>
        <v>0.8498362772049699</v>
      </c>
      <c r="BD76" s="24">
        <f t="shared" si="42"/>
        <v>0.65128119937275541</v>
      </c>
      <c r="BE76" s="24">
        <f t="shared" si="42"/>
        <v>0.85432411459947288</v>
      </c>
      <c r="BF76" s="24">
        <f t="shared" si="42"/>
        <v>0.59862956445656179</v>
      </c>
      <c r="BG76" s="24">
        <f t="shared" si="42"/>
        <v>1.1073631267445765</v>
      </c>
      <c r="BH76" s="24">
        <f t="shared" si="42"/>
        <v>0.95501520464159517</v>
      </c>
      <c r="BI76" s="24">
        <f t="shared" si="42"/>
        <v>1.3707039606463858</v>
      </c>
      <c r="BJ76" s="24">
        <f t="shared" si="42"/>
        <v>0.89667569642768563</v>
      </c>
      <c r="BK76" s="24">
        <f t="shared" si="42"/>
        <v>0.79050380545281351</v>
      </c>
      <c r="BL76" s="24">
        <f t="shared" si="46"/>
        <v>0.93973048776812562</v>
      </c>
      <c r="BM76" s="24">
        <f t="shared" si="46"/>
        <v>0.99079657106035923</v>
      </c>
      <c r="BN76" s="24">
        <f t="shared" si="46"/>
        <v>1.070223962453595</v>
      </c>
      <c r="BO76" s="24">
        <f t="shared" si="46"/>
        <v>1.0595124801663385</v>
      </c>
      <c r="BP76" s="24" t="e">
        <f t="shared" si="46"/>
        <v>#DIV/0!</v>
      </c>
      <c r="BQ76" s="24">
        <f t="shared" si="46"/>
        <v>0.94304633546000094</v>
      </c>
      <c r="BR76" s="21"/>
      <c r="BS76" s="35">
        <f t="shared" si="56"/>
        <v>44866</v>
      </c>
      <c r="BT76" s="24">
        <f t="shared" si="58"/>
        <v>1.4161777186588018E-2</v>
      </c>
      <c r="BU76" s="24">
        <f t="shared" si="49"/>
        <v>1.5171046368162363E-3</v>
      </c>
      <c r="BV76" s="24">
        <f t="shared" si="50"/>
        <v>6.7714077206466067E-3</v>
      </c>
      <c r="BW76" s="24">
        <f t="shared" si="48"/>
        <v>3.6078442910268019E-3</v>
      </c>
      <c r="BX76" s="24">
        <f t="shared" si="48"/>
        <v>2.6469685430969398E-3</v>
      </c>
      <c r="BY76" s="24">
        <f t="shared" si="48"/>
        <v>3.9345537938050368E-3</v>
      </c>
      <c r="BZ76" s="24">
        <f t="shared" si="48"/>
        <v>4.1893832244938138E-3</v>
      </c>
      <c r="CA76" s="24">
        <f t="shared" si="48"/>
        <v>8.9101525148888028E-4</v>
      </c>
      <c r="CB76" s="24">
        <f t="shared" si="48"/>
        <v>1.9527950312901823E-3</v>
      </c>
      <c r="CC76" s="24">
        <f t="shared" si="48"/>
        <v>2.3316310538328604E-4</v>
      </c>
      <c r="CD76" s="24">
        <f t="shared" si="48"/>
        <v>3.8747258549211255E-3</v>
      </c>
      <c r="CE76" s="24">
        <f t="shared" si="48"/>
        <v>1.8402974783405372E-3</v>
      </c>
      <c r="CF76" s="24">
        <f t="shared" si="57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51"/>
        <v>1160.5211789799998</v>
      </c>
      <c r="S77" s="19">
        <f t="shared" si="52"/>
        <v>1181.707221349993</v>
      </c>
      <c r="T77" s="19">
        <f t="shared" si="53"/>
        <v>1203.3691204577169</v>
      </c>
      <c r="U77" s="19">
        <f t="shared" si="54"/>
        <v>1192.9331359195405</v>
      </c>
      <c r="V77" s="19"/>
      <c r="W77" s="20">
        <f t="shared" si="55"/>
        <v>1167.7553864435502</v>
      </c>
      <c r="X77" s="21"/>
      <c r="Y77" s="41">
        <f t="shared" si="47"/>
        <v>4.659288617966828E-2</v>
      </c>
      <c r="Z77" s="24">
        <f t="shared" si="47"/>
        <v>3.3081607842292637E-2</v>
      </c>
      <c r="AA77" s="24">
        <f t="shared" si="47"/>
        <v>7.4138296628715405E-2</v>
      </c>
      <c r="AB77" s="24">
        <f t="shared" si="47"/>
        <v>4.2413269414987242E-2</v>
      </c>
      <c r="AC77" s="24">
        <f t="shared" si="47"/>
        <v>3.4657128523497338E-2</v>
      </c>
      <c r="AD77" s="24">
        <f t="shared" si="47"/>
        <v>6.4483749456960338E-2</v>
      </c>
      <c r="AE77" s="24">
        <f t="shared" si="47"/>
        <v>5.4922761751117211E-2</v>
      </c>
      <c r="AF77" s="24">
        <f t="shared" si="47"/>
        <v>6.1835047523215669E-2</v>
      </c>
      <c r="AG77" s="24">
        <f t="shared" si="47"/>
        <v>5.4901514474640312E-2</v>
      </c>
      <c r="AH77" s="24">
        <f t="shared" si="47"/>
        <v>6.3718069715471781E-2</v>
      </c>
      <c r="AI77" s="24">
        <f t="shared" si="47"/>
        <v>7.8130430772294091E-3</v>
      </c>
      <c r="AJ77" s="24">
        <f t="shared" si="47"/>
        <v>6.4636560933400533E-2</v>
      </c>
      <c r="AK77" s="24">
        <f t="shared" si="47"/>
        <v>6.6325422016429991E-2</v>
      </c>
      <c r="AL77" s="24">
        <f t="shared" si="47"/>
        <v>3.818732129508029E-2</v>
      </c>
      <c r="AM77" s="24">
        <f t="shared" si="47"/>
        <v>4.7972967408172362E-2</v>
      </c>
      <c r="AN77" s="24">
        <f t="shared" si="47"/>
        <v>4.8957508131905136E-2</v>
      </c>
      <c r="AO77" s="24">
        <f t="shared" si="45"/>
        <v>4.6593965116109359E-2</v>
      </c>
      <c r="AP77" s="24">
        <f t="shared" si="45"/>
        <v>4.5688925137111758E-2</v>
      </c>
      <c r="AQ77" s="24">
        <f t="shared" si="45"/>
        <v>5.5981563402396572E-2</v>
      </c>
      <c r="AR77" s="24">
        <f t="shared" si="39"/>
        <v>5.3427337268797448E-2</v>
      </c>
      <c r="AS77" s="24" t="e">
        <f t="shared" si="39"/>
        <v>#DIV/0!</v>
      </c>
      <c r="AT77" s="24">
        <f t="shared" si="39"/>
        <v>5.3722089837439091E-2</v>
      </c>
      <c r="AU77" s="21"/>
      <c r="AV77" s="24">
        <f t="shared" si="44"/>
        <v>0.951252926662155</v>
      </c>
      <c r="AW77" s="24">
        <f t="shared" si="44"/>
        <v>0.89906464834910849</v>
      </c>
      <c r="AX77" s="24">
        <f t="shared" si="44"/>
        <v>0.90048235891540251</v>
      </c>
      <c r="AY77" s="24">
        <f t="shared" si="44"/>
        <v>1.2380881393769685</v>
      </c>
      <c r="AZ77" s="24">
        <f t="shared" si="44"/>
        <v>0.86963840810141591</v>
      </c>
      <c r="BA77" s="24">
        <f t="shared" si="44"/>
        <v>0.97421453814384118</v>
      </c>
      <c r="BB77" s="24">
        <f t="shared" si="44"/>
        <v>0.89363541146744474</v>
      </c>
      <c r="BC77" s="24">
        <f t="shared" si="44"/>
        <v>0.89651908501550337</v>
      </c>
      <c r="BD77" s="24">
        <f t="shared" si="42"/>
        <v>0.7043078445080726</v>
      </c>
      <c r="BE77" s="24">
        <f t="shared" si="42"/>
        <v>0.9041106485685253</v>
      </c>
      <c r="BF77" s="24">
        <f t="shared" si="42"/>
        <v>0.61090421610812817</v>
      </c>
      <c r="BG77" s="24">
        <f t="shared" si="42"/>
        <v>1.0772248036765451</v>
      </c>
      <c r="BH77" s="24">
        <f t="shared" si="42"/>
        <v>1.0115742459682382</v>
      </c>
      <c r="BI77" s="24">
        <f t="shared" si="42"/>
        <v>1.4001336880158242</v>
      </c>
      <c r="BJ77" s="24">
        <f t="shared" si="42"/>
        <v>0.89695564585159637</v>
      </c>
      <c r="BK77" s="24">
        <f t="shared" si="42"/>
        <v>0.84051171207864495</v>
      </c>
      <c r="BL77" s="24">
        <f t="shared" si="46"/>
        <v>0.95125292192457489</v>
      </c>
      <c r="BM77" s="24">
        <f t="shared" si="46"/>
        <v>0.98639753267345376</v>
      </c>
      <c r="BN77" s="24">
        <f t="shared" si="46"/>
        <v>1.0838392229196767</v>
      </c>
      <c r="BO77" s="24">
        <f t="shared" si="46"/>
        <v>1.0858201763702207</v>
      </c>
      <c r="BP77" s="24" t="e">
        <f t="shared" si="46"/>
        <v>#DIV/0!</v>
      </c>
      <c r="BQ77" s="24">
        <f t="shared" si="46"/>
        <v>0.98415622277771053</v>
      </c>
      <c r="BR77" s="21"/>
      <c r="BS77" s="35">
        <f t="shared" si="56"/>
        <v>44896</v>
      </c>
      <c r="BT77" s="24">
        <f t="shared" si="58"/>
        <v>1.1814433432524158E-2</v>
      </c>
      <c r="BU77" s="24">
        <f t="shared" si="49"/>
        <v>1.8564360482335208E-3</v>
      </c>
      <c r="BV77" s="24">
        <f t="shared" si="50"/>
        <v>6.0650035965552586E-3</v>
      </c>
      <c r="BW77" s="24">
        <f t="shared" si="48"/>
        <v>2.1522100417121076E-3</v>
      </c>
      <c r="BX77" s="24">
        <f t="shared" si="48"/>
        <v>3.7119801724110045E-3</v>
      </c>
      <c r="BY77" s="24">
        <f t="shared" si="48"/>
        <v>3.8372112880609905E-3</v>
      </c>
      <c r="BZ77" s="24">
        <f t="shared" si="48"/>
        <v>5.0858924038372361E-3</v>
      </c>
      <c r="CA77" s="24">
        <f t="shared" si="48"/>
        <v>1.1166391453834423E-3</v>
      </c>
      <c r="CB77" s="24">
        <f t="shared" si="48"/>
        <v>3.4658986049189455E-3</v>
      </c>
      <c r="CC77" s="24">
        <f t="shared" si="48"/>
        <v>1.1765832869484554E-4</v>
      </c>
      <c r="CD77" s="24">
        <f t="shared" si="48"/>
        <v>5.4235415463456046E-3</v>
      </c>
      <c r="CE77" s="24">
        <f t="shared" si="48"/>
        <v>1.9477503853580877E-3</v>
      </c>
      <c r="CF77" s="24">
        <f t="shared" si="57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51"/>
        <v>1234.0089179099998</v>
      </c>
      <c r="S78" s="19">
        <f t="shared" si="52"/>
        <v>1260.2981946625016</v>
      </c>
      <c r="T78" s="19">
        <f t="shared" si="53"/>
        <v>1269.0240307005299</v>
      </c>
      <c r="U78" s="19">
        <f t="shared" si="54"/>
        <v>1245.7273921695403</v>
      </c>
      <c r="V78" s="19"/>
      <c r="W78" s="20">
        <f t="shared" si="55"/>
        <v>1221.0200003389114</v>
      </c>
      <c r="X78" s="21"/>
      <c r="Y78" s="41">
        <f t="shared" si="47"/>
        <v>6.3323931661345423E-2</v>
      </c>
      <c r="Z78" s="24">
        <f t="shared" si="47"/>
        <v>7.8590670385479733E-2</v>
      </c>
      <c r="AA78" s="24">
        <f t="shared" si="47"/>
        <v>7.3462520663147624E-2</v>
      </c>
      <c r="AB78" s="24">
        <f t="shared" si="47"/>
        <v>2.5190893624944755E-2</v>
      </c>
      <c r="AC78" s="24">
        <f t="shared" si="47"/>
        <v>7.2606801568533053E-2</v>
      </c>
      <c r="AD78" s="24">
        <f t="shared" si="47"/>
        <v>5.6761326072348961E-2</v>
      </c>
      <c r="AE78" s="24">
        <f t="shared" si="47"/>
        <v>4.2810333284071689E-2</v>
      </c>
      <c r="AF78" s="24">
        <f t="shared" si="47"/>
        <v>4.8811601130252846E-2</v>
      </c>
      <c r="AG78" s="24">
        <f t="shared" si="47"/>
        <v>9.3426876514661528E-2</v>
      </c>
      <c r="AH78" s="24">
        <f t="shared" si="47"/>
        <v>7.2810455770639049E-2</v>
      </c>
      <c r="AI78" s="24">
        <f t="shared" si="47"/>
        <v>0</v>
      </c>
      <c r="AJ78" s="24">
        <f t="shared" si="47"/>
        <v>8.9104756367465843E-2</v>
      </c>
      <c r="AK78" s="24">
        <f t="shared" si="47"/>
        <v>5.7776975711458345E-2</v>
      </c>
      <c r="AL78" s="24">
        <f t="shared" si="47"/>
        <v>0.11273372785773472</v>
      </c>
      <c r="AM78" s="24">
        <f t="shared" si="47"/>
        <v>5.4158462690523157E-2</v>
      </c>
      <c r="AN78" s="24">
        <f t="shared" si="47"/>
        <v>5.4644691664559319E-2</v>
      </c>
      <c r="AO78" s="24">
        <f t="shared" si="45"/>
        <v>6.3323048524275505E-2</v>
      </c>
      <c r="AP78" s="24">
        <f t="shared" si="45"/>
        <v>6.650629859291679E-2</v>
      </c>
      <c r="AQ78" s="24">
        <f t="shared" si="45"/>
        <v>5.4559244646264826E-2</v>
      </c>
      <c r="AR78" s="24">
        <f t="shared" si="39"/>
        <v>4.4255838538096004E-2</v>
      </c>
      <c r="AS78" s="24" t="e">
        <f t="shared" si="39"/>
        <v>#DIV/0!</v>
      </c>
      <c r="AT78" s="24">
        <f t="shared" si="39"/>
        <v>4.5612817987148002E-2</v>
      </c>
      <c r="AU78" s="21"/>
      <c r="AV78" s="24">
        <f t="shared" si="44"/>
        <v>0.9943079358235114</v>
      </c>
      <c r="AW78" s="24">
        <f t="shared" si="44"/>
        <v>0.94994128196073069</v>
      </c>
      <c r="AX78" s="24">
        <f t="shared" si="44"/>
        <v>1.00749896076745</v>
      </c>
      <c r="AY78" s="24">
        <f t="shared" si="44"/>
        <v>1.2203206042531116</v>
      </c>
      <c r="AZ78" s="24">
        <f t="shared" si="44"/>
        <v>0.96403235959616507</v>
      </c>
      <c r="BA78" s="24">
        <f t="shared" si="44"/>
        <v>1.0109437387036482</v>
      </c>
      <c r="BB78" s="24">
        <f t="shared" si="44"/>
        <v>0.91552110442917845</v>
      </c>
      <c r="BC78" s="24">
        <f t="shared" si="44"/>
        <v>0.93745943242127217</v>
      </c>
      <c r="BD78" s="24">
        <f t="shared" si="42"/>
        <v>0.74884713991100305</v>
      </c>
      <c r="BE78" s="24">
        <f t="shared" si="42"/>
        <v>0.97492194478361704</v>
      </c>
      <c r="BF78" s="24">
        <f t="shared" si="42"/>
        <v>0.58982587663933228</v>
      </c>
      <c r="BG78" s="24">
        <f t="shared" si="42"/>
        <v>1.1463002806472611</v>
      </c>
      <c r="BH78" s="24">
        <f t="shared" si="42"/>
        <v>1.028539483960401</v>
      </c>
      <c r="BI78" s="24">
        <f t="shared" si="42"/>
        <v>1.434401258381699</v>
      </c>
      <c r="BJ78" s="24">
        <f t="shared" si="42"/>
        <v>0.93213063328375201</v>
      </c>
      <c r="BK78" s="24">
        <f t="shared" si="42"/>
        <v>0.9030027751712022</v>
      </c>
      <c r="BL78" s="24">
        <f t="shared" si="46"/>
        <v>0.99430984180901838</v>
      </c>
      <c r="BM78" s="24">
        <f t="shared" si="46"/>
        <v>1.0284017849768583</v>
      </c>
      <c r="BN78" s="24">
        <f t="shared" si="46"/>
        <v>1.1124369501798808</v>
      </c>
      <c r="BO78" s="24">
        <f t="shared" si="46"/>
        <v>1.1021200641218845</v>
      </c>
      <c r="BP78" s="24" t="e">
        <f t="shared" si="46"/>
        <v>#DIV/0!</v>
      </c>
      <c r="BQ78" s="24">
        <f t="shared" si="46"/>
        <v>1.006031501094828</v>
      </c>
      <c r="BR78" s="21"/>
      <c r="BS78" s="35">
        <f t="shared" si="56"/>
        <v>44927</v>
      </c>
      <c r="BT78" s="24">
        <f t="shared" si="58"/>
        <v>2.7704743599067636E-2</v>
      </c>
      <c r="BU78" s="24">
        <f t="shared" si="49"/>
        <v>1.8879289132262319E-3</v>
      </c>
      <c r="BV78" s="24">
        <f t="shared" si="50"/>
        <v>3.5878562809154688E-3</v>
      </c>
      <c r="BW78" s="24">
        <f t="shared" si="48"/>
        <v>4.4574661948252083E-3</v>
      </c>
      <c r="BX78" s="24">
        <f t="shared" si="48"/>
        <v>3.3232970054014425E-3</v>
      </c>
      <c r="BY78" s="24">
        <f t="shared" si="48"/>
        <v>3.0147745442751167E-3</v>
      </c>
      <c r="BZ78" s="24">
        <f t="shared" si="48"/>
        <v>4.0731912322831141E-3</v>
      </c>
      <c r="CA78" s="24">
        <f t="shared" si="48"/>
        <v>1.915289777844568E-3</v>
      </c>
      <c r="CB78" s="24">
        <f t="shared" si="48"/>
        <v>4.0252768024342548E-3</v>
      </c>
      <c r="CC78" s="24">
        <f t="shared" si="48"/>
        <v>0</v>
      </c>
      <c r="CD78" s="24">
        <f t="shared" si="48"/>
        <v>7.6055252947256936E-3</v>
      </c>
      <c r="CE78" s="24">
        <f t="shared" si="48"/>
        <v>1.7287017316976792E-3</v>
      </c>
      <c r="CF78" s="24">
        <f t="shared" si="57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51"/>
        <v>1323.9862636800001</v>
      </c>
      <c r="S79" s="19">
        <f t="shared" si="52"/>
        <v>1363.4081115442073</v>
      </c>
      <c r="T79" s="19">
        <f t="shared" si="53"/>
        <v>1346.1098434272953</v>
      </c>
      <c r="U79" s="19">
        <f t="shared" si="54"/>
        <v>1315.8814530531611</v>
      </c>
      <c r="V79" s="19"/>
      <c r="W79" s="20">
        <f t="shared" si="55"/>
        <v>1287.4565911459438</v>
      </c>
      <c r="X79" s="21"/>
      <c r="Y79" s="41">
        <f t="shared" si="47"/>
        <v>7.291385735253697E-2</v>
      </c>
      <c r="Z79" s="24">
        <f t="shared" si="47"/>
        <v>0.10592543720804093</v>
      </c>
      <c r="AA79" s="24">
        <f t="shared" si="47"/>
        <v>4.8734995238756351E-2</v>
      </c>
      <c r="AB79" s="24">
        <f t="shared" si="47"/>
        <v>3.6014042423654136E-2</v>
      </c>
      <c r="AC79" s="24">
        <f t="shared" si="47"/>
        <v>2.9098912026606971E-2</v>
      </c>
      <c r="AD79" s="24">
        <f t="shared" si="47"/>
        <v>5.4154298181307459E-2</v>
      </c>
      <c r="AE79" s="24">
        <f t="shared" si="47"/>
        <v>5.1207208176135222E-2</v>
      </c>
      <c r="AF79" s="24">
        <f t="shared" si="47"/>
        <v>5.4181374363356571E-2</v>
      </c>
      <c r="AG79" s="24">
        <f t="shared" si="47"/>
        <v>6.2186511145462697E-2</v>
      </c>
      <c r="AH79" s="24">
        <f t="shared" si="47"/>
        <v>0.10881766531015336</v>
      </c>
      <c r="AI79" s="24">
        <f t="shared" si="47"/>
        <v>2.0739528167491139E-2</v>
      </c>
      <c r="AJ79" s="24">
        <f t="shared" si="47"/>
        <v>7.4980495450370332E-2</v>
      </c>
      <c r="AK79" s="24">
        <f t="shared" si="47"/>
        <v>5.5816774525369262E-2</v>
      </c>
      <c r="AL79" s="24">
        <f t="shared" si="47"/>
        <v>2.2455020428282069E-2</v>
      </c>
      <c r="AM79" s="24">
        <f t="shared" si="47"/>
        <v>9.166322105768332E-2</v>
      </c>
      <c r="AN79" s="24">
        <f t="shared" si="47"/>
        <v>4.2366291463764361E-2</v>
      </c>
      <c r="AO79" s="24">
        <f t="shared" si="45"/>
        <v>7.2914664119601236E-2</v>
      </c>
      <c r="AP79" s="24">
        <f t="shared" si="45"/>
        <v>8.1813905088801375E-2</v>
      </c>
      <c r="AQ79" s="24">
        <f t="shared" si="45"/>
        <v>6.0744171002193204E-2</v>
      </c>
      <c r="AR79" s="24">
        <f t="shared" si="39"/>
        <v>5.6315740766879507E-2</v>
      </c>
      <c r="AS79" s="24" t="e">
        <f t="shared" si="39"/>
        <v>#DIV/0!</v>
      </c>
      <c r="AT79" s="24">
        <f t="shared" si="39"/>
        <v>5.4410731018813774E-2</v>
      </c>
      <c r="AU79" s="21"/>
      <c r="AV79" s="24">
        <f t="shared" si="44"/>
        <v>1.0406985105131863</v>
      </c>
      <c r="AW79" s="24">
        <f t="shared" si="44"/>
        <v>1.0294259540470256</v>
      </c>
      <c r="AX79" s="24">
        <f t="shared" si="44"/>
        <v>1.0474723210783541</v>
      </c>
      <c r="AY79" s="24">
        <f t="shared" si="44"/>
        <v>1.2258419429175667</v>
      </c>
      <c r="AZ79" s="24">
        <f t="shared" si="44"/>
        <v>1.0135108396775823</v>
      </c>
      <c r="BA79" s="24">
        <f t="shared" si="44"/>
        <v>1.0337325825547072</v>
      </c>
      <c r="BB79" s="24">
        <f t="shared" si="44"/>
        <v>0.93059473197870135</v>
      </c>
      <c r="BC79" s="24">
        <f t="shared" si="44"/>
        <v>0.9314352976800826</v>
      </c>
      <c r="BD79" s="24">
        <f t="shared" si="42"/>
        <v>0.82318857471172802</v>
      </c>
      <c r="BE79" s="24">
        <f t="shared" si="42"/>
        <v>1.1013449300339859</v>
      </c>
      <c r="BF79" s="24">
        <f t="shared" si="42"/>
        <v>0.55406678360293626</v>
      </c>
      <c r="BG79" s="24">
        <f t="shared" si="42"/>
        <v>1.1667749479667551</v>
      </c>
      <c r="BH79" s="24">
        <f t="shared" si="42"/>
        <v>1.0518132394081912</v>
      </c>
      <c r="BI79" s="24">
        <f t="shared" si="42"/>
        <v>1.2955964402478886</v>
      </c>
      <c r="BJ79" s="24">
        <f t="shared" si="42"/>
        <v>1.0156946144750232</v>
      </c>
      <c r="BK79" s="24">
        <f t="shared" si="42"/>
        <v>0.92940133426005489</v>
      </c>
      <c r="BL79" s="24">
        <f t="shared" si="46"/>
        <v>1.0406992651656877</v>
      </c>
      <c r="BM79" s="24">
        <f t="shared" si="46"/>
        <v>1.0840964024157911</v>
      </c>
      <c r="BN79" s="24">
        <f t="shared" si="46"/>
        <v>1.1452385279184378</v>
      </c>
      <c r="BO79" s="24">
        <f t="shared" si="46"/>
        <v>1.1385098502298194</v>
      </c>
      <c r="BP79" s="24" t="e">
        <f t="shared" si="46"/>
        <v>#DIV/0!</v>
      </c>
      <c r="BQ79" s="24">
        <f t="shared" si="46"/>
        <v>1.0303897435670795</v>
      </c>
      <c r="BR79" s="21"/>
      <c r="BS79" s="35">
        <f t="shared" si="56"/>
        <v>44958</v>
      </c>
      <c r="BT79" s="24">
        <f t="shared" si="58"/>
        <v>3.7876904423243443E-2</v>
      </c>
      <c r="BU79" s="24">
        <f t="shared" si="49"/>
        <v>1.2643928672378658E-3</v>
      </c>
      <c r="BV79" s="24">
        <f t="shared" si="50"/>
        <v>4.9454121036922281E-3</v>
      </c>
      <c r="BW79" s="24">
        <f t="shared" si="48"/>
        <v>1.8020318472493821E-3</v>
      </c>
      <c r="BX79" s="24">
        <f t="shared" si="48"/>
        <v>3.1510905109148344E-3</v>
      </c>
      <c r="BY79" s="24">
        <f t="shared" si="48"/>
        <v>3.5365277233923354E-3</v>
      </c>
      <c r="BZ79" s="24">
        <f t="shared" si="48"/>
        <v>4.4595769059467541E-3</v>
      </c>
      <c r="CA79" s="24">
        <f t="shared" si="48"/>
        <v>1.310940587544278E-3</v>
      </c>
      <c r="CB79" s="24">
        <f t="shared" si="48"/>
        <v>6.0695824294905425E-3</v>
      </c>
      <c r="CC79" s="24">
        <f t="shared" si="48"/>
        <v>2.8283811608259015E-4</v>
      </c>
      <c r="CD79" s="24">
        <f t="shared" si="48"/>
        <v>6.5551208096918849E-3</v>
      </c>
      <c r="CE79" s="24">
        <f t="shared" si="48"/>
        <v>1.6613399909756175E-3</v>
      </c>
      <c r="CF79" s="24">
        <f t="shared" si="57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51"/>
        <v>1421.15004449</v>
      </c>
      <c r="S80" s="19">
        <f t="shared" si="52"/>
        <v>1463.4257533885645</v>
      </c>
      <c r="T80" s="19">
        <f t="shared" si="53"/>
        <v>1430.4402138989674</v>
      </c>
      <c r="U80" s="19">
        <f t="shared" si="54"/>
        <v>1390.2918167744256</v>
      </c>
      <c r="V80" s="19"/>
      <c r="W80" s="20">
        <f t="shared" si="55"/>
        <v>1372.4272274094474</v>
      </c>
      <c r="X80" s="21"/>
      <c r="Y80" s="41">
        <f t="shared" si="47"/>
        <v>7.3389077992521701E-2</v>
      </c>
      <c r="Z80" s="24">
        <f t="shared" si="47"/>
        <v>8.2956532896502289E-2</v>
      </c>
      <c r="AA80" s="24">
        <f t="shared" si="47"/>
        <v>8.7724675773116934E-2</v>
      </c>
      <c r="AB80" s="24">
        <f t="shared" si="47"/>
        <v>5.7108781194360692E-2</v>
      </c>
      <c r="AC80" s="24">
        <f t="shared" si="47"/>
        <v>5.2414720167824891E-2</v>
      </c>
      <c r="AD80" s="24">
        <f t="shared" si="47"/>
        <v>6.4298819167611043E-2</v>
      </c>
      <c r="AE80" s="24">
        <f t="shared" si="47"/>
        <v>5.5874173308462005E-2</v>
      </c>
      <c r="AF80" s="24">
        <f t="shared" si="47"/>
        <v>5.3538196511464298E-2</v>
      </c>
      <c r="AG80" s="24">
        <f t="shared" si="47"/>
        <v>2.9135931059254494E-2</v>
      </c>
      <c r="AH80" s="24">
        <f t="shared" si="47"/>
        <v>4.4535286324609347E-2</v>
      </c>
      <c r="AI80" s="24">
        <f t="shared" si="47"/>
        <v>0.45732155123190465</v>
      </c>
      <c r="AJ80" s="24">
        <f t="shared" si="47"/>
        <v>8.1915548067799993E-2</v>
      </c>
      <c r="AK80" s="24">
        <f t="shared" si="47"/>
        <v>6.2521727412236938E-2</v>
      </c>
      <c r="AL80" s="24">
        <f t="shared" si="47"/>
        <v>3.4915191600646045E-2</v>
      </c>
      <c r="AM80" s="24">
        <f t="shared" si="47"/>
        <v>7.923742560260294E-2</v>
      </c>
      <c r="AN80" s="24">
        <f t="shared" si="47"/>
        <v>8.607286754434984E-2</v>
      </c>
      <c r="AO80" s="24">
        <f t="shared" si="45"/>
        <v>7.3387302780570041E-2</v>
      </c>
      <c r="AP80" s="24">
        <f t="shared" si="45"/>
        <v>7.3358549797005734E-2</v>
      </c>
      <c r="AQ80" s="24">
        <f t="shared" si="45"/>
        <v>6.2647465868729268E-2</v>
      </c>
      <c r="AR80" s="24">
        <f t="shared" si="39"/>
        <v>5.6547923483999618E-2</v>
      </c>
      <c r="AS80" s="24" t="e">
        <f t="shared" si="39"/>
        <v>#DIV/0!</v>
      </c>
      <c r="AT80" s="24">
        <f t="shared" si="39"/>
        <v>6.5998835881427853E-2</v>
      </c>
      <c r="AU80" s="21"/>
      <c r="AV80" s="24">
        <f t="shared" si="44"/>
        <v>1.0516320098654122</v>
      </c>
      <c r="AW80" s="24">
        <f t="shared" si="44"/>
        <v>1.0228004046941122</v>
      </c>
      <c r="AX80" s="24">
        <f t="shared" si="44"/>
        <v>1.1163991643174129</v>
      </c>
      <c r="AY80" s="24">
        <f t="shared" si="44"/>
        <v>1.210705301104829</v>
      </c>
      <c r="AZ80" s="24">
        <f t="shared" si="44"/>
        <v>1.0060258328996969</v>
      </c>
      <c r="BA80" s="24">
        <f t="shared" si="44"/>
        <v>1.0734254933764134</v>
      </c>
      <c r="BB80" s="24">
        <f t="shared" si="44"/>
        <v>0.9370523096737664</v>
      </c>
      <c r="BC80" s="24">
        <f t="shared" ref="BC80:BE95" si="59">+I80/I68-1</f>
        <v>0.91788317775851591</v>
      </c>
      <c r="BD80" s="24">
        <f t="shared" si="42"/>
        <v>0.80365157879692406</v>
      </c>
      <c r="BE80" s="24">
        <f t="shared" si="42"/>
        <v>1.1243099480842811</v>
      </c>
      <c r="BF80" s="24">
        <f t="shared" si="42"/>
        <v>0.90374768592173216</v>
      </c>
      <c r="BG80" s="24">
        <f t="shared" si="42"/>
        <v>1.2314282758622652</v>
      </c>
      <c r="BH80" s="24">
        <f t="shared" si="42"/>
        <v>1.0806809205008419</v>
      </c>
      <c r="BI80" s="24">
        <f t="shared" si="42"/>
        <v>1.2727859679918812</v>
      </c>
      <c r="BJ80" s="24">
        <f t="shared" si="42"/>
        <v>1.0316279921334757</v>
      </c>
      <c r="BK80" s="24">
        <f t="shared" si="42"/>
        <v>0.95231105629913215</v>
      </c>
      <c r="BL80" s="24">
        <f t="shared" si="46"/>
        <v>1.0516316525277207</v>
      </c>
      <c r="BM80" s="24">
        <f t="shared" si="46"/>
        <v>1.0928027587522218</v>
      </c>
      <c r="BN80" s="24">
        <f t="shared" si="46"/>
        <v>1.1684579198398408</v>
      </c>
      <c r="BO80" s="24">
        <f t="shared" si="46"/>
        <v>1.1488011403006455</v>
      </c>
      <c r="BP80" s="24" t="e">
        <f t="shared" si="46"/>
        <v>#DIV/0!</v>
      </c>
      <c r="BQ80" s="24">
        <f t="shared" si="46"/>
        <v>1.0459058997359802</v>
      </c>
      <c r="BR80" s="21"/>
      <c r="BS80" s="35">
        <f t="shared" si="56"/>
        <v>44986</v>
      </c>
      <c r="BT80" s="24">
        <f t="shared" si="58"/>
        <v>3.05763610816416E-2</v>
      </c>
      <c r="BU80" s="24">
        <f t="shared" si="49"/>
        <v>2.2246607199855831E-3</v>
      </c>
      <c r="BV80" s="24">
        <f t="shared" si="50"/>
        <v>7.5724130404012111E-3</v>
      </c>
      <c r="BW80" s="24">
        <f t="shared" si="48"/>
        <v>3.1133736576499683E-3</v>
      </c>
      <c r="BX80" s="24">
        <f t="shared" si="48"/>
        <v>3.67595573116941E-3</v>
      </c>
      <c r="BY80" s="24">
        <f t="shared" si="48"/>
        <v>3.7807725791021455E-3</v>
      </c>
      <c r="BZ80" s="24">
        <f t="shared" si="48"/>
        <v>4.3297005646824272E-3</v>
      </c>
      <c r="CA80" s="24">
        <f t="shared" si="48"/>
        <v>6.0806729541421512E-4</v>
      </c>
      <c r="CB80" s="24">
        <f t="shared" si="48"/>
        <v>2.5671954871328219E-3</v>
      </c>
      <c r="CC80" s="24">
        <f t="shared" si="48"/>
        <v>5.9334981412656257E-3</v>
      </c>
      <c r="CD80" s="24">
        <f t="shared" si="48"/>
        <v>7.1752075091992542E-3</v>
      </c>
      <c r="CE80" s="24">
        <f t="shared" si="48"/>
        <v>1.8312534451428992E-3</v>
      </c>
      <c r="CF80" s="24">
        <f t="shared" si="57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51"/>
        <v>1530.4715440299999</v>
      </c>
      <c r="S81" s="19">
        <f t="shared" si="52"/>
        <v>1587.6845039114494</v>
      </c>
      <c r="T81" s="19">
        <f t="shared" si="53"/>
        <v>1556.9068124476694</v>
      </c>
      <c r="U81" s="19">
        <f t="shared" si="54"/>
        <v>1504.7706597341958</v>
      </c>
      <c r="V81" s="19"/>
      <c r="W81" s="20">
        <f t="shared" si="55"/>
        <v>1470.4941547765304</v>
      </c>
      <c r="X81" s="21"/>
      <c r="Y81" s="41">
        <f t="shared" si="47"/>
        <v>7.6925545164763243E-2</v>
      </c>
      <c r="Z81" s="24">
        <f t="shared" si="47"/>
        <v>8.4435033900918111E-2</v>
      </c>
      <c r="AA81" s="24">
        <f t="shared" si="47"/>
        <v>4.2636062858182999E-2</v>
      </c>
      <c r="AB81" s="24">
        <f t="shared" ref="AB81:AN95" si="60">+E81/E80-1</f>
        <v>0.10517289808646746</v>
      </c>
      <c r="AC81" s="24">
        <f t="shared" si="60"/>
        <v>4.112047011738551E-2</v>
      </c>
      <c r="AD81" s="24">
        <f t="shared" si="60"/>
        <v>8.6162721122999386E-2</v>
      </c>
      <c r="AE81" s="24">
        <f t="shared" si="60"/>
        <v>6.1769820021660093E-2</v>
      </c>
      <c r="AF81" s="24">
        <f t="shared" si="60"/>
        <v>5.4447362266367039E-2</v>
      </c>
      <c r="AG81" s="24">
        <f t="shared" si="60"/>
        <v>6.4599177247391282E-2</v>
      </c>
      <c r="AH81" s="24">
        <f t="shared" si="60"/>
        <v>4.2949642269178634E-2</v>
      </c>
      <c r="AI81" s="24">
        <f t="shared" si="60"/>
        <v>2.4156259738160157E-2</v>
      </c>
      <c r="AJ81" s="24">
        <f t="shared" si="60"/>
        <v>0.10713419427681359</v>
      </c>
      <c r="AK81" s="24">
        <f t="shared" si="60"/>
        <v>4.8252374693611877E-2</v>
      </c>
      <c r="AL81" s="24">
        <f t="shared" si="60"/>
        <v>9.9716236020575222E-2</v>
      </c>
      <c r="AM81" s="24">
        <f t="shared" si="60"/>
        <v>8.0566713728474681E-2</v>
      </c>
      <c r="AN81" s="24">
        <f t="shared" si="60"/>
        <v>3.7166174794285523E-2</v>
      </c>
      <c r="AO81" s="24">
        <f t="shared" si="45"/>
        <v>7.6924670947909224E-2</v>
      </c>
      <c r="AP81" s="24">
        <f t="shared" si="45"/>
        <v>8.4909501035610013E-2</v>
      </c>
      <c r="AQ81" s="24">
        <f t="shared" si="45"/>
        <v>8.8410964205201337E-2</v>
      </c>
      <c r="AR81" s="24">
        <f t="shared" si="39"/>
        <v>8.2341593022800863E-2</v>
      </c>
      <c r="AS81" s="24" t="e">
        <f t="shared" si="39"/>
        <v>#DIV/0!</v>
      </c>
      <c r="AT81" s="24">
        <f t="shared" si="39"/>
        <v>7.1455101887035077E-2</v>
      </c>
      <c r="AU81" s="21"/>
      <c r="AV81" s="24">
        <f t="shared" ref="AV81:BB95" si="61">+B81/B69-1</f>
        <v>1.0772365751336879</v>
      </c>
      <c r="AW81" s="24">
        <f t="shared" si="61"/>
        <v>1.0633112435309284</v>
      </c>
      <c r="AX81" s="24">
        <f t="shared" si="61"/>
        <v>1.1387365245458958</v>
      </c>
      <c r="AY81" s="24">
        <f t="shared" si="61"/>
        <v>1.2039532574495775</v>
      </c>
      <c r="AZ81" s="24">
        <f t="shared" si="61"/>
        <v>0.99228197222986037</v>
      </c>
      <c r="BA81" s="24">
        <f t="shared" si="61"/>
        <v>1.1310740615810273</v>
      </c>
      <c r="BB81" s="24">
        <f t="shared" si="61"/>
        <v>0.95122142582729885</v>
      </c>
      <c r="BC81" s="24">
        <f t="shared" si="59"/>
        <v>0.9250040151678065</v>
      </c>
      <c r="BD81" s="24">
        <f t="shared" si="42"/>
        <v>0.86121802420150395</v>
      </c>
      <c r="BE81" s="24">
        <f t="shared" si="42"/>
        <v>1.0889425973382174</v>
      </c>
      <c r="BF81" s="24">
        <f t="shared" si="42"/>
        <v>0.8689774870419551</v>
      </c>
      <c r="BG81" s="24">
        <f t="shared" si="42"/>
        <v>1.3224968172946805</v>
      </c>
      <c r="BH81" s="24">
        <f t="shared" si="42"/>
        <v>1.0568358707742824</v>
      </c>
      <c r="BI81" s="24">
        <f t="shared" si="42"/>
        <v>1.3212651777452717</v>
      </c>
      <c r="BJ81" s="24">
        <f t="shared" si="42"/>
        <v>1.0604509072972941</v>
      </c>
      <c r="BK81" s="24">
        <f t="shared" si="42"/>
        <v>0.93889837978869362</v>
      </c>
      <c r="BL81" s="24">
        <f t="shared" si="46"/>
        <v>1.0772351270549336</v>
      </c>
      <c r="BM81" s="24">
        <f t="shared" si="46"/>
        <v>1.1243692737382673</v>
      </c>
      <c r="BN81" s="24">
        <f t="shared" si="46"/>
        <v>1.1899426401552007</v>
      </c>
      <c r="BO81" s="24">
        <f t="shared" si="46"/>
        <v>1.1492676337789631</v>
      </c>
      <c r="BP81" s="24" t="e">
        <f t="shared" si="46"/>
        <v>#DIV/0!</v>
      </c>
      <c r="BQ81" s="24">
        <f t="shared" si="46"/>
        <v>1.0529193508028993</v>
      </c>
      <c r="BR81" s="21"/>
      <c r="BS81" s="35">
        <f t="shared" si="56"/>
        <v>45017</v>
      </c>
      <c r="BT81" s="24">
        <f t="shared" si="58"/>
        <v>3.1398705347153312E-2</v>
      </c>
      <c r="BU81" s="24">
        <f t="shared" si="49"/>
        <v>1.0956728941053943E-3</v>
      </c>
      <c r="BV81" s="24">
        <f t="shared" si="50"/>
        <v>1.3734022446926035E-2</v>
      </c>
      <c r="BW81" s="24">
        <f t="shared" si="48"/>
        <v>2.3947809137798703E-3</v>
      </c>
      <c r="BX81" s="24">
        <f t="shared" si="48"/>
        <v>4.8841960693251181E-3</v>
      </c>
      <c r="BY81" s="24">
        <f t="shared" si="48"/>
        <v>4.1115045491967647E-3</v>
      </c>
      <c r="BZ81" s="24">
        <f t="shared" si="48"/>
        <v>4.3217942130558042E-3</v>
      </c>
      <c r="CA81" s="24">
        <f t="shared" si="48"/>
        <v>1.2926034212211441E-3</v>
      </c>
      <c r="CB81" s="24">
        <f t="shared" si="48"/>
        <v>2.4092406746743776E-3</v>
      </c>
      <c r="CC81" s="24">
        <f t="shared" si="48"/>
        <v>4.2551713073399414E-4</v>
      </c>
      <c r="CD81" s="24">
        <f t="shared" si="48"/>
        <v>9.4587211444413979E-3</v>
      </c>
      <c r="CE81" s="24">
        <f t="shared" si="48"/>
        <v>1.3989971360818525E-3</v>
      </c>
      <c r="CF81" s="24">
        <f t="shared" si="57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51"/>
        <v>1652.2570493399994</v>
      </c>
      <c r="S82" s="19">
        <f t="shared" si="52"/>
        <v>1713.6406030829819</v>
      </c>
      <c r="T82" s="19">
        <f t="shared" si="53"/>
        <v>1680.2942795422825</v>
      </c>
      <c r="U82" s="19">
        <f t="shared" si="54"/>
        <v>1618.3963119252876</v>
      </c>
      <c r="V82" s="19"/>
      <c r="W82" s="20">
        <f t="shared" si="55"/>
        <v>1581.2240511120526</v>
      </c>
      <c r="X82" s="21"/>
      <c r="Y82" s="41">
        <f t="shared" ref="Y82:AA95" si="62">+B82/B81-1</f>
        <v>7.9573527074891404E-2</v>
      </c>
      <c r="Z82" s="24">
        <f t="shared" si="62"/>
        <v>7.9006102181919058E-2</v>
      </c>
      <c r="AA82" s="24">
        <f t="shared" si="62"/>
        <v>8.5450774697728438E-2</v>
      </c>
      <c r="AB82" s="24">
        <f t="shared" si="60"/>
        <v>7.4404067226927051E-2</v>
      </c>
      <c r="AC82" s="24">
        <f t="shared" si="60"/>
        <v>9.7505973988625927E-2</v>
      </c>
      <c r="AD82" s="24">
        <f t="shared" si="60"/>
        <v>9.5377143453063695E-2</v>
      </c>
      <c r="AE82" s="24">
        <f t="shared" si="60"/>
        <v>0.10371106973008382</v>
      </c>
      <c r="AF82" s="24">
        <f t="shared" si="60"/>
        <v>6.3668285009538916E-2</v>
      </c>
      <c r="AG82" s="24">
        <f t="shared" si="60"/>
        <v>5.984578677899588E-2</v>
      </c>
      <c r="AH82" s="24">
        <f t="shared" si="60"/>
        <v>5.4388998378986919E-2</v>
      </c>
      <c r="AI82" s="24">
        <f t="shared" si="60"/>
        <v>3.2808601004747029E-2</v>
      </c>
      <c r="AJ82" s="24">
        <f t="shared" si="60"/>
        <v>9.0534927112703167E-2</v>
      </c>
      <c r="AK82" s="24">
        <f t="shared" si="60"/>
        <v>8.1173591129533484E-2</v>
      </c>
      <c r="AL82" s="24">
        <f t="shared" si="60"/>
        <v>8.603535987289912E-2</v>
      </c>
      <c r="AM82" s="24">
        <f t="shared" si="60"/>
        <v>7.8389482439361169E-2</v>
      </c>
      <c r="AN82" s="24">
        <f t="shared" si="60"/>
        <v>7.8520753961697443E-2</v>
      </c>
      <c r="AO82" s="24">
        <f t="shared" si="45"/>
        <v>7.9573844927111059E-2</v>
      </c>
      <c r="AP82" s="24">
        <f t="shared" si="45"/>
        <v>7.93332043370234E-2</v>
      </c>
      <c r="AQ82" s="24">
        <f t="shared" si="45"/>
        <v>7.9251671396203482E-2</v>
      </c>
      <c r="AR82" s="24">
        <f t="shared" si="39"/>
        <v>7.5510278896029792E-2</v>
      </c>
      <c r="AS82" s="24" t="e">
        <f t="shared" si="39"/>
        <v>#DIV/0!</v>
      </c>
      <c r="AT82" s="24">
        <f t="shared" si="39"/>
        <v>7.5301146880349057E-2</v>
      </c>
      <c r="AU82" s="21"/>
      <c r="AV82" s="24">
        <f t="shared" si="61"/>
        <v>1.1246031401084831</v>
      </c>
      <c r="AW82" s="24">
        <f t="shared" si="61"/>
        <v>1.1267598781701</v>
      </c>
      <c r="AX82" s="24">
        <f t="shared" si="61"/>
        <v>1.1792283890971675</v>
      </c>
      <c r="AY82" s="24">
        <f t="shared" si="61"/>
        <v>1.2526361073585663</v>
      </c>
      <c r="AZ82" s="24">
        <f t="shared" si="61"/>
        <v>0.98781492110833091</v>
      </c>
      <c r="BA82" s="24">
        <f t="shared" si="61"/>
        <v>1.2083602195722043</v>
      </c>
      <c r="BB82" s="24">
        <f t="shared" si="61"/>
        <v>1.0334054631986738</v>
      </c>
      <c r="BC82" s="24">
        <f t="shared" si="59"/>
        <v>0.9322903708468524</v>
      </c>
      <c r="BD82" s="24">
        <f t="shared" si="42"/>
        <v>0.89947836406876025</v>
      </c>
      <c r="BE82" s="24">
        <f t="shared" si="42"/>
        <v>1.0459743618513948</v>
      </c>
      <c r="BF82" s="24">
        <f t="shared" si="42"/>
        <v>0.92350607894245096</v>
      </c>
      <c r="BG82" s="24">
        <f t="shared" si="42"/>
        <v>1.3810659941635293</v>
      </c>
      <c r="BH82" s="24">
        <f t="shared" si="42"/>
        <v>1.1186446273036683</v>
      </c>
      <c r="BI82" s="24">
        <f t="shared" si="42"/>
        <v>1.4516853949284871</v>
      </c>
      <c r="BJ82" s="24">
        <f t="shared" si="42"/>
        <v>1.1023895631983005</v>
      </c>
      <c r="BK82" s="24">
        <f t="shared" si="42"/>
        <v>0.94841989425704143</v>
      </c>
      <c r="BL82" s="24">
        <f t="shared" si="46"/>
        <v>1.1245990338326832</v>
      </c>
      <c r="BM82" s="24">
        <f t="shared" si="46"/>
        <v>1.1774784598485635</v>
      </c>
      <c r="BN82" s="24">
        <f t="shared" si="46"/>
        <v>1.2320275891682146</v>
      </c>
      <c r="BO82" s="24">
        <f t="shared" si="46"/>
        <v>1.1860225656675634</v>
      </c>
      <c r="BP82" s="24" t="e">
        <f t="shared" si="46"/>
        <v>#DIV/0!</v>
      </c>
      <c r="BQ82" s="24">
        <f t="shared" si="46"/>
        <v>1.0924376120158121</v>
      </c>
      <c r="BR82" s="21"/>
      <c r="BS82" s="35">
        <f t="shared" si="56"/>
        <v>45047</v>
      </c>
      <c r="BT82" s="24">
        <f t="shared" si="58"/>
        <v>2.9584726321231276E-2</v>
      </c>
      <c r="BU82" s="24">
        <f t="shared" si="49"/>
        <v>2.126017778286558E-3</v>
      </c>
      <c r="BV82" s="24">
        <f t="shared" si="50"/>
        <v>9.9709177920863992E-3</v>
      </c>
      <c r="BW82" s="24">
        <f t="shared" si="48"/>
        <v>5.4897712517720295E-3</v>
      </c>
      <c r="BX82" s="24">
        <f t="shared" si="48"/>
        <v>5.4528959302981989E-3</v>
      </c>
      <c r="BY82" s="24">
        <f t="shared" si="48"/>
        <v>6.8060361414986606E-3</v>
      </c>
      <c r="BZ82" s="24">
        <f t="shared" si="48"/>
        <v>4.9482270195874293E-3</v>
      </c>
      <c r="CA82" s="24">
        <f t="shared" si="48"/>
        <v>1.1837836645820505E-3</v>
      </c>
      <c r="CB82" s="24">
        <f t="shared" si="48"/>
        <v>2.9546725501603741E-3</v>
      </c>
      <c r="CC82" s="24">
        <f t="shared" si="48"/>
        <v>5.4961125189747898E-4</v>
      </c>
      <c r="CD82" s="24">
        <f t="shared" si="48"/>
        <v>8.2174118913428944E-3</v>
      </c>
      <c r="CE82" s="24">
        <f t="shared" si="48"/>
        <v>2.2908310960846057E-3</v>
      </c>
      <c r="CF82" s="24">
        <f t="shared" si="57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51"/>
        <v>1761.6510944700001</v>
      </c>
      <c r="S83" s="19">
        <f t="shared" si="52"/>
        <v>1805.947924446557</v>
      </c>
      <c r="T83" s="19">
        <f t="shared" si="53"/>
        <v>1775.5800725090703</v>
      </c>
      <c r="U83" s="19">
        <f t="shared" si="54"/>
        <v>1719.9827803879314</v>
      </c>
      <c r="V83" s="19"/>
      <c r="W83" s="20">
        <f t="shared" si="55"/>
        <v>1689.4489615759373</v>
      </c>
      <c r="X83" s="21"/>
      <c r="Y83" s="41">
        <f t="shared" si="62"/>
        <v>6.6211057437000731E-2</v>
      </c>
      <c r="Z83" s="24">
        <f t="shared" si="62"/>
        <v>5.1331189985354797E-2</v>
      </c>
      <c r="AA83" s="24">
        <f t="shared" si="62"/>
        <v>5.0401698395720729E-2</v>
      </c>
      <c r="AB83" s="24">
        <f t="shared" si="60"/>
        <v>5.5927964049388379E-2</v>
      </c>
      <c r="AC83" s="24">
        <f t="shared" si="60"/>
        <v>0.1968597639238141</v>
      </c>
      <c r="AD83" s="24">
        <f t="shared" si="60"/>
        <v>7.7367443924569734E-2</v>
      </c>
      <c r="AE83" s="24">
        <f t="shared" si="60"/>
        <v>9.3893485815361499E-2</v>
      </c>
      <c r="AF83" s="24">
        <f t="shared" si="60"/>
        <v>5.8845958109386531E-2</v>
      </c>
      <c r="AG83" s="24">
        <f t="shared" si="60"/>
        <v>0.10741097089207052</v>
      </c>
      <c r="AH83" s="24">
        <f t="shared" si="60"/>
        <v>5.9352804615594668E-2</v>
      </c>
      <c r="AI83" s="24">
        <f t="shared" si="60"/>
        <v>5.7088747819638241E-2</v>
      </c>
      <c r="AJ83" s="24">
        <f t="shared" si="60"/>
        <v>3.8677851660850138E-2</v>
      </c>
      <c r="AK83" s="24">
        <f t="shared" si="60"/>
        <v>7.150909829855312E-2</v>
      </c>
      <c r="AL83" s="24">
        <f t="shared" si="60"/>
        <v>4.6299106320303984E-2</v>
      </c>
      <c r="AM83" s="24">
        <f t="shared" si="60"/>
        <v>6.1779130004303573E-2</v>
      </c>
      <c r="AN83" s="24">
        <f t="shared" si="60"/>
        <v>0.10901276815474836</v>
      </c>
      <c r="AO83" s="24">
        <f t="shared" si="45"/>
        <v>6.6208853624621256E-2</v>
      </c>
      <c r="AP83" s="24">
        <f t="shared" si="45"/>
        <v>5.3866208117096637E-2</v>
      </c>
      <c r="AQ83" s="24">
        <f t="shared" si="45"/>
        <v>5.670780060784586E-2</v>
      </c>
      <c r="AR83" s="24">
        <f t="shared" si="39"/>
        <v>6.2769834381168232E-2</v>
      </c>
      <c r="AS83" s="24" t="e">
        <f t="shared" si="39"/>
        <v>#DIV/0!</v>
      </c>
      <c r="AT83" s="24">
        <f t="shared" si="39"/>
        <v>6.844375431032157E-2</v>
      </c>
      <c r="AU83" s="21"/>
      <c r="AV83" s="24">
        <f t="shared" si="61"/>
        <v>1.152501371560255</v>
      </c>
      <c r="AW83" s="24">
        <f t="shared" si="61"/>
        <v>1.1433761658033457</v>
      </c>
      <c r="AX83" s="24">
        <f t="shared" si="61"/>
        <v>1.1676982019046012</v>
      </c>
      <c r="AY83" s="24">
        <f t="shared" si="61"/>
        <v>1.2530336804104079</v>
      </c>
      <c r="AZ83" s="24">
        <f t="shared" si="61"/>
        <v>1.1816772822003094</v>
      </c>
      <c r="BA83" s="24">
        <f t="shared" si="61"/>
        <v>1.2498453207115032</v>
      </c>
      <c r="BB83" s="24">
        <f t="shared" si="61"/>
        <v>1.0666456583637842</v>
      </c>
      <c r="BC83" s="24">
        <f t="shared" si="59"/>
        <v>0.94753293588002729</v>
      </c>
      <c r="BD83" s="24">
        <f t="shared" si="42"/>
        <v>1.0850098698469033</v>
      </c>
      <c r="BE83" s="24">
        <f t="shared" si="42"/>
        <v>1.1163794149652024</v>
      </c>
      <c r="BF83" s="24">
        <f t="shared" ref="BF83:BK95" si="63">+L83/L71-1</f>
        <v>1.0084360806572041</v>
      </c>
      <c r="BG83" s="24">
        <f t="shared" si="63"/>
        <v>1.2964961567843982</v>
      </c>
      <c r="BH83" s="24">
        <f t="shared" si="63"/>
        <v>1.156959826091188</v>
      </c>
      <c r="BI83" s="24">
        <f t="shared" si="63"/>
        <v>1.4326122332669362</v>
      </c>
      <c r="BJ83" s="24">
        <f t="shared" si="63"/>
        <v>1.1261947711837226</v>
      </c>
      <c r="BK83" s="24">
        <f t="shared" si="63"/>
        <v>1.0348437337840957</v>
      </c>
      <c r="BL83" s="24">
        <f t="shared" si="46"/>
        <v>1.1524894361390725</v>
      </c>
      <c r="BM83" s="24">
        <f t="shared" si="46"/>
        <v>1.1866583608931238</v>
      </c>
      <c r="BN83" s="24">
        <f t="shared" si="46"/>
        <v>1.2340933540870531</v>
      </c>
      <c r="BO83" s="24">
        <f t="shared" si="46"/>
        <v>1.214321628176152</v>
      </c>
      <c r="BP83" s="24" t="e">
        <f t="shared" si="46"/>
        <v>#DIV/0!</v>
      </c>
      <c r="BQ83" s="24">
        <f t="shared" si="46"/>
        <v>1.1286789445566385</v>
      </c>
      <c r="BR83" s="21"/>
      <c r="BS83" s="35">
        <f t="shared" si="56"/>
        <v>45078</v>
      </c>
      <c r="BT83" s="24">
        <f t="shared" si="58"/>
        <v>1.9211440354777717E-2</v>
      </c>
      <c r="BU83" s="24">
        <f t="shared" si="49"/>
        <v>1.260822542997224E-3</v>
      </c>
      <c r="BV83" s="24">
        <f t="shared" si="50"/>
        <v>7.4590391461357985E-3</v>
      </c>
      <c r="BW83" s="24">
        <f t="shared" si="48"/>
        <v>1.1267683778078496E-2</v>
      </c>
      <c r="BX83" s="24">
        <f t="shared" si="48"/>
        <v>4.487997382454042E-3</v>
      </c>
      <c r="BY83" s="24">
        <f t="shared" si="48"/>
        <v>6.2995245348330111E-3</v>
      </c>
      <c r="BZ83" s="24">
        <f t="shared" si="48"/>
        <v>4.5060612094674673E-3</v>
      </c>
      <c r="CA83" s="24">
        <f t="shared" si="48"/>
        <v>2.0858249367250873E-3</v>
      </c>
      <c r="CB83" s="24">
        <f t="shared" si="48"/>
        <v>3.1491125412819701E-3</v>
      </c>
      <c r="CC83" s="24">
        <f t="shared" si="48"/>
        <v>9.1492614910739629E-4</v>
      </c>
      <c r="CD83" s="24">
        <f t="shared" si="48"/>
        <v>3.5462438566532801E-3</v>
      </c>
      <c r="CE83" s="24">
        <f t="shared" si="48"/>
        <v>2.0210767889741574E-3</v>
      </c>
      <c r="CF83" s="24">
        <f t="shared" si="57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51"/>
        <v>1868.6805297499998</v>
      </c>
      <c r="S84" s="19">
        <f t="shared" si="52"/>
        <v>1908.2828901942139</v>
      </c>
      <c r="T84" s="19">
        <f t="shared" si="53"/>
        <v>1880.1468088194249</v>
      </c>
      <c r="U84" s="19">
        <f t="shared" si="54"/>
        <v>1813.2984074712647</v>
      </c>
      <c r="V84" s="19"/>
      <c r="W84" s="20">
        <f t="shared" si="55"/>
        <v>1802.2297804278755</v>
      </c>
      <c r="X84" s="21"/>
      <c r="Y84" s="41">
        <f t="shared" si="62"/>
        <v>6.0752003200670757E-2</v>
      </c>
      <c r="Z84" s="24">
        <f t="shared" si="62"/>
        <v>5.2460496493613951E-2</v>
      </c>
      <c r="AA84" s="24">
        <f t="shared" si="62"/>
        <v>8.7013191970315873E-2</v>
      </c>
      <c r="AB84" s="24">
        <f t="shared" si="60"/>
        <v>3.4597231481451773E-2</v>
      </c>
      <c r="AC84" s="24">
        <f t="shared" si="60"/>
        <v>3.9010535129043289E-2</v>
      </c>
      <c r="AD84" s="24">
        <f t="shared" si="60"/>
        <v>6.1675820536693404E-2</v>
      </c>
      <c r="AE84" s="24">
        <f t="shared" si="60"/>
        <v>9.9987189702650525E-2</v>
      </c>
      <c r="AF84" s="24">
        <f t="shared" si="60"/>
        <v>6.919441853784325E-2</v>
      </c>
      <c r="AG84" s="24">
        <f t="shared" si="60"/>
        <v>0.11054388470665333</v>
      </c>
      <c r="AH84" s="24">
        <f t="shared" si="60"/>
        <v>9.3065259201444039E-2</v>
      </c>
      <c r="AI84" s="24">
        <f t="shared" si="60"/>
        <v>6.9415710285926968E-2</v>
      </c>
      <c r="AJ84" s="24">
        <f t="shared" si="60"/>
        <v>7.3005403745329378E-2</v>
      </c>
      <c r="AK84" s="24">
        <f t="shared" si="60"/>
        <v>5.8311341863466426E-2</v>
      </c>
      <c r="AL84" s="24">
        <f t="shared" si="60"/>
        <v>5.0766825908725055E-2</v>
      </c>
      <c r="AM84" s="24">
        <f t="shared" si="60"/>
        <v>6.2588478507165979E-2</v>
      </c>
      <c r="AN84" s="24">
        <f t="shared" si="60"/>
        <v>6.2200509819647865E-2</v>
      </c>
      <c r="AO84" s="24">
        <f t="shared" si="45"/>
        <v>6.0755183370859278E-2</v>
      </c>
      <c r="AP84" s="24">
        <f t="shared" si="45"/>
        <v>5.6665513087271302E-2</v>
      </c>
      <c r="AQ84" s="24">
        <f t="shared" si="45"/>
        <v>5.8891591502596263E-2</v>
      </c>
      <c r="AR84" s="24">
        <f t="shared" si="39"/>
        <v>5.4253814716846538E-2</v>
      </c>
      <c r="AS84" s="24" t="e">
        <f t="shared" si="39"/>
        <v>#DIV/0!</v>
      </c>
      <c r="AT84" s="24">
        <f t="shared" si="39"/>
        <v>6.6755978675280492E-2</v>
      </c>
      <c r="AU84" s="21"/>
      <c r="AV84" s="24">
        <f t="shared" si="61"/>
        <v>1.1391183961214448</v>
      </c>
      <c r="AW84" s="24">
        <f t="shared" si="61"/>
        <v>1.1387504673555533</v>
      </c>
      <c r="AX84" s="24">
        <f t="shared" si="61"/>
        <v>1.2216999704115161</v>
      </c>
      <c r="AY84" s="24">
        <f t="shared" si="61"/>
        <v>1.1170161406299735</v>
      </c>
      <c r="AZ84" s="24">
        <f t="shared" si="61"/>
        <v>1.1664372162549932</v>
      </c>
      <c r="BA84" s="24">
        <f t="shared" si="61"/>
        <v>1.1719705472847228</v>
      </c>
      <c r="BB84" s="24">
        <f t="shared" si="61"/>
        <v>1.1430011931402366</v>
      </c>
      <c r="BC84" s="24">
        <f t="shared" si="59"/>
        <v>0.97309563803194332</v>
      </c>
      <c r="BD84" s="24">
        <f t="shared" si="59"/>
        <v>1.1836725011685107</v>
      </c>
      <c r="BE84" s="24">
        <f t="shared" si="59"/>
        <v>1.0970147070572982</v>
      </c>
      <c r="BF84" s="24">
        <f t="shared" si="63"/>
        <v>1.0572007548817268</v>
      </c>
      <c r="BG84" s="24">
        <f t="shared" si="63"/>
        <v>1.3079918518478069</v>
      </c>
      <c r="BH84" s="24">
        <f t="shared" si="63"/>
        <v>1.1236416565255776</v>
      </c>
      <c r="BI84" s="24">
        <f t="shared" si="63"/>
        <v>1.3191724525121593</v>
      </c>
      <c r="BJ84" s="24">
        <f t="shared" si="63"/>
        <v>1.1187068216837091</v>
      </c>
      <c r="BK84" s="24">
        <f t="shared" si="63"/>
        <v>1.0725923169661589</v>
      </c>
      <c r="BL84" s="24">
        <f t="shared" si="46"/>
        <v>1.1391143356994364</v>
      </c>
      <c r="BM84" s="24">
        <f t="shared" si="46"/>
        <v>1.1555500297328818</v>
      </c>
      <c r="BN84" s="24">
        <f t="shared" si="46"/>
        <v>1.1683262408074366</v>
      </c>
      <c r="BO84" s="24">
        <f t="shared" si="46"/>
        <v>1.1253131764426922</v>
      </c>
      <c r="BP84" s="24" t="e">
        <f t="shared" si="46"/>
        <v>#DIV/0!</v>
      </c>
      <c r="BQ84" s="24">
        <f t="shared" si="46"/>
        <v>1.100903584825407</v>
      </c>
      <c r="BR84" s="21"/>
      <c r="BS84" s="35">
        <f t="shared" si="56"/>
        <v>45108</v>
      </c>
      <c r="BT84" s="24">
        <f t="shared" si="58"/>
        <v>1.9360089361516619E-2</v>
      </c>
      <c r="BU84" s="24">
        <f t="shared" si="49"/>
        <v>2.1444016249034729E-3</v>
      </c>
      <c r="BV84" s="24">
        <f t="shared" si="50"/>
        <v>4.5696857252949833E-3</v>
      </c>
      <c r="BW84" s="24">
        <f t="shared" si="48"/>
        <v>2.5064536791704608E-3</v>
      </c>
      <c r="BX84" s="24">
        <f t="shared" si="48"/>
        <v>3.6151801841793427E-3</v>
      </c>
      <c r="BY84" s="24">
        <f t="shared" si="48"/>
        <v>6.882536528085216E-3</v>
      </c>
      <c r="BZ84" s="24">
        <f t="shared" si="48"/>
        <v>5.2618821094635752E-3</v>
      </c>
      <c r="CA84" s="24">
        <f t="shared" si="48"/>
        <v>2.2296134468130341E-3</v>
      </c>
      <c r="CB84" s="24">
        <f t="shared" si="48"/>
        <v>4.9060499509885952E-3</v>
      </c>
      <c r="CC84" s="24">
        <f t="shared" si="48"/>
        <v>1.1029645712370595E-3</v>
      </c>
      <c r="CD84" s="24">
        <f t="shared" si="48"/>
        <v>6.5207710037767314E-3</v>
      </c>
      <c r="CE84" s="24">
        <f t="shared" si="48"/>
        <v>1.6562551018067999E-3</v>
      </c>
      <c r="CF84" s="24">
        <f t="shared" si="57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51"/>
        <v>2124.3326003299999</v>
      </c>
      <c r="S85" s="19">
        <f t="shared" si="52"/>
        <v>2192.793960220019</v>
      </c>
      <c r="T85" s="19">
        <f t="shared" si="53"/>
        <v>2110.021796846218</v>
      </c>
      <c r="U85" s="19">
        <f t="shared" si="54"/>
        <v>2017.6583430316093</v>
      </c>
      <c r="V85" s="19"/>
      <c r="W85" s="20">
        <f t="shared" si="55"/>
        <v>2007.9485238720613</v>
      </c>
      <c r="X85" s="21"/>
      <c r="Y85" s="41">
        <f t="shared" si="62"/>
        <v>0.13680632267064619</v>
      </c>
      <c r="Z85" s="24">
        <f t="shared" si="62"/>
        <v>0.17869865402516805</v>
      </c>
      <c r="AA85" s="24">
        <f t="shared" si="62"/>
        <v>0.10281621537084851</v>
      </c>
      <c r="AB85" s="24">
        <f t="shared" si="60"/>
        <v>9.9254985757035286E-2</v>
      </c>
      <c r="AC85" s="24">
        <f t="shared" si="60"/>
        <v>5.0514324081164519E-2</v>
      </c>
      <c r="AD85" s="24">
        <f t="shared" si="60"/>
        <v>0.15584852325277732</v>
      </c>
      <c r="AE85" s="24">
        <f t="shared" si="60"/>
        <v>0.14296688973662275</v>
      </c>
      <c r="AF85" s="24">
        <f t="shared" si="60"/>
        <v>0.11308946543156195</v>
      </c>
      <c r="AG85" s="24">
        <f t="shared" si="60"/>
        <v>4.3956743612157956E-2</v>
      </c>
      <c r="AH85" s="24">
        <f t="shared" si="60"/>
        <v>0.10815821792355229</v>
      </c>
      <c r="AI85" s="24">
        <f t="shared" si="60"/>
        <v>0.10769721238479102</v>
      </c>
      <c r="AJ85" s="24">
        <f t="shared" si="60"/>
        <v>0.15086033101405416</v>
      </c>
      <c r="AK85" s="24">
        <f t="shared" si="60"/>
        <v>9.3205959534354177E-2</v>
      </c>
      <c r="AL85" s="24">
        <f t="shared" si="60"/>
        <v>0.12321628229043191</v>
      </c>
      <c r="AM85" s="24">
        <f t="shared" si="60"/>
        <v>0.15282096768307296</v>
      </c>
      <c r="AN85" s="24">
        <f t="shared" si="60"/>
        <v>7.5497295326694358E-2</v>
      </c>
      <c r="AO85" s="24">
        <f t="shared" si="45"/>
        <v>0.13680886941878834</v>
      </c>
      <c r="AP85" s="24">
        <f t="shared" si="45"/>
        <v>0.14909271129965918</v>
      </c>
      <c r="AQ85" s="24">
        <f t="shared" si="45"/>
        <v>0.12226438220062996</v>
      </c>
      <c r="AR85" s="24">
        <f t="shared" si="39"/>
        <v>0.11270066455599825</v>
      </c>
      <c r="AS85" s="24" t="e">
        <f t="shared" si="39"/>
        <v>#DIV/0!</v>
      </c>
      <c r="AT85" s="24">
        <f t="shared" si="39"/>
        <v>0.11414678953720614</v>
      </c>
      <c r="AU85" s="21"/>
      <c r="AV85" s="24">
        <f t="shared" si="61"/>
        <v>1.2597860907273004</v>
      </c>
      <c r="AW85" s="24">
        <f t="shared" si="61"/>
        <v>1.3534366367863586</v>
      </c>
      <c r="AX85" s="24">
        <f t="shared" si="61"/>
        <v>1.2925379591838988</v>
      </c>
      <c r="AY85" s="24">
        <f t="shared" si="61"/>
        <v>1.0839586368848546</v>
      </c>
      <c r="AZ85" s="24">
        <f t="shared" si="61"/>
        <v>1.0968705297525414</v>
      </c>
      <c r="BA85" s="24">
        <f t="shared" si="61"/>
        <v>1.3133578313480512</v>
      </c>
      <c r="BB85" s="24">
        <f t="shared" si="61"/>
        <v>1.3301429745268907</v>
      </c>
      <c r="BC85" s="24">
        <f t="shared" si="59"/>
        <v>1.0697530961246362</v>
      </c>
      <c r="BD85" s="24">
        <f t="shared" si="59"/>
        <v>1.1828893088958283</v>
      </c>
      <c r="BE85" s="24">
        <f t="shared" si="59"/>
        <v>1.1594642593204747</v>
      </c>
      <c r="BF85" s="24">
        <f t="shared" si="63"/>
        <v>1.1715425299177773</v>
      </c>
      <c r="BG85" s="24">
        <f t="shared" si="63"/>
        <v>1.4789226495458152</v>
      </c>
      <c r="BH85" s="24">
        <f t="shared" si="63"/>
        <v>1.149924667760327</v>
      </c>
      <c r="BI85" s="24">
        <f t="shared" si="63"/>
        <v>1.3321852763094042</v>
      </c>
      <c r="BJ85" s="24">
        <f t="shared" si="63"/>
        <v>1.2803082723836448</v>
      </c>
      <c r="BK85" s="24">
        <f t="shared" si="63"/>
        <v>1.097723143304298</v>
      </c>
      <c r="BL85" s="24">
        <f t="shared" si="46"/>
        <v>1.2597907599052554</v>
      </c>
      <c r="BM85" s="24">
        <f t="shared" si="46"/>
        <v>1.2916311601159642</v>
      </c>
      <c r="BN85" s="24">
        <f t="shared" si="46"/>
        <v>1.2291218276207942</v>
      </c>
      <c r="BO85" s="24">
        <f t="shared" si="46"/>
        <v>1.1540372729528099</v>
      </c>
      <c r="BP85" s="24" t="e">
        <f t="shared" si="46"/>
        <v>#DIV/0!</v>
      </c>
      <c r="BQ85" s="24">
        <f t="shared" si="46"/>
        <v>1.1673933358346988</v>
      </c>
      <c r="BR85" s="21"/>
      <c r="BS85" s="35">
        <f t="shared" si="56"/>
        <v>45139</v>
      </c>
      <c r="BT85" s="24">
        <f t="shared" si="58"/>
        <v>6.5431697242517003E-2</v>
      </c>
      <c r="BU85" s="24">
        <f t="shared" si="49"/>
        <v>2.5965912833273408E-3</v>
      </c>
      <c r="BV85" s="24">
        <f t="shared" si="50"/>
        <v>1.2786590841297804E-2</v>
      </c>
      <c r="BW85" s="24">
        <f t="shared" si="48"/>
        <v>3.1790577107557775E-3</v>
      </c>
      <c r="BX85" s="24">
        <f t="shared" si="48"/>
        <v>9.1431484083672257E-3</v>
      </c>
      <c r="BY85" s="24">
        <f t="shared" si="48"/>
        <v>1.0205009163283037E-2</v>
      </c>
      <c r="BZ85" s="24">
        <f t="shared" si="48"/>
        <v>8.668321749769111E-3</v>
      </c>
      <c r="CA85" s="24">
        <f t="shared" si="48"/>
        <v>9.2820142033830249E-4</v>
      </c>
      <c r="CB85" s="24">
        <f t="shared" si="48"/>
        <v>5.8753822672519135E-3</v>
      </c>
      <c r="CC85" s="24">
        <f t="shared" si="48"/>
        <v>1.7252059691754526E-3</v>
      </c>
      <c r="CD85" s="24">
        <f t="shared" si="48"/>
        <v>1.3630351219760709E-2</v>
      </c>
      <c r="CE85" s="24">
        <f t="shared" si="48"/>
        <v>2.6412983809624658E-3</v>
      </c>
      <c r="CF85" s="24">
        <f t="shared" si="57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51"/>
        <v>2404.27468163</v>
      </c>
      <c r="S86" s="19">
        <f t="shared" si="52"/>
        <v>2492.6205501154423</v>
      </c>
      <c r="T86" s="19">
        <f t="shared" si="53"/>
        <v>2393.9291593078424</v>
      </c>
      <c r="U86" s="19">
        <f t="shared" si="54"/>
        <v>2302.6859306034489</v>
      </c>
      <c r="V86" s="19"/>
      <c r="W86" s="20">
        <f t="shared" si="55"/>
        <v>2269.300977886041</v>
      </c>
      <c r="X86" s="21"/>
      <c r="Y86" s="41">
        <f t="shared" si="62"/>
        <v>0.13177804233588808</v>
      </c>
      <c r="Z86" s="24">
        <f t="shared" si="62"/>
        <v>0.13970842153740937</v>
      </c>
      <c r="AA86" s="24">
        <f t="shared" si="62"/>
        <v>0.12229955750075527</v>
      </c>
      <c r="AB86" s="24">
        <f t="shared" si="60"/>
        <v>0.14968946245027626</v>
      </c>
      <c r="AC86" s="24">
        <f t="shared" si="60"/>
        <v>0.12260568050416421</v>
      </c>
      <c r="AD86" s="24">
        <f t="shared" si="60"/>
        <v>0.11957842267986551</v>
      </c>
      <c r="AE86" s="24">
        <f t="shared" si="60"/>
        <v>0.11778166853260141</v>
      </c>
      <c r="AF86" s="24">
        <f t="shared" si="60"/>
        <v>0.1230667966572816</v>
      </c>
      <c r="AG86" s="24">
        <f t="shared" si="60"/>
        <v>0.10576706403098424</v>
      </c>
      <c r="AH86" s="24">
        <f t="shared" si="60"/>
        <v>0.15697888671745552</v>
      </c>
      <c r="AI86" s="24">
        <f t="shared" si="60"/>
        <v>6.3301510301007946E-2</v>
      </c>
      <c r="AJ86" s="24">
        <f t="shared" si="60"/>
        <v>0.11514041846925616</v>
      </c>
      <c r="AK86" s="24">
        <f t="shared" si="60"/>
        <v>0.11970510220268871</v>
      </c>
      <c r="AL86" s="24">
        <f t="shared" si="60"/>
        <v>0.11251139654494202</v>
      </c>
      <c r="AM86" s="24">
        <f t="shared" si="60"/>
        <v>0.14205598626584193</v>
      </c>
      <c r="AN86" s="24">
        <f t="shared" si="60"/>
        <v>0.10029951484219302</v>
      </c>
      <c r="AO86" s="24">
        <f t="shared" si="45"/>
        <v>0.13177883786018874</v>
      </c>
      <c r="AP86" s="24">
        <f t="shared" si="45"/>
        <v>0.13673267773199238</v>
      </c>
      <c r="AQ86" s="24">
        <f t="shared" si="45"/>
        <v>0.13455186239591055</v>
      </c>
      <c r="AR86" s="24">
        <f t="shared" si="39"/>
        <v>0.14126652738618506</v>
      </c>
      <c r="AS86" s="24" t="e">
        <f t="shared" si="39"/>
        <v>#DIV/0!</v>
      </c>
      <c r="AT86" s="24">
        <f t="shared" si="39"/>
        <v>0.13015894128102268</v>
      </c>
      <c r="AU86" s="21"/>
      <c r="AV86" s="24">
        <f t="shared" si="61"/>
        <v>1.4095855943979552</v>
      </c>
      <c r="AW86" s="24">
        <f t="shared" si="61"/>
        <v>1.5466508274340454</v>
      </c>
      <c r="AX86" s="24">
        <f t="shared" si="61"/>
        <v>1.3493318538236365</v>
      </c>
      <c r="AY86" s="24">
        <f t="shared" si="61"/>
        <v>1.1560975143633083</v>
      </c>
      <c r="AZ86" s="24">
        <f t="shared" si="61"/>
        <v>1.3023097344536301</v>
      </c>
      <c r="BA86" s="24">
        <f t="shared" si="61"/>
        <v>1.4524886758146041</v>
      </c>
      <c r="BB86" s="24">
        <f t="shared" si="61"/>
        <v>1.4637272386082878</v>
      </c>
      <c r="BC86" s="24">
        <f t="shared" si="59"/>
        <v>1.1789947830689895</v>
      </c>
      <c r="BD86" s="24">
        <f t="shared" si="59"/>
        <v>1.3418282901102083</v>
      </c>
      <c r="BE86" s="24">
        <f t="shared" si="59"/>
        <v>1.3956033040001952</v>
      </c>
      <c r="BF86" s="24">
        <f t="shared" si="63"/>
        <v>1.2207937693991506</v>
      </c>
      <c r="BG86" s="24">
        <f t="shared" si="63"/>
        <v>1.6059678360780438</v>
      </c>
      <c r="BH86" s="24">
        <f t="shared" si="63"/>
        <v>1.2606472523913888</v>
      </c>
      <c r="BI86" s="24">
        <f t="shared" si="63"/>
        <v>1.3133046498337131</v>
      </c>
      <c r="BJ86" s="24">
        <f t="shared" si="63"/>
        <v>1.4736924429802274</v>
      </c>
      <c r="BK86" s="24">
        <f t="shared" si="63"/>
        <v>1.2085331361784837</v>
      </c>
      <c r="BL86" s="24">
        <f t="shared" si="46"/>
        <v>1.409589749325677</v>
      </c>
      <c r="BM86" s="24">
        <f t="shared" si="46"/>
        <v>1.4441907097711604</v>
      </c>
      <c r="BN86" s="24">
        <f t="shared" si="46"/>
        <v>1.3493597554341177</v>
      </c>
      <c r="BO86" s="24">
        <f t="shared" si="46"/>
        <v>1.2736867650998236</v>
      </c>
      <c r="BP86" s="24" t="e">
        <f t="shared" si="46"/>
        <v>#DIV/0!</v>
      </c>
      <c r="BQ86" s="24">
        <f t="shared" si="46"/>
        <v>1.2861690592978703</v>
      </c>
      <c r="BR86" s="21"/>
      <c r="BS86" s="35">
        <f t="shared" si="56"/>
        <v>45170</v>
      </c>
      <c r="BT86" s="24">
        <f t="shared" si="58"/>
        <v>5.3040278703966472E-2</v>
      </c>
      <c r="BU86" s="24">
        <f t="shared" si="49"/>
        <v>2.9962878260431582E-3</v>
      </c>
      <c r="BV86" s="24">
        <f t="shared" si="50"/>
        <v>1.8646856536538924E-2</v>
      </c>
      <c r="BW86" s="24">
        <f t="shared" si="48"/>
        <v>7.1303353532957024E-3</v>
      </c>
      <c r="BX86" s="24">
        <f t="shared" si="48"/>
        <v>7.132804819665042E-3</v>
      </c>
      <c r="BY86" s="24">
        <f t="shared" si="48"/>
        <v>8.4528429781711295E-3</v>
      </c>
      <c r="BZ86" s="24">
        <f t="shared" si="48"/>
        <v>9.2362857453548129E-3</v>
      </c>
      <c r="CA86" s="24">
        <f t="shared" si="48"/>
        <v>2.0509883316692525E-3</v>
      </c>
      <c r="CB86" s="24">
        <f t="shared" si="48"/>
        <v>8.3125283799769956E-3</v>
      </c>
      <c r="CC86" s="24">
        <f t="shared" si="48"/>
        <v>9.8806415487099806E-4</v>
      </c>
      <c r="CD86" s="24">
        <f t="shared" si="48"/>
        <v>1.0531638273744212E-2</v>
      </c>
      <c r="CE86" s="24">
        <f t="shared" si="48"/>
        <v>3.2621351910773278E-3</v>
      </c>
      <c r="CF86" s="24">
        <f t="shared" si="57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51"/>
        <v>2589.8529924600002</v>
      </c>
      <c r="S87" s="19">
        <f t="shared" si="52"/>
        <v>2701.0815183349173</v>
      </c>
      <c r="T87" s="19">
        <f t="shared" si="53"/>
        <v>2630.507004660898</v>
      </c>
      <c r="U87" s="19">
        <f t="shared" si="54"/>
        <v>2536.0245098060341</v>
      </c>
      <c r="V87" s="19"/>
      <c r="W87" s="20">
        <f t="shared" si="55"/>
        <v>2463.6297416649013</v>
      </c>
      <c r="X87" s="21"/>
      <c r="Y87" s="41">
        <f t="shared" si="62"/>
        <v>7.7189699649289345E-2</v>
      </c>
      <c r="Z87" s="24">
        <f t="shared" si="62"/>
        <v>6.9140669261038568E-2</v>
      </c>
      <c r="AA87" s="24">
        <f t="shared" si="62"/>
        <v>8.8555489113289809E-2</v>
      </c>
      <c r="AB87" s="24">
        <f t="shared" si="60"/>
        <v>9.8786520201697536E-2</v>
      </c>
      <c r="AC87" s="24">
        <f t="shared" si="60"/>
        <v>3.8268018512968238E-2</v>
      </c>
      <c r="AD87" s="24">
        <f t="shared" si="60"/>
        <v>0.10408399449144312</v>
      </c>
      <c r="AE87" s="24">
        <f t="shared" si="60"/>
        <v>4.0467030568902329E-2</v>
      </c>
      <c r="AF87" s="24">
        <f t="shared" si="60"/>
        <v>6.9516759670001482E-2</v>
      </c>
      <c r="AG87" s="24">
        <f t="shared" si="60"/>
        <v>0.11663709179801174</v>
      </c>
      <c r="AH87" s="24">
        <f t="shared" si="60"/>
        <v>0.10683980265496418</v>
      </c>
      <c r="AI87" s="24">
        <f t="shared" si="60"/>
        <v>6.0277945527037247E-2</v>
      </c>
      <c r="AJ87" s="24">
        <f t="shared" si="60"/>
        <v>9.1400455703166683E-2</v>
      </c>
      <c r="AK87" s="24">
        <f t="shared" si="60"/>
        <v>9.6209695536806805E-2</v>
      </c>
      <c r="AL87" s="24">
        <f t="shared" si="60"/>
        <v>7.3180329836586511E-2</v>
      </c>
      <c r="AM87" s="24">
        <f t="shared" si="60"/>
        <v>8.2300439535002656E-2</v>
      </c>
      <c r="AN87" s="24">
        <f t="shared" si="60"/>
        <v>5.4834127183989834E-2</v>
      </c>
      <c r="AO87" s="24">
        <f t="shared" si="45"/>
        <v>7.7186817399826246E-2</v>
      </c>
      <c r="AP87" s="24">
        <f t="shared" si="45"/>
        <v>8.3631248330124031E-2</v>
      </c>
      <c r="AQ87" s="24">
        <f t="shared" si="45"/>
        <v>9.8824079414888466E-2</v>
      </c>
      <c r="AR87" s="24">
        <f t="shared" si="39"/>
        <v>0.10133321965511621</v>
      </c>
      <c r="AS87" s="24" t="e">
        <f t="shared" si="39"/>
        <v>#DIV/0!</v>
      </c>
      <c r="AT87" s="24">
        <f t="shared" si="39"/>
        <v>8.5633754919493654E-2</v>
      </c>
      <c r="AU87" s="21"/>
      <c r="AV87" s="24">
        <f t="shared" si="61"/>
        <v>1.4421606879427089</v>
      </c>
      <c r="AW87" s="24">
        <f t="shared" si="61"/>
        <v>1.5794261718936267</v>
      </c>
      <c r="AX87" s="24">
        <f t="shared" si="61"/>
        <v>1.4308068787342476</v>
      </c>
      <c r="AY87" s="24">
        <f t="shared" si="61"/>
        <v>1.2082744614257206</v>
      </c>
      <c r="AZ87" s="24">
        <f t="shared" si="61"/>
        <v>1.2142038250771465</v>
      </c>
      <c r="BA87" s="24">
        <f t="shared" si="61"/>
        <v>1.5667701863354035</v>
      </c>
      <c r="BB87" s="24">
        <f t="shared" si="61"/>
        <v>1.4190119422146839</v>
      </c>
      <c r="BC87" s="24">
        <f t="shared" si="59"/>
        <v>1.2072543144357621</v>
      </c>
      <c r="BD87" s="24">
        <f t="shared" si="59"/>
        <v>1.3539353256652809</v>
      </c>
      <c r="BE87" s="24">
        <f t="shared" si="59"/>
        <v>1.4732551184537095</v>
      </c>
      <c r="BF87" s="24">
        <f t="shared" si="63"/>
        <v>1.2723254072408094</v>
      </c>
      <c r="BG87" s="24">
        <f t="shared" si="63"/>
        <v>1.6591341302692153</v>
      </c>
      <c r="BH87" s="24">
        <f t="shared" si="63"/>
        <v>1.3212450673663798</v>
      </c>
      <c r="BI87" s="24">
        <f t="shared" si="63"/>
        <v>1.2424499331171113</v>
      </c>
      <c r="BJ87" s="24">
        <f t="shared" si="63"/>
        <v>1.5477361349340857</v>
      </c>
      <c r="BK87" s="24">
        <f t="shared" si="63"/>
        <v>1.1689854672842532</v>
      </c>
      <c r="BL87" s="24">
        <f t="shared" si="46"/>
        <v>1.4421610663222362</v>
      </c>
      <c r="BM87" s="24">
        <f t="shared" si="46"/>
        <v>1.4943378240745706</v>
      </c>
      <c r="BN87" s="24">
        <f t="shared" si="46"/>
        <v>1.4155164241907348</v>
      </c>
      <c r="BO87" s="24">
        <f t="shared" si="46"/>
        <v>1.3436002592973884</v>
      </c>
      <c r="BP87" s="24" t="e">
        <f t="shared" si="46"/>
        <v>#DIV/0!</v>
      </c>
      <c r="BQ87" s="24">
        <f t="shared" si="46"/>
        <v>1.3290801721882333</v>
      </c>
      <c r="BR87" s="21"/>
      <c r="BS87" s="35">
        <f t="shared" si="56"/>
        <v>45200</v>
      </c>
      <c r="BT87" s="24">
        <f t="shared" si="58"/>
        <v>2.6433172130135334E-2</v>
      </c>
      <c r="BU87" s="24">
        <f t="shared" si="49"/>
        <v>2.1514024453622976E-3</v>
      </c>
      <c r="BV87" s="24">
        <f t="shared" si="50"/>
        <v>1.2500614865607633E-2</v>
      </c>
      <c r="BW87" s="24">
        <f t="shared" si="48"/>
        <v>2.2075030424467614E-3</v>
      </c>
      <c r="BX87" s="24">
        <f t="shared" si="48"/>
        <v>6.1416452409119963E-3</v>
      </c>
      <c r="BY87" s="24">
        <f t="shared" si="48"/>
        <v>2.8682840350686585E-3</v>
      </c>
      <c r="BZ87" s="24">
        <f t="shared" si="48"/>
        <v>5.1771447539167032E-3</v>
      </c>
      <c r="CA87" s="24">
        <f t="shared" si="48"/>
        <v>2.2097940977177451E-3</v>
      </c>
      <c r="CB87" s="24">
        <f t="shared" si="48"/>
        <v>5.7834787373119145E-3</v>
      </c>
      <c r="CC87" s="24">
        <f t="shared" si="48"/>
        <v>8.8394385451957445E-4</v>
      </c>
      <c r="CD87" s="24">
        <f t="shared" si="48"/>
        <v>8.2372981367402533E-3</v>
      </c>
      <c r="CE87" s="24">
        <f t="shared" si="48"/>
        <v>2.5938838615746293E-3</v>
      </c>
      <c r="CF87" s="24">
        <f t="shared" si="57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51"/>
        <v>2895.7606818499999</v>
      </c>
      <c r="S88" s="19">
        <f t="shared" si="52"/>
        <v>3025.6444191905466</v>
      </c>
      <c r="T88" s="19">
        <f t="shared" si="53"/>
        <v>2915.2297074239464</v>
      </c>
      <c r="U88" s="19">
        <f t="shared" si="54"/>
        <v>2816.6248153376437</v>
      </c>
      <c r="V88" s="19"/>
      <c r="W88" s="20">
        <f t="shared" si="55"/>
        <v>2748.4194251006143</v>
      </c>
      <c r="X88" s="21"/>
      <c r="Y88" s="41">
        <f t="shared" si="62"/>
        <v>0.11811740816823679</v>
      </c>
      <c r="Z88" s="24">
        <f t="shared" si="62"/>
        <v>0.13201651040748663</v>
      </c>
      <c r="AA88" s="24">
        <f t="shared" si="62"/>
        <v>0.11363418194642505</v>
      </c>
      <c r="AB88" s="24">
        <f t="shared" si="60"/>
        <v>0.100625290017192</v>
      </c>
      <c r="AC88" s="24">
        <f t="shared" si="60"/>
        <v>7.3626485648488282E-2</v>
      </c>
      <c r="AD88" s="24">
        <f t="shared" si="60"/>
        <v>0.13415799128517469</v>
      </c>
      <c r="AE88" s="24">
        <f t="shared" si="60"/>
        <v>0.14900036482657675</v>
      </c>
      <c r="AF88" s="24">
        <f t="shared" si="60"/>
        <v>0.10917020135038147</v>
      </c>
      <c r="AG88" s="24">
        <f t="shared" si="60"/>
        <v>0.14256014305921871</v>
      </c>
      <c r="AH88" s="24">
        <f t="shared" si="60"/>
        <v>0.10351515104452802</v>
      </c>
      <c r="AI88" s="24">
        <f t="shared" si="60"/>
        <v>4.6929557231744301E-2</v>
      </c>
      <c r="AJ88" s="24">
        <f t="shared" si="60"/>
        <v>0.10105241121652964</v>
      </c>
      <c r="AK88" s="24">
        <f t="shared" si="60"/>
        <v>0.12041471131819304</v>
      </c>
      <c r="AL88" s="24">
        <f t="shared" si="60"/>
        <v>0.11418032629314201</v>
      </c>
      <c r="AM88" s="24">
        <f t="shared" si="60"/>
        <v>0.12368339646982518</v>
      </c>
      <c r="AN88" s="24">
        <f t="shared" si="60"/>
        <v>9.2638928634154682E-2</v>
      </c>
      <c r="AO88" s="24">
        <f t="shared" si="45"/>
        <v>0.11811778131060247</v>
      </c>
      <c r="AP88" s="24">
        <f t="shared" si="45"/>
        <v>0.1201603500866224</v>
      </c>
      <c r="AQ88" s="24">
        <f t="shared" si="45"/>
        <v>0.10823871681716057</v>
      </c>
      <c r="AR88" s="24">
        <f t="shared" si="39"/>
        <v>0.11064573881151918</v>
      </c>
      <c r="AS88" s="24" t="e">
        <f t="shared" si="39"/>
        <v>#DIV/0!</v>
      </c>
      <c r="AT88" s="24">
        <f t="shared" si="39"/>
        <v>0.11559759919250467</v>
      </c>
      <c r="AU88" s="21"/>
      <c r="AV88" s="24">
        <f t="shared" si="61"/>
        <v>1.6114859075999144</v>
      </c>
      <c r="AW88" s="24">
        <f t="shared" si="61"/>
        <v>1.809215856534681</v>
      </c>
      <c r="AX88" s="24">
        <f t="shared" si="61"/>
        <v>1.5501750523883318</v>
      </c>
      <c r="AY88" s="24">
        <f t="shared" si="61"/>
        <v>1.3204129057141984</v>
      </c>
      <c r="AZ88" s="24">
        <f t="shared" si="61"/>
        <v>1.2451431560146164</v>
      </c>
      <c r="BA88" s="24">
        <f t="shared" si="61"/>
        <v>1.7831022771192266</v>
      </c>
      <c r="BB88" s="24">
        <f t="shared" si="61"/>
        <v>1.6297474787751698</v>
      </c>
      <c r="BC88" s="24">
        <f t="shared" si="59"/>
        <v>1.3289608704376383</v>
      </c>
      <c r="BD88" s="24">
        <f t="shared" si="59"/>
        <v>1.5768302399726948</v>
      </c>
      <c r="BE88" s="24">
        <f t="shared" si="59"/>
        <v>1.6355664938227101</v>
      </c>
      <c r="BF88" s="24">
        <f t="shared" si="63"/>
        <v>1.3437379778545129</v>
      </c>
      <c r="BG88" s="24">
        <f t="shared" si="63"/>
        <v>1.7985424720438092</v>
      </c>
      <c r="BH88" s="24">
        <f t="shared" si="63"/>
        <v>1.4448878195540225</v>
      </c>
      <c r="BI88" s="24">
        <f t="shared" si="63"/>
        <v>1.3982740327115053</v>
      </c>
      <c r="BJ88" s="24">
        <f t="shared" si="63"/>
        <v>1.739865425319759</v>
      </c>
      <c r="BK88" s="24">
        <f t="shared" si="63"/>
        <v>1.25083872470795</v>
      </c>
      <c r="BL88" s="24">
        <f t="shared" si="46"/>
        <v>1.6114867259108845</v>
      </c>
      <c r="BM88" s="24">
        <f t="shared" si="46"/>
        <v>1.6773830297288148</v>
      </c>
      <c r="BN88" s="24">
        <f t="shared" si="46"/>
        <v>1.558175020272857</v>
      </c>
      <c r="BO88" s="24">
        <f t="shared" si="46"/>
        <v>1.4872387981906758</v>
      </c>
      <c r="BP88" s="24" t="e">
        <f t="shared" si="46"/>
        <v>#DIV/0!</v>
      </c>
      <c r="BQ88" s="24">
        <f t="shared" si="46"/>
        <v>1.4800316007849386</v>
      </c>
      <c r="BR88" s="21"/>
      <c r="BS88" s="35">
        <f t="shared" si="56"/>
        <v>45231</v>
      </c>
      <c r="BT88" s="24">
        <f t="shared" si="58"/>
        <v>5.0094103875462641E-2</v>
      </c>
      <c r="BU88" s="24">
        <f t="shared" si="49"/>
        <v>2.7898030310817231E-3</v>
      </c>
      <c r="BV88" s="24">
        <f t="shared" si="50"/>
        <v>1.2988588673931004E-2</v>
      </c>
      <c r="BW88" s="24">
        <f t="shared" si="48"/>
        <v>4.0937063952876714E-3</v>
      </c>
      <c r="BX88" s="24">
        <f t="shared" si="48"/>
        <v>8.1138550491662593E-3</v>
      </c>
      <c r="BY88" s="24">
        <f t="shared" si="48"/>
        <v>1.0201036023928658E-2</v>
      </c>
      <c r="BZ88" s="24">
        <f t="shared" si="48"/>
        <v>8.072355906389753E-3</v>
      </c>
      <c r="CA88" s="24">
        <f t="shared" si="48"/>
        <v>2.7998393128280566E-3</v>
      </c>
      <c r="CB88" s="24">
        <f t="shared" si="48"/>
        <v>5.7577467994138661E-3</v>
      </c>
      <c r="CC88" s="24">
        <f t="shared" si="48"/>
        <v>6.7739226285185451E-4</v>
      </c>
      <c r="CD88" s="24">
        <f t="shared" si="48"/>
        <v>9.2273085560909077E-3</v>
      </c>
      <c r="CE88" s="24">
        <f t="shared" si="48"/>
        <v>3.3037918890490535E-3</v>
      </c>
      <c r="CF88" s="24">
        <f t="shared" si="57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51"/>
        <v>3626.3405874700002</v>
      </c>
      <c r="S89" s="19">
        <f t="shared" si="52"/>
        <v>3786.6725311829418</v>
      </c>
      <c r="T89" s="19">
        <f t="shared" si="53"/>
        <v>3528.3211618755231</v>
      </c>
      <c r="U89" s="19">
        <f t="shared" si="54"/>
        <v>3416.4999529454026</v>
      </c>
      <c r="V89" s="19"/>
      <c r="W89" s="20">
        <f t="shared" si="55"/>
        <v>3430.2429202711296</v>
      </c>
      <c r="X89" s="21"/>
      <c r="Y89" s="41">
        <f t="shared" si="62"/>
        <v>0.25228747326784617</v>
      </c>
      <c r="Z89" s="24">
        <f t="shared" si="62"/>
        <v>0.29325131780178038</v>
      </c>
      <c r="AA89" s="24">
        <f t="shared" si="62"/>
        <v>0.20403956781232302</v>
      </c>
      <c r="AB89" s="24">
        <f t="shared" si="60"/>
        <v>0.15748999851530998</v>
      </c>
      <c r="AC89" s="24">
        <f t="shared" si="60"/>
        <v>9.9297854851304379E-2</v>
      </c>
      <c r="AD89" s="24">
        <f t="shared" si="60"/>
        <v>0.28442580858800293</v>
      </c>
      <c r="AE89" s="24">
        <f t="shared" si="60"/>
        <v>0.34741615392469227</v>
      </c>
      <c r="AF89" s="24">
        <f t="shared" si="60"/>
        <v>0.33758947228132108</v>
      </c>
      <c r="AG89" s="24">
        <f t="shared" si="60"/>
        <v>0.1629846590195001</v>
      </c>
      <c r="AH89" s="24">
        <f t="shared" si="60"/>
        <v>0.20363046056464484</v>
      </c>
      <c r="AI89" s="24">
        <f t="shared" si="60"/>
        <v>7.4838040856801458E-2</v>
      </c>
      <c r="AJ89" s="24">
        <f t="shared" si="60"/>
        <v>0.20226492895768322</v>
      </c>
      <c r="AK89" s="24">
        <f t="shared" si="60"/>
        <v>0.32863908793043817</v>
      </c>
      <c r="AL89" s="24">
        <f t="shared" si="60"/>
        <v>0.16024265323970477</v>
      </c>
      <c r="AM89" s="24">
        <f t="shared" si="60"/>
        <v>0.28032354219823441</v>
      </c>
      <c r="AN89" s="24">
        <f t="shared" si="60"/>
        <v>0.1986820166688168</v>
      </c>
      <c r="AO89" s="24">
        <f t="shared" si="45"/>
        <v>0.25229291570920087</v>
      </c>
      <c r="AP89" s="24">
        <f t="shared" si="45"/>
        <v>0.25152595829353719</v>
      </c>
      <c r="AQ89" s="24">
        <f t="shared" si="45"/>
        <v>0.210306396401722</v>
      </c>
      <c r="AR89" s="24">
        <f t="shared" si="39"/>
        <v>0.21297658613997861</v>
      </c>
      <c r="AS89" s="24" t="e">
        <f t="shared" si="39"/>
        <v>#DIV/0!</v>
      </c>
      <c r="AT89" s="24">
        <f t="shared" si="39"/>
        <v>0.24807840060494235</v>
      </c>
      <c r="AU89" s="21"/>
      <c r="AV89" s="24">
        <f t="shared" si="61"/>
        <v>2.1247404142411375</v>
      </c>
      <c r="AW89" s="24">
        <f t="shared" si="61"/>
        <v>2.5166845299289662</v>
      </c>
      <c r="AX89" s="24">
        <f t="shared" si="61"/>
        <v>1.8585813182161983</v>
      </c>
      <c r="AY89" s="24">
        <f t="shared" si="61"/>
        <v>1.5765738115530348</v>
      </c>
      <c r="AZ89" s="24">
        <f t="shared" si="61"/>
        <v>1.3854096078794904</v>
      </c>
      <c r="BA89" s="24">
        <f t="shared" si="61"/>
        <v>2.3581427565198432</v>
      </c>
      <c r="BB89" s="24">
        <f t="shared" si="61"/>
        <v>2.3588849934023552</v>
      </c>
      <c r="BC89" s="24">
        <f t="shared" si="59"/>
        <v>1.9337829344763811</v>
      </c>
      <c r="BD89" s="24">
        <f t="shared" si="59"/>
        <v>1.8408472230492987</v>
      </c>
      <c r="BE89" s="24">
        <f t="shared" si="59"/>
        <v>1.9822264029576018</v>
      </c>
      <c r="BF89" s="24">
        <f t="shared" si="63"/>
        <v>1.4996091821821991</v>
      </c>
      <c r="BG89" s="24">
        <f t="shared" si="63"/>
        <v>2.1603174170413308</v>
      </c>
      <c r="BH89" s="24">
        <f t="shared" si="63"/>
        <v>2.0463247481447024</v>
      </c>
      <c r="BI89" s="24">
        <f t="shared" si="63"/>
        <v>1.680229058700093</v>
      </c>
      <c r="BJ89" s="24">
        <f t="shared" si="63"/>
        <v>2.347332722873162</v>
      </c>
      <c r="BK89" s="24">
        <f t="shared" si="63"/>
        <v>1.5721155345311835</v>
      </c>
      <c r="BL89" s="24">
        <f t="shared" si="46"/>
        <v>2.1247517521888293</v>
      </c>
      <c r="BM89" s="24">
        <f t="shared" si="46"/>
        <v>2.2044083870935585</v>
      </c>
      <c r="BN89" s="24">
        <f t="shared" si="46"/>
        <v>1.9320356504855973</v>
      </c>
      <c r="BO89" s="24">
        <f t="shared" si="46"/>
        <v>1.8639492441559895</v>
      </c>
      <c r="BP89" s="24" t="e">
        <f t="shared" si="46"/>
        <v>#DIV/0!</v>
      </c>
      <c r="BQ89" s="24">
        <f t="shared" si="46"/>
        <v>1.9374670072968652</v>
      </c>
      <c r="BR89" s="21"/>
      <c r="BS89" s="35">
        <f t="shared" si="56"/>
        <v>45261</v>
      </c>
      <c r="BT89" s="24">
        <f t="shared" si="58"/>
        <v>0.11265842813915961</v>
      </c>
      <c r="BU89" s="24">
        <f t="shared" si="49"/>
        <v>4.9892364961505713E-3</v>
      </c>
      <c r="BV89" s="24">
        <f t="shared" si="50"/>
        <v>2.0010589187775926E-2</v>
      </c>
      <c r="BW89" s="24">
        <f t="shared" si="48"/>
        <v>5.3013721748835299E-3</v>
      </c>
      <c r="BX89" s="24">
        <f t="shared" si="48"/>
        <v>1.744881135307115E-2</v>
      </c>
      <c r="BY89" s="24">
        <f t="shared" si="48"/>
        <v>2.4442167447377192E-2</v>
      </c>
      <c r="BZ89" s="24">
        <f t="shared" si="48"/>
        <v>2.4762578721006873E-2</v>
      </c>
      <c r="CA89" s="24">
        <f t="shared" si="48"/>
        <v>3.2709459961365716E-3</v>
      </c>
      <c r="CB89" s="24">
        <f t="shared" si="48"/>
        <v>1.1178467722448977E-2</v>
      </c>
      <c r="CC89" s="24">
        <f t="shared" si="48"/>
        <v>1.0114542343555764E-3</v>
      </c>
      <c r="CD89" s="24">
        <f t="shared" si="48"/>
        <v>1.8187354509689807E-2</v>
      </c>
      <c r="CE89" s="24">
        <f t="shared" si="48"/>
        <v>9.035324274966245E-3</v>
      </c>
      <c r="CF89" s="24">
        <f t="shared" si="57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51"/>
        <v>4413.6492230599997</v>
      </c>
      <c r="S90" s="19">
        <f t="shared" si="52"/>
        <v>4591.8835550454969</v>
      </c>
      <c r="T90" s="19">
        <f t="shared" si="53"/>
        <v>4262.9129345241417</v>
      </c>
      <c r="U90" s="19">
        <f t="shared" si="54"/>
        <v>4136.3308241379309</v>
      </c>
      <c r="V90" s="19"/>
      <c r="W90" s="20">
        <f t="shared" si="55"/>
        <v>4188.4139375556033</v>
      </c>
      <c r="X90" s="21"/>
      <c r="Y90" s="41">
        <f t="shared" si="62"/>
        <v>0.21711863705681056</v>
      </c>
      <c r="Z90" s="24">
        <f t="shared" si="62"/>
        <v>0.21775280684967835</v>
      </c>
      <c r="AA90" s="24">
        <f t="shared" si="62"/>
        <v>0.19233141780991803</v>
      </c>
      <c r="AB90" s="24">
        <f t="shared" si="60"/>
        <v>0.11607231007199648</v>
      </c>
      <c r="AC90" s="24">
        <f t="shared" si="60"/>
        <v>0.21712411322264091</v>
      </c>
      <c r="AD90" s="24">
        <f t="shared" si="60"/>
        <v>0.24547239713226743</v>
      </c>
      <c r="AE90" s="24">
        <f t="shared" si="60"/>
        <v>0.20173661755468042</v>
      </c>
      <c r="AF90" s="24">
        <f t="shared" si="60"/>
        <v>0.29559792382739447</v>
      </c>
      <c r="AG90" s="24">
        <f t="shared" si="60"/>
        <v>0.25909891481043479</v>
      </c>
      <c r="AH90" s="24">
        <f t="shared" si="60"/>
        <v>0.22037939371130655</v>
      </c>
      <c r="AI90" s="24">
        <f t="shared" si="60"/>
        <v>1.5703924443783324E-2</v>
      </c>
      <c r="AJ90" s="24">
        <f t="shared" si="60"/>
        <v>0.20062144807508853</v>
      </c>
      <c r="AK90" s="24">
        <f t="shared" si="60"/>
        <v>0.49910328063161713</v>
      </c>
      <c r="AL90" s="24">
        <f t="shared" si="60"/>
        <v>0.14115600771962544</v>
      </c>
      <c r="AM90" s="24">
        <f t="shared" si="60"/>
        <v>0.220301102857696</v>
      </c>
      <c r="AN90" s="24">
        <f t="shared" si="60"/>
        <v>0.27846818791715333</v>
      </c>
      <c r="AO90" s="24">
        <f t="shared" si="45"/>
        <v>0.21710829873795268</v>
      </c>
      <c r="AP90" s="24">
        <f t="shared" si="45"/>
        <v>0.21264342697492511</v>
      </c>
      <c r="AQ90" s="24">
        <f t="shared" si="45"/>
        <v>0.20819866983371127</v>
      </c>
      <c r="AR90" s="24">
        <f t="shared" si="39"/>
        <v>0.21069248678664665</v>
      </c>
      <c r="AS90" s="24" t="e">
        <f t="shared" si="39"/>
        <v>#DIV/0!</v>
      </c>
      <c r="AT90" s="24">
        <f t="shared" si="39"/>
        <v>0.22102545939357188</v>
      </c>
      <c r="AU90" s="21"/>
      <c r="AV90" s="24">
        <f t="shared" si="61"/>
        <v>2.5766897376187048</v>
      </c>
      <c r="AW90" s="24">
        <f t="shared" si="61"/>
        <v>2.9704148892696485</v>
      </c>
      <c r="AX90" s="24">
        <f t="shared" si="61"/>
        <v>2.1751237238987056</v>
      </c>
      <c r="AY90" s="24">
        <f t="shared" si="61"/>
        <v>1.8049826659726733</v>
      </c>
      <c r="AZ90" s="24">
        <f t="shared" si="61"/>
        <v>1.7068069579806657</v>
      </c>
      <c r="BA90" s="24">
        <f t="shared" si="61"/>
        <v>2.9578228363258487</v>
      </c>
      <c r="BB90" s="24">
        <f t="shared" si="61"/>
        <v>2.8707854744923598</v>
      </c>
      <c r="BC90" s="24">
        <f t="shared" si="59"/>
        <v>2.6241047245965681</v>
      </c>
      <c r="BD90" s="24">
        <f t="shared" si="59"/>
        <v>2.2712819965475282</v>
      </c>
      <c r="BE90" s="24">
        <f t="shared" si="59"/>
        <v>2.392442374116218</v>
      </c>
      <c r="BF90" s="24">
        <f t="shared" si="63"/>
        <v>1.538862855918175</v>
      </c>
      <c r="BG90" s="24">
        <f t="shared" si="63"/>
        <v>2.4839117646318196</v>
      </c>
      <c r="BH90" s="24">
        <f t="shared" si="63"/>
        <v>3.31731407345241</v>
      </c>
      <c r="BI90" s="24">
        <f t="shared" si="63"/>
        <v>1.748689480536147</v>
      </c>
      <c r="BJ90" s="24">
        <f t="shared" si="63"/>
        <v>2.8748954335843195</v>
      </c>
      <c r="BK90" s="24">
        <f t="shared" si="63"/>
        <v>2.1179864769011152</v>
      </c>
      <c r="BL90" s="24">
        <f t="shared" si="46"/>
        <v>2.5766753051795215</v>
      </c>
      <c r="BM90" s="24">
        <f t="shared" si="46"/>
        <v>2.6434897506737829</v>
      </c>
      <c r="BN90" s="24">
        <f t="shared" si="46"/>
        <v>2.3592058396017275</v>
      </c>
      <c r="BO90" s="24">
        <f t="shared" si="46"/>
        <v>2.3204141212100655</v>
      </c>
      <c r="BP90" s="24" t="e">
        <f t="shared" si="46"/>
        <v>#DIV/0!</v>
      </c>
      <c r="BQ90" s="24">
        <f t="shared" si="46"/>
        <v>2.4302582565339224</v>
      </c>
      <c r="BR90" s="21"/>
      <c r="BS90" s="35">
        <f t="shared" si="56"/>
        <v>45292</v>
      </c>
      <c r="BT90" s="24">
        <f t="shared" si="58"/>
        <v>8.6390576107129358E-2</v>
      </c>
      <c r="BU90" s="24">
        <f t="shared" si="49"/>
        <v>4.5217510858264831E-3</v>
      </c>
      <c r="BV90" s="24">
        <f t="shared" si="50"/>
        <v>1.363165969991203E-2</v>
      </c>
      <c r="BW90" s="24">
        <f t="shared" si="48"/>
        <v>1.017578282918812E-2</v>
      </c>
      <c r="BX90" s="24">
        <f t="shared" si="48"/>
        <v>1.5445589798884255E-2</v>
      </c>
      <c r="BY90" s="24">
        <f t="shared" si="48"/>
        <v>1.5271164494094481E-2</v>
      </c>
      <c r="BZ90" s="24">
        <f t="shared" si="48"/>
        <v>2.3159392306695312E-2</v>
      </c>
      <c r="CA90" s="24">
        <f t="shared" si="48"/>
        <v>4.8290554178260312E-3</v>
      </c>
      <c r="CB90" s="24">
        <f t="shared" si="48"/>
        <v>1.1627856171768789E-2</v>
      </c>
      <c r="CC90" s="24">
        <f t="shared" si="48"/>
        <v>1.8216754957573551E-4</v>
      </c>
      <c r="CD90" s="24">
        <f t="shared" si="48"/>
        <v>1.7318985514040604E-2</v>
      </c>
      <c r="CE90" s="24">
        <f t="shared" si="48"/>
        <v>1.4558543903239419E-2</v>
      </c>
      <c r="CF90" s="24">
        <f t="shared" si="57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51"/>
        <v>4929.6431760600008</v>
      </c>
      <c r="S91" s="19">
        <f t="shared" si="52"/>
        <v>5052.2971228575307</v>
      </c>
      <c r="T91" s="19">
        <f t="shared" si="53"/>
        <v>4705.5238965950321</v>
      </c>
      <c r="U91" s="19">
        <f t="shared" si="54"/>
        <v>4531.9630147988501</v>
      </c>
      <c r="V91" s="19"/>
      <c r="W91" s="20">
        <f t="shared" si="55"/>
        <v>4676.4601097648801</v>
      </c>
      <c r="X91" s="21"/>
      <c r="Y91" s="41">
        <f t="shared" si="62"/>
        <v>0.1169122273133536</v>
      </c>
      <c r="Z91" s="24">
        <f t="shared" si="62"/>
        <v>9.4091268294950625E-2</v>
      </c>
      <c r="AA91" s="24">
        <f t="shared" si="62"/>
        <v>0.15318757111103642</v>
      </c>
      <c r="AB91" s="24">
        <f t="shared" si="60"/>
        <v>6.6107074097152774E-2</v>
      </c>
      <c r="AC91" s="24">
        <f t="shared" si="60"/>
        <v>0.27425160699938944</v>
      </c>
      <c r="AD91" s="24">
        <f t="shared" si="60"/>
        <v>0.10616351941206315</v>
      </c>
      <c r="AE91" s="24">
        <f t="shared" si="60"/>
        <v>0.11556170252482612</v>
      </c>
      <c r="AF91" s="24">
        <f t="shared" si="60"/>
        <v>0.17282968567080292</v>
      </c>
      <c r="AG91" s="24">
        <f t="shared" si="60"/>
        <v>0.20702579951443512</v>
      </c>
      <c r="AH91" s="24">
        <f t="shared" si="60"/>
        <v>8.3731058315094753E-2</v>
      </c>
      <c r="AI91" s="24">
        <f t="shared" si="60"/>
        <v>2.1215847162821655E-2</v>
      </c>
      <c r="AJ91" s="24">
        <f t="shared" si="60"/>
        <v>0.12889148952905738</v>
      </c>
      <c r="AK91" s="24">
        <f t="shared" si="60"/>
        <v>0.18289904550019687</v>
      </c>
      <c r="AL91" s="24">
        <f t="shared" si="60"/>
        <v>8.5647207333880759E-2</v>
      </c>
      <c r="AM91" s="24">
        <f t="shared" si="60"/>
        <v>0.10773718841861668</v>
      </c>
      <c r="AN91" s="24">
        <f t="shared" si="60"/>
        <v>0.19759368542707634</v>
      </c>
      <c r="AO91" s="24">
        <f t="shared" si="45"/>
        <v>0.11690869095443435</v>
      </c>
      <c r="AP91" s="24">
        <f t="shared" si="45"/>
        <v>0.10026682129300468</v>
      </c>
      <c r="AQ91" s="24">
        <f t="shared" si="45"/>
        <v>0.10382829038949115</v>
      </c>
      <c r="AR91" s="24">
        <f t="shared" si="39"/>
        <v>9.5648101537761931E-2</v>
      </c>
      <c r="AS91" s="24" t="e">
        <f t="shared" si="39"/>
        <v>#DIV/0!</v>
      </c>
      <c r="AT91" s="24">
        <f t="shared" si="39"/>
        <v>0.11652290807104548</v>
      </c>
      <c r="AU91" s="21"/>
      <c r="AV91" s="24">
        <f t="shared" si="61"/>
        <v>2.72336369213274</v>
      </c>
      <c r="AW91" s="24">
        <f t="shared" si="61"/>
        <v>2.9279286972770979</v>
      </c>
      <c r="AX91" s="24">
        <f t="shared" si="61"/>
        <v>2.4913617184159973</v>
      </c>
      <c r="AY91" s="24">
        <f t="shared" si="61"/>
        <v>1.8864588127759156</v>
      </c>
      <c r="AZ91" s="24">
        <f t="shared" si="61"/>
        <v>2.351624489867127</v>
      </c>
      <c r="BA91" s="24">
        <f t="shared" si="61"/>
        <v>3.1530914832798489</v>
      </c>
      <c r="BB91" s="24">
        <f t="shared" si="61"/>
        <v>3.1077534480809454</v>
      </c>
      <c r="BC91" s="24">
        <f t="shared" si="59"/>
        <v>3.0319983907452457</v>
      </c>
      <c r="BD91" s="24">
        <f t="shared" si="59"/>
        <v>2.7173525796913656</v>
      </c>
      <c r="BE91" s="24">
        <f t="shared" si="59"/>
        <v>2.3156895668194184</v>
      </c>
      <c r="BF91" s="24">
        <f t="shared" si="63"/>
        <v>1.5400475936220079</v>
      </c>
      <c r="BG91" s="24">
        <f t="shared" si="63"/>
        <v>2.6586322803143343</v>
      </c>
      <c r="BH91" s="24">
        <f t="shared" si="63"/>
        <v>3.83696302221301</v>
      </c>
      <c r="BI91" s="24">
        <f t="shared" si="63"/>
        <v>1.9185704982133225</v>
      </c>
      <c r="BJ91" s="24">
        <f t="shared" si="63"/>
        <v>2.9319505230340841</v>
      </c>
      <c r="BK91" s="24">
        <f t="shared" si="63"/>
        <v>2.5823116562414281</v>
      </c>
      <c r="BL91" s="24">
        <f t="shared" si="46"/>
        <v>2.7233340792812539</v>
      </c>
      <c r="BM91" s="24">
        <f t="shared" si="46"/>
        <v>2.7056381578478783</v>
      </c>
      <c r="BN91" s="24">
        <f t="shared" si="46"/>
        <v>2.4956463022470885</v>
      </c>
      <c r="BO91" s="24">
        <f t="shared" si="46"/>
        <v>2.4440511371929494</v>
      </c>
      <c r="BP91" s="24" t="e">
        <f t="shared" si="46"/>
        <v>#DIV/0!</v>
      </c>
      <c r="BQ91" s="24">
        <f t="shared" si="46"/>
        <v>2.6323244930552887</v>
      </c>
      <c r="BR91" s="21"/>
      <c r="BS91" s="35">
        <f t="shared" si="56"/>
        <v>45323</v>
      </c>
      <c r="BT91" s="24">
        <f t="shared" si="58"/>
        <v>3.7348929425153291E-2</v>
      </c>
      <c r="BU91" s="24">
        <f t="shared" si="49"/>
        <v>3.5281254888298924E-3</v>
      </c>
      <c r="BV91" s="24">
        <f t="shared" si="50"/>
        <v>7.1191388672940175E-3</v>
      </c>
      <c r="BW91" s="24">
        <f t="shared" si="48"/>
        <v>1.2853189395832989E-2</v>
      </c>
      <c r="BX91" s="24">
        <f t="shared" si="48"/>
        <v>6.8356266565838923E-3</v>
      </c>
      <c r="BY91" s="24">
        <f t="shared" si="48"/>
        <v>8.6372946212081511E-3</v>
      </c>
      <c r="BZ91" s="24">
        <f t="shared" si="48"/>
        <v>1.4413898216621675E-2</v>
      </c>
      <c r="CA91" s="24">
        <f t="shared" si="48"/>
        <v>3.9916090893403859E-3</v>
      </c>
      <c r="CB91" s="24">
        <f t="shared" si="48"/>
        <v>4.4297294399620359E-3</v>
      </c>
      <c r="CC91" s="24">
        <f t="shared" si="48"/>
        <v>2.0537965282224819E-4</v>
      </c>
      <c r="CD91" s="24">
        <f t="shared" si="48"/>
        <v>1.0975959998466558E-2</v>
      </c>
      <c r="CE91" s="24">
        <f t="shared" si="48"/>
        <v>6.57109274585957E-3</v>
      </c>
      <c r="CF91" s="24">
        <f t="shared" si="57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51"/>
        <v>5361.8181829300001</v>
      </c>
      <c r="S92" s="19">
        <f t="shared" si="52"/>
        <v>5432.729284639413</v>
      </c>
      <c r="T92" s="19">
        <f t="shared" si="53"/>
        <v>5008.6557731230796</v>
      </c>
      <c r="U92" s="19">
        <f t="shared" si="54"/>
        <v>4802.2522536278739</v>
      </c>
      <c r="V92" s="19"/>
      <c r="W92" s="20">
        <f t="shared" si="55"/>
        <v>5124.7632134293581</v>
      </c>
      <c r="X92" s="21"/>
      <c r="Y92" s="41">
        <f t="shared" si="62"/>
        <v>8.766686708165472E-2</v>
      </c>
      <c r="Z92" s="24">
        <f t="shared" si="62"/>
        <v>8.1770233186507335E-2</v>
      </c>
      <c r="AA92" s="24">
        <f t="shared" si="62"/>
        <v>0.12594231552038182</v>
      </c>
      <c r="AB92" s="24">
        <f t="shared" si="60"/>
        <v>6.7314628723809999E-2</v>
      </c>
      <c r="AC92" s="24">
        <f t="shared" si="60"/>
        <v>5.944125030839964E-2</v>
      </c>
      <c r="AD92" s="24">
        <f t="shared" si="60"/>
        <v>3.8183333586750301E-2</v>
      </c>
      <c r="AE92" s="24">
        <f t="shared" si="60"/>
        <v>0.10883515924919296</v>
      </c>
      <c r="AF92" s="24">
        <f t="shared" si="60"/>
        <v>0.11437986680606804</v>
      </c>
      <c r="AG92" s="24">
        <f t="shared" si="60"/>
        <v>0.13640884765569727</v>
      </c>
      <c r="AH92" s="24">
        <f t="shared" si="60"/>
        <v>6.0721715634203255E-2</v>
      </c>
      <c r="AI92" s="24">
        <f t="shared" si="60"/>
        <v>0.75526149528348574</v>
      </c>
      <c r="AJ92" s="24">
        <f t="shared" si="60"/>
        <v>7.8633886096637795E-2</v>
      </c>
      <c r="AK92" s="24">
        <f t="shared" si="60"/>
        <v>7.3411256031634009E-2</v>
      </c>
      <c r="AL92" s="24">
        <f t="shared" si="60"/>
        <v>6.3170933316313516E-2</v>
      </c>
      <c r="AM92" s="24">
        <f t="shared" si="60"/>
        <v>7.9119254327425059E-2</v>
      </c>
      <c r="AN92" s="24">
        <f t="shared" si="60"/>
        <v>0.15274035518899365</v>
      </c>
      <c r="AO92" s="24">
        <f t="shared" si="45"/>
        <v>8.7668618485164718E-2</v>
      </c>
      <c r="AP92" s="24">
        <f t="shared" si="45"/>
        <v>7.5298849717435834E-2</v>
      </c>
      <c r="AQ92" s="24">
        <f t="shared" si="45"/>
        <v>6.4420430793560968E-2</v>
      </c>
      <c r="AR92" s="24">
        <f t="shared" si="39"/>
        <v>5.9640654159447193E-2</v>
      </c>
      <c r="AS92" s="24" t="e">
        <f t="shared" si="39"/>
        <v>#DIV/0!</v>
      </c>
      <c r="AT92" s="24">
        <f t="shared" si="39"/>
        <v>9.5863771558401645E-2</v>
      </c>
      <c r="AU92" s="21"/>
      <c r="AV92" s="24">
        <f t="shared" si="61"/>
        <v>2.7728903759684194</v>
      </c>
      <c r="AW92" s="24">
        <f t="shared" si="61"/>
        <v>2.9236259385486401</v>
      </c>
      <c r="AX92" s="24">
        <f t="shared" si="61"/>
        <v>2.6140321030765046</v>
      </c>
      <c r="AY92" s="24">
        <f t="shared" si="61"/>
        <v>1.9143261042669035</v>
      </c>
      <c r="AZ92" s="24">
        <f t="shared" si="61"/>
        <v>2.3740018759361705</v>
      </c>
      <c r="BA92" s="24">
        <f t="shared" si="61"/>
        <v>3.0511840125636667</v>
      </c>
      <c r="BB92" s="24">
        <f t="shared" si="61"/>
        <v>3.3137918929177328</v>
      </c>
      <c r="BC92" s="24">
        <f t="shared" si="59"/>
        <v>3.2648456833544666</v>
      </c>
      <c r="BD92" s="24">
        <f t="shared" si="59"/>
        <v>3.1048341952932637</v>
      </c>
      <c r="BE92" s="24">
        <f t="shared" si="59"/>
        <v>2.3670704780136447</v>
      </c>
      <c r="BF92" s="24">
        <f t="shared" si="63"/>
        <v>2.0593438582606325</v>
      </c>
      <c r="BG92" s="24">
        <f t="shared" si="63"/>
        <v>2.647534931318642</v>
      </c>
      <c r="BH92" s="24">
        <f t="shared" si="63"/>
        <v>3.8865358882565468</v>
      </c>
      <c r="BI92" s="24">
        <f t="shared" si="63"/>
        <v>1.9982546837830948</v>
      </c>
      <c r="BJ92" s="24">
        <f t="shared" si="63"/>
        <v>2.9315199934803262</v>
      </c>
      <c r="BK92" s="24">
        <f t="shared" si="63"/>
        <v>2.8022082444157812</v>
      </c>
      <c r="BL92" s="24">
        <f t="shared" si="46"/>
        <v>2.7728726841465674</v>
      </c>
      <c r="BM92" s="24">
        <f t="shared" si="46"/>
        <v>2.7123368042826361</v>
      </c>
      <c r="BN92" s="24">
        <f t="shared" si="46"/>
        <v>2.5014785829258317</v>
      </c>
      <c r="BO92" s="24">
        <f t="shared" si="46"/>
        <v>2.4541325753966068</v>
      </c>
      <c r="BP92" s="24" t="e">
        <f t="shared" si="46"/>
        <v>#DIV/0!</v>
      </c>
      <c r="BQ92" s="24">
        <f t="shared" si="46"/>
        <v>2.7340873971895094</v>
      </c>
      <c r="BR92" s="21"/>
      <c r="BS92" s="35">
        <f t="shared" si="56"/>
        <v>45352</v>
      </c>
      <c r="BT92" s="24">
        <f t="shared" si="58"/>
        <v>3.1794981597611641E-2</v>
      </c>
      <c r="BU92" s="24">
        <f t="shared" si="49"/>
        <v>2.9948362066435055E-3</v>
      </c>
      <c r="BV92" s="24">
        <f t="shared" si="50"/>
        <v>6.9194370595273011E-3</v>
      </c>
      <c r="BW92" s="24">
        <f t="shared" si="48"/>
        <v>3.178233540713719E-3</v>
      </c>
      <c r="BX92" s="24">
        <f t="shared" si="48"/>
        <v>2.4348777174770207E-3</v>
      </c>
      <c r="BY92" s="24">
        <f t="shared" si="48"/>
        <v>8.1247044250830156E-3</v>
      </c>
      <c r="BZ92" s="24">
        <f t="shared" si="48"/>
        <v>1.001679076011917E-2</v>
      </c>
      <c r="CA92" s="24">
        <f t="shared" si="48"/>
        <v>2.8422585405276E-3</v>
      </c>
      <c r="CB92" s="24">
        <f t="shared" si="48"/>
        <v>3.1170023430073445E-3</v>
      </c>
      <c r="CC92" s="24">
        <f t="shared" si="48"/>
        <v>6.6848686995125599E-3</v>
      </c>
      <c r="CD92" s="24">
        <f t="shared" si="48"/>
        <v>6.7680127110394828E-3</v>
      </c>
      <c r="CE92" s="24">
        <f t="shared" si="48"/>
        <v>2.7932991462784017E-3</v>
      </c>
      <c r="CF92" s="24">
        <f t="shared" si="57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51"/>
        <v>5849.8469813500005</v>
      </c>
      <c r="S93" s="19">
        <f t="shared" si="52"/>
        <v>5854.8349668477513</v>
      </c>
      <c r="T93" s="19">
        <f t="shared" si="53"/>
        <v>5412.2427922132292</v>
      </c>
      <c r="U93" s="19">
        <f t="shared" si="54"/>
        <v>5217.765443785921</v>
      </c>
      <c r="V93" s="19"/>
      <c r="W93" s="20">
        <f t="shared" si="55"/>
        <v>5559.2102919084946</v>
      </c>
      <c r="X93" s="21"/>
      <c r="Y93" s="41">
        <f t="shared" si="62"/>
        <v>9.1020858661966964E-2</v>
      </c>
      <c r="Z93" s="24">
        <f t="shared" si="62"/>
        <v>7.6745470319056652E-2</v>
      </c>
      <c r="AA93" s="24">
        <f t="shared" si="62"/>
        <v>5.3468319023071142E-2</v>
      </c>
      <c r="AB93" s="24">
        <f t="shared" si="60"/>
        <v>0.10090522279919623</v>
      </c>
      <c r="AC93" s="24">
        <f t="shared" si="60"/>
        <v>0.3144496772871439</v>
      </c>
      <c r="AD93" s="24">
        <f t="shared" si="60"/>
        <v>6.243390521761838E-2</v>
      </c>
      <c r="AE93" s="24">
        <f t="shared" si="60"/>
        <v>8.3156404982622778E-2</v>
      </c>
      <c r="AF93" s="24">
        <f t="shared" si="60"/>
        <v>6.9783439205401754E-2</v>
      </c>
      <c r="AG93" s="24">
        <f t="shared" si="60"/>
        <v>0.14438485444917326</v>
      </c>
      <c r="AH93" s="24">
        <f t="shared" si="60"/>
        <v>0.11927395591450196</v>
      </c>
      <c r="AI93" s="24">
        <f t="shared" si="60"/>
        <v>6.6146162116444751E-2</v>
      </c>
      <c r="AJ93" s="24">
        <f t="shared" si="60"/>
        <v>6.3205687171025593E-2</v>
      </c>
      <c r="AK93" s="24">
        <f t="shared" si="60"/>
        <v>4.3285550831695607E-2</v>
      </c>
      <c r="AL93" s="24">
        <f t="shared" si="60"/>
        <v>0.13228339005751666</v>
      </c>
      <c r="AM93" s="24">
        <f t="shared" si="60"/>
        <v>6.6674814357776446E-2</v>
      </c>
      <c r="AN93" s="24">
        <f t="shared" si="60"/>
        <v>0.17645263385840715</v>
      </c>
      <c r="AO93" s="24">
        <f t="shared" si="45"/>
        <v>9.101927401673171E-2</v>
      </c>
      <c r="AP93" s="24">
        <f t="shared" si="45"/>
        <v>7.7696800280810274E-2</v>
      </c>
      <c r="AQ93" s="24">
        <f t="shared" si="45"/>
        <v>8.0577910994769519E-2</v>
      </c>
      <c r="AR93" s="24">
        <f t="shared" si="39"/>
        <v>8.6524648896597833E-2</v>
      </c>
      <c r="AS93" s="24" t="e">
        <f t="shared" si="39"/>
        <v>#DIV/0!</v>
      </c>
      <c r="AT93" s="24">
        <f t="shared" si="39"/>
        <v>8.4774078408281328E-2</v>
      </c>
      <c r="AU93" s="21"/>
      <c r="AV93" s="24">
        <f t="shared" si="61"/>
        <v>2.8222717588120418</v>
      </c>
      <c r="AW93" s="24">
        <f t="shared" si="61"/>
        <v>2.8958041048908139</v>
      </c>
      <c r="AX93" s="24">
        <f t="shared" si="61"/>
        <v>2.6515793575051849</v>
      </c>
      <c r="AY93" s="24">
        <f t="shared" si="61"/>
        <v>1.9030723017933138</v>
      </c>
      <c r="AZ93" s="24">
        <f t="shared" si="61"/>
        <v>3.2597910657644453</v>
      </c>
      <c r="BA93" s="24">
        <f t="shared" si="61"/>
        <v>2.9626799626975884</v>
      </c>
      <c r="BB93" s="24">
        <f t="shared" si="61"/>
        <v>3.4006819844254341</v>
      </c>
      <c r="BC93" s="24">
        <f t="shared" si="59"/>
        <v>3.3268743856620473</v>
      </c>
      <c r="BD93" s="24">
        <f t="shared" si="59"/>
        <v>3.412468263656252</v>
      </c>
      <c r="BE93" s="24">
        <f t="shared" si="59"/>
        <v>2.6134767595966006</v>
      </c>
      <c r="BF93" s="24">
        <f t="shared" si="63"/>
        <v>2.1847754500987882</v>
      </c>
      <c r="BG93" s="24">
        <f t="shared" si="63"/>
        <v>2.5028092377420794</v>
      </c>
      <c r="BH93" s="24">
        <f t="shared" si="63"/>
        <v>3.8633825297354205</v>
      </c>
      <c r="BI93" s="24">
        <f t="shared" si="63"/>
        <v>2.087045427186212</v>
      </c>
      <c r="BJ93" s="24">
        <f t="shared" si="63"/>
        <v>2.8809758859954084</v>
      </c>
      <c r="BK93" s="24">
        <f t="shared" si="63"/>
        <v>3.3128266350455426</v>
      </c>
      <c r="BL93" s="24">
        <f t="shared" si="46"/>
        <v>2.8222513866192687</v>
      </c>
      <c r="BM93" s="24">
        <f t="shared" si="46"/>
        <v>2.6876564282284483</v>
      </c>
      <c r="BN93" s="24">
        <f t="shared" si="46"/>
        <v>2.4762792152630171</v>
      </c>
      <c r="BO93" s="24">
        <f t="shared" si="46"/>
        <v>2.4674821774552624</v>
      </c>
      <c r="BP93" s="24" t="e">
        <f t="shared" si="46"/>
        <v>#DIV/0!</v>
      </c>
      <c r="BQ93" s="24">
        <f t="shared" si="46"/>
        <v>2.780504855358179</v>
      </c>
      <c r="BR93" s="21"/>
      <c r="BS93" s="35">
        <f t="shared" si="56"/>
        <v>45383</v>
      </c>
      <c r="BT93" s="24">
        <f t="shared" si="58"/>
        <v>2.9679407138433107E-2</v>
      </c>
      <c r="BU93" s="24">
        <f t="shared" si="49"/>
        <v>1.3161887487218083E-3</v>
      </c>
      <c r="BV93" s="24">
        <f t="shared" si="50"/>
        <v>1.0178212575304237E-2</v>
      </c>
      <c r="BW93" s="24">
        <f t="shared" si="48"/>
        <v>1.6376836131860018E-2</v>
      </c>
      <c r="BX93" s="24">
        <f t="shared" si="48"/>
        <v>3.8001607492245499E-3</v>
      </c>
      <c r="BY93" s="24">
        <f t="shared" si="48"/>
        <v>6.3285635873407886E-3</v>
      </c>
      <c r="BZ93" s="24">
        <f t="shared" ref="BZ93:CE95" si="64">(I93-I92)/$B92*I$3</f>
        <v>6.2613609873475081E-3</v>
      </c>
      <c r="CA93" s="24">
        <f t="shared" si="64"/>
        <v>3.1432678219162689E-3</v>
      </c>
      <c r="CB93" s="24">
        <f t="shared" si="64"/>
        <v>5.9709616196165953E-3</v>
      </c>
      <c r="CC93" s="24">
        <f t="shared" si="64"/>
        <v>9.4481355467899053E-4</v>
      </c>
      <c r="CD93" s="24">
        <f t="shared" si="64"/>
        <v>5.3949291387614586E-3</v>
      </c>
      <c r="CE93" s="24">
        <f t="shared" si="64"/>
        <v>1.6254289420259654E-3</v>
      </c>
      <c r="CF93" s="24">
        <f t="shared" si="57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51"/>
        <v>6093.7900592099995</v>
      </c>
      <c r="S94" s="19">
        <f t="shared" si="52"/>
        <v>6115.7771753768848</v>
      </c>
      <c r="T94" s="19">
        <f t="shared" si="53"/>
        <v>5634.5774885849833</v>
      </c>
      <c r="U94" s="19">
        <f t="shared" si="54"/>
        <v>5402.6945695402301</v>
      </c>
      <c r="V94" s="19"/>
      <c r="W94" s="20">
        <f t="shared" si="55"/>
        <v>5772.9544845159926</v>
      </c>
      <c r="X94" s="21"/>
      <c r="Y94" s="41">
        <f t="shared" si="62"/>
        <v>4.1700910000279645E-2</v>
      </c>
      <c r="Z94" s="24">
        <f t="shared" si="62"/>
        <v>4.6530756527118244E-2</v>
      </c>
      <c r="AA94" s="24">
        <f t="shared" si="62"/>
        <v>6.171908637995549E-2</v>
      </c>
      <c r="AB94" s="24">
        <f t="shared" si="60"/>
        <v>4.0917076394701768E-2</v>
      </c>
      <c r="AC94" s="24">
        <f t="shared" si="60"/>
        <v>6.5030222905513302E-3</v>
      </c>
      <c r="AD94" s="24">
        <f t="shared" si="60"/>
        <v>3.0812374865908376E-2</v>
      </c>
      <c r="AE94" s="24">
        <f t="shared" si="60"/>
        <v>1.9112489471389438E-2</v>
      </c>
      <c r="AF94" s="24">
        <f t="shared" si="60"/>
        <v>5.527450492408259E-2</v>
      </c>
      <c r="AG94" s="24">
        <f t="shared" si="60"/>
        <v>7.6460830904835797E-2</v>
      </c>
      <c r="AH94" s="24">
        <f t="shared" si="60"/>
        <v>3.175857645767266E-2</v>
      </c>
      <c r="AI94" s="24">
        <f t="shared" si="60"/>
        <v>2.8361192244940936E-2</v>
      </c>
      <c r="AJ94" s="24">
        <f t="shared" si="60"/>
        <v>5.7910750490445473E-2</v>
      </c>
      <c r="AK94" s="24">
        <f t="shared" si="60"/>
        <v>3.2834267849621623E-2</v>
      </c>
      <c r="AL94" s="24">
        <f t="shared" si="60"/>
        <v>8.1545666546552154E-2</v>
      </c>
      <c r="AM94" s="24">
        <f t="shared" si="60"/>
        <v>3.4474103810659518E-2</v>
      </c>
      <c r="AN94" s="24">
        <f t="shared" si="60"/>
        <v>4.3284605756583661E-2</v>
      </c>
      <c r="AO94" s="24">
        <f t="shared" si="45"/>
        <v>4.1700762197322216E-2</v>
      </c>
      <c r="AP94" s="24">
        <f t="shared" si="45"/>
        <v>4.4568670168618763E-2</v>
      </c>
      <c r="AQ94" s="24">
        <f t="shared" si="45"/>
        <v>4.1079956112026972E-2</v>
      </c>
      <c r="AR94" s="24">
        <f t="shared" si="39"/>
        <v>3.5442207540116621E-2</v>
      </c>
      <c r="AS94" s="24" t="e">
        <f t="shared" si="39"/>
        <v>#DIV/0!</v>
      </c>
      <c r="AT94" s="24">
        <f t="shared" si="39"/>
        <v>3.8448661119836691E-2</v>
      </c>
      <c r="AU94" s="21"/>
      <c r="AV94" s="24">
        <f t="shared" si="61"/>
        <v>2.6881822956618873</v>
      </c>
      <c r="AW94" s="24">
        <f t="shared" si="61"/>
        <v>2.7785502870913752</v>
      </c>
      <c r="AX94" s="24">
        <f t="shared" si="61"/>
        <v>2.5717432698631089</v>
      </c>
      <c r="AY94" s="24">
        <f t="shared" si="61"/>
        <v>1.8125894392271329</v>
      </c>
      <c r="AZ94" s="24">
        <f t="shared" si="61"/>
        <v>2.9065778990125448</v>
      </c>
      <c r="BA94" s="24">
        <f t="shared" si="61"/>
        <v>2.7291078854402628</v>
      </c>
      <c r="BB94" s="24">
        <f t="shared" si="61"/>
        <v>3.0633731920587408</v>
      </c>
      <c r="BC94" s="24">
        <f t="shared" si="59"/>
        <v>3.2927294999279439</v>
      </c>
      <c r="BD94" s="24">
        <f t="shared" si="59"/>
        <v>3.4816418696837159</v>
      </c>
      <c r="BE94" s="24">
        <f t="shared" si="59"/>
        <v>2.5359204650997365</v>
      </c>
      <c r="BF94" s="24">
        <f t="shared" si="63"/>
        <v>2.171061390958493</v>
      </c>
      <c r="BG94" s="24">
        <f t="shared" si="63"/>
        <v>2.3980200518067596</v>
      </c>
      <c r="BH94" s="24">
        <f t="shared" si="63"/>
        <v>3.6459404628300049</v>
      </c>
      <c r="BI94" s="24">
        <f t="shared" si="63"/>
        <v>2.0742835155904515</v>
      </c>
      <c r="BJ94" s="24">
        <f t="shared" si="63"/>
        <v>2.7229304596835537</v>
      </c>
      <c r="BK94" s="24">
        <f t="shared" si="63"/>
        <v>3.1719230892053627</v>
      </c>
      <c r="BL94" s="24">
        <f t="shared" si="46"/>
        <v>2.6881610289659155</v>
      </c>
      <c r="BM94" s="24">
        <f t="shared" si="46"/>
        <v>2.5688797081337205</v>
      </c>
      <c r="BN94" s="24">
        <f t="shared" si="46"/>
        <v>2.3533277814406772</v>
      </c>
      <c r="BO94" s="24">
        <f t="shared" si="46"/>
        <v>2.3383013355443452</v>
      </c>
      <c r="BP94" s="24" t="e">
        <f t="shared" si="46"/>
        <v>#DIV/0!</v>
      </c>
      <c r="BQ94" s="24">
        <f t="shared" si="46"/>
        <v>2.6509402196709284</v>
      </c>
      <c r="BR94" s="21"/>
      <c r="BS94" s="35">
        <f t="shared" si="56"/>
        <v>45413</v>
      </c>
      <c r="BT94" s="24">
        <f t="shared" si="58"/>
        <v>1.7759166659771827E-2</v>
      </c>
      <c r="BU94" s="24">
        <f t="shared" si="49"/>
        <v>1.4669981218504479E-3</v>
      </c>
      <c r="BV94" s="24">
        <f t="shared" si="50"/>
        <v>4.1646580146563533E-3</v>
      </c>
      <c r="BW94" s="24">
        <f t="shared" ref="BW94:BW108" si="65">(F94-F93)/$B93*F$3</f>
        <v>4.0804212738609311E-4</v>
      </c>
      <c r="BX94" s="24">
        <f t="shared" ref="BX94:BX108" si="66">(G94-G93)/$B93*G$3</f>
        <v>1.8263142516794311E-3</v>
      </c>
      <c r="BY94" s="24">
        <f t="shared" ref="BY94:BY108" si="67">(H94-H93)/$B93*H$3</f>
        <v>1.4440586092475929E-3</v>
      </c>
      <c r="BZ94" s="24">
        <f t="shared" si="64"/>
        <v>4.8629975614210641E-3</v>
      </c>
      <c r="CA94" s="24">
        <f t="shared" si="64"/>
        <v>1.7459741446904744E-3</v>
      </c>
      <c r="CB94" s="24">
        <f t="shared" si="64"/>
        <v>1.6310340520336412E-3</v>
      </c>
      <c r="CC94" s="24">
        <f t="shared" si="64"/>
        <v>3.9586731198555111E-4</v>
      </c>
      <c r="CD94" s="24">
        <f t="shared" si="64"/>
        <v>4.8169597547294074E-3</v>
      </c>
      <c r="CE94" s="24">
        <f t="shared" si="64"/>
        <v>1.179023646687161E-3</v>
      </c>
      <c r="CF94" s="24">
        <f t="shared" si="57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51"/>
        <v>6383.8179387499995</v>
      </c>
      <c r="S95" s="19">
        <f t="shared" si="52"/>
        <v>6319.1214609262524</v>
      </c>
      <c r="T95" s="19">
        <f t="shared" si="53"/>
        <v>5840.5746116662012</v>
      </c>
      <c r="U95" s="19">
        <f t="shared" si="54"/>
        <v>5562.6472578663797</v>
      </c>
      <c r="V95" s="19"/>
      <c r="W95" s="20">
        <f t="shared" si="55"/>
        <v>6006.0879382757903</v>
      </c>
      <c r="X95" s="21"/>
      <c r="Y95" s="41">
        <f t="shared" si="62"/>
        <v>4.759406961475765E-2</v>
      </c>
      <c r="Z95" s="24">
        <f t="shared" si="62"/>
        <v>3.1513752812784679E-2</v>
      </c>
      <c r="AA95" s="24">
        <f t="shared" si="62"/>
        <v>1.5445155539977051E-2</v>
      </c>
      <c r="AB95" s="24">
        <f t="shared" si="60"/>
        <v>3.0036848020571938E-2</v>
      </c>
      <c r="AC95" s="24">
        <f t="shared" si="60"/>
        <v>0.20239732235302377</v>
      </c>
      <c r="AD95" s="24">
        <f t="shared" si="60"/>
        <v>2.4049335809961603E-2</v>
      </c>
      <c r="AE95" s="24">
        <f t="shared" si="60"/>
        <v>5.353711660662408E-2</v>
      </c>
      <c r="AF95" s="24">
        <f t="shared" si="60"/>
        <v>4.6973216796767803E-2</v>
      </c>
      <c r="AG95" s="24">
        <f t="shared" si="60"/>
        <v>5.4580687634724123E-2</v>
      </c>
      <c r="AH95" s="24">
        <f t="shared" si="60"/>
        <v>4.3303460584046993E-2</v>
      </c>
      <c r="AI95" s="24">
        <f t="shared" si="60"/>
        <v>9.5950491686200401E-2</v>
      </c>
      <c r="AJ95" s="24">
        <f t="shared" si="60"/>
        <v>5.6876992614714128E-2</v>
      </c>
      <c r="AK95" s="24">
        <f t="shared" si="60"/>
        <v>1.7959851140927574E-2</v>
      </c>
      <c r="AL95" s="24">
        <f t="shared" si="60"/>
        <v>5.7751189848858075E-2</v>
      </c>
      <c r="AM95" s="24">
        <f t="shared" si="60"/>
        <v>3.0432961687898219E-2</v>
      </c>
      <c r="AN95" s="24">
        <f t="shared" si="60"/>
        <v>0.11431803954789754</v>
      </c>
      <c r="AO95" s="24">
        <f t="shared" si="45"/>
        <v>4.7594005819360241E-2</v>
      </c>
      <c r="AP95" s="24">
        <f t="shared" si="45"/>
        <v>3.3249132484431287E-2</v>
      </c>
      <c r="AQ95" s="24">
        <f t="shared" si="45"/>
        <v>3.6559462266433362E-2</v>
      </c>
      <c r="AR95" s="24">
        <f t="shared" si="39"/>
        <v>2.960609493417321E-2</v>
      </c>
      <c r="AS95" s="24" t="e">
        <f t="shared" si="39"/>
        <v>#DIV/0!</v>
      </c>
      <c r="AT95" s="24">
        <f t="shared" si="39"/>
        <v>4.0383733214093276E-2</v>
      </c>
      <c r="AU95" s="21"/>
      <c r="AV95" s="24">
        <f t="shared" si="61"/>
        <v>2.6237833716349646</v>
      </c>
      <c r="AW95" s="24">
        <f t="shared" si="61"/>
        <v>2.7073251739860806</v>
      </c>
      <c r="AX95" s="24">
        <f t="shared" si="61"/>
        <v>2.4528784614061383</v>
      </c>
      <c r="AY95" s="24">
        <f t="shared" si="61"/>
        <v>1.7436253791853935</v>
      </c>
      <c r="AZ95" s="24">
        <f t="shared" si="61"/>
        <v>2.9246526175602883</v>
      </c>
      <c r="BA95" s="24">
        <f t="shared" si="61"/>
        <v>2.5445571283813155</v>
      </c>
      <c r="BB95" s="24">
        <f t="shared" si="61"/>
        <v>2.9134655539769763</v>
      </c>
      <c r="BC95" s="24">
        <f t="shared" si="59"/>
        <v>3.2445955230379582</v>
      </c>
      <c r="BD95" s="24">
        <f t="shared" si="59"/>
        <v>3.2678401143673055</v>
      </c>
      <c r="BE95" s="24">
        <f t="shared" si="59"/>
        <v>2.4823507725805687</v>
      </c>
      <c r="BF95" s="24">
        <f t="shared" si="63"/>
        <v>2.2876390915675997</v>
      </c>
      <c r="BG95" s="24">
        <f t="shared" si="63"/>
        <v>2.4575582866771803</v>
      </c>
      <c r="BH95" s="24">
        <f t="shared" si="63"/>
        <v>3.4137570735160505</v>
      </c>
      <c r="BI95" s="24">
        <f t="shared" si="63"/>
        <v>2.1079325471133945</v>
      </c>
      <c r="BJ95" s="24">
        <f t="shared" si="63"/>
        <v>2.6130209676604434</v>
      </c>
      <c r="BK95" s="24">
        <f t="shared" si="63"/>
        <v>3.1918806450199879</v>
      </c>
      <c r="BL95" s="24">
        <f t="shared" si="46"/>
        <v>2.6237697457739766</v>
      </c>
      <c r="BM95" s="24">
        <f t="shared" si="46"/>
        <v>2.4990607289314744</v>
      </c>
      <c r="BN95" s="24">
        <f t="shared" si="46"/>
        <v>2.2893895927841155</v>
      </c>
      <c r="BO95" s="24">
        <f t="shared" si="46"/>
        <v>2.2341296211185089</v>
      </c>
      <c r="BP95" s="24" t="e">
        <f t="shared" si="46"/>
        <v>#DIV/0!</v>
      </c>
      <c r="BQ95" s="24">
        <f t="shared" si="46"/>
        <v>2.5550573440663413</v>
      </c>
      <c r="BR95" s="21"/>
      <c r="BS95" s="35">
        <f t="shared" si="56"/>
        <v>45444</v>
      </c>
      <c r="BT95" s="24">
        <f t="shared" si="58"/>
        <v>1.2083466606661944E-2</v>
      </c>
      <c r="BU95" s="24">
        <f t="shared" si="49"/>
        <v>3.7416997640070724E-4</v>
      </c>
      <c r="BV95" s="24">
        <f t="shared" si="50"/>
        <v>3.0549365641055117E-3</v>
      </c>
      <c r="BW95" s="24">
        <f t="shared" si="65"/>
        <v>1.2270621580590609E-2</v>
      </c>
      <c r="BX95" s="24">
        <f t="shared" si="66"/>
        <v>1.4105549259843949E-3</v>
      </c>
      <c r="BY95" s="24">
        <f t="shared" si="67"/>
        <v>3.9573240887241972E-3</v>
      </c>
      <c r="BZ95" s="24">
        <f t="shared" si="64"/>
        <v>4.1865077066598694E-3</v>
      </c>
      <c r="CA95" s="24">
        <f t="shared" si="64"/>
        <v>1.2879321547953843E-3</v>
      </c>
      <c r="CB95" s="24">
        <f t="shared" si="64"/>
        <v>2.2027217953945687E-3</v>
      </c>
      <c r="CC95" s="24">
        <f t="shared" si="64"/>
        <v>1.322132553551985E-3</v>
      </c>
      <c r="CD95" s="24">
        <f t="shared" si="64"/>
        <v>4.8045911441875243E-3</v>
      </c>
      <c r="CE95" s="24">
        <f t="shared" si="64"/>
        <v>6.3941895541892279E-4</v>
      </c>
      <c r="CF95" s="24">
        <f t="shared" si="57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:R108" si="68">+SUMPRODUCT($C$3:$N$3,C96:N96)</f>
        <v>6612.7468945299997</v>
      </c>
      <c r="S96" s="19">
        <f t="shared" si="52"/>
        <v>6521.4080978812981</v>
      </c>
      <c r="T96" s="19">
        <f t="shared" si="53"/>
        <v>6115.3093876639668</v>
      </c>
      <c r="U96" s="19">
        <f t="shared" si="54"/>
        <v>5795.3374645474141</v>
      </c>
      <c r="V96" s="19"/>
      <c r="W96" s="20">
        <f t="shared" si="55"/>
        <v>6246.9740864011874</v>
      </c>
      <c r="X96" s="21"/>
      <c r="Y96" s="41">
        <f t="shared" ref="Y96:Y108" si="69">+B96/B95-1</f>
        <v>3.5859446279410845E-2</v>
      </c>
      <c r="Z96" s="24">
        <f t="shared" ref="Z96:Z108" si="70">+C96/C95-1</f>
        <v>1.7154457524815037E-2</v>
      </c>
      <c r="AA96" s="24">
        <f t="shared" ref="AA96:AA108" si="71">+D96/D95-1</f>
        <v>6.1110211886090005E-2</v>
      </c>
      <c r="AB96" s="24">
        <f t="shared" ref="AB96:AB108" si="72">+E96/E95-1</f>
        <v>2.7333719864365946E-2</v>
      </c>
      <c r="AC96" s="24">
        <f t="shared" ref="AC96:AC108" si="73">+F96/F95-1</f>
        <v>6.98847628271968E-2</v>
      </c>
      <c r="AD96" s="24">
        <f t="shared" ref="AD96:AD108" si="74">+G96/G95-1</f>
        <v>4.0195360924628165E-2</v>
      </c>
      <c r="AE96" s="24">
        <f t="shared" ref="AE96:AE108" si="75">+H96/H95-1</f>
        <v>4.6775910018975742E-2</v>
      </c>
      <c r="AF96" s="24">
        <f t="shared" ref="AF96:AF108" si="76">+I96/I95-1</f>
        <v>2.7503707539301647E-2</v>
      </c>
      <c r="AG96" s="24">
        <f t="shared" ref="AG96:AG108" si="77">+J96/J95-1</f>
        <v>3.5452535274965502E-2</v>
      </c>
      <c r="AH96" s="24">
        <f t="shared" ref="AH96:AH108" si="78">+K96/K95-1</f>
        <v>7.5067204168773438E-2</v>
      </c>
      <c r="AI96" s="24">
        <f t="shared" ref="AI96:AI108" si="79">+L96/L95-1</f>
        <v>6.2252651752332744E-2</v>
      </c>
      <c r="AJ96" s="24">
        <f t="shared" ref="AJ96:AJ108" si="80">+M96/M95-1</f>
        <v>6.1864402062554946E-2</v>
      </c>
      <c r="AK96" s="24">
        <f t="shared" ref="AK96:AK108" si="81">+N96/N95-1</f>
        <v>3.7778093102829535E-2</v>
      </c>
      <c r="AL96" s="24">
        <f t="shared" ref="AL96:AL108" si="82">+O96/O95-1</f>
        <v>2.1987152565490886E-2</v>
      </c>
      <c r="AM96" s="24">
        <f t="shared" ref="AM96:AM108" si="83">+P96/P95-1</f>
        <v>3.507954188797946E-2</v>
      </c>
      <c r="AN96" s="24">
        <f t="shared" ref="AN96:AN108" si="84">+Q96/Q95-1</f>
        <v>4.9323052646035315E-2</v>
      </c>
      <c r="AO96" s="24">
        <f t="shared" ref="AO96:AO108" si="85">+R96/R95-1</f>
        <v>3.5860821529760889E-2</v>
      </c>
      <c r="AP96" s="24">
        <f t="shared" ref="AP96:AP108" si="86">+S96/S95-1</f>
        <v>3.2011829208516973E-2</v>
      </c>
      <c r="AQ96" s="24">
        <f t="shared" ref="AQ96:AQ108" si="87">+T96/T95-1</f>
        <v>4.7038997746728484E-2</v>
      </c>
      <c r="AR96" s="24">
        <f t="shared" ref="AR96:AR108" si="88">+U96/U95-1</f>
        <v>4.1830839867111225E-2</v>
      </c>
      <c r="AS96" s="24" t="e">
        <f t="shared" ref="AS96:AS108" si="89">+V96/V95-1</f>
        <v>#DIV/0!</v>
      </c>
      <c r="AT96" s="24">
        <f t="shared" ref="AT96:AT108" si="90">+W96/W95-1</f>
        <v>4.0106996534344797E-2</v>
      </c>
      <c r="AU96" s="21"/>
      <c r="AV96" s="24">
        <f t="shared" ref="AV96:AV108" si="91">+B96/B84-1</f>
        <v>2.5387444241933794</v>
      </c>
      <c r="AW96" s="24">
        <f t="shared" ref="AW96:AW108" si="92">+C96/C84-1</f>
        <v>2.5829585421753491</v>
      </c>
      <c r="AX96" s="24">
        <f t="shared" ref="AX96:AX108" si="93">+D96/D84-1</f>
        <v>2.3705980965681217</v>
      </c>
      <c r="AY96" s="24">
        <f t="shared" ref="AY96:AY108" si="94">+E96/E84-1</f>
        <v>1.7243634343355034</v>
      </c>
      <c r="AZ96" s="24">
        <f t="shared" ref="AZ96:AZ108" si="95">+F96/F84-1</f>
        <v>3.0412737820758737</v>
      </c>
      <c r="BA96" s="24">
        <f t="shared" ref="BA96:BA108" si="96">+G96/G84-1</f>
        <v>2.4728415304878233</v>
      </c>
      <c r="BB96" s="24">
        <f t="shared" ref="BB96:BB108" si="97">+H96/H84-1</f>
        <v>2.7241537946451353</v>
      </c>
      <c r="BC96" s="24">
        <f t="shared" ref="BC96:BC108" si="98">+I96/I84-1</f>
        <v>3.0790875460147733</v>
      </c>
      <c r="BD96" s="24">
        <f t="shared" ref="BD96:BD108" si="99">+J96/J84-1</f>
        <v>2.9792627085035268</v>
      </c>
      <c r="BE96" s="24">
        <f t="shared" ref="BE96:BE108" si="100">+K96/K84-1</f>
        <v>2.4250115237842467</v>
      </c>
      <c r="BF96" s="24">
        <f t="shared" ref="BF96:BF108" si="101">+L96/L84-1</f>
        <v>2.2656181402913793</v>
      </c>
      <c r="BG96" s="24">
        <f t="shared" ref="BG96:BG108" si="102">+M96/M84-1</f>
        <v>2.4216585022439383</v>
      </c>
      <c r="BH96" s="24">
        <f t="shared" ref="BH96:BH108" si="103">+N96/N84-1</f>
        <v>3.3281218087555438</v>
      </c>
      <c r="BI96" s="24">
        <f t="shared" ref="BI96:BI108" si="104">+O96/O84-1</f>
        <v>2.0228087296562012</v>
      </c>
      <c r="BJ96" s="24">
        <f t="shared" ref="BJ96:BJ108" si="105">+P96/P84-1</f>
        <v>2.5194848840179809</v>
      </c>
      <c r="BK96" s="24">
        <f t="shared" ref="BK96:BK108" si="106">+Q96/Q84-1</f>
        <v>3.1410608958444719</v>
      </c>
      <c r="BL96" s="24">
        <f t="shared" ref="BL96:BL108" si="107">+R96/R84-1</f>
        <v>2.538725207039366</v>
      </c>
      <c r="BM96" s="24">
        <f t="shared" ref="BM96:BM108" si="108">+S96/S84-1</f>
        <v>2.417422087360217</v>
      </c>
      <c r="BN96" s="24">
        <f t="shared" ref="BN96:BN108" si="109">+T96/T84-1</f>
        <v>2.2525701498298796</v>
      </c>
      <c r="BO96" s="24">
        <f t="shared" ref="BO96:BO108" si="110">+U96/U84-1</f>
        <v>2.196019717807673</v>
      </c>
      <c r="BP96" s="24" t="e">
        <f t="shared" ref="BP96:BP108" si="111">+V96/V84-1</f>
        <v>#DIV/0!</v>
      </c>
      <c r="BQ96" s="24">
        <f t="shared" ref="BQ96:BQ108" si="112">+W96/W84-1</f>
        <v>2.4662472866906375</v>
      </c>
      <c r="BR96" s="21"/>
      <c r="BS96" s="35">
        <f t="shared" ref="BS96:BS108" si="113">+A96</f>
        <v>45474</v>
      </c>
      <c r="BT96" s="24">
        <f t="shared" si="58"/>
        <v>6.4766496134164436E-3</v>
      </c>
      <c r="BU96" s="24">
        <f t="shared" si="49"/>
        <v>1.435006540964115E-3</v>
      </c>
      <c r="BV96" s="24">
        <f t="shared" si="50"/>
        <v>2.7334196271907281E-3</v>
      </c>
      <c r="BW96" s="24">
        <f t="shared" si="65"/>
        <v>4.8629439626913821E-3</v>
      </c>
      <c r="BX96" s="24">
        <f t="shared" si="66"/>
        <v>2.304574207297373E-3</v>
      </c>
      <c r="BY96" s="24">
        <f t="shared" si="67"/>
        <v>3.477168175462004E-3</v>
      </c>
      <c r="BZ96" s="24">
        <f t="shared" ref="BZ96:BZ108" si="114">(I96-I95)/$B95*I$3</f>
        <v>2.4498267621989563E-3</v>
      </c>
      <c r="CA96" s="24">
        <f t="shared" ref="CA96:CA108" si="115">(J96-J95)/$B95*J$3</f>
        <v>8.4214730597056324E-4</v>
      </c>
      <c r="CB96" s="24">
        <f t="shared" ref="CB96:CB108" si="116">(K96-K95)/$B95*K$3</f>
        <v>3.8028124109264379E-3</v>
      </c>
      <c r="CC96" s="24">
        <f t="shared" ref="CC96:CC108" si="117">(L96-L95)/$B95*L$3</f>
        <v>8.9739481150350072E-4</v>
      </c>
      <c r="CD96" s="24">
        <f t="shared" ref="CD96:CD108" si="118">(M96-M95)/$B95*M$3</f>
        <v>5.2722020272539874E-3</v>
      </c>
      <c r="CE96" s="24">
        <f t="shared" ref="CE96:CE108" si="119">(N96-N95)/$B95*N$3</f>
        <v>1.3069543688333035E-3</v>
      </c>
      <c r="CF96" s="24">
        <f t="shared" ref="CF96:CF108" si="120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si="68"/>
        <v>6946.3799296099978</v>
      </c>
      <c r="S97" s="19">
        <f t="shared" si="52"/>
        <v>6792.0547910634241</v>
      </c>
      <c r="T97" s="19">
        <f t="shared" si="53"/>
        <v>6348.4077830867982</v>
      </c>
      <c r="U97" s="19">
        <f t="shared" si="54"/>
        <v>5986.4519387212649</v>
      </c>
      <c r="V97" s="19"/>
      <c r="W97" s="20">
        <f t="shared" si="55"/>
        <v>6473.4229012709175</v>
      </c>
      <c r="X97" s="21"/>
      <c r="Y97" s="41">
        <f t="shared" si="69"/>
        <v>5.0454589804555638E-2</v>
      </c>
      <c r="Z97" s="24">
        <f t="shared" si="70"/>
        <v>4.5191128044016038E-2</v>
      </c>
      <c r="AA97" s="24">
        <f t="shared" si="71"/>
        <v>3.124826285886817E-2</v>
      </c>
      <c r="AB97" s="24">
        <f t="shared" si="72"/>
        <v>3.7624661933340464E-2</v>
      </c>
      <c r="AC97" s="24">
        <f t="shared" si="73"/>
        <v>0.16970863856055618</v>
      </c>
      <c r="AD97" s="24">
        <f t="shared" si="74"/>
        <v>4.1562171989404151E-2</v>
      </c>
      <c r="AE97" s="24">
        <f t="shared" si="75"/>
        <v>4.2063875585337085E-2</v>
      </c>
      <c r="AF97" s="24">
        <f t="shared" si="76"/>
        <v>2.9343323494763318E-2</v>
      </c>
      <c r="AG97" s="24">
        <f t="shared" si="77"/>
        <v>5.0819535547340644E-2</v>
      </c>
      <c r="AH97" s="24">
        <f t="shared" si="78"/>
        <v>3.0689884304234472E-2</v>
      </c>
      <c r="AI97" s="24">
        <f t="shared" si="79"/>
        <v>7.8580918255732213E-2</v>
      </c>
      <c r="AJ97" s="24">
        <f t="shared" si="80"/>
        <v>5.2472272122065622E-2</v>
      </c>
      <c r="AK97" s="24">
        <f t="shared" si="81"/>
        <v>8.8879498234448739E-3</v>
      </c>
      <c r="AL97" s="24">
        <f t="shared" si="82"/>
        <v>7.197038474906936E-2</v>
      </c>
      <c r="AM97" s="24">
        <f t="shared" si="83"/>
        <v>3.5966827803431745E-2</v>
      </c>
      <c r="AN97" s="24">
        <f t="shared" si="84"/>
        <v>9.2373022352196354E-2</v>
      </c>
      <c r="AO97" s="24">
        <f t="shared" si="85"/>
        <v>5.0453017543432122E-2</v>
      </c>
      <c r="AP97" s="24">
        <f t="shared" si="86"/>
        <v>4.1501266156009242E-2</v>
      </c>
      <c r="AQ97" s="24">
        <f t="shared" si="87"/>
        <v>3.811718764271288E-2</v>
      </c>
      <c r="AR97" s="24">
        <f t="shared" si="88"/>
        <v>3.2977281365059508E-2</v>
      </c>
      <c r="AS97" s="24" t="e">
        <f t="shared" si="89"/>
        <v>#DIV/0!</v>
      </c>
      <c r="AT97" s="24">
        <f t="shared" si="90"/>
        <v>3.6249360368354688E-2</v>
      </c>
      <c r="AU97" s="21"/>
      <c r="AV97" s="24">
        <f t="shared" si="91"/>
        <v>2.2699416324553487</v>
      </c>
      <c r="AW97" s="24">
        <f t="shared" si="92"/>
        <v>2.1771279857177426</v>
      </c>
      <c r="AX97" s="24">
        <f t="shared" si="93"/>
        <v>2.1518610113221999</v>
      </c>
      <c r="AY97" s="24">
        <f t="shared" si="94"/>
        <v>1.5716205285974882</v>
      </c>
      <c r="AZ97" s="24">
        <f t="shared" si="95"/>
        <v>3.4998080895441603</v>
      </c>
      <c r="BA97" s="24">
        <f t="shared" si="96"/>
        <v>2.1294588302024828</v>
      </c>
      <c r="BB97" s="24">
        <f t="shared" si="97"/>
        <v>2.3953793162092514</v>
      </c>
      <c r="BC97" s="24">
        <f t="shared" si="98"/>
        <v>2.7721869282205569</v>
      </c>
      <c r="BD97" s="24">
        <f t="shared" si="99"/>
        <v>3.0054216965947385</v>
      </c>
      <c r="BE97" s="24">
        <f t="shared" si="100"/>
        <v>2.1855782631874909</v>
      </c>
      <c r="BF97" s="24">
        <f t="shared" si="101"/>
        <v>2.1797799733060099</v>
      </c>
      <c r="BG97" s="24">
        <f t="shared" si="102"/>
        <v>2.1291379164223567</v>
      </c>
      <c r="BH97" s="24">
        <f t="shared" si="103"/>
        <v>2.9942975979397772</v>
      </c>
      <c r="BI97" s="24">
        <f t="shared" si="104"/>
        <v>1.8848953563464614</v>
      </c>
      <c r="BJ97" s="24">
        <f t="shared" si="105"/>
        <v>2.1627370537214183</v>
      </c>
      <c r="BK97" s="24">
        <f t="shared" si="106"/>
        <v>3.2060386634110776</v>
      </c>
      <c r="BL97" s="24">
        <f t="shared" si="107"/>
        <v>2.2699116553269141</v>
      </c>
      <c r="BM97" s="24">
        <f t="shared" si="108"/>
        <v>2.0974432227923172</v>
      </c>
      <c r="BN97" s="24">
        <f t="shared" si="109"/>
        <v>2.0086929872362269</v>
      </c>
      <c r="BO97" s="24">
        <f t="shared" si="110"/>
        <v>1.9670295565137113</v>
      </c>
      <c r="BP97" s="24" t="e">
        <f t="shared" si="111"/>
        <v>#DIV/0!</v>
      </c>
      <c r="BQ97" s="24">
        <f t="shared" si="112"/>
        <v>2.2238988322209492</v>
      </c>
      <c r="BR97" s="21"/>
      <c r="BS97" s="35">
        <f t="shared" si="113"/>
        <v>45505</v>
      </c>
      <c r="BT97" s="24">
        <f t="shared" si="58"/>
        <v>1.6753774721343213E-2</v>
      </c>
      <c r="BU97" s="24">
        <f t="shared" si="49"/>
        <v>7.5166725876083841E-4</v>
      </c>
      <c r="BV97" s="24">
        <f t="shared" si="50"/>
        <v>3.7315639431161371E-3</v>
      </c>
      <c r="BW97" s="24">
        <f t="shared" si="65"/>
        <v>1.2197108594346246E-2</v>
      </c>
      <c r="BX97" s="24">
        <f t="shared" si="66"/>
        <v>2.3929139483817611E-3</v>
      </c>
      <c r="BY97" s="24">
        <f t="shared" si="67"/>
        <v>3.1598438640704999E-3</v>
      </c>
      <c r="BZ97" s="24">
        <f t="shared" si="114"/>
        <v>2.5926028947870321E-3</v>
      </c>
      <c r="CA97" s="24">
        <f t="shared" si="115"/>
        <v>1.2067041947306479E-3</v>
      </c>
      <c r="CB97" s="24">
        <f t="shared" si="116"/>
        <v>1.613558425298475E-3</v>
      </c>
      <c r="CC97" s="24">
        <f t="shared" si="117"/>
        <v>1.1616352735774496E-3</v>
      </c>
      <c r="CD97" s="24">
        <f t="shared" si="118"/>
        <v>4.5840497798867574E-3</v>
      </c>
      <c r="CE97" s="24">
        <f t="shared" si="119"/>
        <v>3.0805315019607755E-4</v>
      </c>
      <c r="CF97" s="24">
        <f t="shared" si="120"/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si="68"/>
        <v>7183.9351775100004</v>
      </c>
      <c r="S98" s="19">
        <f t="shared" si="52"/>
        <v>6981.1062489881842</v>
      </c>
      <c r="T98" s="19">
        <f t="shared" si="53"/>
        <v>6580.3270605079542</v>
      </c>
      <c r="U98" s="19">
        <f t="shared" si="54"/>
        <v>6216.0801690014378</v>
      </c>
      <c r="V98" s="19"/>
      <c r="W98" s="20">
        <f t="shared" si="55"/>
        <v>6702.1841038551174</v>
      </c>
      <c r="X98" s="21"/>
      <c r="Y98" s="41">
        <f t="shared" si="69"/>
        <v>3.4199871840186358E-2</v>
      </c>
      <c r="Z98" s="24">
        <f t="shared" si="70"/>
        <v>2.0953283386510257E-2</v>
      </c>
      <c r="AA98" s="24">
        <f t="shared" si="71"/>
        <v>1.4709638804133451E-2</v>
      </c>
      <c r="AB98" s="24">
        <f t="shared" si="72"/>
        <v>5.127354096851211E-2</v>
      </c>
      <c r="AC98" s="24">
        <f t="shared" si="73"/>
        <v>9.7653364450306368E-2</v>
      </c>
      <c r="AD98" s="24">
        <f t="shared" si="74"/>
        <v>2.4547115718108747E-2</v>
      </c>
      <c r="AE98" s="24">
        <f t="shared" si="75"/>
        <v>3.1995899325892418E-2</v>
      </c>
      <c r="AF98" s="24">
        <f t="shared" si="76"/>
        <v>3.3470385287299065E-2</v>
      </c>
      <c r="AG98" s="24">
        <f t="shared" si="77"/>
        <v>2.0956062600063108E-2</v>
      </c>
      <c r="AH98" s="24">
        <f t="shared" si="78"/>
        <v>2.5459198352212109E-2</v>
      </c>
      <c r="AI98" s="24">
        <f t="shared" si="79"/>
        <v>3.7183497126577203E-2</v>
      </c>
      <c r="AJ98" s="24">
        <f t="shared" si="80"/>
        <v>3.1526282110367232E-2</v>
      </c>
      <c r="AK98" s="24">
        <f t="shared" si="81"/>
        <v>4.402147458722494E-2</v>
      </c>
      <c r="AL98" s="24">
        <f t="shared" si="82"/>
        <v>2.2729977837946613E-2</v>
      </c>
      <c r="AM98" s="24">
        <f t="shared" si="83"/>
        <v>3.0298142997201127E-2</v>
      </c>
      <c r="AN98" s="24">
        <f t="shared" si="84"/>
        <v>5.7048691249658168E-2</v>
      </c>
      <c r="AO98" s="24">
        <f t="shared" si="85"/>
        <v>3.4198424259431537E-2</v>
      </c>
      <c r="AP98" s="24">
        <f t="shared" si="86"/>
        <v>2.7834206840248399E-2</v>
      </c>
      <c r="AQ98" s="24">
        <f t="shared" si="87"/>
        <v>3.6531880960612995E-2</v>
      </c>
      <c r="AR98" s="24">
        <f t="shared" si="88"/>
        <v>3.8357984433968761E-2</v>
      </c>
      <c r="AS98" s="24" t="e">
        <f t="shared" si="89"/>
        <v>#DIV/0!</v>
      </c>
      <c r="AT98" s="24">
        <f t="shared" si="90"/>
        <v>3.533852276811511E-2</v>
      </c>
      <c r="AU98" s="21"/>
      <c r="AV98" s="24">
        <f t="shared" si="91"/>
        <v>1.9880180483361696</v>
      </c>
      <c r="AW98" s="24">
        <f t="shared" si="92"/>
        <v>1.8460781612740136</v>
      </c>
      <c r="AX98" s="24">
        <f t="shared" si="93"/>
        <v>1.8497059693061737</v>
      </c>
      <c r="AY98" s="24">
        <f t="shared" si="94"/>
        <v>1.351484211540229</v>
      </c>
      <c r="AZ98" s="24">
        <f t="shared" si="95"/>
        <v>3.3997902154304409</v>
      </c>
      <c r="BA98" s="24">
        <f t="shared" si="96"/>
        <v>1.8638261985862958</v>
      </c>
      <c r="BB98" s="24">
        <f t="shared" si="97"/>
        <v>2.13479602468691</v>
      </c>
      <c r="BC98" s="24">
        <f t="shared" si="98"/>
        <v>2.4712480946700737</v>
      </c>
      <c r="BD98" s="24">
        <f t="shared" si="99"/>
        <v>2.698210678748922</v>
      </c>
      <c r="BE98" s="24">
        <f t="shared" si="100"/>
        <v>1.8234573418401792</v>
      </c>
      <c r="BF98" s="24">
        <f t="shared" si="101"/>
        <v>2.1016746246066673</v>
      </c>
      <c r="BG98" s="24">
        <f t="shared" si="102"/>
        <v>1.8945126081686579</v>
      </c>
      <c r="BH98" s="24">
        <f t="shared" si="103"/>
        <v>2.724313178476899</v>
      </c>
      <c r="BI98" s="24">
        <f t="shared" si="104"/>
        <v>1.6520797656761999</v>
      </c>
      <c r="BJ98" s="24">
        <f t="shared" si="105"/>
        <v>1.8532420060176498</v>
      </c>
      <c r="BK98" s="24">
        <f t="shared" si="106"/>
        <v>3.0407067389662465</v>
      </c>
      <c r="BL98" s="24">
        <f t="shared" si="107"/>
        <v>1.9879843731663747</v>
      </c>
      <c r="BM98" s="24">
        <f t="shared" si="108"/>
        <v>1.8007095779840472</v>
      </c>
      <c r="BN98" s="24">
        <f t="shared" si="109"/>
        <v>1.7487559667014234</v>
      </c>
      <c r="BO98" s="24">
        <f t="shared" si="110"/>
        <v>1.6994910970652577</v>
      </c>
      <c r="BP98" s="24" t="e">
        <f t="shared" si="111"/>
        <v>#DIV/0!</v>
      </c>
      <c r="BQ98" s="24">
        <f t="shared" si="112"/>
        <v>1.9534134824630063</v>
      </c>
      <c r="BR98" s="21"/>
      <c r="BS98" s="35">
        <f t="shared" si="113"/>
        <v>45536</v>
      </c>
      <c r="BT98" s="24">
        <f t="shared" si="58"/>
        <v>7.729119244483636E-3</v>
      </c>
      <c r="BU98" s="24">
        <f t="shared" si="49"/>
        <v>3.4736632187438727E-4</v>
      </c>
      <c r="BV98" s="24">
        <f t="shared" si="50"/>
        <v>5.0231320473933232E-3</v>
      </c>
      <c r="BW98" s="24">
        <f t="shared" si="65"/>
        <v>7.8152084456948653E-3</v>
      </c>
      <c r="BX98" s="24">
        <f t="shared" si="66"/>
        <v>1.4013197132435702E-3</v>
      </c>
      <c r="BY98" s="24">
        <f t="shared" si="67"/>
        <v>2.3843374423825059E-3</v>
      </c>
      <c r="BZ98" s="24">
        <f t="shared" si="114"/>
        <v>2.8978131623284289E-3</v>
      </c>
      <c r="CA98" s="24">
        <f t="shared" si="115"/>
        <v>4.9777223998316805E-4</v>
      </c>
      <c r="CB98" s="24">
        <f t="shared" si="116"/>
        <v>1.3133633699259069E-3</v>
      </c>
      <c r="CC98" s="24">
        <f t="shared" si="117"/>
        <v>5.6438878375899312E-4</v>
      </c>
      <c r="CD98" s="24">
        <f t="shared" si="118"/>
        <v>2.7594694632294236E-3</v>
      </c>
      <c r="CE98" s="24">
        <f t="shared" si="119"/>
        <v>1.4653936255694961E-3</v>
      </c>
      <c r="CF98" s="24">
        <f t="shared" si="120"/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si="68"/>
        <v>7367.2295983100003</v>
      </c>
      <c r="S99" s="19">
        <f t="shared" si="52"/>
        <v>7137.2878269455387</v>
      </c>
      <c r="T99" s="19">
        <f t="shared" si="53"/>
        <v>6831.4588848171916</v>
      </c>
      <c r="U99" s="19">
        <f t="shared" si="54"/>
        <v>6414.215598814656</v>
      </c>
      <c r="V99" s="19"/>
      <c r="W99" s="20">
        <f t="shared" si="55"/>
        <v>6899.5010337640333</v>
      </c>
      <c r="X99" s="21"/>
      <c r="Y99" s="41">
        <f t="shared" si="69"/>
        <v>2.5513946084953609E-2</v>
      </c>
      <c r="Z99" s="24">
        <f t="shared" si="70"/>
        <v>7.9991908236840548E-3</v>
      </c>
      <c r="AA99" s="24">
        <f t="shared" si="71"/>
        <v>2.4572112238298249E-2</v>
      </c>
      <c r="AB99" s="24">
        <f t="shared" si="72"/>
        <v>3.9530493442342163E-2</v>
      </c>
      <c r="AC99" s="24">
        <f t="shared" si="73"/>
        <v>4.9664690682474699E-2</v>
      </c>
      <c r="AD99" s="24">
        <f t="shared" si="74"/>
        <v>2.6410781046853904E-2</v>
      </c>
      <c r="AE99" s="24">
        <f t="shared" si="75"/>
        <v>3.0047120167838948E-2</v>
      </c>
      <c r="AF99" s="24">
        <f t="shared" si="76"/>
        <v>1.8858400166811506E-2</v>
      </c>
      <c r="AG99" s="24">
        <f t="shared" si="77"/>
        <v>1.2604695238406016E-2</v>
      </c>
      <c r="AH99" s="24">
        <f t="shared" si="78"/>
        <v>3.0357936241113936E-2</v>
      </c>
      <c r="AI99" s="24">
        <f t="shared" si="79"/>
        <v>7.4040834629579333E-2</v>
      </c>
      <c r="AJ99" s="24">
        <f t="shared" si="80"/>
        <v>5.5518250243101752E-2</v>
      </c>
      <c r="AK99" s="24">
        <f t="shared" si="81"/>
        <v>2.0691043752951721E-2</v>
      </c>
      <c r="AL99" s="24">
        <f t="shared" si="82"/>
        <v>1.176979692244351E-2</v>
      </c>
      <c r="AM99" s="24">
        <f t="shared" si="83"/>
        <v>2.5777804297703488E-2</v>
      </c>
      <c r="AN99" s="24">
        <f t="shared" si="84"/>
        <v>3.400524461391341E-2</v>
      </c>
      <c r="AO99" s="24">
        <f t="shared" si="85"/>
        <v>2.5514487014557163E-2</v>
      </c>
      <c r="AP99" s="24">
        <f t="shared" si="86"/>
        <v>2.237203852612768E-2</v>
      </c>
      <c r="AQ99" s="24">
        <f t="shared" si="87"/>
        <v>3.8164033793458785E-2</v>
      </c>
      <c r="AR99" s="24">
        <f t="shared" si="88"/>
        <v>3.1874658052398752E-2</v>
      </c>
      <c r="AS99" s="24" t="e">
        <f t="shared" si="89"/>
        <v>#DIV/0!</v>
      </c>
      <c r="AT99" s="24">
        <f t="shared" si="90"/>
        <v>2.9440690803378411E-2</v>
      </c>
      <c r="AU99" s="21"/>
      <c r="AV99" s="24">
        <f t="shared" si="91"/>
        <v>1.8446746016230429</v>
      </c>
      <c r="AW99" s="24">
        <f t="shared" si="92"/>
        <v>1.6833180759722035</v>
      </c>
      <c r="AX99" s="24">
        <f t="shared" si="93"/>
        <v>1.6822052650788182</v>
      </c>
      <c r="AY99" s="24">
        <f t="shared" si="94"/>
        <v>1.2246719429135156</v>
      </c>
      <c r="AZ99" s="24">
        <f t="shared" si="95"/>
        <v>3.4480850350779519</v>
      </c>
      <c r="BA99" s="24">
        <f t="shared" si="96"/>
        <v>1.6623536795562015</v>
      </c>
      <c r="BB99" s="24">
        <f t="shared" si="97"/>
        <v>2.1034021479535103</v>
      </c>
      <c r="BC99" s="24">
        <f t="shared" si="98"/>
        <v>2.3068301626324148</v>
      </c>
      <c r="BD99" s="24">
        <f t="shared" si="99"/>
        <v>2.353663893836845</v>
      </c>
      <c r="BE99" s="24">
        <f t="shared" si="100"/>
        <v>1.6283583882916663</v>
      </c>
      <c r="BF99" s="24">
        <f t="shared" si="101"/>
        <v>2.1419357694043279</v>
      </c>
      <c r="BG99" s="24">
        <f t="shared" si="102"/>
        <v>1.7993491000627899</v>
      </c>
      <c r="BH99" s="24">
        <f t="shared" si="103"/>
        <v>2.4677426416493713</v>
      </c>
      <c r="BI99" s="24">
        <f t="shared" si="104"/>
        <v>1.5003199661224835</v>
      </c>
      <c r="BJ99" s="24">
        <f t="shared" si="105"/>
        <v>1.7042327741456158</v>
      </c>
      <c r="BK99" s="24">
        <f t="shared" si="106"/>
        <v>2.9609184537780071</v>
      </c>
      <c r="BL99" s="24">
        <f t="shared" si="107"/>
        <v>1.8446516538810016</v>
      </c>
      <c r="BM99" s="24">
        <f t="shared" si="108"/>
        <v>1.6423814973734383</v>
      </c>
      <c r="BN99" s="24">
        <f t="shared" si="109"/>
        <v>1.5970122385961272</v>
      </c>
      <c r="BO99" s="24">
        <f t="shared" si="110"/>
        <v>1.5292403815550042</v>
      </c>
      <c r="BP99" s="24" t="e">
        <f t="shared" si="111"/>
        <v>#DIV/0!</v>
      </c>
      <c r="BQ99" s="24">
        <f t="shared" si="112"/>
        <v>1.8005430024973661</v>
      </c>
      <c r="BR99" s="21"/>
      <c r="BS99" s="35">
        <f t="shared" si="113"/>
        <v>45566</v>
      </c>
      <c r="BT99" s="24">
        <f t="shared" si="58"/>
        <v>2.9128986121684766E-3</v>
      </c>
      <c r="BU99" s="24">
        <f t="shared" si="49"/>
        <v>5.6933187332596576E-4</v>
      </c>
      <c r="BV99" s="24">
        <f t="shared" si="50"/>
        <v>3.9366315957451948E-3</v>
      </c>
      <c r="BW99" s="24">
        <f t="shared" si="65"/>
        <v>4.2185366211097948E-3</v>
      </c>
      <c r="BX99" s="24">
        <f t="shared" si="66"/>
        <v>1.4936383706394695E-3</v>
      </c>
      <c r="BY99" s="24">
        <f t="shared" si="67"/>
        <v>2.2343424824099833E-3</v>
      </c>
      <c r="BZ99" s="24">
        <f t="shared" si="114"/>
        <v>1.6315788713210863E-3</v>
      </c>
      <c r="CA99" s="24">
        <f t="shared" si="115"/>
        <v>2.9556697598419709E-4</v>
      </c>
      <c r="CB99" s="24">
        <f t="shared" si="116"/>
        <v>1.5528386240620288E-3</v>
      </c>
      <c r="CC99" s="24">
        <f t="shared" si="117"/>
        <v>1.1270691576641043E-3</v>
      </c>
      <c r="CD99" s="24">
        <f t="shared" si="118"/>
        <v>4.8469040585486754E-3</v>
      </c>
      <c r="CE99" s="24">
        <f t="shared" si="119"/>
        <v>6.9530773902225327E-4</v>
      </c>
      <c r="CF99" s="24">
        <f t="shared" si="120"/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68"/>
        <v>7509.1852883500005</v>
      </c>
      <c r="S100" s="19">
        <f t="shared" si="52"/>
        <v>7254.8105034496812</v>
      </c>
      <c r="T100" s="19">
        <f t="shared" si="53"/>
        <v>7046.7319918783123</v>
      </c>
      <c r="U100" s="19">
        <f t="shared" si="54"/>
        <v>6576.6966483836222</v>
      </c>
      <c r="V100" s="19"/>
      <c r="W100" s="20">
        <f t="shared" si="55"/>
        <v>7080.7803803643301</v>
      </c>
      <c r="X100" s="21"/>
      <c r="Y100" s="41">
        <f t="shared" si="69"/>
        <v>1.9266449044730294E-2</v>
      </c>
      <c r="Z100" s="24">
        <f t="shared" si="70"/>
        <v>8.4426267809378786E-4</v>
      </c>
      <c r="AA100" s="24">
        <f t="shared" si="71"/>
        <v>4.2062532713980971E-2</v>
      </c>
      <c r="AB100" s="24">
        <f t="shared" si="72"/>
        <v>1.7075683141181131E-2</v>
      </c>
      <c r="AC100" s="24">
        <f t="shared" si="73"/>
        <v>2.3538337918268759E-2</v>
      </c>
      <c r="AD100" s="24">
        <f t="shared" si="74"/>
        <v>1.2572932143681159E-2</v>
      </c>
      <c r="AE100" s="24">
        <f t="shared" si="75"/>
        <v>2.3736949841052235E-2</v>
      </c>
      <c r="AF100" s="24">
        <f t="shared" si="76"/>
        <v>2.6989248971194701E-2</v>
      </c>
      <c r="AG100" s="24">
        <f t="shared" si="77"/>
        <v>2.4580133382708702E-2</v>
      </c>
      <c r="AH100" s="24">
        <f t="shared" si="78"/>
        <v>5.7620267000143555E-2</v>
      </c>
      <c r="AI100" s="24">
        <f t="shared" si="79"/>
        <v>5.1102256793745804E-2</v>
      </c>
      <c r="AJ100" s="24">
        <f t="shared" si="80"/>
        <v>4.8184160955857758E-2</v>
      </c>
      <c r="AK100" s="24">
        <f t="shared" si="81"/>
        <v>2.2226277432693786E-2</v>
      </c>
      <c r="AL100" s="24">
        <f t="shared" si="82"/>
        <v>-3.8768908049032991E-2</v>
      </c>
      <c r="AM100" s="24">
        <f t="shared" si="83"/>
        <v>2.7849258028387336E-2</v>
      </c>
      <c r="AN100" s="24">
        <f t="shared" si="84"/>
        <v>2.710571838849396E-2</v>
      </c>
      <c r="AO100" s="24">
        <f t="shared" si="85"/>
        <v>1.9268530747645451E-2</v>
      </c>
      <c r="AP100" s="24">
        <f t="shared" si="86"/>
        <v>1.6466013330786122E-2</v>
      </c>
      <c r="AQ100" s="24">
        <f t="shared" si="87"/>
        <v>3.1512025570345159E-2</v>
      </c>
      <c r="AR100" s="24">
        <f t="shared" si="88"/>
        <v>2.5331398214770484E-2</v>
      </c>
      <c r="AS100" s="24" t="e">
        <f t="shared" si="89"/>
        <v>#DIV/0!</v>
      </c>
      <c r="AT100" s="24">
        <f t="shared" si="90"/>
        <v>2.6274269068613965E-2</v>
      </c>
      <c r="AU100" s="21"/>
      <c r="AV100" s="24">
        <f t="shared" si="91"/>
        <v>1.5931815019624329</v>
      </c>
      <c r="AW100" s="24">
        <f t="shared" si="92"/>
        <v>1.3723889860144221</v>
      </c>
      <c r="AX100" s="24">
        <f t="shared" si="93"/>
        <v>1.5098238336233751</v>
      </c>
      <c r="AY100" s="24">
        <f t="shared" si="94"/>
        <v>1.0557947892224422</v>
      </c>
      <c r="AZ100" s="24">
        <f t="shared" si="95"/>
        <v>3.2405674828083733</v>
      </c>
      <c r="BA100" s="24">
        <f t="shared" si="96"/>
        <v>1.3769415658368334</v>
      </c>
      <c r="BB100" s="24">
        <f t="shared" si="97"/>
        <v>1.765070879290473</v>
      </c>
      <c r="BC100" s="24">
        <f t="shared" si="98"/>
        <v>2.0618195666116281</v>
      </c>
      <c r="BD100" s="24">
        <f t="shared" si="99"/>
        <v>2.007366763615555</v>
      </c>
      <c r="BE100" s="24">
        <f t="shared" si="100"/>
        <v>1.5190457038726524</v>
      </c>
      <c r="BF100" s="24">
        <f t="shared" si="101"/>
        <v>2.1544584400255458</v>
      </c>
      <c r="BG100" s="24">
        <f t="shared" si="102"/>
        <v>1.6649352544715637</v>
      </c>
      <c r="BH100" s="24">
        <f t="shared" si="103"/>
        <v>2.1638442586114346</v>
      </c>
      <c r="BI100" s="24">
        <f t="shared" si="104"/>
        <v>1.1570882509285907</v>
      </c>
      <c r="BJ100" s="24">
        <f t="shared" si="105"/>
        <v>1.4736003568032245</v>
      </c>
      <c r="BK100" s="24">
        <f t="shared" si="106"/>
        <v>2.7233544287420086</v>
      </c>
      <c r="BL100" s="24">
        <f t="shared" si="107"/>
        <v>1.5931650137443838</v>
      </c>
      <c r="BM100" s="24">
        <f t="shared" si="108"/>
        <v>1.3977736634996147</v>
      </c>
      <c r="BN100" s="24">
        <f t="shared" si="109"/>
        <v>1.4172132898937777</v>
      </c>
      <c r="BO100" s="24">
        <f t="shared" si="110"/>
        <v>1.33495658085908</v>
      </c>
      <c r="BP100" s="24" t="e">
        <f t="shared" si="111"/>
        <v>#DIV/0!</v>
      </c>
      <c r="BQ100" s="24">
        <f t="shared" si="112"/>
        <v>1.5763099749977632</v>
      </c>
      <c r="BR100" s="21"/>
      <c r="BS100" s="35">
        <f t="shared" si="113"/>
        <v>45597</v>
      </c>
      <c r="BT100" s="24">
        <f t="shared" si="58"/>
        <v>3.0218681772147676E-4</v>
      </c>
      <c r="BU100" s="24">
        <f t="shared" si="49"/>
        <v>9.7368703393039429E-4</v>
      </c>
      <c r="BV100" s="24">
        <f t="shared" si="50"/>
        <v>1.7237182840148034E-3</v>
      </c>
      <c r="BW100" s="24">
        <f t="shared" si="65"/>
        <v>2.0464394511001535E-3</v>
      </c>
      <c r="BX100" s="24">
        <f t="shared" si="66"/>
        <v>7.1167289096135786E-4</v>
      </c>
      <c r="BY100" s="24">
        <f t="shared" si="67"/>
        <v>1.7729125842871583E-3</v>
      </c>
      <c r="BZ100" s="24">
        <f t="shared" si="114"/>
        <v>2.3198840815633068E-3</v>
      </c>
      <c r="CA100" s="24">
        <f t="shared" si="115"/>
        <v>5.6912302985507354E-4</v>
      </c>
      <c r="CB100" s="24">
        <f t="shared" si="116"/>
        <v>2.9612556098635324E-3</v>
      </c>
      <c r="CC100" s="24">
        <f t="shared" si="117"/>
        <v>8.1470158711065169E-4</v>
      </c>
      <c r="CD100" s="24">
        <f t="shared" si="118"/>
        <v>4.32969326486263E-3</v>
      </c>
      <c r="CE100" s="24">
        <f t="shared" si="119"/>
        <v>7.4338557299556056E-4</v>
      </c>
      <c r="CF100" s="24">
        <f t="shared" si="120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si="68"/>
        <v>7713.2005989600002</v>
      </c>
      <c r="S101" s="19">
        <f t="shared" si="52"/>
        <v>7433.3314885236978</v>
      </c>
      <c r="T101" s="19">
        <f t="shared" si="53"/>
        <v>7226.1646828356115</v>
      </c>
      <c r="U101" s="19">
        <f t="shared" si="54"/>
        <v>6714.7098540589086</v>
      </c>
      <c r="V101" s="19"/>
      <c r="W101" s="20">
        <f t="shared" si="55"/>
        <v>7244.643936305868</v>
      </c>
      <c r="X101" s="21"/>
      <c r="Y101" s="41">
        <f t="shared" si="69"/>
        <v>2.7169856599032816E-2</v>
      </c>
      <c r="Z101" s="24">
        <f t="shared" si="70"/>
        <v>2.4347321635533881E-2</v>
      </c>
      <c r="AA101" s="24">
        <f t="shared" si="71"/>
        <v>1.6306025146143321E-2</v>
      </c>
      <c r="AB101" s="24">
        <f t="shared" si="72"/>
        <v>2.5127829864258322E-2</v>
      </c>
      <c r="AC101" s="24">
        <f t="shared" si="73"/>
        <v>5.1302637773582571E-2</v>
      </c>
      <c r="AD101" s="24">
        <f t="shared" si="74"/>
        <v>9.1595114415119472E-3</v>
      </c>
      <c r="AE101" s="24">
        <f t="shared" si="75"/>
        <v>1.7292275898766807E-2</v>
      </c>
      <c r="AF101" s="24">
        <f t="shared" si="76"/>
        <v>2.3448488047848937E-2</v>
      </c>
      <c r="AG101" s="24">
        <f t="shared" si="77"/>
        <v>5.8028754526493032E-2</v>
      </c>
      <c r="AH101" s="24">
        <f t="shared" si="78"/>
        <v>2.5811105405641799E-2</v>
      </c>
      <c r="AI101" s="24">
        <f t="shared" si="79"/>
        <v>3.0819507114798972E-2</v>
      </c>
      <c r="AJ101" s="24">
        <f t="shared" si="80"/>
        <v>3.7279384879423505E-2</v>
      </c>
      <c r="AK101" s="24">
        <f t="shared" si="81"/>
        <v>2.0697409507247855E-2</v>
      </c>
      <c r="AL101" s="24">
        <f t="shared" si="82"/>
        <v>-1.4458864683388861E-2</v>
      </c>
      <c r="AM101" s="24">
        <f t="shared" si="83"/>
        <v>3.071848395215282E-2</v>
      </c>
      <c r="AN101" s="24">
        <f t="shared" si="84"/>
        <v>4.0479004866679436E-2</v>
      </c>
      <c r="AO101" s="24">
        <f t="shared" si="85"/>
        <v>2.7168767685958661E-2</v>
      </c>
      <c r="AP101" s="24">
        <f t="shared" si="86"/>
        <v>2.4607256797283705E-2</v>
      </c>
      <c r="AQ101" s="24">
        <f t="shared" si="87"/>
        <v>2.5463248944915806E-2</v>
      </c>
      <c r="AR101" s="24">
        <f t="shared" si="88"/>
        <v>2.09851864931625E-2</v>
      </c>
      <c r="AS101" s="24" t="e">
        <f t="shared" si="89"/>
        <v>#DIV/0!</v>
      </c>
      <c r="AT101" s="24">
        <f t="shared" si="90"/>
        <v>2.3142019260468327E-2</v>
      </c>
      <c r="AU101" s="21"/>
      <c r="AV101" s="24">
        <f t="shared" si="91"/>
        <v>1.1270178999357467</v>
      </c>
      <c r="AW101" s="24">
        <f t="shared" si="92"/>
        <v>0.87910135504999176</v>
      </c>
      <c r="AX101" s="24">
        <f t="shared" si="93"/>
        <v>1.1184927409000402</v>
      </c>
      <c r="AY101" s="24">
        <f t="shared" si="94"/>
        <v>0.82070899413821352</v>
      </c>
      <c r="AZ101" s="24">
        <f t="shared" si="95"/>
        <v>3.0554247974370412</v>
      </c>
      <c r="BA101" s="24">
        <f t="shared" si="96"/>
        <v>0.86753736437441931</v>
      </c>
      <c r="BB101" s="24">
        <f t="shared" si="97"/>
        <v>1.0876143124910342</v>
      </c>
      <c r="BC101" s="24">
        <f t="shared" si="98"/>
        <v>1.3427327076516722</v>
      </c>
      <c r="BD101" s="24">
        <f t="shared" si="99"/>
        <v>1.7359608629705789</v>
      </c>
      <c r="BE101" s="24">
        <f t="shared" si="100"/>
        <v>1.1468923749609217</v>
      </c>
      <c r="BF101" s="24">
        <f t="shared" si="101"/>
        <v>2.0252718742343667</v>
      </c>
      <c r="BG101" s="24">
        <f t="shared" si="102"/>
        <v>1.2992290092819045</v>
      </c>
      <c r="BH101" s="24">
        <f t="shared" si="103"/>
        <v>1.4305529381039435</v>
      </c>
      <c r="BI101" s="24">
        <f t="shared" si="104"/>
        <v>0.83228844230317889</v>
      </c>
      <c r="BJ101" s="24">
        <f t="shared" si="105"/>
        <v>0.99136040667521197</v>
      </c>
      <c r="BK101" s="24">
        <f t="shared" si="106"/>
        <v>2.2319431316318759</v>
      </c>
      <c r="BL101" s="24">
        <f t="shared" si="107"/>
        <v>1.1269928769545863</v>
      </c>
      <c r="BM101" s="24">
        <f t="shared" si="108"/>
        <v>0.96302464163743084</v>
      </c>
      <c r="BN101" s="24">
        <f t="shared" si="109"/>
        <v>1.0480461815427407</v>
      </c>
      <c r="BO101" s="24">
        <f t="shared" si="110"/>
        <v>0.96537683200319746</v>
      </c>
      <c r="BP101" s="24" t="e">
        <f t="shared" si="111"/>
        <v>#DIV/0!</v>
      </c>
      <c r="BQ101" s="24">
        <f t="shared" si="112"/>
        <v>1.111991513339599</v>
      </c>
      <c r="BR101" s="21"/>
      <c r="BS101" s="35">
        <f t="shared" si="113"/>
        <v>45627</v>
      </c>
      <c r="BT101" s="24">
        <f t="shared" si="58"/>
        <v>8.5571253167564861E-3</v>
      </c>
      <c r="BU101" s="24">
        <f t="shared" si="49"/>
        <v>3.8590297570840213E-4</v>
      </c>
      <c r="BV101" s="24">
        <f t="shared" si="50"/>
        <v>2.5310966325679069E-3</v>
      </c>
      <c r="BW101" s="24">
        <f t="shared" si="65"/>
        <v>4.4789806581184378E-3</v>
      </c>
      <c r="BX101" s="24">
        <f t="shared" si="66"/>
        <v>5.1505634981571259E-4</v>
      </c>
      <c r="BY101" s="24">
        <f t="shared" si="67"/>
        <v>1.2972247212206481E-3</v>
      </c>
      <c r="BZ101" s="24">
        <f t="shared" si="114"/>
        <v>2.0308062829470256E-3</v>
      </c>
      <c r="CA101" s="24">
        <f t="shared" si="115"/>
        <v>1.3505895211815451E-3</v>
      </c>
      <c r="CB101" s="24">
        <f t="shared" si="116"/>
        <v>1.3764145982761355E-3</v>
      </c>
      <c r="CC101" s="24">
        <f t="shared" si="117"/>
        <v>5.0668892404761841E-4</v>
      </c>
      <c r="CD101" s="24">
        <f t="shared" si="118"/>
        <v>3.4448588426379367E-3</v>
      </c>
      <c r="CE101" s="24">
        <f t="shared" si="119"/>
        <v>6.9426089170641274E-4</v>
      </c>
      <c r="CF101" s="24">
        <f t="shared" si="120"/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si="68"/>
        <v>7912.5932622400005</v>
      </c>
      <c r="S102" s="19">
        <f t="shared" si="52"/>
        <v>7602.9520434469641</v>
      </c>
      <c r="T102" s="19">
        <f t="shared" si="53"/>
        <v>7410.7194720904272</v>
      </c>
      <c r="U102" s="19">
        <f t="shared" si="54"/>
        <v>6807.1158037715522</v>
      </c>
      <c r="V102" s="19"/>
      <c r="W102" s="20">
        <f t="shared" si="55"/>
        <v>7376.1079928405015</v>
      </c>
      <c r="X102" s="21"/>
      <c r="Y102" s="41">
        <f t="shared" si="69"/>
        <v>2.5850285224909397E-2</v>
      </c>
      <c r="Z102" s="24">
        <f t="shared" si="70"/>
        <v>2.0413367662161397E-2</v>
      </c>
      <c r="AA102" s="24">
        <f t="shared" si="71"/>
        <v>1.9820527168493696E-2</v>
      </c>
      <c r="AB102" s="24">
        <f t="shared" si="72"/>
        <v>5.603926756183375E-3</v>
      </c>
      <c r="AC102" s="24">
        <f t="shared" si="73"/>
        <v>5.5371036059599588E-2</v>
      </c>
      <c r="AD102" s="24">
        <f t="shared" si="74"/>
        <v>1.8092144168583735E-2</v>
      </c>
      <c r="AE102" s="24">
        <f t="shared" si="75"/>
        <v>2.9132037204944838E-2</v>
      </c>
      <c r="AF102" s="24">
        <f t="shared" si="76"/>
        <v>2.1330305936740235E-2</v>
      </c>
      <c r="AG102" s="24">
        <f t="shared" si="77"/>
        <v>2.3247351027197327E-2</v>
      </c>
      <c r="AH102" s="24">
        <f t="shared" si="78"/>
        <v>2.1230344896634668E-2</v>
      </c>
      <c r="AI102" s="24">
        <f t="shared" si="79"/>
        <v>9.021139356913066E-3</v>
      </c>
      <c r="AJ102" s="24">
        <f t="shared" si="80"/>
        <v>5.6130082284192806E-2</v>
      </c>
      <c r="AK102" s="24">
        <f t="shared" si="81"/>
        <v>1.9255072942809148E-2</v>
      </c>
      <c r="AL102" s="24">
        <f t="shared" si="82"/>
        <v>-2.856256284688885E-3</v>
      </c>
      <c r="AM102" s="24">
        <f t="shared" si="83"/>
        <v>2.8022139893725262E-2</v>
      </c>
      <c r="AN102" s="24">
        <f t="shared" si="84"/>
        <v>3.514974355546574E-2</v>
      </c>
      <c r="AO102" s="24">
        <f t="shared" si="85"/>
        <v>2.5850833350151037E-2</v>
      </c>
      <c r="AP102" s="24">
        <f t="shared" si="86"/>
        <v>2.2818914397285228E-2</v>
      </c>
      <c r="AQ102" s="24">
        <f t="shared" si="87"/>
        <v>2.5539798406918557E-2</v>
      </c>
      <c r="AR102" s="24">
        <f t="shared" si="88"/>
        <v>1.3761718930682676E-2</v>
      </c>
      <c r="AS102" s="24" t="e">
        <f t="shared" si="89"/>
        <v>#DIV/0!</v>
      </c>
      <c r="AT102" s="24">
        <f t="shared" si="90"/>
        <v>1.8146379268664026E-2</v>
      </c>
      <c r="AU102" s="21"/>
      <c r="AV102" s="24">
        <f t="shared" si="91"/>
        <v>0.79276025597965272</v>
      </c>
      <c r="AW102" s="24">
        <f t="shared" si="92"/>
        <v>0.5745889733118783</v>
      </c>
      <c r="AX102" s="24">
        <f t="shared" si="93"/>
        <v>0.81198142693890762</v>
      </c>
      <c r="AY102" s="24">
        <f t="shared" si="94"/>
        <v>0.64049595842726226</v>
      </c>
      <c r="AZ102" s="24">
        <f t="shared" si="95"/>
        <v>2.5164678964420548</v>
      </c>
      <c r="BA102" s="24">
        <f t="shared" si="96"/>
        <v>0.52658952859071673</v>
      </c>
      <c r="BB102" s="24">
        <f t="shared" si="97"/>
        <v>0.78777174542935313</v>
      </c>
      <c r="BC102" s="24">
        <f t="shared" si="98"/>
        <v>0.84679511214827863</v>
      </c>
      <c r="BD102" s="24">
        <f t="shared" si="99"/>
        <v>1.2234668560334847</v>
      </c>
      <c r="BE102" s="24">
        <f t="shared" si="100"/>
        <v>0.79654921398644096</v>
      </c>
      <c r="BF102" s="24">
        <f t="shared" si="101"/>
        <v>2.0053672137537721</v>
      </c>
      <c r="BG102" s="24">
        <f t="shared" si="102"/>
        <v>1.0225233579295785</v>
      </c>
      <c r="BH102" s="24">
        <f t="shared" si="103"/>
        <v>0.65255686130892276</v>
      </c>
      <c r="BI102" s="24">
        <f t="shared" si="104"/>
        <v>0.60105624872053687</v>
      </c>
      <c r="BJ102" s="24">
        <f t="shared" si="105"/>
        <v>0.67758808197079667</v>
      </c>
      <c r="BK102" s="24">
        <f t="shared" si="106"/>
        <v>1.6168387571262595</v>
      </c>
      <c r="BL102" s="24">
        <f t="shared" si="107"/>
        <v>0.79275535103674821</v>
      </c>
      <c r="BM102" s="24">
        <f t="shared" si="108"/>
        <v>0.65573711796174527</v>
      </c>
      <c r="BN102" s="24">
        <f t="shared" si="109"/>
        <v>0.73841680229335194</v>
      </c>
      <c r="BO102" s="24">
        <f t="shared" si="110"/>
        <v>0.64568940280308706</v>
      </c>
      <c r="BP102" s="24" t="e">
        <f t="shared" si="111"/>
        <v>#DIV/0!</v>
      </c>
      <c r="BQ102" s="24">
        <f t="shared" si="112"/>
        <v>0.7610742641032433</v>
      </c>
      <c r="BR102" s="21"/>
      <c r="BS102" s="35">
        <f t="shared" si="113"/>
        <v>45658</v>
      </c>
      <c r="BT102" s="24">
        <f t="shared" si="58"/>
        <v>7.154780703353401E-3</v>
      </c>
      <c r="BU102" s="24">
        <f t="shared" si="49"/>
        <v>4.6411697739955884E-4</v>
      </c>
      <c r="BV102" s="24">
        <f t="shared" si="50"/>
        <v>5.6335473801516673E-4</v>
      </c>
      <c r="BW102" s="24">
        <f t="shared" si="65"/>
        <v>4.947748655243089E-3</v>
      </c>
      <c r="BX102" s="24">
        <f t="shared" si="66"/>
        <v>9.9951663791659909E-4</v>
      </c>
      <c r="BY102" s="24">
        <f t="shared" si="67"/>
        <v>2.1643993617023361E-3</v>
      </c>
      <c r="BZ102" s="24">
        <f t="shared" si="114"/>
        <v>1.8406637557730639E-3</v>
      </c>
      <c r="CA102" s="24">
        <f t="shared" si="115"/>
        <v>5.5732535921940412E-4</v>
      </c>
      <c r="CB102" s="24">
        <f t="shared" si="116"/>
        <v>1.1306413008489993E-3</v>
      </c>
      <c r="CC102" s="24">
        <f t="shared" si="117"/>
        <v>1.4883925112119161E-4</v>
      </c>
      <c r="CD102" s="24">
        <f t="shared" si="118"/>
        <v>5.2378354735681419E-3</v>
      </c>
      <c r="CE102" s="24">
        <f t="shared" si="119"/>
        <v>6.4181021345751949E-4</v>
      </c>
      <c r="CF102" s="24">
        <f t="shared" si="120"/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si="68"/>
        <v>8116.3517275800004</v>
      </c>
      <c r="S103" s="19">
        <f t="shared" si="52"/>
        <v>7805.0603534293086</v>
      </c>
      <c r="T103" s="19">
        <f t="shared" si="53"/>
        <v>7540.3898255372587</v>
      </c>
      <c r="U103" s="19">
        <f t="shared" si="54"/>
        <v>6885.2482904813232</v>
      </c>
      <c r="V103" s="19"/>
      <c r="W103" s="20">
        <f t="shared" si="55"/>
        <v>7496.954576191486</v>
      </c>
      <c r="X103" s="21"/>
      <c r="Y103" s="41">
        <f t="shared" si="69"/>
        <v>2.5751567315128954E-2</v>
      </c>
      <c r="Z103" s="24">
        <f t="shared" si="70"/>
        <v>3.6014868649433929E-2</v>
      </c>
      <c r="AA103" s="24">
        <f t="shared" si="71"/>
        <v>1.6291621434112447E-2</v>
      </c>
      <c r="AB103" s="24">
        <f t="shared" si="72"/>
        <v>6.7456434663573095E-3</v>
      </c>
      <c r="AC103" s="24">
        <f t="shared" si="73"/>
        <v>2.7009988610783076E-2</v>
      </c>
      <c r="AD103" s="24">
        <f t="shared" si="74"/>
        <v>1.0394168582684049E-2</v>
      </c>
      <c r="AE103" s="24">
        <f t="shared" si="75"/>
        <v>1.8315592646869661E-2</v>
      </c>
      <c r="AF103" s="24">
        <f t="shared" si="76"/>
        <v>2.4962250640603756E-2</v>
      </c>
      <c r="AG103" s="24">
        <f t="shared" si="77"/>
        <v>2.3693885879989773E-2</v>
      </c>
      <c r="AH103" s="24">
        <f t="shared" si="78"/>
        <v>1.230179627700001E-2</v>
      </c>
      <c r="AI103" s="24">
        <f t="shared" si="79"/>
        <v>2.3719151233230873E-2</v>
      </c>
      <c r="AJ103" s="24">
        <f t="shared" si="80"/>
        <v>3.2504751053859193E-2</v>
      </c>
      <c r="AK103" s="24">
        <f t="shared" si="81"/>
        <v>2.6035533806545441E-2</v>
      </c>
      <c r="AL103" s="24">
        <f t="shared" si="82"/>
        <v>1.2121855763538303E-3</v>
      </c>
      <c r="AM103" s="24">
        <f t="shared" si="83"/>
        <v>2.9461419917234499E-2</v>
      </c>
      <c r="AN103" s="24">
        <f t="shared" si="84"/>
        <v>2.6567097727564715E-2</v>
      </c>
      <c r="AO103" s="24">
        <f t="shared" si="85"/>
        <v>2.5751161292766556E-2</v>
      </c>
      <c r="AP103" s="24">
        <f t="shared" si="86"/>
        <v>2.658287318233743E-2</v>
      </c>
      <c r="AQ103" s="24">
        <f t="shared" si="87"/>
        <v>1.7497674002528996E-2</v>
      </c>
      <c r="AR103" s="24">
        <f t="shared" si="88"/>
        <v>1.1478060453515626E-2</v>
      </c>
      <c r="AS103" s="24" t="e">
        <f t="shared" si="89"/>
        <v>#DIV/0!</v>
      </c>
      <c r="AT103" s="24">
        <f t="shared" si="90"/>
        <v>1.6383516004413456E-2</v>
      </c>
      <c r="AU103" s="21"/>
      <c r="AV103" s="24">
        <f t="shared" si="91"/>
        <v>0.64643791823713581</v>
      </c>
      <c r="AW103" s="24">
        <f t="shared" si="92"/>
        <v>0.49100686170797525</v>
      </c>
      <c r="AX103" s="24">
        <f t="shared" si="93"/>
        <v>0.59687945701500045</v>
      </c>
      <c r="AY103" s="24">
        <f t="shared" si="94"/>
        <v>0.54915223751747488</v>
      </c>
      <c r="AZ103" s="24">
        <f t="shared" si="95"/>
        <v>1.8341715517074251</v>
      </c>
      <c r="BA103" s="24">
        <f t="shared" si="96"/>
        <v>0.39442056299893191</v>
      </c>
      <c r="BB103" s="24">
        <f t="shared" si="97"/>
        <v>0.63192752166364885</v>
      </c>
      <c r="BC103" s="24">
        <f t="shared" si="98"/>
        <v>0.61395580086883617</v>
      </c>
      <c r="BD103" s="24">
        <f t="shared" si="99"/>
        <v>0.88575043457557889</v>
      </c>
      <c r="BE103" s="24">
        <f t="shared" si="100"/>
        <v>0.67813774687421957</v>
      </c>
      <c r="BF103" s="24">
        <f t="shared" si="101"/>
        <v>2.0127342635309233</v>
      </c>
      <c r="BG103" s="24">
        <f t="shared" si="102"/>
        <v>0.84983676070661307</v>
      </c>
      <c r="BH103" s="24">
        <f t="shared" si="103"/>
        <v>0.43341231678970682</v>
      </c>
      <c r="BI103" s="24">
        <f t="shared" si="104"/>
        <v>0.47653585362116657</v>
      </c>
      <c r="BJ103" s="24">
        <f t="shared" si="105"/>
        <v>0.55904507581562224</v>
      </c>
      <c r="BK103" s="24">
        <f t="shared" si="106"/>
        <v>1.2431318742016608</v>
      </c>
      <c r="BL103" s="24">
        <f t="shared" si="107"/>
        <v>0.64643797486108623</v>
      </c>
      <c r="BM103" s="24">
        <f t="shared" si="108"/>
        <v>0.54485378900575054</v>
      </c>
      <c r="BN103" s="24">
        <f t="shared" si="109"/>
        <v>0.60245490007894054</v>
      </c>
      <c r="BO103" s="24">
        <f t="shared" si="110"/>
        <v>0.51926400722997146</v>
      </c>
      <c r="BP103" s="24" t="e">
        <f t="shared" si="111"/>
        <v>#DIV/0!</v>
      </c>
      <c r="BQ103" s="24">
        <f t="shared" si="112"/>
        <v>0.60312595429546234</v>
      </c>
      <c r="BR103" s="21"/>
      <c r="BS103" s="35">
        <f t="shared" si="113"/>
        <v>45689</v>
      </c>
      <c r="BT103" s="24">
        <f t="shared" si="58"/>
        <v>1.255612586070941E-2</v>
      </c>
      <c r="BU103" s="24">
        <f t="shared" si="49"/>
        <v>3.7924191384546273E-4</v>
      </c>
      <c r="BV103" s="24">
        <f t="shared" si="50"/>
        <v>6.6474619660434817E-4</v>
      </c>
      <c r="BW103" s="24">
        <f t="shared" si="65"/>
        <v>2.4829648314297873E-3</v>
      </c>
      <c r="BX103" s="24">
        <f t="shared" si="66"/>
        <v>5.6989237611680633E-4</v>
      </c>
      <c r="BY103" s="24">
        <f t="shared" si="67"/>
        <v>1.3651319519484624E-3</v>
      </c>
      <c r="BZ103" s="24">
        <f t="shared" si="114"/>
        <v>2.1445854302874516E-3</v>
      </c>
      <c r="CA103" s="24">
        <f t="shared" si="115"/>
        <v>5.6658917015410201E-4</v>
      </c>
      <c r="CB103" s="24">
        <f t="shared" si="116"/>
        <v>6.5219288131185098E-4</v>
      </c>
      <c r="CC103" s="24">
        <f t="shared" si="117"/>
        <v>3.8492091547832804E-4</v>
      </c>
      <c r="CD103" s="24">
        <f t="shared" si="118"/>
        <v>3.1227444664619934E-3</v>
      </c>
      <c r="CE103" s="24">
        <f t="shared" si="119"/>
        <v>8.6223736759936552E-4</v>
      </c>
      <c r="CF103" s="24">
        <f t="shared" si="120"/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si="68"/>
        <v>8467.7125742999997</v>
      </c>
      <c r="S104" s="19">
        <f t="shared" si="52"/>
        <v>8159.1772254923253</v>
      </c>
      <c r="T104" s="19">
        <f t="shared" si="53"/>
        <v>7779.6174799609253</v>
      </c>
      <c r="U104" s="19">
        <f t="shared" si="54"/>
        <v>7028.312723060345</v>
      </c>
      <c r="V104" s="19"/>
      <c r="W104" s="20">
        <f t="shared" si="55"/>
        <v>7735.0303945562373</v>
      </c>
      <c r="X104" s="21"/>
      <c r="Y104" s="41">
        <f t="shared" si="69"/>
        <v>4.3292425758025832E-2</v>
      </c>
      <c r="Z104" s="24">
        <f t="shared" si="70"/>
        <v>6.0942104211267223E-2</v>
      </c>
      <c r="AA104" s="24">
        <f t="shared" si="71"/>
        <v>4.5478408407195747E-3</v>
      </c>
      <c r="AB104" s="24">
        <f t="shared" si="72"/>
        <v>2.9919175909978168E-2</v>
      </c>
      <c r="AC104" s="24">
        <f t="shared" si="73"/>
        <v>2.4173351521814102E-2</v>
      </c>
      <c r="AD104" s="24">
        <f t="shared" si="74"/>
        <v>1.6525469087001365E-2</v>
      </c>
      <c r="AE104" s="24">
        <f t="shared" si="75"/>
        <v>2.405377586457047E-2</v>
      </c>
      <c r="AF104" s="24">
        <f t="shared" si="76"/>
        <v>1.9262947133118713E-2</v>
      </c>
      <c r="AG104" s="24">
        <f t="shared" si="77"/>
        <v>1.4677865766870468E-2</v>
      </c>
      <c r="AH104" s="24">
        <f t="shared" si="78"/>
        <v>8.5844165775932346E-3</v>
      </c>
      <c r="AI104" s="24">
        <f t="shared" si="79"/>
        <v>0.31841363286891511</v>
      </c>
      <c r="AJ104" s="24">
        <f t="shared" si="80"/>
        <v>5.846345929575758E-2</v>
      </c>
      <c r="AK104" s="24">
        <f t="shared" si="81"/>
        <v>2.0283509232532859E-2</v>
      </c>
      <c r="AL104" s="24">
        <f t="shared" si="82"/>
        <v>8.2007416199974648E-2</v>
      </c>
      <c r="AM104" s="24">
        <f t="shared" si="83"/>
        <v>3.8714711322198836E-2</v>
      </c>
      <c r="AN104" s="24">
        <f t="shared" si="84"/>
        <v>3.8031529102845685E-2</v>
      </c>
      <c r="AO104" s="24">
        <f t="shared" si="85"/>
        <v>4.3290490421459715E-2</v>
      </c>
      <c r="AP104" s="24">
        <f t="shared" si="86"/>
        <v>4.5370164486611353E-2</v>
      </c>
      <c r="AQ104" s="24">
        <f t="shared" si="87"/>
        <v>3.1726165352017555E-2</v>
      </c>
      <c r="AR104" s="24">
        <f t="shared" si="88"/>
        <v>2.0778398475012727E-2</v>
      </c>
      <c r="AS104" s="24" t="e">
        <f t="shared" si="89"/>
        <v>#DIV/0!</v>
      </c>
      <c r="AT104" s="24">
        <f t="shared" si="90"/>
        <v>3.1756337316064753E-2</v>
      </c>
      <c r="AU104" s="21"/>
      <c r="AV104" s="24">
        <f t="shared" si="91"/>
        <v>0.57926683395850942</v>
      </c>
      <c r="AW104" s="24">
        <f t="shared" si="92"/>
        <v>0.46229939475619442</v>
      </c>
      <c r="AX104" s="24">
        <f t="shared" si="93"/>
        <v>0.42471047452011446</v>
      </c>
      <c r="AY104" s="24">
        <f t="shared" si="94"/>
        <v>0.49487466290126725</v>
      </c>
      <c r="AZ104" s="24">
        <f t="shared" si="95"/>
        <v>1.7398243895591317</v>
      </c>
      <c r="BA104" s="24">
        <f t="shared" si="96"/>
        <v>0.36533112317450511</v>
      </c>
      <c r="BB104" s="24">
        <f t="shared" si="97"/>
        <v>0.50715056837532968</v>
      </c>
      <c r="BC104" s="24">
        <f t="shared" si="98"/>
        <v>0.47619801392413774</v>
      </c>
      <c r="BD104" s="24">
        <f t="shared" si="99"/>
        <v>0.68375072956473204</v>
      </c>
      <c r="BE104" s="24">
        <f t="shared" si="100"/>
        <v>0.59565280452093261</v>
      </c>
      <c r="BF104" s="24">
        <f t="shared" si="101"/>
        <v>1.2629277380741222</v>
      </c>
      <c r="BG104" s="24">
        <f t="shared" si="102"/>
        <v>0.81524485936144497</v>
      </c>
      <c r="BH104" s="24">
        <f t="shared" si="103"/>
        <v>0.36246656678271005</v>
      </c>
      <c r="BI104" s="24">
        <f t="shared" si="104"/>
        <v>0.50269603300745946</v>
      </c>
      <c r="BJ104" s="24">
        <f t="shared" si="105"/>
        <v>0.50067107909536235</v>
      </c>
      <c r="BK104" s="24">
        <f t="shared" si="106"/>
        <v>1.0199185348856208</v>
      </c>
      <c r="BL104" s="24">
        <f t="shared" si="107"/>
        <v>0.57926141569999356</v>
      </c>
      <c r="BM104" s="24">
        <f t="shared" si="108"/>
        <v>0.50185602815912733</v>
      </c>
      <c r="BN104" s="24">
        <f t="shared" si="109"/>
        <v>0.55323460671964875</v>
      </c>
      <c r="BO104" s="24">
        <f t="shared" si="110"/>
        <v>0.46354509339878769</v>
      </c>
      <c r="BP104" s="24" t="e">
        <f t="shared" si="111"/>
        <v>#DIV/0!</v>
      </c>
      <c r="BQ104" s="24">
        <f t="shared" si="112"/>
        <v>0.50934395842655067</v>
      </c>
      <c r="BR104" s="21"/>
      <c r="BS104" s="35">
        <f t="shared" si="113"/>
        <v>45717</v>
      </c>
      <c r="BT104" s="24">
        <f t="shared" si="58"/>
        <v>2.1459276210266613E-2</v>
      </c>
      <c r="BU104" s="24">
        <f t="shared" si="49"/>
        <v>1.0488984243917994E-4</v>
      </c>
      <c r="BV104" s="24">
        <f t="shared" si="50"/>
        <v>2.8937411142416092E-3</v>
      </c>
      <c r="BW104" s="24">
        <f t="shared" si="65"/>
        <v>2.2249257021815252E-3</v>
      </c>
      <c r="BX104" s="24">
        <f t="shared" si="66"/>
        <v>8.9249445938223654E-4</v>
      </c>
      <c r="BY104" s="24">
        <f t="shared" si="67"/>
        <v>1.7798242524190238E-3</v>
      </c>
      <c r="BZ104" s="24">
        <f t="shared" si="114"/>
        <v>1.6536668702038736E-3</v>
      </c>
      <c r="CA104" s="24">
        <f t="shared" si="115"/>
        <v>3.502860229912234E-4</v>
      </c>
      <c r="CB104" s="24">
        <f t="shared" si="116"/>
        <v>4.4914454182571332E-4</v>
      </c>
      <c r="CC104" s="24">
        <f t="shared" si="117"/>
        <v>5.1570656295456072E-3</v>
      </c>
      <c r="CD104" s="24">
        <f t="shared" si="118"/>
        <v>5.6535857259675144E-3</v>
      </c>
      <c r="CE104" s="24">
        <f t="shared" si="119"/>
        <v>6.719294254722175E-4</v>
      </c>
      <c r="CF104" s="24">
        <f t="shared" si="120"/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si="68"/>
        <v>8710.4648667300007</v>
      </c>
      <c r="S105" s="19">
        <f t="shared" si="52"/>
        <v>8426.3744438679896</v>
      </c>
      <c r="T105" s="19">
        <f t="shared" si="53"/>
        <v>8035.1592904270155</v>
      </c>
      <c r="U105" s="19">
        <f t="shared" si="54"/>
        <v>7245.4407460488519</v>
      </c>
      <c r="V105" s="19"/>
      <c r="W105" s="20">
        <f t="shared" si="55"/>
        <v>7936.8552709383603</v>
      </c>
      <c r="X105" s="21"/>
      <c r="Y105" s="41">
        <f t="shared" si="69"/>
        <v>2.8667830962877838E-2</v>
      </c>
      <c r="Z105" s="24">
        <f t="shared" si="70"/>
        <v>3.3233441196655722E-2</v>
      </c>
      <c r="AA105" s="24">
        <f t="shared" si="71"/>
        <v>2.3445812308895864E-2</v>
      </c>
      <c r="AB105" s="24">
        <f t="shared" si="72"/>
        <v>3.9289559571060062E-2</v>
      </c>
      <c r="AC105" s="24">
        <f t="shared" si="73"/>
        <v>1.4615240112548111E-2</v>
      </c>
      <c r="AD105" s="24">
        <f t="shared" si="74"/>
        <v>6.4733042213998004E-3</v>
      </c>
      <c r="AE105" s="24">
        <f t="shared" si="75"/>
        <v>2.2645222537908793E-2</v>
      </c>
      <c r="AF105" s="24">
        <f t="shared" si="76"/>
        <v>1.2753038774494518E-2</v>
      </c>
      <c r="AG105" s="24">
        <f t="shared" si="77"/>
        <v>4.5468244733513075E-2</v>
      </c>
      <c r="AH105" s="24">
        <f t="shared" si="78"/>
        <v>4.4406174751008276E-2</v>
      </c>
      <c r="AI105" s="24">
        <f t="shared" si="79"/>
        <v>1.6808870632783357E-2</v>
      </c>
      <c r="AJ105" s="24">
        <f t="shared" si="80"/>
        <v>3.7450513133038266E-2</v>
      </c>
      <c r="AK105" s="24">
        <f t="shared" si="81"/>
        <v>2.471594376662245E-2</v>
      </c>
      <c r="AL105" s="24">
        <f t="shared" si="82"/>
        <v>1.9182401249122183E-2</v>
      </c>
      <c r="AM105" s="24">
        <f t="shared" si="83"/>
        <v>3.3028332269362526E-2</v>
      </c>
      <c r="AN105" s="24">
        <f t="shared" si="84"/>
        <v>1.8530634728703754E-2</v>
      </c>
      <c r="AO105" s="24">
        <f t="shared" si="85"/>
        <v>2.866798917653024E-2</v>
      </c>
      <c r="AP105" s="24">
        <f t="shared" si="86"/>
        <v>3.2748059147537534E-2</v>
      </c>
      <c r="AQ105" s="24">
        <f t="shared" si="87"/>
        <v>3.2847606084017045E-2</v>
      </c>
      <c r="AR105" s="24">
        <f t="shared" si="88"/>
        <v>3.0893335505134178E-2</v>
      </c>
      <c r="AS105" s="24" t="e">
        <f t="shared" si="89"/>
        <v>#DIV/0!</v>
      </c>
      <c r="AT105" s="24">
        <f t="shared" si="90"/>
        <v>2.6092318463824427E-2</v>
      </c>
      <c r="AU105" s="21"/>
      <c r="AV105" s="24">
        <f t="shared" si="91"/>
        <v>0.48901001818797107</v>
      </c>
      <c r="AW105" s="24">
        <f t="shared" si="92"/>
        <v>0.40320686490190427</v>
      </c>
      <c r="AX105" s="24">
        <f t="shared" si="93"/>
        <v>0.3841080387233724</v>
      </c>
      <c r="AY105" s="24">
        <f t="shared" si="94"/>
        <v>0.41120924657832347</v>
      </c>
      <c r="AZ105" s="24">
        <f t="shared" si="95"/>
        <v>1.1148528003111124</v>
      </c>
      <c r="BA105" s="24">
        <f t="shared" si="96"/>
        <v>0.29341629643896572</v>
      </c>
      <c r="BB105" s="24">
        <f t="shared" si="97"/>
        <v>0.4229526976014617</v>
      </c>
      <c r="BC105" s="24">
        <f t="shared" si="98"/>
        <v>0.39750155932961162</v>
      </c>
      <c r="BD105" s="24">
        <f t="shared" si="99"/>
        <v>0.53821322692539608</v>
      </c>
      <c r="BE105" s="24">
        <f t="shared" si="100"/>
        <v>0.48892023529557171</v>
      </c>
      <c r="BF105" s="24">
        <f t="shared" si="101"/>
        <v>1.1582078325048974</v>
      </c>
      <c r="BG105" s="24">
        <f t="shared" si="102"/>
        <v>0.77127223220327656</v>
      </c>
      <c r="BH105" s="24">
        <f t="shared" si="103"/>
        <v>0.33821580555604025</v>
      </c>
      <c r="BI105" s="24">
        <f t="shared" si="104"/>
        <v>0.35259544096136231</v>
      </c>
      <c r="BJ105" s="24">
        <f t="shared" si="105"/>
        <v>0.45333490699891765</v>
      </c>
      <c r="BK105" s="24">
        <f t="shared" si="106"/>
        <v>0.7487732597357919</v>
      </c>
      <c r="BL105" s="24">
        <f t="shared" si="107"/>
        <v>0.48900730130206593</v>
      </c>
      <c r="BM105" s="24">
        <f t="shared" si="108"/>
        <v>0.43921638980112143</v>
      </c>
      <c r="BN105" s="24">
        <f t="shared" si="109"/>
        <v>0.48462654003391381</v>
      </c>
      <c r="BO105" s="24">
        <f t="shared" si="110"/>
        <v>0.38860989902828691</v>
      </c>
      <c r="BP105" s="24" t="e">
        <f t="shared" si="111"/>
        <v>#DIV/0!</v>
      </c>
      <c r="BQ105" s="24">
        <f t="shared" si="112"/>
        <v>0.42769473615534204</v>
      </c>
      <c r="BR105" s="21"/>
      <c r="BS105" s="35">
        <f t="shared" si="113"/>
        <v>45748</v>
      </c>
      <c r="BT105" s="24">
        <f t="shared" si="58"/>
        <v>1.1900318034663165E-2</v>
      </c>
      <c r="BU105" s="24">
        <f t="shared" si="49"/>
        <v>5.2066457447952699E-4</v>
      </c>
      <c r="BV105" s="24">
        <f t="shared" si="50"/>
        <v>3.7513216015391451E-3</v>
      </c>
      <c r="BW105" s="24">
        <f t="shared" si="65"/>
        <v>1.3205413881723278E-3</v>
      </c>
      <c r="BX105" s="24">
        <f t="shared" si="66"/>
        <v>3.4063554190797498E-4</v>
      </c>
      <c r="BY105" s="24">
        <f t="shared" si="67"/>
        <v>1.6447017788936544E-3</v>
      </c>
      <c r="BZ105" s="24">
        <f t="shared" si="114"/>
        <v>1.0695944862890736E-3</v>
      </c>
      <c r="CA105" s="24">
        <f t="shared" si="115"/>
        <v>1.0553346998892327E-3</v>
      </c>
      <c r="CB105" s="24">
        <f t="shared" si="116"/>
        <v>2.246078365504888E-3</v>
      </c>
      <c r="CC105" s="24">
        <f t="shared" si="117"/>
        <v>3.440290926117363E-4</v>
      </c>
      <c r="CD105" s="24">
        <f t="shared" si="118"/>
        <v>3.6742361064274463E-3</v>
      </c>
      <c r="CE105" s="24">
        <f t="shared" si="119"/>
        <v>8.0070506830226399E-4</v>
      </c>
      <c r="CF105" s="24">
        <f t="shared" si="120"/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si="68"/>
        <v>8817.0099008099987</v>
      </c>
      <c r="S106" s="19">
        <f t="shared" si="52"/>
        <v>8497.8797425234279</v>
      </c>
      <c r="T106" s="19">
        <f t="shared" si="53"/>
        <v>8116.2202118057485</v>
      </c>
      <c r="U106" s="19">
        <f t="shared" si="54"/>
        <v>7350.1438654454023</v>
      </c>
      <c r="V106" s="19"/>
      <c r="W106" s="20">
        <f t="shared" si="55"/>
        <v>8070.4684548400764</v>
      </c>
      <c r="X106" s="21"/>
      <c r="Y106" s="41">
        <f t="shared" si="69"/>
        <v>1.2233061689830071E-2</v>
      </c>
      <c r="Z106" s="24">
        <f t="shared" si="70"/>
        <v>7.2274923828743454E-3</v>
      </c>
      <c r="AA106" s="24">
        <f t="shared" si="71"/>
        <v>5.0001240118189294E-3</v>
      </c>
      <c r="AB106" s="24">
        <f t="shared" si="72"/>
        <v>1.0378288328382279E-2</v>
      </c>
      <c r="AC106" s="24">
        <f t="shared" si="73"/>
        <v>2.5720860052769412E-2</v>
      </c>
      <c r="AD106" s="24">
        <f t="shared" si="74"/>
        <v>1.1856145550438235E-2</v>
      </c>
      <c r="AE106" s="24">
        <f t="shared" si="75"/>
        <v>3.5154443016687242E-2</v>
      </c>
      <c r="AF106" s="24">
        <f t="shared" si="76"/>
        <v>-2.8901422179854475E-3</v>
      </c>
      <c r="AG106" s="24">
        <f t="shared" si="77"/>
        <v>4.4449632948885043E-2</v>
      </c>
      <c r="AH106" s="24">
        <f t="shared" si="78"/>
        <v>1.5641646898779227E-2</v>
      </c>
      <c r="AI106" s="24">
        <f t="shared" si="79"/>
        <v>2.7041970184874975E-2</v>
      </c>
      <c r="AJ106" s="24">
        <f t="shared" si="80"/>
        <v>-1.2208417988346376E-4</v>
      </c>
      <c r="AK106" s="24">
        <f t="shared" si="81"/>
        <v>2.8869260399079888E-2</v>
      </c>
      <c r="AL106" s="24">
        <f t="shared" si="82"/>
        <v>-2.7517125906754591E-2</v>
      </c>
      <c r="AM106" s="24">
        <f t="shared" si="83"/>
        <v>1.8175574727042676E-2</v>
      </c>
      <c r="AN106" s="24">
        <f t="shared" si="84"/>
        <v>1.3810271951895992E-2</v>
      </c>
      <c r="AO106" s="24">
        <f t="shared" si="85"/>
        <v>1.2231842468815923E-2</v>
      </c>
      <c r="AP106" s="24">
        <f t="shared" si="86"/>
        <v>8.485891427181258E-3</v>
      </c>
      <c r="AQ106" s="24">
        <f t="shared" si="87"/>
        <v>1.0088278084954494E-2</v>
      </c>
      <c r="AR106" s="24">
        <f t="shared" si="88"/>
        <v>1.4450897200925628E-2</v>
      </c>
      <c r="AS106" s="24" t="e">
        <f t="shared" si="89"/>
        <v>#DIV/0!</v>
      </c>
      <c r="AT106" s="24">
        <f t="shared" si="90"/>
        <v>1.6834524423162245E-2</v>
      </c>
      <c r="AU106" s="21"/>
      <c r="AV106" s="24">
        <f t="shared" si="91"/>
        <v>0.44688859837593387</v>
      </c>
      <c r="AW106" s="24">
        <f t="shared" si="92"/>
        <v>0.35050835631409005</v>
      </c>
      <c r="AX106" s="24">
        <f t="shared" si="93"/>
        <v>0.31016647285263166</v>
      </c>
      <c r="AY106" s="24">
        <f t="shared" si="94"/>
        <v>0.36980669773384256</v>
      </c>
      <c r="AZ106" s="24">
        <f t="shared" si="95"/>
        <v>1.1552331043015149</v>
      </c>
      <c r="BA106" s="24">
        <f t="shared" si="96"/>
        <v>0.26963088552085113</v>
      </c>
      <c r="BB106" s="24">
        <f t="shared" si="97"/>
        <v>0.44535154101463492</v>
      </c>
      <c r="BC106" s="24">
        <f t="shared" si="98"/>
        <v>0.32047403265327601</v>
      </c>
      <c r="BD106" s="24">
        <f t="shared" si="99"/>
        <v>0.49247069111554098</v>
      </c>
      <c r="BE106" s="24">
        <f t="shared" si="100"/>
        <v>0.46566205930496563</v>
      </c>
      <c r="BF106" s="24">
        <f t="shared" si="101"/>
        <v>1.155439198872747</v>
      </c>
      <c r="BG106" s="24">
        <f t="shared" si="102"/>
        <v>0.67410718443346895</v>
      </c>
      <c r="BH106" s="24">
        <f t="shared" si="103"/>
        <v>0.3330784511860021</v>
      </c>
      <c r="BI106" s="24">
        <f t="shared" si="104"/>
        <v>0.21620005756355121</v>
      </c>
      <c r="BJ106" s="24">
        <f t="shared" si="105"/>
        <v>0.43043706822006222</v>
      </c>
      <c r="BK106" s="24">
        <f t="shared" si="106"/>
        <v>0.69936782758261162</v>
      </c>
      <c r="BL106" s="24">
        <f t="shared" si="107"/>
        <v>0.4468844208842071</v>
      </c>
      <c r="BM106" s="24">
        <f t="shared" si="108"/>
        <v>0.38950120300936986</v>
      </c>
      <c r="BN106" s="24">
        <f t="shared" si="109"/>
        <v>0.4404310222458192</v>
      </c>
      <c r="BO106" s="24">
        <f t="shared" si="110"/>
        <v>0.36045889154731547</v>
      </c>
      <c r="BP106" s="24" t="e">
        <f t="shared" si="111"/>
        <v>#DIV/0!</v>
      </c>
      <c r="BQ106" s="24">
        <f t="shared" si="112"/>
        <v>0.3979788817816583</v>
      </c>
      <c r="BR106" s="21"/>
      <c r="BS106" s="35">
        <f t="shared" si="113"/>
        <v>45778</v>
      </c>
      <c r="BT106" s="24">
        <f t="shared" si="58"/>
        <v>2.5995261635977456E-3</v>
      </c>
      <c r="BU106" s="24">
        <f t="shared" si="49"/>
        <v>1.1047479801011533E-4</v>
      </c>
      <c r="BV106" s="24">
        <f t="shared" si="50"/>
        <v>1.0011387590717097E-3</v>
      </c>
      <c r="BW106" s="24">
        <f t="shared" si="65"/>
        <v>2.2922277815718268E-3</v>
      </c>
      <c r="BX106" s="24">
        <f t="shared" si="66"/>
        <v>6.1042816875446319E-4</v>
      </c>
      <c r="BY106" s="24">
        <f t="shared" si="67"/>
        <v>2.5382864177919376E-3</v>
      </c>
      <c r="BZ106" s="24">
        <f t="shared" si="114"/>
        <v>-2.3864541002047802E-4</v>
      </c>
      <c r="CA106" s="24">
        <f t="shared" si="115"/>
        <v>1.0485421561144633E-3</v>
      </c>
      <c r="CB106" s="24">
        <f t="shared" si="116"/>
        <v>8.0326397671641502E-4</v>
      </c>
      <c r="CC106" s="24">
        <f t="shared" si="117"/>
        <v>5.470904485636583E-4</v>
      </c>
      <c r="CD106" s="24">
        <f t="shared" si="118"/>
        <v>-1.2079832417557729E-5</v>
      </c>
      <c r="CE106" s="24">
        <f t="shared" si="119"/>
        <v>9.3166412323533124E-4</v>
      </c>
      <c r="CF106" s="24">
        <f t="shared" si="120"/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si="68"/>
        <v>8924.3850557399983</v>
      </c>
      <c r="S107" s="19">
        <f t="shared" si="52"/>
        <v>8579.8270557109863</v>
      </c>
      <c r="T107" s="19">
        <f t="shared" si="53"/>
        <v>8254.06534236673</v>
      </c>
      <c r="U107" s="19">
        <f t="shared" si="54"/>
        <v>7476.5019734913803</v>
      </c>
      <c r="V107" s="19"/>
      <c r="W107" s="20">
        <f t="shared" si="55"/>
        <v>8213.8877442067369</v>
      </c>
      <c r="X107" s="21"/>
      <c r="Y107" s="41">
        <f t="shared" si="69"/>
        <v>1.2177238193853412E-2</v>
      </c>
      <c r="Z107" s="24">
        <f t="shared" si="70"/>
        <v>1.8490763605603089E-3</v>
      </c>
      <c r="AA107" s="24">
        <f t="shared" si="71"/>
        <v>2.6435946439879565E-2</v>
      </c>
      <c r="AB107" s="24">
        <f t="shared" si="72"/>
        <v>1.8799004324389745E-2</v>
      </c>
      <c r="AC107" s="24">
        <f t="shared" si="73"/>
        <v>1.8219792541841251E-2</v>
      </c>
      <c r="AD107" s="24">
        <f t="shared" si="74"/>
        <v>2.0534192923373995E-2</v>
      </c>
      <c r="AE107" s="24">
        <f t="shared" si="75"/>
        <v>1.9240080108038571E-2</v>
      </c>
      <c r="AF107" s="24">
        <f t="shared" si="76"/>
        <v>1.3841675876817172E-2</v>
      </c>
      <c r="AG107" s="24">
        <f t="shared" si="77"/>
        <v>5.4390760031102214E-3</v>
      </c>
      <c r="AH107" s="24">
        <f t="shared" si="78"/>
        <v>1.9415521903489497E-2</v>
      </c>
      <c r="AI107" s="24">
        <f t="shared" si="79"/>
        <v>4.9231341477194768E-2</v>
      </c>
      <c r="AJ107" s="24">
        <f t="shared" si="80"/>
        <v>1.6491582102919899E-2</v>
      </c>
      <c r="AK107" s="24">
        <f t="shared" si="81"/>
        <v>3.7326903005963086E-3</v>
      </c>
      <c r="AL107" s="24">
        <f t="shared" si="82"/>
        <v>-1.1341549232162462E-2</v>
      </c>
      <c r="AM107" s="24">
        <f t="shared" si="83"/>
        <v>1.3841458611344004E-2</v>
      </c>
      <c r="AN107" s="24">
        <f t="shared" si="84"/>
        <v>1.9278186515554019E-2</v>
      </c>
      <c r="AO107" s="24">
        <f t="shared" si="85"/>
        <v>1.2178182415348626E-2</v>
      </c>
      <c r="AP107" s="24">
        <f t="shared" si="86"/>
        <v>9.6432658110578995E-3</v>
      </c>
      <c r="AQ107" s="24">
        <f t="shared" si="87"/>
        <v>1.6983907159206169E-2</v>
      </c>
      <c r="AR107" s="24">
        <f t="shared" si="88"/>
        <v>1.7191242832676368E-2</v>
      </c>
      <c r="AS107" s="24" t="e">
        <f t="shared" si="89"/>
        <v>#DIV/0!</v>
      </c>
      <c r="AT107" s="24">
        <f t="shared" si="90"/>
        <v>1.7770875404468978E-2</v>
      </c>
      <c r="AU107" s="21"/>
      <c r="AV107" s="24">
        <f t="shared" si="91"/>
        <v>0.3979725047669338</v>
      </c>
      <c r="AW107" s="24">
        <f t="shared" si="92"/>
        <v>0.31166990813359918</v>
      </c>
      <c r="AX107" s="24">
        <f t="shared" si="93"/>
        <v>0.32434721483423967</v>
      </c>
      <c r="AY107" s="24">
        <f t="shared" si="94"/>
        <v>0.35486191824105195</v>
      </c>
      <c r="AZ107" s="24">
        <f t="shared" si="95"/>
        <v>0.82510470003931968</v>
      </c>
      <c r="BA107" s="24">
        <f t="shared" si="96"/>
        <v>0.26527276153232227</v>
      </c>
      <c r="BB107" s="24">
        <f t="shared" si="97"/>
        <v>0.39829930737797725</v>
      </c>
      <c r="BC107" s="24">
        <f t="shared" si="98"/>
        <v>0.27868753922182421</v>
      </c>
      <c r="BD107" s="24">
        <f t="shared" si="99"/>
        <v>0.42292417283170725</v>
      </c>
      <c r="BE107" s="24">
        <f t="shared" si="100"/>
        <v>0.43210361085555937</v>
      </c>
      <c r="BF107" s="24">
        <f t="shared" si="101"/>
        <v>1.0635552237639998</v>
      </c>
      <c r="BG107" s="24">
        <f t="shared" si="102"/>
        <v>0.61013615813945954</v>
      </c>
      <c r="BH107" s="24">
        <f t="shared" si="103"/>
        <v>0.31444714513149918</v>
      </c>
      <c r="BI107" s="24">
        <f t="shared" si="104"/>
        <v>0.13675737382658681</v>
      </c>
      <c r="BJ107" s="24">
        <f t="shared" si="105"/>
        <v>0.40740490416805608</v>
      </c>
      <c r="BK107" s="24">
        <f t="shared" si="106"/>
        <v>0.55442925273294708</v>
      </c>
      <c r="BL107" s="24">
        <f t="shared" si="107"/>
        <v>0.39796985775058946</v>
      </c>
      <c r="BM107" s="24">
        <f t="shared" si="108"/>
        <v>0.35775631292476562</v>
      </c>
      <c r="BN107" s="24">
        <f t="shared" si="109"/>
        <v>0.41322830220843754</v>
      </c>
      <c r="BO107" s="24">
        <f t="shared" si="110"/>
        <v>0.34405466083051306</v>
      </c>
      <c r="BP107" s="24" t="e">
        <f t="shared" si="111"/>
        <v>#DIV/0!</v>
      </c>
      <c r="BQ107" s="24">
        <f t="shared" si="112"/>
        <v>0.36759365307674052</v>
      </c>
      <c r="BR107" s="21"/>
      <c r="BS107" s="35">
        <f t="shared" si="113"/>
        <v>45809</v>
      </c>
      <c r="BT107" s="24">
        <f t="shared" si="58"/>
        <v>6.6177209431122423E-4</v>
      </c>
      <c r="BU107" s="24">
        <f t="shared" si="49"/>
        <v>5.7991307531805945E-4</v>
      </c>
      <c r="BV107" s="24">
        <f t="shared" si="50"/>
        <v>1.81011796302184E-3</v>
      </c>
      <c r="BW107" s="24">
        <f t="shared" si="65"/>
        <v>1.6453730616462477E-3</v>
      </c>
      <c r="BX107" s="24">
        <f t="shared" si="66"/>
        <v>1.0568343914750579E-3</v>
      </c>
      <c r="BY107" s="24">
        <f t="shared" si="67"/>
        <v>1.4206657575557939E-3</v>
      </c>
      <c r="BZ107" s="24">
        <f t="shared" si="114"/>
        <v>1.1258616829933645E-3</v>
      </c>
      <c r="CA107" s="24">
        <f t="shared" si="115"/>
        <v>1.3238836772702352E-4</v>
      </c>
      <c r="CB107" s="24">
        <f t="shared" si="116"/>
        <v>1.0004257586827157E-3</v>
      </c>
      <c r="CC107" s="24">
        <f t="shared" si="117"/>
        <v>1.0105787133316074E-3</v>
      </c>
      <c r="CD107" s="24">
        <f t="shared" si="118"/>
        <v>1.6118710625913147E-3</v>
      </c>
      <c r="CE107" s="24">
        <f t="shared" si="119"/>
        <v>1.2244057094285701E-4</v>
      </c>
      <c r="CF107" s="24">
        <f t="shared" si="120"/>
        <v>1.2178242499597106E-2</v>
      </c>
    </row>
    <row r="108" spans="1:84" x14ac:dyDescent="0.25">
      <c r="A108" s="31">
        <f>+[1]NOA!A109</f>
        <v>45839</v>
      </c>
      <c r="B108" s="17">
        <f>+[1]NOA!B109</f>
        <v>9073.9428000000007</v>
      </c>
      <c r="C108" s="17">
        <f>+[1]NOA!C109</f>
        <v>9261.4110000000001</v>
      </c>
      <c r="D108" s="17">
        <f>+[1]NOA!D109</f>
        <v>6393.1004000000003</v>
      </c>
      <c r="E108" s="17">
        <f>+[1]NOA!E109</f>
        <v>6971.9453999999996</v>
      </c>
      <c r="F108" s="17">
        <f>+[1]NOA!F109</f>
        <v>11851.175800000001</v>
      </c>
      <c r="G108" s="17">
        <f>+[1]NOA!G109</f>
        <v>7662.0901999999996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8501.5185999999994</v>
      </c>
      <c r="K108" s="17">
        <f>+[1]NOA!K109</f>
        <v>7995.2070999999996</v>
      </c>
      <c r="L108" s="17">
        <f>+[1]NOA!L109</f>
        <v>9457.1162999999997</v>
      </c>
      <c r="M108" s="17">
        <f>+[1]NOA!M109</f>
        <v>11318.6165</v>
      </c>
      <c r="N108" s="17">
        <f>+[1]NOA!N109</f>
        <v>8603.9074000000001</v>
      </c>
      <c r="O108" s="18">
        <f>+[1]NOA!R109</f>
        <v>7476.2527</v>
      </c>
      <c r="P108" s="19">
        <f>+[1]NOA!S109</f>
        <v>9174.1101999999992</v>
      </c>
      <c r="Q108" s="20">
        <f>+[1]NOA!T109</f>
        <v>9827.2322999999997</v>
      </c>
      <c r="R108" s="18">
        <f t="shared" si="68"/>
        <v>9074.0010088199997</v>
      </c>
      <c r="S108" s="19">
        <f t="shared" si="52"/>
        <v>8712.467655629498</v>
      </c>
      <c r="T108" s="19">
        <f t="shared" si="53"/>
        <v>8383.9092900362812</v>
      </c>
      <c r="U108" s="19">
        <f t="shared" si="54"/>
        <v>7541.656753843391</v>
      </c>
      <c r="V108" s="19"/>
      <c r="W108" s="20">
        <f t="shared" si="55"/>
        <v>8322.4444148485491</v>
      </c>
      <c r="X108" s="21"/>
      <c r="Y108" s="41">
        <f t="shared" si="69"/>
        <v>1.6764289838723689E-2</v>
      </c>
      <c r="Z108" s="24">
        <f t="shared" si="70"/>
        <v>1.5677678196091005E-2</v>
      </c>
      <c r="AA108" s="24">
        <f t="shared" si="71"/>
        <v>7.944886886883884E-3</v>
      </c>
      <c r="AB108" s="24">
        <f t="shared" si="72"/>
        <v>-2.8879862307078508E-3</v>
      </c>
      <c r="AC108" s="24">
        <f t="shared" si="73"/>
        <v>2.3240697074650818E-2</v>
      </c>
      <c r="AD108" s="24">
        <f t="shared" si="74"/>
        <v>1.2564359092432031E-2</v>
      </c>
      <c r="AE108" s="24">
        <f t="shared" si="75"/>
        <v>6.1250852337260131E-3</v>
      </c>
      <c r="AF108" s="24">
        <f t="shared" si="76"/>
        <v>2.9712121864764907E-2</v>
      </c>
      <c r="AG108" s="24">
        <f t="shared" si="77"/>
        <v>2.0461507823614999E-2</v>
      </c>
      <c r="AH108" s="24">
        <f t="shared" si="78"/>
        <v>2.7165584104580365E-2</v>
      </c>
      <c r="AI108" s="24">
        <f t="shared" si="79"/>
        <v>1.5944492492120599E-2</v>
      </c>
      <c r="AJ108" s="24">
        <f t="shared" si="80"/>
        <v>3.2402803060828322E-2</v>
      </c>
      <c r="AK108" s="24">
        <f t="shared" si="81"/>
        <v>7.706366289793376E-3</v>
      </c>
      <c r="AL108" s="24">
        <f t="shared" si="82"/>
        <v>2.1797668130433046E-2</v>
      </c>
      <c r="AM108" s="24">
        <f t="shared" si="83"/>
        <v>1.3961005455705555E-2</v>
      </c>
      <c r="AN108" s="24">
        <f t="shared" si="84"/>
        <v>2.4239465716293873E-2</v>
      </c>
      <c r="AO108" s="24">
        <f t="shared" si="85"/>
        <v>1.6764847341920852E-2</v>
      </c>
      <c r="AP108" s="24">
        <f t="shared" si="86"/>
        <v>1.5459588993722351E-2</v>
      </c>
      <c r="AQ108" s="24">
        <f t="shared" si="87"/>
        <v>1.5730908623061701E-2</v>
      </c>
      <c r="AR108" s="24">
        <f t="shared" si="88"/>
        <v>8.7146075240831511E-3</v>
      </c>
      <c r="AS108" s="24" t="e">
        <f t="shared" si="89"/>
        <v>#DIV/0!</v>
      </c>
      <c r="AT108" s="24">
        <f t="shared" si="90"/>
        <v>1.3216234994004816E-2</v>
      </c>
      <c r="AU108" s="21"/>
      <c r="AV108" s="24">
        <f t="shared" si="91"/>
        <v>0.3722021130654487</v>
      </c>
      <c r="AW108" s="24">
        <f t="shared" si="92"/>
        <v>0.30976552970600535</v>
      </c>
      <c r="AX108" s="24">
        <f t="shared" si="93"/>
        <v>0.2579927972631324</v>
      </c>
      <c r="AY108" s="24">
        <f t="shared" si="94"/>
        <v>0.31500511426318289</v>
      </c>
      <c r="AZ108" s="24">
        <f t="shared" si="95"/>
        <v>0.74553509909561089</v>
      </c>
      <c r="BA108" s="24">
        <f t="shared" si="96"/>
        <v>0.23166296542531906</v>
      </c>
      <c r="BB108" s="24">
        <f t="shared" si="97"/>
        <v>0.34399731246434984</v>
      </c>
      <c r="BC108" s="24">
        <f t="shared" si="98"/>
        <v>0.28143582310507287</v>
      </c>
      <c r="BD108" s="24">
        <f t="shared" si="99"/>
        <v>0.40232342619251349</v>
      </c>
      <c r="BE108" s="24">
        <f t="shared" si="100"/>
        <v>0.36829356921932277</v>
      </c>
      <c r="BF108" s="24">
        <f t="shared" si="101"/>
        <v>0.97359598121782454</v>
      </c>
      <c r="BG108" s="24">
        <f t="shared" si="102"/>
        <v>0.5654626708870909</v>
      </c>
      <c r="BH108" s="24">
        <f t="shared" si="103"/>
        <v>0.27635837093085369</v>
      </c>
      <c r="BI108" s="24">
        <f t="shared" si="104"/>
        <v>0.13654661009219282</v>
      </c>
      <c r="BJ108" s="24">
        <f t="shared" si="105"/>
        <v>0.37868988223899658</v>
      </c>
      <c r="BK108" s="24">
        <f t="shared" si="106"/>
        <v>0.5172713334546668</v>
      </c>
      <c r="BL108" s="24">
        <f t="shared" si="107"/>
        <v>0.3721984454487326</v>
      </c>
      <c r="BM108" s="24">
        <f t="shared" si="108"/>
        <v>0.33597951927897918</v>
      </c>
      <c r="BN108" s="24">
        <f t="shared" si="109"/>
        <v>0.37097058522478354</v>
      </c>
      <c r="BO108" s="24">
        <f t="shared" si="110"/>
        <v>0.30133176885366342</v>
      </c>
      <c r="BP108" s="24" t="e">
        <f t="shared" si="111"/>
        <v>#DIV/0!</v>
      </c>
      <c r="BQ108" s="24">
        <f t="shared" si="112"/>
        <v>0.33223610339050036</v>
      </c>
      <c r="BR108" s="21"/>
      <c r="BS108" s="35">
        <f t="shared" si="113"/>
        <v>45839</v>
      </c>
      <c r="BT108" s="24">
        <f t="shared" si="58"/>
        <v>5.553682970604646E-3</v>
      </c>
      <c r="BU108" s="24">
        <f t="shared" si="49"/>
        <v>1.7673845014765091E-4</v>
      </c>
      <c r="BV108" s="24">
        <f t="shared" si="50"/>
        <v>-2.7989754797017779E-4</v>
      </c>
      <c r="BW108" s="24">
        <f t="shared" si="65"/>
        <v>2.1113249173240743E-3</v>
      </c>
      <c r="BX108" s="24">
        <f t="shared" si="66"/>
        <v>6.5198954763306298E-4</v>
      </c>
      <c r="BY108" s="24">
        <f t="shared" si="67"/>
        <v>4.5542524428744327E-4</v>
      </c>
      <c r="BZ108" s="24">
        <f t="shared" si="114"/>
        <v>2.4207146815582161E-3</v>
      </c>
      <c r="CA108" s="24">
        <f t="shared" si="115"/>
        <v>4.9472234601921324E-4</v>
      </c>
      <c r="CB108" s="24">
        <f t="shared" si="116"/>
        <v>1.4097740719594609E-3</v>
      </c>
      <c r="CC108" s="24">
        <f t="shared" si="117"/>
        <v>3.3927656686308762E-4</v>
      </c>
      <c r="CD108" s="24">
        <f t="shared" si="118"/>
        <v>3.1805174184059773E-3</v>
      </c>
      <c r="CE108" s="24">
        <f t="shared" si="119"/>
        <v>2.5067702821074893E-4</v>
      </c>
      <c r="CF108" s="24">
        <f t="shared" si="120"/>
        <v>1.6764945695043401E-2</v>
      </c>
    </row>
    <row r="109" spans="1:84" x14ac:dyDescent="0.25">
      <c r="A109" s="31">
        <f>+[1]NOA!A110</f>
        <v>45870</v>
      </c>
      <c r="B109" s="17">
        <f>+[1]NOA!B110</f>
        <v>9252.4989000000005</v>
      </c>
      <c r="C109" s="17">
        <f>+[1]NOA!C110</f>
        <v>9343.0282000000007</v>
      </c>
      <c r="D109" s="17">
        <f>+[1]NOA!D110</f>
        <v>6606.5518000000002</v>
      </c>
      <c r="E109" s="17">
        <f>+[1]NOA!E110</f>
        <v>6951.3996999999999</v>
      </c>
      <c r="F109" s="17">
        <f>+[1]NOA!F110</f>
        <v>12243.1327</v>
      </c>
      <c r="G109" s="17">
        <f>+[1]NOA!G110</f>
        <v>7704.0944</v>
      </c>
      <c r="H109" s="17">
        <f>+[1]NOA!H110</f>
        <v>10703.2798</v>
      </c>
      <c r="I109" s="17">
        <f>+[1]NOA!I110</f>
        <v>9214.3701000000001</v>
      </c>
      <c r="J109" s="17">
        <f>+[1]NOA!J110</f>
        <v>8579.5026999999991</v>
      </c>
      <c r="K109" s="17">
        <f>+[1]NOA!K110</f>
        <v>8177.1701999999996</v>
      </c>
      <c r="L109" s="17">
        <f>+[1]NOA!L110</f>
        <v>10120.233899999999</v>
      </c>
      <c r="M109" s="17">
        <f>+[1]NOA!M110</f>
        <v>11914.3253</v>
      </c>
      <c r="N109" s="17">
        <f>+[1]NOA!N110</f>
        <v>8781.0043000000005</v>
      </c>
      <c r="O109" s="18">
        <f>+[1]NOA!R110</f>
        <v>7429.4903000000004</v>
      </c>
      <c r="P109" s="19">
        <f>+[1]NOA!S110</f>
        <v>9362.1129999999994</v>
      </c>
      <c r="Q109" s="20">
        <f>+[1]NOA!T110</f>
        <v>10130.106299999999</v>
      </c>
      <c r="R109" s="18">
        <f t="shared" ref="R109" si="121">+SUMPRODUCT($C$3:$N$3,C109:N109)</f>
        <v>9252.5693502600006</v>
      </c>
      <c r="S109" s="19">
        <f t="shared" si="52"/>
        <v>8847.5377332880616</v>
      </c>
      <c r="T109" s="19">
        <f t="shared" si="53"/>
        <v>8563.8545485347458</v>
      </c>
      <c r="U109" s="19">
        <f t="shared" si="54"/>
        <v>7602.2790706537362</v>
      </c>
      <c r="V109" s="19"/>
      <c r="W109" s="20">
        <f t="shared" si="55"/>
        <v>8467.6604988561739</v>
      </c>
      <c r="X109" s="21"/>
      <c r="Y109" s="41">
        <f t="shared" ref="Y109" si="122">+B109/B108-1</f>
        <v>1.9677895699320436E-2</v>
      </c>
      <c r="Z109" s="24">
        <f t="shared" ref="Z109" si="123">+C109/C108-1</f>
        <v>8.8126096552674227E-3</v>
      </c>
      <c r="AA109" s="24">
        <f t="shared" ref="AA109" si="124">+D109/D108-1</f>
        <v>3.3387775358572513E-2</v>
      </c>
      <c r="AB109" s="24">
        <f t="shared" ref="AB109" si="125">+E109/E108-1</f>
        <v>-2.9469106284165658E-3</v>
      </c>
      <c r="AC109" s="24">
        <f t="shared" ref="AC109" si="126">+F109/F108-1</f>
        <v>3.3073249997692233E-2</v>
      </c>
      <c r="AD109" s="24">
        <f t="shared" ref="AD109" si="127">+G109/G108-1</f>
        <v>5.4820811167166639E-3</v>
      </c>
      <c r="AE109" s="24">
        <f t="shared" ref="AE109" si="128">+H109/H108-1</f>
        <v>1.4817378085176802E-2</v>
      </c>
      <c r="AF109" s="24">
        <f t="shared" ref="AF109" si="129">+I109/I108-1</f>
        <v>3.5047148974696851E-2</v>
      </c>
      <c r="AG109" s="24">
        <f t="shared" ref="AG109" si="130">+J109/J108-1</f>
        <v>9.172961169549021E-3</v>
      </c>
      <c r="AH109" s="24">
        <f t="shared" ref="AH109" si="131">+K109/K108-1</f>
        <v>2.2759022714996302E-2</v>
      </c>
      <c r="AI109" s="24">
        <f t="shared" ref="AI109" si="132">+L109/L108-1</f>
        <v>7.0118372129990503E-2</v>
      </c>
      <c r="AJ109" s="24">
        <f t="shared" ref="AJ109" si="133">+M109/M108-1</f>
        <v>5.2630884702207226E-2</v>
      </c>
      <c r="AK109" s="24">
        <f t="shared" ref="AK109" si="134">+N109/N108-1</f>
        <v>2.058331078737563E-2</v>
      </c>
      <c r="AL109" s="24">
        <f t="shared" ref="AL109" si="135">+O109/O108-1</f>
        <v>-6.2547912539124839E-3</v>
      </c>
      <c r="AM109" s="24">
        <f t="shared" ref="AM109" si="136">+P109/P108-1</f>
        <v>2.0492755798813045E-2</v>
      </c>
      <c r="AN109" s="24">
        <f t="shared" ref="AN109" si="137">+Q109/Q108-1</f>
        <v>3.0819867766838094E-2</v>
      </c>
      <c r="AO109" s="24">
        <f t="shared" ref="AO109" si="138">+R109/R108-1</f>
        <v>1.9679118535079532E-2</v>
      </c>
      <c r="AP109" s="24">
        <f t="shared" ref="AP109" si="139">+S109/S108-1</f>
        <v>1.5503079379731055E-2</v>
      </c>
      <c r="AQ109" s="24">
        <f t="shared" ref="AQ109" si="140">+T109/T108-1</f>
        <v>2.1463168585604597E-2</v>
      </c>
      <c r="AR109" s="24">
        <f t="shared" ref="AR109" si="141">+U109/U108-1</f>
        <v>8.038328816735163E-3</v>
      </c>
      <c r="AS109" s="24" t="e">
        <f t="shared" ref="AS109" si="142">+V109/V108-1</f>
        <v>#DIV/0!</v>
      </c>
      <c r="AT109" s="24">
        <f t="shared" ref="AT109" si="143">+W109/W108-1</f>
        <v>1.7448729816511133E-2</v>
      </c>
      <c r="AU109" s="21"/>
      <c r="AV109" s="24">
        <f t="shared" ref="AV109" si="144">+B109/B97-1</f>
        <v>0.33199871437095574</v>
      </c>
      <c r="AW109" s="24">
        <f t="shared" ref="AW109" si="145">+C109/C97-1</f>
        <v>0.26417833696305992</v>
      </c>
      <c r="AX109" s="24">
        <f t="shared" ref="AX109" si="146">+D109/D97-1</f>
        <v>0.26060273263099498</v>
      </c>
      <c r="AY109" s="24">
        <f t="shared" ref="AY109" si="147">+E109/E97-1</f>
        <v>0.26358784617994058</v>
      </c>
      <c r="AZ109" s="24">
        <f t="shared" ref="AZ109" si="148">+F109/F97-1</f>
        <v>0.54163657372561214</v>
      </c>
      <c r="BA109" s="24">
        <f t="shared" ref="BA109" si="149">+G109/G97-1</f>
        <v>0.18899771421694345</v>
      </c>
      <c r="BB109" s="24">
        <f t="shared" ref="BB109" si="150">+H109/H97-1</f>
        <v>0.30885626183181314</v>
      </c>
      <c r="BC109" s="24">
        <f t="shared" ref="BC109" si="151">+I109/I97-1</f>
        <v>0.28853655046386217</v>
      </c>
      <c r="BD109" s="24">
        <f t="shared" ref="BD109" si="152">+J109/J97-1</f>
        <v>0.34674588419313879</v>
      </c>
      <c r="BE109" s="24">
        <f t="shared" ref="BE109" si="153">+K109/K97-1</f>
        <v>0.35776494458044938</v>
      </c>
      <c r="BF109" s="24">
        <f t="shared" ref="BF109" si="154">+L109/L97-1</f>
        <v>0.95811114670800945</v>
      </c>
      <c r="BG109" s="24">
        <f t="shared" ref="BG109" si="155">+M109/M97-1</f>
        <v>0.5656985935616563</v>
      </c>
      <c r="BH109" s="24">
        <f t="shared" ref="BH109" si="156">+N109/N97-1</f>
        <v>0.29115433699426352</v>
      </c>
      <c r="BI109" s="24">
        <f t="shared" ref="BI109" si="157">+O109/O97-1</f>
        <v>5.3609096262586586E-2</v>
      </c>
      <c r="BJ109" s="24">
        <f t="shared" ref="BJ109" si="158">+P109/P97-1</f>
        <v>0.35809661039163454</v>
      </c>
      <c r="BK109" s="24">
        <f t="shared" ref="BK109" si="159">+Q109/Q97-1</f>
        <v>0.4317759623451114</v>
      </c>
      <c r="BL109" s="24">
        <f t="shared" ref="BL109" si="160">+R109/R97-1</f>
        <v>0.33199874524851736</v>
      </c>
      <c r="BM109" s="24">
        <f t="shared" ref="BM109" si="161">+S109/S97-1</f>
        <v>0.30263050070342756</v>
      </c>
      <c r="BN109" s="24">
        <f t="shared" ref="BN109" si="162">+T109/T97-1</f>
        <v>0.34897675781796211</v>
      </c>
      <c r="BO109" s="24">
        <f t="shared" ref="BO109" si="163">+U109/U97-1</f>
        <v>0.26991399053604015</v>
      </c>
      <c r="BP109" s="24" t="e">
        <f t="shared" ref="BP109" si="164">+V109/V97-1</f>
        <v>#DIV/0!</v>
      </c>
      <c r="BQ109" s="24">
        <f t="shared" ref="BQ109" si="165">+W109/W97-1</f>
        <v>0.30806539724041992</v>
      </c>
      <c r="BR109" s="21"/>
      <c r="BS109" s="35">
        <f t="shared" ref="BS109" si="166">+A109</f>
        <v>45870</v>
      </c>
      <c r="BT109" s="24">
        <f t="shared" ref="BT109" si="167">(C109-C108)/$B108*C$3</f>
        <v>3.1184551042133754E-3</v>
      </c>
      <c r="BU109" s="24">
        <f t="shared" ref="BU109" si="168">(D109-D108)/$B108*D$3</f>
        <v>7.3628729729263861E-4</v>
      </c>
      <c r="BV109" s="24">
        <f t="shared" ref="BV109" si="169">(E109-E108)/$B108*E$3</f>
        <v>-2.8008806601689833E-4</v>
      </c>
      <c r="BW109" s="24">
        <f t="shared" ref="BW109" si="170">(F109-F108)/$B108*F$3</f>
        <v>3.0237112581313549E-3</v>
      </c>
      <c r="BX109" s="24">
        <f t="shared" ref="BX109" si="171">(G109-G108)/$B108*G$3</f>
        <v>2.8330099678389186E-4</v>
      </c>
      <c r="BY109" s="24">
        <f t="shared" ref="BY109" si="172">(H109-H108)/$B108*H$3</f>
        <v>1.0902046208622863E-3</v>
      </c>
      <c r="BZ109" s="24">
        <f t="shared" ref="BZ109" si="173">(I109-I108)/$B108*I$3</f>
        <v>2.8917328705223904E-3</v>
      </c>
      <c r="CA109" s="24">
        <f t="shared" ref="CA109" si="174">(J109-J108)/$B108*J$3</f>
        <v>2.2259212279804005E-4</v>
      </c>
      <c r="CB109" s="24">
        <f t="shared" ref="CB109" si="175">(K109-K108)/$B108*K$3</f>
        <v>1.1931753030226281E-3</v>
      </c>
      <c r="CC109" s="24">
        <f t="shared" ref="CC109" si="176">(L109-L108)/$B108*L$3</f>
        <v>1.490818196473532E-3</v>
      </c>
      <c r="CD109" s="24">
        <f t="shared" ref="CD109" si="177">(M109-M108)/$B108*M$3</f>
        <v>5.2454742297912684E-3</v>
      </c>
      <c r="CE109" s="24">
        <f t="shared" ref="CE109" si="178">(N109-N108)/$B108*N$3</f>
        <v>6.6358084161606307E-4</v>
      </c>
      <c r="CF109" s="24">
        <f t="shared" ref="CF109" si="179">+SUM(BT109:CE109)</f>
        <v>1.967924477549057E-2</v>
      </c>
    </row>
    <row r="110" spans="1:84" x14ac:dyDescent="0.25">
      <c r="A110" s="31">
        <f>+[1]NOA!A111</f>
        <v>45901</v>
      </c>
      <c r="B110" s="17">
        <f>+[1]NOA!B111</f>
        <v>9455.5666000000001</v>
      </c>
      <c r="C110" s="17">
        <f>+[1]NOA!C111</f>
        <v>9506.1281999999992</v>
      </c>
      <c r="D110" s="17">
        <f>+[1]NOA!D111</f>
        <v>6697.8624</v>
      </c>
      <c r="E110" s="17">
        <f>+[1]NOA!E111</f>
        <v>7102.3473999999997</v>
      </c>
      <c r="F110" s="17">
        <f>+[1]NOA!F111</f>
        <v>12489.055700000001</v>
      </c>
      <c r="G110" s="17">
        <f>+[1]NOA!G111</f>
        <v>7881.8379999999997</v>
      </c>
      <c r="H110" s="17">
        <f>+[1]NOA!H111</f>
        <v>11022.9049</v>
      </c>
      <c r="I110" s="17">
        <f>+[1]NOA!I111</f>
        <v>9542.6607000000004</v>
      </c>
      <c r="J110" s="17">
        <f>+[1]NOA!J111</f>
        <v>8809.9233999999997</v>
      </c>
      <c r="K110" s="17">
        <f>+[1]NOA!K111</f>
        <v>8382.4079999999994</v>
      </c>
      <c r="L110" s="17">
        <f>+[1]NOA!L111</f>
        <v>10582.952300000001</v>
      </c>
      <c r="M110" s="17">
        <f>+[1]NOA!M111</f>
        <v>12117.0509</v>
      </c>
      <c r="N110" s="17">
        <f>+[1]NOA!N111</f>
        <v>8935.3649000000005</v>
      </c>
      <c r="O110" s="18">
        <f>+[1]NOA!R111</f>
        <v>7733.7358999999997</v>
      </c>
      <c r="P110" s="19">
        <f>+[1]NOA!S111</f>
        <v>9529.2733000000007</v>
      </c>
      <c r="Q110" s="20">
        <f>+[1]NOA!T111</f>
        <v>10399.7088</v>
      </c>
      <c r="R110" s="18">
        <f t="shared" ref="R110" si="180">+SUMPRODUCT($C$3:$N$3,C110:N110)</f>
        <v>9455.6454355699989</v>
      </c>
      <c r="S110" s="19">
        <f t="shared" si="52"/>
        <v>9014.0630837294575</v>
      </c>
      <c r="T110" s="19">
        <f t="shared" si="53"/>
        <v>8740.2648855428397</v>
      </c>
      <c r="U110" s="19">
        <f t="shared" si="54"/>
        <v>7771.1370028017245</v>
      </c>
      <c r="V110" s="19"/>
      <c r="W110" s="20">
        <f t="shared" si="55"/>
        <v>8701.2103994916342</v>
      </c>
      <c r="X110" s="21"/>
      <c r="Y110" s="41">
        <f t="shared" ref="Y110" si="181">+B110/B109-1</f>
        <v>2.1947335762450004E-2</v>
      </c>
      <c r="Z110" s="24">
        <f t="shared" ref="Z110" si="182">+C110/C109-1</f>
        <v>1.7456866928861281E-2</v>
      </c>
      <c r="AA110" s="24">
        <f t="shared" ref="AA110" si="183">+D110/D109-1</f>
        <v>1.3821219111609828E-2</v>
      </c>
      <c r="AB110" s="24">
        <f t="shared" ref="AB110" si="184">+E110/E109-1</f>
        <v>2.1714720274249144E-2</v>
      </c>
      <c r="AC110" s="24">
        <f t="shared" ref="AC110" si="185">+F110/F109-1</f>
        <v>2.0086607408902779E-2</v>
      </c>
      <c r="AD110" s="24">
        <f t="shared" ref="AD110" si="186">+G110/G109-1</f>
        <v>2.3071316467773162E-2</v>
      </c>
      <c r="AE110" s="24">
        <f t="shared" ref="AE110" si="187">+H110/H109-1</f>
        <v>2.9862351164546608E-2</v>
      </c>
      <c r="AF110" s="24">
        <f t="shared" ref="AF110" si="188">+I110/I109-1</f>
        <v>3.5628110922091061E-2</v>
      </c>
      <c r="AG110" s="24">
        <f t="shared" ref="AG110" si="189">+J110/J109-1</f>
        <v>2.6857116089024746E-2</v>
      </c>
      <c r="AH110" s="24">
        <f t="shared" ref="AH110" si="190">+K110/K109-1</f>
        <v>2.5098878338132069E-2</v>
      </c>
      <c r="AI110" s="24">
        <f t="shared" ref="AI110" si="191">+L110/L109-1</f>
        <v>4.5722105296400528E-2</v>
      </c>
      <c r="AJ110" s="24">
        <f t="shared" ref="AJ110" si="192">+M110/M109-1</f>
        <v>1.7015281595509135E-2</v>
      </c>
      <c r="AK110" s="24">
        <f t="shared" ref="AK110" si="193">+N110/N109-1</f>
        <v>1.7578923176247541E-2</v>
      </c>
      <c r="AL110" s="24">
        <f t="shared" ref="AL110" si="194">+O110/O109-1</f>
        <v>4.0951073050058184E-2</v>
      </c>
      <c r="AM110" s="24">
        <f t="shared" ref="AM110" si="195">+P110/P109-1</f>
        <v>1.7854975687646713E-2</v>
      </c>
      <c r="AN110" s="24">
        <f t="shared" ref="AN110" si="196">+Q110/Q109-1</f>
        <v>2.6613985284636321E-2</v>
      </c>
      <c r="AO110" s="24">
        <f t="shared" ref="AO110" si="197">+R110/R109-1</f>
        <v>2.1948074920864258E-2</v>
      </c>
      <c r="AP110" s="24">
        <f t="shared" ref="AP110" si="198">+S110/S109-1</f>
        <v>1.8821660382962735E-2</v>
      </c>
      <c r="AQ110" s="24">
        <f t="shared" ref="AQ110" si="199">+T110/T109-1</f>
        <v>2.0599408363174199E-2</v>
      </c>
      <c r="AR110" s="24">
        <f t="shared" ref="AR110" si="200">+U110/U109-1</f>
        <v>2.2211488236443699E-2</v>
      </c>
      <c r="AS110" s="24" t="e">
        <f t="shared" ref="AS110" si="201">+V110/V109-1</f>
        <v>#DIV/0!</v>
      </c>
      <c r="AT110" s="24">
        <f t="shared" ref="AT110" si="202">+W110/W109-1</f>
        <v>2.758139638061885E-2</v>
      </c>
      <c r="AU110" s="21"/>
      <c r="AV110" s="24">
        <f t="shared" ref="AV110" si="203">+B110/B98-1</f>
        <v>0.31621804880745197</v>
      </c>
      <c r="AW110" s="24">
        <f t="shared" ref="AW110" si="204">+C110/C98-1</f>
        <v>0.25984895773025185</v>
      </c>
      <c r="AX110" s="24">
        <f t="shared" ref="AX110" si="205">+D110/D98-1</f>
        <v>0.25949902350151599</v>
      </c>
      <c r="AY110" s="24">
        <f t="shared" ref="AY110" si="206">+E110/E98-1</f>
        <v>0.22805935133903277</v>
      </c>
      <c r="AZ110" s="24">
        <f t="shared" ref="AZ110" si="207">+F110/F98-1</f>
        <v>0.43269530553189561</v>
      </c>
      <c r="BA110" s="24">
        <f t="shared" ref="BA110" si="208">+G110/G98-1</f>
        <v>0.18728503364972315</v>
      </c>
      <c r="BB110" s="24">
        <f t="shared" ref="BB110" si="209">+H110/H98-1</f>
        <v>0.30615033260019375</v>
      </c>
      <c r="BC110" s="24">
        <f t="shared" ref="BC110" si="210">+I110/I98-1</f>
        <v>0.29122681463193456</v>
      </c>
      <c r="BD110" s="24">
        <f t="shared" ref="BD110" si="211">+J110/J98-1</f>
        <v>0.35452997969909372</v>
      </c>
      <c r="BE110" s="24">
        <f t="shared" ref="BE110" si="212">+K110/K98-1</f>
        <v>0.35728786086543218</v>
      </c>
      <c r="BF110" s="24">
        <f t="shared" ref="BF110" si="213">+L110/L98-1</f>
        <v>0.97423128733984865</v>
      </c>
      <c r="BG110" s="24">
        <f t="shared" ref="BG110" si="214">+M110/M98-1</f>
        <v>0.5436731217037758</v>
      </c>
      <c r="BH110" s="24">
        <f t="shared" ref="BH110" si="215">+N110/N98-1</f>
        <v>0.25845250492804528</v>
      </c>
      <c r="BI110" s="24">
        <f t="shared" ref="BI110" si="216">+O110/O98-1</f>
        <v>7.2380338012957512E-2</v>
      </c>
      <c r="BJ110" s="24">
        <f t="shared" ref="BJ110" si="217">+P110/P98-1</f>
        <v>0.34169453934016047</v>
      </c>
      <c r="BK110" s="24">
        <f t="shared" ref="BK110" si="218">+Q110/Q98-1</f>
        <v>0.39055205205367161</v>
      </c>
      <c r="BL110" s="24">
        <f t="shared" ref="BL110" si="219">+R110/R98-1</f>
        <v>0.31622087364760842</v>
      </c>
      <c r="BM110" s="24">
        <f t="shared" ref="BM110" si="220">+S110/S98-1</f>
        <v>0.29120840769841072</v>
      </c>
      <c r="BN110" s="24">
        <f t="shared" ref="BN110" si="221">+T110/T98-1</f>
        <v>0.32824171278625691</v>
      </c>
      <c r="BO110" s="24">
        <f t="shared" ref="BO110" si="222">+U110/U98-1</f>
        <v>0.25016679185624047</v>
      </c>
      <c r="BP110" s="24" t="e">
        <f t="shared" ref="BP110" si="223">+V110/V98-1</f>
        <v>#DIV/0!</v>
      </c>
      <c r="BQ110" s="24">
        <f t="shared" ref="BQ110" si="224">+W110/W98-1</f>
        <v>0.29826490359861513</v>
      </c>
      <c r="BR110" s="21"/>
      <c r="BS110" s="35">
        <f t="shared" ref="BS110" si="225">+A110</f>
        <v>45901</v>
      </c>
      <c r="BT110" s="24">
        <f t="shared" ref="BT110" si="226">(C110-C109)/$B109*C$3</f>
        <v>6.1115132907499717E-3</v>
      </c>
      <c r="BU110" s="24">
        <f t="shared" ref="BU110" si="227">(D110-D109)/$B109*D$3</f>
        <v>3.0889188000876106E-4</v>
      </c>
      <c r="BV110" s="24">
        <f t="shared" ref="BV110" si="228">(E110-E109)/$B109*E$3</f>
        <v>2.0180743269258821E-3</v>
      </c>
      <c r="BW110" s="24">
        <f t="shared" ref="BW110" si="229">(F110-F109)/$B109*F$3</f>
        <v>1.8605362925252602E-3</v>
      </c>
      <c r="BX110" s="24">
        <f t="shared" ref="BX110" si="230">(G110-G109)/$B109*G$3</f>
        <v>1.1756724791396609E-3</v>
      </c>
      <c r="BY110" s="24">
        <f t="shared" ref="BY110" si="231">(H110-H109)/$B109*H$3</f>
        <v>2.1866815709645692E-3</v>
      </c>
      <c r="BZ110" s="24">
        <f t="shared" ref="BZ110" si="232">(I110-I109)/$B109*I$3</f>
        <v>2.9839765190353084E-3</v>
      </c>
      <c r="CA110" s="24">
        <f t="shared" ref="CA110" si="233">(J110-J109)/$B109*J$3</f>
        <v>6.4500371137574672E-4</v>
      </c>
      <c r="CB110" s="24">
        <f t="shared" ref="CB110" si="234">(K110-K109)/$B109*K$3</f>
        <v>1.3198217294573243E-3</v>
      </c>
      <c r="CC110" s="24">
        <f t="shared" ref="CC110" si="235">(L110-L109)/$B109*L$3</f>
        <v>1.0202060504973453E-3</v>
      </c>
      <c r="CD110" s="24">
        <f t="shared" ref="CD110" si="236">(M110-M109)/$B109*M$3</f>
        <v>1.750637921178243E-3</v>
      </c>
      <c r="CE110" s="24">
        <f t="shared" ref="CE110" si="237">(N110-N109)/$B109*N$3</f>
        <v>5.6722626576048544E-4</v>
      </c>
      <c r="CF110" s="24">
        <f t="shared" ref="CF110" si="238">+SUM(BT110:CE110)</f>
        <v>2.1948242037618561E-2</v>
      </c>
    </row>
    <row r="111" spans="1:84" x14ac:dyDescent="0.25">
      <c r="A111" s="31">
        <f>+[1]NOA!A112</f>
        <v>45931</v>
      </c>
      <c r="B111" s="17">
        <f>+[1]NOA!B112</f>
        <v>9657.7445000000007</v>
      </c>
      <c r="C111" s="17">
        <f>+[1]NOA!C112</f>
        <v>9719.8248999999996</v>
      </c>
      <c r="D111" s="17">
        <f>+[1]NOA!D112</f>
        <v>6904.1035000000002</v>
      </c>
      <c r="E111" s="17">
        <f>+[1]NOA!E112</f>
        <v>7263.1203999999998</v>
      </c>
      <c r="F111" s="17">
        <f>+[1]NOA!F112</f>
        <v>12776.9169</v>
      </c>
      <c r="G111" s="17">
        <f>+[1]NOA!G112</f>
        <v>7997.9402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9019.0010999999995</v>
      </c>
      <c r="K111" s="17">
        <f>+[1]NOA!K112</f>
        <v>8531.8400999999994</v>
      </c>
      <c r="L111" s="17">
        <f>+[1]NOA!L112</f>
        <v>10751.647800000001</v>
      </c>
      <c r="M111" s="17">
        <f>+[1]NOA!M112</f>
        <v>12372.261399999999</v>
      </c>
      <c r="N111" s="17">
        <f>+[1]NOA!N112</f>
        <v>9143.2410999999993</v>
      </c>
      <c r="O111" s="18">
        <f>+[1]NOA!R112</f>
        <v>8044.17</v>
      </c>
      <c r="P111" s="19">
        <f>+[1]NOA!S112</f>
        <v>9706.2981</v>
      </c>
      <c r="Q111" s="20">
        <f>+[1]NOA!T112</f>
        <v>10621.813599999999</v>
      </c>
      <c r="R111" s="18">
        <f t="shared" ref="R111" si="239">+SUMPRODUCT($C$3:$N$3,C111:N111)</f>
        <v>9657.8228128099981</v>
      </c>
      <c r="S111" s="19">
        <f t="shared" si="52"/>
        <v>9209.4825958305009</v>
      </c>
      <c r="T111" s="19">
        <f t="shared" si="53"/>
        <v>8917.0535945576321</v>
      </c>
      <c r="U111" s="19">
        <f t="shared" si="54"/>
        <v>7925.4188831537358</v>
      </c>
      <c r="V111" s="19"/>
      <c r="W111" s="20">
        <f t="shared" si="55"/>
        <v>8872.978630735015</v>
      </c>
      <c r="X111" s="21"/>
      <c r="Y111" s="41">
        <f t="shared" ref="Y111" si="240">+B111/B110-1</f>
        <v>2.1381891593889257E-2</v>
      </c>
      <c r="Z111" s="24">
        <f t="shared" ref="Z111" si="241">+C111/C110-1</f>
        <v>2.2479888289324901E-2</v>
      </c>
      <c r="AA111" s="24">
        <f t="shared" ref="AA111" si="242">+D111/D110-1</f>
        <v>3.0792077782905825E-2</v>
      </c>
      <c r="AB111" s="24">
        <f t="shared" ref="AB111" si="243">+E111/E110-1</f>
        <v>2.2636600400594231E-2</v>
      </c>
      <c r="AC111" s="24">
        <f t="shared" ref="AC111" si="244">+F111/F110-1</f>
        <v>2.3049076480618158E-2</v>
      </c>
      <c r="AD111" s="24">
        <f t="shared" ref="AD111" si="245">+G111/G110-1</f>
        <v>1.4730345891402541E-2</v>
      </c>
      <c r="AE111" s="24">
        <f t="shared" ref="AE111" si="246">+H111/H110-1</f>
        <v>1.4563166556939233E-2</v>
      </c>
      <c r="AF111" s="24">
        <f t="shared" ref="AF111" si="247">+I111/I110-1</f>
        <v>2.3826614730208417E-2</v>
      </c>
      <c r="AG111" s="24">
        <f t="shared" ref="AG111" si="248">+J111/J110-1</f>
        <v>2.3732067863382333E-2</v>
      </c>
      <c r="AH111" s="24">
        <f t="shared" ref="AH111" si="249">+K111/K110-1</f>
        <v>1.7826870274030959E-2</v>
      </c>
      <c r="AI111" s="24">
        <f t="shared" ref="AI111" si="250">+L111/L110-1</f>
        <v>1.5940306184692776E-2</v>
      </c>
      <c r="AJ111" s="24">
        <f t="shared" ref="AJ111" si="251">+M111/M110-1</f>
        <v>2.1062096883656567E-2</v>
      </c>
      <c r="AK111" s="24">
        <f t="shared" ref="AK111" si="252">+N111/N110-1</f>
        <v>2.3264433218614045E-2</v>
      </c>
      <c r="AL111" s="24">
        <f t="shared" ref="AL111" si="253">+O111/O110-1</f>
        <v>4.0140250974952441E-2</v>
      </c>
      <c r="AM111" s="24">
        <f t="shared" ref="AM111" si="254">+P111/P110-1</f>
        <v>1.857694647082897E-2</v>
      </c>
      <c r="AN111" s="24">
        <f t="shared" ref="AN111" si="255">+Q111/Q110-1</f>
        <v>2.1356828760435986E-2</v>
      </c>
      <c r="AO111" s="24">
        <f t="shared" ref="AO111" si="256">+R111/R110-1</f>
        <v>2.1381658038853057E-2</v>
      </c>
      <c r="AP111" s="24">
        <f t="shared" ref="AP111" si="257">+S111/S110-1</f>
        <v>2.1679403648037443E-2</v>
      </c>
      <c r="AQ111" s="24">
        <f t="shared" ref="AQ111" si="258">+T111/T110-1</f>
        <v>2.0226928054230431E-2</v>
      </c>
      <c r="AR111" s="24">
        <f t="shared" ref="AR111" si="259">+U111/U110-1</f>
        <v>1.9853192691930088E-2</v>
      </c>
      <c r="AS111" s="24" t="e">
        <f t="shared" ref="AS111" si="260">+V111/V110-1</f>
        <v>#DIV/0!</v>
      </c>
      <c r="AT111" s="24">
        <f t="shared" ref="AT111" si="261">+W111/W110-1</f>
        <v>1.9740728399512797E-2</v>
      </c>
      <c r="AU111" s="21"/>
      <c r="AV111" s="24">
        <f t="shared" ref="AV111" si="262">+B111/B99-1</f>
        <v>0.31091467412341411</v>
      </c>
      <c r="AW111" s="24">
        <f t="shared" ref="AW111" si="263">+C111/C99-1</f>
        <v>0.27794767425242184</v>
      </c>
      <c r="AX111" s="24">
        <f t="shared" ref="AX111" si="264">+D111/D99-1</f>
        <v>0.26714518177194946</v>
      </c>
      <c r="AY111" s="24">
        <f t="shared" ref="AY111" si="265">+E111/E99-1</f>
        <v>0.20810158823221103</v>
      </c>
      <c r="AZ111" s="24">
        <f t="shared" ref="AZ111" si="266">+F111/F99-1</f>
        <v>0.39636745163785325</v>
      </c>
      <c r="BA111" s="24">
        <f t="shared" ref="BA111" si="267">+G111/G99-1</f>
        <v>0.17377386823460617</v>
      </c>
      <c r="BB111" s="24">
        <f t="shared" ref="BB111" si="268">+H111/H99-1</f>
        <v>0.28651591902545626</v>
      </c>
      <c r="BC111" s="24">
        <f t="shared" ref="BC111" si="269">+I111/I99-1</f>
        <v>0.29752316735774276</v>
      </c>
      <c r="BD111" s="24">
        <f t="shared" ref="BD111" si="270">+J111/J99-1</f>
        <v>0.36941472187606417</v>
      </c>
      <c r="BE111" s="24">
        <f t="shared" ref="BE111" si="271">+K111/K99-1</f>
        <v>0.34078071987821978</v>
      </c>
      <c r="BF111" s="24">
        <f t="shared" ref="BF111" si="272">+L111/L99-1</f>
        <v>0.86743471371941139</v>
      </c>
      <c r="BG111" s="24">
        <f t="shared" ref="BG111" si="273">+M111/M99-1</f>
        <v>0.49328172600215869</v>
      </c>
      <c r="BH111" s="24">
        <f t="shared" ref="BH111" si="274">+N111/N99-1</f>
        <v>0.2616253439953018</v>
      </c>
      <c r="BI111" s="24">
        <f t="shared" ref="BI111" si="275">+O111/O99-1</f>
        <v>0.10245033733390274</v>
      </c>
      <c r="BJ111" s="24">
        <f t="shared" ref="BJ111" si="276">+P111/P99-1</f>
        <v>0.33227597755767269</v>
      </c>
      <c r="BK111" s="24">
        <f t="shared" ref="BK111" si="277">+Q111/Q99-1</f>
        <v>0.37354219575758618</v>
      </c>
      <c r="BL111" s="24">
        <f t="shared" ref="BL111" si="278">+R111/R99-1</f>
        <v>0.31091649634829444</v>
      </c>
      <c r="BM111" s="24">
        <f t="shared" ref="BM111" si="279">+S111/S99-1</f>
        <v>0.29033364201199308</v>
      </c>
      <c r="BN111" s="24">
        <f t="shared" ref="BN111" si="280">+T111/T99-1</f>
        <v>0.30529272662031848</v>
      </c>
      <c r="BO111" s="24">
        <f t="shared" ref="BO111" si="281">+U111/U99-1</f>
        <v>0.23560219656762849</v>
      </c>
      <c r="BP111" s="24" t="e">
        <f t="shared" ref="BP111" si="282">+V111/V99-1</f>
        <v>#DIV/0!</v>
      </c>
      <c r="BQ111" s="24">
        <f t="shared" ref="BQ111" si="283">+W111/W99-1</f>
        <v>0.28603193003572147</v>
      </c>
      <c r="BR111" s="21"/>
      <c r="BS111" s="35">
        <f t="shared" ref="BS111" si="284">+A111</f>
        <v>45931</v>
      </c>
      <c r="BT111" s="24">
        <f t="shared" ref="BT111" si="285">(C111-C110)/$B110*C$3</f>
        <v>7.8354528104111858E-3</v>
      </c>
      <c r="BU111" s="24">
        <f t="shared" ref="BU111" si="286">(D111-D110)/$B110*D$3</f>
        <v>6.8270329035596941E-4</v>
      </c>
      <c r="BV111" s="24">
        <f t="shared" ref="BV111" si="287">(E111-E110)/$B110*E$3</f>
        <v>2.1032711143930834E-3</v>
      </c>
      <c r="BW111" s="24">
        <f t="shared" ref="BW111" si="288">(F111-F110)/$B110*F$3</f>
        <v>2.1310498727807551E-3</v>
      </c>
      <c r="BX111" s="24">
        <f t="shared" ref="BX111" si="289">(G111-G110)/$B110*G$3</f>
        <v>7.5145730981367273E-4</v>
      </c>
      <c r="BY111" s="24">
        <f t="shared" ref="BY111" si="290">(H111-H110)/$B110*H$3</f>
        <v>1.0746524401827032E-3</v>
      </c>
      <c r="BZ111" s="24">
        <f t="shared" ref="BZ111" si="291">(I111-I110)/$B110*I$3</f>
        <v>2.0222752309734695E-3</v>
      </c>
      <c r="CA111" s="24">
        <f t="shared" ref="CA111" si="292">(J111-J110)/$B110*J$3</f>
        <v>5.7269042238039926E-4</v>
      </c>
      <c r="CB111" s="24">
        <f t="shared" ref="CB111" si="293">(K111-K110)/$B110*K$3</f>
        <v>9.4031487758755767E-4</v>
      </c>
      <c r="CC111" s="24">
        <f t="shared" ref="CC111" si="294">(L111-L110)/$B110*L$3</f>
        <v>3.6395367359582628E-4</v>
      </c>
      <c r="CD111" s="24">
        <f t="shared" ref="CD111" si="295">(M111-M110)/$B110*M$3</f>
        <v>2.1565412008202594E-3</v>
      </c>
      <c r="CE111" s="24">
        <f t="shared" ref="CE111" si="296">(N111-N110)/$B110*N$3</f>
        <v>7.4747406464251013E-4</v>
      </c>
      <c r="CF111" s="24">
        <f t="shared" ref="CF111" si="297">+SUM(BT111:CE111)</f>
        <v>2.1381836307937392E-2</v>
      </c>
    </row>
    <row r="112" spans="1:84" x14ac:dyDescent="0.25">
      <c r="A112" s="31">
        <f>+[1]NOA!A113</f>
        <v>45962</v>
      </c>
      <c r="B112" s="17">
        <f>+[1]NOA!B113</f>
        <v>9879.6088</v>
      </c>
      <c r="C112" s="17">
        <f>+[1]NOA!C113</f>
        <v>10041.6304</v>
      </c>
      <c r="D112" s="17">
        <f>+[1]NOA!D113</f>
        <v>6982.2529000000004</v>
      </c>
      <c r="E112" s="17">
        <f>+[1]NOA!E113</f>
        <v>7342.8657999999996</v>
      </c>
      <c r="F112" s="17">
        <f>+[1]NOA!F113</f>
        <v>13202.143599999999</v>
      </c>
      <c r="G112" s="17">
        <f>+[1]NOA!G113</f>
        <v>8087.2268000000004</v>
      </c>
      <c r="H112" s="17">
        <f>+[1]NOA!H113</f>
        <v>11468.216</v>
      </c>
      <c r="I112" s="17">
        <f>+[1]NOA!I113</f>
        <v>10014.679899999999</v>
      </c>
      <c r="J112" s="17">
        <f>+[1]NOA!J113</f>
        <v>9242.3335000000006</v>
      </c>
      <c r="K112" s="17">
        <f>+[1]NOA!K113</f>
        <v>8603.3503000000001</v>
      </c>
      <c r="L112" s="17">
        <f>+[1]NOA!L113</f>
        <v>10897.8181</v>
      </c>
      <c r="M112" s="17">
        <f>+[1]NOA!M113</f>
        <v>12403.6217</v>
      </c>
      <c r="N112" s="17">
        <f>+[1]NOA!N113</f>
        <v>9396.7507000000005</v>
      </c>
      <c r="O112" s="18">
        <f>+[1]NOA!R113</f>
        <v>8128.2740999999996</v>
      </c>
      <c r="P112" s="19">
        <f>+[1]NOA!S113</f>
        <v>9936.4168000000009</v>
      </c>
      <c r="Q112" s="20">
        <f>+[1]NOA!T113</f>
        <v>10910.107900000001</v>
      </c>
      <c r="R112" s="18">
        <f t="shared" ref="R112" si="298">+SUMPRODUCT($C$3:$N$3,C112:N112)</f>
        <v>9879.6814268300004</v>
      </c>
      <c r="S112" s="19">
        <f t="shared" si="52"/>
        <v>9406.0393800760539</v>
      </c>
      <c r="T112" s="19">
        <f t="shared" si="53"/>
        <v>9002.7603128663104</v>
      </c>
      <c r="U112" s="19">
        <f t="shared" si="54"/>
        <v>8026.7228673491381</v>
      </c>
      <c r="V112" s="19"/>
      <c r="W112" s="20">
        <f t="shared" si="55"/>
        <v>9033.0527971828014</v>
      </c>
      <c r="X112" s="21"/>
      <c r="Y112" s="41">
        <f t="shared" ref="Y112" si="299">+B112/B111-1</f>
        <v>2.297268270039643E-2</v>
      </c>
      <c r="Z112" s="24">
        <f t="shared" ref="Z112" si="300">+C112/C111-1</f>
        <v>3.3108158152108214E-2</v>
      </c>
      <c r="AA112" s="24">
        <f t="shared" ref="AA112" si="301">+D112/D111-1</f>
        <v>1.1319268316299258E-2</v>
      </c>
      <c r="AB112" s="24">
        <f t="shared" ref="AB112" si="302">+E112/E111-1</f>
        <v>1.0979495810092832E-2</v>
      </c>
      <c r="AC112" s="24">
        <f t="shared" ref="AC112" si="303">+F112/F111-1</f>
        <v>3.3280853536740151E-2</v>
      </c>
      <c r="AD112" s="24">
        <f t="shared" ref="AD112" si="304">+G112/G111-1</f>
        <v>1.1163699373496261E-2</v>
      </c>
      <c r="AE112" s="24">
        <f t="shared" ref="AE112" si="305">+H112/H111-1</f>
        <v>2.5464693387137194E-2</v>
      </c>
      <c r="AF112" s="24">
        <f t="shared" ref="AF112" si="306">+I112/I111-1</f>
        <v>2.5040854531664491E-2</v>
      </c>
      <c r="AG112" s="24">
        <f t="shared" ref="AG112" si="307">+J112/J111-1</f>
        <v>2.4762431839597143E-2</v>
      </c>
      <c r="AH112" s="24">
        <f t="shared" ref="AH112" si="308">+K112/K111-1</f>
        <v>8.3815682387202717E-3</v>
      </c>
      <c r="AI112" s="24">
        <f t="shared" ref="AI112" si="309">+L112/L111-1</f>
        <v>1.3595153293618933E-2</v>
      </c>
      <c r="AJ112" s="24">
        <f t="shared" ref="AJ112" si="310">+M112/M111-1</f>
        <v>2.5347265941213504E-3</v>
      </c>
      <c r="AK112" s="24">
        <f t="shared" ref="AK112" si="311">+N112/N111-1</f>
        <v>2.7726448119146818E-2</v>
      </c>
      <c r="AL112" s="24">
        <f t="shared" ref="AL112" si="312">+O112/O111-1</f>
        <v>1.0455286250787843E-2</v>
      </c>
      <c r="AM112" s="24">
        <f t="shared" ref="AM112" si="313">+P112/P111-1</f>
        <v>2.3708183864660004E-2</v>
      </c>
      <c r="AN112" s="24">
        <f t="shared" ref="AN112" si="314">+Q112/Q111-1</f>
        <v>2.7141720882769116E-2</v>
      </c>
      <c r="AO112" s="24">
        <f t="shared" ref="AO112" si="315">+R112/R111-1</f>
        <v>2.2971907677342474E-2</v>
      </c>
      <c r="AP112" s="24">
        <f t="shared" ref="AP112" si="316">+S112/S111-1</f>
        <v>2.1342869395783559E-2</v>
      </c>
      <c r="AQ112" s="24">
        <f t="shared" ref="AQ112" si="317">+T112/T111-1</f>
        <v>9.6115513268852926E-3</v>
      </c>
      <c r="AR112" s="24">
        <f t="shared" ref="AR112" si="318">+U112/U111-1</f>
        <v>1.2782161509561796E-2</v>
      </c>
      <c r="AS112" s="24" t="e">
        <f t="shared" ref="AS112" si="319">+V112/V111-1</f>
        <v>#DIV/0!</v>
      </c>
      <c r="AT112" s="24">
        <f t="shared" ref="AT112" si="320">+W112/W111-1</f>
        <v>1.8040634730405847E-2</v>
      </c>
      <c r="AU112" s="21"/>
      <c r="AV112" s="24">
        <f t="shared" ref="AV112" si="321">+B112/B100-1</f>
        <v>0.31568139247217997</v>
      </c>
      <c r="AW112" s="24">
        <f t="shared" ref="AW112" si="322">+C112/C100-1</f>
        <v>0.31914446352412251</v>
      </c>
      <c r="AX112" s="24">
        <f t="shared" ref="AX112" si="323">+D112/D100-1</f>
        <v>0.22976145658224834</v>
      </c>
      <c r="AY112" s="24">
        <f t="shared" ref="AY112" si="324">+E112/E100-1</f>
        <v>0.20086042248719682</v>
      </c>
      <c r="AZ112" s="24">
        <f t="shared" ref="AZ112" si="325">+F112/F100-1</f>
        <v>0.40965872877201104</v>
      </c>
      <c r="BA112" s="24">
        <f t="shared" ref="BA112" si="326">+G112/G100-1</f>
        <v>0.17214028654642011</v>
      </c>
      <c r="BB112" s="24">
        <f t="shared" ref="BB112" si="327">+H112/H100-1</f>
        <v>0.28868715019609703</v>
      </c>
      <c r="BC112" s="24">
        <f t="shared" ref="BC112" si="328">+I112/I100-1</f>
        <v>0.29506151848753892</v>
      </c>
      <c r="BD112" s="24">
        <f t="shared" ref="BD112" si="329">+J112/J100-1</f>
        <v>0.36965837503944754</v>
      </c>
      <c r="BE112" s="24">
        <f t="shared" ref="BE112" si="330">+K112/K100-1</f>
        <v>0.27835916837139818</v>
      </c>
      <c r="BF112" s="24">
        <f t="shared" ref="BF112" si="331">+L112/L100-1</f>
        <v>0.80079793634167218</v>
      </c>
      <c r="BG112" s="24">
        <f t="shared" ref="BG112" si="332">+M112/M100-1</f>
        <v>0.42824786203635234</v>
      </c>
      <c r="BH112" s="24">
        <f t="shared" ref="BH112" si="333">+N112/N100-1</f>
        <v>0.26841362061029628</v>
      </c>
      <c r="BI112" s="24">
        <f t="shared" ref="BI112" si="334">+O112/O100-1</f>
        <v>0.15890630308994513</v>
      </c>
      <c r="BJ112" s="24">
        <f t="shared" ref="BJ112" si="335">+P112/P100-1</f>
        <v>0.32690840679131217</v>
      </c>
      <c r="BK112" s="24">
        <f t="shared" ref="BK112" si="336">+Q112/Q100-1</f>
        <v>0.37359034167300087</v>
      </c>
      <c r="BL112" s="24">
        <f t="shared" ref="BL112" si="337">+R112/R100-1</f>
        <v>0.31567953745363919</v>
      </c>
      <c r="BM112" s="24">
        <f t="shared" ref="BM112" si="338">+S112/S100-1</f>
        <v>0.29652447511943381</v>
      </c>
      <c r="BN112" s="24">
        <f t="shared" ref="BN112" si="339">+T112/T100-1</f>
        <v>0.2775794968848555</v>
      </c>
      <c r="BO112" s="24">
        <f t="shared" ref="BO112" si="340">+U112/U100-1</f>
        <v>0.22047941337265331</v>
      </c>
      <c r="BP112" s="24" t="e">
        <f t="shared" ref="BP112" si="341">+V112/V100-1</f>
        <v>#DIV/0!</v>
      </c>
      <c r="BQ112" s="24">
        <f t="shared" ref="BQ112" si="342">+W112/W100-1</f>
        <v>0.2757143015242085</v>
      </c>
      <c r="BR112" s="21"/>
      <c r="BS112" s="35">
        <f t="shared" ref="BS112" si="343">+A112</f>
        <v>45962</v>
      </c>
      <c r="BT112" s="24">
        <f t="shared" ref="BT112" si="344">(C112-C111)/$B111*C$3</f>
        <v>1.1552383359282298E-2</v>
      </c>
      <c r="BU112" s="24">
        <f t="shared" ref="BU112" si="345">(D112-D111)/$B111*D$3</f>
        <v>2.5327613709391541E-4</v>
      </c>
      <c r="BV112" s="24">
        <f t="shared" ref="BV112" si="346">(E112-E111)/$B111*E$3</f>
        <v>1.0214088786465591E-3</v>
      </c>
      <c r="BW112" s="24">
        <f t="shared" ref="BW112" si="347">(F112-F111)/$B111*F$3</f>
        <v>3.082072527389801E-3</v>
      </c>
      <c r="BX112" s="24">
        <f t="shared" ref="BX112" si="348">(G112-G111)/$B111*G$3</f>
        <v>5.6579876595410261E-4</v>
      </c>
      <c r="BY112" s="24">
        <f t="shared" ref="BY112" si="349">(H112-H111)/$B111*H$3</f>
        <v>1.8665584816413376E-3</v>
      </c>
      <c r="BZ112" s="24">
        <f t="shared" ref="BZ112" si="350">(I112-I111)/$B111*I$3</f>
        <v>2.1304204713636682E-3</v>
      </c>
      <c r="CA112" s="24">
        <f t="shared" ref="CA112" si="351">(J112-J111)/$B111*J$3</f>
        <v>5.989296113600882E-4</v>
      </c>
      <c r="CB112" s="24">
        <f t="shared" ref="CB112" si="352">(K112-K111)/$B111*K$3</f>
        <v>4.4056424354568878E-4</v>
      </c>
      <c r="CC112" s="24">
        <f t="shared" ref="CC112" si="353">(L112-L111)/$B111*L$3</f>
        <v>3.0875471182738323E-4</v>
      </c>
      <c r="CD112" s="24">
        <f t="shared" ref="CD112" si="354">(M112-M111)/$B111*M$3</f>
        <v>2.5944856689882634E-4</v>
      </c>
      <c r="CE112" s="24">
        <f t="shared" ref="CE112" si="355">(N112-N111)/$B111*N$3</f>
        <v>8.9247819716084238E-4</v>
      </c>
      <c r="CF112" s="24">
        <f t="shared" ref="CF112" si="356">+SUM(BT112:CE112)</f>
        <v>2.2972093952164509E-2</v>
      </c>
    </row>
    <row r="113" spans="1:84" x14ac:dyDescent="0.25">
      <c r="A113" s="31">
        <f>+[1]NOA!A114</f>
        <v>45992</v>
      </c>
      <c r="B113" s="17">
        <f>+[1]NOA!B114</f>
        <v>10137.066999999999</v>
      </c>
      <c r="C113" s="17">
        <f>+[1]NOA!C114</f>
        <v>10396.0211</v>
      </c>
      <c r="D113" s="17">
        <f>+[1]NOA!D114</f>
        <v>7157.5532000000003</v>
      </c>
      <c r="E113" s="17">
        <f>+[1]NOA!E114</f>
        <v>7402.1169</v>
      </c>
      <c r="F113" s="17">
        <f>+[1]NOA!F114</f>
        <v>13524.984200000001</v>
      </c>
      <c r="G113" s="17">
        <f>+[1]NOA!G114</f>
        <v>8222.6131999999998</v>
      </c>
      <c r="H113" s="17">
        <f>+[1]NOA!H114</f>
        <v>11688.2773</v>
      </c>
      <c r="I113" s="17">
        <f>+[1]NOA!I114</f>
        <v>10475.858700000001</v>
      </c>
      <c r="J113" s="17">
        <f>+[1]NOA!J114</f>
        <v>9500.8209999999999</v>
      </c>
      <c r="K113" s="17">
        <f>+[1]NOA!K114</f>
        <v>8692.4169999999995</v>
      </c>
      <c r="L113" s="17">
        <f>+[1]NOA!L114</f>
        <v>11010.2467</v>
      </c>
      <c r="M113" s="17">
        <f>+[1]NOA!M114</f>
        <v>12619.784799999999</v>
      </c>
      <c r="N113" s="17">
        <f>+[1]NOA!N114</f>
        <v>9591.4838999999993</v>
      </c>
      <c r="O113" s="18">
        <f>+[1]NOA!R114</f>
        <v>8190.2780000000002</v>
      </c>
      <c r="P113" s="19">
        <f>+[1]NOA!S114</f>
        <v>10208.427</v>
      </c>
      <c r="Q113" s="20">
        <f>+[1]NOA!T114</f>
        <v>11250.8406</v>
      </c>
      <c r="R113" s="18">
        <f t="shared" ref="R113" si="357">+SUMPRODUCT($C$3:$N$3,C113:N113)</f>
        <v>10137.14464886</v>
      </c>
      <c r="S113" s="19">
        <f t="shared" si="52"/>
        <v>9641.2166080673633</v>
      </c>
      <c r="T113" s="19">
        <f t="shared" si="53"/>
        <v>9127.8142840915407</v>
      </c>
      <c r="U113" s="19">
        <f t="shared" si="54"/>
        <v>8125.6287804238518</v>
      </c>
      <c r="V113" s="19"/>
      <c r="W113" s="20">
        <f t="shared" si="55"/>
        <v>9222.077989430205</v>
      </c>
      <c r="X113" s="21"/>
      <c r="Y113" s="41">
        <f t="shared" ref="Y113" si="358">+B113/B112-1</f>
        <v>2.6059554098943671E-2</v>
      </c>
      <c r="Z113" s="24">
        <f t="shared" ref="Z113" si="359">+C113/C112-1</f>
        <v>3.5292147378776173E-2</v>
      </c>
      <c r="AA113" s="24">
        <f t="shared" ref="AA113" si="360">+D113/D112-1</f>
        <v>2.5106552642915503E-2</v>
      </c>
      <c r="AB113" s="24">
        <f t="shared" ref="AB113" si="361">+E113/E112-1</f>
        <v>8.0692064398073526E-3</v>
      </c>
      <c r="AC113" s="24">
        <f t="shared" ref="AC113" si="362">+F113/F112-1</f>
        <v>2.445365008755096E-2</v>
      </c>
      <c r="AD113" s="24">
        <f t="shared" ref="AD113" si="363">+G113/G112-1</f>
        <v>1.6740769530539046E-2</v>
      </c>
      <c r="AE113" s="24">
        <f t="shared" ref="AE113" si="364">+H113/H112-1</f>
        <v>1.9188799722642091E-2</v>
      </c>
      <c r="AF113" s="24">
        <f t="shared" ref="AF113" si="365">+I113/I112-1</f>
        <v>4.6050278651442733E-2</v>
      </c>
      <c r="AG113" s="24">
        <f t="shared" ref="AG113" si="366">+J113/J112-1</f>
        <v>2.7967774588527838E-2</v>
      </c>
      <c r="AH113" s="24">
        <f t="shared" ref="AH113" si="367">+K113/K112-1</f>
        <v>1.03525599788723E-2</v>
      </c>
      <c r="AI113" s="24">
        <f t="shared" ref="AI113" si="368">+L113/L112-1</f>
        <v>1.0316615580140631E-2</v>
      </c>
      <c r="AJ113" s="24">
        <f t="shared" ref="AJ113" si="369">+M113/M112-1</f>
        <v>1.7427417993568728E-2</v>
      </c>
      <c r="AK113" s="24">
        <f t="shared" ref="AK113" si="370">+N113/N112-1</f>
        <v>2.0723461355636408E-2</v>
      </c>
      <c r="AL113" s="24">
        <f t="shared" ref="AL113" si="371">+O113/O112-1</f>
        <v>7.6281753342939407E-3</v>
      </c>
      <c r="AM113" s="24">
        <f t="shared" ref="AM113" si="372">+P113/P112-1</f>
        <v>2.7375079515585377E-2</v>
      </c>
      <c r="AN113" s="24">
        <f t="shared" ref="AN113" si="373">+Q113/Q112-1</f>
        <v>3.1230919356902032E-2</v>
      </c>
      <c r="AO113" s="24">
        <f t="shared" ref="AO113" si="374">+R113/R112-1</f>
        <v>2.605987085077599E-2</v>
      </c>
      <c r="AP113" s="24">
        <f t="shared" ref="AP113" si="375">+S113/S112-1</f>
        <v>2.5002790067992331E-2</v>
      </c>
      <c r="AQ113" s="24">
        <f t="shared" ref="AQ113" si="376">+T113/T112-1</f>
        <v>1.389062541701902E-2</v>
      </c>
      <c r="AR113" s="24">
        <f t="shared" ref="AR113" si="377">+U113/U112-1</f>
        <v>1.2322078974102979E-2</v>
      </c>
      <c r="AS113" s="24" t="e">
        <f t="shared" ref="AS113" si="378">+V113/V112-1</f>
        <v>#DIV/0!</v>
      </c>
      <c r="AT113" s="24">
        <f t="shared" ref="AT113" si="379">+W113/W112-1</f>
        <v>2.0925947903941866E-2</v>
      </c>
      <c r="AU113" s="21"/>
      <c r="AV113" s="24">
        <f t="shared" ref="AV113" si="380">+B113/B101-1</f>
        <v>0.31425922813392804</v>
      </c>
      <c r="AW113" s="24">
        <f t="shared" ref="AW113" si="381">+C113/C101-1</f>
        <v>0.3332391030848354</v>
      </c>
      <c r="AX113" s="24">
        <f t="shared" ref="AX113" si="382">+D113/D101-1</f>
        <v>0.24041036473131339</v>
      </c>
      <c r="AY113" s="24">
        <f t="shared" ref="AY113" si="383">+E113/E101-1</f>
        <v>0.18087752363715892</v>
      </c>
      <c r="AZ113" s="24">
        <f t="shared" ref="AZ113" si="384">+F113/F101-1</f>
        <v>0.37365776340730905</v>
      </c>
      <c r="BA113" s="24">
        <f t="shared" ref="BA113" si="385">+G113/G101-1</f>
        <v>0.1809459291907245</v>
      </c>
      <c r="BB113" s="24">
        <f t="shared" ref="BB113" si="386">+H113/H101-1</f>
        <v>0.29108963170487434</v>
      </c>
      <c r="BC113" s="24">
        <f t="shared" ref="BC113" si="387">+I113/I101-1</f>
        <v>0.32366159909878611</v>
      </c>
      <c r="BD113" s="24">
        <f t="shared" ref="BD113" si="388">+J113/J101-1</f>
        <v>0.33074329569233307</v>
      </c>
      <c r="BE113" s="24">
        <f t="shared" ref="BE113" si="389">+K113/K101-1</f>
        <v>0.25909482898975145</v>
      </c>
      <c r="BF113" s="24">
        <f t="shared" ref="BF113" si="390">+L113/L101-1</f>
        <v>0.76498025486609467</v>
      </c>
      <c r="BG113" s="24">
        <f t="shared" ref="BG113" si="391">+M113/M101-1</f>
        <v>0.40091334669241308</v>
      </c>
      <c r="BH113" s="24">
        <f t="shared" ref="BH113" si="392">+N113/N101-1</f>
        <v>0.26844599506234257</v>
      </c>
      <c r="BI113" s="24">
        <f t="shared" ref="BI113" si="393">+O113/O101-1</f>
        <v>0.18487864353910299</v>
      </c>
      <c r="BJ113" s="24">
        <f t="shared" ref="BJ113" si="394">+P113/P101-1</f>
        <v>0.32260423302974939</v>
      </c>
      <c r="BK113" s="24">
        <f t="shared" ref="BK113" si="395">+Q113/Q101-1</f>
        <v>0.36138146395823711</v>
      </c>
      <c r="BL113" s="24">
        <f t="shared" ref="BL113" si="396">+R113/R101-1</f>
        <v>0.31425917410041548</v>
      </c>
      <c r="BM113" s="24">
        <f t="shared" ref="BM113" si="397">+S113/S101-1</f>
        <v>0.29702497769034175</v>
      </c>
      <c r="BN113" s="24">
        <f t="shared" ref="BN113" si="398">+T113/T101-1</f>
        <v>0.26316167493012421</v>
      </c>
      <c r="BO113" s="24">
        <f t="shared" ref="BO113" si="399">+U113/U101-1</f>
        <v>0.21012358791825836</v>
      </c>
      <c r="BP113" s="24" t="e">
        <f t="shared" ref="BP113" si="400">+V113/V101-1</f>
        <v>#DIV/0!</v>
      </c>
      <c r="BQ113" s="24">
        <f t="shared" ref="BQ113" si="401">+W113/W101-1</f>
        <v>0.27295117199819963</v>
      </c>
      <c r="BR113" s="21"/>
      <c r="BS113" s="35">
        <f t="shared" ref="BS113" si="402">+A113</f>
        <v>45992</v>
      </c>
      <c r="BT113" s="24">
        <f t="shared" ref="BT113" si="403">(C113-C112)/$B112*C$3</f>
        <v>1.2436449476623E-2</v>
      </c>
      <c r="BU113" s="24">
        <f t="shared" ref="BU113" si="404">(D113-D112)/$B112*D$3</f>
        <v>5.5537617946977791E-4</v>
      </c>
      <c r="BV113" s="24">
        <f t="shared" ref="BV113" si="405">(E113-E112)/$B112*E$3</f>
        <v>7.4186753933010489E-4</v>
      </c>
      <c r="BW113" s="24">
        <f t="shared" ref="BW113" si="406">(F113-F112)/$B112*F$3</f>
        <v>2.2874227570630224E-3</v>
      </c>
      <c r="BX113" s="24">
        <f t="shared" ref="BX113" si="407">(G113-G112)/$B112*G$3</f>
        <v>8.386615146138139E-4</v>
      </c>
      <c r="BY113" s="24">
        <f t="shared" ref="BY113" si="408">(H113-H112)/$B112*H$3</f>
        <v>1.4099627396177833E-3</v>
      </c>
      <c r="BZ113" s="24">
        <f t="shared" ref="BZ113" si="409">(I113-I112)/$B112*I$3</f>
        <v>3.9257766036242371E-3</v>
      </c>
      <c r="CA113" s="24">
        <f t="shared" ref="CA113" si="410">(J113-J112)/$B112*J$3</f>
        <v>6.7764082419943393E-4</v>
      </c>
      <c r="CB113" s="24">
        <f t="shared" ref="CB113" si="411">(K113-K112)/$B112*K$3</f>
        <v>5.3640470561951441E-4</v>
      </c>
      <c r="CC113" s="24">
        <f t="shared" ref="CC113" si="412">(L113-L112)/$B112*L$3</f>
        <v>2.3214921627261046E-4</v>
      </c>
      <c r="CD113" s="24">
        <f t="shared" ref="CD113" si="413">(M113-M112)/$B112*M$3</f>
        <v>1.7481898362210436E-3</v>
      </c>
      <c r="CE113" s="24">
        <f t="shared" ref="CE113" si="414">(N113-N112)/$B112*N$3</f>
        <v>6.7016102904802848E-4</v>
      </c>
      <c r="CF113" s="24">
        <f t="shared" ref="CF113" si="415">+SUM(BT113:CE113)</f>
        <v>2.6060062421702373E-2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13"/>
  <sheetViews>
    <sheetView zoomScale="85" workbookViewId="0">
      <pane xSplit="1" ySplit="4" topLeftCell="AA99" activePane="bottomRight" state="frozen"/>
      <selection pane="topRight" activeCell="B1" sqref="B1"/>
      <selection pane="bottomLeft" activeCell="A5" sqref="A5"/>
      <selection pane="bottomRight" activeCell="A113" sqref="A113:XFD113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4">+SUMPRODUCT($C$3:$N$3,C6:N6)</f>
        <v>101.67249087999998</v>
      </c>
      <c r="S6" s="19">
        <f t="shared" ref="S6:S69" si="5">+($C$3*$C6+$D$3*$D6+$E$3*$E6+$G$3*$G6+$K$3*$K6+$M$3*$M6+$N$3*$N6)/SUM($C$3:$E$3,$G$3,$K$3,$M$3:$N$3)</f>
        <v>101.77160070035704</v>
      </c>
      <c r="T6" s="19">
        <f t="shared" ref="T6:T69" si="6">+($E$3*$E6+$G$3*$G6+$K$3*$K6+$M$3*$M6+$N$3*$N6)/SUM($E$3,$G$3,$K$3,$M$3:$N$3)</f>
        <v>101.91932096250369</v>
      </c>
      <c r="U6" s="19">
        <f t="shared" ref="U6:U69" si="7">+($E$3*$E6+$G$3*$G6+$K$3*$K6+$N$3*$N6)/SUM($E$3,$G$3,$K$3,$N$3)</f>
        <v>101.51288367911481</v>
      </c>
      <c r="V6" s="19"/>
      <c r="W6" s="20">
        <f t="shared" ref="W6:W69" si="8">($E$3*$E6+SUMPRODUCT($G$3:$L$3,$G6:$L6)+$N$3*$N6)/SUM($E$3,$G$3:$L$3,$N$3)</f>
        <v>101.47298147530735</v>
      </c>
      <c r="X6" s="21"/>
      <c r="Y6" s="41">
        <f t="shared" ref="Y6:AN21" si="9">+B6/B5-1</f>
        <v>1.6727000000000158E-2</v>
      </c>
      <c r="Z6" s="24">
        <f t="shared" si="9"/>
        <v>1.7325999999999953E-2</v>
      </c>
      <c r="AA6" s="24">
        <f t="shared" si="9"/>
        <v>7.7540000000000386E-3</v>
      </c>
      <c r="AB6" s="24">
        <f t="shared" si="9"/>
        <v>2.8470000000000439E-3</v>
      </c>
      <c r="AC6" s="24">
        <f t="shared" si="9"/>
        <v>1.3940000000000063E-2</v>
      </c>
      <c r="AD6" s="24">
        <f t="shared" si="9"/>
        <v>1.4132000000000033E-2</v>
      </c>
      <c r="AE6" s="24">
        <f t="shared" si="9"/>
        <v>2.5965999999999934E-2</v>
      </c>
      <c r="AF6" s="24">
        <f t="shared" si="9"/>
        <v>3.4629999999999939E-3</v>
      </c>
      <c r="AG6" s="24">
        <f t="shared" si="9"/>
        <v>2.7252000000000054E-2</v>
      </c>
      <c r="AH6" s="24">
        <f t="shared" si="9"/>
        <v>3.6329999999999973E-2</v>
      </c>
      <c r="AI6" s="24">
        <f t="shared" si="9"/>
        <v>1.6601000000000088E-2</v>
      </c>
      <c r="AJ6" s="24">
        <f t="shared" si="9"/>
        <v>4.2938999999999838E-2</v>
      </c>
      <c r="AK6" s="24">
        <f t="shared" si="9"/>
        <v>2.0561999999999969E-2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1.6724908799999882E-2</v>
      </c>
      <c r="AP6" s="24">
        <f t="shared" si="10"/>
        <v>1.7716007003570455E-2</v>
      </c>
      <c r="AQ6" s="24">
        <f t="shared" si="10"/>
        <v>1.9193209625036678E-2</v>
      </c>
      <c r="AR6" s="24">
        <f t="shared" si="10"/>
        <v>1.5128836791147959E-2</v>
      </c>
      <c r="AS6" s="24" t="e">
        <f t="shared" si="10"/>
        <v>#DIV/0!</v>
      </c>
      <c r="AT6" s="24">
        <f>+W6/W5-1</f>
        <v>1.4729814753073445E-2</v>
      </c>
      <c r="AU6" s="21"/>
      <c r="BR6" s="21"/>
      <c r="BS6" s="35">
        <f t="shared" ref="BS6:BS69" si="11">+A6</f>
        <v>42736</v>
      </c>
      <c r="BT6" s="24">
        <f>(C6-C5)/$B5*C$3</f>
        <v>6.117810600000018E-3</v>
      </c>
      <c r="BU6" s="24">
        <f t="shared" ref="BU6:CE21" si="12">(D6-D5)/$B5*D$3</f>
        <v>2.8224560000000176E-4</v>
      </c>
      <c r="BV6" s="24">
        <f t="shared" si="12"/>
        <v>3.3025200000000098E-4</v>
      </c>
      <c r="BW6" s="24">
        <f t="shared" si="12"/>
        <v>1.1305340000000044E-3</v>
      </c>
      <c r="BX6" s="24">
        <f t="shared" si="12"/>
        <v>1.0994696000000026E-3</v>
      </c>
      <c r="BY6" s="24">
        <f t="shared" si="12"/>
        <v>1.3658115999999974E-3</v>
      </c>
      <c r="BZ6" s="24">
        <f t="shared" si="12"/>
        <v>3.3348689999999941E-4</v>
      </c>
      <c r="CA6" s="24">
        <f t="shared" si="12"/>
        <v>7.6850640000000021E-4</v>
      </c>
      <c r="CB6" s="24">
        <f t="shared" si="12"/>
        <v>2.2669919999999972E-3</v>
      </c>
      <c r="CC6" s="24">
        <f t="shared" si="12"/>
        <v>2.2577359999999993E-4</v>
      </c>
      <c r="CD6" s="24">
        <f t="shared" si="12"/>
        <v>2.1254804999999966E-3</v>
      </c>
      <c r="CE6" s="24">
        <f t="shared" si="12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6">
        <f>+CI$3*(C$95-C$55)/$B$55</f>
        <v>5.0928751422594383</v>
      </c>
      <c r="CJ6" s="56">
        <f t="shared" ref="CJ6:CT6" si="13">+CJ$3*(D$95-D$55)/$B$55</f>
        <v>0.40114607208449954</v>
      </c>
      <c r="CK6" s="56">
        <f t="shared" si="13"/>
        <v>1.2346948672142644</v>
      </c>
      <c r="CL6" s="56">
        <f t="shared" si="13"/>
        <v>1.0586890423352506</v>
      </c>
      <c r="CM6" s="56">
        <f t="shared" si="13"/>
        <v>1.0209472001276843</v>
      </c>
      <c r="CN6" s="56">
        <f t="shared" si="13"/>
        <v>0.85171644139928049</v>
      </c>
      <c r="CO6" s="56">
        <f t="shared" si="13"/>
        <v>1.5667429070015335</v>
      </c>
      <c r="CP6" s="56">
        <f t="shared" si="13"/>
        <v>0.34713892816060832</v>
      </c>
      <c r="CQ6" s="56">
        <f t="shared" si="13"/>
        <v>0.73397471353736188</v>
      </c>
      <c r="CR6" s="56">
        <f t="shared" si="13"/>
        <v>0.10521209250255081</v>
      </c>
      <c r="CS6" s="56">
        <f t="shared" si="13"/>
        <v>0.67315520443702159</v>
      </c>
      <c r="CT6" s="56">
        <f t="shared" si="13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4"/>
        <v>103.46159437999999</v>
      </c>
      <c r="S7" s="19">
        <f t="shared" si="5"/>
        <v>103.30469703378192</v>
      </c>
      <c r="T7" s="19">
        <f t="shared" si="6"/>
        <v>103.13072305875406</v>
      </c>
      <c r="U7" s="19">
        <f t="shared" si="7"/>
        <v>102.24313312586445</v>
      </c>
      <c r="V7" s="19"/>
      <c r="W7" s="20">
        <f t="shared" si="8"/>
        <v>102.87687468222548</v>
      </c>
      <c r="X7" s="21"/>
      <c r="Y7" s="41">
        <f t="shared" si="9"/>
        <v>1.7595677108997565E-2</v>
      </c>
      <c r="Z7" s="24">
        <f t="shared" si="9"/>
        <v>1.610693130815477E-2</v>
      </c>
      <c r="AA7" s="24">
        <f t="shared" si="9"/>
        <v>3.476046733627447E-2</v>
      </c>
      <c r="AB7" s="24">
        <f t="shared" si="9"/>
        <v>1.4399006029832684E-3</v>
      </c>
      <c r="AC7" s="24">
        <f t="shared" si="9"/>
        <v>2.5557725309189872E-2</v>
      </c>
      <c r="AD7" s="24">
        <f t="shared" si="9"/>
        <v>3.5646247234086825E-3</v>
      </c>
      <c r="AE7" s="24">
        <f t="shared" si="9"/>
        <v>2.570942896743178E-2</v>
      </c>
      <c r="AF7" s="24">
        <f t="shared" si="9"/>
        <v>9.3167361427377582E-3</v>
      </c>
      <c r="AG7" s="24">
        <f t="shared" si="9"/>
        <v>4.2564044655060362E-2</v>
      </c>
      <c r="AH7" s="24">
        <f t="shared" si="9"/>
        <v>1.9796782878040764E-2</v>
      </c>
      <c r="AI7" s="24">
        <f t="shared" si="9"/>
        <v>7.9897619616742466E-2</v>
      </c>
      <c r="AJ7" s="24">
        <f t="shared" si="9"/>
        <v>3.8568890414492296E-2</v>
      </c>
      <c r="AK7" s="24">
        <f t="shared" si="9"/>
        <v>1.1370205827769375E-2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1.759673127425998E-2</v>
      </c>
      <c r="AP7" s="24">
        <f t="shared" si="10"/>
        <v>1.5064087848423613E-2</v>
      </c>
      <c r="AQ7" s="24">
        <f t="shared" si="10"/>
        <v>1.188589253548944E-2</v>
      </c>
      <c r="AR7" s="24">
        <f t="shared" si="10"/>
        <v>7.1936627183006863E-3</v>
      </c>
      <c r="AS7" s="24" t="e">
        <f t="shared" si="10"/>
        <v>#DIV/0!</v>
      </c>
      <c r="AT7" s="24">
        <f t="shared" si="10"/>
        <v>1.3835142976061698E-2</v>
      </c>
      <c r="AU7" s="21"/>
      <c r="BR7" s="21"/>
      <c r="BS7" s="35">
        <f t="shared" si="11"/>
        <v>42767</v>
      </c>
      <c r="BT7" s="24">
        <f>(C7-C6)/$B6*C$3</f>
        <v>5.6907081251899357E-3</v>
      </c>
      <c r="BU7" s="24">
        <f t="shared" si="12"/>
        <v>1.2541144279634552E-3</v>
      </c>
      <c r="BV7" s="24">
        <f t="shared" si="12"/>
        <v>1.6474825592317825E-4</v>
      </c>
      <c r="BW7" s="24">
        <f t="shared" si="12"/>
        <v>2.0670498570412653E-3</v>
      </c>
      <c r="BX7" s="24">
        <f t="shared" si="12"/>
        <v>2.7661997763410835E-4</v>
      </c>
      <c r="BY7" s="24">
        <f t="shared" si="12"/>
        <v>1.3646044611778823E-3</v>
      </c>
      <c r="BZ7" s="24">
        <f t="shared" si="12"/>
        <v>8.8549699181786161E-4</v>
      </c>
      <c r="CA7" s="24">
        <f t="shared" si="12"/>
        <v>1.2127314411833261E-3</v>
      </c>
      <c r="CB7" s="24">
        <f t="shared" si="12"/>
        <v>1.2591368184379924E-3</v>
      </c>
      <c r="CC7" s="24">
        <f t="shared" si="12"/>
        <v>1.0864729666862389E-3</v>
      </c>
      <c r="CD7" s="24">
        <f t="shared" si="12"/>
        <v>1.9583796830417639E-3</v>
      </c>
      <c r="CE7" s="24">
        <f t="shared" si="12"/>
        <v>3.7663207527684282E-4</v>
      </c>
      <c r="CF7" s="24">
        <f t="shared" ref="CF7:CF70" si="14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4"/>
        <v>105.98796580999999</v>
      </c>
      <c r="S8" s="19">
        <f t="shared" si="5"/>
        <v>105.01772103817632</v>
      </c>
      <c r="T8" s="19">
        <f t="shared" si="6"/>
        <v>104.86633362857985</v>
      </c>
      <c r="U8" s="19">
        <f t="shared" si="7"/>
        <v>103.90641251728908</v>
      </c>
      <c r="V8" s="19"/>
      <c r="W8" s="20">
        <f t="shared" si="8"/>
        <v>104.97907072306731</v>
      </c>
      <c r="X8" s="21"/>
      <c r="Y8" s="41">
        <f t="shared" si="9"/>
        <v>2.4417731392389674E-2</v>
      </c>
      <c r="Z8" s="24">
        <f t="shared" si="9"/>
        <v>1.6045087993560969E-2</v>
      </c>
      <c r="AA8" s="24">
        <f t="shared" si="9"/>
        <v>1.9474790560652933E-2</v>
      </c>
      <c r="AB8" s="24">
        <f t="shared" si="9"/>
        <v>2.7902271353621666E-2</v>
      </c>
      <c r="AC8" s="24">
        <f t="shared" si="9"/>
        <v>8.9067311372558189E-2</v>
      </c>
      <c r="AD8" s="24">
        <f t="shared" si="9"/>
        <v>1.3750961683011598E-2</v>
      </c>
      <c r="AE8" s="24">
        <f t="shared" si="9"/>
        <v>2.286706900696811E-2</v>
      </c>
      <c r="AF8" s="24">
        <f t="shared" si="9"/>
        <v>1.0766065173003492E-2</v>
      </c>
      <c r="AG8" s="24">
        <f t="shared" si="9"/>
        <v>3.4254735867096819E-2</v>
      </c>
      <c r="AH8" s="24">
        <f t="shared" si="9"/>
        <v>5.2987852534802649E-4</v>
      </c>
      <c r="AI8" s="24">
        <f t="shared" si="9"/>
        <v>0.12912349418167746</v>
      </c>
      <c r="AJ8" s="24">
        <f t="shared" si="9"/>
        <v>1.9924960578453499E-2</v>
      </c>
      <c r="AK8" s="24">
        <f t="shared" si="9"/>
        <v>1.2797360114555234E-2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2.4418446720635201E-2</v>
      </c>
      <c r="AP8" s="24">
        <f t="shared" si="10"/>
        <v>1.6582247018586349E-2</v>
      </c>
      <c r="AQ8" s="24">
        <f t="shared" si="10"/>
        <v>1.6829229140932211E-2</v>
      </c>
      <c r="AR8" s="24">
        <f t="shared" si="10"/>
        <v>1.6267883627715918E-2</v>
      </c>
      <c r="AS8" s="24" t="e">
        <f t="shared" si="10"/>
        <v>#DIV/0!</v>
      </c>
      <c r="AT8" s="24">
        <f t="shared" si="10"/>
        <v>2.0434097044017552E-2</v>
      </c>
      <c r="AU8" s="21"/>
      <c r="BR8" s="21"/>
      <c r="BS8" s="35">
        <f t="shared" si="11"/>
        <v>42795</v>
      </c>
      <c r="BT8" s="24">
        <f t="shared" ref="BT8:CE42" si="15">(C8-C7)/$B7*C$3</f>
        <v>5.6605648273708774E-3</v>
      </c>
      <c r="BU8" s="24">
        <f t="shared" si="12"/>
        <v>7.1447811122376669E-4</v>
      </c>
      <c r="BV8" s="24">
        <f t="shared" si="12"/>
        <v>3.1417925667179252E-3</v>
      </c>
      <c r="BW8" s="24">
        <f t="shared" si="12"/>
        <v>7.259921980790964E-3</v>
      </c>
      <c r="BX8" s="24">
        <f t="shared" si="12"/>
        <v>1.05238073605982E-3</v>
      </c>
      <c r="BY8" s="24">
        <f t="shared" si="12"/>
        <v>1.2234154281246057E-3</v>
      </c>
      <c r="BZ8" s="24">
        <f t="shared" si="12"/>
        <v>1.0149216569996457E-3</v>
      </c>
      <c r="CA8" s="24">
        <f t="shared" si="12"/>
        <v>9.9993060233883593E-4</v>
      </c>
      <c r="CB8" s="24">
        <f t="shared" si="12"/>
        <v>3.3774817154559004E-5</v>
      </c>
      <c r="CC8" s="24">
        <f t="shared" si="12"/>
        <v>1.8633639308072453E-3</v>
      </c>
      <c r="CD8" s="24">
        <f t="shared" si="12"/>
        <v>1.0325647075197847E-3</v>
      </c>
      <c r="CE8" s="24">
        <f t="shared" si="12"/>
        <v>4.2131242769063168E-4</v>
      </c>
      <c r="CF8" s="24">
        <f t="shared" si="14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4"/>
        <v>108.34743665000001</v>
      </c>
      <c r="S9" s="19">
        <f t="shared" si="5"/>
        <v>107.23933584180169</v>
      </c>
      <c r="T9" s="19">
        <f t="shared" si="6"/>
        <v>106.27987516976675</v>
      </c>
      <c r="U9" s="19">
        <f t="shared" si="7"/>
        <v>105.49319405255879</v>
      </c>
      <c r="V9" s="19"/>
      <c r="W9" s="20">
        <f t="shared" si="8"/>
        <v>106.91698720566785</v>
      </c>
      <c r="X9" s="21"/>
      <c r="Y9" s="41">
        <f t="shared" si="9"/>
        <v>2.2260067177416465E-2</v>
      </c>
      <c r="Z9" s="24">
        <f t="shared" si="9"/>
        <v>2.7662625273969788E-2</v>
      </c>
      <c r="AA9" s="24">
        <f t="shared" si="9"/>
        <v>2.9231712777445296E-2</v>
      </c>
      <c r="AB9" s="24">
        <f t="shared" si="9"/>
        <v>2.518615962405768E-4</v>
      </c>
      <c r="AC9" s="24">
        <f t="shared" si="9"/>
        <v>2.9461240067074623E-2</v>
      </c>
      <c r="AD9" s="24">
        <f t="shared" si="9"/>
        <v>1.7215544196126586E-2</v>
      </c>
      <c r="AE9" s="24">
        <f t="shared" si="9"/>
        <v>2.4959889707146132E-2</v>
      </c>
      <c r="AF9" s="24">
        <f t="shared" si="9"/>
        <v>5.1479121162509855E-3</v>
      </c>
      <c r="AG9" s="24">
        <f t="shared" si="9"/>
        <v>8.3887503588639944E-2</v>
      </c>
      <c r="AH9" s="24">
        <f t="shared" si="9"/>
        <v>3.2200498200312788E-2</v>
      </c>
      <c r="AI9" s="24">
        <f t="shared" si="9"/>
        <v>1.008809435453939E-2</v>
      </c>
      <c r="AJ9" s="24">
        <f t="shared" si="9"/>
        <v>3.633414377603561E-3</v>
      </c>
      <c r="AK9" s="24">
        <f t="shared" si="9"/>
        <v>3.0502929570728421E-2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2.2261686239263501E-2</v>
      </c>
      <c r="AP9" s="24">
        <f t="shared" si="10"/>
        <v>2.1154665914124848E-2</v>
      </c>
      <c r="AQ9" s="24">
        <f t="shared" si="10"/>
        <v>1.347945992079258E-2</v>
      </c>
      <c r="AR9" s="24">
        <f t="shared" si="10"/>
        <v>1.527125705553245E-2</v>
      </c>
      <c r="AS9" s="24" t="e">
        <f t="shared" si="10"/>
        <v>#DIV/0!</v>
      </c>
      <c r="AT9" s="24">
        <f t="shared" si="10"/>
        <v>1.8460027024936432E-2</v>
      </c>
      <c r="AU9" s="21"/>
      <c r="BR9" s="21"/>
      <c r="BS9" s="35">
        <f t="shared" si="11"/>
        <v>42826</v>
      </c>
      <c r="BT9" s="24">
        <f t="shared" si="15"/>
        <v>9.6793669094614506E-3</v>
      </c>
      <c r="BU9" s="24">
        <f t="shared" si="12"/>
        <v>1.0672589349737676E-3</v>
      </c>
      <c r="BV9" s="24">
        <f t="shared" si="12"/>
        <v>2.8456051628482139E-5</v>
      </c>
      <c r="BW9" s="24">
        <f t="shared" si="12"/>
        <v>2.5529497678982507E-3</v>
      </c>
      <c r="BX9" s="24">
        <f t="shared" si="12"/>
        <v>1.3038113748726292E-3</v>
      </c>
      <c r="BY9" s="24">
        <f t="shared" si="12"/>
        <v>1.3333624561271097E-3</v>
      </c>
      <c r="BZ9" s="24">
        <f t="shared" si="12"/>
        <v>4.7882873532852863E-4</v>
      </c>
      <c r="CA9" s="24">
        <f t="shared" si="12"/>
        <v>2.4722759180284552E-3</v>
      </c>
      <c r="CB9" s="24">
        <f t="shared" si="12"/>
        <v>2.0046209004792983E-3</v>
      </c>
      <c r="CC9" s="24">
        <f t="shared" si="12"/>
        <v>1.6045967468015276E-4</v>
      </c>
      <c r="CD9" s="24">
        <f t="shared" si="12"/>
        <v>1.8746744914519068E-4</v>
      </c>
      <c r="CE9" s="24">
        <f t="shared" si="12"/>
        <v>9.928208853832545E-4</v>
      </c>
      <c r="CF9" s="24">
        <f t="shared" si="14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4"/>
        <v>110.43289583999999</v>
      </c>
      <c r="S10" s="19">
        <f t="shared" si="5"/>
        <v>109.52138655589121</v>
      </c>
      <c r="T10" s="19">
        <f t="shared" si="6"/>
        <v>108.93124540891645</v>
      </c>
      <c r="U10" s="19">
        <f t="shared" si="7"/>
        <v>108.04497724757952</v>
      </c>
      <c r="V10" s="19"/>
      <c r="W10" s="20">
        <f t="shared" si="8"/>
        <v>109.13606161700355</v>
      </c>
      <c r="X10" s="21"/>
      <c r="Y10" s="41">
        <f t="shared" si="9"/>
        <v>1.9251056556093049E-2</v>
      </c>
      <c r="Z10" s="24">
        <f t="shared" si="9"/>
        <v>1.8019144820225597E-2</v>
      </c>
      <c r="AA10" s="24">
        <f t="shared" si="9"/>
        <v>1.9339808877612885E-2</v>
      </c>
      <c r="AB10" s="24">
        <f t="shared" si="9"/>
        <v>3.9756026934657296E-2</v>
      </c>
      <c r="AC10" s="24">
        <f t="shared" si="9"/>
        <v>1.022872018767651E-2</v>
      </c>
      <c r="AD10" s="24">
        <f t="shared" si="9"/>
        <v>1.805900692136464E-2</v>
      </c>
      <c r="AE10" s="24">
        <f t="shared" si="9"/>
        <v>2.1186939962330342E-2</v>
      </c>
      <c r="AF10" s="24">
        <f t="shared" si="9"/>
        <v>1.9367610443679517E-2</v>
      </c>
      <c r="AG10" s="24">
        <f t="shared" si="9"/>
        <v>3.5707711516341778E-3</v>
      </c>
      <c r="AH10" s="24">
        <f t="shared" si="9"/>
        <v>5.1619168907559576E-3</v>
      </c>
      <c r="AI10" s="24">
        <f t="shared" si="9"/>
        <v>0</v>
      </c>
      <c r="AJ10" s="24">
        <f t="shared" si="9"/>
        <v>2.9160503625671907E-2</v>
      </c>
      <c r="AK10" s="24">
        <f t="shared" si="9"/>
        <v>2.227127662537054E-2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1.924788674730471E-2</v>
      </c>
      <c r="AP10" s="24">
        <f t="shared" si="10"/>
        <v>2.1279978061930382E-2</v>
      </c>
      <c r="AQ10" s="24">
        <f t="shared" si="10"/>
        <v>2.4947058273398603E-2</v>
      </c>
      <c r="AR10" s="24">
        <f t="shared" si="10"/>
        <v>2.41890789063548E-2</v>
      </c>
      <c r="AS10" s="24" t="e">
        <f t="shared" si="10"/>
        <v>#DIV/0!</v>
      </c>
      <c r="AT10" s="24">
        <f t="shared" si="10"/>
        <v>2.0755115434248461E-2</v>
      </c>
      <c r="AU10" s="21"/>
      <c r="BR10" s="21"/>
      <c r="BS10" s="35">
        <f t="shared" si="11"/>
        <v>42856</v>
      </c>
      <c r="BT10" s="24">
        <f t="shared" si="15"/>
        <v>6.3383599775905953E-3</v>
      </c>
      <c r="BU10" s="24">
        <f t="shared" si="12"/>
        <v>7.1091794627092797E-4</v>
      </c>
      <c r="BV10" s="24">
        <f t="shared" si="12"/>
        <v>4.3950481461005409E-3</v>
      </c>
      <c r="BW10" s="24">
        <f t="shared" si="12"/>
        <v>8.9260876828494698E-4</v>
      </c>
      <c r="BX10" s="24">
        <f t="shared" si="12"/>
        <v>1.3609415278460965E-3</v>
      </c>
      <c r="BY10" s="24">
        <f t="shared" si="12"/>
        <v>1.1347998519575502E-3</v>
      </c>
      <c r="BZ10" s="24">
        <f t="shared" si="12"/>
        <v>1.7713064377238674E-3</v>
      </c>
      <c r="CA10" s="24">
        <f t="shared" si="12"/>
        <v>1.1157952251694484E-4</v>
      </c>
      <c r="CB10" s="24">
        <f t="shared" si="12"/>
        <v>3.2447656748253154E-4</v>
      </c>
      <c r="CC10" s="24">
        <f t="shared" si="12"/>
        <v>0</v>
      </c>
      <c r="CD10" s="24">
        <f t="shared" si="12"/>
        <v>1.4771332557433348E-3</v>
      </c>
      <c r="CE10" s="24">
        <f t="shared" si="12"/>
        <v>7.3073902164613031E-4</v>
      </c>
      <c r="CF10" s="24">
        <f t="shared" si="14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4"/>
        <v>111.94019546999998</v>
      </c>
      <c r="S11" s="19">
        <f t="shared" si="5"/>
        <v>110.87960038450974</v>
      </c>
      <c r="T11" s="19">
        <f t="shared" si="6"/>
        <v>110.02943194567466</v>
      </c>
      <c r="U11" s="19">
        <f t="shared" si="7"/>
        <v>109.22980359612725</v>
      </c>
      <c r="V11" s="19"/>
      <c r="W11" s="20">
        <f t="shared" si="8"/>
        <v>110.41329637424464</v>
      </c>
      <c r="X11" s="21"/>
      <c r="Y11" s="41">
        <f t="shared" si="9"/>
        <v>1.36480819609337E-2</v>
      </c>
      <c r="Z11" s="24">
        <f t="shared" si="9"/>
        <v>1.3315422901872154E-2</v>
      </c>
      <c r="AA11" s="24">
        <f t="shared" si="9"/>
        <v>2.4748751265321722E-2</v>
      </c>
      <c r="AB11" s="24">
        <f t="shared" si="9"/>
        <v>3.0187477180092515E-3</v>
      </c>
      <c r="AC11" s="24">
        <f t="shared" si="9"/>
        <v>2.5959448444504929E-2</v>
      </c>
      <c r="AD11" s="24">
        <f t="shared" si="9"/>
        <v>5.7990167128860737E-3</v>
      </c>
      <c r="AE11" s="24">
        <f t="shared" si="9"/>
        <v>1.6324516331173156E-2</v>
      </c>
      <c r="AF11" s="24">
        <f t="shared" si="9"/>
        <v>1.5947908076441086E-2</v>
      </c>
      <c r="AG11" s="24">
        <f t="shared" si="9"/>
        <v>2.6550626292674018E-3</v>
      </c>
      <c r="AH11" s="24">
        <f t="shared" si="9"/>
        <v>2.4141159012623481E-2</v>
      </c>
      <c r="AI11" s="24">
        <f t="shared" si="9"/>
        <v>2.01983092202207E-3</v>
      </c>
      <c r="AJ11" s="24">
        <f t="shared" si="9"/>
        <v>5.1880128859023156E-3</v>
      </c>
      <c r="AK11" s="24">
        <f t="shared" si="9"/>
        <v>2.5201270551571175E-2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1.364900936930824E-2</v>
      </c>
      <c r="AP11" s="24">
        <f t="shared" si="10"/>
        <v>1.2401357135169322E-2</v>
      </c>
      <c r="AQ11" s="24">
        <f t="shared" si="10"/>
        <v>1.008146498863316E-2</v>
      </c>
      <c r="AR11" s="24">
        <f t="shared" si="10"/>
        <v>1.0966047462185768E-2</v>
      </c>
      <c r="AS11" s="24" t="e">
        <f t="shared" si="10"/>
        <v>#DIV/0!</v>
      </c>
      <c r="AT11" s="24">
        <f t="shared" si="10"/>
        <v>1.1703141366080638E-2</v>
      </c>
      <c r="AU11" s="21"/>
      <c r="BR11" s="21"/>
      <c r="BS11" s="35">
        <f t="shared" si="11"/>
        <v>42887</v>
      </c>
      <c r="BT11" s="24">
        <f t="shared" si="15"/>
        <v>4.6781319187815884E-3</v>
      </c>
      <c r="BU11" s="24">
        <f t="shared" si="12"/>
        <v>9.0982613002804451E-4</v>
      </c>
      <c r="BV11" s="24">
        <f t="shared" si="12"/>
        <v>3.4043778541035402E-4</v>
      </c>
      <c r="BW11" s="24">
        <f t="shared" si="12"/>
        <v>2.2452972885846738E-3</v>
      </c>
      <c r="BX11" s="24">
        <f t="shared" si="12"/>
        <v>4.3650753261477248E-4</v>
      </c>
      <c r="BY11" s="24">
        <f t="shared" si="12"/>
        <v>8.7602285908843923E-4</v>
      </c>
      <c r="BZ11" s="24">
        <f t="shared" si="12"/>
        <v>1.4587169969873246E-3</v>
      </c>
      <c r="CA11" s="24">
        <f t="shared" si="12"/>
        <v>8.1689095026763852E-5</v>
      </c>
      <c r="CB11" s="24">
        <f t="shared" si="12"/>
        <v>1.496529573108062E-3</v>
      </c>
      <c r="CC11" s="24">
        <f t="shared" si="12"/>
        <v>3.1145009965308913E-5</v>
      </c>
      <c r="CD11" s="24">
        <f t="shared" si="12"/>
        <v>2.6535522411305976E-4</v>
      </c>
      <c r="CE11" s="24">
        <f t="shared" si="12"/>
        <v>8.2932472238848734E-4</v>
      </c>
      <c r="CF11" s="24">
        <f t="shared" si="14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4"/>
        <v>113.37417878000001</v>
      </c>
      <c r="S12" s="19">
        <f t="shared" si="5"/>
        <v>111.90710359791265</v>
      </c>
      <c r="T12" s="19">
        <f t="shared" si="6"/>
        <v>111.06272040153529</v>
      </c>
      <c r="U12" s="19">
        <f t="shared" si="7"/>
        <v>110.40404183955741</v>
      </c>
      <c r="V12" s="19"/>
      <c r="W12" s="20">
        <f t="shared" si="8"/>
        <v>112.23757720358408</v>
      </c>
      <c r="X12" s="21"/>
      <c r="Y12" s="41">
        <f t="shared" si="9"/>
        <v>1.2808613162551774E-2</v>
      </c>
      <c r="Z12" s="24">
        <f t="shared" si="9"/>
        <v>7.1526595247846103E-3</v>
      </c>
      <c r="AA12" s="24">
        <f t="shared" si="9"/>
        <v>2.8133782237263594E-2</v>
      </c>
      <c r="AB12" s="24">
        <f t="shared" si="9"/>
        <v>-3.190743500810167E-3</v>
      </c>
      <c r="AC12" s="24">
        <f t="shared" si="9"/>
        <v>1.5293784665498134E-2</v>
      </c>
      <c r="AD12" s="24">
        <f t="shared" si="9"/>
        <v>2.2621255419191133E-2</v>
      </c>
      <c r="AE12" s="24">
        <f t="shared" si="9"/>
        <v>1.6096366854986055E-2</v>
      </c>
      <c r="AF12" s="24">
        <f t="shared" si="9"/>
        <v>3.8571078682072546E-2</v>
      </c>
      <c r="AG12" s="24">
        <f t="shared" si="9"/>
        <v>7.2529089860082774E-3</v>
      </c>
      <c r="AH12" s="24">
        <f t="shared" si="9"/>
        <v>2.2041271869943646E-2</v>
      </c>
      <c r="AI12" s="24">
        <f t="shared" si="9"/>
        <v>1.0786584559075552E-2</v>
      </c>
      <c r="AJ12" s="24">
        <f t="shared" si="9"/>
        <v>1.8291003058381605E-3</v>
      </c>
      <c r="AK12" s="24">
        <f t="shared" si="9"/>
        <v>9.6040148555323057E-3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1.2810262694103791E-2</v>
      </c>
      <c r="AP12" s="24">
        <f t="shared" si="10"/>
        <v>9.2668372706947721E-3</v>
      </c>
      <c r="AQ12" s="24">
        <f t="shared" si="10"/>
        <v>9.3910187264332201E-3</v>
      </c>
      <c r="AR12" s="24">
        <f t="shared" si="10"/>
        <v>1.0750163460623297E-2</v>
      </c>
      <c r="AS12" s="24" t="e">
        <f t="shared" si="10"/>
        <v>#DIV/0!</v>
      </c>
      <c r="AT12" s="24">
        <f t="shared" si="10"/>
        <v>1.6522292959681772E-2</v>
      </c>
      <c r="AU12" s="21"/>
      <c r="BR12" s="21"/>
      <c r="BS12" s="35">
        <f t="shared" si="11"/>
        <v>42917</v>
      </c>
      <c r="BT12" s="24">
        <f t="shared" si="15"/>
        <v>2.5121322705049212E-3</v>
      </c>
      <c r="BU12" s="24">
        <f t="shared" si="12"/>
        <v>1.0455948393920708E-3</v>
      </c>
      <c r="BV12" s="24">
        <f t="shared" si="12"/>
        <v>-3.5606122191917858E-4</v>
      </c>
      <c r="BW12" s="24">
        <f t="shared" si="12"/>
        <v>1.3388636621484841E-3</v>
      </c>
      <c r="BX12" s="24">
        <f t="shared" si="12"/>
        <v>1.6895773908056331E-3</v>
      </c>
      <c r="BY12" s="24">
        <f t="shared" si="12"/>
        <v>8.6606039111919799E-4</v>
      </c>
      <c r="BZ12" s="24">
        <f t="shared" si="12"/>
        <v>3.5360088368532115E-3</v>
      </c>
      <c r="CA12" s="24">
        <f t="shared" si="12"/>
        <v>2.2073230105690197E-4</v>
      </c>
      <c r="CB12" s="24">
        <f t="shared" si="12"/>
        <v>1.3805001415933325E-3</v>
      </c>
      <c r="CC12" s="24">
        <f t="shared" si="12"/>
        <v>1.6441692580777484E-4</v>
      </c>
      <c r="CD12" s="24">
        <f t="shared" si="12"/>
        <v>9.2773558763019795E-5</v>
      </c>
      <c r="CE12" s="24">
        <f t="shared" si="12"/>
        <v>3.1965163573797795E-4</v>
      </c>
      <c r="CF12" s="24">
        <f t="shared" si="14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4"/>
        <v>114.68117021000003</v>
      </c>
      <c r="S13" s="19">
        <f t="shared" si="5"/>
        <v>113.01335667399066</v>
      </c>
      <c r="T13" s="19">
        <f t="shared" si="6"/>
        <v>111.61325305580162</v>
      </c>
      <c r="U13" s="19">
        <f t="shared" si="7"/>
        <v>111.0669991701245</v>
      </c>
      <c r="V13" s="19"/>
      <c r="W13" s="20">
        <f t="shared" si="8"/>
        <v>113.24954373827882</v>
      </c>
      <c r="X13" s="21"/>
      <c r="Y13" s="41">
        <f t="shared" si="9"/>
        <v>1.1526442106265744E-2</v>
      </c>
      <c r="Z13" s="24">
        <f t="shared" si="9"/>
        <v>1.3693646133925874E-2</v>
      </c>
      <c r="AA13" s="24">
        <f t="shared" si="9"/>
        <v>1.7975690310589654E-2</v>
      </c>
      <c r="AB13" s="24">
        <f t="shared" si="9"/>
        <v>-1.1660761913456774E-2</v>
      </c>
      <c r="AC13" s="24">
        <f t="shared" si="9"/>
        <v>2.0855647229327312E-2</v>
      </c>
      <c r="AD13" s="24">
        <f t="shared" si="9"/>
        <v>2.7880829472874957E-3</v>
      </c>
      <c r="AE13" s="24">
        <f t="shared" si="9"/>
        <v>2.5404994705502171E-2</v>
      </c>
      <c r="AF13" s="24">
        <f t="shared" si="9"/>
        <v>8.2512157261016572E-3</v>
      </c>
      <c r="AG13" s="24">
        <f t="shared" si="9"/>
        <v>8.3577889744572698E-3</v>
      </c>
      <c r="AH13" s="24">
        <f t="shared" si="9"/>
        <v>2.8563864851755438E-2</v>
      </c>
      <c r="AI13" s="24">
        <f t="shared" si="9"/>
        <v>1.2651530145952883E-2</v>
      </c>
      <c r="AJ13" s="24">
        <f t="shared" si="9"/>
        <v>-9.2506374498524391E-4</v>
      </c>
      <c r="AK13" s="24">
        <f t="shared" si="9"/>
        <v>2.8820458832302442E-2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1.1528122576624833E-2</v>
      </c>
      <c r="AP13" s="24">
        <f t="shared" si="10"/>
        <v>9.8854589254031566E-3</v>
      </c>
      <c r="AQ13" s="24">
        <f t="shared" si="10"/>
        <v>4.9569527225332699E-3</v>
      </c>
      <c r="AR13" s="24">
        <f t="shared" si="10"/>
        <v>6.004828442155441E-3</v>
      </c>
      <c r="AS13" s="24" t="e">
        <f t="shared" si="10"/>
        <v>#DIV/0!</v>
      </c>
      <c r="AT13" s="24">
        <f t="shared" si="10"/>
        <v>9.0162899084962334E-3</v>
      </c>
      <c r="AU13" s="21"/>
      <c r="BR13" s="21"/>
      <c r="BS13" s="35">
        <f t="shared" si="11"/>
        <v>42948</v>
      </c>
      <c r="BT13" s="24">
        <f t="shared" si="15"/>
        <v>4.7825769730476435E-3</v>
      </c>
      <c r="BU13" s="24">
        <f t="shared" si="12"/>
        <v>6.7817711452615426E-4</v>
      </c>
      <c r="BV13" s="24">
        <f t="shared" si="12"/>
        <v>-1.2806910925864017E-3</v>
      </c>
      <c r="BW13" s="24">
        <f t="shared" si="12"/>
        <v>1.8302457086759663E-3</v>
      </c>
      <c r="BX13" s="24">
        <f t="shared" si="12"/>
        <v>2.1025895685169475E-4</v>
      </c>
      <c r="BY13" s="24">
        <f t="shared" si="12"/>
        <v>1.3713456600758004E-3</v>
      </c>
      <c r="BZ13" s="24">
        <f t="shared" si="12"/>
        <v>7.7567239784042676E-4</v>
      </c>
      <c r="CA13" s="24">
        <f t="shared" si="12"/>
        <v>2.5296253729908226E-4</v>
      </c>
      <c r="CB13" s="24">
        <f t="shared" si="12"/>
        <v>1.8053350809400055E-3</v>
      </c>
      <c r="CC13" s="24">
        <f t="shared" si="12"/>
        <v>1.9245877144779787E-4</v>
      </c>
      <c r="CD13" s="24">
        <f t="shared" si="12"/>
        <v>-4.6411393783943794E-5</v>
      </c>
      <c r="CE13" s="24">
        <f t="shared" si="12"/>
        <v>9.5619987281045664E-4</v>
      </c>
      <c r="CF13" s="24">
        <f t="shared" si="14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4"/>
        <v>116.17059994000002</v>
      </c>
      <c r="S14" s="19">
        <f t="shared" si="5"/>
        <v>114.63338854710244</v>
      </c>
      <c r="T14" s="19">
        <f t="shared" si="6"/>
        <v>113.03558500147625</v>
      </c>
      <c r="U14" s="19">
        <f t="shared" si="7"/>
        <v>112.67655338865838</v>
      </c>
      <c r="V14" s="19"/>
      <c r="W14" s="20">
        <f t="shared" si="8"/>
        <v>114.72366403417379</v>
      </c>
      <c r="X14" s="21"/>
      <c r="Y14" s="41">
        <f t="shared" si="9"/>
        <v>1.2986469412081592E-2</v>
      </c>
      <c r="Z14" s="24">
        <f t="shared" si="9"/>
        <v>1.6300829028671027E-2</v>
      </c>
      <c r="AA14" s="24">
        <f t="shared" si="9"/>
        <v>1.0029175479221886E-2</v>
      </c>
      <c r="AB14" s="24">
        <f t="shared" si="9"/>
        <v>2.1506967590148918E-2</v>
      </c>
      <c r="AC14" s="24">
        <f t="shared" si="9"/>
        <v>6.6727882465666966E-3</v>
      </c>
      <c r="AD14" s="24">
        <f t="shared" si="9"/>
        <v>7.2529983385163366E-3</v>
      </c>
      <c r="AE14" s="24">
        <f t="shared" si="9"/>
        <v>1.6795889457934754E-2</v>
      </c>
      <c r="AF14" s="24">
        <f t="shared" si="9"/>
        <v>7.4748314779931047E-3</v>
      </c>
      <c r="AG14" s="24">
        <f t="shared" si="9"/>
        <v>6.7815866190599206E-3</v>
      </c>
      <c r="AH14" s="24">
        <f t="shared" si="9"/>
        <v>1.3758741554769083E-2</v>
      </c>
      <c r="AI14" s="24">
        <f t="shared" si="9"/>
        <v>1.8756555683695053E-2</v>
      </c>
      <c r="AJ14" s="24">
        <f t="shared" si="9"/>
        <v>2.8613811107036646E-3</v>
      </c>
      <c r="AK14" s="24">
        <f t="shared" si="9"/>
        <v>9.6162619457134113E-3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1.2987570036760099E-2</v>
      </c>
      <c r="AP14" s="24">
        <f t="shared" si="10"/>
        <v>1.4334870857655169E-2</v>
      </c>
      <c r="AQ14" s="24">
        <f t="shared" si="10"/>
        <v>1.2743396565670695E-2</v>
      </c>
      <c r="AR14" s="24">
        <f t="shared" si="10"/>
        <v>1.4491741296336569E-2</v>
      </c>
      <c r="AS14" s="24" t="e">
        <f t="shared" si="10"/>
        <v>#DIV/0!</v>
      </c>
      <c r="AT14" s="24">
        <f t="shared" si="10"/>
        <v>1.3016567195199391E-2</v>
      </c>
      <c r="AU14" s="21"/>
      <c r="BR14" s="21"/>
      <c r="BS14" s="35">
        <f t="shared" si="11"/>
        <v>42979</v>
      </c>
      <c r="BT14" s="24">
        <f t="shared" si="15"/>
        <v>5.7053467491099043E-3</v>
      </c>
      <c r="BU14" s="24">
        <f t="shared" si="12"/>
        <v>3.8078773361562614E-4</v>
      </c>
      <c r="BV14" s="24">
        <f t="shared" si="12"/>
        <v>2.3079449149771246E-3</v>
      </c>
      <c r="BW14" s="24">
        <f t="shared" si="12"/>
        <v>5.909900428057352E-4</v>
      </c>
      <c r="BX14" s="24">
        <f t="shared" si="12"/>
        <v>5.4224844764908702E-4</v>
      </c>
      <c r="BY14" s="24">
        <f t="shared" si="12"/>
        <v>9.1907091765062792E-4</v>
      </c>
      <c r="BZ14" s="24">
        <f t="shared" si="12"/>
        <v>7.0041157681880123E-4</v>
      </c>
      <c r="CA14" s="24">
        <f t="shared" si="12"/>
        <v>2.0461314830978755E-4</v>
      </c>
      <c r="CB14" s="24">
        <f t="shared" si="12"/>
        <v>8.8424698445860935E-4</v>
      </c>
      <c r="CC14" s="24">
        <f t="shared" si="12"/>
        <v>2.8564756642126225E-4</v>
      </c>
      <c r="CD14" s="24">
        <f t="shared" si="12"/>
        <v>1.4179126602599268E-4</v>
      </c>
      <c r="CE14" s="24">
        <f t="shared" si="12"/>
        <v>3.2450129010149165E-4</v>
      </c>
      <c r="CF14" s="24">
        <f t="shared" si="14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4"/>
        <v>117.90326901000002</v>
      </c>
      <c r="S15" s="19">
        <f t="shared" si="5"/>
        <v>116.16736944520736</v>
      </c>
      <c r="T15" s="19">
        <f t="shared" si="6"/>
        <v>114.1108315913788</v>
      </c>
      <c r="U15" s="19">
        <f t="shared" si="7"/>
        <v>113.84752164591978</v>
      </c>
      <c r="V15" s="19"/>
      <c r="W15" s="20">
        <f t="shared" si="8"/>
        <v>116.5107643467389</v>
      </c>
      <c r="X15" s="21"/>
      <c r="Y15" s="41">
        <f t="shared" si="9"/>
        <v>1.4912602371348394E-2</v>
      </c>
      <c r="Z15" s="24">
        <f t="shared" si="9"/>
        <v>1.5533004063077227E-2</v>
      </c>
      <c r="AA15" s="24">
        <f t="shared" si="9"/>
        <v>2.7108765302634508E-2</v>
      </c>
      <c r="AB15" s="24">
        <f t="shared" si="9"/>
        <v>8.0499829754485663E-3</v>
      </c>
      <c r="AC15" s="24">
        <f t="shared" si="9"/>
        <v>9.4514644772942802E-3</v>
      </c>
      <c r="AD15" s="24">
        <f t="shared" si="9"/>
        <v>9.1917262752023721E-3</v>
      </c>
      <c r="AE15" s="24">
        <f t="shared" si="9"/>
        <v>1.3803842818374656E-2</v>
      </c>
      <c r="AF15" s="24">
        <f t="shared" si="9"/>
        <v>2.0743289341311755E-2</v>
      </c>
      <c r="AG15" s="24">
        <f t="shared" si="9"/>
        <v>4.9872097917948555E-2</v>
      </c>
      <c r="AH15" s="24">
        <f t="shared" si="9"/>
        <v>1.5932139125816036E-2</v>
      </c>
      <c r="AI15" s="24">
        <f t="shared" si="9"/>
        <v>1.832255835533414E-2</v>
      </c>
      <c r="AJ15" s="24">
        <f t="shared" si="9"/>
        <v>4.4817654681708063E-3</v>
      </c>
      <c r="AK15" s="24">
        <f t="shared" si="9"/>
        <v>9.9883612702262869E-3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1.4914867194409709E-2</v>
      </c>
      <c r="AP15" s="24">
        <f t="shared" si="10"/>
        <v>1.3381623953954813E-2</v>
      </c>
      <c r="AQ15" s="24">
        <f t="shared" si="10"/>
        <v>9.5124609642929236E-3</v>
      </c>
      <c r="AR15" s="24">
        <f t="shared" si="10"/>
        <v>1.03922974394004E-2</v>
      </c>
      <c r="AS15" s="24" t="e">
        <f t="shared" si="10"/>
        <v>#DIV/0!</v>
      </c>
      <c r="AT15" s="24">
        <f t="shared" si="10"/>
        <v>1.5577434068290819E-2</v>
      </c>
      <c r="AU15" s="21"/>
      <c r="BR15" s="21"/>
      <c r="BS15" s="35">
        <f t="shared" si="11"/>
        <v>43009</v>
      </c>
      <c r="BT15" s="24">
        <f t="shared" si="15"/>
        <v>5.4543932092739776E-3</v>
      </c>
      <c r="BU15" s="24">
        <f t="shared" si="12"/>
        <v>1.0262607794425771E-3</v>
      </c>
      <c r="BV15" s="24">
        <f t="shared" si="12"/>
        <v>8.7112185396943356E-4</v>
      </c>
      <c r="BW15" s="24">
        <f t="shared" si="12"/>
        <v>8.318722013046433E-4</v>
      </c>
      <c r="BX15" s="24">
        <f t="shared" si="12"/>
        <v>6.8330208607715647E-4</v>
      </c>
      <c r="BY15" s="24">
        <f t="shared" si="12"/>
        <v>7.5818669503883497E-4</v>
      </c>
      <c r="BZ15" s="24">
        <f t="shared" si="12"/>
        <v>1.9331257069368972E-3</v>
      </c>
      <c r="CA15" s="24">
        <f t="shared" si="12"/>
        <v>1.4955174390678526E-3</v>
      </c>
      <c r="CB15" s="24">
        <f t="shared" si="12"/>
        <v>1.0247075411766559E-3</v>
      </c>
      <c r="CC15" s="24">
        <f t="shared" si="12"/>
        <v>2.806275619737241E-4</v>
      </c>
      <c r="CD15" s="24">
        <f t="shared" si="12"/>
        <v>2.1986705712824425E-4</v>
      </c>
      <c r="CE15" s="24">
        <f t="shared" si="12"/>
        <v>3.3593641054246092E-4</v>
      </c>
      <c r="CF15" s="24">
        <f t="shared" si="14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4"/>
        <v>119.69656173000001</v>
      </c>
      <c r="S16" s="19">
        <f t="shared" si="5"/>
        <v>117.77793249107388</v>
      </c>
      <c r="T16" s="19">
        <f t="shared" si="6"/>
        <v>115.54541440803072</v>
      </c>
      <c r="U16" s="19">
        <f t="shared" si="7"/>
        <v>115.19251542185339</v>
      </c>
      <c r="V16" s="19"/>
      <c r="W16" s="20">
        <f t="shared" si="8"/>
        <v>118.2289072931861</v>
      </c>
      <c r="X16" s="21"/>
      <c r="Y16" s="41">
        <f t="shared" si="9"/>
        <v>1.5210860489929701E-2</v>
      </c>
      <c r="Z16" s="24">
        <f t="shared" si="9"/>
        <v>1.5293715538425179E-2</v>
      </c>
      <c r="AA16" s="24">
        <f t="shared" si="9"/>
        <v>1.1811017276946778E-2</v>
      </c>
      <c r="AB16" s="24">
        <f t="shared" si="9"/>
        <v>2.232681863659125E-2</v>
      </c>
      <c r="AC16" s="24">
        <f t="shared" si="9"/>
        <v>1.7915835410981407E-2</v>
      </c>
      <c r="AD16" s="24">
        <f t="shared" si="9"/>
        <v>7.0709135591753292E-3</v>
      </c>
      <c r="AE16" s="24">
        <f t="shared" si="9"/>
        <v>1.2167703545173048E-2</v>
      </c>
      <c r="AF16" s="24">
        <f t="shared" si="9"/>
        <v>3.0902653417443693E-2</v>
      </c>
      <c r="AG16" s="24">
        <f t="shared" si="9"/>
        <v>4.1983826395914914E-3</v>
      </c>
      <c r="AH16" s="24">
        <f t="shared" si="9"/>
        <v>1.6054676325230055E-3</v>
      </c>
      <c r="AI16" s="24">
        <f t="shared" si="9"/>
        <v>0</v>
      </c>
      <c r="AJ16" s="24">
        <f t="shared" si="9"/>
        <v>1.6930510543955446E-2</v>
      </c>
      <c r="AK16" s="24">
        <f t="shared" si="9"/>
        <v>8.1660539687105071E-3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1.5209864281607866E-2</v>
      </c>
      <c r="AP16" s="24">
        <f t="shared" si="10"/>
        <v>1.3864160422657923E-2</v>
      </c>
      <c r="AQ16" s="24">
        <f t="shared" si="10"/>
        <v>1.25718373676309E-2</v>
      </c>
      <c r="AR16" s="24">
        <f t="shared" si="10"/>
        <v>1.181399257962501E-2</v>
      </c>
      <c r="AS16" s="24" t="e">
        <f t="shared" si="10"/>
        <v>#DIV/0!</v>
      </c>
      <c r="AT16" s="24">
        <f t="shared" si="10"/>
        <v>1.4746645566017902E-2</v>
      </c>
      <c r="AU16" s="21"/>
      <c r="BR16" s="21"/>
      <c r="BS16" s="35">
        <f t="shared" si="11"/>
        <v>43040</v>
      </c>
      <c r="BT16" s="24">
        <f t="shared" si="15"/>
        <v>5.3736501994019002E-3</v>
      </c>
      <c r="BU16" s="24">
        <f t="shared" si="12"/>
        <v>4.5250469455296094E-4</v>
      </c>
      <c r="BV16" s="24">
        <f t="shared" si="12"/>
        <v>2.399740124475623E-3</v>
      </c>
      <c r="BW16" s="24">
        <f t="shared" si="12"/>
        <v>1.5683802562454126E-3</v>
      </c>
      <c r="BX16" s="24">
        <f t="shared" si="12"/>
        <v>5.2268041586869493E-4</v>
      </c>
      <c r="BY16" s="24">
        <f t="shared" si="12"/>
        <v>6.6759036696391501E-4</v>
      </c>
      <c r="BZ16" s="24">
        <f t="shared" si="12"/>
        <v>2.8964506295874716E-3</v>
      </c>
      <c r="CA16" s="24">
        <f t="shared" si="12"/>
        <v>1.3023376922985567E-4</v>
      </c>
      <c r="CB16" s="24">
        <f t="shared" si="12"/>
        <v>1.0336260608332806E-4</v>
      </c>
      <c r="CC16" s="24">
        <f t="shared" si="12"/>
        <v>0</v>
      </c>
      <c r="CD16" s="24">
        <f t="shared" si="12"/>
        <v>8.2204294052888236E-4</v>
      </c>
      <c r="CE16" s="24">
        <f t="shared" si="12"/>
        <v>2.7331458339341157E-4</v>
      </c>
      <c r="CF16" s="24">
        <f t="shared" si="14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4"/>
        <v>122.27609913000002</v>
      </c>
      <c r="S17" s="19">
        <f t="shared" si="5"/>
        <v>119.23339198022521</v>
      </c>
      <c r="T17" s="19">
        <f t="shared" si="6"/>
        <v>117.21975766164748</v>
      </c>
      <c r="U17" s="19">
        <f t="shared" si="7"/>
        <v>116.77284688796682</v>
      </c>
      <c r="V17" s="19"/>
      <c r="W17" s="20">
        <f t="shared" si="8"/>
        <v>120.08066380495937</v>
      </c>
      <c r="X17" s="21"/>
      <c r="Y17" s="41">
        <f t="shared" si="9"/>
        <v>2.1552098649913143E-2</v>
      </c>
      <c r="Z17" s="24">
        <f t="shared" si="9"/>
        <v>1.1227616545077534E-2</v>
      </c>
      <c r="AA17" s="24">
        <f t="shared" si="9"/>
        <v>4.4918155775208746E-3</v>
      </c>
      <c r="AB17" s="24">
        <f t="shared" si="9"/>
        <v>1.3881974564039501E-2</v>
      </c>
      <c r="AC17" s="24">
        <f t="shared" si="9"/>
        <v>0.10356132195628787</v>
      </c>
      <c r="AD17" s="24">
        <f t="shared" si="9"/>
        <v>2.0096725240749347E-2</v>
      </c>
      <c r="AE17" s="24">
        <f t="shared" si="9"/>
        <v>1.0129525208129708E-2</v>
      </c>
      <c r="AF17" s="24">
        <f t="shared" si="9"/>
        <v>3.0026179183280544E-2</v>
      </c>
      <c r="AG17" s="24">
        <f t="shared" si="9"/>
        <v>5.8262878606973878E-3</v>
      </c>
      <c r="AH17" s="24">
        <f t="shared" si="9"/>
        <v>9.783153770330566E-3</v>
      </c>
      <c r="AI17" s="24">
        <f t="shared" si="9"/>
        <v>1.0140746962468139E-3</v>
      </c>
      <c r="AJ17" s="24">
        <f t="shared" si="9"/>
        <v>1.8907005693528989E-2</v>
      </c>
      <c r="AK17" s="24">
        <f t="shared" si="9"/>
        <v>6.64001811592696E-3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2.1550639071978406E-2</v>
      </c>
      <c r="AP17" s="24">
        <f t="shared" si="10"/>
        <v>1.2357658674825522E-2</v>
      </c>
      <c r="AQ17" s="24">
        <f t="shared" si="10"/>
        <v>1.4490780635431078E-2</v>
      </c>
      <c r="AR17" s="24">
        <f t="shared" si="10"/>
        <v>1.3719046418302572E-2</v>
      </c>
      <c r="AS17" s="24" t="e">
        <f t="shared" si="10"/>
        <v>#DIV/0!</v>
      </c>
      <c r="AT17" s="24">
        <f t="shared" si="10"/>
        <v>1.5662468292811482E-2</v>
      </c>
      <c r="AU17" s="21"/>
      <c r="AV17" s="24">
        <f t="shared" ref="AV17:BQ28" si="16">+B17/B5-1</f>
        <v>0.22275700000000009</v>
      </c>
      <c r="AW17" s="24">
        <f t="shared" si="16"/>
        <v>0.20454400000000006</v>
      </c>
      <c r="AX17" s="24">
        <f t="shared" si="16"/>
        <v>0.26125699999999985</v>
      </c>
      <c r="AY17" s="24">
        <f t="shared" si="16"/>
        <v>0.13234800000000013</v>
      </c>
      <c r="AZ17" s="24">
        <f t="shared" si="16"/>
        <v>0.42963500000000021</v>
      </c>
      <c r="BA17" s="24">
        <f t="shared" si="16"/>
        <v>0.15081599999999984</v>
      </c>
      <c r="BB17" s="24">
        <f t="shared" si="16"/>
        <v>0.25738600000000011</v>
      </c>
      <c r="BC17" s="24">
        <f t="shared" si="16"/>
        <v>0.21852199999999988</v>
      </c>
      <c r="BD17" s="24">
        <f t="shared" si="16"/>
        <v>0.30996100000000015</v>
      </c>
      <c r="BE17" s="24">
        <f t="shared" si="16"/>
        <v>0.23034099999999991</v>
      </c>
      <c r="BF17" s="24">
        <f t="shared" si="16"/>
        <v>0.33360000000000012</v>
      </c>
      <c r="BG17" s="24">
        <f t="shared" si="16"/>
        <v>0.19830799999999993</v>
      </c>
      <c r="BH17" s="24">
        <f t="shared" si="16"/>
        <v>0.21357399999999993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0.22276099130000038</v>
      </c>
      <c r="BM17" s="24">
        <f t="shared" si="16"/>
        <v>0.19233391980225201</v>
      </c>
      <c r="BN17" s="24">
        <f t="shared" si="16"/>
        <v>0.1721975766164745</v>
      </c>
      <c r="BO17" s="24">
        <f t="shared" si="16"/>
        <v>0.16772846887966808</v>
      </c>
      <c r="BP17" s="24" t="e">
        <f t="shared" si="16"/>
        <v>#DIV/0!</v>
      </c>
      <c r="BQ17" s="24">
        <f t="shared" si="16"/>
        <v>0.20080663804959364</v>
      </c>
      <c r="BR17" s="21"/>
      <c r="BS17" s="35">
        <f t="shared" si="11"/>
        <v>43070</v>
      </c>
      <c r="BT17" s="24">
        <f t="shared" si="15"/>
        <v>3.9452942454217422E-3</v>
      </c>
      <c r="BU17" s="24">
        <f t="shared" si="12"/>
        <v>1.7151450340863306E-4</v>
      </c>
      <c r="BV17" s="24">
        <f t="shared" si="12"/>
        <v>1.5025264002138854E-3</v>
      </c>
      <c r="BW17" s="24">
        <f t="shared" si="12"/>
        <v>9.0900757752974213E-3</v>
      </c>
      <c r="BX17" s="24">
        <f t="shared" si="12"/>
        <v>1.4736345408367791E-3</v>
      </c>
      <c r="BY17" s="24">
        <f t="shared" si="12"/>
        <v>5.5409821547921687E-4</v>
      </c>
      <c r="BZ17" s="24">
        <f t="shared" si="12"/>
        <v>2.8578000100253943E-3</v>
      </c>
      <c r="CA17" s="24">
        <f t="shared" si="12"/>
        <v>1.7877088624515625E-4</v>
      </c>
      <c r="CB17" s="24">
        <f t="shared" si="12"/>
        <v>6.2141424943189054E-4</v>
      </c>
      <c r="CC17" s="24">
        <f t="shared" si="12"/>
        <v>1.5350220558751401E-5</v>
      </c>
      <c r="CD17" s="24">
        <f t="shared" si="12"/>
        <v>9.1956456356101729E-4</v>
      </c>
      <c r="CE17" s="24">
        <f t="shared" si="12"/>
        <v>2.2069659804838915E-4</v>
      </c>
      <c r="CF17" s="24">
        <f t="shared" si="14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4"/>
        <v>124.71775449999998</v>
      </c>
      <c r="S18" s="19">
        <f t="shared" si="5"/>
        <v>120.85522997802798</v>
      </c>
      <c r="T18" s="19">
        <f t="shared" si="6"/>
        <v>118.57506932388546</v>
      </c>
      <c r="U18" s="19">
        <f t="shared" si="7"/>
        <v>118.13002621023513</v>
      </c>
      <c r="V18" s="19"/>
      <c r="W18" s="20">
        <f t="shared" si="8"/>
        <v>122.19004746822256</v>
      </c>
      <c r="X18" s="21"/>
      <c r="Y18" s="41">
        <f t="shared" si="9"/>
        <v>1.9967172545321876E-2</v>
      </c>
      <c r="Z18" s="24">
        <f t="shared" si="9"/>
        <v>1.481639524998668E-2</v>
      </c>
      <c r="AA18" s="24">
        <f t="shared" si="9"/>
        <v>1.9995924700517032E-2</v>
      </c>
      <c r="AB18" s="24">
        <f t="shared" si="9"/>
        <v>7.1073556892402578E-3</v>
      </c>
      <c r="AC18" s="24">
        <f t="shared" si="9"/>
        <v>5.5271450405173228E-2</v>
      </c>
      <c r="AD18" s="24">
        <f t="shared" si="9"/>
        <v>5.897554430942975E-3</v>
      </c>
      <c r="AE18" s="24">
        <f t="shared" si="9"/>
        <v>1.7918125380750327E-2</v>
      </c>
      <c r="AF18" s="24">
        <f t="shared" si="9"/>
        <v>3.25804540254504E-2</v>
      </c>
      <c r="AG18" s="24">
        <f t="shared" si="9"/>
        <v>2.5570226899884752E-2</v>
      </c>
      <c r="AH18" s="24">
        <f t="shared" si="9"/>
        <v>2.5082477134387826E-2</v>
      </c>
      <c r="AI18" s="24">
        <f t="shared" si="9"/>
        <v>1.3519046190761719E-2</v>
      </c>
      <c r="AJ18" s="24">
        <f t="shared" si="9"/>
        <v>1.1219152338130201E-2</v>
      </c>
      <c r="AK18" s="24">
        <f t="shared" si="9"/>
        <v>1.3426457719100782E-2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1.9968378018046407E-2</v>
      </c>
      <c r="AP18" s="24">
        <f t="shared" si="10"/>
        <v>1.3602213028307997E-2</v>
      </c>
      <c r="AQ18" s="24">
        <f t="shared" si="10"/>
        <v>1.1562143526606228E-2</v>
      </c>
      <c r="AR18" s="24">
        <f t="shared" si="10"/>
        <v>1.162238789613812E-2</v>
      </c>
      <c r="AS18" s="24" t="e">
        <f t="shared" si="10"/>
        <v>#DIV/0!</v>
      </c>
      <c r="AT18" s="24">
        <f t="shared" si="10"/>
        <v>1.7566389095661217E-2</v>
      </c>
      <c r="AU18" s="21"/>
      <c r="AV18" s="24">
        <f t="shared" si="16"/>
        <v>0.22665376251442115</v>
      </c>
      <c r="AW18" s="24">
        <f t="shared" si="16"/>
        <v>0.20157255393059836</v>
      </c>
      <c r="AX18" s="24">
        <f t="shared" si="16"/>
        <v>0.27657841100109737</v>
      </c>
      <c r="AY18" s="24">
        <f t="shared" si="16"/>
        <v>0.13715850972281896</v>
      </c>
      <c r="AZ18" s="24">
        <f t="shared" si="16"/>
        <v>0.48791151350178485</v>
      </c>
      <c r="BA18" s="24">
        <f t="shared" si="16"/>
        <v>0.14147172162992594</v>
      </c>
      <c r="BB18" s="24">
        <f t="shared" si="16"/>
        <v>0.2475228223937247</v>
      </c>
      <c r="BC18" s="24">
        <f t="shared" si="16"/>
        <v>0.25387981420341355</v>
      </c>
      <c r="BD18" s="24">
        <f t="shared" si="16"/>
        <v>0.3078163877996829</v>
      </c>
      <c r="BE18" s="24">
        <f t="shared" si="16"/>
        <v>0.21698783206121597</v>
      </c>
      <c r="BF18" s="24">
        <f t="shared" si="16"/>
        <v>0.32955702384711416</v>
      </c>
      <c r="BG18" s="24">
        <f t="shared" si="16"/>
        <v>0.16186277433291885</v>
      </c>
      <c r="BH18" s="24">
        <f t="shared" si="16"/>
        <v>0.20508896078827155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0.22666173928205824</v>
      </c>
      <c r="BM18" s="24">
        <f t="shared" si="16"/>
        <v>0.18751428833136141</v>
      </c>
      <c r="BN18" s="24">
        <f t="shared" si="16"/>
        <v>0.16342091179659102</v>
      </c>
      <c r="BO18" s="24">
        <f t="shared" si="16"/>
        <v>0.16369491170842498</v>
      </c>
      <c r="BP18" s="24" t="e">
        <f t="shared" si="16"/>
        <v>#DIV/0!</v>
      </c>
      <c r="BQ18" s="24">
        <f t="shared" si="16"/>
        <v>0.20416337129067741</v>
      </c>
      <c r="BR18" s="21"/>
      <c r="BS18" s="35">
        <f t="shared" si="11"/>
        <v>43101</v>
      </c>
      <c r="BT18" s="24">
        <f t="shared" si="15"/>
        <v>5.1537433030438206E-3</v>
      </c>
      <c r="BU18" s="24">
        <f t="shared" si="12"/>
        <v>7.5076895900002779E-4</v>
      </c>
      <c r="BV18" s="24">
        <f t="shared" si="12"/>
        <v>7.6349430017573711E-4</v>
      </c>
      <c r="BW18" s="24">
        <f t="shared" si="12"/>
        <v>5.2409103362319612E-3</v>
      </c>
      <c r="BX18" s="24">
        <f t="shared" si="12"/>
        <v>4.318344527980661E-4</v>
      </c>
      <c r="BY18" s="24">
        <f t="shared" si="12"/>
        <v>9.6918521014396138E-4</v>
      </c>
      <c r="BZ18" s="24">
        <f t="shared" si="12"/>
        <v>3.1266310477061254E-3</v>
      </c>
      <c r="CA18" s="24">
        <f t="shared" si="12"/>
        <v>7.7250606620938959E-4</v>
      </c>
      <c r="CB18" s="24">
        <f t="shared" si="12"/>
        <v>1.5748542024294273E-3</v>
      </c>
      <c r="CC18" s="24">
        <f t="shared" si="12"/>
        <v>2.0052586082107819E-4</v>
      </c>
      <c r="CD18" s="24">
        <f t="shared" si="12"/>
        <v>5.4424386856914621E-4</v>
      </c>
      <c r="CE18" s="24">
        <f t="shared" si="12"/>
        <v>4.3974559131536463E-4</v>
      </c>
      <c r="CF18" s="24">
        <f t="shared" si="14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4"/>
        <v>127.29388323000001</v>
      </c>
      <c r="S19" s="19">
        <f t="shared" si="5"/>
        <v>122.5794205850041</v>
      </c>
      <c r="T19" s="19">
        <f t="shared" si="6"/>
        <v>119.42358361381754</v>
      </c>
      <c r="U19" s="19">
        <f t="shared" si="7"/>
        <v>118.53865705394193</v>
      </c>
      <c r="V19" s="19"/>
      <c r="W19" s="20">
        <f t="shared" si="8"/>
        <v>124.25606678474681</v>
      </c>
      <c r="X19" s="21"/>
      <c r="Y19" s="41">
        <f t="shared" si="9"/>
        <v>2.0656332887524664E-2</v>
      </c>
      <c r="Z19" s="24">
        <f t="shared" si="9"/>
        <v>2.0499987319932966E-2</v>
      </c>
      <c r="AA19" s="24">
        <f t="shared" si="9"/>
        <v>1.7795110211842324E-2</v>
      </c>
      <c r="AB19" s="24">
        <f t="shared" si="9"/>
        <v>-1.2835015205244438E-2</v>
      </c>
      <c r="AC19" s="24">
        <f t="shared" si="9"/>
        <v>3.6555788508026765E-2</v>
      </c>
      <c r="AD19" s="24">
        <f t="shared" si="9"/>
        <v>1.5513954265840679E-2</v>
      </c>
      <c r="AE19" s="24">
        <f t="shared" si="9"/>
        <v>2.1959253576015803E-2</v>
      </c>
      <c r="AF19" s="24">
        <f t="shared" si="9"/>
        <v>2.7862332720298921E-2</v>
      </c>
      <c r="AG19" s="24">
        <f t="shared" si="9"/>
        <v>9.1691807032156625E-2</v>
      </c>
      <c r="AH19" s="24">
        <f t="shared" si="9"/>
        <v>9.1761741387772489E-3</v>
      </c>
      <c r="AI19" s="24">
        <f t="shared" si="9"/>
        <v>2.2027494231035227E-2</v>
      </c>
      <c r="AJ19" s="24">
        <f t="shared" si="9"/>
        <v>2.8211218137044414E-2</v>
      </c>
      <c r="AK19" s="24">
        <f t="shared" si="9"/>
        <v>1.8732904669444217E-2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2.065566959834908E-2</v>
      </c>
      <c r="AP19" s="24">
        <f t="shared" si="10"/>
        <v>1.4266578345757841E-2</v>
      </c>
      <c r="AQ19" s="24">
        <f t="shared" si="10"/>
        <v>7.1559248902008932E-3</v>
      </c>
      <c r="AR19" s="24">
        <f t="shared" si="10"/>
        <v>3.4591615427186362E-3</v>
      </c>
      <c r="AS19" s="24" t="e">
        <f t="shared" si="10"/>
        <v>#DIV/0!</v>
      </c>
      <c r="AT19" s="24">
        <f t="shared" si="10"/>
        <v>1.690824546951375E-2</v>
      </c>
      <c r="AU19" s="21"/>
      <c r="AV19" s="24">
        <f t="shared" si="16"/>
        <v>0.23034320912956208</v>
      </c>
      <c r="AW19" s="24">
        <f t="shared" si="16"/>
        <v>0.20676745553887343</v>
      </c>
      <c r="AX19" s="24">
        <f t="shared" si="16"/>
        <v>0.25564834136312031</v>
      </c>
      <c r="AY19" s="24">
        <f t="shared" si="16"/>
        <v>0.12094900780749795</v>
      </c>
      <c r="AZ19" s="24">
        <f t="shared" si="16"/>
        <v>0.50386785067903772</v>
      </c>
      <c r="BA19" s="24">
        <f t="shared" si="16"/>
        <v>0.15506309524862272</v>
      </c>
      <c r="BB19" s="24">
        <f t="shared" si="16"/>
        <v>0.24296165793852387</v>
      </c>
      <c r="BC19" s="24">
        <f t="shared" si="16"/>
        <v>0.27691911233279232</v>
      </c>
      <c r="BD19" s="24">
        <f t="shared" si="16"/>
        <v>0.36944338621967243</v>
      </c>
      <c r="BE19" s="24">
        <f t="shared" si="16"/>
        <v>0.20431358968099422</v>
      </c>
      <c r="BF19" s="24">
        <f t="shared" si="16"/>
        <v>0.25830801812675053</v>
      </c>
      <c r="BG19" s="24">
        <f t="shared" si="16"/>
        <v>0.15027548921492961</v>
      </c>
      <c r="BH19" s="24">
        <f t="shared" si="16"/>
        <v>0.21386191755977246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0.23034913576208127</v>
      </c>
      <c r="BM19" s="24">
        <f t="shared" si="16"/>
        <v>0.18658128918299921</v>
      </c>
      <c r="BN19" s="24">
        <f t="shared" si="16"/>
        <v>0.15798260762490113</v>
      </c>
      <c r="BO19" s="24">
        <f t="shared" si="16"/>
        <v>0.15938013077139557</v>
      </c>
      <c r="BP19" s="24" t="e">
        <f t="shared" si="16"/>
        <v>#DIV/0!</v>
      </c>
      <c r="BQ19" s="24">
        <f t="shared" si="16"/>
        <v>0.2078133902158199</v>
      </c>
      <c r="BR19" s="21"/>
      <c r="BS19" s="35">
        <f t="shared" si="11"/>
        <v>43132</v>
      </c>
      <c r="BT19" s="24">
        <f t="shared" si="15"/>
        <v>7.0947174086653962E-3</v>
      </c>
      <c r="BU19" s="24">
        <f t="shared" si="12"/>
        <v>6.6815579567213606E-4</v>
      </c>
      <c r="BV19" s="24">
        <f t="shared" si="12"/>
        <v>-1.3613936169189068E-3</v>
      </c>
      <c r="BW19" s="24">
        <f t="shared" si="12"/>
        <v>3.586245521868685E-3</v>
      </c>
      <c r="BX19" s="24">
        <f t="shared" si="12"/>
        <v>1.1203027329029216E-3</v>
      </c>
      <c r="BY19" s="24">
        <f t="shared" si="12"/>
        <v>1.185382288890383E-3</v>
      </c>
      <c r="BZ19" s="24">
        <f t="shared" si="12"/>
        <v>2.7069154054132102E-3</v>
      </c>
      <c r="CA19" s="24">
        <f t="shared" si="12"/>
        <v>2.7853325764208934E-3</v>
      </c>
      <c r="CB19" s="24">
        <f t="shared" si="12"/>
        <v>5.7903416689919593E-4</v>
      </c>
      <c r="CC19" s="24">
        <f t="shared" si="12"/>
        <v>3.2466476155654385E-4</v>
      </c>
      <c r="CD19" s="24">
        <f t="shared" si="12"/>
        <v>1.3567956143980117E-3</v>
      </c>
      <c r="CE19" s="24">
        <f t="shared" si="12"/>
        <v>6.0960877890138619E-4</v>
      </c>
      <c r="CF19" s="24">
        <f t="shared" si="14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4"/>
        <v>130.38557664000001</v>
      </c>
      <c r="S20" s="19">
        <f t="shared" si="5"/>
        <v>125.13898247734137</v>
      </c>
      <c r="T20" s="19">
        <f t="shared" si="6"/>
        <v>121.62568922350162</v>
      </c>
      <c r="U20" s="19">
        <f t="shared" si="7"/>
        <v>120.62351777316735</v>
      </c>
      <c r="V20" s="19"/>
      <c r="W20" s="20">
        <f t="shared" si="8"/>
        <v>127.76642302563036</v>
      </c>
      <c r="X20" s="21"/>
      <c r="Y20" s="41">
        <f t="shared" si="9"/>
        <v>2.4281698815492359E-2</v>
      </c>
      <c r="Z20" s="24">
        <f t="shared" si="9"/>
        <v>2.4651889855304754E-2</v>
      </c>
      <c r="AA20" s="24">
        <f t="shared" si="9"/>
        <v>6.7490472517315325E-3</v>
      </c>
      <c r="AB20" s="24">
        <f t="shared" si="9"/>
        <v>7.4412018913461164E-3</v>
      </c>
      <c r="AC20" s="24">
        <f t="shared" si="9"/>
        <v>1.152319058091078E-2</v>
      </c>
      <c r="AD20" s="24">
        <f t="shared" si="9"/>
        <v>3.4838655893946857E-2</v>
      </c>
      <c r="AE20" s="24">
        <f t="shared" si="9"/>
        <v>1.9059312458047373E-2</v>
      </c>
      <c r="AF20" s="24">
        <f t="shared" si="9"/>
        <v>3.9171748710061793E-2</v>
      </c>
      <c r="AG20" s="24">
        <f t="shared" si="9"/>
        <v>2.661046568314962E-2</v>
      </c>
      <c r="AH20" s="24">
        <f t="shared" si="9"/>
        <v>2.0225900277661246E-2</v>
      </c>
      <c r="AI20" s="24">
        <f t="shared" si="9"/>
        <v>0.18769916360335359</v>
      </c>
      <c r="AJ20" s="24">
        <f t="shared" si="9"/>
        <v>2.3172118654474438E-2</v>
      </c>
      <c r="AK20" s="24">
        <f t="shared" si="9"/>
        <v>6.4098931524845248E-3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2.4287839537535438E-2</v>
      </c>
      <c r="AP20" s="24">
        <f t="shared" si="10"/>
        <v>2.0880845089019662E-2</v>
      </c>
      <c r="AQ20" s="24">
        <f t="shared" si="10"/>
        <v>1.8439453439992759E-2</v>
      </c>
      <c r="AR20" s="24">
        <f t="shared" si="10"/>
        <v>1.7588023780940043E-2</v>
      </c>
      <c r="AS20" s="24" t="e">
        <f t="shared" si="10"/>
        <v>#DIV/0!</v>
      </c>
      <c r="AT20" s="24">
        <f t="shared" si="10"/>
        <v>2.8250984694088821E-2</v>
      </c>
      <c r="AU20" s="21"/>
      <c r="AV20" s="24">
        <f t="shared" si="16"/>
        <v>0.23017983167905798</v>
      </c>
      <c r="AW20" s="24">
        <f t="shared" si="16"/>
        <v>0.21698984478690808</v>
      </c>
      <c r="AX20" s="24">
        <f t="shared" si="16"/>
        <v>0.23997452713405787</v>
      </c>
      <c r="AY20" s="24">
        <f t="shared" si="16"/>
        <v>9.8635781976977865E-2</v>
      </c>
      <c r="AZ20" s="24">
        <f t="shared" si="16"/>
        <v>0.39678896854753898</v>
      </c>
      <c r="BA20" s="24">
        <f t="shared" si="16"/>
        <v>0.1790903152144625</v>
      </c>
      <c r="BB20" s="24">
        <f t="shared" si="16"/>
        <v>0.23833457047380779</v>
      </c>
      <c r="BC20" s="24">
        <f t="shared" si="16"/>
        <v>0.31280452781826207</v>
      </c>
      <c r="BD20" s="24">
        <f t="shared" si="16"/>
        <v>0.3593217064411347</v>
      </c>
      <c r="BE20" s="24">
        <f t="shared" si="16"/>
        <v>0.22802121417884891</v>
      </c>
      <c r="BF20" s="24">
        <f t="shared" si="16"/>
        <v>0.32358540796076074</v>
      </c>
      <c r="BG20" s="24">
        <f t="shared" si="16"/>
        <v>0.15393764720578318</v>
      </c>
      <c r="BH20" s="24">
        <f t="shared" si="16"/>
        <v>0.20620638526844437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0.23019227365620498</v>
      </c>
      <c r="BM20" s="24">
        <f t="shared" si="16"/>
        <v>0.19159872486521135</v>
      </c>
      <c r="BN20" s="24">
        <f t="shared" si="16"/>
        <v>0.15981635873988687</v>
      </c>
      <c r="BO20" s="24">
        <f t="shared" si="16"/>
        <v>0.16088617488450674</v>
      </c>
      <c r="BP20" s="24" t="e">
        <f t="shared" si="16"/>
        <v>#DIV/0!</v>
      </c>
      <c r="BQ20" s="24">
        <f t="shared" si="16"/>
        <v>0.21706566981027708</v>
      </c>
      <c r="BR20" s="21"/>
      <c r="BS20" s="35">
        <f t="shared" si="11"/>
        <v>43160</v>
      </c>
      <c r="BT20" s="24">
        <f t="shared" si="15"/>
        <v>8.5303175184259228E-3</v>
      </c>
      <c r="BU20" s="24">
        <f t="shared" si="12"/>
        <v>2.5269715476214111E-4</v>
      </c>
      <c r="BV20" s="24">
        <f t="shared" si="12"/>
        <v>7.6337971960839903E-4</v>
      </c>
      <c r="BW20" s="24">
        <f t="shared" si="12"/>
        <v>1.1480736628921796E-3</v>
      </c>
      <c r="BX20" s="24">
        <f t="shared" si="12"/>
        <v>2.5031140656153429E-3</v>
      </c>
      <c r="BY20" s="24">
        <f t="shared" si="12"/>
        <v>1.0301539592783263E-3</v>
      </c>
      <c r="BZ20" s="24">
        <f t="shared" si="12"/>
        <v>3.832530201880068E-3</v>
      </c>
      <c r="CA20" s="24">
        <f t="shared" si="12"/>
        <v>8.6460853429950308E-4</v>
      </c>
      <c r="CB20" s="24">
        <f t="shared" si="12"/>
        <v>1.2619375395739262E-3</v>
      </c>
      <c r="CC20" s="24">
        <f t="shared" si="12"/>
        <v>2.7702275216154168E-3</v>
      </c>
      <c r="CD20" s="24">
        <f t="shared" si="12"/>
        <v>1.1226933210991314E-3</v>
      </c>
      <c r="CE20" s="24">
        <f t="shared" si="12"/>
        <v>2.0819853975147194E-4</v>
      </c>
      <c r="CF20" s="24">
        <f t="shared" si="14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4"/>
        <v>133.83684557000001</v>
      </c>
      <c r="S21" s="19">
        <f t="shared" si="5"/>
        <v>127.24336178247735</v>
      </c>
      <c r="T21" s="19">
        <f t="shared" si="6"/>
        <v>123.48319672276351</v>
      </c>
      <c r="U21" s="19">
        <f t="shared" si="7"/>
        <v>122.53155352697094</v>
      </c>
      <c r="V21" s="19"/>
      <c r="W21" s="20">
        <f t="shared" si="8"/>
        <v>130.17150741821214</v>
      </c>
      <c r="X21" s="21"/>
      <c r="Y21" s="41">
        <f t="shared" si="9"/>
        <v>2.6470978484372854E-2</v>
      </c>
      <c r="Z21" s="24">
        <f t="shared" si="9"/>
        <v>1.8274106909549559E-2</v>
      </c>
      <c r="AA21" s="24">
        <f t="shared" si="9"/>
        <v>1.6360101258755533E-2</v>
      </c>
      <c r="AB21" s="24">
        <f t="shared" si="9"/>
        <v>2.1030105736878024E-2</v>
      </c>
      <c r="AC21" s="24">
        <f t="shared" si="9"/>
        <v>0.10261957248061249</v>
      </c>
      <c r="AD21" s="24">
        <f t="shared" si="9"/>
        <v>1.3104625747112353E-2</v>
      </c>
      <c r="AE21" s="24">
        <f t="shared" si="9"/>
        <v>1.8888152011475423E-2</v>
      </c>
      <c r="AF21" s="24">
        <f t="shared" si="9"/>
        <v>2.7221473593667556E-2</v>
      </c>
      <c r="AG21" s="24">
        <f t="shared" si="9"/>
        <v>2.4871336263149413E-2</v>
      </c>
      <c r="AH21" s="24">
        <f t="shared" si="9"/>
        <v>1.0490428696736442E-2</v>
      </c>
      <c r="AI21" s="24">
        <f t="shared" si="9"/>
        <v>5.4038240008777993E-3</v>
      </c>
      <c r="AJ21" s="24">
        <f t="shared" si="9"/>
        <v>1.2255178819085E-2</v>
      </c>
      <c r="AK21" s="24">
        <f t="shared" si="9"/>
        <v>1.588579295730641E-2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2.6469714050727289E-2</v>
      </c>
      <c r="AP21" s="24">
        <f t="shared" si="10"/>
        <v>1.6816337031644091E-2</v>
      </c>
      <c r="AQ21" s="24">
        <f t="shared" si="10"/>
        <v>1.527232865951933E-2</v>
      </c>
      <c r="AR21" s="24">
        <f t="shared" si="10"/>
        <v>1.5818107356076805E-2</v>
      </c>
      <c r="AS21" s="24" t="e">
        <f t="shared" si="10"/>
        <v>#DIV/0!</v>
      </c>
      <c r="AT21" s="24">
        <f t="shared" si="10"/>
        <v>1.8824072362887634E-2</v>
      </c>
      <c r="AU21" s="21"/>
      <c r="AV21" s="24">
        <f t="shared" si="16"/>
        <v>0.23524720966743051</v>
      </c>
      <c r="AW21" s="24">
        <f t="shared" si="16"/>
        <v>0.20587167115083882</v>
      </c>
      <c r="AX21" s="24">
        <f t="shared" si="16"/>
        <v>0.22446735784632721</v>
      </c>
      <c r="AY21" s="24">
        <f t="shared" si="16"/>
        <v>0.1214577564976036</v>
      </c>
      <c r="AZ21" s="24">
        <f t="shared" si="16"/>
        <v>0.49605132801811558</v>
      </c>
      <c r="BA21" s="24">
        <f t="shared" si="16"/>
        <v>0.17432520504924232</v>
      </c>
      <c r="BB21" s="24">
        <f t="shared" si="16"/>
        <v>0.23099882712725961</v>
      </c>
      <c r="BC21" s="24">
        <f t="shared" si="16"/>
        <v>0.34163438569620963</v>
      </c>
      <c r="BD21" s="24">
        <f t="shared" si="16"/>
        <v>0.2853085297868283</v>
      </c>
      <c r="BE21" s="24">
        <f t="shared" si="16"/>
        <v>0.20219248617670904</v>
      </c>
      <c r="BF21" s="24">
        <f t="shared" si="16"/>
        <v>0.31744729790709103</v>
      </c>
      <c r="BG21" s="24">
        <f t="shared" si="16"/>
        <v>0.16385060788628736</v>
      </c>
      <c r="BH21" s="24">
        <f t="shared" si="16"/>
        <v>0.18909698847634093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0.23525622486427333</v>
      </c>
      <c r="BM21" s="24">
        <f t="shared" si="16"/>
        <v>0.18653627219573043</v>
      </c>
      <c r="BN21" s="24">
        <f t="shared" si="16"/>
        <v>0.16186810085650682</v>
      </c>
      <c r="BO21" s="24">
        <f t="shared" si="16"/>
        <v>0.16151145699430902</v>
      </c>
      <c r="BP21" s="24" t="e">
        <f t="shared" si="16"/>
        <v>#DIV/0!</v>
      </c>
      <c r="BQ21" s="24">
        <f t="shared" si="16"/>
        <v>0.21750070611147487</v>
      </c>
      <c r="BR21" s="21"/>
      <c r="BS21" s="35">
        <f t="shared" si="11"/>
        <v>43191</v>
      </c>
      <c r="BT21" s="24">
        <f t="shared" si="15"/>
        <v>6.325692433828323E-3</v>
      </c>
      <c r="BU21" s="24">
        <f t="shared" si="12"/>
        <v>6.0206819379327839E-4</v>
      </c>
      <c r="BV21" s="24">
        <f t="shared" si="12"/>
        <v>2.121970206535598E-3</v>
      </c>
      <c r="BW21" s="24">
        <f t="shared" si="12"/>
        <v>1.0096797390483359E-2</v>
      </c>
      <c r="BX21" s="24">
        <f t="shared" si="12"/>
        <v>9.5125532752026181E-4</v>
      </c>
      <c r="BY21" s="24">
        <f t="shared" si="12"/>
        <v>1.0156975954927164E-3</v>
      </c>
      <c r="BZ21" s="24">
        <f t="shared" si="12"/>
        <v>2.7020425005157833E-3</v>
      </c>
      <c r="CA21" s="24">
        <f t="shared" si="12"/>
        <v>8.0993923348133125E-4</v>
      </c>
      <c r="CB21" s="24">
        <f t="shared" si="12"/>
        <v>6.519287981758547E-4</v>
      </c>
      <c r="CC21" s="24">
        <f t="shared" si="12"/>
        <v>9.2478618974832169E-5</v>
      </c>
      <c r="CD21" s="24">
        <f t="shared" si="12"/>
        <v>5.9312240814270102E-4</v>
      </c>
      <c r="CE21" s="24">
        <f t="shared" si="12"/>
        <v>5.0698051835995682E-4</v>
      </c>
      <c r="CF21" s="24">
        <f t="shared" si="14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4"/>
        <v>137.25476238000005</v>
      </c>
      <c r="S22" s="19">
        <f t="shared" si="5"/>
        <v>130.99611343037625</v>
      </c>
      <c r="T22" s="19">
        <f t="shared" si="6"/>
        <v>126.48027632122823</v>
      </c>
      <c r="U22" s="19">
        <f t="shared" si="7"/>
        <v>125.42704508990319</v>
      </c>
      <c r="V22" s="19"/>
      <c r="W22" s="20">
        <f t="shared" si="8"/>
        <v>133.01626072098355</v>
      </c>
      <c r="X22" s="21"/>
      <c r="Y22" s="41">
        <f t="shared" ref="Y22:AN49" si="18">+B22/B21-1</f>
        <v>2.5538029090892866E-2</v>
      </c>
      <c r="Z22" s="24">
        <f t="shared" si="18"/>
        <v>3.4699130274439938E-2</v>
      </c>
      <c r="AA22" s="24">
        <f t="shared" si="18"/>
        <v>2.5208748049109664E-2</v>
      </c>
      <c r="AB22" s="24">
        <f t="shared" ref="AB22:AB35" si="19">+E22/E21-1</f>
        <v>2.676368560268827E-2</v>
      </c>
      <c r="AC22" s="24">
        <f t="shared" ref="AC22:AC35" si="20">+F22/F21-1</f>
        <v>1.1123476262635767E-2</v>
      </c>
      <c r="AD22" s="24">
        <f t="shared" ref="AD22:AD35" si="21">+G22/G21-1</f>
        <v>1.7076430128710074E-2</v>
      </c>
      <c r="AE22" s="24">
        <f t="shared" ref="AE22:AE35" si="22">+H22/H21-1</f>
        <v>2.5074201346116487E-2</v>
      </c>
      <c r="AF22" s="24">
        <f t="shared" ref="AF22:AF35" si="23">+I22/I21-1</f>
        <v>1.6461152766017006E-2</v>
      </c>
      <c r="AG22" s="24">
        <f t="shared" ref="AG22:AG35" si="24">+J22/J21-1</f>
        <v>2.856167095560469E-2</v>
      </c>
      <c r="AH22" s="24">
        <f t="shared" ref="AH22:AH35" si="25">+K22/K21-1</f>
        <v>2.8173082272533678E-2</v>
      </c>
      <c r="AI22" s="24">
        <f t="shared" ref="AI22:AI35" si="26">+L22/L21-1</f>
        <v>2.481273748814905E-3</v>
      </c>
      <c r="AJ22" s="24">
        <f t="shared" ref="AJ22:AJ35" si="27">+M22/M21-1</f>
        <v>2.7824812020170064E-2</v>
      </c>
      <c r="AK22" s="24">
        <f t="shared" ref="AK22:AK35" si="28">+N22/N21-1</f>
        <v>1.9742866533069892E-2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2.5537936100058278E-2</v>
      </c>
      <c r="AP22" s="24">
        <f>+S22/S21-1</f>
        <v>2.9492710624183571E-2</v>
      </c>
      <c r="AQ22" s="24">
        <f>+T22/T21-1</f>
        <v>2.4271153306741677E-2</v>
      </c>
      <c r="AR22" s="24">
        <f t="shared" ref="AP22:AT37" si="32">+U22/U21-1</f>
        <v>2.3630579059743306E-2</v>
      </c>
      <c r="AS22" s="24" t="e">
        <f t="shared" si="32"/>
        <v>#DIV/0!</v>
      </c>
      <c r="AT22" s="24">
        <f t="shared" si="32"/>
        <v>2.1853886147541024E-2</v>
      </c>
      <c r="AU22" s="21"/>
      <c r="AV22" s="24">
        <f t="shared" si="16"/>
        <v>0.24286649564306373</v>
      </c>
      <c r="AW22" s="24">
        <f t="shared" si="16"/>
        <v>0.22562957259776795</v>
      </c>
      <c r="AX22" s="24">
        <f t="shared" si="16"/>
        <v>0.23151733703687438</v>
      </c>
      <c r="AY22" s="24">
        <f t="shared" si="16"/>
        <v>0.107444505711497</v>
      </c>
      <c r="AZ22" s="24">
        <f t="shared" si="16"/>
        <v>0.49737637549246028</v>
      </c>
      <c r="BA22" s="24">
        <f t="shared" si="16"/>
        <v>0.17319180837413217</v>
      </c>
      <c r="BB22" s="24">
        <f t="shared" si="16"/>
        <v>0.23568476073737243</v>
      </c>
      <c r="BC22" s="24">
        <f t="shared" si="16"/>
        <v>0.3378090693716842</v>
      </c>
      <c r="BD22" s="24">
        <f t="shared" si="16"/>
        <v>0.31731525777097569</v>
      </c>
      <c r="BE22" s="24">
        <f t="shared" si="16"/>
        <v>0.22971427113023646</v>
      </c>
      <c r="BF22" s="24">
        <f t="shared" si="16"/>
        <v>0.32071624530283493</v>
      </c>
      <c r="BG22" s="24">
        <f t="shared" si="16"/>
        <v>0.16234010929881215</v>
      </c>
      <c r="BH22" s="24">
        <f t="shared" si="16"/>
        <v>0.18615596401919987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0.24287931902882232</v>
      </c>
      <c r="BM22" s="24">
        <f t="shared" si="16"/>
        <v>0.19607793098497717</v>
      </c>
      <c r="BN22" s="24">
        <f t="shared" si="16"/>
        <v>0.16110190282351544</v>
      </c>
      <c r="BO22" s="24">
        <f t="shared" si="16"/>
        <v>0.16087807397555887</v>
      </c>
      <c r="BP22" s="24" t="e">
        <f t="shared" si="16"/>
        <v>#DIV/0!</v>
      </c>
      <c r="BQ22" s="24">
        <f t="shared" si="16"/>
        <v>0.21881125954300917</v>
      </c>
      <c r="BR22" s="21"/>
      <c r="BS22" s="35">
        <f t="shared" si="11"/>
        <v>43221</v>
      </c>
      <c r="BT22" s="24">
        <f t="shared" si="15"/>
        <v>1.1915397237060071E-2</v>
      </c>
      <c r="BU22" s="24">
        <f t="shared" si="15"/>
        <v>9.1856926066811626E-4</v>
      </c>
      <c r="BV22" s="24">
        <f t="shared" si="15"/>
        <v>2.6861831334987689E-3</v>
      </c>
      <c r="BW22" s="24">
        <f t="shared" si="15"/>
        <v>1.1756363212506087E-3</v>
      </c>
      <c r="BX22" s="24">
        <f t="shared" si="15"/>
        <v>1.2234245421811915E-3</v>
      </c>
      <c r="BY22" s="24">
        <f t="shared" si="15"/>
        <v>1.3383875901571795E-3</v>
      </c>
      <c r="BZ22" s="24">
        <f t="shared" si="15"/>
        <v>1.6351522799970468E-3</v>
      </c>
      <c r="CA22" s="24">
        <f t="shared" si="15"/>
        <v>9.2866611823302653E-4</v>
      </c>
      <c r="CB22" s="24">
        <f t="shared" si="15"/>
        <v>1.7235616505909825E-3</v>
      </c>
      <c r="CC22" s="24">
        <f t="shared" si="15"/>
        <v>4.1591892148358196E-5</v>
      </c>
      <c r="CD22" s="24">
        <f t="shared" si="15"/>
        <v>1.3280066529334081E-3</v>
      </c>
      <c r="CE22" s="24">
        <f t="shared" si="15"/>
        <v>6.235780139379843E-4</v>
      </c>
      <c r="CF22" s="24">
        <f t="shared" si="14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4"/>
        <v>141.50658977000001</v>
      </c>
      <c r="S23" s="19">
        <f t="shared" si="5"/>
        <v>135.02299987640757</v>
      </c>
      <c r="T23" s="19">
        <f t="shared" si="6"/>
        <v>129.41147762031295</v>
      </c>
      <c r="U23" s="19">
        <f t="shared" si="7"/>
        <v>128.25681611341633</v>
      </c>
      <c r="V23" s="19"/>
      <c r="W23" s="20">
        <f t="shared" si="8"/>
        <v>136.89971148155868</v>
      </c>
      <c r="X23" s="21"/>
      <c r="Y23" s="41">
        <f t="shared" si="18"/>
        <v>3.0978422423892704E-2</v>
      </c>
      <c r="Z23" s="24">
        <f t="shared" si="18"/>
        <v>3.9700071952435634E-2</v>
      </c>
      <c r="AA23" s="24">
        <f t="shared" si="18"/>
        <v>1.0346933887227738E-2</v>
      </c>
      <c r="AB23" s="24">
        <f t="shared" si="19"/>
        <v>1.372353927192993E-2</v>
      </c>
      <c r="AC23" s="24">
        <f t="shared" si="20"/>
        <v>1.9168155141617849E-2</v>
      </c>
      <c r="AD23" s="24">
        <f t="shared" si="21"/>
        <v>3.4950797962512992E-2</v>
      </c>
      <c r="AE23" s="24">
        <f t="shared" si="22"/>
        <v>5.4084843731032395E-2</v>
      </c>
      <c r="AF23" s="24">
        <f t="shared" si="23"/>
        <v>4.4994184919557867E-2</v>
      </c>
      <c r="AG23" s="24">
        <f t="shared" si="24"/>
        <v>6.8681085011192966E-3</v>
      </c>
      <c r="AH23" s="24">
        <f t="shared" si="25"/>
        <v>1.6562820119397692E-2</v>
      </c>
      <c r="AI23" s="24">
        <f t="shared" si="26"/>
        <v>4.6606020987525199E-3</v>
      </c>
      <c r="AJ23" s="24">
        <f t="shared" si="27"/>
        <v>2.6567908457654443E-2</v>
      </c>
      <c r="AK23" s="24">
        <f t="shared" si="28"/>
        <v>3.4521484636660826E-2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3.0977631058283217E-2</v>
      </c>
      <c r="AP23" s="24">
        <f t="shared" si="32"/>
        <v>3.0740503214788717E-2</v>
      </c>
      <c r="AQ23" s="24">
        <f t="shared" si="32"/>
        <v>2.317516520631413E-2</v>
      </c>
      <c r="AR23" s="24">
        <f t="shared" si="32"/>
        <v>2.2561091361793961E-2</v>
      </c>
      <c r="AS23" s="24" t="e">
        <f t="shared" si="32"/>
        <v>#DIV/0!</v>
      </c>
      <c r="AT23" s="24">
        <f t="shared" si="32"/>
        <v>2.9195308449702306E-2</v>
      </c>
      <c r="AU23" s="21"/>
      <c r="AV23" s="24">
        <f t="shared" si="16"/>
        <v>0.26411578314512307</v>
      </c>
      <c r="AW23" s="24">
        <f t="shared" si="16"/>
        <v>0.25754244534017356</v>
      </c>
      <c r="AX23" s="24">
        <f t="shared" si="16"/>
        <v>0.21420959427157538</v>
      </c>
      <c r="AY23" s="24">
        <f t="shared" si="16"/>
        <v>0.11926378886861411</v>
      </c>
      <c r="AZ23" s="24">
        <f t="shared" si="16"/>
        <v>0.48746455864024352</v>
      </c>
      <c r="BA23" s="24">
        <f t="shared" si="16"/>
        <v>0.20719525279322704</v>
      </c>
      <c r="BB23" s="24">
        <f t="shared" si="16"/>
        <v>0.28159515685464531</v>
      </c>
      <c r="BC23" s="24">
        <f t="shared" si="16"/>
        <v>0.37605746014378161</v>
      </c>
      <c r="BD23" s="24">
        <f t="shared" si="16"/>
        <v>0.32285047104175502</v>
      </c>
      <c r="BE23" s="24">
        <f t="shared" si="16"/>
        <v>0.2206147525663642</v>
      </c>
      <c r="BF23" s="24">
        <f t="shared" si="16"/>
        <v>0.32419692431297609</v>
      </c>
      <c r="BG23" s="24">
        <f t="shared" si="16"/>
        <v>0.18706255906651359</v>
      </c>
      <c r="BH23" s="24">
        <f t="shared" si="16"/>
        <v>0.19693943438791783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0.26412669886684115</v>
      </c>
      <c r="BM23" s="24">
        <f t="shared" si="16"/>
        <v>0.21774428666926138</v>
      </c>
      <c r="BN23" s="24">
        <f t="shared" si="16"/>
        <v>0.17615328309799771</v>
      </c>
      <c r="BO23" s="24">
        <f t="shared" si="16"/>
        <v>0.17419249958226302</v>
      </c>
      <c r="BP23" s="24" t="e">
        <f t="shared" si="16"/>
        <v>#DIV/0!</v>
      </c>
      <c r="BQ23" s="24">
        <f t="shared" si="16"/>
        <v>0.23988428909448212</v>
      </c>
      <c r="BR23" s="21"/>
      <c r="BS23" s="35">
        <f t="shared" si="11"/>
        <v>43252</v>
      </c>
      <c r="BT23" s="24">
        <f t="shared" si="15"/>
        <v>1.3754459992306192E-2</v>
      </c>
      <c r="BU23" s="24">
        <f t="shared" si="15"/>
        <v>3.7690581522087553E-4</v>
      </c>
      <c r="BV23" s="24">
        <f t="shared" si="15"/>
        <v>1.3790326811099994E-3</v>
      </c>
      <c r="BW23" s="24">
        <f t="shared" si="15"/>
        <v>1.9974007239154435E-3</v>
      </c>
      <c r="BX23" s="24">
        <f t="shared" si="15"/>
        <v>2.4833562106931924E-3</v>
      </c>
      <c r="BY23" s="24">
        <f t="shared" si="15"/>
        <v>2.8855852232655414E-3</v>
      </c>
      <c r="BZ23" s="24">
        <f t="shared" si="15"/>
        <v>4.4298942978544722E-3</v>
      </c>
      <c r="CA23" s="24">
        <f t="shared" si="15"/>
        <v>2.2397095595306929E-4</v>
      </c>
      <c r="CB23" s="24">
        <f t="shared" si="15"/>
        <v>1.0158771791778255E-3</v>
      </c>
      <c r="CC23" s="24">
        <f t="shared" si="15"/>
        <v>7.6366084386858091E-5</v>
      </c>
      <c r="CD23" s="24">
        <f t="shared" si="15"/>
        <v>1.2708453548759353E-3</v>
      </c>
      <c r="CE23" s="24">
        <f t="shared" si="15"/>
        <v>1.0841988844008464E-3</v>
      </c>
      <c r="CF23" s="24">
        <f t="shared" si="14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4"/>
        <v>146.34300784999999</v>
      </c>
      <c r="S24" s="19">
        <f t="shared" si="5"/>
        <v>139.44972486954134</v>
      </c>
      <c r="T24" s="19">
        <f t="shared" si="6"/>
        <v>132.95129276646</v>
      </c>
      <c r="U24" s="19">
        <f t="shared" si="7"/>
        <v>131.83680553250346</v>
      </c>
      <c r="V24" s="19"/>
      <c r="W24" s="20">
        <f t="shared" si="8"/>
        <v>141.95333419462386</v>
      </c>
      <c r="X24" s="21"/>
      <c r="Y24" s="41">
        <f t="shared" si="18"/>
        <v>3.4176056761044515E-2</v>
      </c>
      <c r="Z24" s="24">
        <f t="shared" si="18"/>
        <v>3.8047033684048159E-2</v>
      </c>
      <c r="AA24" s="24">
        <f t="shared" si="18"/>
        <v>2.8414876069980499E-2</v>
      </c>
      <c r="AB24" s="24">
        <f t="shared" si="19"/>
        <v>1.3446489493037284E-2</v>
      </c>
      <c r="AC24" s="24">
        <f t="shared" si="20"/>
        <v>1.5296930932915842E-2</v>
      </c>
      <c r="AD24" s="24">
        <f t="shared" si="21"/>
        <v>3.6308809881324455E-2</v>
      </c>
      <c r="AE24" s="24">
        <f t="shared" si="22"/>
        <v>2.84576474348186E-2</v>
      </c>
      <c r="AF24" s="24">
        <f t="shared" si="23"/>
        <v>7.8087215780838104E-2</v>
      </c>
      <c r="AG24" s="24">
        <f t="shared" si="24"/>
        <v>1.076033169554691E-2</v>
      </c>
      <c r="AH24" s="24">
        <f t="shared" si="25"/>
        <v>3.4549539137745278E-2</v>
      </c>
      <c r="AI24" s="24">
        <f t="shared" si="26"/>
        <v>8.4322685806050846E-3</v>
      </c>
      <c r="AJ24" s="24">
        <f t="shared" si="27"/>
        <v>2.4274094339276298E-2</v>
      </c>
      <c r="AK24" s="24">
        <f t="shared" si="28"/>
        <v>4.1528009335828564E-2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3.4178041375040769E-2</v>
      </c>
      <c r="AP24" s="24">
        <f t="shared" si="32"/>
        <v>3.2784969947236675E-2</v>
      </c>
      <c r="AQ24" s="24">
        <f t="shared" si="32"/>
        <v>2.7353177718383748E-2</v>
      </c>
      <c r="AR24" s="24">
        <f t="shared" si="32"/>
        <v>2.7912664040571356E-2</v>
      </c>
      <c r="AS24" s="24" t="e">
        <f t="shared" si="32"/>
        <v>#DIV/0!</v>
      </c>
      <c r="AT24" s="24">
        <f t="shared" si="32"/>
        <v>3.6914779866032976E-2</v>
      </c>
      <c r="AU24" s="21"/>
      <c r="AV24" s="24">
        <f t="shared" si="16"/>
        <v>0.29078510876822827</v>
      </c>
      <c r="AW24" s="24">
        <f t="shared" si="16"/>
        <v>0.29611751780816054</v>
      </c>
      <c r="AX24" s="24">
        <f t="shared" si="16"/>
        <v>0.21454156160352378</v>
      </c>
      <c r="AY24" s="24">
        <f t="shared" si="16"/>
        <v>0.13794484777288485</v>
      </c>
      <c r="AZ24" s="24">
        <f t="shared" si="16"/>
        <v>0.48746916810535268</v>
      </c>
      <c r="BA24" s="24">
        <f t="shared" si="16"/>
        <v>0.2233532885092584</v>
      </c>
      <c r="BB24" s="24">
        <f t="shared" si="16"/>
        <v>0.29718635257230086</v>
      </c>
      <c r="BC24" s="24">
        <f t="shared" si="16"/>
        <v>0.42841446908324055</v>
      </c>
      <c r="BD24" s="24">
        <f t="shared" si="16"/>
        <v>0.327456857126186</v>
      </c>
      <c r="BE24" s="24">
        <f t="shared" si="16"/>
        <v>0.23555326432351409</v>
      </c>
      <c r="BF24" s="24">
        <f t="shared" si="16"/>
        <v>0.32111261549331416</v>
      </c>
      <c r="BG24" s="24">
        <f t="shared" si="16"/>
        <v>0.21365752625945311</v>
      </c>
      <c r="BH24" s="24">
        <f t="shared" si="16"/>
        <v>0.23478703338158513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0.29079662957449282</v>
      </c>
      <c r="BM24" s="24">
        <f t="shared" si="16"/>
        <v>0.24612040153045678</v>
      </c>
      <c r="BN24" s="24">
        <f t="shared" si="16"/>
        <v>0.19708298415335901</v>
      </c>
      <c r="BO24" s="24">
        <f t="shared" si="16"/>
        <v>0.19413024501487741</v>
      </c>
      <c r="BP24" s="24" t="e">
        <f t="shared" si="16"/>
        <v>#DIV/0!</v>
      </c>
      <c r="BQ24" s="24">
        <f t="shared" si="16"/>
        <v>0.26475764829758708</v>
      </c>
      <c r="BR24" s="21"/>
      <c r="BS24" s="35">
        <f t="shared" si="11"/>
        <v>43282</v>
      </c>
      <c r="BT24" s="24">
        <f t="shared" si="15"/>
        <v>1.329326160467263E-2</v>
      </c>
      <c r="BU24" s="24">
        <f t="shared" si="15"/>
        <v>1.0143501135998231E-3</v>
      </c>
      <c r="BV24" s="24">
        <f t="shared" si="15"/>
        <v>1.3285787478225222E-3</v>
      </c>
      <c r="BW24" s="24">
        <f t="shared" si="15"/>
        <v>1.575743274996383E-3</v>
      </c>
      <c r="BX24" s="24">
        <f t="shared" si="15"/>
        <v>2.5897871107483567E-3</v>
      </c>
      <c r="BY24" s="24">
        <f t="shared" si="15"/>
        <v>1.5523273653674308E-3</v>
      </c>
      <c r="BZ24" s="24">
        <f t="shared" si="15"/>
        <v>7.7925789456946958E-3</v>
      </c>
      <c r="CA24" s="24">
        <f t="shared" si="15"/>
        <v>3.4269141482132909E-4</v>
      </c>
      <c r="CB24" s="24">
        <f t="shared" si="15"/>
        <v>2.0894588549561595E-3</v>
      </c>
      <c r="CC24" s="24">
        <f t="shared" si="15"/>
        <v>1.3463957231344155E-4</v>
      </c>
      <c r="CD24" s="24">
        <f t="shared" si="15"/>
        <v>1.156156121140171E-3</v>
      </c>
      <c r="CE24" s="24">
        <f t="shared" si="15"/>
        <v>1.308731462734662E-3</v>
      </c>
      <c r="CF24" s="24">
        <f t="shared" si="14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4"/>
        <v>152.17533291999999</v>
      </c>
      <c r="S25" s="19">
        <f t="shared" si="5"/>
        <v>144.38391327931888</v>
      </c>
      <c r="T25" s="19">
        <f t="shared" si="6"/>
        <v>136.25293123708295</v>
      </c>
      <c r="U25" s="19">
        <f t="shared" si="7"/>
        <v>134.77437226832643</v>
      </c>
      <c r="V25" s="19"/>
      <c r="W25" s="20">
        <f t="shared" si="8"/>
        <v>146.64248776828506</v>
      </c>
      <c r="X25" s="21"/>
      <c r="Y25" s="41">
        <f t="shared" si="18"/>
        <v>3.9854012802921446E-2</v>
      </c>
      <c r="Z25" s="24">
        <f t="shared" si="18"/>
        <v>4.6387897576887216E-2</v>
      </c>
      <c r="AA25" s="24">
        <f t="shared" si="18"/>
        <v>1.8114591449503559E-2</v>
      </c>
      <c r="AB25" s="24">
        <f t="shared" si="19"/>
        <v>8.5288370147269532E-3</v>
      </c>
      <c r="AC25" s="24">
        <f t="shared" si="20"/>
        <v>5.6655129632714463E-2</v>
      </c>
      <c r="AD25" s="24">
        <f t="shared" si="21"/>
        <v>3.1499085107332458E-2</v>
      </c>
      <c r="AE25" s="24">
        <f t="shared" si="22"/>
        <v>2.9873976305955452E-2</v>
      </c>
      <c r="AF25" s="24">
        <f t="shared" si="23"/>
        <v>4.8115873823132649E-2</v>
      </c>
      <c r="AG25" s="24">
        <f t="shared" si="24"/>
        <v>8.7568904121122726E-2</v>
      </c>
      <c r="AH25" s="24">
        <f t="shared" si="25"/>
        <v>2.0343465126998694E-2</v>
      </c>
      <c r="AI25" s="24">
        <f t="shared" si="26"/>
        <v>1.4141396053994226E-2</v>
      </c>
      <c r="AJ25" s="24">
        <f t="shared" si="27"/>
        <v>3.89258482202397E-2</v>
      </c>
      <c r="AK25" s="24">
        <f t="shared" si="28"/>
        <v>4.7176071708709078E-2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3.985380070893485E-2</v>
      </c>
      <c r="AP25" s="24">
        <f t="shared" si="32"/>
        <v>3.5383278198602319E-2</v>
      </c>
      <c r="AQ25" s="24">
        <f t="shared" si="32"/>
        <v>2.4833443902065211E-2</v>
      </c>
      <c r="AR25" s="24">
        <f t="shared" si="32"/>
        <v>2.2281840977243172E-2</v>
      </c>
      <c r="AS25" s="24" t="e">
        <f t="shared" si="32"/>
        <v>#DIV/0!</v>
      </c>
      <c r="AT25" s="24">
        <f t="shared" si="32"/>
        <v>3.3033064001386281E-2</v>
      </c>
      <c r="AU25" s="21"/>
      <c r="AV25" s="24">
        <f t="shared" si="16"/>
        <v>0.32693325566855513</v>
      </c>
      <c r="AW25" s="24">
        <f t="shared" si="16"/>
        <v>0.33792067223105837</v>
      </c>
      <c r="AX25" s="24">
        <f t="shared" si="16"/>
        <v>0.2147072838381221</v>
      </c>
      <c r="AY25" s="24">
        <f t="shared" si="16"/>
        <v>0.16119056057429826</v>
      </c>
      <c r="AZ25" s="24">
        <f t="shared" si="16"/>
        <v>0.53963190673906114</v>
      </c>
      <c r="BA25" s="24">
        <f t="shared" si="16"/>
        <v>0.25837933190384632</v>
      </c>
      <c r="BB25" s="24">
        <f t="shared" si="16"/>
        <v>0.30283982800097253</v>
      </c>
      <c r="BC25" s="24">
        <f t="shared" si="16"/>
        <v>0.48489171755335247</v>
      </c>
      <c r="BD25" s="24">
        <f t="shared" si="16"/>
        <v>0.43173466319043463</v>
      </c>
      <c r="BE25" s="24">
        <f t="shared" si="16"/>
        <v>0.22567858170919619</v>
      </c>
      <c r="BF25" s="24">
        <f t="shared" si="16"/>
        <v>0.32305630548726794</v>
      </c>
      <c r="BG25" s="24">
        <f t="shared" si="16"/>
        <v>0.26206766796132919</v>
      </c>
      <c r="BH25" s="24">
        <f t="shared" si="16"/>
        <v>0.25681738141265331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0.32694262398388507</v>
      </c>
      <c r="BM25" s="24">
        <f t="shared" si="16"/>
        <v>0.27758273471889505</v>
      </c>
      <c r="BN25" s="24">
        <f t="shared" si="16"/>
        <v>0.22075943050385405</v>
      </c>
      <c r="BO25" s="24">
        <f t="shared" si="16"/>
        <v>0.21345109956458508</v>
      </c>
      <c r="BP25" s="24" t="e">
        <f t="shared" si="16"/>
        <v>#DIV/0!</v>
      </c>
      <c r="BQ25" s="24">
        <f t="shared" si="16"/>
        <v>0.29486162087485113</v>
      </c>
      <c r="BR25" s="21"/>
      <c r="BS25" s="35">
        <f t="shared" si="11"/>
        <v>43313</v>
      </c>
      <c r="BT25" s="24">
        <f t="shared" si="15"/>
        <v>1.6268143371399521E-2</v>
      </c>
      <c r="BU25" s="24">
        <f t="shared" si="15"/>
        <v>6.4304968648695661E-4</v>
      </c>
      <c r="BV25" s="24">
        <f t="shared" si="15"/>
        <v>8.2579936258725764E-4</v>
      </c>
      <c r="BW25" s="24">
        <f t="shared" si="15"/>
        <v>5.7295298807721051E-3</v>
      </c>
      <c r="BX25" s="24">
        <f t="shared" si="15"/>
        <v>2.2513587387318328E-3</v>
      </c>
      <c r="BY25" s="24">
        <f t="shared" si="15"/>
        <v>1.6205755574628146E-3</v>
      </c>
      <c r="BZ25" s="24">
        <f t="shared" si="15"/>
        <v>5.005518458182763E-3</v>
      </c>
      <c r="CA25" s="24">
        <f t="shared" si="15"/>
        <v>2.7257196859949611E-3</v>
      </c>
      <c r="CB25" s="24">
        <f t="shared" si="15"/>
        <v>1.2307598112908467E-3</v>
      </c>
      <c r="CC25" s="24">
        <f t="shared" si="15"/>
        <v>2.2017744783438259E-4</v>
      </c>
      <c r="CD25" s="24">
        <f t="shared" si="15"/>
        <v>1.8362560611610067E-3</v>
      </c>
      <c r="CE25" s="24">
        <f t="shared" si="15"/>
        <v>1.497296052523687E-3</v>
      </c>
      <c r="CF25" s="24">
        <f t="shared" si="14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4"/>
        <v>163.30132915000002</v>
      </c>
      <c r="S26" s="19">
        <f t="shared" si="5"/>
        <v>155.14970081021696</v>
      </c>
      <c r="T26" s="19">
        <f t="shared" si="6"/>
        <v>147.37548352524357</v>
      </c>
      <c r="U26" s="19">
        <f t="shared" si="7"/>
        <v>146.18080539419086</v>
      </c>
      <c r="V26" s="19"/>
      <c r="W26" s="20">
        <f t="shared" si="8"/>
        <v>158.39297476557616</v>
      </c>
      <c r="X26" s="21"/>
      <c r="Y26" s="41">
        <f t="shared" si="18"/>
        <v>7.3114377695518096E-2</v>
      </c>
      <c r="Z26" s="24">
        <f t="shared" si="18"/>
        <v>7.1146780425068501E-2</v>
      </c>
      <c r="AA26" s="24">
        <f t="shared" si="18"/>
        <v>4.7585587507613436E-2</v>
      </c>
      <c r="AB26" s="24">
        <f t="shared" si="19"/>
        <v>9.1148701905398033E-2</v>
      </c>
      <c r="AC26" s="24">
        <f t="shared" si="20"/>
        <v>6.0495738330649473E-2</v>
      </c>
      <c r="AD26" s="24">
        <f t="shared" si="21"/>
        <v>9.3438844853645397E-2</v>
      </c>
      <c r="AE26" s="24">
        <f t="shared" si="22"/>
        <v>6.3661636193670823E-2</v>
      </c>
      <c r="AF26" s="24">
        <f t="shared" si="23"/>
        <v>0.10634246613372222</v>
      </c>
      <c r="AG26" s="24">
        <f t="shared" si="24"/>
        <v>2.3138352525164496E-2</v>
      </c>
      <c r="AH26" s="24">
        <f t="shared" si="25"/>
        <v>6.9764550341300469E-2</v>
      </c>
      <c r="AI26" s="24">
        <f t="shared" si="26"/>
        <v>3.615534970280665E-3</v>
      </c>
      <c r="AJ26" s="24">
        <f t="shared" si="27"/>
        <v>6.5317931442398613E-2</v>
      </c>
      <c r="AK26" s="24">
        <f t="shared" si="28"/>
        <v>7.3575638573525115E-2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7.3113007321949253E-2</v>
      </c>
      <c r="AP26" s="24">
        <f t="shared" si="32"/>
        <v>7.4563621987936202E-2</v>
      </c>
      <c r="AQ26" s="24">
        <f t="shared" si="32"/>
        <v>8.1631655093035382E-2</v>
      </c>
      <c r="AR26" s="24">
        <f t="shared" si="32"/>
        <v>8.4633546674252047E-2</v>
      </c>
      <c r="AS26" s="24" t="e">
        <f t="shared" si="32"/>
        <v>#DIV/0!</v>
      </c>
      <c r="AT26" s="24">
        <f t="shared" si="32"/>
        <v>8.0130166748524134E-2</v>
      </c>
      <c r="AU26" s="21"/>
      <c r="AV26" s="24">
        <f t="shared" si="16"/>
        <v>0.40569612516807263</v>
      </c>
      <c r="AW26" s="24">
        <f t="shared" si="16"/>
        <v>0.41012324263686262</v>
      </c>
      <c r="AX26" s="24">
        <f t="shared" si="16"/>
        <v>0.25987434272438414</v>
      </c>
      <c r="AY26" s="24">
        <f t="shared" si="16"/>
        <v>0.24035529177497317</v>
      </c>
      <c r="AZ26" s="24">
        <f t="shared" si="16"/>
        <v>0.62195014582508756</v>
      </c>
      <c r="BA26" s="24">
        <f t="shared" si="16"/>
        <v>0.36605286391236214</v>
      </c>
      <c r="BB26" s="24">
        <f t="shared" si="16"/>
        <v>0.36288979677973532</v>
      </c>
      <c r="BC26" s="24">
        <f t="shared" si="16"/>
        <v>0.63061022807833722</v>
      </c>
      <c r="BD26" s="24">
        <f t="shared" si="16"/>
        <v>0.4549954667616487</v>
      </c>
      <c r="BE26" s="24">
        <f t="shared" si="16"/>
        <v>0.29339204988178458</v>
      </c>
      <c r="BF26" s="24">
        <f t="shared" si="16"/>
        <v>0.30339270399716289</v>
      </c>
      <c r="BG26" s="24">
        <f t="shared" si="16"/>
        <v>0.34066715769213385</v>
      </c>
      <c r="BH26" s="24">
        <f t="shared" si="16"/>
        <v>0.3364369946063186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0.40570272714733457</v>
      </c>
      <c r="BM26" s="24">
        <f t="shared" si="16"/>
        <v>0.35344250725404058</v>
      </c>
      <c r="BN26" s="24">
        <f t="shared" si="16"/>
        <v>0.30379723804073588</v>
      </c>
      <c r="BO26" s="24">
        <f t="shared" si="16"/>
        <v>0.29734892484655018</v>
      </c>
      <c r="BP26" s="24" t="e">
        <f t="shared" si="16"/>
        <v>#DIV/0!</v>
      </c>
      <c r="BQ26" s="24">
        <f t="shared" si="16"/>
        <v>0.38064780356382433</v>
      </c>
      <c r="BR26" s="21"/>
      <c r="BS26" s="35">
        <f t="shared" si="11"/>
        <v>43344</v>
      </c>
      <c r="BT26" s="24">
        <f t="shared" si="15"/>
        <v>2.5107813232098243E-2</v>
      </c>
      <c r="BU26" s="24">
        <f t="shared" si="15"/>
        <v>1.6539246217649678E-3</v>
      </c>
      <c r="BV26" s="24">
        <f t="shared" si="15"/>
        <v>8.5595545622475285E-3</v>
      </c>
      <c r="BW26" s="24">
        <f t="shared" si="15"/>
        <v>6.216778961438193E-3</v>
      </c>
      <c r="BX26" s="24">
        <f t="shared" si="15"/>
        <v>6.624768373551586E-3</v>
      </c>
      <c r="BY26" s="24">
        <f t="shared" si="15"/>
        <v>3.4203122874553338E-3</v>
      </c>
      <c r="BZ26" s="24">
        <f t="shared" si="15"/>
        <v>1.1150756798636311E-2</v>
      </c>
      <c r="CA26" s="24">
        <f t="shared" si="15"/>
        <v>7.5326557313704751E-4</v>
      </c>
      <c r="CB26" s="24">
        <f t="shared" si="15"/>
        <v>4.1414954864138938E-3</v>
      </c>
      <c r="CC26" s="24">
        <f t="shared" si="15"/>
        <v>5.4900873277218977E-5</v>
      </c>
      <c r="CD26" s="24">
        <f t="shared" si="15"/>
        <v>3.078504263871793E-3</v>
      </c>
      <c r="CE26" s="24">
        <f t="shared" si="15"/>
        <v>2.3516207444246348E-3</v>
      </c>
      <c r="CF26" s="24">
        <f t="shared" si="14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4"/>
        <v>171.25168762000001</v>
      </c>
      <c r="S27" s="19">
        <f t="shared" si="5"/>
        <v>163.21951878604781</v>
      </c>
      <c r="T27" s="19">
        <f t="shared" si="6"/>
        <v>154.61597894892236</v>
      </c>
      <c r="U27" s="19">
        <f t="shared" si="7"/>
        <v>154.00309619640387</v>
      </c>
      <c r="V27" s="19"/>
      <c r="W27" s="20">
        <f t="shared" si="8"/>
        <v>166.64538245467807</v>
      </c>
      <c r="X27" s="21"/>
      <c r="Y27" s="41">
        <f t="shared" si="18"/>
        <v>4.8683404776485029E-2</v>
      </c>
      <c r="Z27" s="24">
        <f t="shared" si="18"/>
        <v>5.7614373668735341E-2</v>
      </c>
      <c r="AA27" s="24">
        <f t="shared" si="18"/>
        <v>1.983919211083518E-2</v>
      </c>
      <c r="AB27" s="24">
        <f t="shared" si="19"/>
        <v>4.386743430523099E-2</v>
      </c>
      <c r="AC27" s="24">
        <f t="shared" si="20"/>
        <v>2.2659953982742342E-2</v>
      </c>
      <c r="AD27" s="24">
        <f t="shared" si="21"/>
        <v>6.8157267536564925E-2</v>
      </c>
      <c r="AE27" s="24">
        <f t="shared" si="22"/>
        <v>4.5389825546580775E-2</v>
      </c>
      <c r="AF27" s="24">
        <f t="shared" si="23"/>
        <v>7.090422401063079E-2</v>
      </c>
      <c r="AG27" s="24">
        <f t="shared" si="24"/>
        <v>9.2506613775011903E-3</v>
      </c>
      <c r="AH27" s="24">
        <f t="shared" si="25"/>
        <v>5.1620847474262321E-2</v>
      </c>
      <c r="AI27" s="24">
        <f t="shared" si="26"/>
        <v>2.0771756978652522E-3</v>
      </c>
      <c r="AJ27" s="24">
        <f t="shared" si="27"/>
        <v>2.4886738582996504E-2</v>
      </c>
      <c r="AK27" s="24">
        <f t="shared" si="28"/>
        <v>5.2717163239613951E-2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4.8685203674595945E-2</v>
      </c>
      <c r="AP27" s="24">
        <f t="shared" si="32"/>
        <v>5.2013106913445295E-2</v>
      </c>
      <c r="AQ27" s="24">
        <f t="shared" si="32"/>
        <v>4.9129578750040759E-2</v>
      </c>
      <c r="AR27" s="24">
        <f t="shared" si="32"/>
        <v>5.35110665255909E-2</v>
      </c>
      <c r="AS27" s="24" t="e">
        <f t="shared" si="32"/>
        <v>#DIV/0!</v>
      </c>
      <c r="AT27" s="24">
        <f t="shared" si="32"/>
        <v>5.2100844127181745E-2</v>
      </c>
      <c r="AU27" s="21"/>
      <c r="AV27" s="24">
        <f t="shared" si="16"/>
        <v>0.45247008971812308</v>
      </c>
      <c r="AW27" s="24">
        <f t="shared" si="16"/>
        <v>0.46855553102681768</v>
      </c>
      <c r="AX27" s="24">
        <f t="shared" si="16"/>
        <v>0.25095732336255794</v>
      </c>
      <c r="AY27" s="24">
        <f t="shared" si="16"/>
        <v>0.28442688152259188</v>
      </c>
      <c r="AZ27" s="24">
        <f t="shared" si="16"/>
        <v>0.64317306959446752</v>
      </c>
      <c r="BA27" s="24">
        <f t="shared" si="16"/>
        <v>0.4458692599598475</v>
      </c>
      <c r="BB27" s="24">
        <f t="shared" si="16"/>
        <v>0.40535187056894006</v>
      </c>
      <c r="BC27" s="24">
        <f t="shared" si="16"/>
        <v>0.71074098570941824</v>
      </c>
      <c r="BD27" s="24">
        <f t="shared" si="16"/>
        <v>0.39869907967134632</v>
      </c>
      <c r="BE27" s="24">
        <f t="shared" si="16"/>
        <v>0.33882765514588153</v>
      </c>
      <c r="BF27" s="24">
        <f t="shared" si="16"/>
        <v>0.28259957410363978</v>
      </c>
      <c r="BG27" s="24">
        <f t="shared" si="16"/>
        <v>0.36790137761437181</v>
      </c>
      <c r="BH27" s="24">
        <f t="shared" si="16"/>
        <v>0.39297660820669611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0.45247616167008253</v>
      </c>
      <c r="BM27" s="24">
        <f t="shared" si="16"/>
        <v>0.40503757264671081</v>
      </c>
      <c r="BN27" s="24">
        <f t="shared" si="16"/>
        <v>0.35496321245461648</v>
      </c>
      <c r="BO27" s="24">
        <f t="shared" si="16"/>
        <v>0.35271364690197671</v>
      </c>
      <c r="BP27" s="24" t="e">
        <f t="shared" si="16"/>
        <v>#DIV/0!</v>
      </c>
      <c r="BQ27" s="24">
        <f t="shared" si="16"/>
        <v>0.43030031078276432</v>
      </c>
      <c r="BR27" s="21"/>
      <c r="BS27" s="35">
        <f t="shared" si="11"/>
        <v>43374</v>
      </c>
      <c r="BT27" s="24">
        <f t="shared" si="15"/>
        <v>2.0294925229638747E-2</v>
      </c>
      <c r="BU27" s="24">
        <f t="shared" si="15"/>
        <v>6.7314366197183256E-4</v>
      </c>
      <c r="BV27" s="24">
        <f t="shared" si="15"/>
        <v>4.1887152480098054E-3</v>
      </c>
      <c r="BW27" s="24">
        <f t="shared" si="15"/>
        <v>2.3012435394978593E-3</v>
      </c>
      <c r="BX27" s="24">
        <f t="shared" si="15"/>
        <v>4.923839559093696E-3</v>
      </c>
      <c r="BY27" s="24">
        <f t="shared" si="15"/>
        <v>2.4171519902020807E-3</v>
      </c>
      <c r="BZ27" s="24">
        <f t="shared" si="15"/>
        <v>7.6650200244947862E-3</v>
      </c>
      <c r="CA27" s="24">
        <f t="shared" si="15"/>
        <v>2.8712884262094317E-4</v>
      </c>
      <c r="CB27" s="24">
        <f t="shared" si="15"/>
        <v>3.0548487446417699E-3</v>
      </c>
      <c r="CC27" s="24">
        <f t="shared" si="15"/>
        <v>2.9498591549295067E-5</v>
      </c>
      <c r="CD27" s="24">
        <f t="shared" si="15"/>
        <v>1.1644170238824228E-3</v>
      </c>
      <c r="CE27" s="24">
        <f t="shared" si="15"/>
        <v>1.6856674831598278E-3</v>
      </c>
      <c r="CF27" s="24">
        <f t="shared" si="14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4"/>
        <v>176.42941985000002</v>
      </c>
      <c r="S28" s="19">
        <f t="shared" si="5"/>
        <v>168.22878358967318</v>
      </c>
      <c r="T28" s="19">
        <f t="shared" si="6"/>
        <v>159.12088848538531</v>
      </c>
      <c r="U28" s="19">
        <f t="shared" si="7"/>
        <v>158.63273298755186</v>
      </c>
      <c r="V28" s="19"/>
      <c r="W28" s="20">
        <f t="shared" si="8"/>
        <v>172.22256757657848</v>
      </c>
      <c r="X28" s="21"/>
      <c r="Y28" s="41">
        <f t="shared" si="18"/>
        <v>3.0238248175182614E-2</v>
      </c>
      <c r="Z28" s="24">
        <f t="shared" si="18"/>
        <v>3.1201736093175114E-2</v>
      </c>
      <c r="AA28" s="24">
        <f t="shared" si="18"/>
        <v>3.958868530290105E-2</v>
      </c>
      <c r="AB28" s="24">
        <f t="shared" si="19"/>
        <v>1.1939343318300821E-2</v>
      </c>
      <c r="AC28" s="24">
        <f t="shared" si="20"/>
        <v>1.1343606752415747E-2</v>
      </c>
      <c r="AD28" s="24">
        <f t="shared" si="21"/>
        <v>4.0364982070709488E-2</v>
      </c>
      <c r="AE28" s="24">
        <f t="shared" si="22"/>
        <v>7.7448042029253816E-2</v>
      </c>
      <c r="AF28" s="24">
        <f t="shared" si="23"/>
        <v>2.815588480099751E-2</v>
      </c>
      <c r="AG28" s="24">
        <f t="shared" si="24"/>
        <v>1.9537356974485443E-2</v>
      </c>
      <c r="AH28" s="24">
        <f t="shared" si="25"/>
        <v>3.192293452025341E-2</v>
      </c>
      <c r="AI28" s="24">
        <f t="shared" si="26"/>
        <v>5.5537933754767899E-4</v>
      </c>
      <c r="AJ28" s="24">
        <f t="shared" si="27"/>
        <v>2.3870283008432081E-2</v>
      </c>
      <c r="AK28" s="24">
        <f t="shared" si="28"/>
        <v>5.6665347923158915E-2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3.0234634776208358E-2</v>
      </c>
      <c r="AP28" s="24">
        <f t="shared" si="32"/>
        <v>3.0690353953264804E-2</v>
      </c>
      <c r="AQ28" s="24">
        <f t="shared" si="32"/>
        <v>2.9136118835111802E-2</v>
      </c>
      <c r="AR28" s="24">
        <f t="shared" si="32"/>
        <v>3.0061972164791451E-2</v>
      </c>
      <c r="AS28" s="24" t="e">
        <f t="shared" si="32"/>
        <v>#DIV/0!</v>
      </c>
      <c r="AT28" s="24">
        <f t="shared" si="32"/>
        <v>3.3467384692865476E-2</v>
      </c>
      <c r="AU28" s="21"/>
      <c r="AV28" s="24">
        <f t="shared" si="16"/>
        <v>0.47396989038898552</v>
      </c>
      <c r="AW28" s="24">
        <f t="shared" si="16"/>
        <v>0.49156543566409505</v>
      </c>
      <c r="AX28" s="24">
        <f t="shared" si="16"/>
        <v>0.28530037423832266</v>
      </c>
      <c r="AY28" s="24">
        <f t="shared" si="16"/>
        <v>0.27137630680739644</v>
      </c>
      <c r="AZ28" s="24">
        <f t="shared" si="16"/>
        <v>0.63256383377821557</v>
      </c>
      <c r="BA28" s="24">
        <f t="shared" si="16"/>
        <v>0.49367013430909523</v>
      </c>
      <c r="BB28" s="24">
        <f t="shared" si="16"/>
        <v>0.49599084815995154</v>
      </c>
      <c r="BC28" s="24">
        <f t="shared" si="16"/>
        <v>0.70618283501028323</v>
      </c>
      <c r="BD28" s="24">
        <f t="shared" si="16"/>
        <v>0.42006399088433177</v>
      </c>
      <c r="BE28" s="24">
        <f t="shared" si="16"/>
        <v>0.3793524569914668</v>
      </c>
      <c r="BF28" s="24">
        <f t="shared" si="16"/>
        <v>0.28331190340544454</v>
      </c>
      <c r="BG28" s="24">
        <f t="shared" si="16"/>
        <v>0.37723625764408975</v>
      </c>
      <c r="BH28" s="24">
        <f t="shared" si="16"/>
        <v>0.45998777340824115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0.47397232886248242</v>
      </c>
      <c r="BM28" s="24">
        <f t="shared" si="33"/>
        <v>0.42835572022308055</v>
      </c>
      <c r="BN28" s="24">
        <f t="shared" si="33"/>
        <v>0.37712854552128361</v>
      </c>
      <c r="BO28" s="24">
        <f t="shared" si="33"/>
        <v>0.3771097228549396</v>
      </c>
      <c r="BP28" s="24" t="e">
        <f t="shared" si="33"/>
        <v>#DIV/0!</v>
      </c>
      <c r="BQ28" s="24">
        <f t="shared" si="33"/>
        <v>0.45668746772308366</v>
      </c>
      <c r="BR28" s="21"/>
      <c r="BS28" s="35">
        <f t="shared" si="11"/>
        <v>43405</v>
      </c>
      <c r="BT28" s="24">
        <f t="shared" si="15"/>
        <v>1.1084556437956208E-2</v>
      </c>
      <c r="BU28" s="24">
        <f t="shared" si="15"/>
        <v>1.306297693430658E-3</v>
      </c>
      <c r="BV28" s="24">
        <f t="shared" si="15"/>
        <v>1.1348017518248126E-3</v>
      </c>
      <c r="BW28" s="24">
        <f t="shared" si="15"/>
        <v>1.1234185109489151E-3</v>
      </c>
      <c r="BX28" s="24">
        <f t="shared" si="15"/>
        <v>2.9702109197080198E-3</v>
      </c>
      <c r="BY28" s="24">
        <f t="shared" si="15"/>
        <v>4.1114002919708046E-3</v>
      </c>
      <c r="BZ28" s="24">
        <f t="shared" si="15"/>
        <v>3.108254715328467E-3</v>
      </c>
      <c r="CA28" s="24">
        <f t="shared" si="15"/>
        <v>5.8361237956204614E-4</v>
      </c>
      <c r="CB28" s="24">
        <f t="shared" si="15"/>
        <v>1.8944457810218932E-3</v>
      </c>
      <c r="CC28" s="24">
        <f t="shared" si="15"/>
        <v>7.5365839416054838E-6</v>
      </c>
      <c r="CD28" s="24">
        <f t="shared" si="15"/>
        <v>1.0915147445255523E-3</v>
      </c>
      <c r="CE28" s="24">
        <f t="shared" si="15"/>
        <v>1.8188829197080271E-3</v>
      </c>
      <c r="CF28" s="24">
        <f t="shared" si="14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4"/>
        <v>180.77303026000001</v>
      </c>
      <c r="S29" s="19">
        <f t="shared" si="5"/>
        <v>172.03829024993135</v>
      </c>
      <c r="T29" s="19">
        <f t="shared" si="6"/>
        <v>162.81888438145853</v>
      </c>
      <c r="U29" s="19">
        <f t="shared" si="7"/>
        <v>162.61422351313971</v>
      </c>
      <c r="V29" s="19"/>
      <c r="W29" s="20">
        <f t="shared" si="8"/>
        <v>177.52297555740779</v>
      </c>
      <c r="X29" s="21"/>
      <c r="Y29" s="41">
        <f t="shared" si="18"/>
        <v>2.461906621556742E-2</v>
      </c>
      <c r="Z29" s="24">
        <f t="shared" si="18"/>
        <v>2.2904157576821627E-2</v>
      </c>
      <c r="AA29" s="24">
        <f t="shared" si="18"/>
        <v>1.4412784375203325E-2</v>
      </c>
      <c r="AB29" s="24">
        <f t="shared" si="19"/>
        <v>2.4109656187034867E-2</v>
      </c>
      <c r="AC29" s="24">
        <f t="shared" si="20"/>
        <v>1.0337389547902864E-2</v>
      </c>
      <c r="AD29" s="24">
        <f t="shared" si="21"/>
        <v>1.0719404180822734E-2</v>
      </c>
      <c r="AE29" s="24">
        <f t="shared" si="22"/>
        <v>3.7034650341670305E-2</v>
      </c>
      <c r="AF29" s="24">
        <f t="shared" si="23"/>
        <v>3.1677810718900412E-2</v>
      </c>
      <c r="AG29" s="24">
        <f t="shared" si="24"/>
        <v>7.4104613634409677E-2</v>
      </c>
      <c r="AH29" s="24">
        <f t="shared" si="25"/>
        <v>3.3474312044516674E-2</v>
      </c>
      <c r="AI29" s="24">
        <f t="shared" si="26"/>
        <v>1.1715567315965458E-2</v>
      </c>
      <c r="AJ29" s="24">
        <f t="shared" si="27"/>
        <v>1.2605195066581976E-2</v>
      </c>
      <c r="AK29" s="24">
        <f t="shared" si="28"/>
        <v>4.5236791211488381E-2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2.4619535753690691E-2</v>
      </c>
      <c r="AP29" s="24">
        <f t="shared" si="32"/>
        <v>2.2644797037526754E-2</v>
      </c>
      <c r="AQ29" s="24">
        <f t="shared" si="32"/>
        <v>2.3240166211194069E-2</v>
      </c>
      <c r="AR29" s="24">
        <f t="shared" si="32"/>
        <v>2.5098795504584048E-2</v>
      </c>
      <c r="AS29" s="24" t="e">
        <f t="shared" si="32"/>
        <v>#DIV/0!</v>
      </c>
      <c r="AT29" s="24">
        <f t="shared" si="32"/>
        <v>3.0776500753726621E-2</v>
      </c>
      <c r="AU29" s="21"/>
      <c r="AV29" s="24">
        <f t="shared" ref="AV29:BH48" si="34">+B29/B17-1</f>
        <v>0.4783951349286899</v>
      </c>
      <c r="AW29" s="24">
        <f t="shared" si="34"/>
        <v>0.50878838797088344</v>
      </c>
      <c r="AX29" s="24">
        <f t="shared" si="34"/>
        <v>0.29799477822521503</v>
      </c>
      <c r="AY29" s="24">
        <f t="shared" si="34"/>
        <v>0.28420149989225929</v>
      </c>
      <c r="AZ29" s="24">
        <f t="shared" si="34"/>
        <v>0.49465213148810694</v>
      </c>
      <c r="BA29" s="24">
        <f t="shared" si="34"/>
        <v>0.47993945165864904</v>
      </c>
      <c r="BB29" s="24">
        <f t="shared" si="34"/>
        <v>0.53583704606222748</v>
      </c>
      <c r="BC29" s="24">
        <f t="shared" si="34"/>
        <v>0.70891867360622141</v>
      </c>
      <c r="BD29" s="24">
        <f t="shared" si="34"/>
        <v>0.51646194046998328</v>
      </c>
      <c r="BE29" s="24">
        <f t="shared" si="34"/>
        <v>0.41171431334890074</v>
      </c>
      <c r="BF29" s="24">
        <f t="shared" si="34"/>
        <v>0.29703134373125373</v>
      </c>
      <c r="BG29" s="24">
        <f t="shared" si="34"/>
        <v>0.36871822603203852</v>
      </c>
      <c r="BH29" s="24">
        <f t="shared" si="34"/>
        <v>0.51596688788652378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0.47840037052382534</v>
      </c>
      <c r="BM29" s="24">
        <f t="shared" si="33"/>
        <v>0.44287005001471247</v>
      </c>
      <c r="BN29" s="24">
        <f t="shared" si="33"/>
        <v>0.38900546827124516</v>
      </c>
      <c r="BO29" s="24">
        <f t="shared" si="33"/>
        <v>0.39256880213902479</v>
      </c>
      <c r="BP29" s="24" t="e">
        <f t="shared" si="33"/>
        <v>#DIV/0!</v>
      </c>
      <c r="BQ29" s="24">
        <f t="shared" si="33"/>
        <v>0.47836437551468669</v>
      </c>
      <c r="BR29" s="21"/>
      <c r="BS29" s="35">
        <f t="shared" si="11"/>
        <v>43435</v>
      </c>
      <c r="BT29" s="24">
        <f t="shared" si="15"/>
        <v>8.1444141331067105E-3</v>
      </c>
      <c r="BU29" s="24">
        <f t="shared" si="15"/>
        <v>4.7989126461004137E-4</v>
      </c>
      <c r="BV29" s="24">
        <f t="shared" si="15"/>
        <v>2.2508543130552285E-3</v>
      </c>
      <c r="BW29" s="24">
        <f t="shared" si="15"/>
        <v>1.0049914327803367E-3</v>
      </c>
      <c r="BX29" s="24">
        <f t="shared" si="15"/>
        <v>7.965283347399452E-4</v>
      </c>
      <c r="BY29" s="24">
        <f t="shared" si="15"/>
        <v>2.0561094790348265E-3</v>
      </c>
      <c r="BZ29" s="24">
        <f t="shared" si="15"/>
        <v>3.489987547349264E-3</v>
      </c>
      <c r="CA29" s="24">
        <f t="shared" si="15"/>
        <v>2.1906318884215275E-3</v>
      </c>
      <c r="CB29" s="24">
        <f t="shared" si="15"/>
        <v>1.9897596927477049E-3</v>
      </c>
      <c r="CC29" s="24">
        <f t="shared" si="15"/>
        <v>1.544015330873799E-4</v>
      </c>
      <c r="CD29" s="24">
        <f t="shared" si="15"/>
        <v>5.728341201496561E-4</v>
      </c>
      <c r="CE29" s="24">
        <f t="shared" si="15"/>
        <v>1.4892882831155818E-3</v>
      </c>
      <c r="CF29" s="24">
        <f t="shared" si="14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4"/>
        <v>186.97446121999999</v>
      </c>
      <c r="S30" s="19">
        <f t="shared" si="5"/>
        <v>177.28957517165614</v>
      </c>
      <c r="T30" s="19">
        <f t="shared" si="6"/>
        <v>167.69593687629171</v>
      </c>
      <c r="U30" s="19">
        <f t="shared" si="7"/>
        <v>167.16056611341631</v>
      </c>
      <c r="V30" s="19"/>
      <c r="W30" s="20">
        <f t="shared" si="8"/>
        <v>182.80035601166912</v>
      </c>
      <c r="X30" s="21"/>
      <c r="Y30" s="41">
        <f t="shared" si="18"/>
        <v>3.4307895368635988E-2</v>
      </c>
      <c r="Z30" s="24">
        <f t="shared" si="18"/>
        <v>3.1706799046110845E-2</v>
      </c>
      <c r="AA30" s="24">
        <f t="shared" si="18"/>
        <v>2.3061440775026698E-2</v>
      </c>
      <c r="AB30" s="24">
        <f t="shared" si="19"/>
        <v>1.9549390267803446E-2</v>
      </c>
      <c r="AC30" s="24">
        <f t="shared" si="20"/>
        <v>6.6916665847687629E-2</v>
      </c>
      <c r="AD30" s="24">
        <f t="shared" si="21"/>
        <v>2.5607437565247304E-2</v>
      </c>
      <c r="AE30" s="24">
        <f t="shared" si="22"/>
        <v>4.3955383866524311E-2</v>
      </c>
      <c r="AF30" s="24">
        <f t="shared" si="23"/>
        <v>9.5363182550525227E-3</v>
      </c>
      <c r="AG30" s="24">
        <f t="shared" si="24"/>
        <v>8.37284156201894E-2</v>
      </c>
      <c r="AH30" s="24">
        <f t="shared" si="25"/>
        <v>3.5949887442497719E-2</v>
      </c>
      <c r="AI30" s="24">
        <f t="shared" si="26"/>
        <v>4.720587886716987E-2</v>
      </c>
      <c r="AJ30" s="24">
        <f t="shared" si="27"/>
        <v>4.1515816274892536E-2</v>
      </c>
      <c r="AK30" s="24">
        <f t="shared" si="28"/>
        <v>4.2182636875468082E-2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3.4305067249692511E-2</v>
      </c>
      <c r="AP30" s="24">
        <f t="shared" si="32"/>
        <v>3.0523931120775005E-2</v>
      </c>
      <c r="AQ30" s="24">
        <f t="shared" si="32"/>
        <v>2.9953850337206767E-2</v>
      </c>
      <c r="AR30" s="24">
        <f t="shared" si="32"/>
        <v>2.7957840968992675E-2</v>
      </c>
      <c r="AS30" s="24" t="e">
        <f t="shared" si="32"/>
        <v>#DIV/0!</v>
      </c>
      <c r="AT30" s="24">
        <f t="shared" si="32"/>
        <v>2.9727872900343177E-2</v>
      </c>
      <c r="AU30" s="21"/>
      <c r="AV30" s="24">
        <f t="shared" si="34"/>
        <v>0.49918134788144708</v>
      </c>
      <c r="AW30" s="24">
        <f t="shared" si="34"/>
        <v>0.53390036412244535</v>
      </c>
      <c r="AX30" s="24">
        <f t="shared" si="34"/>
        <v>0.30189579759296126</v>
      </c>
      <c r="AY30" s="24">
        <f t="shared" si="34"/>
        <v>0.30006681889448927</v>
      </c>
      <c r="AZ30" s="24">
        <f t="shared" si="34"/>
        <v>0.51114603556947835</v>
      </c>
      <c r="BA30" s="24">
        <f t="shared" si="34"/>
        <v>0.50893786557222098</v>
      </c>
      <c r="BB30" s="24">
        <f t="shared" si="34"/>
        <v>0.57512211738895358</v>
      </c>
      <c r="BC30" s="24">
        <f t="shared" si="34"/>
        <v>0.67078067304497946</v>
      </c>
      <c r="BD30" s="24">
        <f t="shared" si="34"/>
        <v>0.60245768937896793</v>
      </c>
      <c r="BE30" s="24">
        <f t="shared" si="34"/>
        <v>0.42668060047526124</v>
      </c>
      <c r="BF30" s="24">
        <f t="shared" si="34"/>
        <v>0.34014141454496771</v>
      </c>
      <c r="BG30" s="24">
        <f t="shared" si="34"/>
        <v>0.40972575246420062</v>
      </c>
      <c r="BH30" s="24">
        <f t="shared" si="34"/>
        <v>0.55898275262060637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0.49918078600428961</v>
      </c>
      <c r="BM30" s="24">
        <f t="shared" si="33"/>
        <v>0.46695823758631039</v>
      </c>
      <c r="BN30" s="24">
        <f t="shared" si="33"/>
        <v>0.41425965704674028</v>
      </c>
      <c r="BO30" s="24">
        <f t="shared" si="33"/>
        <v>0.41505569308790213</v>
      </c>
      <c r="BP30" s="24" t="e">
        <f t="shared" si="33"/>
        <v>#DIV/0!</v>
      </c>
      <c r="BQ30" s="24">
        <f t="shared" si="33"/>
        <v>0.4960331041626711</v>
      </c>
      <c r="BR30" s="21"/>
      <c r="BS30" s="35">
        <f t="shared" si="11"/>
        <v>43466</v>
      </c>
      <c r="BT30" s="24">
        <f t="shared" si="15"/>
        <v>1.1255646289963396E-2</v>
      </c>
      <c r="BU30" s="24">
        <f t="shared" si="15"/>
        <v>7.6021016552360295E-4</v>
      </c>
      <c r="BV30" s="24">
        <f t="shared" si="15"/>
        <v>1.8242048815135877E-3</v>
      </c>
      <c r="BW30" s="24">
        <f t="shared" si="15"/>
        <v>6.4148981201713976E-3</v>
      </c>
      <c r="BX30" s="24">
        <f t="shared" si="15"/>
        <v>1.8770026077076182E-3</v>
      </c>
      <c r="BY30" s="24">
        <f t="shared" si="15"/>
        <v>2.4699086915105071E-3</v>
      </c>
      <c r="BZ30" s="24">
        <f t="shared" si="15"/>
        <v>1.057867100952699E-3</v>
      </c>
      <c r="CA30" s="24">
        <f t="shared" si="15"/>
        <v>2.5946643226432437E-3</v>
      </c>
      <c r="CB30" s="24">
        <f t="shared" si="15"/>
        <v>2.1553795448183855E-3</v>
      </c>
      <c r="CC30" s="24">
        <f t="shared" si="15"/>
        <v>6.1429979676033545E-4</v>
      </c>
      <c r="CD30" s="24">
        <f t="shared" si="15"/>
        <v>1.8645352870303893E-3</v>
      </c>
      <c r="CE30" s="24">
        <f t="shared" si="15"/>
        <v>1.4166839075563738E-3</v>
      </c>
      <c r="CF30" s="24">
        <f t="shared" si="14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4"/>
        <v>195.42868799000001</v>
      </c>
      <c r="S31" s="19">
        <f t="shared" si="5"/>
        <v>184.87294077176597</v>
      </c>
      <c r="T31" s="19">
        <f t="shared" si="6"/>
        <v>173.25215963979923</v>
      </c>
      <c r="U31" s="19">
        <f t="shared" si="7"/>
        <v>172.40279640387274</v>
      </c>
      <c r="V31" s="19"/>
      <c r="W31" s="20">
        <f t="shared" si="8"/>
        <v>188.16456057511979</v>
      </c>
      <c r="X31" s="21"/>
      <c r="Y31" s="41">
        <f t="shared" si="18"/>
        <v>4.521758942567855E-2</v>
      </c>
      <c r="Z31" s="24">
        <f t="shared" si="18"/>
        <v>5.2525138318082032E-2</v>
      </c>
      <c r="AA31" s="24">
        <f t="shared" si="18"/>
        <v>2.6699560977968995E-2</v>
      </c>
      <c r="AB31" s="24">
        <f t="shared" si="19"/>
        <v>2.4762055077900857E-2</v>
      </c>
      <c r="AC31" s="24">
        <f t="shared" si="20"/>
        <v>0.10134551571522876</v>
      </c>
      <c r="AD31" s="24">
        <f t="shared" si="21"/>
        <v>3.6285652620207554E-2</v>
      </c>
      <c r="AE31" s="24">
        <f t="shared" si="22"/>
        <v>2.1466014293480828E-2</v>
      </c>
      <c r="AF31" s="24">
        <f t="shared" si="23"/>
        <v>3.7060469134193363E-2</v>
      </c>
      <c r="AG31" s="24">
        <f t="shared" si="24"/>
        <v>1.3232331537095465E-2</v>
      </c>
      <c r="AH31" s="24">
        <f t="shared" si="25"/>
        <v>2.6165836080187521E-2</v>
      </c>
      <c r="AI31" s="24">
        <f t="shared" si="26"/>
        <v>0</v>
      </c>
      <c r="AJ31" s="24">
        <f t="shared" si="27"/>
        <v>4.3265048547099338E-2</v>
      </c>
      <c r="AK31" s="24">
        <f t="shared" si="28"/>
        <v>4.7935085167338354E-2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4.5215944010944531E-2</v>
      </c>
      <c r="AP31" s="24">
        <f t="shared" si="32"/>
        <v>4.2773894588936878E-2</v>
      </c>
      <c r="AQ31" s="24">
        <f t="shared" si="32"/>
        <v>3.3132721442179713E-2</v>
      </c>
      <c r="AR31" s="24">
        <f t="shared" si="32"/>
        <v>3.1360448294364129E-2</v>
      </c>
      <c r="AS31" s="24" t="e">
        <f t="shared" si="32"/>
        <v>#DIV/0!</v>
      </c>
      <c r="AT31" s="24">
        <f t="shared" si="32"/>
        <v>2.934460676383055E-2</v>
      </c>
      <c r="AU31" s="21"/>
      <c r="AV31" s="24">
        <f t="shared" si="34"/>
        <v>0.53525791596422123</v>
      </c>
      <c r="AW31" s="24">
        <f t="shared" si="34"/>
        <v>0.58203695538899347</v>
      </c>
      <c r="AX31" s="24">
        <f t="shared" si="34"/>
        <v>0.31328577865691121</v>
      </c>
      <c r="AY31" s="24">
        <f t="shared" si="34"/>
        <v>0.34958103821510633</v>
      </c>
      <c r="AZ31" s="24">
        <f t="shared" si="34"/>
        <v>0.60559993809961998</v>
      </c>
      <c r="BA31" s="24">
        <f t="shared" si="34"/>
        <v>0.53980223926938753</v>
      </c>
      <c r="BB31" s="24">
        <f t="shared" si="34"/>
        <v>0.5743618991117887</v>
      </c>
      <c r="BC31" s="24">
        <f t="shared" si="34"/>
        <v>0.68573215833551782</v>
      </c>
      <c r="BD31" s="24">
        <f t="shared" si="34"/>
        <v>0.4872896639327553</v>
      </c>
      <c r="BE31" s="24">
        <f t="shared" si="34"/>
        <v>0.45069902433582087</v>
      </c>
      <c r="BF31" s="24">
        <f t="shared" si="34"/>
        <v>0.31125769327103936</v>
      </c>
      <c r="BG31" s="24">
        <f t="shared" si="34"/>
        <v>0.43036525923862912</v>
      </c>
      <c r="BH31" s="24">
        <f t="shared" si="34"/>
        <v>0.60367130202002217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0.5352559214246857</v>
      </c>
      <c r="BM31" s="24">
        <f t="shared" si="33"/>
        <v>0.50818905726156305</v>
      </c>
      <c r="BN31" s="24">
        <f t="shared" si="33"/>
        <v>0.45073656640591397</v>
      </c>
      <c r="BO31" s="24">
        <f t="shared" si="33"/>
        <v>0.45440146437140339</v>
      </c>
      <c r="BP31" s="24" t="e">
        <f t="shared" si="33"/>
        <v>#DIV/0!</v>
      </c>
      <c r="BQ31" s="24">
        <f t="shared" si="33"/>
        <v>0.51432896150723928</v>
      </c>
      <c r="BR31" s="21"/>
      <c r="BS31" s="35">
        <f t="shared" si="11"/>
        <v>43497</v>
      </c>
      <c r="BT31" s="24">
        <f t="shared" si="15"/>
        <v>1.8599089925481507E-2</v>
      </c>
      <c r="BU31" s="24">
        <f t="shared" si="15"/>
        <v>8.7056906933969888E-4</v>
      </c>
      <c r="BV31" s="24">
        <f t="shared" si="15"/>
        <v>2.2776422566382327E-3</v>
      </c>
      <c r="BW31" s="24">
        <f t="shared" si="15"/>
        <v>1.0021683103024655E-2</v>
      </c>
      <c r="BX31" s="24">
        <f t="shared" si="15"/>
        <v>2.6373332720056354E-3</v>
      </c>
      <c r="BY31" s="24">
        <f t="shared" si="15"/>
        <v>1.2174533637618601E-3</v>
      </c>
      <c r="BZ31" s="24">
        <f t="shared" si="15"/>
        <v>4.0126695358758974E-3</v>
      </c>
      <c r="CA31" s="24">
        <f t="shared" si="15"/>
        <v>4.2965048025471079E-4</v>
      </c>
      <c r="CB31" s="24">
        <f t="shared" si="15"/>
        <v>1.5712661192456485E-3</v>
      </c>
      <c r="CC31" s="24">
        <f t="shared" si="15"/>
        <v>0</v>
      </c>
      <c r="CD31" s="24">
        <f t="shared" si="15"/>
        <v>1.9566369494747071E-3</v>
      </c>
      <c r="CE31" s="24">
        <f t="shared" si="15"/>
        <v>1.6221340220576468E-3</v>
      </c>
      <c r="CF31" s="24">
        <f t="shared" si="14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4"/>
        <v>205.48777353000003</v>
      </c>
      <c r="S32" s="19">
        <f t="shared" si="5"/>
        <v>194.22751885471027</v>
      </c>
      <c r="T32" s="19">
        <f t="shared" si="6"/>
        <v>179.89585627398878</v>
      </c>
      <c r="U32" s="19">
        <f t="shared" si="7"/>
        <v>178.67811798063622</v>
      </c>
      <c r="V32" s="19"/>
      <c r="W32" s="20">
        <f t="shared" si="8"/>
        <v>196.59747264013339</v>
      </c>
      <c r="X32" s="21"/>
      <c r="Y32" s="41">
        <f t="shared" si="18"/>
        <v>5.1465448691642157E-2</v>
      </c>
      <c r="Z32" s="24">
        <f t="shared" si="18"/>
        <v>6.269483033292933E-2</v>
      </c>
      <c r="AA32" s="24">
        <f t="shared" si="18"/>
        <v>3.0820370358524141E-2</v>
      </c>
      <c r="AB32" s="24">
        <f t="shared" si="19"/>
        <v>4.96372349689298E-2</v>
      </c>
      <c r="AC32" s="24">
        <f t="shared" si="20"/>
        <v>4.9843040701087471E-2</v>
      </c>
      <c r="AD32" s="24">
        <f t="shared" si="21"/>
        <v>3.070216387414626E-2</v>
      </c>
      <c r="AE32" s="24">
        <f t="shared" si="22"/>
        <v>3.6914485504783157E-2</v>
      </c>
      <c r="AF32" s="24">
        <f t="shared" si="23"/>
        <v>4.670839521824921E-2</v>
      </c>
      <c r="AG32" s="24">
        <f t="shared" si="24"/>
        <v>4.8750297984706537E-2</v>
      </c>
      <c r="AH32" s="24">
        <f t="shared" si="25"/>
        <v>2.4547609092661959E-2</v>
      </c>
      <c r="AI32" s="24">
        <f t="shared" si="26"/>
        <v>0.22398300958278083</v>
      </c>
      <c r="AJ32" s="24">
        <f t="shared" si="27"/>
        <v>4.9355692157484476E-2</v>
      </c>
      <c r="AK32" s="24">
        <f t="shared" si="28"/>
        <v>3.3906664722326951E-2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5.1471898232846591E-2</v>
      </c>
      <c r="AP32" s="24">
        <f t="shared" si="32"/>
        <v>5.0600039377817652E-2</v>
      </c>
      <c r="AQ32" s="24">
        <f t="shared" si="32"/>
        <v>3.8346977307539332E-2</v>
      </c>
      <c r="AR32" s="24">
        <f t="shared" si="32"/>
        <v>3.6399186716570719E-2</v>
      </c>
      <c r="AS32" s="24" t="e">
        <f t="shared" si="32"/>
        <v>#DIV/0!</v>
      </c>
      <c r="AT32" s="24">
        <f t="shared" si="32"/>
        <v>4.4816686198711597E-2</v>
      </c>
      <c r="AU32" s="21"/>
      <c r="AV32" s="24">
        <f t="shared" si="34"/>
        <v>0.57600263221875636</v>
      </c>
      <c r="AW32" s="24">
        <f t="shared" si="34"/>
        <v>0.64077430640853317</v>
      </c>
      <c r="AX32" s="24">
        <f t="shared" si="34"/>
        <v>0.3446863808187941</v>
      </c>
      <c r="AY32" s="24">
        <f t="shared" si="34"/>
        <v>0.40610738041998484</v>
      </c>
      <c r="AZ32" s="24">
        <f t="shared" si="34"/>
        <v>0.66642538387670425</v>
      </c>
      <c r="BA32" s="24">
        <f t="shared" si="34"/>
        <v>0.53364728976249398</v>
      </c>
      <c r="BB32" s="24">
        <f t="shared" si="34"/>
        <v>0.60194665674382875</v>
      </c>
      <c r="BC32" s="24">
        <f t="shared" si="34"/>
        <v>0.6979580174397797</v>
      </c>
      <c r="BD32" s="24">
        <f t="shared" si="34"/>
        <v>0.51936448183498496</v>
      </c>
      <c r="BE32" s="24">
        <f t="shared" si="34"/>
        <v>0.45684423076478797</v>
      </c>
      <c r="BF32" s="24">
        <f t="shared" si="34"/>
        <v>0.35131621451950101</v>
      </c>
      <c r="BG32" s="24">
        <f t="shared" si="34"/>
        <v>0.46696914358868158</v>
      </c>
      <c r="BH32" s="24">
        <f t="shared" si="34"/>
        <v>0.64748623643668446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0.57600080335082082</v>
      </c>
      <c r="BM32" s="24">
        <f t="shared" si="33"/>
        <v>0.5520944393956424</v>
      </c>
      <c r="BN32" s="24">
        <f t="shared" si="33"/>
        <v>0.47909423923928451</v>
      </c>
      <c r="BO32" s="24">
        <f t="shared" si="33"/>
        <v>0.48128757376020648</v>
      </c>
      <c r="BP32" s="24" t="e">
        <f t="shared" si="33"/>
        <v>#DIV/0!</v>
      </c>
      <c r="BQ32" s="24">
        <f t="shared" si="33"/>
        <v>0.53872565251901361</v>
      </c>
      <c r="BR32" s="21"/>
      <c r="BS32" s="35">
        <f t="shared" si="11"/>
        <v>43525</v>
      </c>
      <c r="BT32" s="24">
        <f t="shared" si="15"/>
        <v>2.2355376501446547E-2</v>
      </c>
      <c r="BU32" s="24">
        <f t="shared" si="15"/>
        <v>9.8712836734923706E-4</v>
      </c>
      <c r="BV32" s="24">
        <f t="shared" si="15"/>
        <v>4.4763365778326836E-3</v>
      </c>
      <c r="BW32" s="24">
        <f t="shared" si="15"/>
        <v>5.1934689057157486E-3</v>
      </c>
      <c r="BX32" s="24">
        <f t="shared" si="15"/>
        <v>2.2124417049330667E-3</v>
      </c>
      <c r="BY32" s="24">
        <f t="shared" si="15"/>
        <v>2.0460439179197259E-3</v>
      </c>
      <c r="BZ32" s="24">
        <f t="shared" si="15"/>
        <v>5.0178167736283676E-3</v>
      </c>
      <c r="CA32" s="24">
        <f t="shared" si="15"/>
        <v>1.5344704602508726E-3</v>
      </c>
      <c r="CB32" s="24">
        <f t="shared" si="15"/>
        <v>1.4472220488138351E-3</v>
      </c>
      <c r="CC32" s="24">
        <f t="shared" si="15"/>
        <v>2.8234160678960343E-3</v>
      </c>
      <c r="CD32" s="24">
        <f t="shared" si="15"/>
        <v>2.2279131159167447E-3</v>
      </c>
      <c r="CE32" s="24">
        <f t="shared" si="15"/>
        <v>1.1503923179970968E-3</v>
      </c>
      <c r="CF32" s="24">
        <f t="shared" si="14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4"/>
        <v>212.69876513</v>
      </c>
      <c r="S33" s="19">
        <f t="shared" si="5"/>
        <v>201.56373489425977</v>
      </c>
      <c r="T33" s="19">
        <f t="shared" si="6"/>
        <v>187.5817892235016</v>
      </c>
      <c r="U33" s="19">
        <f t="shared" si="7"/>
        <v>185.74246528354078</v>
      </c>
      <c r="V33" s="19"/>
      <c r="W33" s="20">
        <f t="shared" si="8"/>
        <v>204.03928705980414</v>
      </c>
      <c r="X33" s="21"/>
      <c r="Y33" s="41">
        <f t="shared" si="18"/>
        <v>3.5093875008516573E-2</v>
      </c>
      <c r="Z33" s="24">
        <f t="shared" si="18"/>
        <v>3.6238562950085429E-2</v>
      </c>
      <c r="AA33" s="24">
        <f t="shared" si="18"/>
        <v>8.5880710266137417E-3</v>
      </c>
      <c r="AB33" s="24">
        <f t="shared" si="19"/>
        <v>4.1600484600088805E-2</v>
      </c>
      <c r="AC33" s="24">
        <f t="shared" si="20"/>
        <v>1.5924946604501722E-2</v>
      </c>
      <c r="AD33" s="24">
        <f t="shared" si="21"/>
        <v>5.1333863605666163E-2</v>
      </c>
      <c r="AE33" s="24">
        <f t="shared" si="22"/>
        <v>4.2600212240050395E-2</v>
      </c>
      <c r="AF33" s="24">
        <f t="shared" si="23"/>
        <v>3.1192593008091407E-2</v>
      </c>
      <c r="AG33" s="24">
        <f t="shared" si="24"/>
        <v>3.347088291092204E-2</v>
      </c>
      <c r="AH33" s="24">
        <f t="shared" si="25"/>
        <v>3.2424168898742334E-2</v>
      </c>
      <c r="AI33" s="24">
        <f t="shared" si="26"/>
        <v>4.9233432457215232E-2</v>
      </c>
      <c r="AJ33" s="24">
        <f t="shared" si="27"/>
        <v>6.0518024666007753E-2</v>
      </c>
      <c r="AK33" s="24">
        <f t="shared" si="28"/>
        <v>2.1236385482083842E-2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3.5092071300033778E-2</v>
      </c>
      <c r="AP33" s="24">
        <f t="shared" si="32"/>
        <v>3.7771249320428524E-2</v>
      </c>
      <c r="AQ33" s="24">
        <f t="shared" si="32"/>
        <v>4.2724346789882794E-2</v>
      </c>
      <c r="AR33" s="24">
        <f t="shared" si="32"/>
        <v>3.9536723258245532E-2</v>
      </c>
      <c r="AS33" s="24" t="e">
        <f t="shared" si="32"/>
        <v>#DIV/0!</v>
      </c>
      <c r="AT33" s="24">
        <f t="shared" si="32"/>
        <v>3.7853052329379633E-2</v>
      </c>
      <c r="AU33" s="21"/>
      <c r="AV33" s="24">
        <f t="shared" si="34"/>
        <v>0.58924188389196619</v>
      </c>
      <c r="AW33" s="24">
        <f t="shared" si="34"/>
        <v>0.66972095024432199</v>
      </c>
      <c r="AX33" s="24">
        <f t="shared" si="34"/>
        <v>0.33440366390425824</v>
      </c>
      <c r="AY33" s="24">
        <f t="shared" si="34"/>
        <v>0.43443579245708275</v>
      </c>
      <c r="AZ33" s="24">
        <f t="shared" si="34"/>
        <v>0.53540093191579419</v>
      </c>
      <c r="BA33" s="24">
        <f t="shared" si="34"/>
        <v>0.59151906878849525</v>
      </c>
      <c r="BB33" s="24">
        <f t="shared" si="34"/>
        <v>0.63922793784684639</v>
      </c>
      <c r="BC33" s="24">
        <f t="shared" si="34"/>
        <v>0.70452212675920634</v>
      </c>
      <c r="BD33" s="24">
        <f t="shared" si="34"/>
        <v>0.53211324870376009</v>
      </c>
      <c r="BE33" s="24">
        <f t="shared" si="34"/>
        <v>0.48846654203556183</v>
      </c>
      <c r="BF33" s="24">
        <f t="shared" si="34"/>
        <v>0.41022553947850193</v>
      </c>
      <c r="BG33" s="24">
        <f t="shared" si="34"/>
        <v>0.53691208596197693</v>
      </c>
      <c r="BH33" s="24">
        <f t="shared" si="34"/>
        <v>0.65616342003592587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0.58923922798788042</v>
      </c>
      <c r="BM33" s="24">
        <f t="shared" si="33"/>
        <v>0.58408055297087458</v>
      </c>
      <c r="BN33" s="24">
        <f t="shared" si="33"/>
        <v>0.51908756982254123</v>
      </c>
      <c r="BO33" s="24">
        <f t="shared" si="33"/>
        <v>0.51587456403754994</v>
      </c>
      <c r="BP33" s="24" t="e">
        <f t="shared" si="33"/>
        <v>#DIV/0!</v>
      </c>
      <c r="BQ33" s="24">
        <f t="shared" si="33"/>
        <v>0.56746503982834917</v>
      </c>
      <c r="BR33" s="21"/>
      <c r="BS33" s="35">
        <f t="shared" si="11"/>
        <v>43556</v>
      </c>
      <c r="BT33" s="24">
        <f t="shared" si="15"/>
        <v>1.3059747671374203E-2</v>
      </c>
      <c r="BU33" s="24">
        <f t="shared" si="15"/>
        <v>2.6966177744469237E-4</v>
      </c>
      <c r="BV33" s="24">
        <f t="shared" si="15"/>
        <v>3.7450512443670072E-3</v>
      </c>
      <c r="BW33" s="24">
        <f t="shared" si="15"/>
        <v>1.656762893822462E-3</v>
      </c>
      <c r="BX33" s="24">
        <f t="shared" si="15"/>
        <v>3.6261434842276407E-3</v>
      </c>
      <c r="BY33" s="24">
        <f t="shared" si="15"/>
        <v>2.3285085115287638E-3</v>
      </c>
      <c r="BZ33" s="24">
        <f t="shared" si="15"/>
        <v>3.3358155786768905E-3</v>
      </c>
      <c r="CA33" s="24">
        <f t="shared" si="15"/>
        <v>1.0508131940862166E-3</v>
      </c>
      <c r="CB33" s="24">
        <f t="shared" si="15"/>
        <v>1.8626530274568609E-3</v>
      </c>
      <c r="CC33" s="24">
        <f t="shared" si="15"/>
        <v>7.224375383237773E-4</v>
      </c>
      <c r="CD33" s="24">
        <f t="shared" si="15"/>
        <v>2.726298871942613E-3</v>
      </c>
      <c r="CE33" s="24">
        <f t="shared" si="15"/>
        <v>7.0848038309179564E-4</v>
      </c>
      <c r="CF33" s="24">
        <f t="shared" si="14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4"/>
        <v>218.60121917999999</v>
      </c>
      <c r="S34" s="19">
        <f t="shared" si="5"/>
        <v>206.18711586102714</v>
      </c>
      <c r="T34" s="19">
        <f t="shared" si="6"/>
        <v>191.93649707705936</v>
      </c>
      <c r="U34" s="19">
        <f t="shared" si="7"/>
        <v>190.42580518672199</v>
      </c>
      <c r="V34" s="19"/>
      <c r="W34" s="20">
        <f t="shared" si="8"/>
        <v>209.97915259429047</v>
      </c>
      <c r="X34" s="21"/>
      <c r="Y34" s="41">
        <f t="shared" si="18"/>
        <v>2.7752585481809033E-2</v>
      </c>
      <c r="Z34" s="24">
        <f t="shared" si="18"/>
        <v>2.3576297531522128E-2</v>
      </c>
      <c r="AA34" s="24">
        <f t="shared" si="18"/>
        <v>1.2697183910039156E-2</v>
      </c>
      <c r="AB34" s="24">
        <f t="shared" si="19"/>
        <v>2.9551647203168274E-2</v>
      </c>
      <c r="AC34" s="24">
        <f t="shared" si="20"/>
        <v>4.7866890119672822E-2</v>
      </c>
      <c r="AD34" s="24">
        <f t="shared" si="21"/>
        <v>2.8143515974146105E-2</v>
      </c>
      <c r="AE34" s="24">
        <f t="shared" si="22"/>
        <v>4.9602858217037138E-2</v>
      </c>
      <c r="AF34" s="24">
        <f t="shared" si="23"/>
        <v>2.966301932913229E-2</v>
      </c>
      <c r="AG34" s="24">
        <f t="shared" si="24"/>
        <v>3.0930577820262872E-2</v>
      </c>
      <c r="AH34" s="24">
        <f t="shared" si="25"/>
        <v>1.3078862818888037E-2</v>
      </c>
      <c r="AI34" s="24">
        <f t="shared" si="26"/>
        <v>1.1649670757091002E-2</v>
      </c>
      <c r="AJ34" s="24">
        <f t="shared" si="27"/>
        <v>1.2276134623519841E-2</v>
      </c>
      <c r="AK34" s="24">
        <f t="shared" si="28"/>
        <v>2.8016105631220034E-2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2.7750297686930381E-2</v>
      </c>
      <c r="AP34" s="24">
        <f t="shared" ref="AP34" si="35">+S34/S33-1</f>
        <v>2.2937563491730373E-2</v>
      </c>
      <c r="AQ34" s="24">
        <f t="shared" si="32"/>
        <v>2.3214981963783021E-2</v>
      </c>
      <c r="AR34" s="24">
        <f t="shared" si="32"/>
        <v>2.5214158194960756E-2</v>
      </c>
      <c r="AS34" s="24" t="e">
        <f t="shared" si="32"/>
        <v>#DIV/0!</v>
      </c>
      <c r="AT34" s="24">
        <f t="shared" si="32"/>
        <v>2.9111381538719838E-2</v>
      </c>
      <c r="AU34" s="21"/>
      <c r="AV34" s="24">
        <f t="shared" si="34"/>
        <v>0.59267370764774108</v>
      </c>
      <c r="AW34" s="24">
        <f t="shared" si="34"/>
        <v>0.65177174519184722</v>
      </c>
      <c r="AX34" s="24">
        <f t="shared" si="34"/>
        <v>0.31811871017154858</v>
      </c>
      <c r="AY34" s="24">
        <f t="shared" si="34"/>
        <v>0.43833070222434523</v>
      </c>
      <c r="AZ34" s="24">
        <f t="shared" si="34"/>
        <v>0.59119616682260245</v>
      </c>
      <c r="BA34" s="24">
        <f t="shared" si="34"/>
        <v>0.60883682155236718</v>
      </c>
      <c r="BB34" s="24">
        <f t="shared" si="34"/>
        <v>0.67845247356130622</v>
      </c>
      <c r="BC34" s="24">
        <f t="shared" si="34"/>
        <v>0.72666057603502709</v>
      </c>
      <c r="BD34" s="24">
        <f t="shared" si="34"/>
        <v>0.53564189817104557</v>
      </c>
      <c r="BE34" s="24">
        <f t="shared" si="34"/>
        <v>0.46661492870093246</v>
      </c>
      <c r="BF34" s="24">
        <f t="shared" si="34"/>
        <v>0.42312304485413765</v>
      </c>
      <c r="BG34" s="24">
        <f t="shared" si="34"/>
        <v>0.51366206326144859</v>
      </c>
      <c r="BH34" s="24">
        <f t="shared" si="34"/>
        <v>0.66959997978961283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0.59266764511082104</v>
      </c>
      <c r="BM34" s="24">
        <f t="shared" si="33"/>
        <v>0.57399414731960352</v>
      </c>
      <c r="BN34" s="24">
        <f t="shared" si="33"/>
        <v>0.51752117136104858</v>
      </c>
      <c r="BO34" s="24">
        <f t="shared" si="33"/>
        <v>0.51821965549957105</v>
      </c>
      <c r="BP34" s="24" t="e">
        <f t="shared" si="33"/>
        <v>#DIV/0!</v>
      </c>
      <c r="BQ34" s="24">
        <f t="shared" si="33"/>
        <v>0.57859761999132697</v>
      </c>
      <c r="BR34" s="21"/>
      <c r="BS34" s="35">
        <f t="shared" si="11"/>
        <v>43586</v>
      </c>
      <c r="BT34" s="24">
        <f t="shared" si="15"/>
        <v>8.5058835725700561E-3</v>
      </c>
      <c r="BU34" s="24">
        <f t="shared" si="15"/>
        <v>3.884769576294592E-4</v>
      </c>
      <c r="BV34" s="24">
        <f t="shared" si="15"/>
        <v>2.6770871092392863E-3</v>
      </c>
      <c r="BW34" s="24">
        <f t="shared" si="15"/>
        <v>4.887642955505314E-3</v>
      </c>
      <c r="BX34" s="24">
        <f t="shared" si="15"/>
        <v>2.0192044750920648E-3</v>
      </c>
      <c r="BY34" s="24">
        <f t="shared" si="15"/>
        <v>2.7309317043516784E-3</v>
      </c>
      <c r="BZ34" s="24">
        <f t="shared" si="15"/>
        <v>3.1602828526737258E-3</v>
      </c>
      <c r="CA34" s="24">
        <f t="shared" si="15"/>
        <v>9.6953811825538057E-4</v>
      </c>
      <c r="CB34" s="24">
        <f t="shared" si="15"/>
        <v>7.4939625467741809E-4</v>
      </c>
      <c r="CC34" s="24">
        <f t="shared" si="15"/>
        <v>1.7327911543776108E-4</v>
      </c>
      <c r="CD34" s="24">
        <f t="shared" si="15"/>
        <v>5.6661579625129051E-4</v>
      </c>
      <c r="CE34" s="24">
        <f t="shared" si="15"/>
        <v>9.2214992856044331E-4</v>
      </c>
      <c r="CF34" s="24">
        <f t="shared" si="14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4"/>
        <v>224.98118416</v>
      </c>
      <c r="S35" s="19">
        <f t="shared" si="5"/>
        <v>211.95731005218346</v>
      </c>
      <c r="T35" s="19">
        <f t="shared" si="6"/>
        <v>197.98631925007382</v>
      </c>
      <c r="U35" s="19">
        <f t="shared" si="7"/>
        <v>196.66344702627941</v>
      </c>
      <c r="V35" s="19"/>
      <c r="W35" s="20">
        <f t="shared" si="8"/>
        <v>216.49064532194205</v>
      </c>
      <c r="X35" s="21"/>
      <c r="Y35" s="41">
        <f t="shared" si="18"/>
        <v>2.9187530478014256E-2</v>
      </c>
      <c r="Z35" s="24">
        <f t="shared" si="18"/>
        <v>2.5242764710298404E-2</v>
      </c>
      <c r="AA35" s="24">
        <f t="shared" si="18"/>
        <v>2.580395007340508E-2</v>
      </c>
      <c r="AB35" s="24">
        <f t="shared" si="19"/>
        <v>2.4327176935289074E-2</v>
      </c>
      <c r="AC35" s="24">
        <f t="shared" si="20"/>
        <v>3.766471832978513E-2</v>
      </c>
      <c r="AD35" s="24">
        <f t="shared" si="21"/>
        <v>3.6024961756546015E-2</v>
      </c>
      <c r="AE35" s="24">
        <f t="shared" si="22"/>
        <v>4.3216689426557764E-2</v>
      </c>
      <c r="AF35" s="24">
        <f t="shared" si="23"/>
        <v>1.6198549444000232E-2</v>
      </c>
      <c r="AG35" s="24">
        <f t="shared" si="24"/>
        <v>5.8973716201606852E-2</v>
      </c>
      <c r="AH35" s="24">
        <f t="shared" si="25"/>
        <v>4.3404515978063385E-2</v>
      </c>
      <c r="AI35" s="24">
        <f t="shared" si="26"/>
        <v>2.0162780993531193E-3</v>
      </c>
      <c r="AJ35" s="24">
        <f t="shared" si="27"/>
        <v>2.4668439241173568E-2</v>
      </c>
      <c r="AK35" s="24">
        <f t="shared" si="28"/>
        <v>3.0597038877909988E-2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2.9185404381238289E-2</v>
      </c>
      <c r="AP35" s="24">
        <f t="shared" si="32"/>
        <v>2.7985231604119809E-2</v>
      </c>
      <c r="AQ35" s="24">
        <f t="shared" si="32"/>
        <v>3.1519915519691688E-2</v>
      </c>
      <c r="AR35" s="24">
        <f t="shared" si="32"/>
        <v>3.2756284440762062E-2</v>
      </c>
      <c r="AS35" s="24" t="e">
        <f t="shared" si="32"/>
        <v>#DIV/0!</v>
      </c>
      <c r="AT35" s="24">
        <f t="shared" si="32"/>
        <v>3.1010186712357557E-2</v>
      </c>
      <c r="AU35" s="21"/>
      <c r="AV35" s="24">
        <f t="shared" si="34"/>
        <v>0.58990710608421582</v>
      </c>
      <c r="AW35" s="24">
        <f t="shared" si="34"/>
        <v>0.62880341782674898</v>
      </c>
      <c r="AX35" s="24">
        <f t="shared" si="34"/>
        <v>0.33828424099573473</v>
      </c>
      <c r="AY35" s="24">
        <f t="shared" si="34"/>
        <v>0.45337576827600867</v>
      </c>
      <c r="AZ35" s="24">
        <f t="shared" si="34"/>
        <v>0.62007428697963807</v>
      </c>
      <c r="BA35" s="24">
        <f t="shared" si="34"/>
        <v>0.6105066151962979</v>
      </c>
      <c r="BB35" s="24">
        <f t="shared" si="34"/>
        <v>0.66114676939158934</v>
      </c>
      <c r="BC35" s="24">
        <f t="shared" si="34"/>
        <v>0.67908108778998155</v>
      </c>
      <c r="BD35" s="24">
        <f t="shared" si="34"/>
        <v>0.61511164563742238</v>
      </c>
      <c r="BE35" s="24">
        <f t="shared" si="34"/>
        <v>0.50533996475265952</v>
      </c>
      <c r="BF35" s="24">
        <f t="shared" si="34"/>
        <v>0.41937730384095873</v>
      </c>
      <c r="BG35" s="24">
        <f t="shared" si="34"/>
        <v>0.51086131869342499</v>
      </c>
      <c r="BH35" s="24">
        <f t="shared" si="34"/>
        <v>0.66326637081502748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0.58989899004475177</v>
      </c>
      <c r="BM35" s="24">
        <f t="shared" si="33"/>
        <v>0.56978670482952687</v>
      </c>
      <c r="BN35" s="24">
        <f t="shared" si="33"/>
        <v>0.52989767902161011</v>
      </c>
      <c r="BO35" s="24">
        <f t="shared" si="33"/>
        <v>0.53335669000524488</v>
      </c>
      <c r="BP35" s="24" t="e">
        <f t="shared" si="33"/>
        <v>#DIV/0!</v>
      </c>
      <c r="BQ35" s="24">
        <f t="shared" si="33"/>
        <v>0.58138131175758412</v>
      </c>
      <c r="BR35" s="21"/>
      <c r="BS35" s="35">
        <f t="shared" si="11"/>
        <v>43617</v>
      </c>
      <c r="BT35" s="24">
        <f t="shared" si="15"/>
        <v>9.0701066147240283E-3</v>
      </c>
      <c r="BU35" s="24">
        <f t="shared" si="15"/>
        <v>7.7792023978019991E-4</v>
      </c>
      <c r="BV35" s="24">
        <f t="shared" si="15"/>
        <v>2.2076594623426731E-3</v>
      </c>
      <c r="BW35" s="24">
        <f t="shared" si="15"/>
        <v>3.9211777024906651E-3</v>
      </c>
      <c r="BX35" s="24">
        <f t="shared" si="15"/>
        <v>2.585655365365638E-3</v>
      </c>
      <c r="BY35" s="24">
        <f t="shared" si="15"/>
        <v>2.4299204666784384E-3</v>
      </c>
      <c r="BZ35" s="24">
        <f t="shared" si="15"/>
        <v>1.7289931116257005E-3</v>
      </c>
      <c r="CA35" s="24">
        <f t="shared" si="15"/>
        <v>1.8542837563735033E-3</v>
      </c>
      <c r="CB35" s="24">
        <f t="shared" si="15"/>
        <v>2.4514956527944614E-3</v>
      </c>
      <c r="CC35" s="24">
        <f t="shared" si="15"/>
        <v>2.9520558535628431E-5</v>
      </c>
      <c r="CD35" s="24">
        <f t="shared" si="15"/>
        <v>1.1214479675681938E-3</v>
      </c>
      <c r="CE35" s="24">
        <f t="shared" si="15"/>
        <v>1.0073595541083681E-3</v>
      </c>
      <c r="CF35" s="24">
        <f t="shared" si="14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4"/>
        <v>229.17382602000004</v>
      </c>
      <c r="S36" s="19">
        <f t="shared" si="5"/>
        <v>216.11523312276842</v>
      </c>
      <c r="T36" s="19">
        <f t="shared" si="6"/>
        <v>202.39417224682612</v>
      </c>
      <c r="U36" s="19">
        <f t="shared" si="7"/>
        <v>200.82444239280775</v>
      </c>
      <c r="V36" s="19"/>
      <c r="W36" s="20">
        <f t="shared" si="8"/>
        <v>220.87400193790373</v>
      </c>
      <c r="X36" s="21"/>
      <c r="Y36" s="41">
        <f t="shared" si="18"/>
        <v>1.8638495941427857E-2</v>
      </c>
      <c r="Z36" s="24">
        <f t="shared" si="18"/>
        <v>1.7933194804420349E-2</v>
      </c>
      <c r="AA36" s="24">
        <f t="shared" si="18"/>
        <v>1.3419009958992367E-2</v>
      </c>
      <c r="AB36" s="24">
        <f t="shared" si="18"/>
        <v>1.1440572502437574E-2</v>
      </c>
      <c r="AC36" s="24">
        <f t="shared" si="18"/>
        <v>1.1205945916801241E-2</v>
      </c>
      <c r="AD36" s="24">
        <f t="shared" si="18"/>
        <v>2.6782671623903465E-2</v>
      </c>
      <c r="AE36" s="24">
        <f t="shared" si="18"/>
        <v>4.3170236838197207E-2</v>
      </c>
      <c r="AF36" s="24">
        <f t="shared" si="18"/>
        <v>1.0065872492720951E-2</v>
      </c>
      <c r="AG36" s="24">
        <f t="shared" si="18"/>
        <v>6.128014561250561E-3</v>
      </c>
      <c r="AH36" s="24">
        <f t="shared" si="18"/>
        <v>2.3794139016711124E-2</v>
      </c>
      <c r="AI36" s="24">
        <f t="shared" si="18"/>
        <v>1.976853310580462E-2</v>
      </c>
      <c r="AJ36" s="24">
        <f t="shared" si="18"/>
        <v>2.8437873544528314E-2</v>
      </c>
      <c r="AK36" s="24">
        <f t="shared" si="18"/>
        <v>3.0874331527010357E-2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1.8635522235576518E-2</v>
      </c>
      <c r="AP36" s="24">
        <f t="shared" si="32"/>
        <v>1.9616794861008868E-2</v>
      </c>
      <c r="AQ36" s="24">
        <f t="shared" si="32"/>
        <v>2.2263422106376884E-2</v>
      </c>
      <c r="AR36" s="24">
        <f t="shared" si="32"/>
        <v>2.1157949936534637E-2</v>
      </c>
      <c r="AS36" s="24" t="e">
        <f t="shared" si="32"/>
        <v>#DIV/0!</v>
      </c>
      <c r="AT36" s="24">
        <f t="shared" si="32"/>
        <v>2.0247325742150268E-2</v>
      </c>
      <c r="AU36" s="21"/>
      <c r="AV36" s="24">
        <f t="shared" si="34"/>
        <v>0.56602018838115753</v>
      </c>
      <c r="AW36" s="24">
        <f t="shared" si="34"/>
        <v>0.59724271927488926</v>
      </c>
      <c r="AX36" s="24">
        <f t="shared" si="34"/>
        <v>0.31877000431616764</v>
      </c>
      <c r="AY36" s="24">
        <f t="shared" si="34"/>
        <v>0.45049909824208378</v>
      </c>
      <c r="AZ36" s="24">
        <f t="shared" si="34"/>
        <v>0.61354644332021069</v>
      </c>
      <c r="BA36" s="24">
        <f t="shared" si="34"/>
        <v>0.59570223590842142</v>
      </c>
      <c r="BB36" s="24">
        <f t="shared" si="34"/>
        <v>0.6849102859717473</v>
      </c>
      <c r="BC36" s="24">
        <f t="shared" si="34"/>
        <v>0.57314035367374871</v>
      </c>
      <c r="BD36" s="24">
        <f t="shared" si="34"/>
        <v>0.60770958491612648</v>
      </c>
      <c r="BE36" s="24">
        <f t="shared" si="34"/>
        <v>0.48969012583572158</v>
      </c>
      <c r="BF36" s="24">
        <f t="shared" si="34"/>
        <v>0.43533319604981613</v>
      </c>
      <c r="BG36" s="24">
        <f t="shared" si="34"/>
        <v>0.51700312485211075</v>
      </c>
      <c r="BH36" s="24">
        <f t="shared" si="34"/>
        <v>0.64625299828344729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0.56600461741841968</v>
      </c>
      <c r="BM36" s="24">
        <f t="shared" si="33"/>
        <v>0.54977167093695978</v>
      </c>
      <c r="BN36" s="24">
        <f t="shared" si="33"/>
        <v>0.52231819665227563</v>
      </c>
      <c r="BO36" s="24">
        <f t="shared" si="33"/>
        <v>0.52328055569653387</v>
      </c>
      <c r="BP36" s="24" t="e">
        <f t="shared" si="33"/>
        <v>#DIV/0!</v>
      </c>
      <c r="BQ36" s="24">
        <f t="shared" si="33"/>
        <v>0.55596205746795913</v>
      </c>
      <c r="BR36" s="21"/>
      <c r="BS36" s="35">
        <f t="shared" si="11"/>
        <v>43647</v>
      </c>
      <c r="BT36" s="24">
        <f t="shared" si="15"/>
        <v>6.4189698578455212E-3</v>
      </c>
      <c r="BU36" s="24">
        <f t="shared" si="15"/>
        <v>4.0321734407322183E-4</v>
      </c>
      <c r="BV36" s="24">
        <f t="shared" si="15"/>
        <v>1.0333139835167981E-3</v>
      </c>
      <c r="BW36" s="24">
        <f t="shared" si="15"/>
        <v>1.1762316395280221E-3</v>
      </c>
      <c r="BX36" s="24">
        <f t="shared" si="15"/>
        <v>1.935070134936078E-3</v>
      </c>
      <c r="BY36" s="24">
        <f t="shared" si="15"/>
        <v>2.4603959630296979E-3</v>
      </c>
      <c r="BZ36" s="24">
        <f t="shared" si="15"/>
        <v>1.0608466685571971E-3</v>
      </c>
      <c r="CA36" s="24">
        <f t="shared" si="15"/>
        <v>1.9825682747757068E-4</v>
      </c>
      <c r="CB36" s="24">
        <f t="shared" si="15"/>
        <v>1.3624620078353466E-3</v>
      </c>
      <c r="CC36" s="24">
        <f t="shared" si="15"/>
        <v>2.8179211896492358E-4</v>
      </c>
      <c r="CD36" s="24">
        <f t="shared" si="15"/>
        <v>1.2871329794657844E-3</v>
      </c>
      <c r="CE36" s="24">
        <f t="shared" si="15"/>
        <v>1.0178810973035023E-3</v>
      </c>
      <c r="CF36" s="24">
        <f t="shared" si="14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4"/>
        <v>239.39948946999999</v>
      </c>
      <c r="S37" s="19">
        <f t="shared" si="5"/>
        <v>227.04289971161765</v>
      </c>
      <c r="T37" s="19">
        <f t="shared" si="6"/>
        <v>212.07339114260409</v>
      </c>
      <c r="U37" s="19">
        <f t="shared" si="7"/>
        <v>211.03861369294609</v>
      </c>
      <c r="V37" s="19"/>
      <c r="W37" s="20">
        <f t="shared" si="8"/>
        <v>230.9161501979579</v>
      </c>
      <c r="X37" s="21"/>
      <c r="Y37" s="41">
        <f t="shared" si="18"/>
        <v>4.4618518950020114E-2</v>
      </c>
      <c r="Z37" s="24">
        <f t="shared" si="18"/>
        <v>5.3183460907246571E-2</v>
      </c>
      <c r="AA37" s="24">
        <f t="shared" si="18"/>
        <v>4.6643763634760083E-2</v>
      </c>
      <c r="AB37" s="24">
        <f t="shared" si="18"/>
        <v>3.9930262576412856E-2</v>
      </c>
      <c r="AC37" s="24">
        <f t="shared" si="18"/>
        <v>1.6869888948020328E-2</v>
      </c>
      <c r="AD37" s="24">
        <f t="shared" si="18"/>
        <v>6.9987610089805807E-2</v>
      </c>
      <c r="AE37" s="24">
        <f t="shared" si="18"/>
        <v>5.0079160528743616E-2</v>
      </c>
      <c r="AF37" s="24">
        <f t="shared" si="18"/>
        <v>3.9225722919301154E-2</v>
      </c>
      <c r="AG37" s="24">
        <f t="shared" si="18"/>
        <v>1.4366667513826092E-2</v>
      </c>
      <c r="AH37" s="24">
        <f t="shared" si="18"/>
        <v>4.3594813266131238E-2</v>
      </c>
      <c r="AI37" s="24">
        <f t="shared" si="18"/>
        <v>4.6107904206208916E-2</v>
      </c>
      <c r="AJ37" s="24">
        <f t="shared" si="18"/>
        <v>3.0977684420689267E-2</v>
      </c>
      <c r="AK37" s="24">
        <f t="shared" si="18"/>
        <v>5.102727384546335E-2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4.4619682917488079E-2</v>
      </c>
      <c r="AP37" s="24">
        <f t="shared" si="32"/>
        <v>5.0564073762637385E-2</v>
      </c>
      <c r="AQ37" s="24">
        <f t="shared" si="32"/>
        <v>4.7823604742798009E-2</v>
      </c>
      <c r="AR37" s="24">
        <f t="shared" si="32"/>
        <v>5.0861195870568698E-2</v>
      </c>
      <c r="AS37" s="24" t="e">
        <f t="shared" si="32"/>
        <v>#DIV/0!</v>
      </c>
      <c r="AT37" s="24">
        <f t="shared" si="32"/>
        <v>4.5465505998652622E-2</v>
      </c>
      <c r="AU37" s="21"/>
      <c r="AV37" s="24">
        <f t="shared" si="34"/>
        <v>0.5731955348453317</v>
      </c>
      <c r="AW37" s="24">
        <f t="shared" si="34"/>
        <v>0.6076157024467348</v>
      </c>
      <c r="AX37" s="24">
        <f t="shared" si="34"/>
        <v>0.35572401405324672</v>
      </c>
      <c r="AY37" s="24">
        <f t="shared" si="34"/>
        <v>0.49566165362876369</v>
      </c>
      <c r="AZ37" s="24">
        <f t="shared" si="34"/>
        <v>0.5527930983516014</v>
      </c>
      <c r="BA37" s="24">
        <f t="shared" si="34"/>
        <v>0.65524298224360544</v>
      </c>
      <c r="BB37" s="24">
        <f t="shared" si="34"/>
        <v>0.71796668268646169</v>
      </c>
      <c r="BC37" s="24">
        <f t="shared" si="34"/>
        <v>0.55979692907122569</v>
      </c>
      <c r="BD37" s="24">
        <f t="shared" si="34"/>
        <v>0.49949764819662823</v>
      </c>
      <c r="BE37" s="24">
        <f t="shared" si="34"/>
        <v>0.52363683585941279</v>
      </c>
      <c r="BF37" s="24">
        <f t="shared" si="34"/>
        <v>0.48057599009332819</v>
      </c>
      <c r="BG37" s="24">
        <f t="shared" si="34"/>
        <v>0.50539749453555882</v>
      </c>
      <c r="BH37" s="24">
        <f t="shared" si="34"/>
        <v>0.6523074271764624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0.57318196632994756</v>
      </c>
      <c r="BM37" s="24">
        <f t="shared" si="33"/>
        <v>0.57249443206592043</v>
      </c>
      <c r="BN37" s="24">
        <f t="shared" si="33"/>
        <v>0.55646846799642025</v>
      </c>
      <c r="BO37" s="24">
        <f t="shared" si="33"/>
        <v>0.56586604812955721</v>
      </c>
      <c r="BP37" s="24" t="e">
        <f t="shared" si="33"/>
        <v>#DIV/0!</v>
      </c>
      <c r="BQ37" s="24">
        <f t="shared" si="33"/>
        <v>0.57468789374902451</v>
      </c>
      <c r="BR37" s="21"/>
      <c r="BS37" s="35">
        <f t="shared" si="11"/>
        <v>43678</v>
      </c>
      <c r="BT37" s="24">
        <f t="shared" si="15"/>
        <v>1.9023194918793108E-2</v>
      </c>
      <c r="BU37" s="24">
        <f t="shared" si="15"/>
        <v>1.3943804246469597E-3</v>
      </c>
      <c r="BV37" s="24">
        <f t="shared" si="15"/>
        <v>3.581022097193447E-3</v>
      </c>
      <c r="BW37" s="24">
        <f t="shared" si="15"/>
        <v>1.7578268293204499E-3</v>
      </c>
      <c r="BX37" s="24">
        <f t="shared" si="15"/>
        <v>5.097091422714365E-3</v>
      </c>
      <c r="BY37" s="24">
        <f t="shared" si="15"/>
        <v>2.9228916556379315E-3</v>
      </c>
      <c r="BZ37" s="24">
        <f t="shared" si="15"/>
        <v>4.0992250426422922E-3</v>
      </c>
      <c r="CA37" s="24">
        <f t="shared" si="15"/>
        <v>4.590897130956036E-4</v>
      </c>
      <c r="CB37" s="24">
        <f t="shared" si="15"/>
        <v>2.5088909339152522E-3</v>
      </c>
      <c r="CC37" s="24">
        <f t="shared" si="15"/>
        <v>6.5797789364321197E-4</v>
      </c>
      <c r="CD37" s="24">
        <f t="shared" si="15"/>
        <v>1.415576119270125E-3</v>
      </c>
      <c r="CE37" s="24">
        <f t="shared" si="15"/>
        <v>1.7025014628629161E-3</v>
      </c>
      <c r="CF37" s="24">
        <f t="shared" si="14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4"/>
        <v>254.21416572000001</v>
      </c>
      <c r="S38" s="19">
        <f t="shared" si="5"/>
        <v>242.04508831365007</v>
      </c>
      <c r="T38" s="19">
        <f t="shared" si="6"/>
        <v>228.49780687924414</v>
      </c>
      <c r="U38" s="19">
        <f t="shared" si="7"/>
        <v>227.57803575380356</v>
      </c>
      <c r="V38" s="19"/>
      <c r="W38" s="20">
        <f t="shared" si="8"/>
        <v>247.2553651594082</v>
      </c>
      <c r="X38" s="21"/>
      <c r="Y38" s="41">
        <f t="shared" si="18"/>
        <v>6.1886981290254273E-2</v>
      </c>
      <c r="Z38" s="24">
        <f t="shared" si="18"/>
        <v>5.7805796898728223E-2</v>
      </c>
      <c r="AA38" s="24">
        <f t="shared" si="18"/>
        <v>5.175417578713537E-2</v>
      </c>
      <c r="AB38" s="24">
        <f t="shared" si="18"/>
        <v>8.5787693815646549E-2</v>
      </c>
      <c r="AC38" s="24">
        <f t="shared" si="18"/>
        <v>3.4267154284187473E-2</v>
      </c>
      <c r="AD38" s="24">
        <f t="shared" si="18"/>
        <v>6.5878494648951458E-2</v>
      </c>
      <c r="AE38" s="24">
        <f t="shared" si="18"/>
        <v>8.3498671675875435E-2</v>
      </c>
      <c r="AF38" s="24">
        <f t="shared" si="18"/>
        <v>5.2987056000384003E-2</v>
      </c>
      <c r="AG38" s="24">
        <f t="shared" si="18"/>
        <v>6.97518774986019E-2</v>
      </c>
      <c r="AH38" s="24">
        <f t="shared" si="18"/>
        <v>8.0955550135417775E-2</v>
      </c>
      <c r="AI38" s="24">
        <f t="shared" si="18"/>
        <v>1.4103291364268244E-2</v>
      </c>
      <c r="AJ38" s="24">
        <f t="shared" si="18"/>
        <v>7.2219751603482596E-2</v>
      </c>
      <c r="AK38" s="24">
        <f t="shared" si="18"/>
        <v>8.1984143148572164E-2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6.1882655985598944E-2</v>
      </c>
      <c r="AP38" s="24">
        <f t="shared" ref="AP38:AP52" si="37">+S38/S37-1</f>
        <v>6.6076449081154731E-2</v>
      </c>
      <c r="AQ38" s="24">
        <f t="shared" ref="AQ38:AQ52" si="38">+T38/T37-1</f>
        <v>7.744684822621517E-2</v>
      </c>
      <c r="AR38" s="24">
        <f t="shared" ref="AR38:AT95" si="39">+U38/U37-1</f>
        <v>7.8371544294361994E-2</v>
      </c>
      <c r="AS38" s="24" t="e">
        <f t="shared" si="39"/>
        <v>#DIV/0!</v>
      </c>
      <c r="AT38" s="24">
        <f t="shared" si="39"/>
        <v>7.0758216553684639E-2</v>
      </c>
      <c r="AU38" s="21"/>
      <c r="AV38" s="24">
        <f t="shared" si="34"/>
        <v>0.55673606858542546</v>
      </c>
      <c r="AW38" s="24">
        <f t="shared" si="34"/>
        <v>0.58759307343363476</v>
      </c>
      <c r="AX38" s="24">
        <f t="shared" si="34"/>
        <v>0.36111875726338849</v>
      </c>
      <c r="AY38" s="24">
        <f t="shared" si="34"/>
        <v>0.4883132012953344</v>
      </c>
      <c r="AZ38" s="24">
        <f t="shared" si="34"/>
        <v>0.51438882871163916</v>
      </c>
      <c r="BA38" s="24">
        <f t="shared" si="34"/>
        <v>0.61352224360403218</v>
      </c>
      <c r="BB38" s="24">
        <f t="shared" si="34"/>
        <v>0.75000635101900603</v>
      </c>
      <c r="BC38" s="24">
        <f t="shared" si="34"/>
        <v>0.48457283940380647</v>
      </c>
      <c r="BD38" s="24">
        <f t="shared" si="34"/>
        <v>0.56781379615385674</v>
      </c>
      <c r="BE38" s="24">
        <f t="shared" si="34"/>
        <v>0.53957587544618191</v>
      </c>
      <c r="BF38" s="24">
        <f t="shared" si="34"/>
        <v>0.49604797091250274</v>
      </c>
      <c r="BG38" s="24">
        <f t="shared" si="34"/>
        <v>0.51515043539159322</v>
      </c>
      <c r="BH38" s="24">
        <f t="shared" si="34"/>
        <v>0.66524869937155251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0.55671828908687115</v>
      </c>
      <c r="BM38" s="24">
        <f t="shared" si="33"/>
        <v>0.56007447677727562</v>
      </c>
      <c r="BN38" s="24">
        <f t="shared" si="33"/>
        <v>0.55044652891744605</v>
      </c>
      <c r="BO38" s="24">
        <f t="shared" si="33"/>
        <v>0.55682570731579362</v>
      </c>
      <c r="BP38" s="24" t="e">
        <f t="shared" si="33"/>
        <v>#DIV/0!</v>
      </c>
      <c r="BQ38" s="24">
        <f t="shared" si="33"/>
        <v>0.56102482149444843</v>
      </c>
      <c r="BR38" s="21"/>
      <c r="BS38" s="35">
        <f t="shared" si="11"/>
        <v>43709</v>
      </c>
      <c r="BT38" s="24">
        <f t="shared" si="15"/>
        <v>2.0846087895829264E-2</v>
      </c>
      <c r="BU38" s="24">
        <f t="shared" si="15"/>
        <v>1.5501519010289505E-3</v>
      </c>
      <c r="BV38" s="24">
        <f t="shared" si="15"/>
        <v>7.6590750265351547E-3</v>
      </c>
      <c r="BW38" s="24">
        <f t="shared" si="15"/>
        <v>3.4757583251078731E-3</v>
      </c>
      <c r="BX38" s="24">
        <f t="shared" si="15"/>
        <v>4.9143485381953865E-3</v>
      </c>
      <c r="BY38" s="24">
        <f t="shared" si="15"/>
        <v>4.898911149698427E-3</v>
      </c>
      <c r="BZ38" s="24">
        <f t="shared" si="15"/>
        <v>5.5087461826329627E-3</v>
      </c>
      <c r="CA38" s="24">
        <f t="shared" si="15"/>
        <v>2.1643857772349344E-3</v>
      </c>
      <c r="CB38" s="24">
        <f t="shared" si="15"/>
        <v>4.6544436846724267E-3</v>
      </c>
      <c r="CC38" s="24">
        <f t="shared" si="15"/>
        <v>2.0154645397877071E-4</v>
      </c>
      <c r="CD38" s="24">
        <f t="shared" si="15"/>
        <v>3.2571053883616195E-3</v>
      </c>
      <c r="CE38" s="24">
        <f t="shared" si="15"/>
        <v>2.7521446386852451E-3</v>
      </c>
      <c r="CF38" s="24">
        <f t="shared" si="14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4"/>
        <v>262.60647502</v>
      </c>
      <c r="S39" s="19">
        <f t="shared" si="5"/>
        <v>250.46338970063169</v>
      </c>
      <c r="T39" s="19">
        <f t="shared" si="6"/>
        <v>239.52104467080014</v>
      </c>
      <c r="U39" s="19">
        <f t="shared" si="7"/>
        <v>239.77681943291839</v>
      </c>
      <c r="V39" s="19"/>
      <c r="W39" s="20">
        <f t="shared" si="8"/>
        <v>258.93946430506355</v>
      </c>
      <c r="X39" s="21"/>
      <c r="Y39" s="41">
        <f t="shared" si="18"/>
        <v>3.3015361013315481E-2</v>
      </c>
      <c r="Z39" s="24">
        <f t="shared" si="18"/>
        <v>2.202694781644432E-2</v>
      </c>
      <c r="AA39" s="24">
        <f t="shared" si="18"/>
        <v>5.1057976330675547E-2</v>
      </c>
      <c r="AB39" s="24">
        <f t="shared" si="18"/>
        <v>5.6981791498967205E-2</v>
      </c>
      <c r="AC39" s="24">
        <f t="shared" si="18"/>
        <v>7.2782732612339807E-3</v>
      </c>
      <c r="AD39" s="24">
        <f t="shared" si="18"/>
        <v>7.3022874467947751E-2</v>
      </c>
      <c r="AE39" s="24">
        <f t="shared" si="18"/>
        <v>5.5600161341219811E-2</v>
      </c>
      <c r="AF39" s="24">
        <f t="shared" si="18"/>
        <v>4.0420156210039693E-2</v>
      </c>
      <c r="AG39" s="24">
        <f t="shared" si="18"/>
        <v>1.1760614485985421E-2</v>
      </c>
      <c r="AH39" s="24">
        <f t="shared" si="18"/>
        <v>3.1057716302449023E-2</v>
      </c>
      <c r="AI39" s="24">
        <f t="shared" si="18"/>
        <v>2.3169183331954946E-2</v>
      </c>
      <c r="AJ39" s="24">
        <f t="shared" si="18"/>
        <v>1.776702163367494E-2</v>
      </c>
      <c r="AK39" s="24">
        <f t="shared" si="18"/>
        <v>4.0646799570237313E-2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3.3012752362681308E-2</v>
      </c>
      <c r="AP39" s="24">
        <f t="shared" si="37"/>
        <v>3.4779889340588177E-2</v>
      </c>
      <c r="AQ39" s="24">
        <f t="shared" si="38"/>
        <v>4.8242203906059933E-2</v>
      </c>
      <c r="AR39" s="24">
        <f t="shared" si="39"/>
        <v>5.3602640688539926E-2</v>
      </c>
      <c r="AS39" s="24" t="e">
        <f t="shared" si="39"/>
        <v>#DIV/0!</v>
      </c>
      <c r="AT39" s="24">
        <f t="shared" si="39"/>
        <v>4.7255189541074216E-2</v>
      </c>
      <c r="AU39" s="21"/>
      <c r="AV39" s="24">
        <f t="shared" si="34"/>
        <v>0.5334773722627737</v>
      </c>
      <c r="AW39" s="24">
        <f t="shared" si="34"/>
        <v>0.53417251468267479</v>
      </c>
      <c r="AX39" s="24">
        <f t="shared" si="34"/>
        <v>0.40278461312506941</v>
      </c>
      <c r="AY39" s="24">
        <f t="shared" si="34"/>
        <v>0.50701123736437892</v>
      </c>
      <c r="AZ39" s="24">
        <f t="shared" si="34"/>
        <v>0.49161112497860104</v>
      </c>
      <c r="BA39" s="24">
        <f t="shared" si="34"/>
        <v>0.62087206488131086</v>
      </c>
      <c r="BB39" s="24">
        <f t="shared" si="34"/>
        <v>0.76709868542862436</v>
      </c>
      <c r="BC39" s="24">
        <f t="shared" si="34"/>
        <v>0.44231339352935239</v>
      </c>
      <c r="BD39" s="24">
        <f t="shared" si="34"/>
        <v>0.57171286628754392</v>
      </c>
      <c r="BE39" s="24">
        <f t="shared" si="34"/>
        <v>0.50947139363432448</v>
      </c>
      <c r="BF39" s="24">
        <f t="shared" si="34"/>
        <v>0.52753721743832593</v>
      </c>
      <c r="BG39" s="24">
        <f t="shared" si="34"/>
        <v>0.50462493844688305</v>
      </c>
      <c r="BH39" s="24">
        <f t="shared" si="34"/>
        <v>0.64615510224664674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0.53345335552378481</v>
      </c>
      <c r="BM39" s="24">
        <f t="shared" si="33"/>
        <v>0.53451861372624987</v>
      </c>
      <c r="BN39" s="24">
        <f t="shared" si="33"/>
        <v>0.54913513014024451</v>
      </c>
      <c r="BO39" s="24">
        <f t="shared" si="33"/>
        <v>0.55696103101151428</v>
      </c>
      <c r="BP39" s="24" t="e">
        <f t="shared" si="33"/>
        <v>#DIV/0!</v>
      </c>
      <c r="BQ39" s="24">
        <f t="shared" si="33"/>
        <v>0.55383521877953235</v>
      </c>
      <c r="BR39" s="21"/>
      <c r="BS39" s="35">
        <f t="shared" si="11"/>
        <v>43739</v>
      </c>
      <c r="BT39" s="24">
        <f t="shared" si="15"/>
        <v>7.9128902307102657E-3</v>
      </c>
      <c r="BU39" s="24">
        <f t="shared" si="15"/>
        <v>1.5147062132446977E-3</v>
      </c>
      <c r="BV39" s="24">
        <f t="shared" si="15"/>
        <v>5.2018047715516385E-3</v>
      </c>
      <c r="BW39" s="24">
        <f t="shared" si="15"/>
        <v>7.1904211002497484E-4</v>
      </c>
      <c r="BX39" s="24">
        <f t="shared" si="15"/>
        <v>5.4677747575870798E-3</v>
      </c>
      <c r="BY39" s="24">
        <f t="shared" si="15"/>
        <v>3.3284814035363765E-3</v>
      </c>
      <c r="BZ39" s="24">
        <f t="shared" si="15"/>
        <v>4.1670210648466662E-3</v>
      </c>
      <c r="CA39" s="24">
        <f t="shared" si="15"/>
        <v>3.6763220108962841E-4</v>
      </c>
      <c r="CB39" s="24">
        <f t="shared" si="15"/>
        <v>1.817691638967011E-3</v>
      </c>
      <c r="CC39" s="24">
        <f t="shared" si="15"/>
        <v>3.1620541667486265E-4</v>
      </c>
      <c r="CD39" s="24">
        <f t="shared" si="15"/>
        <v>8.0908837008044525E-4</v>
      </c>
      <c r="CE39" s="24">
        <f t="shared" si="15"/>
        <v>1.3903058434789433E-3</v>
      </c>
      <c r="CF39" s="24">
        <f t="shared" si="14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4"/>
        <v>273.89012051000009</v>
      </c>
      <c r="S40" s="19">
        <f t="shared" si="5"/>
        <v>261.08507956605325</v>
      </c>
      <c r="T40" s="19">
        <f t="shared" si="6"/>
        <v>248.08700575730737</v>
      </c>
      <c r="U40" s="19">
        <f t="shared" si="7"/>
        <v>248.50969087136929</v>
      </c>
      <c r="V40" s="19"/>
      <c r="W40" s="20">
        <f t="shared" si="8"/>
        <v>270.74675180245885</v>
      </c>
      <c r="X40" s="21"/>
      <c r="Y40" s="41">
        <f t="shared" si="18"/>
        <v>4.29670840187657E-2</v>
      </c>
      <c r="Z40" s="24">
        <f t="shared" si="18"/>
        <v>4.6964761107418207E-2</v>
      </c>
      <c r="AA40" s="24">
        <f t="shared" si="18"/>
        <v>5.6766280963196358E-2</v>
      </c>
      <c r="AB40" s="24">
        <f t="shared" si="18"/>
        <v>4.3367971845292841E-2</v>
      </c>
      <c r="AC40" s="24">
        <f t="shared" si="18"/>
        <v>1.6134440850321674E-2</v>
      </c>
      <c r="AD40" s="24">
        <f t="shared" si="18"/>
        <v>9.8163271524995821E-3</v>
      </c>
      <c r="AE40" s="24">
        <f t="shared" si="18"/>
        <v>6.1279350593560489E-2</v>
      </c>
      <c r="AF40" s="24">
        <f t="shared" si="18"/>
        <v>5.7904633147634499E-2</v>
      </c>
      <c r="AG40" s="24">
        <f t="shared" si="18"/>
        <v>7.1802311103129846E-2</v>
      </c>
      <c r="AH40" s="24">
        <f t="shared" si="18"/>
        <v>4.6819723664337509E-2</v>
      </c>
      <c r="AI40" s="24">
        <f t="shared" si="18"/>
        <v>4.3675366365292234E-5</v>
      </c>
      <c r="AJ40" s="24">
        <f t="shared" si="18"/>
        <v>3.1890540010847568E-2</v>
      </c>
      <c r="AK40" s="24">
        <f t="shared" si="18"/>
        <v>6.0011414838195609E-2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4.296788755547909E-2</v>
      </c>
      <c r="AP40" s="24">
        <f t="shared" si="37"/>
        <v>4.2408153455549824E-2</v>
      </c>
      <c r="AQ40" s="24">
        <f t="shared" si="38"/>
        <v>3.5762874607867312E-2</v>
      </c>
      <c r="AR40" s="24">
        <f t="shared" si="39"/>
        <v>3.642083275232566E-2</v>
      </c>
      <c r="AS40" s="24" t="e">
        <f t="shared" si="39"/>
        <v>#DIV/0!</v>
      </c>
      <c r="AT40" s="24">
        <f t="shared" si="39"/>
        <v>4.5598640319595374E-2</v>
      </c>
      <c r="AU40" s="21"/>
      <c r="AV40" s="24">
        <f t="shared" si="34"/>
        <v>0.55242384583425674</v>
      </c>
      <c r="AW40" s="24">
        <f t="shared" si="34"/>
        <v>0.55762398773461919</v>
      </c>
      <c r="AX40" s="24">
        <f t="shared" si="34"/>
        <v>0.42596345993574358</v>
      </c>
      <c r="AY40" s="24">
        <f t="shared" si="34"/>
        <v>0.55381571895496196</v>
      </c>
      <c r="AZ40" s="24">
        <f t="shared" si="34"/>
        <v>0.49867703352902004</v>
      </c>
      <c r="BA40" s="24">
        <f t="shared" si="34"/>
        <v>0.57327774728127845</v>
      </c>
      <c r="BB40" s="24">
        <f t="shared" si="34"/>
        <v>0.74058077248378917</v>
      </c>
      <c r="BC40" s="24">
        <f t="shared" si="34"/>
        <v>0.48404540986595435</v>
      </c>
      <c r="BD40" s="24">
        <f t="shared" si="34"/>
        <v>0.65228421592762831</v>
      </c>
      <c r="BE40" s="24">
        <f t="shared" si="34"/>
        <v>0.53126204903869501</v>
      </c>
      <c r="BF40" s="24">
        <f t="shared" si="34"/>
        <v>0.52675600444758741</v>
      </c>
      <c r="BG40" s="24">
        <f t="shared" si="34"/>
        <v>0.51641107864340263</v>
      </c>
      <c r="BH40" s="24">
        <f t="shared" si="34"/>
        <v>0.65136786439075611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0.5524061732043386</v>
      </c>
      <c r="BM40" s="24">
        <f t="shared" si="33"/>
        <v>0.55196437847916591</v>
      </c>
      <c r="BN40" s="24">
        <f t="shared" si="33"/>
        <v>0.55911023448120889</v>
      </c>
      <c r="BO40" s="24">
        <f t="shared" si="33"/>
        <v>0.56657258682462586</v>
      </c>
      <c r="BP40" s="24" t="e">
        <f t="shared" si="33"/>
        <v>#DIV/0!</v>
      </c>
      <c r="BQ40" s="24">
        <f t="shared" si="33"/>
        <v>0.57207476123633882</v>
      </c>
      <c r="BR40" s="21"/>
      <c r="BS40" s="35">
        <f t="shared" si="11"/>
        <v>43770</v>
      </c>
      <c r="BT40" s="24">
        <f t="shared" si="15"/>
        <v>1.6692004889416918E-2</v>
      </c>
      <c r="BU40" s="24">
        <f t="shared" si="15"/>
        <v>1.7134646316943869E-3</v>
      </c>
      <c r="BV40" s="24">
        <f t="shared" si="15"/>
        <v>4.0508651678547534E-3</v>
      </c>
      <c r="BW40" s="24">
        <f t="shared" si="15"/>
        <v>1.5542560774995458E-3</v>
      </c>
      <c r="BX40" s="24">
        <f t="shared" si="15"/>
        <v>7.6348923109730981E-4</v>
      </c>
      <c r="BY40" s="24">
        <f t="shared" si="15"/>
        <v>3.7486673673307715E-3</v>
      </c>
      <c r="BZ40" s="24">
        <f t="shared" si="15"/>
        <v>6.0123326402851491E-3</v>
      </c>
      <c r="CA40" s="24">
        <f t="shared" si="15"/>
        <v>2.1983302869676498E-3</v>
      </c>
      <c r="CB40" s="24">
        <f t="shared" si="15"/>
        <v>2.7349899469932357E-3</v>
      </c>
      <c r="CC40" s="24">
        <f t="shared" si="15"/>
        <v>5.9038566989480613E-7</v>
      </c>
      <c r="CD40" s="24">
        <f t="shared" si="15"/>
        <v>1.430819320051179E-3</v>
      </c>
      <c r="CE40" s="24">
        <f t="shared" si="15"/>
        <v>2.0678280935843537E-3</v>
      </c>
      <c r="CF40" s="24">
        <f t="shared" si="14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4"/>
        <v>284.80933131999996</v>
      </c>
      <c r="S41" s="19">
        <f t="shared" si="5"/>
        <v>270.98626282614669</v>
      </c>
      <c r="T41" s="19">
        <f t="shared" si="6"/>
        <v>257.31101809861235</v>
      </c>
      <c r="U41" s="19">
        <f t="shared" si="7"/>
        <v>257.7932354080221</v>
      </c>
      <c r="V41" s="19"/>
      <c r="W41" s="20">
        <f t="shared" si="8"/>
        <v>282.98394080016669</v>
      </c>
      <c r="X41" s="21"/>
      <c r="Y41" s="41">
        <f t="shared" si="18"/>
        <v>3.9868707134029346E-2</v>
      </c>
      <c r="Z41" s="24">
        <f t="shared" si="18"/>
        <v>3.8993757052990796E-2</v>
      </c>
      <c r="AA41" s="24">
        <f t="shared" si="18"/>
        <v>3.2884250705258466E-2</v>
      </c>
      <c r="AB41" s="24">
        <f t="shared" si="18"/>
        <v>3.7762633322274253E-2</v>
      </c>
      <c r="AC41" s="24">
        <f t="shared" si="18"/>
        <v>2.0281308346936422E-2</v>
      </c>
      <c r="AD41" s="24">
        <f t="shared" si="18"/>
        <v>5.2294319583899629E-2</v>
      </c>
      <c r="AE41" s="24">
        <f t="shared" si="18"/>
        <v>4.3224159942442331E-2</v>
      </c>
      <c r="AF41" s="24">
        <f t="shared" si="18"/>
        <v>6.236519006844099E-2</v>
      </c>
      <c r="AG41" s="24">
        <f t="shared" si="18"/>
        <v>7.4247125650643397E-2</v>
      </c>
      <c r="AH41" s="24">
        <f t="shared" si="18"/>
        <v>1.4905062700894645E-2</v>
      </c>
      <c r="AI41" s="24">
        <f t="shared" si="18"/>
        <v>3.407295996101567E-3</v>
      </c>
      <c r="AJ41" s="24">
        <f t="shared" si="18"/>
        <v>3.6138304477490335E-2</v>
      </c>
      <c r="AK41" s="24">
        <f t="shared" si="18"/>
        <v>4.1742600200440405E-2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3.9867121857727561E-2</v>
      </c>
      <c r="AP41" s="24">
        <f t="shared" si="37"/>
        <v>3.7923206016023947E-2</v>
      </c>
      <c r="AQ41" s="24">
        <f t="shared" si="38"/>
        <v>3.7180554109022657E-2</v>
      </c>
      <c r="AR41" s="24">
        <f t="shared" si="39"/>
        <v>3.7356871291824412E-2</v>
      </c>
      <c r="AS41" s="24" t="e">
        <f t="shared" si="39"/>
        <v>#DIV/0!</v>
      </c>
      <c r="AT41" s="24">
        <f t="shared" si="39"/>
        <v>4.5197916193787879E-2</v>
      </c>
      <c r="AU41" s="21"/>
      <c r="AV41" s="24">
        <f t="shared" si="34"/>
        <v>0.57552892652504406</v>
      </c>
      <c r="AW41" s="24">
        <f t="shared" si="34"/>
        <v>0.5821243731436414</v>
      </c>
      <c r="AX41" s="24">
        <f t="shared" si="34"/>
        <v>0.45192886222936224</v>
      </c>
      <c r="AY41" s="24">
        <f t="shared" si="34"/>
        <v>0.57453050311416254</v>
      </c>
      <c r="AZ41" s="24">
        <f t="shared" si="34"/>
        <v>0.51342727724122961</v>
      </c>
      <c r="BA41" s="24">
        <f t="shared" si="34"/>
        <v>0.63799292834755628</v>
      </c>
      <c r="BB41" s="24">
        <f t="shared" si="34"/>
        <v>0.75096937560197619</v>
      </c>
      <c r="BC41" s="24">
        <f t="shared" si="34"/>
        <v>0.52818851732773697</v>
      </c>
      <c r="BD41" s="24">
        <f t="shared" si="34"/>
        <v>0.65250344071450073</v>
      </c>
      <c r="BE41" s="24">
        <f t="shared" si="34"/>
        <v>0.50374865420377812</v>
      </c>
      <c r="BF41" s="24">
        <f t="shared" si="34"/>
        <v>0.51421818894492244</v>
      </c>
      <c r="BG41" s="24">
        <f t="shared" si="34"/>
        <v>0.551652718721382</v>
      </c>
      <c r="BH41" s="24">
        <f t="shared" si="34"/>
        <v>0.64584739783599621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0.57550786702180012</v>
      </c>
      <c r="BM41" s="24">
        <f t="shared" si="33"/>
        <v>0.57515087154416089</v>
      </c>
      <c r="BN41" s="24">
        <f t="shared" si="33"/>
        <v>0.58035119252981682</v>
      </c>
      <c r="BO41" s="24">
        <f t="shared" si="33"/>
        <v>0.58530557683468354</v>
      </c>
      <c r="BP41" s="24" t="e">
        <f t="shared" si="33"/>
        <v>#DIV/0!</v>
      </c>
      <c r="BQ41" s="24">
        <f t="shared" si="33"/>
        <v>0.5940693868589122</v>
      </c>
      <c r="BR41" s="21"/>
      <c r="BS41" s="35">
        <f t="shared" si="11"/>
        <v>43800</v>
      </c>
      <c r="BT41" s="24">
        <f t="shared" si="15"/>
        <v>1.3912107641164448E-2</v>
      </c>
      <c r="BU41" s="24">
        <f t="shared" si="15"/>
        <v>1.0057290569440817E-3</v>
      </c>
      <c r="BV41" s="24">
        <f t="shared" si="15"/>
        <v>3.5286440068421293E-3</v>
      </c>
      <c r="BW41" s="24">
        <f t="shared" si="15"/>
        <v>1.9034662996113456E-3</v>
      </c>
      <c r="BX41" s="24">
        <f t="shared" si="15"/>
        <v>3.9380406474826702E-3</v>
      </c>
      <c r="BY41" s="24">
        <f t="shared" si="15"/>
        <v>2.6905955825573306E-3</v>
      </c>
      <c r="BZ41" s="24">
        <f t="shared" si="15"/>
        <v>6.568222453051659E-3</v>
      </c>
      <c r="CA41" s="24">
        <f t="shared" si="15"/>
        <v>2.3360291210205507E-3</v>
      </c>
      <c r="CB41" s="24">
        <f t="shared" si="15"/>
        <v>8.7390050439681548E-4</v>
      </c>
      <c r="CC41" s="24">
        <f t="shared" si="15"/>
        <v>4.4162889319311892E-5</v>
      </c>
      <c r="CD41" s="24">
        <f t="shared" si="15"/>
        <v>1.6041823130692229E-3</v>
      </c>
      <c r="CE41" s="24">
        <f t="shared" si="15"/>
        <v>1.4618405463477334E-3</v>
      </c>
      <c r="CF41" s="24">
        <f t="shared" si="14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4"/>
        <v>293.62078932000003</v>
      </c>
      <c r="S42" s="19">
        <f t="shared" si="5"/>
        <v>282.33250318593787</v>
      </c>
      <c r="T42" s="19">
        <f t="shared" si="6"/>
        <v>262.8023149985238</v>
      </c>
      <c r="U42" s="19">
        <f t="shared" si="7"/>
        <v>261.40166611341635</v>
      </c>
      <c r="V42" s="19"/>
      <c r="W42" s="20">
        <f t="shared" si="8"/>
        <v>285.63653429881225</v>
      </c>
      <c r="X42" s="21"/>
      <c r="Y42" s="41">
        <f t="shared" si="18"/>
        <v>3.093417674585841E-2</v>
      </c>
      <c r="Z42" s="24">
        <f t="shared" si="18"/>
        <v>5.9899017721631642E-2</v>
      </c>
      <c r="AA42" s="24">
        <f t="shared" si="18"/>
        <v>3.7095281367797384E-2</v>
      </c>
      <c r="AB42" s="24">
        <f t="shared" si="18"/>
        <v>1.1428950779691194E-2</v>
      </c>
      <c r="AC42" s="24">
        <f t="shared" si="18"/>
        <v>1.2189917938143946E-2</v>
      </c>
      <c r="AD42" s="24">
        <f t="shared" si="18"/>
        <v>-5.0621422590302334E-3</v>
      </c>
      <c r="AE42" s="24">
        <f t="shared" si="18"/>
        <v>-1.6970946957251432E-2</v>
      </c>
      <c r="AF42" s="24">
        <f t="shared" si="18"/>
        <v>1.5659454011980989E-2</v>
      </c>
      <c r="AG42" s="24">
        <f t="shared" si="18"/>
        <v>6.7846424354527368E-3</v>
      </c>
      <c r="AH42" s="24">
        <f t="shared" si="18"/>
        <v>3.2797875525586218E-2</v>
      </c>
      <c r="AI42" s="24">
        <f t="shared" si="18"/>
        <v>-3.2067349451639915E-3</v>
      </c>
      <c r="AJ42" s="24">
        <f t="shared" si="18"/>
        <v>6.4802390000223919E-2</v>
      </c>
      <c r="AK42" s="24">
        <f t="shared" si="18"/>
        <v>3.1558874583543561E-2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3.0938094475914113E-2</v>
      </c>
      <c r="AP42" s="24">
        <f t="shared" si="37"/>
        <v>4.1870168035309074E-2</v>
      </c>
      <c r="AQ42" s="24">
        <f t="shared" si="38"/>
        <v>2.1341087297734651E-2</v>
      </c>
      <c r="AR42" s="24">
        <f t="shared" si="39"/>
        <v>1.3997383211716175E-2</v>
      </c>
      <c r="AS42" s="24" t="e">
        <f t="shared" si="39"/>
        <v>#DIV/0!</v>
      </c>
      <c r="AT42" s="24">
        <f t="shared" si="39"/>
        <v>9.3736538234114875E-3</v>
      </c>
      <c r="AU42" s="21"/>
      <c r="AV42" s="24">
        <f t="shared" si="34"/>
        <v>0.570389846272497</v>
      </c>
      <c r="AW42" s="24">
        <f t="shared" si="34"/>
        <v>0.62535719504689524</v>
      </c>
      <c r="AX42" s="24">
        <f t="shared" si="34"/>
        <v>0.47184568969686413</v>
      </c>
      <c r="AY42" s="24">
        <f t="shared" si="34"/>
        <v>0.56198978679892164</v>
      </c>
      <c r="AZ42" s="24">
        <f t="shared" si="34"/>
        <v>0.43579707824607028</v>
      </c>
      <c r="BA42" s="24">
        <f t="shared" si="34"/>
        <v>0.58901068326281214</v>
      </c>
      <c r="BB42" s="24">
        <f t="shared" si="34"/>
        <v>0.64878096689325115</v>
      </c>
      <c r="BC42" s="24">
        <f t="shared" si="34"/>
        <v>0.53745743176357474</v>
      </c>
      <c r="BD42" s="24">
        <f t="shared" si="34"/>
        <v>0.53517713635939246</v>
      </c>
      <c r="BE42" s="24">
        <f t="shared" si="34"/>
        <v>0.4991733038557109</v>
      </c>
      <c r="BF42" s="24">
        <f t="shared" si="34"/>
        <v>0.44132354775987737</v>
      </c>
      <c r="BG42" s="24">
        <f t="shared" si="34"/>
        <v>0.58634511116132515</v>
      </c>
      <c r="BH42" s="24">
        <f t="shared" si="34"/>
        <v>0.62907002033543291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0.57037911704164035</v>
      </c>
      <c r="BM42" s="24">
        <f t="shared" si="33"/>
        <v>0.59249354008873101</v>
      </c>
      <c r="BN42" s="24">
        <f t="shared" si="33"/>
        <v>0.56713585250662035</v>
      </c>
      <c r="BO42" s="24">
        <f t="shared" si="33"/>
        <v>0.56377590834466695</v>
      </c>
      <c r="BP42" s="24" t="e">
        <f t="shared" si="33"/>
        <v>#DIV/0!</v>
      </c>
      <c r="BQ42" s="24">
        <f t="shared" si="33"/>
        <v>0.56256005475491833</v>
      </c>
      <c r="BR42" s="21"/>
      <c r="BS42" s="35">
        <f t="shared" si="11"/>
        <v>43831</v>
      </c>
      <c r="BT42" s="24">
        <f t="shared" si="15"/>
        <v>2.1352659621531725E-2</v>
      </c>
      <c r="BU42" s="24">
        <f t="shared" ref="BU42:CE65" si="40">(D42-D41)/$B41*D$3</f>
        <v>1.1268986612886001E-3</v>
      </c>
      <c r="BV42" s="24">
        <f t="shared" si="40"/>
        <v>1.0657895476020539E-3</v>
      </c>
      <c r="BW42" s="24">
        <f t="shared" si="40"/>
        <v>1.1225131244838637E-3</v>
      </c>
      <c r="BX42" s="24">
        <f t="shared" si="40"/>
        <v>-3.8576137455268187E-4</v>
      </c>
      <c r="BY42" s="24">
        <f t="shared" si="40"/>
        <v>-1.0598076901470249E-3</v>
      </c>
      <c r="BZ42" s="24">
        <f t="shared" si="40"/>
        <v>1.6849132337492384E-3</v>
      </c>
      <c r="CA42" s="24">
        <f t="shared" si="40"/>
        <v>2.2052166487834571E-4</v>
      </c>
      <c r="CB42" s="24">
        <f t="shared" si="40"/>
        <v>1.8768121478368858E-3</v>
      </c>
      <c r="CC42" s="24">
        <f t="shared" si="40"/>
        <v>-4.0106007067137808E-5</v>
      </c>
      <c r="CD42" s="24">
        <f t="shared" si="40"/>
        <v>2.8662640373693189E-3</v>
      </c>
      <c r="CE42" s="24">
        <f t="shared" si="40"/>
        <v>1.107194520440205E-3</v>
      </c>
      <c r="CF42" s="24">
        <f t="shared" si="14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4"/>
        <v>300.14823234000005</v>
      </c>
      <c r="S43" s="19">
        <f t="shared" si="5"/>
        <v>289.52221728920625</v>
      </c>
      <c r="T43" s="19">
        <f t="shared" si="6"/>
        <v>268.59517080011807</v>
      </c>
      <c r="U43" s="19">
        <f t="shared" si="7"/>
        <v>268.4078291839557</v>
      </c>
      <c r="V43" s="19"/>
      <c r="W43" s="20">
        <f t="shared" si="8"/>
        <v>292.20994119608253</v>
      </c>
      <c r="X43" s="21"/>
      <c r="Y43" s="41">
        <f t="shared" si="18"/>
        <v>2.2225544714693957E-2</v>
      </c>
      <c r="Z43" s="24">
        <f t="shared" si="18"/>
        <v>2.908957152002567E-2</v>
      </c>
      <c r="AA43" s="24">
        <f t="shared" si="18"/>
        <v>1.5955724922052994E-2</v>
      </c>
      <c r="AB43" s="24">
        <f t="shared" si="18"/>
        <v>2.0725954662594859E-2</v>
      </c>
      <c r="AC43" s="24">
        <f t="shared" si="18"/>
        <v>6.1588789129578547E-3</v>
      </c>
      <c r="AD43" s="24">
        <f t="shared" si="18"/>
        <v>2.8487832927295731E-2</v>
      </c>
      <c r="AE43" s="24">
        <f t="shared" si="18"/>
        <v>8.3451113754526851E-3</v>
      </c>
      <c r="AF43" s="24">
        <f t="shared" si="18"/>
        <v>1.806245732214995E-2</v>
      </c>
      <c r="AG43" s="24">
        <f t="shared" si="18"/>
        <v>2.289242294960947E-2</v>
      </c>
      <c r="AH43" s="24">
        <f t="shared" si="18"/>
        <v>4.262339810543736E-2</v>
      </c>
      <c r="AI43" s="24">
        <f t="shared" si="18"/>
        <v>5.8282288484343248E-2</v>
      </c>
      <c r="AJ43" s="24">
        <f t="shared" si="18"/>
        <v>-4.7818056685688948E-3</v>
      </c>
      <c r="AK43" s="24">
        <f t="shared" si="18"/>
        <v>1.3270749412675586E-2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2.2230861224496357E-2</v>
      </c>
      <c r="AP43" s="24">
        <f t="shared" si="37"/>
        <v>2.5465414084943072E-2</v>
      </c>
      <c r="AQ43" s="24">
        <f t="shared" si="38"/>
        <v>2.2042636122238113E-2</v>
      </c>
      <c r="AR43" s="24">
        <f t="shared" si="39"/>
        <v>2.6802289268881507E-2</v>
      </c>
      <c r="AS43" s="24" t="e">
        <f t="shared" si="39"/>
        <v>#DIV/0!</v>
      </c>
      <c r="AT43" s="24">
        <f t="shared" si="39"/>
        <v>2.3013186717892431E-2</v>
      </c>
      <c r="AU43" s="21"/>
      <c r="AV43" s="24">
        <f t="shared" si="34"/>
        <v>0.53584538976462959</v>
      </c>
      <c r="AW43" s="24">
        <f t="shared" si="34"/>
        <v>0.58916692677825133</v>
      </c>
      <c r="AX43" s="24">
        <f t="shared" si="34"/>
        <v>0.45644364864149733</v>
      </c>
      <c r="AY43" s="24">
        <f t="shared" si="34"/>
        <v>0.55583777561157977</v>
      </c>
      <c r="AZ43" s="24">
        <f t="shared" si="34"/>
        <v>0.31170459949291907</v>
      </c>
      <c r="BA43" s="24">
        <f t="shared" si="34"/>
        <v>0.57705373030600504</v>
      </c>
      <c r="BB43" s="24">
        <f t="shared" si="34"/>
        <v>0.62760209780022325</v>
      </c>
      <c r="BC43" s="24">
        <f t="shared" si="34"/>
        <v>0.50929259922151138</v>
      </c>
      <c r="BD43" s="24">
        <f t="shared" si="34"/>
        <v>0.54981341572992481</v>
      </c>
      <c r="BE43" s="24">
        <f t="shared" si="34"/>
        <v>0.52321692016733001</v>
      </c>
      <c r="BF43" s="24">
        <f t="shared" si="34"/>
        <v>0.52532718256969546</v>
      </c>
      <c r="BG43" s="24">
        <f t="shared" si="34"/>
        <v>0.51328707821193031</v>
      </c>
      <c r="BH43" s="24">
        <f t="shared" si="34"/>
        <v>0.57518249337688521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0.53584530207437342</v>
      </c>
      <c r="BM43" s="24">
        <f t="shared" si="33"/>
        <v>0.56606053909552156</v>
      </c>
      <c r="BN43" s="24">
        <f t="shared" si="33"/>
        <v>0.55031355082985511</v>
      </c>
      <c r="BO43" s="24">
        <f t="shared" si="33"/>
        <v>0.55686470743305394</v>
      </c>
      <c r="BP43" s="24" t="e">
        <f t="shared" si="33"/>
        <v>#DIV/0!</v>
      </c>
      <c r="BQ43" s="24">
        <f t="shared" si="33"/>
        <v>0.55294886722000625</v>
      </c>
      <c r="BR43" s="21"/>
      <c r="BS43" s="35">
        <f t="shared" si="11"/>
        <v>43862</v>
      </c>
      <c r="BT43" s="24">
        <f t="shared" ref="BT43:BT74" si="41">(C43-C42)/$B42*C$3</f>
        <v>1.0661127893860728E-2</v>
      </c>
      <c r="BU43" s="24">
        <f t="shared" si="40"/>
        <v>4.876075874526946E-4</v>
      </c>
      <c r="BV43" s="24">
        <f t="shared" si="40"/>
        <v>1.8961997346244287E-3</v>
      </c>
      <c r="BW43" s="24">
        <f t="shared" si="40"/>
        <v>5.568309688388102E-4</v>
      </c>
      <c r="BX43" s="24">
        <f t="shared" si="40"/>
        <v>2.0951196369749254E-3</v>
      </c>
      <c r="BY43" s="24">
        <f t="shared" si="40"/>
        <v>4.9692236538456766E-4</v>
      </c>
      <c r="BZ43" s="24">
        <f t="shared" si="40"/>
        <v>1.9146744313088652E-3</v>
      </c>
      <c r="CA43" s="24">
        <f t="shared" si="40"/>
        <v>7.266440207396185E-4</v>
      </c>
      <c r="CB43" s="24">
        <f t="shared" si="40"/>
        <v>2.4434730959847664E-3</v>
      </c>
      <c r="CC43" s="24">
        <f t="shared" si="40"/>
        <v>7.0478575145697519E-4</v>
      </c>
      <c r="CD43" s="24">
        <f t="shared" si="40"/>
        <v>-2.184515716827348E-4</v>
      </c>
      <c r="CE43" s="24">
        <f t="shared" si="40"/>
        <v>4.6586593084432636E-4</v>
      </c>
      <c r="CF43" s="24">
        <f t="shared" si="14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4"/>
        <v>310.58218892000002</v>
      </c>
      <c r="S44" s="19">
        <f t="shared" si="5"/>
        <v>298.86187500686628</v>
      </c>
      <c r="T44" s="19">
        <f t="shared" si="6"/>
        <v>277.62425816356659</v>
      </c>
      <c r="U44" s="19">
        <f t="shared" si="7"/>
        <v>277.46142475795295</v>
      </c>
      <c r="V44" s="19"/>
      <c r="W44" s="20">
        <f t="shared" si="8"/>
        <v>304.06186930610545</v>
      </c>
      <c r="X44" s="21"/>
      <c r="Y44" s="41">
        <f t="shared" si="18"/>
        <v>3.4757910693908878E-2</v>
      </c>
      <c r="Z44" s="24">
        <f t="shared" si="18"/>
        <v>3.1971405249598295E-2</v>
      </c>
      <c r="AA44" s="24">
        <f t="shared" si="18"/>
        <v>2.2207918890526424E-2</v>
      </c>
      <c r="AB44" s="24">
        <f t="shared" si="18"/>
        <v>4.0985045619554183E-2</v>
      </c>
      <c r="AC44" s="24">
        <f t="shared" si="18"/>
        <v>2.1092260078464209E-2</v>
      </c>
      <c r="AD44" s="24">
        <f t="shared" si="18"/>
        <v>2.6314360608923559E-2</v>
      </c>
      <c r="AE44" s="24">
        <f t="shared" si="18"/>
        <v>3.0677076045410701E-2</v>
      </c>
      <c r="AF44" s="24">
        <f t="shared" si="18"/>
        <v>3.6142864697204846E-2</v>
      </c>
      <c r="AG44" s="24">
        <f t="shared" si="18"/>
        <v>7.8982405397322708E-2</v>
      </c>
      <c r="AH44" s="24">
        <f t="shared" si="18"/>
        <v>3.8470591498055429E-2</v>
      </c>
      <c r="AI44" s="24">
        <f t="shared" si="18"/>
        <v>0.16775982667725442</v>
      </c>
      <c r="AJ44" s="24">
        <f t="shared" si="18"/>
        <v>3.2948607232682559E-2</v>
      </c>
      <c r="AK44" s="24">
        <f t="shared" si="18"/>
        <v>2.2491758919687799E-2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3.4762678755944298E-2</v>
      </c>
      <c r="AP44" s="24">
        <f t="shared" si="37"/>
        <v>3.2258863603308763E-2</v>
      </c>
      <c r="AQ44" s="24">
        <f t="shared" si="38"/>
        <v>3.3615970594526257E-2</v>
      </c>
      <c r="AR44" s="24">
        <f t="shared" si="39"/>
        <v>3.3730743255601103E-2</v>
      </c>
      <c r="AS44" s="24" t="e">
        <f t="shared" si="39"/>
        <v>#DIV/0!</v>
      </c>
      <c r="AT44" s="24">
        <f t="shared" si="39"/>
        <v>4.0559633465960365E-2</v>
      </c>
      <c r="AU44" s="21"/>
      <c r="AV44" s="24">
        <f t="shared" si="34"/>
        <v>0.51144116874142287</v>
      </c>
      <c r="AW44" s="24">
        <f t="shared" si="34"/>
        <v>0.54322273882686845</v>
      </c>
      <c r="AX44" s="24">
        <f t="shared" si="34"/>
        <v>0.44427513645402872</v>
      </c>
      <c r="AY44" s="24">
        <f t="shared" si="34"/>
        <v>0.54301296092033891</v>
      </c>
      <c r="AZ44" s="24">
        <f t="shared" si="34"/>
        <v>0.27578253331765312</v>
      </c>
      <c r="BA44" s="24">
        <f t="shared" si="34"/>
        <v>0.57034005321304315</v>
      </c>
      <c r="BB44" s="24">
        <f t="shared" si="34"/>
        <v>0.61781149224611975</v>
      </c>
      <c r="BC44" s="24">
        <f t="shared" si="34"/>
        <v>0.49405771900548312</v>
      </c>
      <c r="BD44" s="24">
        <f t="shared" si="34"/>
        <v>0.59448956575714917</v>
      </c>
      <c r="BE44" s="24">
        <f t="shared" si="34"/>
        <v>0.54391651693655096</v>
      </c>
      <c r="BF44" s="24">
        <f t="shared" si="34"/>
        <v>0.45526187242652627</v>
      </c>
      <c r="BG44" s="24">
        <f t="shared" si="34"/>
        <v>0.48962624538528332</v>
      </c>
      <c r="BH44" s="24">
        <f t="shared" si="34"/>
        <v>0.55779160075826351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0.51143877606254184</v>
      </c>
      <c r="BM44" s="24">
        <f t="shared" si="33"/>
        <v>0.53872055190298029</v>
      </c>
      <c r="BN44" s="24">
        <f t="shared" si="33"/>
        <v>0.54324987753321818</v>
      </c>
      <c r="BO44" s="24">
        <f t="shared" si="33"/>
        <v>0.55285620810054725</v>
      </c>
      <c r="BP44" s="24" t="e">
        <f t="shared" si="33"/>
        <v>#DIV/0!</v>
      </c>
      <c r="BQ44" s="24">
        <f t="shared" si="33"/>
        <v>0.54662145562106423</v>
      </c>
      <c r="BR44" s="21"/>
      <c r="BS44" s="35">
        <f t="shared" si="11"/>
        <v>43891</v>
      </c>
      <c r="BT44" s="24">
        <f t="shared" si="41"/>
        <v>1.1795979310172483E-2</v>
      </c>
      <c r="BU44" s="24">
        <f t="shared" si="40"/>
        <v>6.7451223148618704E-4</v>
      </c>
      <c r="BV44" s="24">
        <f t="shared" si="40"/>
        <v>3.7441857753271381E-3</v>
      </c>
      <c r="BW44" s="24">
        <f t="shared" si="40"/>
        <v>1.8770017074938214E-3</v>
      </c>
      <c r="BX44" s="24">
        <f t="shared" si="40"/>
        <v>1.9471287283752223E-3</v>
      </c>
      <c r="BY44" s="24">
        <f t="shared" si="40"/>
        <v>1.8019089281103482E-3</v>
      </c>
      <c r="BZ44" s="24">
        <f t="shared" si="40"/>
        <v>3.8156485727850525E-3</v>
      </c>
      <c r="CA44" s="24">
        <f t="shared" si="40"/>
        <v>2.508669970597789E-3</v>
      </c>
      <c r="CB44" s="24">
        <f t="shared" si="40"/>
        <v>2.2494124388842125E-3</v>
      </c>
      <c r="CC44" s="24">
        <f t="shared" si="40"/>
        <v>2.1002127287417017E-3</v>
      </c>
      <c r="CD44" s="24">
        <f t="shared" si="40"/>
        <v>1.4654529856154045E-3</v>
      </c>
      <c r="CE44" s="24">
        <f t="shared" si="40"/>
        <v>7.8265019698647994E-4</v>
      </c>
      <c r="CF44" s="24">
        <f t="shared" si="14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4"/>
        <v>317.23419062999994</v>
      </c>
      <c r="S45" s="19">
        <f t="shared" si="5"/>
        <v>307.37836996704198</v>
      </c>
      <c r="T45" s="19">
        <f t="shared" si="6"/>
        <v>283.28715181576615</v>
      </c>
      <c r="U45" s="19">
        <f t="shared" si="7"/>
        <v>283.07236970954358</v>
      </c>
      <c r="V45" s="19"/>
      <c r="W45" s="20">
        <f t="shared" si="8"/>
        <v>307.60032904771828</v>
      </c>
      <c r="X45" s="21"/>
      <c r="Y45" s="41">
        <f t="shared" si="18"/>
        <v>2.1417348187262597E-2</v>
      </c>
      <c r="Z45" s="24">
        <f t="shared" si="18"/>
        <v>3.5701728096004581E-2</v>
      </c>
      <c r="AA45" s="24">
        <f t="shared" si="18"/>
        <v>2.1854343955632682E-2</v>
      </c>
      <c r="AB45" s="24">
        <f t="shared" si="18"/>
        <v>2.1417346258273628E-2</v>
      </c>
      <c r="AC45" s="24">
        <f t="shared" si="18"/>
        <v>1.374477765057458E-2</v>
      </c>
      <c r="AD45" s="24">
        <f t="shared" si="18"/>
        <v>2.1594677581647348E-2</v>
      </c>
      <c r="AE45" s="24">
        <f t="shared" si="18"/>
        <v>2.3844550160339484E-2</v>
      </c>
      <c r="AF45" s="24">
        <f t="shared" si="18"/>
        <v>4.517846122800373E-3</v>
      </c>
      <c r="AG45" s="24">
        <f t="shared" si="18"/>
        <v>-4.7014104971694004E-2</v>
      </c>
      <c r="AH45" s="24">
        <f t="shared" si="18"/>
        <v>2.1945544262919281E-2</v>
      </c>
      <c r="AI45" s="24">
        <f t="shared" si="18"/>
        <v>-5.1462165204583243E-3</v>
      </c>
      <c r="AJ45" s="24">
        <f t="shared" si="18"/>
        <v>2.1417525440131646E-2</v>
      </c>
      <c r="AK45" s="24">
        <f t="shared" si="18"/>
        <v>1.1159035413374596E-2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2.1417846699874232E-2</v>
      </c>
      <c r="AP45" s="24">
        <f t="shared" si="37"/>
        <v>2.8496424845022572E-2</v>
      </c>
      <c r="AQ45" s="24">
        <f t="shared" si="38"/>
        <v>2.0397690351911413E-2</v>
      </c>
      <c r="AR45" s="24">
        <f t="shared" si="39"/>
        <v>2.0222432565122794E-2</v>
      </c>
      <c r="AS45" s="24" t="e">
        <f t="shared" si="39"/>
        <v>#DIV/0!</v>
      </c>
      <c r="AT45" s="24">
        <f t="shared" si="39"/>
        <v>1.163730180863487E-2</v>
      </c>
      <c r="AU45" s="21"/>
      <c r="AV45" s="24">
        <f t="shared" si="34"/>
        <v>0.49147074269395996</v>
      </c>
      <c r="AW45" s="24">
        <f t="shared" si="34"/>
        <v>0.54242325521041845</v>
      </c>
      <c r="AX45" s="24">
        <f t="shared" si="34"/>
        <v>0.46327213700876713</v>
      </c>
      <c r="AY45" s="24">
        <f t="shared" si="34"/>
        <v>0.51311393100060321</v>
      </c>
      <c r="AZ45" s="24">
        <f t="shared" si="34"/>
        <v>0.27304471151260956</v>
      </c>
      <c r="BA45" s="24">
        <f t="shared" si="34"/>
        <v>0.52591968725688032</v>
      </c>
      <c r="BB45" s="24">
        <f t="shared" si="34"/>
        <v>0.58870817411802534</v>
      </c>
      <c r="BC45" s="24">
        <f t="shared" si="34"/>
        <v>0.45540964127809236</v>
      </c>
      <c r="BD45" s="24">
        <f t="shared" si="34"/>
        <v>0.47031337898597014</v>
      </c>
      <c r="BE45" s="24">
        <f t="shared" si="34"/>
        <v>0.52824648310996758</v>
      </c>
      <c r="BF45" s="24">
        <f t="shared" si="34"/>
        <v>0.37983858972782758</v>
      </c>
      <c r="BG45" s="24">
        <f t="shared" si="34"/>
        <v>0.43470484989756852</v>
      </c>
      <c r="BH45" s="24">
        <f t="shared" si="34"/>
        <v>0.54241963446514574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0.49147170852688604</v>
      </c>
      <c r="BM45" s="24">
        <f t="shared" si="33"/>
        <v>0.52496861664273342</v>
      </c>
      <c r="BN45" s="24">
        <f t="shared" si="33"/>
        <v>0.51020604392589886</v>
      </c>
      <c r="BO45" s="24">
        <f t="shared" si="33"/>
        <v>0.52400459032039937</v>
      </c>
      <c r="BP45" s="24" t="e">
        <f t="shared" si="33"/>
        <v>#DIV/0!</v>
      </c>
      <c r="BQ45" s="24">
        <f t="shared" si="33"/>
        <v>0.50755441993658934</v>
      </c>
      <c r="BR45" s="21"/>
      <c r="BS45" s="35">
        <f t="shared" si="11"/>
        <v>43922</v>
      </c>
      <c r="BT45" s="24">
        <f t="shared" si="41"/>
        <v>1.3136825262412234E-2</v>
      </c>
      <c r="BU45" s="24">
        <f t="shared" si="40"/>
        <v>6.5572271234464504E-4</v>
      </c>
      <c r="BV45" s="24">
        <f t="shared" si="40"/>
        <v>1.9683546912228679E-3</v>
      </c>
      <c r="BW45" s="24">
        <f t="shared" si="40"/>
        <v>1.2069950737330147E-3</v>
      </c>
      <c r="BX45" s="24">
        <f t="shared" si="40"/>
        <v>1.5848574924335098E-3</v>
      </c>
      <c r="BY45" s="24">
        <f t="shared" si="40"/>
        <v>1.395056732564874E-3</v>
      </c>
      <c r="BZ45" s="24">
        <f t="shared" si="40"/>
        <v>4.7759318050099876E-4</v>
      </c>
      <c r="CA45" s="24">
        <f t="shared" si="40"/>
        <v>-1.5571016163307338E-3</v>
      </c>
      <c r="CB45" s="24">
        <f t="shared" si="40"/>
        <v>1.287781054800698E-3</v>
      </c>
      <c r="CC45" s="24">
        <f t="shared" si="40"/>
        <v>-7.2707321785046505E-5</v>
      </c>
      <c r="CD45" s="24">
        <f t="shared" si="40"/>
        <v>9.5092021379354185E-4</v>
      </c>
      <c r="CE45" s="24">
        <f t="shared" si="40"/>
        <v>3.8370017386825221E-4</v>
      </c>
      <c r="CF45" s="24">
        <f t="shared" si="14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4"/>
        <v>322.45908018000006</v>
      </c>
      <c r="S46" s="19">
        <f t="shared" si="5"/>
        <v>312.91908979675907</v>
      </c>
      <c r="T46" s="19">
        <f t="shared" si="6"/>
        <v>294.16901547091823</v>
      </c>
      <c r="U46" s="19">
        <f t="shared" si="7"/>
        <v>295.01459177040113</v>
      </c>
      <c r="V46" s="19"/>
      <c r="W46" s="20">
        <f t="shared" si="8"/>
        <v>316.86514940612625</v>
      </c>
      <c r="X46" s="21"/>
      <c r="Y46" s="41">
        <f t="shared" si="18"/>
        <v>1.6471551717072597E-2</v>
      </c>
      <c r="Z46" s="24">
        <f t="shared" si="18"/>
        <v>3.6741596732039472E-3</v>
      </c>
      <c r="AA46" s="24">
        <f t="shared" si="18"/>
        <v>-9.0117295831286803E-3</v>
      </c>
      <c r="AB46" s="24">
        <f t="shared" si="18"/>
        <v>5.1199385685354759E-2</v>
      </c>
      <c r="AC46" s="24">
        <f t="shared" si="18"/>
        <v>7.1483612007956499E-3</v>
      </c>
      <c r="AD46" s="24">
        <f t="shared" si="18"/>
        <v>3.5185348525791582E-2</v>
      </c>
      <c r="AE46" s="24">
        <f t="shared" si="18"/>
        <v>2.4347778882947146E-2</v>
      </c>
      <c r="AF46" s="24">
        <f t="shared" si="18"/>
        <v>1.4879535011245837E-2</v>
      </c>
      <c r="AG46" s="24">
        <f t="shared" si="18"/>
        <v>3.4115240413341574E-3</v>
      </c>
      <c r="AH46" s="24">
        <f t="shared" si="18"/>
        <v>5.5296872801345431E-2</v>
      </c>
      <c r="AI46" s="24">
        <f t="shared" si="18"/>
        <v>3.5160587243492358E-3</v>
      </c>
      <c r="AJ46" s="24">
        <f t="shared" si="18"/>
        <v>1.6471382080676999E-2</v>
      </c>
      <c r="AK46" s="24">
        <f t="shared" si="18"/>
        <v>1.0347365133422493E-2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1.6470133750791316E-2</v>
      </c>
      <c r="AP46" s="24">
        <f t="shared" si="37"/>
        <v>1.8025731056844352E-2</v>
      </c>
      <c r="AQ46" s="24">
        <f t="shared" si="38"/>
        <v>3.8412838652947423E-2</v>
      </c>
      <c r="AR46" s="24">
        <f t="shared" si="39"/>
        <v>4.2187876100769905E-2</v>
      </c>
      <c r="AS46" s="24" t="e">
        <f t="shared" si="39"/>
        <v>#DIV/0!</v>
      </c>
      <c r="AT46" s="24">
        <f t="shared" si="39"/>
        <v>3.0119669855654507E-2</v>
      </c>
      <c r="AU46" s="21"/>
      <c r="AV46" s="24">
        <f t="shared" si="34"/>
        <v>0.47509974830764112</v>
      </c>
      <c r="AW46" s="24">
        <f t="shared" si="34"/>
        <v>0.51243279887110638</v>
      </c>
      <c r="AX46" s="24">
        <f t="shared" si="34"/>
        <v>0.4319043710625472</v>
      </c>
      <c r="AY46" s="24">
        <f t="shared" si="34"/>
        <v>0.5449292311470666</v>
      </c>
      <c r="AZ46" s="24">
        <f t="shared" si="34"/>
        <v>0.2235761116460464</v>
      </c>
      <c r="BA46" s="24">
        <f t="shared" si="34"/>
        <v>0.53637082638091726</v>
      </c>
      <c r="BB46" s="24">
        <f t="shared" si="34"/>
        <v>0.55048138132496383</v>
      </c>
      <c r="BC46" s="24">
        <f t="shared" si="34"/>
        <v>0.4345134595137381</v>
      </c>
      <c r="BD46" s="24">
        <f t="shared" si="34"/>
        <v>0.43106569944411088</v>
      </c>
      <c r="BE46" s="24">
        <f t="shared" si="34"/>
        <v>0.59193306038201388</v>
      </c>
      <c r="BF46" s="24">
        <f t="shared" si="34"/>
        <v>0.36874475746447821</v>
      </c>
      <c r="BG46" s="24">
        <f t="shared" si="34"/>
        <v>0.4406507985052992</v>
      </c>
      <c r="BH46" s="24">
        <f t="shared" si="34"/>
        <v>0.51590972658453071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0.47510192939263396</v>
      </c>
      <c r="BM46" s="24">
        <f t="shared" si="33"/>
        <v>0.51764618506847304</v>
      </c>
      <c r="BN46" s="24">
        <f t="shared" si="33"/>
        <v>0.53263720006734405</v>
      </c>
      <c r="BO46" s="24">
        <f t="shared" si="33"/>
        <v>0.54923641510206367</v>
      </c>
      <c r="BP46" s="24" t="e">
        <f t="shared" si="33"/>
        <v>#DIV/0!</v>
      </c>
      <c r="BQ46" s="24">
        <f t="shared" si="33"/>
        <v>0.50903147046390229</v>
      </c>
      <c r="BR46" s="21"/>
      <c r="BS46" s="35">
        <f t="shared" si="11"/>
        <v>43952</v>
      </c>
      <c r="BT46" s="24">
        <f t="shared" si="41"/>
        <v>1.370852354650464E-3</v>
      </c>
      <c r="BU46" s="24">
        <f t="shared" si="40"/>
        <v>-2.7050566809506667E-4</v>
      </c>
      <c r="BV46" s="24">
        <f t="shared" si="40"/>
        <v>4.7054639541181048E-3</v>
      </c>
      <c r="BW46" s="24">
        <f t="shared" si="40"/>
        <v>6.2301667109035397E-4</v>
      </c>
      <c r="BX46" s="24">
        <f t="shared" si="40"/>
        <v>2.5827403179630825E-3</v>
      </c>
      <c r="BY46" s="24">
        <f t="shared" si="40"/>
        <v>1.4278838376228374E-3</v>
      </c>
      <c r="BZ46" s="24">
        <f t="shared" si="40"/>
        <v>1.5469293116263793E-3</v>
      </c>
      <c r="CA46" s="24">
        <f t="shared" si="40"/>
        <v>1.0541938103304934E-4</v>
      </c>
      <c r="CB46" s="24">
        <f t="shared" si="40"/>
        <v>3.2465401009608677E-3</v>
      </c>
      <c r="CC46" s="24">
        <f t="shared" si="40"/>
        <v>4.838405229236185E-5</v>
      </c>
      <c r="CD46" s="24">
        <f t="shared" si="40"/>
        <v>7.3131571298968201E-4</v>
      </c>
      <c r="CE46" s="24">
        <f t="shared" si="40"/>
        <v>3.5221784196918387E-4</v>
      </c>
      <c r="CF46" s="24">
        <f t="shared" si="14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4"/>
        <v>329.89544804000008</v>
      </c>
      <c r="S47" s="19">
        <f t="shared" si="5"/>
        <v>321.74188569074431</v>
      </c>
      <c r="T47" s="19">
        <f t="shared" si="6"/>
        <v>305.92806787717745</v>
      </c>
      <c r="U47" s="19">
        <f t="shared" si="7"/>
        <v>307.64457586445371</v>
      </c>
      <c r="V47" s="19"/>
      <c r="W47" s="20">
        <f t="shared" si="8"/>
        <v>325.96176836841011</v>
      </c>
      <c r="X47" s="21"/>
      <c r="Y47" s="41">
        <f t="shared" si="18"/>
        <v>2.3063843221315272E-2</v>
      </c>
      <c r="Z47" s="24">
        <f t="shared" si="18"/>
        <v>1.5894779862530184E-2</v>
      </c>
      <c r="AA47" s="24">
        <f t="shared" si="18"/>
        <v>5.8679401032224243E-2</v>
      </c>
      <c r="AB47" s="24">
        <f t="shared" si="18"/>
        <v>2.9594031611023697E-2</v>
      </c>
      <c r="AC47" s="24">
        <f t="shared" si="18"/>
        <v>1.0727985640488491E-2</v>
      </c>
      <c r="AD47" s="24">
        <f t="shared" si="18"/>
        <v>7.4744640418077157E-2</v>
      </c>
      <c r="AE47" s="24">
        <f t="shared" si="18"/>
        <v>2.3731793554014224E-2</v>
      </c>
      <c r="AF47" s="24">
        <f t="shared" si="18"/>
        <v>4.9894554525238277E-3</v>
      </c>
      <c r="AG47" s="24">
        <f t="shared" si="18"/>
        <v>9.2631402704916876E-3</v>
      </c>
      <c r="AH47" s="24">
        <f t="shared" si="18"/>
        <v>3.679437836149213E-2</v>
      </c>
      <c r="AI47" s="24">
        <f t="shared" si="18"/>
        <v>5.7029675921183021E-4</v>
      </c>
      <c r="AJ47" s="24">
        <f t="shared" si="18"/>
        <v>2.3063747455301931E-2</v>
      </c>
      <c r="AK47" s="24">
        <f t="shared" si="18"/>
        <v>2.0225383859437729E-2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2.3061431099564489E-2</v>
      </c>
      <c r="AP47" s="24">
        <f t="shared" si="37"/>
        <v>2.8195134722255766E-2</v>
      </c>
      <c r="AQ47" s="24">
        <f t="shared" si="38"/>
        <v>3.9973796653719029E-2</v>
      </c>
      <c r="AR47" s="24">
        <f t="shared" si="39"/>
        <v>4.2811387796987566E-2</v>
      </c>
      <c r="AS47" s="24" t="e">
        <f t="shared" si="39"/>
        <v>#DIV/0!</v>
      </c>
      <c r="AT47" s="24">
        <f t="shared" si="39"/>
        <v>2.8708171218364997E-2</v>
      </c>
      <c r="AU47" s="21"/>
      <c r="AV47" s="24">
        <f t="shared" si="34"/>
        <v>0.46632287406114137</v>
      </c>
      <c r="AW47" s="24">
        <f t="shared" si="34"/>
        <v>0.49864270020007617</v>
      </c>
      <c r="AX47" s="24">
        <f t="shared" si="34"/>
        <v>0.47779472070023088</v>
      </c>
      <c r="AY47" s="24">
        <f t="shared" si="34"/>
        <v>0.55287290181007775</v>
      </c>
      <c r="AZ47" s="24">
        <f t="shared" si="34"/>
        <v>0.19181330612494407</v>
      </c>
      <c r="BA47" s="24">
        <f t="shared" si="34"/>
        <v>0.59379008450531656</v>
      </c>
      <c r="BB47" s="24">
        <f t="shared" si="34"/>
        <v>0.52152194406362051</v>
      </c>
      <c r="BC47" s="24">
        <f t="shared" si="34"/>
        <v>0.41869017752959681</v>
      </c>
      <c r="BD47" s="24">
        <f t="shared" si="34"/>
        <v>0.36388830020723772</v>
      </c>
      <c r="BE47" s="24">
        <f t="shared" si="34"/>
        <v>0.58184790506175843</v>
      </c>
      <c r="BF47" s="24">
        <f t="shared" si="34"/>
        <v>0.36676956063188393</v>
      </c>
      <c r="BG47" s="24">
        <f t="shared" si="34"/>
        <v>0.43839465357671847</v>
      </c>
      <c r="BH47" s="24">
        <f t="shared" si="34"/>
        <v>0.50065401350738092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0.46632461408589676</v>
      </c>
      <c r="BM47" s="24">
        <f t="shared" si="33"/>
        <v>0.51795607149162315</v>
      </c>
      <c r="BN47" s="24">
        <f t="shared" si="33"/>
        <v>0.54519801689309588</v>
      </c>
      <c r="BO47" s="24">
        <f t="shared" si="33"/>
        <v>0.56432006311444494</v>
      </c>
      <c r="BP47" s="24" t="e">
        <f t="shared" si="33"/>
        <v>#DIV/0!</v>
      </c>
      <c r="BQ47" s="24">
        <f t="shared" si="33"/>
        <v>0.50566214019859457</v>
      </c>
      <c r="BR47" s="21"/>
      <c r="BS47" s="35">
        <f t="shared" si="11"/>
        <v>43983</v>
      </c>
      <c r="BT47" s="24">
        <f t="shared" si="41"/>
        <v>5.8557791408531549E-3</v>
      </c>
      <c r="BU47" s="24">
        <f t="shared" si="40"/>
        <v>1.717224895962905E-3</v>
      </c>
      <c r="BV47" s="24">
        <f t="shared" si="40"/>
        <v>2.8127536965382315E-3</v>
      </c>
      <c r="BW47" s="24">
        <f t="shared" si="40"/>
        <v>9.2642354595386003E-4</v>
      </c>
      <c r="BX47" s="24">
        <f t="shared" si="40"/>
        <v>5.5875552437828196E-3</v>
      </c>
      <c r="BY47" s="24">
        <f t="shared" si="40"/>
        <v>1.4025433460761116E-3</v>
      </c>
      <c r="BZ47" s="24">
        <f t="shared" si="40"/>
        <v>5.1790907999856169E-4</v>
      </c>
      <c r="CA47" s="24">
        <f t="shared" si="40"/>
        <v>2.8256223851172712E-4</v>
      </c>
      <c r="CB47" s="24">
        <f t="shared" si="40"/>
        <v>2.2427511752726214E-3</v>
      </c>
      <c r="CC47" s="24">
        <f t="shared" si="40"/>
        <v>7.7477593143392716E-6</v>
      </c>
      <c r="CD47" s="24">
        <f t="shared" si="40"/>
        <v>1.0240111010115778E-3</v>
      </c>
      <c r="CE47" s="24">
        <f t="shared" si="40"/>
        <v>6.8431149445926016E-4</v>
      </c>
      <c r="CF47" s="24">
        <f t="shared" si="14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4"/>
        <v>337.15908668999998</v>
      </c>
      <c r="S48" s="19">
        <f t="shared" si="5"/>
        <v>329.45713139247459</v>
      </c>
      <c r="T48" s="19">
        <f t="shared" si="6"/>
        <v>316.40010643637441</v>
      </c>
      <c r="U48" s="19">
        <f t="shared" si="7"/>
        <v>318.79380567081608</v>
      </c>
      <c r="V48" s="19"/>
      <c r="W48" s="20">
        <f t="shared" si="8"/>
        <v>335.64119251927485</v>
      </c>
      <c r="X48" s="21"/>
      <c r="Y48" s="41">
        <f t="shared" si="18"/>
        <v>2.2019483822389052E-2</v>
      </c>
      <c r="Z48" s="24">
        <f t="shared" si="18"/>
        <v>1.6412067114687012E-2</v>
      </c>
      <c r="AA48" s="24">
        <f t="shared" si="18"/>
        <v>9.0771497611297214E-3</v>
      </c>
      <c r="AB48" s="24">
        <f t="shared" si="18"/>
        <v>5.9128562826395559E-2</v>
      </c>
      <c r="AC48" s="24">
        <f t="shared" si="18"/>
        <v>7.9801105239833969E-3</v>
      </c>
      <c r="AD48" s="24">
        <f t="shared" si="18"/>
        <v>2.9425552175804892E-2</v>
      </c>
      <c r="AE48" s="24">
        <f t="shared" si="18"/>
        <v>2.6465276053373898E-2</v>
      </c>
      <c r="AF48" s="24">
        <f t="shared" si="18"/>
        <v>2.4592965733314376E-2</v>
      </c>
      <c r="AG48" s="24">
        <f t="shared" si="18"/>
        <v>7.2794353253446964E-3</v>
      </c>
      <c r="AH48" s="24">
        <f t="shared" si="18"/>
        <v>2.291436051718998E-2</v>
      </c>
      <c r="AI48" s="24">
        <f t="shared" si="18"/>
        <v>1.1284633072570216E-3</v>
      </c>
      <c r="AJ48" s="24">
        <f t="shared" si="18"/>
        <v>2.2019638424532584E-2</v>
      </c>
      <c r="AK48" s="24">
        <f t="shared" si="18"/>
        <v>1.1615020634694773E-2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2.2018002046270135E-2</v>
      </c>
      <c r="AP48" s="24">
        <f t="shared" si="37"/>
        <v>2.3979612368984826E-2</v>
      </c>
      <c r="AQ48" s="24">
        <f t="shared" si="38"/>
        <v>3.4230394850207846E-2</v>
      </c>
      <c r="AR48" s="24">
        <f t="shared" si="39"/>
        <v>3.6240618821359094E-2</v>
      </c>
      <c r="AS48" s="24" t="e">
        <f t="shared" si="39"/>
        <v>#DIV/0!</v>
      </c>
      <c r="AT48" s="24">
        <f t="shared" si="39"/>
        <v>2.9694967601000544E-2</v>
      </c>
      <c r="AU48" s="21"/>
      <c r="AV48" s="24">
        <f t="shared" si="34"/>
        <v>0.47118978208251461</v>
      </c>
      <c r="AW48" s="24">
        <f t="shared" si="34"/>
        <v>0.49640323407408049</v>
      </c>
      <c r="AX48" s="24">
        <f t="shared" si="34"/>
        <v>0.47146330396602165</v>
      </c>
      <c r="AY48" s="24">
        <f t="shared" si="34"/>
        <v>0.62608865954128867</v>
      </c>
      <c r="AZ48" s="24">
        <f t="shared" si="34"/>
        <v>0.18801131745977306</v>
      </c>
      <c r="BA48" s="24">
        <f t="shared" si="34"/>
        <v>0.59789241008458505</v>
      </c>
      <c r="BB48" s="24">
        <f t="shared" si="34"/>
        <v>0.49715682750712387</v>
      </c>
      <c r="BC48" s="24">
        <f t="shared" si="34"/>
        <v>0.43909423735356157</v>
      </c>
      <c r="BD48" s="24">
        <f t="shared" ref="BD48:BK83" si="42">+J48/J36-1</f>
        <v>0.3654491446385979</v>
      </c>
      <c r="BE48" s="24">
        <f t="shared" si="42"/>
        <v>0.58048857341162541</v>
      </c>
      <c r="BF48" s="24">
        <f t="shared" si="42"/>
        <v>0.34178675406192927</v>
      </c>
      <c r="BG48" s="24">
        <f t="shared" si="42"/>
        <v>0.4294179761132737</v>
      </c>
      <c r="BH48" s="24">
        <f t="shared" si="42"/>
        <v>0.47261804316254907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0.47119368972168774</v>
      </c>
      <c r="BM48" s="24">
        <f t="shared" si="33"/>
        <v>0.52445122276651435</v>
      </c>
      <c r="BN48" s="24">
        <f t="shared" si="33"/>
        <v>0.56328664468912892</v>
      </c>
      <c r="BO48" s="24">
        <f t="shared" si="33"/>
        <v>0.58742532468863073</v>
      </c>
      <c r="BP48" s="24" t="e">
        <f t="shared" si="33"/>
        <v>#DIV/0!</v>
      </c>
      <c r="BQ48" s="24">
        <f t="shared" si="33"/>
        <v>0.51960479537848303</v>
      </c>
      <c r="BR48" s="21"/>
      <c r="BS48" s="35">
        <f t="shared" si="11"/>
        <v>44013</v>
      </c>
      <c r="BT48" s="24">
        <f t="shared" si="41"/>
        <v>6.0039829133097756E-3</v>
      </c>
      <c r="BU48" s="24">
        <f t="shared" si="40"/>
        <v>2.7488606953381074E-4</v>
      </c>
      <c r="BV48" s="24">
        <f t="shared" si="40"/>
        <v>5.6557235622814884E-3</v>
      </c>
      <c r="BW48" s="24">
        <f t="shared" si="40"/>
        <v>6.8081930509842714E-4</v>
      </c>
      <c r="BX48" s="24">
        <f t="shared" si="40"/>
        <v>2.310835049540117E-3</v>
      </c>
      <c r="BY48" s="24">
        <f t="shared" si="40"/>
        <v>1.5651126937060475E-3</v>
      </c>
      <c r="BZ48" s="24">
        <f t="shared" si="40"/>
        <v>2.5076680644885432E-3</v>
      </c>
      <c r="CA48" s="24">
        <f t="shared" si="40"/>
        <v>2.1905604887869894E-4</v>
      </c>
      <c r="CB48" s="24">
        <f t="shared" si="40"/>
        <v>1.415458895609564E-3</v>
      </c>
      <c r="CC48" s="24">
        <f t="shared" si="40"/>
        <v>1.4993655541685553E-5</v>
      </c>
      <c r="CD48" s="24">
        <f t="shared" si="40"/>
        <v>9.7765344161855616E-4</v>
      </c>
      <c r="CE48" s="24">
        <f t="shared" si="40"/>
        <v>3.9189564411863204E-4</v>
      </c>
      <c r="CF48" s="24">
        <f t="shared" si="14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4"/>
        <v>345.05714318999998</v>
      </c>
      <c r="S49" s="19">
        <f t="shared" si="5"/>
        <v>336.96511483109032</v>
      </c>
      <c r="T49" s="19">
        <f t="shared" si="6"/>
        <v>321.37903082373788</v>
      </c>
      <c r="U49" s="19">
        <f t="shared" si="7"/>
        <v>323.81442925311211</v>
      </c>
      <c r="V49" s="19"/>
      <c r="W49" s="20">
        <f t="shared" si="8"/>
        <v>342.94631894144612</v>
      </c>
      <c r="X49" s="21"/>
      <c r="Y49" s="41">
        <f t="shared" si="18"/>
        <v>2.3424605000084586E-2</v>
      </c>
      <c r="Z49" s="24">
        <f t="shared" si="18"/>
        <v>2.9409504180405888E-2</v>
      </c>
      <c r="AA49" s="24">
        <f t="shared" si="18"/>
        <v>1.7204207117754722E-2</v>
      </c>
      <c r="AB49" s="24">
        <f t="shared" si="18"/>
        <v>-5.0071396688611269E-3</v>
      </c>
      <c r="AC49" s="24">
        <f t="shared" si="18"/>
        <v>1.3288177030089665E-2</v>
      </c>
      <c r="AD49" s="24">
        <f t="shared" ref="Y49:AN65" si="43">+G49/G48-1</f>
        <v>3.3406272963804273E-2</v>
      </c>
      <c r="AE49" s="24">
        <f t="shared" si="43"/>
        <v>2.8598925553908749E-2</v>
      </c>
      <c r="AF49" s="24">
        <f t="shared" si="43"/>
        <v>3.9152808190720423E-2</v>
      </c>
      <c r="AG49" s="24">
        <f t="shared" si="43"/>
        <v>7.1715538329035766E-3</v>
      </c>
      <c r="AH49" s="24">
        <f t="shared" si="43"/>
        <v>1.7943414825731141E-2</v>
      </c>
      <c r="AI49" s="24">
        <f t="shared" si="43"/>
        <v>1.3653984188949142E-2</v>
      </c>
      <c r="AJ49" s="24">
        <f t="shared" si="43"/>
        <v>1.5658278968212924E-2</v>
      </c>
      <c r="AK49" s="24">
        <f t="shared" si="43"/>
        <v>3.1469428103267916E-2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2.3425311112145186E-2</v>
      </c>
      <c r="AP49" s="24">
        <f t="shared" si="37"/>
        <v>2.278895407995174E-2</v>
      </c>
      <c r="AQ49" s="24">
        <f t="shared" si="38"/>
        <v>1.5736165336482477E-2</v>
      </c>
      <c r="AR49" s="24">
        <f t="shared" si="39"/>
        <v>1.5748811592281253E-2</v>
      </c>
      <c r="AS49" s="24" t="e">
        <f t="shared" si="39"/>
        <v>#DIV/0!</v>
      </c>
      <c r="AT49" s="24">
        <f t="shared" si="39"/>
        <v>2.1764689749014465E-2</v>
      </c>
      <c r="AU49" s="21"/>
      <c r="AV49" s="24">
        <f t="shared" ref="AV49:BC80" si="44">+B49/B37-1</f>
        <v>0.44134130718009623</v>
      </c>
      <c r="AW49" s="24">
        <f t="shared" si="44"/>
        <v>0.46262428951855572</v>
      </c>
      <c r="AX49" s="24">
        <f t="shared" si="44"/>
        <v>0.43007460171133172</v>
      </c>
      <c r="AY49" s="24">
        <f t="shared" si="44"/>
        <v>0.55582221686728661</v>
      </c>
      <c r="AZ49" s="24">
        <f t="shared" si="44"/>
        <v>0.18382679558472348</v>
      </c>
      <c r="BA49" s="24">
        <f t="shared" si="44"/>
        <v>0.54326276728014422</v>
      </c>
      <c r="BB49" s="24">
        <f t="shared" si="44"/>
        <v>0.46653125025746345</v>
      </c>
      <c r="BC49" s="24">
        <f t="shared" si="44"/>
        <v>0.43899326682963702</v>
      </c>
      <c r="BD49" s="24">
        <f t="shared" si="42"/>
        <v>0.35576372994997008</v>
      </c>
      <c r="BE49" s="24">
        <f t="shared" si="42"/>
        <v>0.54164040972614491</v>
      </c>
      <c r="BF49" s="24">
        <f t="shared" si="42"/>
        <v>0.30015984366248283</v>
      </c>
      <c r="BG49" s="24">
        <f t="shared" si="42"/>
        <v>0.40817810461261961</v>
      </c>
      <c r="BH49" s="24">
        <f t="shared" si="42"/>
        <v>0.44521510392200025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0.44134452397502</v>
      </c>
      <c r="BM49" s="24">
        <f t="shared" si="33"/>
        <v>0.48414733629235807</v>
      </c>
      <c r="BN49" s="24">
        <f t="shared" si="33"/>
        <v>0.51541421152469624</v>
      </c>
      <c r="BO49" s="24">
        <f t="shared" si="33"/>
        <v>0.53438474403670488</v>
      </c>
      <c r="BP49" s="24" t="e">
        <f t="shared" si="33"/>
        <v>#DIV/0!</v>
      </c>
      <c r="BQ49" s="24">
        <f t="shared" si="33"/>
        <v>0.48515519008717201</v>
      </c>
      <c r="BR49" s="21"/>
      <c r="BS49" s="35">
        <f t="shared" si="11"/>
        <v>44044</v>
      </c>
      <c r="BT49" s="24">
        <f t="shared" si="41"/>
        <v>1.0699771501991799E-2</v>
      </c>
      <c r="BU49" s="24">
        <f t="shared" si="40"/>
        <v>5.1440252249462695E-4</v>
      </c>
      <c r="BV49" s="24">
        <f t="shared" si="40"/>
        <v>-4.9632946897645164E-4</v>
      </c>
      <c r="BW49" s="24">
        <f t="shared" si="40"/>
        <v>1.1181012895129555E-3</v>
      </c>
      <c r="BX49" s="24">
        <f t="shared" si="40"/>
        <v>2.6424581568954431E-3</v>
      </c>
      <c r="BY49" s="24">
        <f t="shared" si="40"/>
        <v>1.6986503372451471E-3</v>
      </c>
      <c r="BZ49" s="24">
        <f t="shared" si="40"/>
        <v>4.0023425494789822E-3</v>
      </c>
      <c r="CA49" s="24">
        <f t="shared" si="40"/>
        <v>2.126971217970911E-4</v>
      </c>
      <c r="CB49" s="24">
        <f t="shared" si="40"/>
        <v>1.1093656599882021E-3</v>
      </c>
      <c r="CC49" s="24">
        <f t="shared" si="40"/>
        <v>1.7770928374001143E-4</v>
      </c>
      <c r="CD49" s="24">
        <f t="shared" si="40"/>
        <v>6.9521453275805381E-4</v>
      </c>
      <c r="CE49" s="24">
        <f t="shared" si="40"/>
        <v>1.0509822833962557E-3</v>
      </c>
      <c r="CF49" s="24">
        <f t="shared" si="14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4"/>
        <v>356.78779268</v>
      </c>
      <c r="S50" s="19">
        <f t="shared" si="5"/>
        <v>349.85152161494096</v>
      </c>
      <c r="T50" s="19">
        <f t="shared" si="6"/>
        <v>334.34277519929145</v>
      </c>
      <c r="U50" s="19">
        <f t="shared" si="7"/>
        <v>337.32492344398344</v>
      </c>
      <c r="V50" s="19"/>
      <c r="W50" s="20">
        <f t="shared" si="8"/>
        <v>355.26642292144197</v>
      </c>
      <c r="X50" s="21"/>
      <c r="Y50" s="41">
        <f t="shared" si="43"/>
        <v>3.3996790666793064E-2</v>
      </c>
      <c r="Z50" s="24">
        <f t="shared" si="43"/>
        <v>3.6291928217013325E-2</v>
      </c>
      <c r="AA50" s="24">
        <f t="shared" si="43"/>
        <v>4.0020673419605135E-2</v>
      </c>
      <c r="AB50" s="24">
        <f t="shared" si="43"/>
        <v>5.6275247151737595E-2</v>
      </c>
      <c r="AC50" s="24">
        <f t="shared" si="43"/>
        <v>1.1882732811312025E-2</v>
      </c>
      <c r="AD50" s="24">
        <f t="shared" si="43"/>
        <v>4.0119532619103504E-2</v>
      </c>
      <c r="AE50" s="24">
        <f t="shared" si="43"/>
        <v>4.6073187996481968E-2</v>
      </c>
      <c r="AF50" s="24">
        <f t="shared" si="43"/>
        <v>2.5646499802102873E-2</v>
      </c>
      <c r="AG50" s="24">
        <f t="shared" si="43"/>
        <v>1.3664450532342665E-2</v>
      </c>
      <c r="AH50" s="24">
        <f t="shared" si="43"/>
        <v>3.7206021000453449E-2</v>
      </c>
      <c r="AI50" s="24">
        <f t="shared" si="43"/>
        <v>0</v>
      </c>
      <c r="AJ50" s="24">
        <f t="shared" si="43"/>
        <v>3.1806567727080903E-2</v>
      </c>
      <c r="AK50" s="24">
        <f t="shared" si="43"/>
        <v>1.2115305660012732E-2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3.3996251697768098E-2</v>
      </c>
      <c r="AP50" s="24">
        <f t="shared" si="37"/>
        <v>3.8242554545476315E-2</v>
      </c>
      <c r="AQ50" s="24">
        <f t="shared" si="38"/>
        <v>4.0337866295525604E-2</v>
      </c>
      <c r="AR50" s="24">
        <f t="shared" si="39"/>
        <v>4.17229529333627E-2</v>
      </c>
      <c r="AS50" s="24" t="e">
        <f t="shared" si="39"/>
        <v>#DIV/0!</v>
      </c>
      <c r="AT50" s="24">
        <f t="shared" si="39"/>
        <v>3.5924292810675551E-2</v>
      </c>
      <c r="AU50" s="21"/>
      <c r="AV50" s="24">
        <f t="shared" si="44"/>
        <v>0.40348484550478925</v>
      </c>
      <c r="AW50" s="24">
        <f t="shared" si="44"/>
        <v>0.43287714028980062</v>
      </c>
      <c r="AX50" s="24">
        <f t="shared" si="44"/>
        <v>0.41412050890978258</v>
      </c>
      <c r="AY50" s="24">
        <f t="shared" si="44"/>
        <v>0.51353391275834714</v>
      </c>
      <c r="AZ50" s="24">
        <f t="shared" si="44"/>
        <v>0.15820548697651193</v>
      </c>
      <c r="BA50" s="24">
        <f t="shared" si="44"/>
        <v>0.50596691486918077</v>
      </c>
      <c r="BB50" s="24">
        <f t="shared" si="44"/>
        <v>0.41587531240851527</v>
      </c>
      <c r="BC50" s="24">
        <f t="shared" si="44"/>
        <v>0.40163015200641983</v>
      </c>
      <c r="BD50" s="24">
        <f t="shared" si="42"/>
        <v>0.28468061171803072</v>
      </c>
      <c r="BE50" s="24">
        <f t="shared" si="42"/>
        <v>0.47924557581044613</v>
      </c>
      <c r="BF50" s="24">
        <f t="shared" si="42"/>
        <v>0.28207831956977891</v>
      </c>
      <c r="BG50" s="24">
        <f t="shared" si="42"/>
        <v>0.35510226769828734</v>
      </c>
      <c r="BH50" s="24">
        <f t="shared" si="42"/>
        <v>0.35189072401186672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0.40349296298845139</v>
      </c>
      <c r="BM50" s="24">
        <f t="shared" si="33"/>
        <v>0.44539814483486539</v>
      </c>
      <c r="BN50" s="24">
        <f t="shared" si="33"/>
        <v>0.46322093750328186</v>
      </c>
      <c r="BO50" s="24">
        <f t="shared" si="33"/>
        <v>0.48223848723655061</v>
      </c>
      <c r="BP50" s="24" t="e">
        <f t="shared" si="33"/>
        <v>#DIV/0!</v>
      </c>
      <c r="BQ50" s="24">
        <f t="shared" si="33"/>
        <v>0.43684009725086392</v>
      </c>
      <c r="BR50" s="21"/>
      <c r="BS50" s="35">
        <f t="shared" si="11"/>
        <v>44075</v>
      </c>
      <c r="BT50" s="24">
        <f t="shared" si="41"/>
        <v>1.3280950662805288E-2</v>
      </c>
      <c r="BU50" s="24">
        <f t="shared" si="40"/>
        <v>1.1893375019308469E-3</v>
      </c>
      <c r="BV50" s="24">
        <f t="shared" si="40"/>
        <v>5.4232781278174807E-3</v>
      </c>
      <c r="BW50" s="24">
        <f t="shared" si="40"/>
        <v>9.8994073717288624E-4</v>
      </c>
      <c r="BX50" s="24">
        <f t="shared" si="40"/>
        <v>3.2044330182831129E-3</v>
      </c>
      <c r="BY50" s="24">
        <f t="shared" si="40"/>
        <v>2.7503803004786695E-3</v>
      </c>
      <c r="BZ50" s="24">
        <f t="shared" si="40"/>
        <v>2.6619690537277897E-3</v>
      </c>
      <c r="CA50" s="24">
        <f t="shared" si="40"/>
        <v>3.9883027716362861E-4</v>
      </c>
      <c r="CB50" s="24">
        <f t="shared" si="40"/>
        <v>2.2879716080950337E-3</v>
      </c>
      <c r="CC50" s="24">
        <f t="shared" si="40"/>
        <v>0</v>
      </c>
      <c r="CD50" s="24">
        <f t="shared" si="40"/>
        <v>1.4014686307530888E-3</v>
      </c>
      <c r="CE50" s="24">
        <f t="shared" si="40"/>
        <v>4.0779455862394648E-4</v>
      </c>
      <c r="CF50" s="24">
        <f t="shared" si="14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4"/>
        <v>370.15343982999997</v>
      </c>
      <c r="S51" s="19">
        <f t="shared" si="5"/>
        <v>364.25606767371602</v>
      </c>
      <c r="T51" s="19">
        <f t="shared" si="6"/>
        <v>347.56360826690292</v>
      </c>
      <c r="U51" s="19">
        <f t="shared" si="7"/>
        <v>351.89424349930846</v>
      </c>
      <c r="V51" s="19"/>
      <c r="W51" s="20">
        <f t="shared" si="8"/>
        <v>368.39086443008955</v>
      </c>
      <c r="X51" s="21"/>
      <c r="Y51" s="41">
        <f t="shared" si="43"/>
        <v>3.746017580802441E-2</v>
      </c>
      <c r="Z51" s="24">
        <f t="shared" si="43"/>
        <v>4.4797803284279958E-2</v>
      </c>
      <c r="AA51" s="24">
        <f t="shared" si="43"/>
        <v>1.4015211502965252E-2</v>
      </c>
      <c r="AB51" s="24">
        <f t="shared" si="43"/>
        <v>5.1889013871284639E-2</v>
      </c>
      <c r="AC51" s="24">
        <f t="shared" si="43"/>
        <v>2.7203197168184312E-2</v>
      </c>
      <c r="AD51" s="24">
        <f t="shared" si="43"/>
        <v>4.9840063442677218E-2</v>
      </c>
      <c r="AE51" s="24">
        <f t="shared" si="43"/>
        <v>2.9408684584339317E-2</v>
      </c>
      <c r="AF51" s="24">
        <f t="shared" si="43"/>
        <v>3.9046414117131389E-2</v>
      </c>
      <c r="AG51" s="24">
        <f t="shared" si="43"/>
        <v>7.1294699027801833E-4</v>
      </c>
      <c r="AH51" s="24">
        <f t="shared" si="43"/>
        <v>2.9025661061457875E-2</v>
      </c>
      <c r="AI51" s="24">
        <f t="shared" si="43"/>
        <v>2.1805996343247092E-3</v>
      </c>
      <c r="AJ51" s="24">
        <f t="shared" si="43"/>
        <v>1.6857261679453339E-2</v>
      </c>
      <c r="AK51" s="24">
        <f t="shared" si="43"/>
        <v>2.7505821616409243E-2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3.7461055070310501E-2</v>
      </c>
      <c r="AP51" s="24">
        <f t="shared" si="37"/>
        <v>4.117331258781598E-2</v>
      </c>
      <c r="AQ51" s="24">
        <f t="shared" si="38"/>
        <v>3.9542750878139854E-2</v>
      </c>
      <c r="AR51" s="24">
        <f t="shared" si="39"/>
        <v>4.3190760725821065E-2</v>
      </c>
      <c r="AS51" s="24" t="e">
        <f t="shared" si="39"/>
        <v>#DIV/0!</v>
      </c>
      <c r="AT51" s="24">
        <f t="shared" si="39"/>
        <v>3.6942532876375278E-2</v>
      </c>
      <c r="AU51" s="21"/>
      <c r="AV51" s="24">
        <f t="shared" si="44"/>
        <v>0.40952370072503497</v>
      </c>
      <c r="AW51" s="24">
        <f t="shared" si="44"/>
        <v>0.46480177626384567</v>
      </c>
      <c r="AX51" s="24">
        <f t="shared" si="44"/>
        <v>0.36428221775056402</v>
      </c>
      <c r="AY51" s="24">
        <f t="shared" si="44"/>
        <v>0.50624136362303651</v>
      </c>
      <c r="AZ51" s="24">
        <f t="shared" si="44"/>
        <v>0.18111589496327696</v>
      </c>
      <c r="BA51" s="24">
        <f t="shared" si="44"/>
        <v>0.4734302865936344</v>
      </c>
      <c r="BB51" s="24">
        <f t="shared" si="44"/>
        <v>0.38074471401179788</v>
      </c>
      <c r="BC51" s="24">
        <f t="shared" si="44"/>
        <v>0.39977947819256898</v>
      </c>
      <c r="BD51" s="24">
        <f t="shared" si="42"/>
        <v>0.27065286243303488</v>
      </c>
      <c r="BE51" s="24">
        <f t="shared" si="42"/>
        <v>0.47633021163876976</v>
      </c>
      <c r="BF51" s="24">
        <f t="shared" si="42"/>
        <v>0.25577865324325977</v>
      </c>
      <c r="BG51" s="24">
        <f t="shared" si="42"/>
        <v>0.35389097105492784</v>
      </c>
      <c r="BH51" s="24">
        <f t="shared" si="42"/>
        <v>0.33481945044665573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0.40953660720593144</v>
      </c>
      <c r="BM51" s="24">
        <f t="shared" si="33"/>
        <v>0.45432858714040369</v>
      </c>
      <c r="BN51" s="24">
        <f t="shared" si="33"/>
        <v>0.45107753994893196</v>
      </c>
      <c r="BO51" s="24">
        <f t="shared" si="33"/>
        <v>0.46759075515119508</v>
      </c>
      <c r="BP51" s="24" t="e">
        <f t="shared" si="33"/>
        <v>#DIV/0!</v>
      </c>
      <c r="BQ51" s="24">
        <f t="shared" si="33"/>
        <v>0.42269107344749246</v>
      </c>
      <c r="BR51" s="21"/>
      <c r="BS51" s="35">
        <f t="shared" si="11"/>
        <v>44105</v>
      </c>
      <c r="BT51" s="24">
        <f t="shared" si="41"/>
        <v>1.6430045385634917E-2</v>
      </c>
      <c r="BU51" s="24">
        <f t="shared" si="40"/>
        <v>4.1893163678374725E-4</v>
      </c>
      <c r="BV51" s="24">
        <f t="shared" si="40"/>
        <v>5.108316476866168E-3</v>
      </c>
      <c r="BW51" s="24">
        <f t="shared" si="40"/>
        <v>2.2178072961759597E-3</v>
      </c>
      <c r="BX51" s="24">
        <f t="shared" si="40"/>
        <v>4.004404870246084E-3</v>
      </c>
      <c r="BY51" s="24">
        <f t="shared" si="40"/>
        <v>1.7760818012096341E-3</v>
      </c>
      <c r="BZ51" s="24">
        <f t="shared" si="40"/>
        <v>4.0200788201584792E-3</v>
      </c>
      <c r="CA51" s="24">
        <f t="shared" si="40"/>
        <v>2.039990818048187E-5</v>
      </c>
      <c r="CB51" s="24">
        <f t="shared" si="40"/>
        <v>1.7904630467093909E-3</v>
      </c>
      <c r="CC51" s="24">
        <f t="shared" si="40"/>
        <v>2.7185751494800936E-5</v>
      </c>
      <c r="CD51" s="24">
        <f t="shared" si="40"/>
        <v>7.4119537460596186E-4</v>
      </c>
      <c r="CE51" s="24">
        <f t="shared" si="40"/>
        <v>9.062384297181317E-4</v>
      </c>
      <c r="CF51" s="24">
        <f t="shared" si="14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4"/>
        <v>383.76830312999999</v>
      </c>
      <c r="S52" s="19">
        <f t="shared" si="5"/>
        <v>378.4175880527327</v>
      </c>
      <c r="T52" s="19">
        <f t="shared" si="6"/>
        <v>363.04101916149989</v>
      </c>
      <c r="U52" s="19">
        <f t="shared" si="7"/>
        <v>368.12673665283546</v>
      </c>
      <c r="V52" s="19"/>
      <c r="W52" s="20">
        <f t="shared" si="8"/>
        <v>383.2982735778287</v>
      </c>
      <c r="X52" s="21"/>
      <c r="Y52" s="41">
        <f t="shared" si="43"/>
        <v>3.67810862666762E-2</v>
      </c>
      <c r="Z52" s="24">
        <f t="shared" si="43"/>
        <v>3.4737618003715109E-2</v>
      </c>
      <c r="AA52" s="24">
        <f t="shared" si="43"/>
        <v>2.968207823016944E-2</v>
      </c>
      <c r="AB52" s="24">
        <f t="shared" si="43"/>
        <v>4.9011318636363432E-2</v>
      </c>
      <c r="AC52" s="24">
        <f t="shared" si="43"/>
        <v>2.820742280028754E-2</v>
      </c>
      <c r="AD52" s="24">
        <f t="shared" si="43"/>
        <v>4.3398446729844498E-2</v>
      </c>
      <c r="AE52" s="24">
        <f t="shared" si="43"/>
        <v>4.2254008763207729E-2</v>
      </c>
      <c r="AF52" s="24">
        <f t="shared" si="43"/>
        <v>3.9627060211513854E-2</v>
      </c>
      <c r="AG52" s="24">
        <f t="shared" si="43"/>
        <v>-3.2958242403724469E-4</v>
      </c>
      <c r="AH52" s="24">
        <f t="shared" si="43"/>
        <v>6.0716246885496705E-2</v>
      </c>
      <c r="AI52" s="24">
        <f t="shared" si="43"/>
        <v>2.9779192822485534E-3</v>
      </c>
      <c r="AJ52" s="24">
        <f t="shared" si="43"/>
        <v>3.4338187972402512E-2</v>
      </c>
      <c r="AK52" s="24">
        <f t="shared" si="43"/>
        <v>1.6763316107192727E-2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3.6781674394956054E-2</v>
      </c>
      <c r="AP52" s="24">
        <f t="shared" si="37"/>
        <v>3.8877925821408477E-2</v>
      </c>
      <c r="AQ52" s="24">
        <f t="shared" si="38"/>
        <v>4.453116070400398E-2</v>
      </c>
      <c r="AR52" s="24">
        <f t="shared" si="39"/>
        <v>4.6128896546041132E-2</v>
      </c>
      <c r="AS52" s="24" t="e">
        <f t="shared" si="39"/>
        <v>#DIV/0!</v>
      </c>
      <c r="AT52" s="24">
        <f t="shared" si="39"/>
        <v>4.0466283469871911E-2</v>
      </c>
      <c r="AU52" s="21"/>
      <c r="AV52" s="24">
        <f t="shared" si="44"/>
        <v>0.4011635994545284</v>
      </c>
      <c r="AW52" s="24">
        <f t="shared" si="44"/>
        <v>0.44769485767186534</v>
      </c>
      <c r="AX52" s="24">
        <f t="shared" si="44"/>
        <v>0.32931659021659221</v>
      </c>
      <c r="AY52" s="24">
        <f t="shared" si="44"/>
        <v>0.51438829030216993</v>
      </c>
      <c r="AZ52" s="24">
        <f t="shared" si="44"/>
        <v>0.19514906843663815</v>
      </c>
      <c r="BA52" s="24">
        <f t="shared" si="44"/>
        <v>0.52243019949145464</v>
      </c>
      <c r="BB52" s="24">
        <f t="shared" si="44"/>
        <v>0.35599238075492723</v>
      </c>
      <c r="BC52" s="24">
        <f t="shared" si="44"/>
        <v>0.37559528360120331</v>
      </c>
      <c r="BD52" s="24">
        <f t="shared" si="42"/>
        <v>0.18513840138594451</v>
      </c>
      <c r="BE52" s="24">
        <f t="shared" si="42"/>
        <v>0.49592848305490445</v>
      </c>
      <c r="BF52" s="24">
        <f t="shared" si="42"/>
        <v>0.25946325318998209</v>
      </c>
      <c r="BG52" s="24">
        <f t="shared" si="42"/>
        <v>0.35710240516249869</v>
      </c>
      <c r="BH52" s="24">
        <f t="shared" si="42"/>
        <v>0.2803592790061511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0.40117614470868834</v>
      </c>
      <c r="BM52" s="24">
        <f t="shared" si="33"/>
        <v>0.44940334653246583</v>
      </c>
      <c r="BN52" s="24">
        <f t="shared" si="33"/>
        <v>0.46336168657155308</v>
      </c>
      <c r="BO52" s="24">
        <f t="shared" si="33"/>
        <v>0.48133755010536383</v>
      </c>
      <c r="BP52" s="24" t="e">
        <f t="shared" si="33"/>
        <v>#DIV/0!</v>
      </c>
      <c r="BQ52" s="24">
        <f t="shared" si="33"/>
        <v>0.41570774543396638</v>
      </c>
      <c r="BR52" s="21"/>
      <c r="BS52" s="35">
        <f t="shared" si="11"/>
        <v>44136</v>
      </c>
      <c r="BT52" s="24">
        <f t="shared" si="41"/>
        <v>1.2830479759407099E-2</v>
      </c>
      <c r="BU52" s="24">
        <f t="shared" si="40"/>
        <v>8.6718317492101874E-4</v>
      </c>
      <c r="BV52" s="24">
        <f t="shared" si="40"/>
        <v>4.8921216731928037E-3</v>
      </c>
      <c r="BW52" s="24">
        <f t="shared" si="40"/>
        <v>2.2769431871538202E-3</v>
      </c>
      <c r="BX52" s="24">
        <f t="shared" si="40"/>
        <v>3.5284607250747058E-3</v>
      </c>
      <c r="BY52" s="24">
        <f t="shared" si="40"/>
        <v>2.5320464933073425E-3</v>
      </c>
      <c r="BZ52" s="24">
        <f t="shared" si="40"/>
        <v>4.0860980158972408E-3</v>
      </c>
      <c r="CA52" s="24">
        <f t="shared" si="40"/>
        <v>-9.0964743691907456E-6</v>
      </c>
      <c r="CB52" s="24">
        <f t="shared" si="40"/>
        <v>3.7148641018478318E-3</v>
      </c>
      <c r="CC52" s="24">
        <f t="shared" si="40"/>
        <v>3.5863517763772969E-5</v>
      </c>
      <c r="CD52" s="24">
        <f t="shared" si="40"/>
        <v>1.4798292432140075E-3</v>
      </c>
      <c r="CE52" s="24">
        <f t="shared" si="40"/>
        <v>5.4700417828125426E-4</v>
      </c>
      <c r="CF52" s="24">
        <f t="shared" si="14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4"/>
        <v>405.06469928000001</v>
      </c>
      <c r="S53" s="19">
        <f t="shared" si="5"/>
        <v>403.42765145564414</v>
      </c>
      <c r="T53" s="19">
        <f t="shared" si="6"/>
        <v>377.01970481251851</v>
      </c>
      <c r="U53" s="19">
        <f t="shared" si="7"/>
        <v>380.96876839557405</v>
      </c>
      <c r="V53" s="19"/>
      <c r="W53" s="20">
        <f t="shared" si="8"/>
        <v>396.37371591998334</v>
      </c>
      <c r="X53" s="21"/>
      <c r="Y53" s="41">
        <f t="shared" si="43"/>
        <v>5.548968800844678E-2</v>
      </c>
      <c r="Z53" s="24">
        <f t="shared" si="43"/>
        <v>9.0781953832517859E-2</v>
      </c>
      <c r="AA53" s="24">
        <f t="shared" si="43"/>
        <v>5.7039326476275187E-2</v>
      </c>
      <c r="AB53" s="24">
        <f t="shared" si="43"/>
        <v>6.1130004815624917E-2</v>
      </c>
      <c r="AC53" s="24">
        <f t="shared" si="43"/>
        <v>1.7026181006851271E-2</v>
      </c>
      <c r="AD53" s="24">
        <f t="shared" si="43"/>
        <v>2.0036664097355272E-2</v>
      </c>
      <c r="AE53" s="24">
        <f t="shared" si="43"/>
        <v>4.599497808029418E-2</v>
      </c>
      <c r="AF53" s="24">
        <f t="shared" si="43"/>
        <v>3.5773926722739491E-2</v>
      </c>
      <c r="AG53" s="24">
        <f t="shared" si="43"/>
        <v>7.6510973687669015E-3</v>
      </c>
      <c r="AH53" s="24">
        <f t="shared" si="43"/>
        <v>2.2062968179265674E-2</v>
      </c>
      <c r="AI53" s="24">
        <f t="shared" si="43"/>
        <v>0</v>
      </c>
      <c r="AJ53" s="24">
        <f t="shared" si="43"/>
        <v>6.1859471193697724E-2</v>
      </c>
      <c r="AK53" s="24">
        <f t="shared" si="43"/>
        <v>1.5101742822970721E-2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5.5492848096904801E-2</v>
      </c>
      <c r="AP53" s="24">
        <f t="shared" si="45"/>
        <v>6.6091175972048832E-2</v>
      </c>
      <c r="AQ53" s="24">
        <f t="shared" si="45"/>
        <v>3.8504424880980714E-2</v>
      </c>
      <c r="AR53" s="24">
        <f t="shared" si="39"/>
        <v>3.4884811300325058E-2</v>
      </c>
      <c r="AS53" s="24" t="e">
        <f t="shared" si="39"/>
        <v>#DIV/0!</v>
      </c>
      <c r="AT53" s="24">
        <f t="shared" si="39"/>
        <v>3.4112969568331986E-2</v>
      </c>
      <c r="AU53" s="21"/>
      <c r="AV53" s="24">
        <f t="shared" si="44"/>
        <v>0.42221197761885776</v>
      </c>
      <c r="AW53" s="24">
        <f t="shared" si="44"/>
        <v>0.51985458496269676</v>
      </c>
      <c r="AX53" s="24">
        <f t="shared" si="44"/>
        <v>0.36040404550350025</v>
      </c>
      <c r="AY53" s="24">
        <f t="shared" si="44"/>
        <v>0.54848787399153753</v>
      </c>
      <c r="AZ53" s="24">
        <f t="shared" si="44"/>
        <v>0.19133603924917941</v>
      </c>
      <c r="BA53" s="24">
        <f t="shared" si="44"/>
        <v>0.47576071932460784</v>
      </c>
      <c r="BB53" s="24">
        <f t="shared" si="44"/>
        <v>0.35959391571515287</v>
      </c>
      <c r="BC53" s="24">
        <f t="shared" si="44"/>
        <v>0.34116379357752491</v>
      </c>
      <c r="BD53" s="24">
        <f t="shared" si="42"/>
        <v>0.11166786689525821</v>
      </c>
      <c r="BE53" s="24">
        <f t="shared" si="42"/>
        <v>0.50647894247976355</v>
      </c>
      <c r="BF53" s="24">
        <f t="shared" si="42"/>
        <v>0.25518646138574153</v>
      </c>
      <c r="BG53" s="24">
        <f t="shared" si="42"/>
        <v>0.39079120622632324</v>
      </c>
      <c r="BH53" s="24">
        <f t="shared" si="42"/>
        <v>0.24761619166638038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0.42223113759178799</v>
      </c>
      <c r="BM53" s="24">
        <f t="shared" si="33"/>
        <v>0.48873838565929906</v>
      </c>
      <c r="BN53" s="24">
        <f t="shared" si="33"/>
        <v>0.46522954049339926</v>
      </c>
      <c r="BO53" s="24">
        <f t="shared" si="33"/>
        <v>0.47780746764978499</v>
      </c>
      <c r="BP53" s="24" t="e">
        <f t="shared" si="33"/>
        <v>#DIV/0!</v>
      </c>
      <c r="BQ53" s="24">
        <f t="shared" si="33"/>
        <v>0.40069332132132729</v>
      </c>
      <c r="BR53" s="21"/>
      <c r="BS53" s="35">
        <f t="shared" si="11"/>
        <v>44166</v>
      </c>
      <c r="BT53" s="24">
        <f t="shared" si="41"/>
        <v>3.3464593862731207E-2</v>
      </c>
      <c r="BU53" s="24">
        <f t="shared" si="40"/>
        <v>1.6550343594078476E-3</v>
      </c>
      <c r="BV53" s="24">
        <f t="shared" si="40"/>
        <v>6.1737409280844535E-3</v>
      </c>
      <c r="BW53" s="24">
        <f t="shared" si="40"/>
        <v>1.3630120687876037E-3</v>
      </c>
      <c r="BX53" s="24">
        <f t="shared" si="40"/>
        <v>1.63945552351063E-3</v>
      </c>
      <c r="BY53" s="24">
        <f t="shared" si="40"/>
        <v>2.770771312161446E-3</v>
      </c>
      <c r="BZ53" s="24">
        <f t="shared" si="40"/>
        <v>3.6989124124338084E-3</v>
      </c>
      <c r="CA53" s="24">
        <f t="shared" si="40"/>
        <v>2.036116203902983E-4</v>
      </c>
      <c r="CB53" s="24">
        <f t="shared" si="40"/>
        <v>1.3810649592408801E-3</v>
      </c>
      <c r="CC53" s="24">
        <f t="shared" si="40"/>
        <v>0</v>
      </c>
      <c r="CD53" s="24">
        <f t="shared" si="40"/>
        <v>2.6595975733179648E-3</v>
      </c>
      <c r="CE53" s="24">
        <f t="shared" si="40"/>
        <v>4.8327083009786469E-4</v>
      </c>
      <c r="CF53" s="24">
        <f t="shared" si="14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4"/>
        <v>422.54442569999998</v>
      </c>
      <c r="S54" s="19">
        <f t="shared" si="5"/>
        <v>420.38010197747872</v>
      </c>
      <c r="T54" s="19">
        <f t="shared" si="6"/>
        <v>386.76958069087686</v>
      </c>
      <c r="U54" s="19">
        <f t="shared" si="7"/>
        <v>389.599532780083</v>
      </c>
      <c r="V54" s="19"/>
      <c r="W54" s="20">
        <f t="shared" si="8"/>
        <v>411.67326376328407</v>
      </c>
      <c r="X54" s="21"/>
      <c r="Y54" s="41">
        <f t="shared" si="43"/>
        <v>4.3149207565559733E-2</v>
      </c>
      <c r="Z54" s="24">
        <f t="shared" si="43"/>
        <v>5.5166639474449664E-2</v>
      </c>
      <c r="AA54" s="24">
        <f t="shared" si="43"/>
        <v>4.5009534188554801E-2</v>
      </c>
      <c r="AB54" s="24">
        <f t="shared" si="43"/>
        <v>8.5797168487542486E-3</v>
      </c>
      <c r="AC54" s="24">
        <f t="shared" si="43"/>
        <v>9.2403593980685539E-3</v>
      </c>
      <c r="AD54" s="24">
        <f t="shared" si="43"/>
        <v>2.8138648535537492E-2</v>
      </c>
      <c r="AE54" s="24">
        <f t="shared" si="43"/>
        <v>3.7606100642857632E-2</v>
      </c>
      <c r="AF54" s="24">
        <f t="shared" si="43"/>
        <v>6.3007905774582484E-2</v>
      </c>
      <c r="AG54" s="24">
        <f t="shared" si="43"/>
        <v>0.13059915090123231</v>
      </c>
      <c r="AH54" s="24">
        <f t="shared" si="43"/>
        <v>4.0553883392622003E-2</v>
      </c>
      <c r="AI54" s="24">
        <f t="shared" si="43"/>
        <v>7.2698447751262663E-4</v>
      </c>
      <c r="AJ54" s="24">
        <f t="shared" si="43"/>
        <v>4.6018676210828779E-2</v>
      </c>
      <c r="AK54" s="24">
        <f t="shared" si="43"/>
        <v>1.9747242496211959E-2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4.3152924584813457E-2</v>
      </c>
      <c r="AP54" s="24">
        <f t="shared" si="45"/>
        <v>4.2021042585125068E-2</v>
      </c>
      <c r="AQ54" s="24">
        <f t="shared" si="45"/>
        <v>2.5860388074959273E-2</v>
      </c>
      <c r="AR54" s="24">
        <f t="shared" si="39"/>
        <v>2.2654781967710536E-2</v>
      </c>
      <c r="AS54" s="24" t="e">
        <f t="shared" si="39"/>
        <v>#DIV/0!</v>
      </c>
      <c r="AT54" s="24">
        <f t="shared" si="39"/>
        <v>3.8598795098687244E-2</v>
      </c>
      <c r="AU54" s="21"/>
      <c r="AV54" s="24">
        <f t="shared" si="44"/>
        <v>0.43906306620493862</v>
      </c>
      <c r="AW54" s="24">
        <f t="shared" si="44"/>
        <v>0.51306853586132251</v>
      </c>
      <c r="AX54" s="24">
        <f t="shared" si="44"/>
        <v>0.37078552322104996</v>
      </c>
      <c r="AY54" s="24">
        <f t="shared" si="44"/>
        <v>0.54412572459011876</v>
      </c>
      <c r="AZ54" s="24">
        <f t="shared" si="44"/>
        <v>0.18786444234192601</v>
      </c>
      <c r="BA54" s="24">
        <f t="shared" si="44"/>
        <v>0.5250064310280349</v>
      </c>
      <c r="BB54" s="24">
        <f t="shared" si="44"/>
        <v>0.43507756660535479</v>
      </c>
      <c r="BC54" s="24">
        <f t="shared" si="44"/>
        <v>0.40368674744273236</v>
      </c>
      <c r="BD54" s="24">
        <f t="shared" si="42"/>
        <v>0.24838092817505708</v>
      </c>
      <c r="BE54" s="24">
        <f t="shared" si="42"/>
        <v>0.5177921556517513</v>
      </c>
      <c r="BF54" s="24">
        <f t="shared" si="42"/>
        <v>0.26013989710338992</v>
      </c>
      <c r="BG54" s="24">
        <f t="shared" si="42"/>
        <v>0.36625686614228425</v>
      </c>
      <c r="BH54" s="24">
        <f t="shared" si="42"/>
        <v>0.23333064403041992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0.43908211226655913</v>
      </c>
      <c r="BM54" s="24">
        <f t="shared" si="33"/>
        <v>0.4889539717664948</v>
      </c>
      <c r="BN54" s="24">
        <f t="shared" si="33"/>
        <v>0.47171298964032871</v>
      </c>
      <c r="BO54" s="24">
        <f t="shared" si="33"/>
        <v>0.49042482617935734</v>
      </c>
      <c r="BP54" s="24" t="e">
        <f t="shared" si="33"/>
        <v>#DIV/0!</v>
      </c>
      <c r="BQ54" s="24">
        <f t="shared" si="33"/>
        <v>0.44124863009513104</v>
      </c>
      <c r="BR54" s="21"/>
      <c r="BS54" s="35">
        <f t="shared" si="11"/>
        <v>44197</v>
      </c>
      <c r="BT54" s="24">
        <f t="shared" si="41"/>
        <v>2.1015828321547886E-2</v>
      </c>
      <c r="BU54" s="24">
        <f t="shared" si="40"/>
        <v>1.3078992618165263E-3</v>
      </c>
      <c r="BV54" s="24">
        <f t="shared" si="40"/>
        <v>8.7112710427714841E-4</v>
      </c>
      <c r="BW54" s="24">
        <f t="shared" si="40"/>
        <v>7.1277007291971979E-4</v>
      </c>
      <c r="BX54" s="24">
        <f t="shared" si="40"/>
        <v>2.2250472828967667E-3</v>
      </c>
      <c r="BY54" s="24">
        <f t="shared" si="40"/>
        <v>2.2450404740608819E-3</v>
      </c>
      <c r="BZ54" s="24">
        <f t="shared" si="40"/>
        <v>6.3931288773394872E-3</v>
      </c>
      <c r="CA54" s="24">
        <f t="shared" si="40"/>
        <v>3.3179922871047632E-3</v>
      </c>
      <c r="CB54" s="24">
        <f t="shared" si="40"/>
        <v>2.4581380771679521E-3</v>
      </c>
      <c r="CC54" s="24">
        <f t="shared" si="40"/>
        <v>8.0244525589803551E-6</v>
      </c>
      <c r="CD54" s="24">
        <f t="shared" si="40"/>
        <v>1.9904757766652406E-3</v>
      </c>
      <c r="CE54" s="24">
        <f t="shared" si="40"/>
        <v>6.0775081536920694E-4</v>
      </c>
      <c r="CF54" s="24">
        <f t="shared" si="14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4"/>
        <v>438.58594356000003</v>
      </c>
      <c r="S55" s="19">
        <f t="shared" si="5"/>
        <v>436.11133570447669</v>
      </c>
      <c r="T55" s="19">
        <f t="shared" si="6"/>
        <v>401.68105467965751</v>
      </c>
      <c r="U55" s="19">
        <f t="shared" si="7"/>
        <v>403.39894681881049</v>
      </c>
      <c r="V55" s="19"/>
      <c r="W55" s="20">
        <f t="shared" si="8"/>
        <v>428.65952321316945</v>
      </c>
      <c r="X55" s="21"/>
      <c r="Y55" s="41">
        <f t="shared" si="43"/>
        <v>3.7966819709376542E-2</v>
      </c>
      <c r="Z55" s="24">
        <f t="shared" si="43"/>
        <v>3.7036715758647309E-2</v>
      </c>
      <c r="AA55" s="24">
        <f t="shared" si="43"/>
        <v>3.0453632104925354E-2</v>
      </c>
      <c r="AB55" s="24">
        <f t="shared" si="43"/>
        <v>3.6687534292315638E-2</v>
      </c>
      <c r="AC55" s="24">
        <f t="shared" si="43"/>
        <v>1.348133768694737E-2</v>
      </c>
      <c r="AD55" s="24">
        <f t="shared" si="43"/>
        <v>4.2147345373069411E-2</v>
      </c>
      <c r="AE55" s="24">
        <f t="shared" si="43"/>
        <v>6.3096257325731653E-2</v>
      </c>
      <c r="AF55" s="24">
        <f t="shared" si="43"/>
        <v>4.8339095098664187E-2</v>
      </c>
      <c r="AG55" s="24">
        <f t="shared" si="43"/>
        <v>3.3382260340475645E-2</v>
      </c>
      <c r="AH55" s="24">
        <f t="shared" si="43"/>
        <v>2.8204622180624694E-2</v>
      </c>
      <c r="AI55" s="24">
        <f t="shared" si="43"/>
        <v>1.7310330300555288E-2</v>
      </c>
      <c r="AJ55" s="24">
        <f t="shared" si="43"/>
        <v>5.7824229855675924E-2</v>
      </c>
      <c r="AK55" s="24">
        <f t="shared" si="43"/>
        <v>2.8353257840594059E-2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3.7964097700319277E-2</v>
      </c>
      <c r="AP55" s="24">
        <f t="shared" si="45"/>
        <v>3.7421451807537531E-2</v>
      </c>
      <c r="AQ55" s="24">
        <f t="shared" si="45"/>
        <v>3.8553895479951361E-2</v>
      </c>
      <c r="AR55" s="24">
        <f t="shared" si="39"/>
        <v>3.5419483027246956E-2</v>
      </c>
      <c r="AS55" s="24" t="e">
        <f t="shared" si="39"/>
        <v>#DIV/0!</v>
      </c>
      <c r="AT55" s="24">
        <f t="shared" si="39"/>
        <v>4.12615074746574E-2</v>
      </c>
      <c r="AU55" s="21"/>
      <c r="AV55" s="24">
        <f t="shared" si="44"/>
        <v>0.46122323191097725</v>
      </c>
      <c r="AW55" s="24">
        <f t="shared" si="44"/>
        <v>0.52475320766267886</v>
      </c>
      <c r="AX55" s="24">
        <f t="shared" si="44"/>
        <v>0.39034692810885518</v>
      </c>
      <c r="AY55" s="24">
        <f t="shared" si="44"/>
        <v>0.56827195659172625</v>
      </c>
      <c r="AZ55" s="24">
        <f t="shared" si="44"/>
        <v>0.19650928819125535</v>
      </c>
      <c r="BA55" s="24">
        <f t="shared" si="44"/>
        <v>0.54526028689060091</v>
      </c>
      <c r="BB55" s="24">
        <f t="shared" si="44"/>
        <v>0.51299944118260443</v>
      </c>
      <c r="BC55" s="24">
        <f t="shared" si="44"/>
        <v>0.44543164717688399</v>
      </c>
      <c r="BD55" s="24">
        <f t="shared" si="42"/>
        <v>0.26118316685100074</v>
      </c>
      <c r="BE55" s="24">
        <f t="shared" si="42"/>
        <v>0.49680211741498437</v>
      </c>
      <c r="BF55" s="24">
        <f t="shared" si="42"/>
        <v>0.21135291490435204</v>
      </c>
      <c r="BG55" s="24">
        <f t="shared" si="42"/>
        <v>0.45220377344778084</v>
      </c>
      <c r="BH55" s="24">
        <f t="shared" si="42"/>
        <v>0.25168873819605242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0.46123113949637173</v>
      </c>
      <c r="BM55" s="24">
        <f t="shared" si="33"/>
        <v>0.50631388426001611</v>
      </c>
      <c r="BN55" s="24">
        <f t="shared" si="33"/>
        <v>0.49548874420597344</v>
      </c>
      <c r="BO55" s="24">
        <f t="shared" si="33"/>
        <v>0.50293286170254525</v>
      </c>
      <c r="BP55" s="24" t="e">
        <f t="shared" si="33"/>
        <v>#DIV/0!</v>
      </c>
      <c r="BQ55" s="24">
        <f t="shared" si="33"/>
        <v>0.46695735764008361</v>
      </c>
      <c r="BR55" s="21"/>
      <c r="BS55" s="35">
        <f t="shared" si="11"/>
        <v>44228</v>
      </c>
      <c r="BT55" s="24">
        <f t="shared" si="41"/>
        <v>1.427174478155918E-2</v>
      </c>
      <c r="BU55" s="24">
        <f t="shared" si="40"/>
        <v>8.8650807024187464E-4</v>
      </c>
      <c r="BV55" s="24">
        <f t="shared" si="40"/>
        <v>3.601561982297526E-3</v>
      </c>
      <c r="BW55" s="24">
        <f t="shared" si="40"/>
        <v>1.0061014105173559E-3</v>
      </c>
      <c r="BX55" s="24">
        <f t="shared" si="40"/>
        <v>3.284819330714249E-3</v>
      </c>
      <c r="BY55" s="24">
        <f t="shared" si="40"/>
        <v>3.7467572300847272E-3</v>
      </c>
      <c r="BZ55" s="24">
        <f t="shared" si="40"/>
        <v>4.9981236095990901E-3</v>
      </c>
      <c r="CA55" s="24">
        <f t="shared" si="40"/>
        <v>9.1920627632886809E-4</v>
      </c>
      <c r="CB55" s="24">
        <f t="shared" si="40"/>
        <v>1.7053450087565706E-3</v>
      </c>
      <c r="CC55" s="24">
        <f t="shared" si="40"/>
        <v>1.8330098925545485E-4</v>
      </c>
      <c r="CD55" s="24">
        <f t="shared" si="40"/>
        <v>2.507989066123921E-3</v>
      </c>
      <c r="CE55" s="24">
        <f t="shared" si="40"/>
        <v>8.5303758224073128E-4</v>
      </c>
      <c r="CF55" s="24">
        <f t="shared" si="14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4"/>
        <v>453.18206275000006</v>
      </c>
      <c r="S56" s="19">
        <f t="shared" si="5"/>
        <v>449.8901650508102</v>
      </c>
      <c r="T56" s="19">
        <f t="shared" si="6"/>
        <v>413.45595403011521</v>
      </c>
      <c r="U56" s="19">
        <f t="shared" si="7"/>
        <v>414.56190829875521</v>
      </c>
      <c r="V56" s="19"/>
      <c r="W56" s="20">
        <f t="shared" si="8"/>
        <v>443.52509679099813</v>
      </c>
      <c r="X56" s="21"/>
      <c r="Y56" s="41">
        <f t="shared" si="43"/>
        <v>3.3275381484669353E-2</v>
      </c>
      <c r="Z56" s="24">
        <f t="shared" si="43"/>
        <v>3.1601893102288781E-2</v>
      </c>
      <c r="AA56" s="24">
        <f t="shared" si="43"/>
        <v>5.5980365747119842E-2</v>
      </c>
      <c r="AB56" s="24">
        <f t="shared" si="43"/>
        <v>3.4240843967085599E-2</v>
      </c>
      <c r="AC56" s="24">
        <f t="shared" si="43"/>
        <v>2.0548722137761377E-2</v>
      </c>
      <c r="AD56" s="24">
        <f t="shared" si="43"/>
        <v>2.8825138810836703E-2</v>
      </c>
      <c r="AE56" s="24">
        <f t="shared" si="43"/>
        <v>2.8602771125771698E-2</v>
      </c>
      <c r="AF56" s="24">
        <f t="shared" si="43"/>
        <v>4.1131521586237785E-2</v>
      </c>
      <c r="AG56" s="24">
        <f t="shared" si="43"/>
        <v>1.6229692947634655E-2</v>
      </c>
      <c r="AH56" s="24">
        <f t="shared" si="43"/>
        <v>1.7362375541453368E-2</v>
      </c>
      <c r="AI56" s="24">
        <f t="shared" si="43"/>
        <v>0.23368658633544603</v>
      </c>
      <c r="AJ56" s="24">
        <f t="shared" si="43"/>
        <v>3.9193972899906226E-2</v>
      </c>
      <c r="AK56" s="24">
        <f t="shared" si="43"/>
        <v>2.3755804596018448E-2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3.3279952092224896E-2</v>
      </c>
      <c r="AP56" s="24">
        <f t="shared" si="45"/>
        <v>3.159475165688086E-2</v>
      </c>
      <c r="AQ56" s="24">
        <f t="shared" si="45"/>
        <v>2.931405206513471E-2</v>
      </c>
      <c r="AR56" s="24">
        <f t="shared" si="39"/>
        <v>2.7672262329823782E-2</v>
      </c>
      <c r="AS56" s="24" t="e">
        <f t="shared" si="39"/>
        <v>#DIV/0!</v>
      </c>
      <c r="AT56" s="24">
        <f t="shared" si="39"/>
        <v>3.4679209892267249E-2</v>
      </c>
      <c r="AU56" s="21"/>
      <c r="AV56" s="24">
        <f t="shared" si="44"/>
        <v>0.45912969283276461</v>
      </c>
      <c r="AW56" s="24">
        <f t="shared" si="44"/>
        <v>0.52420724793064122</v>
      </c>
      <c r="AX56" s="24">
        <f t="shared" si="44"/>
        <v>0.43628221864421746</v>
      </c>
      <c r="AY56" s="24">
        <f t="shared" si="44"/>
        <v>0.55811163549424969</v>
      </c>
      <c r="AZ56" s="24">
        <f t="shared" si="44"/>
        <v>0.19587237395738866</v>
      </c>
      <c r="BA56" s="24">
        <f t="shared" si="44"/>
        <v>0.54904061579714081</v>
      </c>
      <c r="BB56" s="24">
        <f t="shared" si="44"/>
        <v>0.5099544310070625</v>
      </c>
      <c r="BC56" s="24">
        <f t="shared" si="44"/>
        <v>0.45239088300236285</v>
      </c>
      <c r="BD56" s="24">
        <f t="shared" si="42"/>
        <v>0.1878338108096993</v>
      </c>
      <c r="BE56" s="24">
        <f t="shared" si="42"/>
        <v>0.46637773891321355</v>
      </c>
      <c r="BF56" s="24">
        <f t="shared" si="42"/>
        <v>0.27974075515861418</v>
      </c>
      <c r="BG56" s="24">
        <f t="shared" si="42"/>
        <v>0.46098402013672413</v>
      </c>
      <c r="BH56" s="24">
        <f t="shared" si="42"/>
        <v>0.25323612645011551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0.45913731990191819</v>
      </c>
      <c r="BM56" s="24">
        <f t="shared" si="46"/>
        <v>0.50534478524727877</v>
      </c>
      <c r="BN56" s="24">
        <f t="shared" si="46"/>
        <v>0.48926450723380688</v>
      </c>
      <c r="BO56" s="24">
        <f t="shared" si="46"/>
        <v>0.49412448472937687</v>
      </c>
      <c r="BP56" s="24" t="e">
        <f t="shared" si="46"/>
        <v>#DIV/0!</v>
      </c>
      <c r="BQ56" s="24">
        <f t="shared" si="46"/>
        <v>0.45866726993147622</v>
      </c>
      <c r="BR56" s="21"/>
      <c r="BS56" s="35">
        <f t="shared" si="11"/>
        <v>44256</v>
      </c>
      <c r="BT56" s="24">
        <f t="shared" si="41"/>
        <v>1.2166575729765754E-2</v>
      </c>
      <c r="BU56" s="24">
        <f t="shared" si="40"/>
        <v>1.6177980653582843E-3</v>
      </c>
      <c r="BV56" s="24">
        <f t="shared" si="40"/>
        <v>3.3572310796714478E-3</v>
      </c>
      <c r="BW56" s="24">
        <f t="shared" si="40"/>
        <v>1.4973587865452908E-3</v>
      </c>
      <c r="BX56" s="24">
        <f t="shared" si="40"/>
        <v>2.2555804666168932E-3</v>
      </c>
      <c r="BY56" s="24">
        <f t="shared" si="40"/>
        <v>1.7395991404125747E-3</v>
      </c>
      <c r="BZ56" s="24">
        <f t="shared" si="40"/>
        <v>4.2953797290133499E-3</v>
      </c>
      <c r="CA56" s="24">
        <f t="shared" si="40"/>
        <v>4.4492322425085216E-4</v>
      </c>
      <c r="CB56" s="24">
        <f t="shared" si="40"/>
        <v>1.0399134484390055E-3</v>
      </c>
      <c r="CC56" s="24">
        <f t="shared" si="40"/>
        <v>2.425287465870161E-3</v>
      </c>
      <c r="CD56" s="24">
        <f t="shared" si="40"/>
        <v>1.7324675517148994E-3</v>
      </c>
      <c r="CE56" s="24">
        <f t="shared" si="40"/>
        <v>7.0809870434867075E-4</v>
      </c>
      <c r="CF56" s="24">
        <f t="shared" si="14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4"/>
        <v>471.91633429000001</v>
      </c>
      <c r="S57" s="19">
        <f t="shared" si="5"/>
        <v>467.61028577313931</v>
      </c>
      <c r="T57" s="19">
        <f t="shared" si="6"/>
        <v>431.8206764983762</v>
      </c>
      <c r="U57" s="19">
        <f t="shared" si="7"/>
        <v>433.81241417704018</v>
      </c>
      <c r="V57" s="19"/>
      <c r="W57" s="20">
        <f t="shared" si="8"/>
        <v>463.82112983954988</v>
      </c>
      <c r="X57" s="21"/>
      <c r="Y57" s="41">
        <f t="shared" si="43"/>
        <v>4.1338639580825509E-2</v>
      </c>
      <c r="Z57" s="24">
        <f t="shared" si="43"/>
        <v>3.5027585021382146E-2</v>
      </c>
      <c r="AA57" s="24">
        <f t="shared" si="43"/>
        <v>4.3503872444048186E-2</v>
      </c>
      <c r="AB57" s="24">
        <f t="shared" si="43"/>
        <v>6.1157064024828456E-2</v>
      </c>
      <c r="AC57" s="24">
        <f t="shared" si="43"/>
        <v>5.0824050472702886E-2</v>
      </c>
      <c r="AD57" s="24">
        <f t="shared" si="43"/>
        <v>4.2433048143023955E-2</v>
      </c>
      <c r="AE57" s="24">
        <f t="shared" si="43"/>
        <v>3.0560938890199951E-2</v>
      </c>
      <c r="AF57" s="24">
        <f t="shared" si="43"/>
        <v>6.0413976111403311E-2</v>
      </c>
      <c r="AG57" s="24">
        <f t="shared" si="43"/>
        <v>9.0378004810744983E-3</v>
      </c>
      <c r="AH57" s="24">
        <f t="shared" si="43"/>
        <v>2.7959576223736349E-2</v>
      </c>
      <c r="AI57" s="24">
        <f t="shared" si="43"/>
        <v>6.1086936672820613E-2</v>
      </c>
      <c r="AJ57" s="24">
        <f t="shared" si="43"/>
        <v>3.2407317543603043E-2</v>
      </c>
      <c r="AK57" s="24">
        <f t="shared" si="43"/>
        <v>4.4970134073046619E-2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4.1339393325315221E-2</v>
      </c>
      <c r="AP57" s="24">
        <f t="shared" si="45"/>
        <v>3.93876596976237E-2</v>
      </c>
      <c r="AQ57" s="24">
        <f t="shared" si="45"/>
        <v>4.4417603106819303E-2</v>
      </c>
      <c r="AR57" s="24">
        <f t="shared" si="39"/>
        <v>4.6435780743299793E-2</v>
      </c>
      <c r="AS57" s="24" t="e">
        <f t="shared" si="39"/>
        <v>#DIV/0!</v>
      </c>
      <c r="AT57" s="24">
        <f t="shared" si="39"/>
        <v>4.576073190761476E-2</v>
      </c>
      <c r="AU57" s="21"/>
      <c r="AV57" s="24">
        <f t="shared" si="44"/>
        <v>0.48758794042715747</v>
      </c>
      <c r="AW57" s="24">
        <f t="shared" si="44"/>
        <v>0.52321513433981925</v>
      </c>
      <c r="AX57" s="24">
        <f t="shared" si="44"/>
        <v>0.466712027935406</v>
      </c>
      <c r="AY57" s="24">
        <f t="shared" si="44"/>
        <v>0.61873222008697493</v>
      </c>
      <c r="AZ57" s="24">
        <f t="shared" si="44"/>
        <v>0.23961324344643109</v>
      </c>
      <c r="BA57" s="24">
        <f t="shared" si="44"/>
        <v>0.58063776785260868</v>
      </c>
      <c r="BB57" s="24">
        <f t="shared" si="44"/>
        <v>0.5198596855903197</v>
      </c>
      <c r="BC57" s="24">
        <f t="shared" si="44"/>
        <v>0.53320878972637864</v>
      </c>
      <c r="BD57" s="24">
        <f t="shared" si="42"/>
        <v>0.25769879916309923</v>
      </c>
      <c r="BE57" s="24">
        <f t="shared" si="42"/>
        <v>0.47500720321095691</v>
      </c>
      <c r="BF57" s="24">
        <f t="shared" si="42"/>
        <v>0.3649404768580653</v>
      </c>
      <c r="BG57" s="24">
        <f t="shared" si="42"/>
        <v>0.47670326349010006</v>
      </c>
      <c r="BH57" s="24">
        <f t="shared" si="42"/>
        <v>0.29514178998201213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0.48759606697126356</v>
      </c>
      <c r="BM57" s="24">
        <f t="shared" si="46"/>
        <v>0.52128559281278597</v>
      </c>
      <c r="BN57" s="24">
        <f t="shared" si="46"/>
        <v>0.52432143050104796</v>
      </c>
      <c r="BO57" s="24">
        <f t="shared" si="46"/>
        <v>0.53251415750031961</v>
      </c>
      <c r="BP57" s="24" t="e">
        <f t="shared" si="46"/>
        <v>#DIV/0!</v>
      </c>
      <c r="BQ57" s="24">
        <f t="shared" si="46"/>
        <v>0.50786942028139692</v>
      </c>
      <c r="BR57" s="21"/>
      <c r="BS57" s="35">
        <f t="shared" si="11"/>
        <v>44287</v>
      </c>
      <c r="BT57" s="24">
        <f t="shared" si="41"/>
        <v>1.3463609542860267E-2</v>
      </c>
      <c r="BU57" s="24">
        <f t="shared" si="40"/>
        <v>1.2848613288641399E-3</v>
      </c>
      <c r="BV57" s="24">
        <f t="shared" si="40"/>
        <v>6.0019034526282867E-3</v>
      </c>
      <c r="BW57" s="24">
        <f t="shared" si="40"/>
        <v>3.6578676740740019E-3</v>
      </c>
      <c r="BX57" s="24">
        <f t="shared" si="40"/>
        <v>3.3061049282122972E-3</v>
      </c>
      <c r="BY57" s="24">
        <f t="shared" si="40"/>
        <v>1.8502881769023745E-3</v>
      </c>
      <c r="BZ57" s="24">
        <f t="shared" si="40"/>
        <v>6.3570220874206804E-3</v>
      </c>
      <c r="CA57" s="24">
        <f t="shared" si="40"/>
        <v>2.4367631596078045E-4</v>
      </c>
      <c r="CB57" s="24">
        <f t="shared" si="40"/>
        <v>1.648838896103396E-3</v>
      </c>
      <c r="CC57" s="24">
        <f t="shared" si="40"/>
        <v>7.5694887091453267E-4</v>
      </c>
      <c r="CD57" s="24">
        <f t="shared" si="40"/>
        <v>1.4406863550956398E-3</v>
      </c>
      <c r="CE57" s="24">
        <f t="shared" si="40"/>
        <v>1.3280931381040285E-3</v>
      </c>
      <c r="CF57" s="24">
        <f t="shared" si="14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4"/>
        <v>486.76126409000005</v>
      </c>
      <c r="S58" s="19">
        <f t="shared" si="5"/>
        <v>481.79052326283994</v>
      </c>
      <c r="T58" s="19">
        <f t="shared" si="6"/>
        <v>447.26251901387656</v>
      </c>
      <c r="U58" s="19">
        <f t="shared" si="7"/>
        <v>450.18350152143847</v>
      </c>
      <c r="V58" s="19"/>
      <c r="W58" s="20">
        <f t="shared" si="8"/>
        <v>481.10315880391744</v>
      </c>
      <c r="X58" s="21"/>
      <c r="Y58" s="41">
        <f t="shared" si="43"/>
        <v>3.1457044157977565E-2</v>
      </c>
      <c r="Z58" s="24">
        <f t="shared" si="43"/>
        <v>2.7329130749933483E-2</v>
      </c>
      <c r="AA58" s="24">
        <f t="shared" si="43"/>
        <v>1.2081668608302953E-2</v>
      </c>
      <c r="AB58" s="24">
        <f t="shared" si="43"/>
        <v>6.3265996849432238E-2</v>
      </c>
      <c r="AC58" s="24">
        <f t="shared" si="43"/>
        <v>2.8002941749943666E-2</v>
      </c>
      <c r="AD58" s="24">
        <f t="shared" si="43"/>
        <v>1.1595345543706781E-2</v>
      </c>
      <c r="AE58" s="24">
        <f t="shared" si="43"/>
        <v>3.8651033844884441E-2</v>
      </c>
      <c r="AF58" s="24">
        <f t="shared" si="43"/>
        <v>4.5133309807158462E-2</v>
      </c>
      <c r="AG58" s="24">
        <f t="shared" si="43"/>
        <v>1.4926482647031891E-2</v>
      </c>
      <c r="AH58" s="24">
        <f t="shared" si="43"/>
        <v>3.3715519019336782E-2</v>
      </c>
      <c r="AI58" s="24">
        <f t="shared" si="43"/>
        <v>0</v>
      </c>
      <c r="AJ58" s="24">
        <f t="shared" si="43"/>
        <v>2.3829554711851442E-2</v>
      </c>
      <c r="AK58" s="24">
        <f t="shared" si="43"/>
        <v>2.8293959873119556E-2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3.1456698404674466E-2</v>
      </c>
      <c r="AP58" s="24">
        <f t="shared" si="45"/>
        <v>3.0324904992744761E-2</v>
      </c>
      <c r="AQ58" s="24">
        <f t="shared" si="45"/>
        <v>3.5759849761521245E-2</v>
      </c>
      <c r="AR58" s="24">
        <f t="shared" si="39"/>
        <v>3.7737710608062969E-2</v>
      </c>
      <c r="AS58" s="24" t="e">
        <f t="shared" si="39"/>
        <v>#DIV/0!</v>
      </c>
      <c r="AT58" s="24">
        <f t="shared" si="39"/>
        <v>3.7260115705263219E-2</v>
      </c>
      <c r="AU58" s="21"/>
      <c r="AV58" s="24">
        <f t="shared" si="44"/>
        <v>0.50951894065908299</v>
      </c>
      <c r="AW58" s="24">
        <f t="shared" si="44"/>
        <v>0.55911484302433601</v>
      </c>
      <c r="AX58" s="24">
        <f t="shared" si="44"/>
        <v>0.49793130848691991</v>
      </c>
      <c r="AY58" s="24">
        <f t="shared" si="44"/>
        <v>0.63731348311332137</v>
      </c>
      <c r="AZ58" s="24">
        <f t="shared" si="44"/>
        <v>0.2652813726229728</v>
      </c>
      <c r="BA58" s="24">
        <f t="shared" si="44"/>
        <v>0.54461789014632167</v>
      </c>
      <c r="BB58" s="24">
        <f t="shared" si="44"/>
        <v>0.54108191210119716</v>
      </c>
      <c r="BC58" s="24">
        <f t="shared" si="44"/>
        <v>0.57891406985007476</v>
      </c>
      <c r="BD58" s="24">
        <f t="shared" si="42"/>
        <v>0.27213190986973124</v>
      </c>
      <c r="BE58" s="24">
        <f t="shared" si="42"/>
        <v>0.44484256129459743</v>
      </c>
      <c r="BF58" s="24">
        <f t="shared" si="42"/>
        <v>0.36015808117027248</v>
      </c>
      <c r="BG58" s="24">
        <f t="shared" si="42"/>
        <v>0.4873930258674104</v>
      </c>
      <c r="BH58" s="24">
        <f t="shared" si="42"/>
        <v>0.31814713016240015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0.50952878677903812</v>
      </c>
      <c r="BM58" s="24">
        <f t="shared" si="46"/>
        <v>0.5396648493889038</v>
      </c>
      <c r="BN58" s="24">
        <f t="shared" si="46"/>
        <v>0.52042701811365055</v>
      </c>
      <c r="BO58" s="24">
        <f t="shared" si="46"/>
        <v>0.52597028784189614</v>
      </c>
      <c r="BP58" s="24" t="e">
        <f t="shared" si="46"/>
        <v>#DIV/0!</v>
      </c>
      <c r="BQ58" s="24">
        <f t="shared" si="46"/>
        <v>0.51832146799863832</v>
      </c>
      <c r="BR58" s="21"/>
      <c r="BS58" s="35">
        <f t="shared" si="11"/>
        <v>44317</v>
      </c>
      <c r="BT58" s="24">
        <f t="shared" si="41"/>
        <v>1.0440879218122439E-2</v>
      </c>
      <c r="BU58" s="24">
        <f t="shared" si="40"/>
        <v>3.5756692692804585E-4</v>
      </c>
      <c r="BV58" s="24">
        <f t="shared" si="40"/>
        <v>6.3270376440263416E-3</v>
      </c>
      <c r="BW58" s="24">
        <f t="shared" si="40"/>
        <v>2.0337632456344469E-3</v>
      </c>
      <c r="BX58" s="24">
        <f t="shared" si="40"/>
        <v>9.0438278299557063E-4</v>
      </c>
      <c r="BY58" s="24">
        <f t="shared" si="40"/>
        <v>2.3158770037180892E-3</v>
      </c>
      <c r="BZ58" s="24">
        <f t="shared" si="40"/>
        <v>4.8361186090065582E-3</v>
      </c>
      <c r="CA58" s="24">
        <f t="shared" si="40"/>
        <v>3.899630904354263E-4</v>
      </c>
      <c r="CB58" s="24">
        <f t="shared" si="40"/>
        <v>1.9627344354921773E-3</v>
      </c>
      <c r="CC58" s="24">
        <f t="shared" si="40"/>
        <v>0</v>
      </c>
      <c r="CD58" s="24">
        <f t="shared" si="40"/>
        <v>1.0502710049496735E-3</v>
      </c>
      <c r="CE58" s="24">
        <f t="shared" si="40"/>
        <v>8.3851334427609227E-4</v>
      </c>
      <c r="CF58" s="24">
        <f t="shared" si="14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4"/>
        <v>500.65073540000014</v>
      </c>
      <c r="S59" s="19">
        <f t="shared" si="5"/>
        <v>494.98597216424059</v>
      </c>
      <c r="T59" s="19">
        <f t="shared" si="6"/>
        <v>458.52649899616176</v>
      </c>
      <c r="U59" s="19">
        <f t="shared" si="7"/>
        <v>461.72085774550482</v>
      </c>
      <c r="V59" s="19"/>
      <c r="W59" s="20">
        <f t="shared" si="8"/>
        <v>495.50093869556162</v>
      </c>
      <c r="X59" s="21"/>
      <c r="Y59" s="41">
        <f t="shared" si="43"/>
        <v>2.8534883353045437E-2</v>
      </c>
      <c r="Z59" s="24">
        <f t="shared" si="43"/>
        <v>2.5799326539758916E-2</v>
      </c>
      <c r="AA59" s="24">
        <f t="shared" si="43"/>
        <v>7.1830675088654594E-2</v>
      </c>
      <c r="AB59" s="24">
        <f t="shared" si="43"/>
        <v>1.6184724965087938E-2</v>
      </c>
      <c r="AC59" s="24">
        <f t="shared" si="43"/>
        <v>2.0084946176662566E-2</v>
      </c>
      <c r="AD59" s="24">
        <f t="shared" si="43"/>
        <v>3.3837344464580532E-2</v>
      </c>
      <c r="AE59" s="24">
        <f t="shared" si="43"/>
        <v>4.4687399366620806E-2</v>
      </c>
      <c r="AF59" s="24">
        <f t="shared" si="43"/>
        <v>2.74158741473709E-2</v>
      </c>
      <c r="AG59" s="24">
        <f t="shared" si="43"/>
        <v>6.0774552709703888E-2</v>
      </c>
      <c r="AH59" s="24">
        <f t="shared" si="43"/>
        <v>3.1562245454687332E-2</v>
      </c>
      <c r="AI59" s="24">
        <f t="shared" si="43"/>
        <v>8.5815770216965959E-3</v>
      </c>
      <c r="AJ59" s="24">
        <f t="shared" si="43"/>
        <v>2.247064076937777E-2</v>
      </c>
      <c r="AK59" s="24">
        <f t="shared" si="43"/>
        <v>2.5606729086396163E-2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2.8534463061612891E-2</v>
      </c>
      <c r="AP59" s="24">
        <f t="shared" si="45"/>
        <v>2.7388352954800466E-2</v>
      </c>
      <c r="AQ59" s="24">
        <f t="shared" si="45"/>
        <v>2.5184269871573406E-2</v>
      </c>
      <c r="AR59" s="24">
        <f t="shared" si="39"/>
        <v>2.5628118722864635E-2</v>
      </c>
      <c r="AS59" s="24" t="e">
        <f t="shared" si="39"/>
        <v>#DIV/0!</v>
      </c>
      <c r="AT59" s="24">
        <f t="shared" si="39"/>
        <v>2.9926596049460352E-2</v>
      </c>
      <c r="AU59" s="21"/>
      <c r="AV59" s="24">
        <f t="shared" si="44"/>
        <v>0.51759139748440552</v>
      </c>
      <c r="AW59" s="24">
        <f t="shared" si="44"/>
        <v>0.57431555676359203</v>
      </c>
      <c r="AX59" s="24">
        <f t="shared" si="44"/>
        <v>0.51653911849664658</v>
      </c>
      <c r="AY59" s="24">
        <f t="shared" si="44"/>
        <v>0.61598931271555979</v>
      </c>
      <c r="AZ59" s="24">
        <f t="shared" si="44"/>
        <v>0.27699489796212395</v>
      </c>
      <c r="BA59" s="24">
        <f t="shared" si="44"/>
        <v>0.48582611878870718</v>
      </c>
      <c r="BB59" s="24">
        <f t="shared" si="44"/>
        <v>0.57262758185403073</v>
      </c>
      <c r="BC59" s="24">
        <f t="shared" si="44"/>
        <v>0.61414766142810673</v>
      </c>
      <c r="BD59" s="24">
        <f t="shared" si="42"/>
        <v>0.33705978533818426</v>
      </c>
      <c r="BE59" s="24">
        <f t="shared" si="42"/>
        <v>0.43755123288090703</v>
      </c>
      <c r="BF59" s="24">
        <f t="shared" si="42"/>
        <v>0.37104847800179175</v>
      </c>
      <c r="BG59" s="24">
        <f t="shared" si="42"/>
        <v>0.48653073087315124</v>
      </c>
      <c r="BH59" s="24">
        <f t="shared" si="42"/>
        <v>0.3250999122432523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0.51760425424025813</v>
      </c>
      <c r="BM59" s="24">
        <f t="shared" si="46"/>
        <v>0.53845673870394695</v>
      </c>
      <c r="BN59" s="24">
        <f t="shared" si="46"/>
        <v>0.4988049386179525</v>
      </c>
      <c r="BO59" s="24">
        <f t="shared" si="46"/>
        <v>0.50082560840902368</v>
      </c>
      <c r="BP59" s="24" t="e">
        <f t="shared" si="46"/>
        <v>#DIV/0!</v>
      </c>
      <c r="BQ59" s="24">
        <f t="shared" si="46"/>
        <v>0.52011980170488625</v>
      </c>
      <c r="BR59" s="21"/>
      <c r="BS59" s="35">
        <f t="shared" si="11"/>
        <v>44348</v>
      </c>
      <c r="BT59" s="24">
        <f t="shared" si="41"/>
        <v>9.8169839206614859E-3</v>
      </c>
      <c r="BU59" s="24">
        <f t="shared" si="40"/>
        <v>2.0859542714601253E-3</v>
      </c>
      <c r="BV59" s="24">
        <f t="shared" si="40"/>
        <v>1.668499826709561E-3</v>
      </c>
      <c r="BW59" s="24">
        <f t="shared" si="40"/>
        <v>1.4538199394315571E-3</v>
      </c>
      <c r="BX59" s="24">
        <f t="shared" si="40"/>
        <v>2.5883353250947001E-3</v>
      </c>
      <c r="BY59" s="24">
        <f t="shared" si="40"/>
        <v>2.6962364030700425E-3</v>
      </c>
      <c r="BZ59" s="24">
        <f t="shared" si="40"/>
        <v>2.9766131880282196E-3</v>
      </c>
      <c r="CA59" s="24">
        <f t="shared" si="40"/>
        <v>1.5623244625480031E-3</v>
      </c>
      <c r="CB59" s="24">
        <f t="shared" si="40"/>
        <v>1.8414056678604878E-3</v>
      </c>
      <c r="CC59" s="24">
        <f t="shared" si="40"/>
        <v>1.0504929480964976E-4</v>
      </c>
      <c r="CD59" s="24">
        <f t="shared" si="40"/>
        <v>9.8305410667499601E-4</v>
      </c>
      <c r="CE59" s="24">
        <f t="shared" si="40"/>
        <v>7.5654800535217802E-4</v>
      </c>
      <c r="CF59" s="24">
        <f t="shared" si="14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4"/>
        <v>515.55245893999995</v>
      </c>
      <c r="S60" s="19">
        <f t="shared" si="5"/>
        <v>510.29583494918973</v>
      </c>
      <c r="T60" s="19">
        <f t="shared" si="6"/>
        <v>473.46338925302632</v>
      </c>
      <c r="U60" s="19">
        <f t="shared" si="7"/>
        <v>475.80207413554643</v>
      </c>
      <c r="V60" s="19"/>
      <c r="W60" s="20">
        <f t="shared" si="8"/>
        <v>510.48650389664522</v>
      </c>
      <c r="X60" s="21"/>
      <c r="Y60" s="41">
        <f t="shared" si="43"/>
        <v>2.9767024352205018E-2</v>
      </c>
      <c r="Z60" s="24">
        <f t="shared" si="43"/>
        <v>3.0383164064068158E-2</v>
      </c>
      <c r="AA60" s="24">
        <f t="shared" si="43"/>
        <v>2.0914073549787249E-2</v>
      </c>
      <c r="AB60" s="24">
        <f t="shared" si="43"/>
        <v>3.1970603396542563E-2</v>
      </c>
      <c r="AC60" s="24">
        <f t="shared" si="43"/>
        <v>1.7634495465012501E-2</v>
      </c>
      <c r="AD60" s="24">
        <f t="shared" si="43"/>
        <v>2.9450582143869086E-2</v>
      </c>
      <c r="AE60" s="24">
        <f t="shared" si="43"/>
        <v>4.4477414552264172E-2</v>
      </c>
      <c r="AF60" s="24">
        <f t="shared" si="43"/>
        <v>2.8994025540168389E-2</v>
      </c>
      <c r="AG60" s="24">
        <f t="shared" si="43"/>
        <v>1.2877932749210785E-2</v>
      </c>
      <c r="AH60" s="24">
        <f t="shared" si="43"/>
        <v>3.1038329399420306E-2</v>
      </c>
      <c r="AI60" s="24">
        <f t="shared" si="43"/>
        <v>1.5716780225776272E-3</v>
      </c>
      <c r="AJ60" s="24">
        <f t="shared" si="43"/>
        <v>4.5323358122072888E-2</v>
      </c>
      <c r="AK60" s="24">
        <f t="shared" si="43"/>
        <v>2.7060466820852058E-2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2.9764709180131188E-2</v>
      </c>
      <c r="AP60" s="24">
        <f t="shared" si="45"/>
        <v>3.0929892251308377E-2</v>
      </c>
      <c r="AQ60" s="24">
        <f t="shared" si="45"/>
        <v>3.2575849573722504E-2</v>
      </c>
      <c r="AR60" s="24">
        <f t="shared" si="39"/>
        <v>3.0497249915885316E-2</v>
      </c>
      <c r="AS60" s="24" t="e">
        <f t="shared" si="39"/>
        <v>#DIV/0!</v>
      </c>
      <c r="AT60" s="24">
        <f t="shared" si="39"/>
        <v>3.02432629906495E-2</v>
      </c>
      <c r="AU60" s="21"/>
      <c r="AV60" s="24">
        <f t="shared" si="44"/>
        <v>0.52909567998177698</v>
      </c>
      <c r="AW60" s="24">
        <f t="shared" si="44"/>
        <v>0.59595531880901986</v>
      </c>
      <c r="AX60" s="24">
        <f t="shared" si="44"/>
        <v>0.53432879688983226</v>
      </c>
      <c r="AY60" s="24">
        <f t="shared" si="44"/>
        <v>0.57455244307181386</v>
      </c>
      <c r="AZ60" s="24">
        <f t="shared" si="44"/>
        <v>0.28922589357794792</v>
      </c>
      <c r="BA60" s="24">
        <f t="shared" si="44"/>
        <v>0.48586224590855931</v>
      </c>
      <c r="BB60" s="24">
        <f t="shared" si="44"/>
        <v>0.6002236306170643</v>
      </c>
      <c r="BC60" s="24">
        <f t="shared" si="44"/>
        <v>0.62108110781376924</v>
      </c>
      <c r="BD60" s="24">
        <f t="shared" si="42"/>
        <v>0.34449121449404041</v>
      </c>
      <c r="BE60" s="24">
        <f t="shared" si="42"/>
        <v>0.44896824092509124</v>
      </c>
      <c r="BF60" s="24">
        <f t="shared" si="42"/>
        <v>0.37165546190359899</v>
      </c>
      <c r="BG60" s="24">
        <f t="shared" si="42"/>
        <v>0.52042606338109443</v>
      </c>
      <c r="BH60" s="24">
        <f t="shared" si="42"/>
        <v>0.34533167923796726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0.52910741336188072</v>
      </c>
      <c r="BM60" s="24">
        <f t="shared" si="46"/>
        <v>0.5488990412573167</v>
      </c>
      <c r="BN60" s="24">
        <f t="shared" si="46"/>
        <v>0.49640717440225046</v>
      </c>
      <c r="BO60" s="24">
        <f t="shared" si="46"/>
        <v>0.49250727483348844</v>
      </c>
      <c r="BP60" s="24" t="e">
        <f t="shared" si="46"/>
        <v>#DIV/0!</v>
      </c>
      <c r="BQ60" s="24">
        <f t="shared" si="46"/>
        <v>0.52092924013589159</v>
      </c>
      <c r="BR60" s="21"/>
      <c r="BS60" s="35">
        <f t="shared" si="11"/>
        <v>44378</v>
      </c>
      <c r="BT60" s="24">
        <f t="shared" si="41"/>
        <v>1.1530445649468746E-2</v>
      </c>
      <c r="BU60" s="24">
        <f t="shared" si="40"/>
        <v>6.32908054935576E-4</v>
      </c>
      <c r="BV60" s="24">
        <f t="shared" si="40"/>
        <v>3.2563067693130144E-3</v>
      </c>
      <c r="BW60" s="24">
        <f t="shared" si="40"/>
        <v>1.2659609231778389E-3</v>
      </c>
      <c r="BX60" s="24">
        <f t="shared" si="40"/>
        <v>2.2643905876543933E-3</v>
      </c>
      <c r="BY60" s="24">
        <f t="shared" si="40"/>
        <v>2.7257106538250814E-3</v>
      </c>
      <c r="BZ60" s="24">
        <f t="shared" si="40"/>
        <v>3.1445323488958044E-3</v>
      </c>
      <c r="CA60" s="24">
        <f t="shared" si="40"/>
        <v>3.4142843046744268E-4</v>
      </c>
      <c r="CB60" s="24">
        <f t="shared" si="40"/>
        <v>1.8161693145197192E-3</v>
      </c>
      <c r="CC60" s="24">
        <f t="shared" si="40"/>
        <v>1.886607785243123E-5</v>
      </c>
      <c r="CD60" s="24">
        <f t="shared" si="40"/>
        <v>1.9711327157029166E-3</v>
      </c>
      <c r="CE60" s="24">
        <f t="shared" si="40"/>
        <v>7.97222420855033E-4</v>
      </c>
      <c r="CF60" s="24">
        <f t="shared" si="14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4"/>
        <v>529.66490332000012</v>
      </c>
      <c r="S61" s="19">
        <f t="shared" si="5"/>
        <v>524.56531985718209</v>
      </c>
      <c r="T61" s="19">
        <f t="shared" si="6"/>
        <v>490.9862897549454</v>
      </c>
      <c r="U61" s="19">
        <f t="shared" si="7"/>
        <v>494.75600739972339</v>
      </c>
      <c r="V61" s="19"/>
      <c r="W61" s="20">
        <f t="shared" si="8"/>
        <v>527.6337960616795</v>
      </c>
      <c r="X61" s="21"/>
      <c r="Y61" s="41">
        <f t="shared" si="43"/>
        <v>2.7374985767552262E-2</v>
      </c>
      <c r="Z61" s="24">
        <f t="shared" si="43"/>
        <v>1.9582952534161091E-2</v>
      </c>
      <c r="AA61" s="24">
        <f t="shared" si="43"/>
        <v>4.0233976314792974E-2</v>
      </c>
      <c r="AB61" s="24">
        <f t="shared" si="43"/>
        <v>4.9710112884143731E-2</v>
      </c>
      <c r="AC61" s="24">
        <f t="shared" si="43"/>
        <v>2.6627758849883776E-2</v>
      </c>
      <c r="AD61" s="24">
        <f t="shared" si="43"/>
        <v>3.675909892293272E-2</v>
      </c>
      <c r="AE61" s="24">
        <f t="shared" si="43"/>
        <v>3.440295781988012E-2</v>
      </c>
      <c r="AF61" s="24">
        <f t="shared" si="43"/>
        <v>3.034724324056004E-2</v>
      </c>
      <c r="AG61" s="24">
        <f t="shared" si="43"/>
        <v>-9.293961787971261E-3</v>
      </c>
      <c r="AH61" s="24">
        <f t="shared" si="43"/>
        <v>2.9598618780706687E-2</v>
      </c>
      <c r="AI61" s="24">
        <f t="shared" si="43"/>
        <v>1.2369093962681044E-2</v>
      </c>
      <c r="AJ61" s="24">
        <f t="shared" si="43"/>
        <v>1.9926498445627772E-2</v>
      </c>
      <c r="AK61" s="24">
        <f t="shared" si="43"/>
        <v>3.399400843837741E-2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2.7373440151979844E-2</v>
      </c>
      <c r="AP61" s="24">
        <f t="shared" si="45"/>
        <v>2.7963161622538424E-2</v>
      </c>
      <c r="AQ61" s="24">
        <f t="shared" si="45"/>
        <v>3.7010043225442546E-2</v>
      </c>
      <c r="AR61" s="24">
        <f t="shared" si="39"/>
        <v>3.983575165916009E-2</v>
      </c>
      <c r="AS61" s="24" t="e">
        <f t="shared" si="39"/>
        <v>#DIV/0!</v>
      </c>
      <c r="AT61" s="24">
        <f t="shared" si="39"/>
        <v>3.3590098923567124E-2</v>
      </c>
      <c r="AU61" s="21"/>
      <c r="AV61" s="24">
        <f t="shared" si="44"/>
        <v>0.5349979322202969</v>
      </c>
      <c r="AW61" s="24">
        <f t="shared" si="44"/>
        <v>0.58072062619962694</v>
      </c>
      <c r="AX61" s="24">
        <f t="shared" si="44"/>
        <v>0.56906640200145953</v>
      </c>
      <c r="AY61" s="24">
        <f t="shared" si="44"/>
        <v>0.66114118870043881</v>
      </c>
      <c r="AZ61" s="24">
        <f t="shared" si="44"/>
        <v>0.3061980982097896</v>
      </c>
      <c r="BA61" s="24">
        <f t="shared" si="44"/>
        <v>0.49068303869848795</v>
      </c>
      <c r="BB61" s="24">
        <f t="shared" si="44"/>
        <v>0.60925314577028078</v>
      </c>
      <c r="BC61" s="24">
        <f t="shared" si="44"/>
        <v>0.60734440338318052</v>
      </c>
      <c r="BD61" s="24">
        <f t="shared" si="42"/>
        <v>0.32251110493858959</v>
      </c>
      <c r="BE61" s="24">
        <f t="shared" si="42"/>
        <v>0.46555857406768064</v>
      </c>
      <c r="BF61" s="24">
        <f t="shared" si="42"/>
        <v>0.36991677520745059</v>
      </c>
      <c r="BG61" s="24">
        <f t="shared" si="42"/>
        <v>0.52681552750704541</v>
      </c>
      <c r="BH61" s="24">
        <f t="shared" si="42"/>
        <v>0.34862445535819564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0.53500634249541945</v>
      </c>
      <c r="BM61" s="24">
        <f t="shared" si="46"/>
        <v>0.55673479766630929</v>
      </c>
      <c r="BN61" s="24">
        <f t="shared" si="46"/>
        <v>0.52774836770302413</v>
      </c>
      <c r="BO61" s="24">
        <f t="shared" si="46"/>
        <v>0.52789981762361005</v>
      </c>
      <c r="BP61" s="24" t="e">
        <f t="shared" si="46"/>
        <v>#DIV/0!</v>
      </c>
      <c r="BQ61" s="24">
        <f t="shared" si="46"/>
        <v>0.53853173782502828</v>
      </c>
      <c r="BR61" s="21"/>
      <c r="BS61" s="35">
        <f t="shared" si="11"/>
        <v>44409</v>
      </c>
      <c r="BT61" s="24">
        <f t="shared" si="41"/>
        <v>7.4361996076790695E-3</v>
      </c>
      <c r="BU61" s="24">
        <f t="shared" si="40"/>
        <v>1.2071053034319065E-3</v>
      </c>
      <c r="BV61" s="24">
        <f t="shared" si="40"/>
        <v>5.0739662490716124E-3</v>
      </c>
      <c r="BW61" s="24">
        <f t="shared" si="40"/>
        <v>1.8890554950050176E-3</v>
      </c>
      <c r="BX61" s="24">
        <f t="shared" si="40"/>
        <v>2.8254578774828299E-3</v>
      </c>
      <c r="BY61" s="24">
        <f t="shared" si="40"/>
        <v>2.1384350960619984E-3</v>
      </c>
      <c r="BZ61" s="24">
        <f t="shared" si="40"/>
        <v>3.2888242650092429E-3</v>
      </c>
      <c r="CA61" s="24">
        <f t="shared" si="40"/>
        <v>-2.4236647151483528E-4</v>
      </c>
      <c r="CB61" s="24">
        <f t="shared" si="40"/>
        <v>1.7340645950429828E-3</v>
      </c>
      <c r="CC61" s="24">
        <f t="shared" si="40"/>
        <v>1.4441057105720536E-4</v>
      </c>
      <c r="CD61" s="24">
        <f t="shared" si="40"/>
        <v>8.7970376335982979E-4</v>
      </c>
      <c r="CE61" s="24">
        <f t="shared" si="40"/>
        <v>9.9885771877769613E-4</v>
      </c>
      <c r="CF61" s="24">
        <f t="shared" si="14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4"/>
        <v>544.65652743999999</v>
      </c>
      <c r="S62" s="19">
        <f t="shared" si="5"/>
        <v>539.71581919802247</v>
      </c>
      <c r="T62" s="19">
        <f t="shared" si="6"/>
        <v>506.93061369943911</v>
      </c>
      <c r="U62" s="19">
        <f t="shared" si="7"/>
        <v>510.6243224757954</v>
      </c>
      <c r="V62" s="19"/>
      <c r="W62" s="20">
        <f t="shared" si="8"/>
        <v>543.37832515107311</v>
      </c>
      <c r="X62" s="21"/>
      <c r="Y62" s="41">
        <f t="shared" si="43"/>
        <v>2.8305117769801269E-2</v>
      </c>
      <c r="Z62" s="24">
        <f t="shared" si="43"/>
        <v>2.4060497796326574E-2</v>
      </c>
      <c r="AA62" s="24">
        <f t="shared" si="43"/>
        <v>5.1569061368427427E-2</v>
      </c>
      <c r="AB62" s="24">
        <f t="shared" si="43"/>
        <v>3.9982973279514722E-2</v>
      </c>
      <c r="AC62" s="24">
        <f t="shared" si="43"/>
        <v>2.6428483953509829E-2</v>
      </c>
      <c r="AD62" s="24">
        <f t="shared" si="43"/>
        <v>2.0943092485434134E-2</v>
      </c>
      <c r="AE62" s="24">
        <f t="shared" si="43"/>
        <v>3.4490605163284282E-2</v>
      </c>
      <c r="AF62" s="24">
        <f t="shared" si="43"/>
        <v>2.2155844186259266E-2</v>
      </c>
      <c r="AG62" s="24">
        <f t="shared" si="43"/>
        <v>3.1384899416602385E-2</v>
      </c>
      <c r="AH62" s="24">
        <f t="shared" si="43"/>
        <v>3.2128194133230981E-2</v>
      </c>
      <c r="AI62" s="24">
        <f t="shared" si="43"/>
        <v>2.1319566515761945E-2</v>
      </c>
      <c r="AJ62" s="24">
        <f t="shared" si="43"/>
        <v>3.4946115037039149E-2</v>
      </c>
      <c r="AK62" s="24">
        <f t="shared" si="43"/>
        <v>3.326111175720059E-2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2.830397865901757E-2</v>
      </c>
      <c r="AP62" s="24">
        <f t="shared" si="45"/>
        <v>2.8882007192098103E-2</v>
      </c>
      <c r="AQ62" s="24">
        <f t="shared" si="45"/>
        <v>3.247407163334759E-2</v>
      </c>
      <c r="AR62" s="24">
        <f t="shared" si="39"/>
        <v>3.2073011421267505E-2</v>
      </c>
      <c r="AS62" s="24" t="e">
        <f t="shared" si="39"/>
        <v>#DIV/0!</v>
      </c>
      <c r="AT62" s="24">
        <f t="shared" si="39"/>
        <v>2.9839879869167918E-2</v>
      </c>
      <c r="AU62" s="21"/>
      <c r="AV62" s="24">
        <f t="shared" si="44"/>
        <v>0.52654848033938473</v>
      </c>
      <c r="AW62" s="24">
        <f t="shared" si="44"/>
        <v>0.56206326351306135</v>
      </c>
      <c r="AX62" s="24">
        <f t="shared" si="44"/>
        <v>0.58648931290206296</v>
      </c>
      <c r="AY62" s="24">
        <f t="shared" si="44"/>
        <v>0.63551929965237575</v>
      </c>
      <c r="AZ62" s="24">
        <f t="shared" si="44"/>
        <v>0.32497461436417141</v>
      </c>
      <c r="BA62" s="24">
        <f t="shared" si="44"/>
        <v>0.46319966476559382</v>
      </c>
      <c r="BB62" s="24">
        <f t="shared" si="44"/>
        <v>0.59143478652510439</v>
      </c>
      <c r="BC62" s="24">
        <f t="shared" si="44"/>
        <v>0.60187401395627083</v>
      </c>
      <c r="BD62" s="24">
        <f t="shared" si="42"/>
        <v>0.3456306790951289</v>
      </c>
      <c r="BE62" s="24">
        <f t="shared" si="42"/>
        <v>0.4583836709604745</v>
      </c>
      <c r="BF62" s="24">
        <f t="shared" si="42"/>
        <v>0.39912280701754388</v>
      </c>
      <c r="BG62" s="24">
        <f t="shared" si="42"/>
        <v>0.53146127190538417</v>
      </c>
      <c r="BH62" s="24">
        <f t="shared" si="42"/>
        <v>0.37680084106390632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0.52655594898253111</v>
      </c>
      <c r="BM62" s="24">
        <f t="shared" si="46"/>
        <v>0.54269964785819313</v>
      </c>
      <c r="BN62" s="24">
        <f t="shared" si="46"/>
        <v>0.51620029293970338</v>
      </c>
      <c r="BO62" s="24">
        <f t="shared" si="46"/>
        <v>0.51374620429015017</v>
      </c>
      <c r="BP62" s="24" t="e">
        <f t="shared" si="46"/>
        <v>#DIV/0!</v>
      </c>
      <c r="BQ62" s="24">
        <f t="shared" si="46"/>
        <v>0.52949530294121616</v>
      </c>
      <c r="BR62" s="21"/>
      <c r="BS62" s="35">
        <f t="shared" si="11"/>
        <v>44440</v>
      </c>
      <c r="BT62" s="24">
        <f t="shared" si="41"/>
        <v>9.067155294222487E-3</v>
      </c>
      <c r="BU62" s="24">
        <f t="shared" si="40"/>
        <v>1.5665471687141433E-3</v>
      </c>
      <c r="BV62" s="24">
        <f t="shared" si="40"/>
        <v>4.1698295738174891E-3</v>
      </c>
      <c r="BW62" s="24">
        <f t="shared" si="40"/>
        <v>1.8735546587964613E-3</v>
      </c>
      <c r="BX62" s="24">
        <f t="shared" si="40"/>
        <v>1.6244773443512082E-3</v>
      </c>
      <c r="BY62" s="24">
        <f t="shared" si="40"/>
        <v>2.1585487984376356E-3</v>
      </c>
      <c r="BZ62" s="24">
        <f t="shared" si="40"/>
        <v>2.4080436256892182E-3</v>
      </c>
      <c r="CA62" s="24">
        <f t="shared" si="40"/>
        <v>7.8923842522491631E-4</v>
      </c>
      <c r="CB62" s="24">
        <f t="shared" si="40"/>
        <v>1.8863362260044376E-3</v>
      </c>
      <c r="CC62" s="24">
        <f t="shared" si="40"/>
        <v>2.452727823337369E-4</v>
      </c>
      <c r="CD62" s="24">
        <f t="shared" si="40"/>
        <v>1.5315960944031297E-3</v>
      </c>
      <c r="CE62" s="24">
        <f t="shared" si="40"/>
        <v>9.8361931531977813E-4</v>
      </c>
      <c r="CF62" s="24">
        <f t="shared" si="14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4"/>
        <v>563.83540428000003</v>
      </c>
      <c r="S63" s="19">
        <f t="shared" si="5"/>
        <v>560.00869068937106</v>
      </c>
      <c r="T63" s="19">
        <f t="shared" si="6"/>
        <v>529.96940865072349</v>
      </c>
      <c r="U63" s="19">
        <f t="shared" si="7"/>
        <v>533.57656002766259</v>
      </c>
      <c r="V63" s="19"/>
      <c r="W63" s="20">
        <f t="shared" si="8"/>
        <v>564.96423775786627</v>
      </c>
      <c r="X63" s="21"/>
      <c r="Y63" s="41">
        <f t="shared" si="43"/>
        <v>3.521419620767352E-2</v>
      </c>
      <c r="Z63" s="24">
        <f t="shared" si="43"/>
        <v>3.1684909802371708E-2</v>
      </c>
      <c r="AA63" s="24">
        <f t="shared" si="43"/>
        <v>2.9404057797409733E-2</v>
      </c>
      <c r="AB63" s="24">
        <f t="shared" si="43"/>
        <v>6.942297584386159E-2</v>
      </c>
      <c r="AC63" s="24">
        <f t="shared" si="43"/>
        <v>1.7651841695263792E-2</v>
      </c>
      <c r="AD63" s="24">
        <f t="shared" si="43"/>
        <v>2.533792964015058E-2</v>
      </c>
      <c r="AE63" s="24">
        <f t="shared" si="43"/>
        <v>3.5389512577777005E-2</v>
      </c>
      <c r="AF63" s="24">
        <f t="shared" si="43"/>
        <v>3.9682989090925824E-2</v>
      </c>
      <c r="AG63" s="24">
        <f t="shared" si="43"/>
        <v>1.1770255645567884E-2</v>
      </c>
      <c r="AH63" s="24">
        <f t="shared" si="43"/>
        <v>3.795037233579257E-2</v>
      </c>
      <c r="AI63" s="24">
        <f t="shared" si="43"/>
        <v>1.767461273957549E-3</v>
      </c>
      <c r="AJ63" s="24">
        <f t="shared" si="43"/>
        <v>4.8510313373595793E-2</v>
      </c>
      <c r="AK63" s="24">
        <f t="shared" si="43"/>
        <v>2.2785967965764486E-2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3.5212791683861377E-2</v>
      </c>
      <c r="AP63" s="24">
        <f t="shared" si="45"/>
        <v>3.7599178622376384E-2</v>
      </c>
      <c r="AQ63" s="24">
        <f t="shared" si="45"/>
        <v>4.5447629968830672E-2</v>
      </c>
      <c r="AR63" s="24">
        <f t="shared" si="39"/>
        <v>4.4949362068343657E-2</v>
      </c>
      <c r="AS63" s="24" t="e">
        <f t="shared" si="39"/>
        <v>#DIV/0!</v>
      </c>
      <c r="AT63" s="24">
        <f t="shared" si="39"/>
        <v>3.9725383968511663E-2</v>
      </c>
      <c r="AU63" s="21"/>
      <c r="AV63" s="24">
        <f t="shared" si="44"/>
        <v>0.52324368192327375</v>
      </c>
      <c r="AW63" s="24">
        <f t="shared" si="44"/>
        <v>0.54245835132616671</v>
      </c>
      <c r="AX63" s="24">
        <f t="shared" si="44"/>
        <v>0.61056611165919605</v>
      </c>
      <c r="AY63" s="24">
        <f t="shared" si="44"/>
        <v>0.66278180817499965</v>
      </c>
      <c r="AZ63" s="24">
        <f t="shared" si="44"/>
        <v>0.31265445845998752</v>
      </c>
      <c r="BA63" s="24">
        <f t="shared" si="44"/>
        <v>0.4290501640803821</v>
      </c>
      <c r="BB63" s="24">
        <f t="shared" si="44"/>
        <v>0.60068096626257517</v>
      </c>
      <c r="BC63" s="24">
        <f t="shared" si="44"/>
        <v>0.60285540698607365</v>
      </c>
      <c r="BD63" s="24">
        <f t="shared" si="42"/>
        <v>0.36049913243085552</v>
      </c>
      <c r="BE63" s="24">
        <f t="shared" si="42"/>
        <v>0.47103219245322414</v>
      </c>
      <c r="BF63" s="24">
        <f t="shared" si="42"/>
        <v>0.39854603342738049</v>
      </c>
      <c r="BG63" s="24">
        <f t="shared" si="42"/>
        <v>0.57913307859252505</v>
      </c>
      <c r="BH63" s="24">
        <f t="shared" si="42"/>
        <v>0.37047649881766653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0.52324777675699075</v>
      </c>
      <c r="BM63" s="24">
        <f t="shared" si="46"/>
        <v>0.53740387707419424</v>
      </c>
      <c r="BN63" s="24">
        <f t="shared" si="46"/>
        <v>0.52481271354435521</v>
      </c>
      <c r="BO63" s="24">
        <f t="shared" si="46"/>
        <v>0.51629806365022612</v>
      </c>
      <c r="BP63" s="24" t="e">
        <f t="shared" si="46"/>
        <v>#DIV/0!</v>
      </c>
      <c r="BQ63" s="24">
        <f t="shared" si="46"/>
        <v>0.53360002190032851</v>
      </c>
      <c r="BR63" s="21"/>
      <c r="BS63" s="35">
        <f t="shared" si="11"/>
        <v>44470</v>
      </c>
      <c r="BT63" s="24">
        <f t="shared" si="41"/>
        <v>1.1891113857000569E-2</v>
      </c>
      <c r="BU63" s="24">
        <f t="shared" si="40"/>
        <v>9.1343430903190735E-4</v>
      </c>
      <c r="BV63" s="24">
        <f t="shared" si="40"/>
        <v>7.3223532435819144E-3</v>
      </c>
      <c r="BW63" s="24">
        <f t="shared" si="40"/>
        <v>1.2490816805210741E-3</v>
      </c>
      <c r="BX63" s="24">
        <f t="shared" si="40"/>
        <v>1.9512976071899028E-3</v>
      </c>
      <c r="BY63" s="24">
        <f t="shared" si="40"/>
        <v>2.2281282836303915E-3</v>
      </c>
      <c r="BZ63" s="24">
        <f t="shared" si="40"/>
        <v>4.2872177764721603E-3</v>
      </c>
      <c r="CA63" s="24">
        <f t="shared" si="40"/>
        <v>2.9687398846053376E-4</v>
      </c>
      <c r="CB63" s="24">
        <f t="shared" si="40"/>
        <v>2.2364566030634117E-3</v>
      </c>
      <c r="CC63" s="24">
        <f t="shared" si="40"/>
        <v>2.0195776205929947E-5</v>
      </c>
      <c r="CD63" s="24">
        <f t="shared" si="40"/>
        <v>2.1398097869742656E-3</v>
      </c>
      <c r="CE63" s="24">
        <f t="shared" si="40"/>
        <v>6.7708915317565128E-4</v>
      </c>
      <c r="CF63" s="24">
        <f t="shared" si="14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4"/>
        <v>580.58842419999996</v>
      </c>
      <c r="S64" s="19">
        <f t="shared" si="5"/>
        <v>576.52976864872278</v>
      </c>
      <c r="T64" s="19">
        <f t="shared" si="6"/>
        <v>547.12659633894305</v>
      </c>
      <c r="U64" s="19">
        <f t="shared" si="7"/>
        <v>548.60361957123098</v>
      </c>
      <c r="V64" s="19"/>
      <c r="W64" s="20">
        <f t="shared" si="8"/>
        <v>581.41175390706394</v>
      </c>
      <c r="X64" s="21"/>
      <c r="Y64" s="41">
        <f t="shared" si="43"/>
        <v>2.9715411682912585E-2</v>
      </c>
      <c r="Z64" s="24">
        <f t="shared" si="43"/>
        <v>2.7139126324476903E-2</v>
      </c>
      <c r="AA64" s="24">
        <f t="shared" si="43"/>
        <v>2.8500413696131988E-2</v>
      </c>
      <c r="AB64" s="24">
        <f t="shared" si="43"/>
        <v>3.4257102547370577E-2</v>
      </c>
      <c r="AC64" s="24">
        <f t="shared" si="43"/>
        <v>2.99592360681189E-2</v>
      </c>
      <c r="AD64" s="24">
        <f t="shared" si="43"/>
        <v>2.656402832980187E-2</v>
      </c>
      <c r="AE64" s="24">
        <f t="shared" si="43"/>
        <v>3.3617531285231372E-2</v>
      </c>
      <c r="AF64" s="24">
        <f t="shared" si="43"/>
        <v>3.7550044846352826E-2</v>
      </c>
      <c r="AG64" s="24">
        <f t="shared" si="43"/>
        <v>3.9906508114599948E-3</v>
      </c>
      <c r="AH64" s="24">
        <f t="shared" si="43"/>
        <v>2.1898871145286991E-2</v>
      </c>
      <c r="AI64" s="24">
        <f t="shared" si="43"/>
        <v>1.7080618994635977E-4</v>
      </c>
      <c r="AJ64" s="24">
        <f t="shared" si="43"/>
        <v>5.8169771400735204E-2</v>
      </c>
      <c r="AK64" s="24">
        <f t="shared" si="43"/>
        <v>2.2306045159524501E-2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2.9712607248196798E-2</v>
      </c>
      <c r="AP64" s="24">
        <f t="shared" si="45"/>
        <v>2.9501467091544997E-2</v>
      </c>
      <c r="AQ64" s="24">
        <f t="shared" si="45"/>
        <v>3.2373920849320115E-2</v>
      </c>
      <c r="AR64" s="24">
        <f t="shared" si="39"/>
        <v>2.8162892955397645E-2</v>
      </c>
      <c r="AS64" s="24" t="e">
        <f t="shared" si="39"/>
        <v>#DIV/0!</v>
      </c>
      <c r="AT64" s="24">
        <f t="shared" si="39"/>
        <v>2.9112490756002085E-2</v>
      </c>
      <c r="AU64" s="21"/>
      <c r="AV64" s="24">
        <f t="shared" si="44"/>
        <v>0.51286275936323844</v>
      </c>
      <c r="AW64" s="24">
        <f t="shared" si="44"/>
        <v>0.53113146348117368</v>
      </c>
      <c r="AX64" s="24">
        <f t="shared" si="44"/>
        <v>0.60871782382928497</v>
      </c>
      <c r="AY64" s="24">
        <f t="shared" si="44"/>
        <v>0.63939498510568193</v>
      </c>
      <c r="AZ64" s="24">
        <f t="shared" si="44"/>
        <v>0.31489089971242024</v>
      </c>
      <c r="BA64" s="24">
        <f t="shared" si="44"/>
        <v>0.40599355665281922</v>
      </c>
      <c r="BB64" s="24">
        <f t="shared" si="44"/>
        <v>0.58741716972323021</v>
      </c>
      <c r="BC64" s="24">
        <f t="shared" si="44"/>
        <v>0.59965314779539414</v>
      </c>
      <c r="BD64" s="24">
        <f t="shared" si="42"/>
        <v>0.36637874381622137</v>
      </c>
      <c r="BE64" s="24">
        <f t="shared" si="42"/>
        <v>0.41719912493109956</v>
      </c>
      <c r="BF64" s="24">
        <f t="shared" si="42"/>
        <v>0.39463181277990045</v>
      </c>
      <c r="BG64" s="24">
        <f t="shared" si="42"/>
        <v>0.6155169636163289</v>
      </c>
      <c r="BH64" s="24">
        <f t="shared" si="42"/>
        <v>0.37794744095847621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0.51286184779916</v>
      </c>
      <c r="BM64" s="24">
        <f t="shared" si="46"/>
        <v>0.52352794069493158</v>
      </c>
      <c r="BN64" s="24">
        <f t="shared" si="46"/>
        <v>0.50706550351422441</v>
      </c>
      <c r="BO64" s="24">
        <f t="shared" si="46"/>
        <v>0.49025747099862382</v>
      </c>
      <c r="BP64" s="24" t="e">
        <f t="shared" si="46"/>
        <v>#DIV/0!</v>
      </c>
      <c r="BQ64" s="24">
        <f t="shared" si="46"/>
        <v>0.51686504736893446</v>
      </c>
      <c r="BR64" s="21"/>
      <c r="BS64" s="35">
        <f t="shared" si="11"/>
        <v>44501</v>
      </c>
      <c r="BT64" s="24">
        <f t="shared" si="41"/>
        <v>1.0150391286766222E-2</v>
      </c>
      <c r="BU64" s="24">
        <f t="shared" si="40"/>
        <v>8.8039359241759636E-4</v>
      </c>
      <c r="BV64" s="24">
        <f t="shared" si="40"/>
        <v>3.7326508605400252E-3</v>
      </c>
      <c r="BW64" s="24">
        <f t="shared" si="40"/>
        <v>2.0840136246257743E-3</v>
      </c>
      <c r="BX64" s="24">
        <f t="shared" si="40"/>
        <v>2.0262037982945289E-3</v>
      </c>
      <c r="BY64" s="24">
        <f t="shared" si="40"/>
        <v>2.1169225584925953E-3</v>
      </c>
      <c r="BZ64" s="24">
        <f t="shared" si="40"/>
        <v>4.0742938322053295E-3</v>
      </c>
      <c r="CA64" s="24">
        <f t="shared" si="40"/>
        <v>9.837430298386802E-5</v>
      </c>
      <c r="CB64" s="24">
        <f t="shared" si="40"/>
        <v>1.2939352147448269E-3</v>
      </c>
      <c r="CC64" s="24">
        <f t="shared" si="40"/>
        <v>1.8886476822872814E-6</v>
      </c>
      <c r="CD64" s="24">
        <f t="shared" si="40"/>
        <v>2.5988483271612833E-3</v>
      </c>
      <c r="CE64" s="24">
        <f t="shared" si="40"/>
        <v>6.5487059975311923E-4</v>
      </c>
      <c r="CF64" s="24">
        <f t="shared" si="14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4"/>
        <v>606.2094879</v>
      </c>
      <c r="S65" s="19">
        <f t="shared" si="5"/>
        <v>607.09408387805547</v>
      </c>
      <c r="T65" s="19">
        <f t="shared" si="6"/>
        <v>572.25182589312078</v>
      </c>
      <c r="U65" s="19">
        <f t="shared" si="7"/>
        <v>569.44968872752429</v>
      </c>
      <c r="V65" s="19"/>
      <c r="W65" s="20">
        <f t="shared" si="8"/>
        <v>599.55793619504061</v>
      </c>
      <c r="X65" s="21"/>
      <c r="Y65" s="41">
        <f t="shared" si="43"/>
        <v>4.4130030581145174E-2</v>
      </c>
      <c r="Z65" s="24">
        <f t="shared" si="43"/>
        <v>5.8388303885744897E-2</v>
      </c>
      <c r="AA65" s="24">
        <f t="shared" si="43"/>
        <v>6.140042692101777E-2</v>
      </c>
      <c r="AB65" s="24">
        <f t="shared" si="43"/>
        <v>5.3041337033765679E-2</v>
      </c>
      <c r="AC65" s="24">
        <f t="shared" ref="Y65:AN81" si="47">+F65/F64-1</f>
        <v>1.6943701346610274E-2</v>
      </c>
      <c r="AD65" s="24">
        <f t="shared" si="47"/>
        <v>2.8768759476218486E-2</v>
      </c>
      <c r="AE65" s="24">
        <f t="shared" si="47"/>
        <v>8.9439333297787194E-3</v>
      </c>
      <c r="AF65" s="24">
        <f t="shared" si="47"/>
        <v>3.1832629127568568E-2</v>
      </c>
      <c r="AG65" s="24">
        <f t="shared" si="47"/>
        <v>2.0523441836910461E-2</v>
      </c>
      <c r="AH65" s="24">
        <f t="shared" si="47"/>
        <v>2.5956456424532037E-2</v>
      </c>
      <c r="AI65" s="24">
        <f t="shared" si="47"/>
        <v>7.1329395501693593E-3</v>
      </c>
      <c r="AJ65" s="24">
        <f t="shared" si="47"/>
        <v>9.3084792270043293E-2</v>
      </c>
      <c r="AK65" s="24">
        <f t="shared" si="47"/>
        <v>2.9821457369795024E-2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4.4129477323464839E-2</v>
      </c>
      <c r="AP65" s="24">
        <f t="shared" si="45"/>
        <v>5.3014288058307324E-2</v>
      </c>
      <c r="AQ65" s="24">
        <f t="shared" si="45"/>
        <v>4.5922149868606876E-2</v>
      </c>
      <c r="AR65" s="24">
        <f t="shared" si="39"/>
        <v>3.7998417094998072E-2</v>
      </c>
      <c r="AS65" s="24" t="e">
        <f t="shared" si="39"/>
        <v>#DIV/0!</v>
      </c>
      <c r="AT65" s="24">
        <f t="shared" si="39"/>
        <v>3.1210552875883701E-2</v>
      </c>
      <c r="AU65" s="21"/>
      <c r="AV65" s="24">
        <f t="shared" si="44"/>
        <v>0.49658064606915642</v>
      </c>
      <c r="AW65" s="24">
        <f t="shared" si="44"/>
        <v>0.48566047225673059</v>
      </c>
      <c r="AX65" s="24">
        <f t="shared" si="44"/>
        <v>0.61535502250414886</v>
      </c>
      <c r="AY65" s="24">
        <f t="shared" si="44"/>
        <v>0.62689838116687402</v>
      </c>
      <c r="AZ65" s="24">
        <f t="shared" si="44"/>
        <v>0.31478426356412093</v>
      </c>
      <c r="BA65" s="24">
        <f t="shared" si="44"/>
        <v>0.41802966307025269</v>
      </c>
      <c r="BB65" s="24">
        <f t="shared" si="44"/>
        <v>0.5311879661174006</v>
      </c>
      <c r="BC65" s="24">
        <f t="shared" si="44"/>
        <v>0.59356619296688073</v>
      </c>
      <c r="BD65" s="24">
        <f t="shared" si="42"/>
        <v>0.38383369217114294</v>
      </c>
      <c r="BE65" s="24">
        <f t="shared" si="42"/>
        <v>0.42259786092478402</v>
      </c>
      <c r="BF65" s="24">
        <f t="shared" si="42"/>
        <v>0.40457963719520262</v>
      </c>
      <c r="BG65" s="24">
        <f t="shared" si="42"/>
        <v>0.6630232836724983</v>
      </c>
      <c r="BH65" s="24">
        <f t="shared" si="42"/>
        <v>0.39792868238067025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0.49657447064020532</v>
      </c>
      <c r="BM65" s="24">
        <f t="shared" si="46"/>
        <v>0.50484004179570707</v>
      </c>
      <c r="BN65" s="24">
        <f t="shared" si="46"/>
        <v>0.51783001946194251</v>
      </c>
      <c r="BO65" s="24">
        <f t="shared" si="46"/>
        <v>0.49474113357303739</v>
      </c>
      <c r="BP65" s="24" t="e">
        <f t="shared" si="46"/>
        <v>#DIV/0!</v>
      </c>
      <c r="BQ65" s="24">
        <f t="shared" si="46"/>
        <v>0.51260770357455909</v>
      </c>
      <c r="BR65" s="21"/>
      <c r="BS65" s="35">
        <f t="shared" si="11"/>
        <v>44531</v>
      </c>
      <c r="BT65" s="24">
        <f t="shared" si="41"/>
        <v>2.1783358620980693E-2</v>
      </c>
      <c r="BU65" s="24">
        <f t="shared" si="40"/>
        <v>1.8944552792736354E-3</v>
      </c>
      <c r="BV65" s="24">
        <f t="shared" si="40"/>
        <v>5.8048700753462103E-3</v>
      </c>
      <c r="BW65" s="24">
        <f t="shared" ref="BW65:CE93" si="48">(F65-F64)/$B64*F$3</f>
        <v>1.1789107566228232E-3</v>
      </c>
      <c r="BX65" s="24">
        <f t="shared" si="48"/>
        <v>2.1876566196423839E-3</v>
      </c>
      <c r="BY65" s="24">
        <f t="shared" si="48"/>
        <v>5.6534084068437542E-4</v>
      </c>
      <c r="BZ65" s="24">
        <f t="shared" si="48"/>
        <v>3.4802162985188203E-3</v>
      </c>
      <c r="CA65" s="24">
        <f t="shared" si="48"/>
        <v>4.9328804579506981E-4</v>
      </c>
      <c r="CB65" s="24">
        <f t="shared" si="48"/>
        <v>1.5220429686187947E-3</v>
      </c>
      <c r="CC65" s="24">
        <f t="shared" si="48"/>
        <v>7.6607775068831131E-5</v>
      </c>
      <c r="CD65" s="24">
        <f t="shared" si="48"/>
        <v>4.2736647338510276E-3</v>
      </c>
      <c r="CE65" s="24">
        <f t="shared" si="48"/>
        <v>8.6921156451277598E-4</v>
      </c>
      <c r="CF65" s="24">
        <f t="shared" si="14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4"/>
        <v>626.96469290000005</v>
      </c>
      <c r="S66" s="19">
        <f t="shared" si="5"/>
        <v>628.17815072782207</v>
      </c>
      <c r="T66" s="19">
        <f t="shared" si="6"/>
        <v>590.61553557720697</v>
      </c>
      <c r="U66" s="19">
        <f t="shared" si="7"/>
        <v>585.4134716459198</v>
      </c>
      <c r="V66" s="19"/>
      <c r="W66" s="20">
        <f t="shared" si="8"/>
        <v>618.2615231714941</v>
      </c>
      <c r="X66" s="21"/>
      <c r="Y66" s="41">
        <f t="shared" si="47"/>
        <v>3.4239414273455449E-2</v>
      </c>
      <c r="Z66" s="24">
        <f t="shared" si="47"/>
        <v>3.8190877839556769E-2</v>
      </c>
      <c r="AA66" s="24">
        <f t="shared" si="47"/>
        <v>1.989851925564956E-2</v>
      </c>
      <c r="AB66" s="24">
        <f t="shared" si="47"/>
        <v>2.4032717907732204E-2</v>
      </c>
      <c r="AC66" s="24">
        <f t="shared" si="47"/>
        <v>2.5380906072583809E-2</v>
      </c>
      <c r="AD66" s="24">
        <f t="shared" si="47"/>
        <v>3.0784755087669646E-2</v>
      </c>
      <c r="AE66" s="24">
        <f t="shared" si="47"/>
        <v>3.4458211736407618E-2</v>
      </c>
      <c r="AF66" s="24">
        <f t="shared" si="47"/>
        <v>3.0585178726601603E-2</v>
      </c>
      <c r="AG66" s="24">
        <f t="shared" si="47"/>
        <v>7.3454286516549061E-2</v>
      </c>
      <c r="AH66" s="24">
        <f t="shared" si="47"/>
        <v>3.1093618328095207E-2</v>
      </c>
      <c r="AI66" s="24">
        <f t="shared" si="47"/>
        <v>5.4144658623580533E-3</v>
      </c>
      <c r="AJ66" s="24">
        <f t="shared" si="47"/>
        <v>5.5018398020736825E-2</v>
      </c>
      <c r="AK66" s="24">
        <f t="shared" si="47"/>
        <v>3.0092347125816987E-2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3.4237677592112936E-2</v>
      </c>
      <c r="AP66" s="24">
        <f t="shared" si="45"/>
        <v>3.4729488245188733E-2</v>
      </c>
      <c r="AQ66" s="24">
        <f t="shared" si="45"/>
        <v>3.2090259660466192E-2</v>
      </c>
      <c r="AR66" s="24">
        <f t="shared" si="39"/>
        <v>2.803370207132394E-2</v>
      </c>
      <c r="AS66" s="24" t="e">
        <f t="shared" si="39"/>
        <v>#DIV/0!</v>
      </c>
      <c r="AT66" s="24">
        <f t="shared" si="39"/>
        <v>3.1195629058221819E-2</v>
      </c>
      <c r="AU66" s="21"/>
      <c r="AV66" s="24">
        <f t="shared" si="44"/>
        <v>0.48379798362285231</v>
      </c>
      <c r="AW66" s="24">
        <f t="shared" si="44"/>
        <v>0.46175882762174258</v>
      </c>
      <c r="AX66" s="24">
        <f t="shared" si="44"/>
        <v>0.57653891340181174</v>
      </c>
      <c r="AY66" s="24">
        <f t="shared" si="44"/>
        <v>0.6518249804103835</v>
      </c>
      <c r="AZ66" s="24">
        <f t="shared" si="44"/>
        <v>0.33581130293622041</v>
      </c>
      <c r="BA66" s="24">
        <f t="shared" si="44"/>
        <v>0.42167922686003201</v>
      </c>
      <c r="BB66" s="24">
        <f t="shared" si="44"/>
        <v>0.52654264877660584</v>
      </c>
      <c r="BC66" s="24">
        <f t="shared" si="44"/>
        <v>0.54496094607569545</v>
      </c>
      <c r="BD66" s="24">
        <f t="shared" si="42"/>
        <v>0.31388937228815039</v>
      </c>
      <c r="BE66" s="24">
        <f t="shared" si="42"/>
        <v>0.40966421754564575</v>
      </c>
      <c r="BF66" s="24">
        <f t="shared" si="42"/>
        <v>0.41115879515237785</v>
      </c>
      <c r="BG66" s="24">
        <f t="shared" si="42"/>
        <v>0.67733158165687923</v>
      </c>
      <c r="BH66" s="24">
        <f t="shared" si="42"/>
        <v>0.41211035199573431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0.48378408225679759</v>
      </c>
      <c r="BM66" s="24">
        <f t="shared" si="46"/>
        <v>0.49430990613698422</v>
      </c>
      <c r="BN66" s="24">
        <f t="shared" si="46"/>
        <v>0.52704753699141782</v>
      </c>
      <c r="BO66" s="24">
        <f t="shared" si="46"/>
        <v>0.50260311522593071</v>
      </c>
      <c r="BP66" s="24" t="e">
        <f t="shared" si="46"/>
        <v>#DIV/0!</v>
      </c>
      <c r="BQ66" s="24">
        <f t="shared" si="46"/>
        <v>0.50182578659516786</v>
      </c>
      <c r="BR66" s="21"/>
      <c r="BS66" s="35">
        <f t="shared" si="11"/>
        <v>44562</v>
      </c>
      <c r="BT66" s="24">
        <f t="shared" si="41"/>
        <v>1.4442722528479545E-2</v>
      </c>
      <c r="BU66" s="24">
        <f t="shared" ref="BU66:BU108" si="49">(D66-D65)/$B65*D$3</f>
        <v>6.241060573618435E-4</v>
      </c>
      <c r="BV66" s="24">
        <f t="shared" ref="BV66:BV108" si="50">(E66-E65)/$B65*E$3</f>
        <v>2.6525999830421198E-3</v>
      </c>
      <c r="BW66" s="24">
        <f t="shared" si="48"/>
        <v>1.7199748172161404E-3</v>
      </c>
      <c r="BX66" s="24">
        <f t="shared" si="48"/>
        <v>2.3065182929021973E-3</v>
      </c>
      <c r="BY66" s="24">
        <f t="shared" si="48"/>
        <v>2.1046844332916893E-3</v>
      </c>
      <c r="BZ66" s="24">
        <f t="shared" si="48"/>
        <v>3.3044517902936967E-3</v>
      </c>
      <c r="CA66" s="24">
        <f t="shared" si="48"/>
        <v>1.7255833395743178E-3</v>
      </c>
      <c r="CB66" s="24">
        <f t="shared" si="48"/>
        <v>1.7915425040720436E-3</v>
      </c>
      <c r="CC66" s="24">
        <f t="shared" si="48"/>
        <v>5.6090865211566204E-5</v>
      </c>
      <c r="CD66" s="24">
        <f t="shared" si="48"/>
        <v>2.6444107944503486E-3</v>
      </c>
      <c r="CE66" s="24">
        <f t="shared" si="48"/>
        <v>8.6508751619494395E-4</v>
      </c>
      <c r="CF66" s="24">
        <f t="shared" si="14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4"/>
        <v>658.08531024000001</v>
      </c>
      <c r="S67" s="19">
        <f t="shared" si="5"/>
        <v>660.62941018950835</v>
      </c>
      <c r="T67" s="19">
        <f t="shared" si="6"/>
        <v>613.87008807204006</v>
      </c>
      <c r="U67" s="19">
        <f t="shared" si="7"/>
        <v>608.05243250345779</v>
      </c>
      <c r="V67" s="19"/>
      <c r="W67" s="20">
        <f t="shared" si="8"/>
        <v>645.32224236299226</v>
      </c>
      <c r="X67" s="21"/>
      <c r="Y67" s="41">
        <f t="shared" si="47"/>
        <v>4.9633790775865716E-2</v>
      </c>
      <c r="Z67" s="24">
        <f t="shared" si="47"/>
        <v>6.2938452102923259E-2</v>
      </c>
      <c r="AA67" s="24">
        <f t="shared" si="47"/>
        <v>3.9963073871216226E-2</v>
      </c>
      <c r="AB67" s="24">
        <f t="shared" si="47"/>
        <v>3.0903117433403793E-2</v>
      </c>
      <c r="AC67" s="24">
        <f t="shared" si="47"/>
        <v>2.4935372383488863E-2</v>
      </c>
      <c r="AD67" s="24">
        <f t="shared" si="47"/>
        <v>4.7916582193752166E-2</v>
      </c>
      <c r="AE67" s="24">
        <f t="shared" si="47"/>
        <v>4.760163974341225E-2</v>
      </c>
      <c r="AF67" s="24">
        <f t="shared" si="47"/>
        <v>5.7986484876629829E-2</v>
      </c>
      <c r="AG67" s="24">
        <f t="shared" si="47"/>
        <v>1.6476656640119103E-2</v>
      </c>
      <c r="AH67" s="24">
        <f t="shared" si="47"/>
        <v>4.0522364177672632E-2</v>
      </c>
      <c r="AI67" s="24">
        <f t="shared" si="47"/>
        <v>7.1287149186065157E-2</v>
      </c>
      <c r="AJ67" s="24">
        <f t="shared" si="47"/>
        <v>4.3237915376962865E-2</v>
      </c>
      <c r="AK67" s="24">
        <f t="shared" si="47"/>
        <v>4.0499939336674062E-2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4.963695355164699E-2</v>
      </c>
      <c r="AP67" s="24">
        <f t="shared" si="45"/>
        <v>5.1659325342798823E-2</v>
      </c>
      <c r="AQ67" s="24">
        <f t="shared" si="45"/>
        <v>3.9373418229011747E-2</v>
      </c>
      <c r="AR67" s="24">
        <f t="shared" si="39"/>
        <v>3.8671745619190068E-2</v>
      </c>
      <c r="AS67" s="24" t="e">
        <f t="shared" si="39"/>
        <v>#DIV/0!</v>
      </c>
      <c r="AT67" s="24">
        <f t="shared" si="39"/>
        <v>4.3769049467424104E-2</v>
      </c>
      <c r="AU67" s="21"/>
      <c r="AV67" s="24">
        <f t="shared" si="44"/>
        <v>0.5004761931905628</v>
      </c>
      <c r="AW67" s="24">
        <f t="shared" si="44"/>
        <v>0.49826871312206289</v>
      </c>
      <c r="AX67" s="24">
        <f t="shared" si="44"/>
        <v>0.59108785041575729</v>
      </c>
      <c r="AY67" s="24">
        <f t="shared" si="44"/>
        <v>0.64260827436483425</v>
      </c>
      <c r="AZ67" s="24">
        <f t="shared" si="44"/>
        <v>0.35090820550650736</v>
      </c>
      <c r="BA67" s="24">
        <f t="shared" si="44"/>
        <v>0.42954951907851324</v>
      </c>
      <c r="BB67" s="24">
        <f t="shared" si="44"/>
        <v>0.50429330455880628</v>
      </c>
      <c r="BC67" s="24">
        <f t="shared" si="44"/>
        <v>0.55917852177063221</v>
      </c>
      <c r="BD67" s="24">
        <f t="shared" si="42"/>
        <v>0.29239481612391405</v>
      </c>
      <c r="BE67" s="24">
        <f t="shared" si="42"/>
        <v>0.42655179007704747</v>
      </c>
      <c r="BF67" s="24">
        <f t="shared" si="42"/>
        <v>0.48603256811616014</v>
      </c>
      <c r="BG67" s="24">
        <f t="shared" si="42"/>
        <v>0.65420289425815858</v>
      </c>
      <c r="BH67" s="24">
        <f t="shared" si="42"/>
        <v>0.42878988750771163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0.50047059168911034</v>
      </c>
      <c r="BM67" s="24">
        <f t="shared" si="46"/>
        <v>0.51481824961590195</v>
      </c>
      <c r="BN67" s="24">
        <f t="shared" si="46"/>
        <v>0.52825253001191275</v>
      </c>
      <c r="BO67" s="24">
        <f t="shared" si="46"/>
        <v>0.50732280611671721</v>
      </c>
      <c r="BP67" s="24" t="e">
        <f t="shared" si="46"/>
        <v>#DIV/0!</v>
      </c>
      <c r="BQ67" s="24">
        <f t="shared" si="46"/>
        <v>0.50544244888285839</v>
      </c>
      <c r="BR67" s="21"/>
      <c r="BS67" s="35">
        <f t="shared" si="11"/>
        <v>44593</v>
      </c>
      <c r="BT67" s="24">
        <f t="shared" si="41"/>
        <v>2.3892500765594193E-2</v>
      </c>
      <c r="BU67" s="24">
        <f t="shared" si="49"/>
        <v>1.2360396450194901E-3</v>
      </c>
      <c r="BV67" s="24">
        <f t="shared" si="50"/>
        <v>3.37725547240352E-3</v>
      </c>
      <c r="BW67" s="24">
        <f t="shared" si="48"/>
        <v>1.6753091724564771E-3</v>
      </c>
      <c r="BX67" s="24">
        <f t="shared" si="48"/>
        <v>3.5781120447106974E-3</v>
      </c>
      <c r="BY67" s="24">
        <f t="shared" si="48"/>
        <v>2.9080912779681153E-3</v>
      </c>
      <c r="BZ67" s="24">
        <f t="shared" si="48"/>
        <v>6.2427793940322005E-3</v>
      </c>
      <c r="CA67" s="24">
        <f t="shared" si="48"/>
        <v>4.0174488487377445E-4</v>
      </c>
      <c r="CB67" s="24">
        <f t="shared" si="48"/>
        <v>2.3277034088081518E-3</v>
      </c>
      <c r="CC67" s="24">
        <f t="shared" si="48"/>
        <v>7.1791299021953399E-4</v>
      </c>
      <c r="CD67" s="24">
        <f t="shared" si="48"/>
        <v>2.1199454035638388E-3</v>
      </c>
      <c r="CE67" s="24">
        <f t="shared" si="48"/>
        <v>1.1596139491262636E-3</v>
      </c>
      <c r="CF67" s="24">
        <f t="shared" si="14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4"/>
        <v>705.79103088000011</v>
      </c>
      <c r="S68" s="19">
        <f t="shared" si="5"/>
        <v>703.27591441911568</v>
      </c>
      <c r="T68" s="19">
        <f t="shared" si="6"/>
        <v>645.4899061706526</v>
      </c>
      <c r="U68" s="19">
        <f t="shared" si="7"/>
        <v>639.99491085753812</v>
      </c>
      <c r="V68" s="19"/>
      <c r="W68" s="20">
        <f t="shared" si="8"/>
        <v>685.39224363409039</v>
      </c>
      <c r="X68" s="21"/>
      <c r="Y68" s="41">
        <f t="shared" si="47"/>
        <v>7.2485125727378419E-2</v>
      </c>
      <c r="Z68" s="24">
        <f t="shared" si="47"/>
        <v>7.7390582087841775E-2</v>
      </c>
      <c r="AA68" s="24">
        <f t="shared" si="47"/>
        <v>3.8024530115019273E-2</v>
      </c>
      <c r="AB68" s="24">
        <f t="shared" si="47"/>
        <v>7.4889633442783099E-2</v>
      </c>
      <c r="AC68" s="24">
        <f t="shared" si="47"/>
        <v>0.15423102202854855</v>
      </c>
      <c r="AD68" s="24">
        <f t="shared" si="47"/>
        <v>3.7365351655614942E-2</v>
      </c>
      <c r="AE68" s="24">
        <f t="shared" si="47"/>
        <v>4.5387559808612421E-2</v>
      </c>
      <c r="AF68" s="24">
        <f t="shared" si="47"/>
        <v>8.0245314520438704E-2</v>
      </c>
      <c r="AG68" s="24">
        <f t="shared" si="47"/>
        <v>4.55693478040331E-2</v>
      </c>
      <c r="AH68" s="24">
        <f t="shared" si="47"/>
        <v>2.9968836406537136E-2</v>
      </c>
      <c r="AI68" s="24">
        <f t="shared" si="47"/>
        <v>0.25605799591120459</v>
      </c>
      <c r="AJ68" s="24">
        <f t="shared" si="47"/>
        <v>4.5896848281718139E-2</v>
      </c>
      <c r="AK68" s="24">
        <f t="shared" si="47"/>
        <v>5.3091830745839452E-2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7.2491696589614074E-2</v>
      </c>
      <c r="AP68" s="24">
        <f t="shared" si="45"/>
        <v>6.4554353124202768E-2</v>
      </c>
      <c r="AQ68" s="24">
        <f t="shared" si="45"/>
        <v>5.1508973499457822E-2</v>
      </c>
      <c r="AR68" s="24">
        <f t="shared" si="39"/>
        <v>5.2532440701811733E-2</v>
      </c>
      <c r="AS68" s="24" t="e">
        <f t="shared" si="39"/>
        <v>#DIV/0!</v>
      </c>
      <c r="AT68" s="24">
        <f t="shared" si="39"/>
        <v>6.2093011275069054E-2</v>
      </c>
      <c r="AU68" s="21"/>
      <c r="AV68" s="24">
        <f t="shared" si="44"/>
        <v>0.55741482623216365</v>
      </c>
      <c r="AW68" s="24">
        <f t="shared" si="44"/>
        <v>0.56477087890970235</v>
      </c>
      <c r="AX68" s="24">
        <f t="shared" si="44"/>
        <v>0.56403307473526021</v>
      </c>
      <c r="AY68" s="24">
        <f t="shared" si="44"/>
        <v>0.70716774165446661</v>
      </c>
      <c r="AZ68" s="24">
        <f t="shared" si="44"/>
        <v>0.52786449572179039</v>
      </c>
      <c r="BA68" s="24">
        <f t="shared" si="44"/>
        <v>0.4414161198297275</v>
      </c>
      <c r="BB68" s="24">
        <f t="shared" si="44"/>
        <v>0.52884043387131752</v>
      </c>
      <c r="BC68" s="24">
        <f t="shared" si="44"/>
        <v>0.61775458500909286</v>
      </c>
      <c r="BD68" s="24">
        <f t="shared" si="42"/>
        <v>0.32970765800052715</v>
      </c>
      <c r="BE68" s="24">
        <f t="shared" si="42"/>
        <v>0.44422864715960908</v>
      </c>
      <c r="BF68" s="24">
        <f t="shared" si="42"/>
        <v>0.51297996593378037</v>
      </c>
      <c r="BG68" s="24">
        <f t="shared" si="42"/>
        <v>0.66487262112878676</v>
      </c>
      <c r="BH68" s="24">
        <f t="shared" si="42"/>
        <v>0.46973228540607193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0.55741166496555028</v>
      </c>
      <c r="BM68" s="24">
        <f t="shared" si="46"/>
        <v>0.56321691170930199</v>
      </c>
      <c r="BN68" s="24">
        <f t="shared" si="46"/>
        <v>0.56120597582115495</v>
      </c>
      <c r="BO68" s="24">
        <f t="shared" si="46"/>
        <v>0.54378609815816459</v>
      </c>
      <c r="BP68" s="24" t="e">
        <f t="shared" si="46"/>
        <v>#DIV/0!</v>
      </c>
      <c r="BQ68" s="24">
        <f t="shared" si="46"/>
        <v>0.54532911123418804</v>
      </c>
      <c r="BR68" s="21"/>
      <c r="BS68" s="35">
        <f t="shared" si="11"/>
        <v>44621</v>
      </c>
      <c r="BT68" s="24">
        <f t="shared" si="41"/>
        <v>2.9751165142491213E-2</v>
      </c>
      <c r="BU68" s="24">
        <f t="shared" si="49"/>
        <v>1.1652456393771893E-3</v>
      </c>
      <c r="BV68" s="24">
        <f t="shared" si="50"/>
        <v>8.0382845557685385E-3</v>
      </c>
      <c r="BW68" s="24">
        <f t="shared" si="48"/>
        <v>1.0118345918886176E-2</v>
      </c>
      <c r="BX68" s="24">
        <f t="shared" si="48"/>
        <v>2.785647029719375E-3</v>
      </c>
      <c r="BY68" s="24">
        <f t="shared" si="48"/>
        <v>2.7674597991194363E-3</v>
      </c>
      <c r="BZ68" s="24">
        <f t="shared" si="48"/>
        <v>8.7078954374420446E-3</v>
      </c>
      <c r="CA68" s="24">
        <f t="shared" si="48"/>
        <v>1.0760034986489505E-3</v>
      </c>
      <c r="CB68" s="24">
        <f t="shared" si="48"/>
        <v>1.7065395742115108E-3</v>
      </c>
      <c r="CC68" s="24">
        <f t="shared" si="48"/>
        <v>2.6318855414198764E-3</v>
      </c>
      <c r="CD68" s="24">
        <f t="shared" si="48"/>
        <v>2.2366001623504469E-3</v>
      </c>
      <c r="CE68" s="24">
        <f t="shared" si="48"/>
        <v>1.5069228391694331E-3</v>
      </c>
      <c r="CF68" s="24">
        <f t="shared" si="14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4"/>
        <v>748.31061438999996</v>
      </c>
      <c r="S69" s="19">
        <f t="shared" si="5"/>
        <v>748.62161248283439</v>
      </c>
      <c r="T69" s="19">
        <f t="shared" si="6"/>
        <v>689.32793708296413</v>
      </c>
      <c r="U69" s="19">
        <f t="shared" si="7"/>
        <v>682.62425359612712</v>
      </c>
      <c r="V69" s="19"/>
      <c r="W69" s="20">
        <f t="shared" si="8"/>
        <v>724.8874833923735</v>
      </c>
      <c r="X69" s="21"/>
      <c r="Y69" s="41">
        <f t="shared" si="47"/>
        <v>6.0247628239695983E-2</v>
      </c>
      <c r="Z69" s="24">
        <f t="shared" si="47"/>
        <v>6.4188859193775372E-2</v>
      </c>
      <c r="AA69" s="24">
        <f t="shared" si="47"/>
        <v>3.2349387293493015E-2</v>
      </c>
      <c r="AB69" s="24">
        <f t="shared" si="47"/>
        <v>8.8374882892638951E-2</v>
      </c>
      <c r="AC69" s="24">
        <f t="shared" si="47"/>
        <v>5.766313236933529E-2</v>
      </c>
      <c r="AD69" s="24">
        <f t="shared" si="47"/>
        <v>5.5171879289797499E-2</v>
      </c>
      <c r="AE69" s="24">
        <f t="shared" si="47"/>
        <v>6.2934473466780716E-2</v>
      </c>
      <c r="AF69" s="24">
        <f t="shared" si="47"/>
        <v>4.1206926942141786E-2</v>
      </c>
      <c r="AG69" s="24">
        <f t="shared" si="47"/>
        <v>3.4426593720927157E-2</v>
      </c>
      <c r="AH69" s="24">
        <f t="shared" si="47"/>
        <v>4.444011523948399E-2</v>
      </c>
      <c r="AI69" s="24">
        <f t="shared" si="47"/>
        <v>2.9105731921269307E-2</v>
      </c>
      <c r="AJ69" s="24">
        <f t="shared" si="47"/>
        <v>7.5118286171365067E-2</v>
      </c>
      <c r="AK69" s="24">
        <f t="shared" si="47"/>
        <v>5.5685397126470138E-2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6.0243870564613555E-2</v>
      </c>
      <c r="AP69" s="24">
        <f t="shared" si="45"/>
        <v>6.4477820346190651E-2</v>
      </c>
      <c r="AQ69" s="24">
        <f t="shared" si="45"/>
        <v>6.7914355427150186E-2</v>
      </c>
      <c r="AR69" s="24">
        <f t="shared" si="39"/>
        <v>6.6608877688526302E-2</v>
      </c>
      <c r="AS69" s="24" t="e">
        <f t="shared" si="39"/>
        <v>#DIV/0!</v>
      </c>
      <c r="AT69" s="24">
        <f t="shared" si="39"/>
        <v>5.7624287588770029E-2</v>
      </c>
      <c r="AU69" s="21"/>
      <c r="AV69" s="24">
        <f t="shared" si="44"/>
        <v>0.58569490551380343</v>
      </c>
      <c r="AW69" s="24">
        <f t="shared" si="44"/>
        <v>0.60885734894897214</v>
      </c>
      <c r="AX69" s="24">
        <f t="shared" si="44"/>
        <v>0.54731441736578601</v>
      </c>
      <c r="AY69" s="24">
        <f t="shared" si="44"/>
        <v>0.75095521095998419</v>
      </c>
      <c r="AZ69" s="24">
        <f t="shared" si="44"/>
        <v>0.53780830164105731</v>
      </c>
      <c r="BA69" s="24">
        <f t="shared" si="44"/>
        <v>0.4590306386666525</v>
      </c>
      <c r="BB69" s="24">
        <f t="shared" si="44"/>
        <v>0.57686667548426596</v>
      </c>
      <c r="BC69" s="24">
        <f t="shared" si="44"/>
        <v>0.58845254584509421</v>
      </c>
      <c r="BD69" s="24">
        <f t="shared" si="42"/>
        <v>0.36316495046502029</v>
      </c>
      <c r="BE69" s="24">
        <f t="shared" si="42"/>
        <v>0.46738292979649154</v>
      </c>
      <c r="BF69" s="24">
        <f t="shared" si="42"/>
        <v>0.46737868633717428</v>
      </c>
      <c r="BG69" s="24">
        <f t="shared" si="42"/>
        <v>0.73374884961139641</v>
      </c>
      <c r="BH69" s="24">
        <f t="shared" si="42"/>
        <v>0.48480311618173344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0.58568491916228371</v>
      </c>
      <c r="BM69" s="24">
        <f t="shared" si="46"/>
        <v>0.600951979157335</v>
      </c>
      <c r="BN69" s="24">
        <f t="shared" si="46"/>
        <v>0.59632915837358302</v>
      </c>
      <c r="BO69" s="24">
        <f t="shared" si="46"/>
        <v>0.57354707077964351</v>
      </c>
      <c r="BP69" s="24" t="e">
        <f t="shared" si="46"/>
        <v>#DIV/0!</v>
      </c>
      <c r="BQ69" s="24">
        <f t="shared" si="46"/>
        <v>0.5628599836388104</v>
      </c>
      <c r="BR69" s="21"/>
      <c r="BS69" s="35">
        <f t="shared" si="11"/>
        <v>44652</v>
      </c>
      <c r="BT69" s="24">
        <f t="shared" si="41"/>
        <v>2.4788909379897906E-2</v>
      </c>
      <c r="BU69" s="24">
        <f t="shared" si="49"/>
        <v>9.5948022609756338E-4</v>
      </c>
      <c r="BV69" s="24">
        <f t="shared" si="50"/>
        <v>9.5069918011719719E-3</v>
      </c>
      <c r="BW69" s="24">
        <f t="shared" si="48"/>
        <v>4.0713410253961557E-3</v>
      </c>
      <c r="BX69" s="24">
        <f t="shared" si="48"/>
        <v>3.9784623279820195E-3</v>
      </c>
      <c r="BY69" s="24">
        <f t="shared" si="48"/>
        <v>3.74040940015909E-3</v>
      </c>
      <c r="BZ69" s="24">
        <f t="shared" si="48"/>
        <v>4.5039635083718235E-3</v>
      </c>
      <c r="CA69" s="24">
        <f t="shared" si="48"/>
        <v>7.9249492549985138E-4</v>
      </c>
      <c r="CB69" s="24">
        <f t="shared" si="48"/>
        <v>2.4302696661498862E-3</v>
      </c>
      <c r="CC69" s="24">
        <f t="shared" si="48"/>
        <v>3.5036893734313442E-4</v>
      </c>
      <c r="CD69" s="24">
        <f t="shared" si="48"/>
        <v>3.5698398716434076E-3</v>
      </c>
      <c r="CE69" s="24">
        <f t="shared" si="48"/>
        <v>1.5519567040218234E-3</v>
      </c>
      <c r="CF69" s="24">
        <f t="shared" si="14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51">+SUMPRODUCT($C$3:$N$3,C70:N70)</f>
        <v>787.70206046999999</v>
      </c>
      <c r="S70" s="19">
        <f t="shared" ref="S70:S113" si="52">+($C$3*$C70+$D$3*$D70+$E$3*$E70+$G$3*$G70+$K$3*$K70+$M$3*$M70+$N$3*$N70)/SUM($C$3:$E$3,$G$3,$K$3,$M$3:$N$3)</f>
        <v>787.90876230431195</v>
      </c>
      <c r="T70" s="19">
        <f t="shared" ref="T70:T113" si="53">+($E$3*$E70+$G$3*$G70+$K$3*$K70+$M$3*$M70+$N$3*$N70)/SUM($E$3,$G$3,$K$3,$M$3:$N$3)</f>
        <v>725.43610693829351</v>
      </c>
      <c r="U70" s="19">
        <f t="shared" ref="U70:U113" si="54">+($E$3*$E70+$G$3*$G70+$K$3*$K70+$N$3*$N70)/SUM($E$3,$G$3,$K$3,$N$3)</f>
        <v>716.16076320885202</v>
      </c>
      <c r="V70" s="19"/>
      <c r="W70" s="20">
        <f t="shared" ref="W70:W113" si="55">($E$3*$E70+SUMPRODUCT($G$3:$L$3,$G70:$L70)+$N$3*$N70)/SUM($E$3,$G$3:$L$3,$N$3)</f>
        <v>761.83097530735552</v>
      </c>
      <c r="X70" s="21"/>
      <c r="Y70" s="41">
        <f t="shared" si="47"/>
        <v>5.2642129098058321E-2</v>
      </c>
      <c r="Z70" s="24">
        <f t="shared" si="47"/>
        <v>5.0632672548497348E-2</v>
      </c>
      <c r="AA70" s="24">
        <f t="shared" si="47"/>
        <v>7.8319703270962382E-2</v>
      </c>
      <c r="AB70" s="24">
        <f t="shared" si="47"/>
        <v>4.7143526536859826E-2</v>
      </c>
      <c r="AC70" s="24">
        <f t="shared" si="47"/>
        <v>5.2216664327796369E-2</v>
      </c>
      <c r="AD70" s="24">
        <f t="shared" si="47"/>
        <v>5.0247725458852477E-2</v>
      </c>
      <c r="AE70" s="24">
        <f t="shared" si="47"/>
        <v>6.0563490776104789E-2</v>
      </c>
      <c r="AF70" s="24">
        <f t="shared" si="47"/>
        <v>5.689666252157477E-2</v>
      </c>
      <c r="AG70" s="24">
        <f t="shared" si="47"/>
        <v>2.6842440497044873E-2</v>
      </c>
      <c r="AH70" s="24">
        <f t="shared" si="47"/>
        <v>5.0631406573637294E-2</v>
      </c>
      <c r="AI70" s="24">
        <f t="shared" si="47"/>
        <v>3.5330824783592174E-2</v>
      </c>
      <c r="AJ70" s="24">
        <f t="shared" si="47"/>
        <v>7.0189900063651889E-2</v>
      </c>
      <c r="AK70" s="24">
        <f t="shared" si="47"/>
        <v>5.1218366444681473E-2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5.2640501581165955E-2</v>
      </c>
      <c r="AP70" s="24">
        <f t="shared" si="45"/>
        <v>5.2479315539902816E-2</v>
      </c>
      <c r="AQ70" s="24">
        <f t="shared" si="45"/>
        <v>5.2381700947924159E-2</v>
      </c>
      <c r="AR70" s="24">
        <f t="shared" si="39"/>
        <v>4.9128798802637652E-2</v>
      </c>
      <c r="AS70" s="24" t="e">
        <f t="shared" si="39"/>
        <v>#DIV/0!</v>
      </c>
      <c r="AT70" s="24">
        <f t="shared" si="39"/>
        <v>5.0964450016562024E-2</v>
      </c>
      <c r="AU70" s="21"/>
      <c r="AV70" s="24">
        <f t="shared" si="44"/>
        <v>0.61826347582182484</v>
      </c>
      <c r="AW70" s="24">
        <f t="shared" si="44"/>
        <v>0.64535205483917757</v>
      </c>
      <c r="AX70" s="24">
        <f t="shared" si="44"/>
        <v>0.64858200197923077</v>
      </c>
      <c r="AY70" s="24">
        <f t="shared" si="44"/>
        <v>0.72440520043487222</v>
      </c>
      <c r="AZ70" s="24">
        <f t="shared" si="44"/>
        <v>0.57403004973301242</v>
      </c>
      <c r="BA70" s="24">
        <f t="shared" si="44"/>
        <v>0.51477922114285035</v>
      </c>
      <c r="BB70" s="24">
        <f t="shared" si="44"/>
        <v>0.61013388649826461</v>
      </c>
      <c r="BC70" s="24">
        <f t="shared" si="44"/>
        <v>0.60633115270945304</v>
      </c>
      <c r="BD70" s="24">
        <f t="shared" si="42"/>
        <v>0.37916947529522438</v>
      </c>
      <c r="BE70" s="24">
        <f t="shared" si="42"/>
        <v>0.49139542083762988</v>
      </c>
      <c r="BF70" s="24">
        <f t="shared" si="42"/>
        <v>0.51922238559533063</v>
      </c>
      <c r="BG70" s="24">
        <f t="shared" si="42"/>
        <v>0.81225527194640401</v>
      </c>
      <c r="BH70" s="24">
        <f t="shared" si="42"/>
        <v>0.51790476964109233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0.61825132478979938</v>
      </c>
      <c r="BM70" s="24">
        <f t="shared" si="46"/>
        <v>0.6353762148917772</v>
      </c>
      <c r="BN70" s="24">
        <f t="shared" si="46"/>
        <v>0.62194701344019054</v>
      </c>
      <c r="BO70" s="24">
        <f t="shared" si="46"/>
        <v>0.59081965640348399</v>
      </c>
      <c r="BP70" s="24" t="e">
        <f t="shared" si="46"/>
        <v>#DIV/0!</v>
      </c>
      <c r="BQ70" s="24">
        <f t="shared" si="46"/>
        <v>0.58350857059713035</v>
      </c>
      <c r="BR70" s="21"/>
      <c r="BS70" s="35">
        <f t="shared" ref="BS70:BS95" si="56">+A70</f>
        <v>44682</v>
      </c>
      <c r="BT70" s="24">
        <f t="shared" si="41"/>
        <v>1.9626371378217693E-2</v>
      </c>
      <c r="BU70" s="24">
        <f t="shared" si="49"/>
        <v>2.2618322781494649E-3</v>
      </c>
      <c r="BV70" s="24">
        <f t="shared" si="50"/>
        <v>5.2060404198498618E-3</v>
      </c>
      <c r="BW70" s="24">
        <f t="shared" si="48"/>
        <v>3.6778027452955019E-3</v>
      </c>
      <c r="BX70" s="24">
        <f t="shared" si="48"/>
        <v>3.6060336846336664E-3</v>
      </c>
      <c r="BY70" s="24">
        <f t="shared" si="48"/>
        <v>3.6086155709645898E-3</v>
      </c>
      <c r="BZ70" s="24">
        <f t="shared" si="48"/>
        <v>6.1071862752330132E-3</v>
      </c>
      <c r="CA70" s="24">
        <f t="shared" si="48"/>
        <v>6.028604623565558E-4</v>
      </c>
      <c r="CB70" s="24">
        <f t="shared" si="48"/>
        <v>2.7275675606329829E-3</v>
      </c>
      <c r="CC70" s="24">
        <f t="shared" si="48"/>
        <v>4.1281316082627297E-4</v>
      </c>
      <c r="CD70" s="24">
        <f t="shared" si="48"/>
        <v>3.3824129473306128E-3</v>
      </c>
      <c r="CE70" s="24">
        <f t="shared" si="48"/>
        <v>1.4213178412669945E-3</v>
      </c>
      <c r="CF70" s="24">
        <f t="shared" si="14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51"/>
        <v>826.48443180000015</v>
      </c>
      <c r="S71" s="19">
        <f t="shared" si="52"/>
        <v>825.39296440538305</v>
      </c>
      <c r="T71" s="19">
        <f t="shared" si="53"/>
        <v>763.23445361676988</v>
      </c>
      <c r="U71" s="19">
        <f t="shared" si="54"/>
        <v>754.08425428769021</v>
      </c>
      <c r="V71" s="19"/>
      <c r="W71" s="20">
        <f t="shared" si="55"/>
        <v>803.92398806001245</v>
      </c>
      <c r="X71" s="21"/>
      <c r="Y71" s="41">
        <f t="shared" si="47"/>
        <v>4.9237398089115425E-2</v>
      </c>
      <c r="Z71" s="24">
        <f t="shared" si="47"/>
        <v>4.2956074816058676E-2</v>
      </c>
      <c r="AA71" s="24">
        <f t="shared" si="47"/>
        <v>6.0205095827339683E-2</v>
      </c>
      <c r="AB71" s="24">
        <f t="shared" si="47"/>
        <v>5.9570207375752249E-2</v>
      </c>
      <c r="AC71" s="24">
        <f t="shared" si="47"/>
        <v>4.0632837848133763E-2</v>
      </c>
      <c r="AD71" s="24">
        <f t="shared" si="47"/>
        <v>5.4236871504989015E-2</v>
      </c>
      <c r="AE71" s="24">
        <f t="shared" si="47"/>
        <v>6.7633266700029671E-2</v>
      </c>
      <c r="AF71" s="24">
        <f t="shared" si="47"/>
        <v>6.6638980115482527E-2</v>
      </c>
      <c r="AG71" s="24">
        <f t="shared" si="47"/>
        <v>1.9023553040462771E-2</v>
      </c>
      <c r="AH71" s="24">
        <f t="shared" si="47"/>
        <v>3.7667714547251263E-2</v>
      </c>
      <c r="AI71" s="24">
        <f t="shared" si="47"/>
        <v>5.452603008344159E-3</v>
      </c>
      <c r="AJ71" s="24">
        <f t="shared" si="47"/>
        <v>4.7544811836846002E-2</v>
      </c>
      <c r="AK71" s="24">
        <f t="shared" si="47"/>
        <v>5.3070165957082027E-2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4.9234822753744911E-2</v>
      </c>
      <c r="AP71" s="24">
        <f t="shared" si="45"/>
        <v>4.7574292728316703E-2</v>
      </c>
      <c r="AQ71" s="24">
        <f t="shared" si="45"/>
        <v>5.2104308452476156E-2</v>
      </c>
      <c r="AR71" s="24">
        <f t="shared" si="39"/>
        <v>5.2953879948570481E-2</v>
      </c>
      <c r="AS71" s="24" t="e">
        <f t="shared" si="39"/>
        <v>#DIV/0!</v>
      </c>
      <c r="AT71" s="24">
        <f t="shared" si="39"/>
        <v>5.5252430154437926E-2</v>
      </c>
      <c r="AU71" s="21"/>
      <c r="AV71" s="24">
        <f t="shared" si="44"/>
        <v>0.65083614204567475</v>
      </c>
      <c r="AW71" s="24">
        <f t="shared" si="44"/>
        <v>0.67287097623093794</v>
      </c>
      <c r="AX71" s="24">
        <f t="shared" si="44"/>
        <v>0.6307007067539363</v>
      </c>
      <c r="AY71" s="24">
        <f t="shared" si="44"/>
        <v>0.79802779055488759</v>
      </c>
      <c r="AZ71" s="24">
        <f t="shared" si="44"/>
        <v>0.60573623172381419</v>
      </c>
      <c r="BA71" s="24">
        <f t="shared" si="44"/>
        <v>0.54466862284361395</v>
      </c>
      <c r="BB71" s="24">
        <f t="shared" si="44"/>
        <v>0.64549941169844871</v>
      </c>
      <c r="BC71" s="24">
        <f t="shared" si="44"/>
        <v>0.6676551974395275</v>
      </c>
      <c r="BD71" s="24">
        <f t="shared" si="42"/>
        <v>0.32488677765717444</v>
      </c>
      <c r="BE71" s="24">
        <f t="shared" si="42"/>
        <v>0.50022248744154796</v>
      </c>
      <c r="BF71" s="24">
        <f t="shared" si="42"/>
        <v>0.5145092245845293</v>
      </c>
      <c r="BG71" s="24">
        <f t="shared" si="42"/>
        <v>0.85669742695294016</v>
      </c>
      <c r="BH71" s="24">
        <f t="shared" si="42"/>
        <v>0.55855083858204546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0.65082036909357921</v>
      </c>
      <c r="BM71" s="24">
        <f t="shared" si="46"/>
        <v>0.66750778975916236</v>
      </c>
      <c r="BN71" s="24">
        <f t="shared" si="46"/>
        <v>0.66453728473206253</v>
      </c>
      <c r="BO71" s="24">
        <f t="shared" si="46"/>
        <v>0.63320378890774021</v>
      </c>
      <c r="BP71" s="24" t="e">
        <f t="shared" si="46"/>
        <v>#DIV/0!</v>
      </c>
      <c r="BQ71" s="24">
        <f t="shared" si="46"/>
        <v>0.62244695272706152</v>
      </c>
      <c r="BR71" s="21"/>
      <c r="BS71" s="35">
        <f t="shared" si="56"/>
        <v>44713</v>
      </c>
      <c r="BT71" s="24">
        <f t="shared" si="41"/>
        <v>1.661896243230275E-2</v>
      </c>
      <c r="BU71" s="24">
        <f t="shared" si="49"/>
        <v>1.7811045349867571E-3</v>
      </c>
      <c r="BV71" s="24">
        <f t="shared" si="50"/>
        <v>6.5439511081658167E-3</v>
      </c>
      <c r="BW71" s="24">
        <f t="shared" si="48"/>
        <v>2.8607564828144845E-3</v>
      </c>
      <c r="BX71" s="24">
        <f t="shared" si="48"/>
        <v>3.8834615042820904E-3</v>
      </c>
      <c r="BY71" s="24">
        <f t="shared" si="48"/>
        <v>4.0601867466973337E-3</v>
      </c>
      <c r="BZ71" s="24">
        <f t="shared" si="48"/>
        <v>7.1818196567720099E-3</v>
      </c>
      <c r="CA71" s="24">
        <f t="shared" si="48"/>
        <v>4.1678252325129644E-4</v>
      </c>
      <c r="CB71" s="24">
        <f t="shared" si="48"/>
        <v>2.0253236138723252E-3</v>
      </c>
      <c r="CC71" s="24">
        <f t="shared" si="48"/>
        <v>6.2661679983954223E-5</v>
      </c>
      <c r="CD71" s="24">
        <f t="shared" si="48"/>
        <v>2.3293526199127047E-3</v>
      </c>
      <c r="CE71" s="24">
        <f t="shared" si="48"/>
        <v>1.4707136491396416E-3</v>
      </c>
      <c r="CF71" s="24">
        <f t="shared" ref="CF71:CF95" si="57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51"/>
        <v>887.95670369999993</v>
      </c>
      <c r="S72" s="19">
        <f t="shared" si="52"/>
        <v>892.37374604504259</v>
      </c>
      <c r="T72" s="19">
        <f t="shared" si="53"/>
        <v>841.13885467965758</v>
      </c>
      <c r="U72" s="19">
        <f t="shared" si="54"/>
        <v>833.26586507607203</v>
      </c>
      <c r="V72" s="19"/>
      <c r="W72" s="20">
        <f t="shared" si="55"/>
        <v>871.47863948739325</v>
      </c>
      <c r="X72" s="21"/>
      <c r="Y72" s="41">
        <f t="shared" si="47"/>
        <v>7.4381759219980692E-2</v>
      </c>
      <c r="Z72" s="24">
        <f t="shared" si="47"/>
        <v>6.5586316887789042E-2</v>
      </c>
      <c r="AA72" s="24">
        <f t="shared" si="47"/>
        <v>6.2470027248960225E-2</v>
      </c>
      <c r="AB72" s="24">
        <f t="shared" si="47"/>
        <v>9.7977484078149546E-2</v>
      </c>
      <c r="AC72" s="24">
        <f t="shared" si="47"/>
        <v>5.5044856928734065E-2</v>
      </c>
      <c r="AD72" s="24">
        <f t="shared" si="47"/>
        <v>0.1123782290594284</v>
      </c>
      <c r="AE72" s="24">
        <f t="shared" si="47"/>
        <v>6.6626748719684104E-2</v>
      </c>
      <c r="AF72" s="24">
        <f t="shared" si="47"/>
        <v>5.1400450312816481E-2</v>
      </c>
      <c r="AG72" s="24">
        <f t="shared" si="47"/>
        <v>6.6616047382215937E-2</v>
      </c>
      <c r="AH72" s="24">
        <f t="shared" si="47"/>
        <v>0.11407912662403819</v>
      </c>
      <c r="AI72" s="24">
        <f t="shared" si="47"/>
        <v>3.6335503961221649E-2</v>
      </c>
      <c r="AJ72" s="24">
        <f t="shared" si="47"/>
        <v>8.6253134283620136E-2</v>
      </c>
      <c r="AK72" s="24">
        <f t="shared" si="47"/>
        <v>9.6601658609147378E-2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7.4378015525494279E-2</v>
      </c>
      <c r="AP72" s="24">
        <f t="shared" si="45"/>
        <v>8.1150172739735904E-2</v>
      </c>
      <c r="AQ72" s="24">
        <f t="shared" si="45"/>
        <v>0.10207138932698734</v>
      </c>
      <c r="AR72" s="24">
        <f t="shared" si="39"/>
        <v>0.1050036654898423</v>
      </c>
      <c r="AS72" s="24" t="e">
        <f t="shared" si="39"/>
        <v>#DIV/0!</v>
      </c>
      <c r="AT72" s="24">
        <f t="shared" si="39"/>
        <v>8.4031142783038693E-2</v>
      </c>
      <c r="AU72" s="21"/>
      <c r="AV72" s="24">
        <f t="shared" si="44"/>
        <v>0.72235874380488485</v>
      </c>
      <c r="AW72" s="24">
        <f t="shared" si="44"/>
        <v>0.73002479500874862</v>
      </c>
      <c r="AX72" s="24">
        <f t="shared" si="44"/>
        <v>0.69707781411562664</v>
      </c>
      <c r="AY72" s="24">
        <f t="shared" si="44"/>
        <v>0.91303320392882403</v>
      </c>
      <c r="AZ72" s="24">
        <f t="shared" si="44"/>
        <v>0.66476643668628688</v>
      </c>
      <c r="BA72" s="24">
        <f t="shared" si="44"/>
        <v>0.66909978678540716</v>
      </c>
      <c r="BB72" s="24">
        <f t="shared" si="44"/>
        <v>0.6803941024157445</v>
      </c>
      <c r="BC72" s="24">
        <f t="shared" si="44"/>
        <v>0.70396851880067812</v>
      </c>
      <c r="BD72" s="24">
        <f t="shared" si="42"/>
        <v>0.39517848333215855</v>
      </c>
      <c r="BE72" s="24">
        <f t="shared" si="42"/>
        <v>0.62105181824248246</v>
      </c>
      <c r="BF72" s="24">
        <f t="shared" si="42"/>
        <v>0.56707674044108303</v>
      </c>
      <c r="BG72" s="24">
        <f t="shared" si="42"/>
        <v>0.92939666350442085</v>
      </c>
      <c r="BH72" s="24">
        <f t="shared" si="42"/>
        <v>0.66407868847887896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0.72234015821722708</v>
      </c>
      <c r="BM72" s="24">
        <f t="shared" si="46"/>
        <v>0.74873805531627835</v>
      </c>
      <c r="BN72" s="24">
        <f t="shared" si="46"/>
        <v>0.7765657784157407</v>
      </c>
      <c r="BO72" s="24">
        <f t="shared" si="46"/>
        <v>0.75128674373683246</v>
      </c>
      <c r="BP72" s="24" t="e">
        <f t="shared" si="46"/>
        <v>#DIV/0!</v>
      </c>
      <c r="BQ72" s="24">
        <f t="shared" si="46"/>
        <v>0.70715314280636821</v>
      </c>
      <c r="BR72" s="21"/>
      <c r="BS72" s="35">
        <f t="shared" si="56"/>
        <v>44743</v>
      </c>
      <c r="BT72" s="24">
        <f t="shared" si="41"/>
        <v>2.52223074495736E-2</v>
      </c>
      <c r="BU72" s="24">
        <f t="shared" si="49"/>
        <v>1.867428481823326E-3</v>
      </c>
      <c r="BV72" s="24">
        <f t="shared" si="50"/>
        <v>1.0869090223600704E-2</v>
      </c>
      <c r="BW72" s="24">
        <f t="shared" si="48"/>
        <v>3.8436536564247846E-3</v>
      </c>
      <c r="BX72" s="24">
        <f t="shared" si="48"/>
        <v>8.0848319540336201E-3</v>
      </c>
      <c r="BY72" s="24">
        <f t="shared" si="48"/>
        <v>4.0698893454692723E-3</v>
      </c>
      <c r="BZ72" s="24">
        <f t="shared" si="48"/>
        <v>5.6314050562734381E-3</v>
      </c>
      <c r="CA72" s="24">
        <f t="shared" si="48"/>
        <v>1.4174481676677343E-3</v>
      </c>
      <c r="CB72" s="24">
        <f t="shared" si="48"/>
        <v>6.0661882857247244E-3</v>
      </c>
      <c r="CC72" s="24">
        <f t="shared" si="48"/>
        <v>4.0014480650641928E-4</v>
      </c>
      <c r="CD72" s="24">
        <f t="shared" si="48"/>
        <v>4.2189641833786625E-3</v>
      </c>
      <c r="CE72" s="24">
        <f t="shared" si="48"/>
        <v>2.6868647624836957E-3</v>
      </c>
      <c r="CF72" s="24">
        <f t="shared" si="57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51"/>
        <v>955.63973811000017</v>
      </c>
      <c r="S73" s="19">
        <f t="shared" si="52"/>
        <v>963.15795049436974</v>
      </c>
      <c r="T73" s="19">
        <f t="shared" si="53"/>
        <v>913.37088287570111</v>
      </c>
      <c r="U73" s="19">
        <f t="shared" si="54"/>
        <v>907.14846293222672</v>
      </c>
      <c r="V73" s="19"/>
      <c r="W73" s="20">
        <f t="shared" si="55"/>
        <v>939.66525007293194</v>
      </c>
      <c r="X73" s="21"/>
      <c r="Y73" s="41">
        <f t="shared" si="47"/>
        <v>7.6225165756825808E-2</v>
      </c>
      <c r="Z73" s="24">
        <f t="shared" si="47"/>
        <v>7.4892493089604883E-2</v>
      </c>
      <c r="AA73" s="24">
        <f t="shared" si="47"/>
        <v>6.5343396069431403E-2</v>
      </c>
      <c r="AB73" s="24">
        <f t="shared" si="47"/>
        <v>0.10595628833401483</v>
      </c>
      <c r="AC73" s="24">
        <f t="shared" si="47"/>
        <v>7.8538746248554281E-2</v>
      </c>
      <c r="AD73" s="24">
        <f t="shared" si="47"/>
        <v>8.5585555384213086E-2</v>
      </c>
      <c r="AE73" s="24">
        <f t="shared" si="47"/>
        <v>5.2575885906598119E-2</v>
      </c>
      <c r="AF73" s="24">
        <f t="shared" si="47"/>
        <v>7.8335805658548141E-2</v>
      </c>
      <c r="AG73" s="24">
        <f t="shared" si="47"/>
        <v>3.4611642844288637E-2</v>
      </c>
      <c r="AH73" s="24">
        <f t="shared" si="47"/>
        <v>5.4195666946537546E-2</v>
      </c>
      <c r="AI73" s="24">
        <f t="shared" si="47"/>
        <v>4.4283143473388131E-2</v>
      </c>
      <c r="AJ73" s="24">
        <f t="shared" si="47"/>
        <v>7.055139898473306E-2</v>
      </c>
      <c r="AK73" s="24">
        <f t="shared" si="47"/>
        <v>9.4654713780030431E-2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7.6223349773670179E-2</v>
      </c>
      <c r="AP73" s="24">
        <f t="shared" si="45"/>
        <v>7.9321253861444729E-2</v>
      </c>
      <c r="AQ73" s="24">
        <f t="shared" si="45"/>
        <v>8.5874083445536042E-2</v>
      </c>
      <c r="AR73" s="24">
        <f t="shared" si="39"/>
        <v>8.8666296019950019E-2</v>
      </c>
      <c r="AS73" s="24" t="e">
        <f t="shared" si="39"/>
        <v>#DIV/0!</v>
      </c>
      <c r="AT73" s="24">
        <f t="shared" si="39"/>
        <v>7.8242434749343115E-2</v>
      </c>
      <c r="AU73" s="21"/>
      <c r="AV73" s="24">
        <f t="shared" si="44"/>
        <v>0.80425438639550939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1.0155384574354041</v>
      </c>
      <c r="AZ73" s="24">
        <f t="shared" si="44"/>
        <v>0.74894462958199237</v>
      </c>
      <c r="BA73" s="24">
        <f t="shared" si="44"/>
        <v>0.74770650280427309</v>
      </c>
      <c r="BB73" s="24">
        <f t="shared" si="44"/>
        <v>0.70991613824296995</v>
      </c>
      <c r="BC73" s="24">
        <f t="shared" si="44"/>
        <v>0.78333108337218493</v>
      </c>
      <c r="BD73" s="24">
        <f t="shared" si="42"/>
        <v>0.45700929138009339</v>
      </c>
      <c r="BE73" s="24">
        <f t="shared" si="42"/>
        <v>0.65977864724681545</v>
      </c>
      <c r="BF73" s="24">
        <f t="shared" si="42"/>
        <v>0.61647746294413253</v>
      </c>
      <c r="BG73" s="24">
        <f t="shared" si="42"/>
        <v>1.0251638725525738</v>
      </c>
      <c r="BH73" s="24">
        <f t="shared" si="42"/>
        <v>0.76170419323358818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0.80423458703784445</v>
      </c>
      <c r="BM73" s="24">
        <f t="shared" si="46"/>
        <v>0.83610679935265009</v>
      </c>
      <c r="BN73" s="24">
        <f t="shared" si="46"/>
        <v>0.86027777543762118</v>
      </c>
      <c r="BO73" s="24">
        <f t="shared" si="46"/>
        <v>0.83352692916232374</v>
      </c>
      <c r="BP73" s="24" t="e">
        <f t="shared" si="46"/>
        <v>#DIV/0!</v>
      </c>
      <c r="BQ73" s="24">
        <f t="shared" si="46"/>
        <v>0.78090421251766573</v>
      </c>
      <c r="BR73" s="21"/>
      <c r="BS73" s="35">
        <f t="shared" si="56"/>
        <v>44774</v>
      </c>
      <c r="BT73" s="24">
        <f t="shared" si="41"/>
        <v>2.8565371007663209E-2</v>
      </c>
      <c r="BU73" s="24">
        <f t="shared" si="49"/>
        <v>1.931666046141402E-3</v>
      </c>
      <c r="BV73" s="24">
        <f t="shared" si="50"/>
        <v>1.2012363205712352E-2</v>
      </c>
      <c r="BW73" s="24">
        <f t="shared" si="48"/>
        <v>5.385471881871811E-3</v>
      </c>
      <c r="BX73" s="24">
        <f t="shared" si="48"/>
        <v>6.3750433297813597E-3</v>
      </c>
      <c r="BY73" s="24">
        <f t="shared" si="48"/>
        <v>3.1884119215628984E-3</v>
      </c>
      <c r="BZ73" s="24">
        <f t="shared" si="48"/>
        <v>8.3988473771376936E-3</v>
      </c>
      <c r="CA73" s="24">
        <f t="shared" si="48"/>
        <v>7.3113912897172925E-4</v>
      </c>
      <c r="CB73" s="24">
        <f t="shared" si="48"/>
        <v>2.9883514682123259E-3</v>
      </c>
      <c r="CC73" s="24">
        <f t="shared" si="48"/>
        <v>4.7039878264430263E-4</v>
      </c>
      <c r="CD73" s="24">
        <f t="shared" si="48"/>
        <v>3.4890645091757789E-3</v>
      </c>
      <c r="CE73" s="24">
        <f t="shared" si="48"/>
        <v>2.6871613435509377E-3</v>
      </c>
      <c r="CF73" s="24">
        <f t="shared" si="57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51"/>
        <v>1021.06867742</v>
      </c>
      <c r="S74" s="19">
        <f t="shared" si="52"/>
        <v>1031.7180650096127</v>
      </c>
      <c r="T74" s="19">
        <f t="shared" si="53"/>
        <v>978.72065423678771</v>
      </c>
      <c r="U74" s="19">
        <f t="shared" si="54"/>
        <v>975.51434038727518</v>
      </c>
      <c r="V74" s="19"/>
      <c r="W74" s="20">
        <f t="shared" si="55"/>
        <v>998.93872215044803</v>
      </c>
      <c r="X74" s="21"/>
      <c r="Y74" s="41">
        <f t="shared" si="47"/>
        <v>6.8467264052096466E-2</v>
      </c>
      <c r="Z74" s="24">
        <f t="shared" si="47"/>
        <v>6.8161123470134477E-2</v>
      </c>
      <c r="AA74" s="24">
        <f t="shared" si="47"/>
        <v>0.10647597363615957</v>
      </c>
      <c r="AB74" s="24">
        <f t="shared" si="47"/>
        <v>0.10464628160878164</v>
      </c>
      <c r="AC74" s="24">
        <f t="shared" si="47"/>
        <v>0.10399765456244547</v>
      </c>
      <c r="AD74" s="24">
        <f t="shared" si="47"/>
        <v>5.435753309803415E-2</v>
      </c>
      <c r="AE74" s="24">
        <f t="shared" si="47"/>
        <v>5.2682814834378755E-2</v>
      </c>
      <c r="AF74" s="24">
        <f t="shared" si="47"/>
        <v>4.8835138854585347E-2</v>
      </c>
      <c r="AG74" s="24">
        <f t="shared" si="47"/>
        <v>2.5325866034733302E-2</v>
      </c>
      <c r="AH74" s="24">
        <f t="shared" si="47"/>
        <v>4.2643121062714728E-2</v>
      </c>
      <c r="AI74" s="24">
        <f t="shared" si="47"/>
        <v>1.8567438926949453E-2</v>
      </c>
      <c r="AJ74" s="24">
        <f t="shared" si="47"/>
        <v>5.0254973835054617E-2</v>
      </c>
      <c r="AK74" s="24">
        <f t="shared" si="47"/>
        <v>7.3078889864739427E-2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6.8466114060305561E-2</v>
      </c>
      <c r="AP74" s="24">
        <f t="shared" si="45"/>
        <v>7.1182628436023743E-2</v>
      </c>
      <c r="AQ74" s="24">
        <f t="shared" si="45"/>
        <v>7.1547903032923799E-2</v>
      </c>
      <c r="AR74" s="24">
        <f t="shared" si="39"/>
        <v>7.5363493682242044E-2</v>
      </c>
      <c r="AS74" s="24" t="e">
        <f t="shared" si="39"/>
        <v>#DIV/0!</v>
      </c>
      <c r="AT74" s="24">
        <f t="shared" si="39"/>
        <v>6.3079348813756431E-2</v>
      </c>
      <c r="AU74" s="21"/>
      <c r="AV74" s="24">
        <f t="shared" si="44"/>
        <v>0.87472250655234296</v>
      </c>
      <c r="AW74" s="24">
        <f t="shared" si="44"/>
        <v>0.90241799571727954</v>
      </c>
      <c r="AX74" s="24">
        <f t="shared" si="44"/>
        <v>0.82879290122102245</v>
      </c>
      <c r="AY74" s="24">
        <f t="shared" si="44"/>
        <v>1.1408591483229182</v>
      </c>
      <c r="AZ74" s="24">
        <f t="shared" si="44"/>
        <v>0.88111573207818128</v>
      </c>
      <c r="BA74" s="24">
        <f t="shared" si="44"/>
        <v>0.80490717890076291</v>
      </c>
      <c r="BB74" s="24">
        <f t="shared" si="44"/>
        <v>0.73998615797214295</v>
      </c>
      <c r="BC74" s="24">
        <f t="shared" si="44"/>
        <v>0.82987781666641025</v>
      </c>
      <c r="BD74" s="24">
        <f t="shared" si="42"/>
        <v>0.44844986032854406</v>
      </c>
      <c r="BE74" s="24">
        <f t="shared" si="42"/>
        <v>0.67668783671971222</v>
      </c>
      <c r="BF74" s="24">
        <f t="shared" si="42"/>
        <v>0.61212157633594866</v>
      </c>
      <c r="BG74" s="24">
        <f t="shared" si="42"/>
        <v>1.0551199710559631</v>
      </c>
      <c r="BH74" s="24">
        <f t="shared" si="42"/>
        <v>0.82959327360166779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0.87470199286738937</v>
      </c>
      <c r="BM74" s="24">
        <f t="shared" si="46"/>
        <v>0.91159500668827698</v>
      </c>
      <c r="BN74" s="24">
        <f t="shared" si="46"/>
        <v>0.93067971786978032</v>
      </c>
      <c r="BO74" s="24">
        <f t="shared" si="46"/>
        <v>0.91043453562382259</v>
      </c>
      <c r="BP74" s="24" t="e">
        <f t="shared" si="46"/>
        <v>#DIV/0!</v>
      </c>
      <c r="BQ74" s="24">
        <f t="shared" si="46"/>
        <v>0.83838529421047014</v>
      </c>
      <c r="BR74" s="21"/>
      <c r="BS74" s="35">
        <f t="shared" si="56"/>
        <v>44805</v>
      </c>
      <c r="BT74" s="24">
        <f t="shared" si="41"/>
        <v>2.5965710332351406E-2</v>
      </c>
      <c r="BU74" s="24">
        <f t="shared" si="49"/>
        <v>3.1157918639206032E-3</v>
      </c>
      <c r="BV74" s="24">
        <f t="shared" si="50"/>
        <v>1.2191589717531282E-2</v>
      </c>
      <c r="BW74" s="24">
        <f t="shared" si="48"/>
        <v>7.1465420265599483E-3</v>
      </c>
      <c r="BX74" s="24">
        <f t="shared" si="48"/>
        <v>4.0841653794867353E-3</v>
      </c>
      <c r="BY74" s="24">
        <f t="shared" si="48"/>
        <v>3.1246909486302484E-3</v>
      </c>
      <c r="BZ74" s="24">
        <f t="shared" si="48"/>
        <v>5.246173928503144E-3</v>
      </c>
      <c r="CA74" s="24">
        <f t="shared" si="48"/>
        <v>5.1429977812823325E-4</v>
      </c>
      <c r="CB74" s="24">
        <f t="shared" si="48"/>
        <v>2.3032133891966447E-3</v>
      </c>
      <c r="CC74" s="24">
        <f t="shared" si="48"/>
        <v>1.9137926217356773E-4</v>
      </c>
      <c r="CD74" s="24">
        <f t="shared" si="48"/>
        <v>2.472218208050899E-3</v>
      </c>
      <c r="CE74" s="24">
        <f t="shared" si="48"/>
        <v>2.1101700102998822E-3</v>
      </c>
      <c r="CF74" s="24">
        <f t="shared" si="57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51"/>
        <v>1084.6172778700002</v>
      </c>
      <c r="S75" s="19">
        <f t="shared" si="52"/>
        <v>1094.4426314611369</v>
      </c>
      <c r="T75" s="19">
        <f t="shared" si="53"/>
        <v>1041.5541447593741</v>
      </c>
      <c r="U75" s="19">
        <f t="shared" si="54"/>
        <v>1036.9284698478561</v>
      </c>
      <c r="V75" s="19"/>
      <c r="W75" s="20">
        <f t="shared" si="55"/>
        <v>1061.9291163367368</v>
      </c>
      <c r="X75" s="21"/>
      <c r="Y75" s="41">
        <f t="shared" si="47"/>
        <v>6.2240156745021924E-2</v>
      </c>
      <c r="Z75" s="24">
        <f t="shared" si="47"/>
        <v>5.8341833290186607E-2</v>
      </c>
      <c r="AA75" s="24">
        <f t="shared" si="47"/>
        <v>5.5180061879893882E-2</v>
      </c>
      <c r="AB75" s="24">
        <f t="shared" si="47"/>
        <v>8.079605169706805E-2</v>
      </c>
      <c r="AC75" s="24">
        <f t="shared" si="47"/>
        <v>7.4544473001730616E-2</v>
      </c>
      <c r="AD75" s="24">
        <f t="shared" si="47"/>
        <v>4.7597677018126783E-2</v>
      </c>
      <c r="AE75" s="24">
        <f t="shared" si="47"/>
        <v>5.6537385010733132E-2</v>
      </c>
      <c r="AF75" s="24">
        <f t="shared" si="47"/>
        <v>6.2600984692987804E-2</v>
      </c>
      <c r="AG75" s="24">
        <f t="shared" si="47"/>
        <v>0.11481180976541339</v>
      </c>
      <c r="AH75" s="24">
        <f t="shared" si="47"/>
        <v>4.453059225901046E-2</v>
      </c>
      <c r="AI75" s="24">
        <f t="shared" si="47"/>
        <v>6.9452229361528506E-3</v>
      </c>
      <c r="AJ75" s="24">
        <f t="shared" si="47"/>
        <v>7.1307599062532701E-2</v>
      </c>
      <c r="AK75" s="24">
        <f t="shared" si="47"/>
        <v>6.1609378428682415E-2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6.2237341968585769E-2</v>
      </c>
      <c r="AP75" s="24">
        <f t="shared" si="45"/>
        <v>6.079622774749005E-2</v>
      </c>
      <c r="AQ75" s="24">
        <f t="shared" si="45"/>
        <v>6.4199616356910738E-2</v>
      </c>
      <c r="AR75" s="24">
        <f t="shared" si="39"/>
        <v>6.2955639828113474E-2</v>
      </c>
      <c r="AS75" s="24" t="e">
        <f t="shared" si="39"/>
        <v>#DIV/0!</v>
      </c>
      <c r="AT75" s="24">
        <f t="shared" si="39"/>
        <v>6.3057315518500801E-2</v>
      </c>
      <c r="AU75" s="21"/>
      <c r="AV75" s="24">
        <f t="shared" si="44"/>
        <v>0.92366520523843998</v>
      </c>
      <c r="AW75" s="24">
        <f t="shared" si="44"/>
        <v>0.95157313065415905</v>
      </c>
      <c r="AX75" s="24">
        <f t="shared" si="44"/>
        <v>0.87458538953581799</v>
      </c>
      <c r="AY75" s="24">
        <f t="shared" si="44"/>
        <v>1.1636267099284607</v>
      </c>
      <c r="AZ75" s="24">
        <f t="shared" si="44"/>
        <v>0.98628099529004332</v>
      </c>
      <c r="BA75" s="24">
        <f t="shared" si="44"/>
        <v>0.84409111688024119</v>
      </c>
      <c r="BB75" s="24">
        <f t="shared" si="44"/>
        <v>0.77552544522288192</v>
      </c>
      <c r="BC75" s="24">
        <f t="shared" si="44"/>
        <v>0.87021427710166321</v>
      </c>
      <c r="BD75" s="24">
        <f t="shared" si="42"/>
        <v>0.5959641046346249</v>
      </c>
      <c r="BE75" s="24">
        <f t="shared" si="42"/>
        <v>0.68731741497533894</v>
      </c>
      <c r="BF75" s="24">
        <f t="shared" si="42"/>
        <v>0.62045403033893121</v>
      </c>
      <c r="BG75" s="24">
        <f t="shared" si="42"/>
        <v>1.0998035154213572</v>
      </c>
      <c r="BH75" s="24">
        <f t="shared" si="42"/>
        <v>0.89904187073338804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0.92364166853804108</v>
      </c>
      <c r="BM75" s="24">
        <f t="shared" si="46"/>
        <v>0.95433151245184655</v>
      </c>
      <c r="BN75" s="24">
        <f t="shared" si="46"/>
        <v>0.96530993630579665</v>
      </c>
      <c r="BO75" s="24">
        <f t="shared" si="46"/>
        <v>0.94335461399222242</v>
      </c>
      <c r="BP75" s="24" t="e">
        <f t="shared" si="46"/>
        <v>#DIV/0!</v>
      </c>
      <c r="BQ75" s="24">
        <f t="shared" si="46"/>
        <v>0.87963953355904434</v>
      </c>
      <c r="BR75" s="21"/>
      <c r="BS75" s="35">
        <f t="shared" si="56"/>
        <v>44835</v>
      </c>
      <c r="BT75" s="24">
        <f t="shared" ref="BT75:BT108" si="58">(C75-C74)/$B74*C$3</f>
        <v>2.2218722582132547E-2</v>
      </c>
      <c r="BU75" s="24">
        <f t="shared" si="49"/>
        <v>1.6721674655163989E-3</v>
      </c>
      <c r="BV75" s="24">
        <f t="shared" si="50"/>
        <v>9.7316995084481134E-3</v>
      </c>
      <c r="BW75" s="24">
        <f t="shared" si="48"/>
        <v>5.292913371560461E-3</v>
      </c>
      <c r="BX75" s="24">
        <f t="shared" si="48"/>
        <v>3.5290354659508424E-3</v>
      </c>
      <c r="BY75" s="24">
        <f t="shared" si="48"/>
        <v>3.3037724556821322E-3</v>
      </c>
      <c r="BZ75" s="24">
        <f t="shared" si="48"/>
        <v>6.6014210061324822E-3</v>
      </c>
      <c r="CA75" s="24">
        <f t="shared" si="48"/>
        <v>2.2373776078344321E-3</v>
      </c>
      <c r="CB75" s="24">
        <f t="shared" si="48"/>
        <v>2.3470272183468322E-3</v>
      </c>
      <c r="CC75" s="24">
        <f t="shared" si="48"/>
        <v>6.8242924619539788E-5</v>
      </c>
      <c r="CD75" s="24">
        <f t="shared" si="48"/>
        <v>3.448078064599347E-3</v>
      </c>
      <c r="CE75" s="24">
        <f t="shared" si="48"/>
        <v>1.7866634909202801E-3</v>
      </c>
      <c r="CF75" s="24">
        <f t="shared" si="57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51"/>
        <v>1133.7503790599999</v>
      </c>
      <c r="S76" s="19">
        <f t="shared" si="52"/>
        <v>1140.939535965394</v>
      </c>
      <c r="T76" s="19">
        <f t="shared" si="53"/>
        <v>1091.1017338943016</v>
      </c>
      <c r="U76" s="19">
        <f t="shared" si="54"/>
        <v>1085.6912801521437</v>
      </c>
      <c r="V76" s="19"/>
      <c r="W76" s="20">
        <f t="shared" si="55"/>
        <v>1111.7473792873516</v>
      </c>
      <c r="X76" s="21"/>
      <c r="Y76" s="41">
        <f t="shared" si="47"/>
        <v>4.5301597604330945E-2</v>
      </c>
      <c r="Z76" s="24">
        <f t="shared" si="47"/>
        <v>3.6247690751715966E-2</v>
      </c>
      <c r="AA76" s="24">
        <f t="shared" si="47"/>
        <v>6.614370023260463E-2</v>
      </c>
      <c r="AB76" s="24">
        <f t="shared" si="47"/>
        <v>3.8344618357663229E-2</v>
      </c>
      <c r="AC76" s="24">
        <f t="shared" si="47"/>
        <v>7.0194980620822855E-2</v>
      </c>
      <c r="AD76" s="24">
        <f t="shared" si="47"/>
        <v>4.9412635812425831E-2</v>
      </c>
      <c r="AE76" s="24">
        <f t="shared" si="47"/>
        <v>5.1227227469108794E-2</v>
      </c>
      <c r="AF76" s="24">
        <f t="shared" si="47"/>
        <v>4.6169879373973766E-2</v>
      </c>
      <c r="AG76" s="24">
        <f t="shared" si="47"/>
        <v>5.5131741870854123E-2</v>
      </c>
      <c r="AH76" s="24">
        <f t="shared" si="47"/>
        <v>6.393269471460572E-2</v>
      </c>
      <c r="AI76" s="24">
        <f t="shared" si="47"/>
        <v>7.0012450875984733E-3</v>
      </c>
      <c r="AJ76" s="24">
        <f t="shared" si="47"/>
        <v>5.0658477101324983E-2</v>
      </c>
      <c r="AK76" s="24">
        <f t="shared" si="47"/>
        <v>4.7482641686469984E-2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4.5299943300265877E-2</v>
      </c>
      <c r="AP76" s="24">
        <f t="shared" si="45"/>
        <v>4.248455164998588E-2</v>
      </c>
      <c r="AQ76" s="24">
        <f t="shared" si="45"/>
        <v>4.7570824219008045E-2</v>
      </c>
      <c r="AR76" s="24">
        <f t="shared" si="39"/>
        <v>4.7026204528304971E-2</v>
      </c>
      <c r="AS76" s="24" t="e">
        <f t="shared" si="39"/>
        <v>#DIV/0!</v>
      </c>
      <c r="AT76" s="24">
        <f t="shared" si="39"/>
        <v>4.6912983347202397E-2</v>
      </c>
      <c r="AU76" s="21"/>
      <c r="AV76" s="24">
        <f t="shared" si="44"/>
        <v>0.95278257417284062</v>
      </c>
      <c r="AW76" s="24">
        <f t="shared" si="44"/>
        <v>0.96887948102038624</v>
      </c>
      <c r="AX76" s="24">
        <f t="shared" si="44"/>
        <v>0.9431955271844652</v>
      </c>
      <c r="AY76" s="24">
        <f t="shared" si="44"/>
        <v>1.1721776382833369</v>
      </c>
      <c r="AZ76" s="24">
        <f t="shared" si="44"/>
        <v>1.0638758086939935</v>
      </c>
      <c r="BA76" s="24">
        <f t="shared" si="44"/>
        <v>0.88513572094682158</v>
      </c>
      <c r="BB76" s="24">
        <f t="shared" si="44"/>
        <v>0.80577499373648043</v>
      </c>
      <c r="BC76" s="24">
        <f t="shared" si="44"/>
        <v>0.88575178074294336</v>
      </c>
      <c r="BD76" s="24">
        <f t="shared" si="42"/>
        <v>0.67725903057509651</v>
      </c>
      <c r="BE76" s="24">
        <f t="shared" si="42"/>
        <v>0.75672193682105204</v>
      </c>
      <c r="BF76" s="24">
        <f t="shared" si="42"/>
        <v>0.63152055234915472</v>
      </c>
      <c r="BG76" s="24">
        <f t="shared" si="42"/>
        <v>1.0848983058779136</v>
      </c>
      <c r="BH76" s="24">
        <f t="shared" si="42"/>
        <v>0.94581006817642432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0.95276090911080202</v>
      </c>
      <c r="BM76" s="24">
        <f t="shared" si="46"/>
        <v>0.97897766604409941</v>
      </c>
      <c r="BN76" s="24">
        <f t="shared" si="46"/>
        <v>0.99423998247449075</v>
      </c>
      <c r="BO76" s="24">
        <f t="shared" si="46"/>
        <v>0.97900859823105302</v>
      </c>
      <c r="BP76" s="24" t="e">
        <f t="shared" si="46"/>
        <v>#DIV/0!</v>
      </c>
      <c r="BQ76" s="24">
        <f t="shared" si="46"/>
        <v>0.91215153772942026</v>
      </c>
      <c r="BR76" s="21"/>
      <c r="BS76" s="35">
        <f t="shared" si="56"/>
        <v>44866</v>
      </c>
      <c r="BT76" s="24">
        <f t="shared" si="58"/>
        <v>1.375379687338657E-2</v>
      </c>
      <c r="BU76" s="24">
        <f t="shared" si="49"/>
        <v>1.9910856112348627E-3</v>
      </c>
      <c r="BV76" s="24">
        <f t="shared" si="50"/>
        <v>4.6992008290430579E-3</v>
      </c>
      <c r="BW76" s="24">
        <f t="shared" si="48"/>
        <v>5.0418169614539253E-3</v>
      </c>
      <c r="BX76" s="24">
        <f t="shared" si="48"/>
        <v>3.6131009640207037E-3</v>
      </c>
      <c r="BY76" s="24">
        <f t="shared" si="48"/>
        <v>2.9774015880157461E-3</v>
      </c>
      <c r="BZ76" s="24">
        <f t="shared" si="48"/>
        <v>4.8703761580049694E-3</v>
      </c>
      <c r="CA76" s="24">
        <f t="shared" si="48"/>
        <v>1.1275434436265465E-3</v>
      </c>
      <c r="CB76" s="24">
        <f t="shared" si="48"/>
        <v>3.3134552803552194E-3</v>
      </c>
      <c r="CC76" s="24">
        <f t="shared" si="48"/>
        <v>6.5212350086298071E-5</v>
      </c>
      <c r="CD76" s="24">
        <f t="shared" si="48"/>
        <v>2.4705000995736727E-3</v>
      </c>
      <c r="CE76" s="24">
        <f t="shared" si="48"/>
        <v>1.3761723878505381E-3</v>
      </c>
      <c r="CF76" s="24">
        <f t="shared" si="57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51"/>
        <v>1188.0495777500003</v>
      </c>
      <c r="S77" s="19">
        <f t="shared" si="52"/>
        <v>1194.1867248146111</v>
      </c>
      <c r="T77" s="19">
        <f t="shared" si="53"/>
        <v>1153.6057932093297</v>
      </c>
      <c r="U77" s="19">
        <f t="shared" si="54"/>
        <v>1144.5830306362379</v>
      </c>
      <c r="V77" s="19"/>
      <c r="W77" s="20">
        <f t="shared" si="55"/>
        <v>1172.0195579495728</v>
      </c>
      <c r="X77" s="21"/>
      <c r="Y77" s="41">
        <f t="shared" si="47"/>
        <v>4.7896149376340125E-2</v>
      </c>
      <c r="Z77" s="24">
        <f t="shared" si="47"/>
        <v>3.5587399876102932E-2</v>
      </c>
      <c r="AA77" s="24">
        <f t="shared" si="47"/>
        <v>6.974094687043908E-2</v>
      </c>
      <c r="AB77" s="24">
        <f t="shared" si="47"/>
        <v>4.4567725163131566E-2</v>
      </c>
      <c r="AC77" s="24">
        <f t="shared" si="47"/>
        <v>4.3557154484190397E-2</v>
      </c>
      <c r="AD77" s="24">
        <f t="shared" si="47"/>
        <v>6.5830781368600988E-2</v>
      </c>
      <c r="AE77" s="24">
        <f t="shared" si="47"/>
        <v>5.1624981764029299E-2</v>
      </c>
      <c r="AF77" s="24">
        <f t="shared" si="47"/>
        <v>6.2660171444891999E-2</v>
      </c>
      <c r="AG77" s="24">
        <f t="shared" si="47"/>
        <v>3.6712870914938689E-2</v>
      </c>
      <c r="AH77" s="24">
        <f t="shared" si="47"/>
        <v>6.5474123013721242E-2</v>
      </c>
      <c r="AI77" s="24">
        <f t="shared" si="47"/>
        <v>1.1050744472121288E-2</v>
      </c>
      <c r="AJ77" s="24">
        <f t="shared" si="47"/>
        <v>7.4470307119751666E-2</v>
      </c>
      <c r="AK77" s="24">
        <f t="shared" si="47"/>
        <v>4.5114771263734088E-2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4.7893433768922078E-2</v>
      </c>
      <c r="AP77" s="24">
        <f t="shared" si="45"/>
        <v>4.6669597442043687E-2</v>
      </c>
      <c r="AQ77" s="24">
        <f t="shared" si="45"/>
        <v>5.7285271733500176E-2</v>
      </c>
      <c r="AR77" s="24">
        <f t="shared" si="39"/>
        <v>5.4243551146363922E-2</v>
      </c>
      <c r="AS77" s="24" t="e">
        <f t="shared" si="39"/>
        <v>#DIV/0!</v>
      </c>
      <c r="AT77" s="24">
        <f t="shared" si="39"/>
        <v>5.421391566567646E-2</v>
      </c>
      <c r="AU77" s="21"/>
      <c r="AV77" s="24">
        <f t="shared" si="44"/>
        <v>0.95982615202245802</v>
      </c>
      <c r="AW77" s="24">
        <f t="shared" si="44"/>
        <v>0.92646382706003627</v>
      </c>
      <c r="AX77" s="24">
        <f t="shared" si="44"/>
        <v>0.95846522243710774</v>
      </c>
      <c r="AY77" s="24">
        <f t="shared" si="44"/>
        <v>1.1546985616568382</v>
      </c>
      <c r="AZ77" s="24">
        <f t="shared" si="44"/>
        <v>1.1178875126297476</v>
      </c>
      <c r="BA77" s="24">
        <f t="shared" si="44"/>
        <v>0.953048884829651</v>
      </c>
      <c r="BB77" s="24">
        <f t="shared" si="44"/>
        <v>0.88216414423631662</v>
      </c>
      <c r="BC77" s="24">
        <f t="shared" si="44"/>
        <v>0.94209143426792763</v>
      </c>
      <c r="BD77" s="24">
        <f t="shared" si="42"/>
        <v>0.70386681341259938</v>
      </c>
      <c r="BE77" s="24">
        <f t="shared" si="42"/>
        <v>0.8243871397197633</v>
      </c>
      <c r="BF77" s="24">
        <f t="shared" si="42"/>
        <v>0.6378672609109004</v>
      </c>
      <c r="BG77" s="24">
        <f t="shared" si="42"/>
        <v>1.0493939160729506</v>
      </c>
      <c r="BH77" s="24">
        <f t="shared" si="42"/>
        <v>0.97470622676551799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0.95980036845939343</v>
      </c>
      <c r="BM77" s="24">
        <f t="shared" si="46"/>
        <v>0.96705380027139687</v>
      </c>
      <c r="BN77" s="24">
        <f t="shared" si="46"/>
        <v>1.0159058320327459</v>
      </c>
      <c r="BO77" s="24">
        <f t="shared" si="46"/>
        <v>1.0099809575695615</v>
      </c>
      <c r="BP77" s="24" t="e">
        <f t="shared" si="46"/>
        <v>#DIV/0!</v>
      </c>
      <c r="BQ77" s="24">
        <f t="shared" si="46"/>
        <v>0.95480617834454984</v>
      </c>
      <c r="BR77" s="21"/>
      <c r="BS77" s="35">
        <f t="shared" si="56"/>
        <v>44896</v>
      </c>
      <c r="BT77" s="24">
        <f t="shared" si="58"/>
        <v>1.3386297787043259E-2</v>
      </c>
      <c r="BU77" s="24">
        <f t="shared" si="49"/>
        <v>2.1412304835100788E-3</v>
      </c>
      <c r="BV77" s="24">
        <f t="shared" si="50"/>
        <v>5.4255023465300317E-3</v>
      </c>
      <c r="BW77" s="24">
        <f t="shared" si="48"/>
        <v>3.203035944493335E-3</v>
      </c>
      <c r="BX77" s="24">
        <f t="shared" si="48"/>
        <v>4.8325433831099326E-3</v>
      </c>
      <c r="BY77" s="24">
        <f t="shared" si="48"/>
        <v>3.0175290661368036E-3</v>
      </c>
      <c r="BZ77" s="24">
        <f t="shared" si="48"/>
        <v>6.6153974494760556E-3</v>
      </c>
      <c r="CA77" s="24">
        <f t="shared" si="48"/>
        <v>7.5790538237749264E-4</v>
      </c>
      <c r="CB77" s="24">
        <f t="shared" si="48"/>
        <v>3.4538250450360168E-3</v>
      </c>
      <c r="CC77" s="24">
        <f t="shared" si="48"/>
        <v>9.9159539344862354E-5</v>
      </c>
      <c r="CD77" s="24">
        <f t="shared" si="48"/>
        <v>3.650361249549287E-3</v>
      </c>
      <c r="CE77" s="24">
        <f t="shared" si="48"/>
        <v>1.3102734690047066E-3</v>
      </c>
      <c r="CF77" s="24">
        <f t="shared" si="57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51"/>
        <v>1255.1293694000001</v>
      </c>
      <c r="S78" s="19">
        <f t="shared" si="52"/>
        <v>1266.9801104366932</v>
      </c>
      <c r="T78" s="19">
        <f t="shared" si="53"/>
        <v>1215.8246988780629</v>
      </c>
      <c r="U78" s="19">
        <f t="shared" si="54"/>
        <v>1207.4104175656983</v>
      </c>
      <c r="V78" s="19"/>
      <c r="W78" s="20">
        <f t="shared" si="55"/>
        <v>1233.4468323817462</v>
      </c>
      <c r="X78" s="21"/>
      <c r="Y78" s="41">
        <f t="shared" si="47"/>
        <v>5.6460189490126877E-2</v>
      </c>
      <c r="Z78" s="24">
        <f t="shared" si="47"/>
        <v>6.6436870437925011E-2</v>
      </c>
      <c r="AA78" s="24">
        <f t="shared" si="47"/>
        <v>6.9640104895887456E-2</v>
      </c>
      <c r="AB78" s="24">
        <f t="shared" si="47"/>
        <v>3.4046328657684199E-2</v>
      </c>
      <c r="AC78" s="24">
        <f t="shared" si="47"/>
        <v>3.175001775728048E-2</v>
      </c>
      <c r="AD78" s="24">
        <f t="shared" si="47"/>
        <v>6.4795488881915331E-2</v>
      </c>
      <c r="AE78" s="24">
        <f t="shared" si="47"/>
        <v>4.1684079753131043E-2</v>
      </c>
      <c r="AF78" s="24">
        <f t="shared" si="47"/>
        <v>5.2590249880114959E-2</v>
      </c>
      <c r="AG78" s="24">
        <f t="shared" si="47"/>
        <v>7.0199815817818534E-2</v>
      </c>
      <c r="AH78" s="24">
        <f t="shared" si="47"/>
        <v>7.598823185640069E-2</v>
      </c>
      <c r="AI78" s="24">
        <f t="shared" si="47"/>
        <v>1.1220318746432145E-3</v>
      </c>
      <c r="AJ78" s="24">
        <f t="shared" si="47"/>
        <v>4.863043870758732E-2</v>
      </c>
      <c r="AK78" s="24">
        <f t="shared" si="47"/>
        <v>7.7621855040215904E-2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5.646211480251484E-2</v>
      </c>
      <c r="AP78" s="24">
        <f t="shared" si="45"/>
        <v>6.0956451875968209E-2</v>
      </c>
      <c r="AQ78" s="24">
        <f t="shared" si="45"/>
        <v>5.393428676848111E-2</v>
      </c>
      <c r="AR78" s="24">
        <f t="shared" si="39"/>
        <v>5.4891069715175211E-2</v>
      </c>
      <c r="AS78" s="24" t="e">
        <f t="shared" si="39"/>
        <v>#DIV/0!</v>
      </c>
      <c r="AT78" s="24">
        <f t="shared" si="39"/>
        <v>5.241147557267678E-2</v>
      </c>
      <c r="AU78" s="21"/>
      <c r="AV78" s="24">
        <f t="shared" si="44"/>
        <v>1.001933284845701</v>
      </c>
      <c r="AW78" s="24">
        <f t="shared" si="44"/>
        <v>0.97887700479224438</v>
      </c>
      <c r="AX78" s="24">
        <f t="shared" si="44"/>
        <v>1.0539817505485329</v>
      </c>
      <c r="AY78" s="24">
        <f t="shared" si="44"/>
        <v>1.1757685063007917</v>
      </c>
      <c r="AZ78" s="24">
        <f t="shared" si="44"/>
        <v>1.1310426845504233</v>
      </c>
      <c r="BA78" s="24">
        <f t="shared" si="44"/>
        <v>1.0174897153534199</v>
      </c>
      <c r="BB78" s="24">
        <f t="shared" si="44"/>
        <v>0.89531138357161244</v>
      </c>
      <c r="BC78" s="24">
        <f t="shared" si="44"/>
        <v>0.9835590015101614</v>
      </c>
      <c r="BD78" s="24">
        <f t="shared" si="42"/>
        <v>0.69870107446270402</v>
      </c>
      <c r="BE78" s="24">
        <f t="shared" si="42"/>
        <v>0.90382236665535221</v>
      </c>
      <c r="BF78" s="24">
        <f t="shared" si="42"/>
        <v>0.63087468487702658</v>
      </c>
      <c r="BG78" s="24">
        <f t="shared" si="42"/>
        <v>1.0369851799058369</v>
      </c>
      <c r="BH78" s="24">
        <f t="shared" si="42"/>
        <v>1.0658211792215244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1.0019139572189455</v>
      </c>
      <c r="BM78" s="24">
        <f t="shared" si="46"/>
        <v>1.0169120956670334</v>
      </c>
      <c r="BN78" s="24">
        <f t="shared" si="46"/>
        <v>1.0585721601275537</v>
      </c>
      <c r="BO78" s="24">
        <f t="shared" si="46"/>
        <v>1.0624916850153832</v>
      </c>
      <c r="BP78" s="24" t="e">
        <f t="shared" si="46"/>
        <v>#DIV/0!</v>
      </c>
      <c r="BQ78" s="24">
        <f t="shared" si="46"/>
        <v>0.99502441305830902</v>
      </c>
      <c r="BR78" s="21"/>
      <c r="BS78" s="35">
        <f t="shared" si="56"/>
        <v>44927</v>
      </c>
      <c r="BT78" s="24">
        <f t="shared" si="58"/>
        <v>2.4696869296120038E-2</v>
      </c>
      <c r="BU78" s="24">
        <f t="shared" si="49"/>
        <v>2.1827066418003936E-3</v>
      </c>
      <c r="BV78" s="24">
        <f t="shared" si="50"/>
        <v>4.1315035857980081E-3</v>
      </c>
      <c r="BW78" s="24">
        <f t="shared" si="48"/>
        <v>2.3251141544055791E-3</v>
      </c>
      <c r="BX78" s="24">
        <f t="shared" si="48"/>
        <v>4.8379517935892005E-3</v>
      </c>
      <c r="BY78" s="24">
        <f t="shared" si="48"/>
        <v>2.445143876762645E-3</v>
      </c>
      <c r="BZ78" s="24">
        <f t="shared" si="48"/>
        <v>5.6304843543926453E-3</v>
      </c>
      <c r="CA78" s="24">
        <f t="shared" si="48"/>
        <v>1.4337481237299164E-3</v>
      </c>
      <c r="CB78" s="24">
        <f t="shared" si="48"/>
        <v>4.0756947091729794E-3</v>
      </c>
      <c r="CC78" s="24">
        <f t="shared" si="48"/>
        <v>9.7141066471358962E-6</v>
      </c>
      <c r="CD78" s="24">
        <f t="shared" si="48"/>
        <v>2.4442018130536804E-3</v>
      </c>
      <c r="CE78" s="24">
        <f t="shared" si="48"/>
        <v>2.2483967375773943E-3</v>
      </c>
      <c r="CF78" s="24">
        <f t="shared" si="57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51"/>
        <v>1352.5507413099999</v>
      </c>
      <c r="S79" s="19">
        <f t="shared" si="52"/>
        <v>1371.5452544630593</v>
      </c>
      <c r="T79" s="19">
        <f t="shared" si="53"/>
        <v>1296.7512540005905</v>
      </c>
      <c r="U79" s="19">
        <f t="shared" si="54"/>
        <v>1280.8614038035962</v>
      </c>
      <c r="V79" s="19"/>
      <c r="W79" s="20">
        <f t="shared" si="55"/>
        <v>1312.5758774327985</v>
      </c>
      <c r="X79" s="21"/>
      <c r="Y79" s="41">
        <f t="shared" si="47"/>
        <v>7.7614443200404448E-2</v>
      </c>
      <c r="Z79" s="24">
        <f t="shared" si="47"/>
        <v>9.8057745174913391E-2</v>
      </c>
      <c r="AA79" s="24">
        <f t="shared" si="47"/>
        <v>6.4041805210718561E-2</v>
      </c>
      <c r="AB79" s="24">
        <f t="shared" si="47"/>
        <v>4.5592196675742214E-2</v>
      </c>
      <c r="AC79" s="24">
        <f t="shared" si="47"/>
        <v>5.0631750623023386E-2</v>
      </c>
      <c r="AD79" s="24">
        <f t="shared" si="47"/>
        <v>7.4643034351333792E-2</v>
      </c>
      <c r="AE79" s="24">
        <f t="shared" si="47"/>
        <v>4.5724303736146332E-2</v>
      </c>
      <c r="AF79" s="24">
        <f t="shared" si="47"/>
        <v>7.1255742950581125E-2</v>
      </c>
      <c r="AG79" s="24">
        <f t="shared" si="47"/>
        <v>8.9936537308765052E-2</v>
      </c>
      <c r="AH79" s="24">
        <f t="shared" si="47"/>
        <v>7.189601787992439E-2</v>
      </c>
      <c r="AI79" s="24">
        <f t="shared" si="47"/>
        <v>0.14925396395005475</v>
      </c>
      <c r="AJ79" s="24">
        <f t="shared" si="47"/>
        <v>9.8500811670024335E-2</v>
      </c>
      <c r="AK79" s="24">
        <f t="shared" si="47"/>
        <v>6.647693164965518E-2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7.7618589991700127E-2</v>
      </c>
      <c r="AP79" s="24">
        <f t="shared" si="45"/>
        <v>8.2531006734056334E-2</v>
      </c>
      <c r="AQ79" s="24">
        <f t="shared" si="45"/>
        <v>6.6561038936949535E-2</v>
      </c>
      <c r="AR79" s="24">
        <f t="shared" si="39"/>
        <v>6.0833487246188422E-2</v>
      </c>
      <c r="AS79" s="24" t="e">
        <f t="shared" si="39"/>
        <v>#DIV/0!</v>
      </c>
      <c r="AT79" s="24">
        <f t="shared" si="39"/>
        <v>6.4152781436275452E-2</v>
      </c>
      <c r="AU79" s="21"/>
      <c r="AV79" s="24">
        <f t="shared" si="44"/>
        <v>1.055299897003811</v>
      </c>
      <c r="AW79" s="24">
        <f t="shared" si="44"/>
        <v>1.0442587410039961</v>
      </c>
      <c r="AX79" s="24">
        <f t="shared" si="44"/>
        <v>1.1015385109665701</v>
      </c>
      <c r="AY79" s="24">
        <f t="shared" si="44"/>
        <v>1.2067704845289753</v>
      </c>
      <c r="AZ79" s="24">
        <f t="shared" si="44"/>
        <v>1.1844705204338273</v>
      </c>
      <c r="BA79" s="24">
        <f t="shared" si="44"/>
        <v>1.0689445193636087</v>
      </c>
      <c r="BB79" s="24">
        <f t="shared" si="44"/>
        <v>0.89191492429704389</v>
      </c>
      <c r="BC79" s="24">
        <f t="shared" si="44"/>
        <v>1.0084367827220988</v>
      </c>
      <c r="BD79" s="24">
        <f t="shared" si="42"/>
        <v>0.82146471827740997</v>
      </c>
      <c r="BE79" s="24">
        <f t="shared" si="42"/>
        <v>0.96122609549231064</v>
      </c>
      <c r="BF79" s="24">
        <f t="shared" si="42"/>
        <v>0.7495675157914039</v>
      </c>
      <c r="BG79" s="24">
        <f t="shared" si="42"/>
        <v>1.14488933013696</v>
      </c>
      <c r="BH79" s="24">
        <f t="shared" si="42"/>
        <v>1.1173962143213267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1.0552817701047488</v>
      </c>
      <c r="BM79" s="24">
        <f t="shared" si="46"/>
        <v>1.0761189757955485</v>
      </c>
      <c r="BN79" s="24">
        <f t="shared" si="46"/>
        <v>1.1124196783610212</v>
      </c>
      <c r="BO79" s="24">
        <f t="shared" si="46"/>
        <v>1.106498280962493</v>
      </c>
      <c r="BP79" s="24" t="e">
        <f t="shared" si="46"/>
        <v>#DIV/0!</v>
      </c>
      <c r="BQ79" s="24">
        <f t="shared" si="46"/>
        <v>1.0339851802202062</v>
      </c>
      <c r="BR79" s="21"/>
      <c r="BS79" s="35">
        <f t="shared" si="56"/>
        <v>44958</v>
      </c>
      <c r="BT79" s="24">
        <f t="shared" si="58"/>
        <v>3.6795664882350601E-2</v>
      </c>
      <c r="BU79" s="24">
        <f t="shared" si="49"/>
        <v>2.0322824201059317E-3</v>
      </c>
      <c r="BV79" s="24">
        <f t="shared" si="50"/>
        <v>5.4152090272631672E-3</v>
      </c>
      <c r="BW79" s="24">
        <f t="shared" si="48"/>
        <v>3.6211340311730982E-3</v>
      </c>
      <c r="BX79" s="24">
        <f t="shared" si="48"/>
        <v>5.6171900491427318E-3</v>
      </c>
      <c r="BY79" s="24">
        <f t="shared" si="48"/>
        <v>2.6446255680939515E-3</v>
      </c>
      <c r="BZ79" s="24">
        <f t="shared" si="48"/>
        <v>7.6009276892675184E-3</v>
      </c>
      <c r="CA79" s="24">
        <f t="shared" si="48"/>
        <v>1.8607361202147884E-3</v>
      </c>
      <c r="CB79" s="24">
        <f t="shared" si="48"/>
        <v>3.9274849397290387E-3</v>
      </c>
      <c r="CC79" s="24">
        <f t="shared" si="48"/>
        <v>1.2244961658065105E-3</v>
      </c>
      <c r="CD79" s="24">
        <f t="shared" si="48"/>
        <v>4.914032306034993E-3</v>
      </c>
      <c r="CE79" s="24">
        <f t="shared" si="48"/>
        <v>1.9641432060054451E-3</v>
      </c>
      <c r="CF79" s="24">
        <f t="shared" si="57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51"/>
        <v>1437.06604522</v>
      </c>
      <c r="S80" s="19">
        <f t="shared" si="52"/>
        <v>1460.3429509887392</v>
      </c>
      <c r="T80" s="19">
        <f t="shared" si="53"/>
        <v>1372.1695066725717</v>
      </c>
      <c r="U80" s="19">
        <f t="shared" si="54"/>
        <v>1351.7459310511756</v>
      </c>
      <c r="V80" s="19"/>
      <c r="W80" s="20">
        <f t="shared" si="55"/>
        <v>1386.013996874349</v>
      </c>
      <c r="X80" s="21"/>
      <c r="Y80" s="41">
        <f t="shared" si="47"/>
        <v>6.2482537705801811E-2</v>
      </c>
      <c r="Z80" s="24">
        <f t="shared" si="47"/>
        <v>6.886912856222005E-2</v>
      </c>
      <c r="AA80" s="24">
        <f t="shared" si="47"/>
        <v>8.2616480421041194E-2</v>
      </c>
      <c r="AB80" s="24">
        <f t="shared" si="47"/>
        <v>5.6209203051798218E-2</v>
      </c>
      <c r="AC80" s="24">
        <f t="shared" si="47"/>
        <v>5.4178718759972266E-2</v>
      </c>
      <c r="AD80" s="24">
        <f t="shared" si="47"/>
        <v>5.6076088689402948E-2</v>
      </c>
      <c r="AE80" s="24">
        <f t="shared" si="47"/>
        <v>5.673830119065526E-2</v>
      </c>
      <c r="AF80" s="24">
        <f t="shared" si="47"/>
        <v>5.1002396297522345E-2</v>
      </c>
      <c r="AG80" s="24">
        <f t="shared" si="47"/>
        <v>1.4952256438490963E-2</v>
      </c>
      <c r="AH80" s="24">
        <f t="shared" si="47"/>
        <v>5.2943052857129747E-2</v>
      </c>
      <c r="AI80" s="24">
        <f t="shared" si="47"/>
        <v>0.22794290957963637</v>
      </c>
      <c r="AJ80" s="24">
        <f t="shared" si="47"/>
        <v>7.3335628980275791E-2</v>
      </c>
      <c r="AK80" s="24">
        <f t="shared" si="47"/>
        <v>5.4491381647350678E-2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6.2485865652732286E-2</v>
      </c>
      <c r="AP80" s="24">
        <f t="shared" si="45"/>
        <v>6.474281197556464E-2</v>
      </c>
      <c r="AQ80" s="24">
        <f t="shared" si="45"/>
        <v>5.815938287262834E-2</v>
      </c>
      <c r="AR80" s="24">
        <f t="shared" si="39"/>
        <v>5.5341293786418611E-2</v>
      </c>
      <c r="AS80" s="24" t="e">
        <f t="shared" si="39"/>
        <v>#DIV/0!</v>
      </c>
      <c r="AT80" s="24">
        <f t="shared" si="39"/>
        <v>5.5949618383345889E-2</v>
      </c>
      <c r="AU80" s="21"/>
      <c r="AV80" s="24">
        <f t="shared" si="44"/>
        <v>1.0361310361614984</v>
      </c>
      <c r="AW80" s="24">
        <f t="shared" si="44"/>
        <v>1.0280899938983237</v>
      </c>
      <c r="AX80" s="24">
        <f t="shared" si="44"/>
        <v>1.1918173994980665</v>
      </c>
      <c r="AY80" s="24">
        <f t="shared" si="44"/>
        <v>1.1684191774342287</v>
      </c>
      <c r="AZ80" s="24">
        <f t="shared" si="44"/>
        <v>0.99511388140710033</v>
      </c>
      <c r="BA80" s="24">
        <f t="shared" si="44"/>
        <v>1.1062616292685492</v>
      </c>
      <c r="BB80" s="24">
        <f t="shared" si="44"/>
        <v>0.91245719765875744</v>
      </c>
      <c r="BC80" s="24">
        <f t="shared" ref="BC80:BE95" si="59">+I80/I68-1</f>
        <v>0.95406713926836795</v>
      </c>
      <c r="BD80" s="24">
        <f t="shared" si="42"/>
        <v>0.76812731716122573</v>
      </c>
      <c r="BE80" s="24">
        <f t="shared" si="42"/>
        <v>1.0049726936744388</v>
      </c>
      <c r="BF80" s="24">
        <f t="shared" si="42"/>
        <v>0.71040591504565298</v>
      </c>
      <c r="BG80" s="24">
        <f t="shared" si="42"/>
        <v>1.2011598390776776</v>
      </c>
      <c r="BH80" s="24">
        <f t="shared" si="42"/>
        <v>1.1202102175203748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1.0361069811672525</v>
      </c>
      <c r="BM80" s="24">
        <f t="shared" si="46"/>
        <v>1.0764865126867562</v>
      </c>
      <c r="BN80" s="24">
        <f t="shared" si="46"/>
        <v>1.1257799596169082</v>
      </c>
      <c r="BO80" s="24">
        <f t="shared" si="46"/>
        <v>1.1121198123903087</v>
      </c>
      <c r="BP80" s="24" t="e">
        <f t="shared" si="46"/>
        <v>#DIV/0!</v>
      </c>
      <c r="BQ80" s="24">
        <f t="shared" si="46"/>
        <v>1.0222201370786137</v>
      </c>
      <c r="BR80" s="21"/>
      <c r="BS80" s="35">
        <f t="shared" si="56"/>
        <v>44986</v>
      </c>
      <c r="BT80" s="24">
        <f t="shared" si="58"/>
        <v>2.6333047107586029E-2</v>
      </c>
      <c r="BU80" s="24">
        <f t="shared" si="49"/>
        <v>2.588704462088887E-3</v>
      </c>
      <c r="BV80" s="24">
        <f t="shared" si="50"/>
        <v>6.4778526540580092E-3</v>
      </c>
      <c r="BW80" s="24">
        <f t="shared" si="48"/>
        <v>3.7777873185538702E-3</v>
      </c>
      <c r="BX80" s="24">
        <f t="shared" si="48"/>
        <v>4.2083162625814394E-3</v>
      </c>
      <c r="BY80" s="24">
        <f t="shared" si="48"/>
        <v>3.1845437357136369E-3</v>
      </c>
      <c r="BZ80" s="24">
        <f t="shared" si="48"/>
        <v>5.4083783967419927E-3</v>
      </c>
      <c r="CA80" s="24">
        <f t="shared" si="48"/>
        <v>3.1289107129007501E-4</v>
      </c>
      <c r="CB80" s="24">
        <f t="shared" si="48"/>
        <v>2.8767884476004839E-3</v>
      </c>
      <c r="CC80" s="24">
        <f t="shared" si="48"/>
        <v>1.994390743281743E-3</v>
      </c>
      <c r="CD80" s="24">
        <f t="shared" si="48"/>
        <v>3.7294964478764006E-3</v>
      </c>
      <c r="CE80" s="24">
        <f t="shared" si="48"/>
        <v>1.5933752445645368E-3</v>
      </c>
      <c r="CF80" s="24">
        <f t="shared" si="57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51"/>
        <v>1556.8974763200001</v>
      </c>
      <c r="S81" s="19">
        <f t="shared" si="52"/>
        <v>1596.9323292502058</v>
      </c>
      <c r="T81" s="19">
        <f t="shared" si="53"/>
        <v>1498.5350980513729</v>
      </c>
      <c r="U81" s="19">
        <f t="shared" si="54"/>
        <v>1463.2017512448133</v>
      </c>
      <c r="V81" s="19"/>
      <c r="W81" s="20">
        <f t="shared" si="55"/>
        <v>1486.1163485934569</v>
      </c>
      <c r="X81" s="21"/>
      <c r="Y81" s="41">
        <f t="shared" si="47"/>
        <v>8.3391165193748895E-2</v>
      </c>
      <c r="Z81" s="24">
        <f t="shared" si="47"/>
        <v>9.8028375470099016E-2</v>
      </c>
      <c r="AA81" s="24">
        <f t="shared" si="47"/>
        <v>5.3957333932458162E-2</v>
      </c>
      <c r="AB81" s="24">
        <f t="shared" ref="AB81:AN95" si="60">+E81/E80-1</f>
        <v>9.3959854017169997E-2</v>
      </c>
      <c r="AC81" s="24">
        <f t="shared" si="60"/>
        <v>4.5875068734783309E-2</v>
      </c>
      <c r="AD81" s="24">
        <f t="shared" si="60"/>
        <v>8.2973993246578948E-2</v>
      </c>
      <c r="AE81" s="24">
        <f t="shared" si="60"/>
        <v>6.9548611017767659E-2</v>
      </c>
      <c r="AF81" s="24">
        <f t="shared" si="60"/>
        <v>5.325292923020708E-2</v>
      </c>
      <c r="AG81" s="24">
        <f t="shared" si="60"/>
        <v>5.8884432803256281E-2</v>
      </c>
      <c r="AH81" s="24">
        <f t="shared" si="60"/>
        <v>6.6023852886396561E-2</v>
      </c>
      <c r="AI81" s="24">
        <f t="shared" si="60"/>
        <v>3.4938429745839938E-2</v>
      </c>
      <c r="AJ81" s="24">
        <f t="shared" si="60"/>
        <v>0.14312829020215778</v>
      </c>
      <c r="AK81" s="24">
        <f t="shared" si="60"/>
        <v>6.6175783462775861E-2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8.3386168296569307E-2</v>
      </c>
      <c r="AP81" s="24">
        <f t="shared" si="45"/>
        <v>9.3532398104833936E-2</v>
      </c>
      <c r="AQ81" s="24">
        <f t="shared" si="45"/>
        <v>9.2091823032294462E-2</v>
      </c>
      <c r="AR81" s="24">
        <f t="shared" si="39"/>
        <v>8.245323150850159E-2</v>
      </c>
      <c r="AS81" s="24" t="e">
        <f t="shared" si="39"/>
        <v>#DIV/0!</v>
      </c>
      <c r="AT81" s="24">
        <f t="shared" si="39"/>
        <v>7.2223189624962325E-2</v>
      </c>
      <c r="AU81" s="21"/>
      <c r="AV81" s="24">
        <f t="shared" ref="AV81:BB95" si="61">+B81/B69-1</f>
        <v>1.0805765719246252</v>
      </c>
      <c r="AW81" s="24">
        <f t="shared" si="61"/>
        <v>1.0925800360233318</v>
      </c>
      <c r="AX81" s="24">
        <f t="shared" si="61"/>
        <v>1.2376939932110487</v>
      </c>
      <c r="AY81" s="24">
        <f t="shared" si="61"/>
        <v>1.1795463714573606</v>
      </c>
      <c r="AZ81" s="24">
        <f t="shared" si="61"/>
        <v>0.9728775675256478</v>
      </c>
      <c r="BA81" s="24">
        <f t="shared" si="61"/>
        <v>1.1617582995163711</v>
      </c>
      <c r="BB81" s="24">
        <f t="shared" si="61"/>
        <v>0.92435751257133569</v>
      </c>
      <c r="BC81" s="24">
        <f t="shared" si="59"/>
        <v>0.97667426626836695</v>
      </c>
      <c r="BD81" s="24">
        <f t="shared" si="42"/>
        <v>0.80993267450866679</v>
      </c>
      <c r="BE81" s="24">
        <f t="shared" si="42"/>
        <v>1.0464061889778726</v>
      </c>
      <c r="BF81" s="24">
        <f t="shared" si="42"/>
        <v>0.7201000412664782</v>
      </c>
      <c r="BG81" s="24">
        <f t="shared" si="42"/>
        <v>1.3404011592687759</v>
      </c>
      <c r="BH81" s="24">
        <f t="shared" si="42"/>
        <v>1.1412788278814849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1.0805497695487531</v>
      </c>
      <c r="BM81" s="24">
        <f t="shared" si="46"/>
        <v>1.1331635403283564</v>
      </c>
      <c r="BN81" s="24">
        <f t="shared" si="46"/>
        <v>1.1739073921662579</v>
      </c>
      <c r="BO81" s="24">
        <f t="shared" si="46"/>
        <v>1.1434951124817676</v>
      </c>
      <c r="BP81" s="24" t="e">
        <f t="shared" si="46"/>
        <v>#DIV/0!</v>
      </c>
      <c r="BQ81" s="24">
        <f t="shared" si="46"/>
        <v>1.0501338244090479</v>
      </c>
      <c r="BR81" s="21"/>
      <c r="BS81" s="35">
        <f t="shared" si="56"/>
        <v>45017</v>
      </c>
      <c r="BT81" s="24">
        <f t="shared" si="58"/>
        <v>3.7707788871273559E-2</v>
      </c>
      <c r="BU81" s="24">
        <f t="shared" si="49"/>
        <v>1.7227374648790188E-3</v>
      </c>
      <c r="BV81" s="24">
        <f t="shared" si="50"/>
        <v>1.0764506321655012E-2</v>
      </c>
      <c r="BW81" s="24">
        <f t="shared" si="48"/>
        <v>3.1737882326121946E-3</v>
      </c>
      <c r="BX81" s="24">
        <f t="shared" si="48"/>
        <v>6.1893644581819873E-3</v>
      </c>
      <c r="BY81" s="24">
        <f t="shared" si="48"/>
        <v>3.8824421915089175E-3</v>
      </c>
      <c r="BZ81" s="24">
        <f t="shared" si="48"/>
        <v>5.5860123906428041E-3</v>
      </c>
      <c r="CA81" s="24">
        <f t="shared" si="48"/>
        <v>1.1770929050484266E-3</v>
      </c>
      <c r="CB81" s="24">
        <f t="shared" si="48"/>
        <v>3.5553543558089758E-3</v>
      </c>
      <c r="CC81" s="24">
        <f t="shared" si="48"/>
        <v>3.5330022936279446E-4</v>
      </c>
      <c r="CD81" s="24">
        <f t="shared" si="48"/>
        <v>7.3531665822703061E-3</v>
      </c>
      <c r="CE81" s="24">
        <f t="shared" si="48"/>
        <v>1.920483459276083E-3</v>
      </c>
      <c r="CF81" s="24">
        <f t="shared" si="57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51"/>
        <v>1670.33971838</v>
      </c>
      <c r="S82" s="19">
        <f t="shared" si="52"/>
        <v>1705.7383806921173</v>
      </c>
      <c r="T82" s="19">
        <f t="shared" si="53"/>
        <v>1615.7420343666961</v>
      </c>
      <c r="U82" s="19">
        <f t="shared" si="54"/>
        <v>1580.8596367219916</v>
      </c>
      <c r="V82" s="19"/>
      <c r="W82" s="20">
        <f t="shared" si="55"/>
        <v>1601.2018879141488</v>
      </c>
      <c r="X82" s="21"/>
      <c r="Y82" s="41">
        <f t="shared" ref="Y82:AA95" si="62">+B82/B81-1</f>
        <v>7.2870564981044827E-2</v>
      </c>
      <c r="Z82" s="24">
        <f t="shared" si="62"/>
        <v>5.8117436278011914E-2</v>
      </c>
      <c r="AA82" s="24">
        <f t="shared" si="62"/>
        <v>8.8067860843810353E-2</v>
      </c>
      <c r="AB82" s="24">
        <f t="shared" si="60"/>
        <v>8.326460659267898E-2</v>
      </c>
      <c r="AC82" s="24">
        <f t="shared" si="60"/>
        <v>0.12508681731562143</v>
      </c>
      <c r="AD82" s="24">
        <f t="shared" si="60"/>
        <v>8.5183143671773154E-2</v>
      </c>
      <c r="AE82" s="24">
        <f t="shared" si="60"/>
        <v>0.11017249387983385</v>
      </c>
      <c r="AF82" s="24">
        <f t="shared" si="60"/>
        <v>5.7149075020890727E-2</v>
      </c>
      <c r="AG82" s="24">
        <f t="shared" si="60"/>
        <v>7.1900735194934562E-2</v>
      </c>
      <c r="AH82" s="24">
        <f t="shared" si="60"/>
        <v>6.6364762591871962E-2</v>
      </c>
      <c r="AI82" s="24">
        <f t="shared" si="60"/>
        <v>3.2532369869435307E-2</v>
      </c>
      <c r="AJ82" s="24">
        <f t="shared" si="60"/>
        <v>6.719911083349106E-2</v>
      </c>
      <c r="AK82" s="24">
        <f t="shared" si="60"/>
        <v>8.245506383150536E-2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7.2864298250479909E-2</v>
      </c>
      <c r="AP82" s="24">
        <f t="shared" si="45"/>
        <v>6.8134415872836751E-2</v>
      </c>
      <c r="AQ82" s="24">
        <f t="shared" si="45"/>
        <v>7.8214341771329687E-2</v>
      </c>
      <c r="AR82" s="24">
        <f t="shared" si="39"/>
        <v>8.0411252499582808E-2</v>
      </c>
      <c r="AS82" s="24" t="e">
        <f t="shared" si="39"/>
        <v>#DIV/0!</v>
      </c>
      <c r="AT82" s="24">
        <f t="shared" si="39"/>
        <v>7.744046381672276E-2</v>
      </c>
      <c r="AU82" s="21"/>
      <c r="AV82" s="24">
        <f t="shared" si="61"/>
        <v>1.1205586404941994</v>
      </c>
      <c r="AW82" s="24">
        <f t="shared" si="61"/>
        <v>1.1074876888728684</v>
      </c>
      <c r="AX82" s="24">
        <f t="shared" si="61"/>
        <v>1.2579230529040766</v>
      </c>
      <c r="AY82" s="24">
        <f t="shared" si="61"/>
        <v>1.2547295406921943</v>
      </c>
      <c r="AZ82" s="24">
        <f t="shared" si="61"/>
        <v>1.1095071183070786</v>
      </c>
      <c r="BA82" s="24">
        <f t="shared" si="61"/>
        <v>1.2336669820473052</v>
      </c>
      <c r="BB82" s="24">
        <f t="shared" si="61"/>
        <v>1.0143714142793563</v>
      </c>
      <c r="BC82" s="24">
        <f t="shared" si="59"/>
        <v>0.97714634391755917</v>
      </c>
      <c r="BD82" s="24">
        <f t="shared" si="42"/>
        <v>0.88935331064041434</v>
      </c>
      <c r="BE82" s="24">
        <f t="shared" si="42"/>
        <v>1.0770514151986541</v>
      </c>
      <c r="BF82" s="24">
        <f t="shared" si="42"/>
        <v>0.71545068446370963</v>
      </c>
      <c r="BG82" s="24">
        <f t="shared" si="42"/>
        <v>1.3338605942896251</v>
      </c>
      <c r="BH82" s="24">
        <f t="shared" si="42"/>
        <v>1.2049064060349788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1.1205222154469858</v>
      </c>
      <c r="BM82" s="24">
        <f t="shared" si="46"/>
        <v>1.1648932748298519</v>
      </c>
      <c r="BN82" s="24">
        <f t="shared" si="46"/>
        <v>1.2272699399895366</v>
      </c>
      <c r="BO82" s="24">
        <f t="shared" si="46"/>
        <v>1.207408891878889</v>
      </c>
      <c r="BP82" s="24" t="e">
        <f t="shared" si="46"/>
        <v>#DIV/0!</v>
      </c>
      <c r="BQ82" s="24">
        <f t="shared" si="46"/>
        <v>1.1017810246795947</v>
      </c>
      <c r="BR82" s="21"/>
      <c r="BS82" s="35">
        <f t="shared" si="56"/>
        <v>45047</v>
      </c>
      <c r="BT82" s="24">
        <f t="shared" si="58"/>
        <v>2.2657604047152207E-2</v>
      </c>
      <c r="BU82" s="24">
        <f t="shared" si="49"/>
        <v>2.7354186515046361E-3</v>
      </c>
      <c r="BV82" s="24">
        <f t="shared" si="50"/>
        <v>9.6322625800858534E-3</v>
      </c>
      <c r="BW82" s="24">
        <f t="shared" si="48"/>
        <v>8.3542464158587234E-3</v>
      </c>
      <c r="BX82" s="24">
        <f t="shared" si="48"/>
        <v>6.3517071506707067E-3</v>
      </c>
      <c r="BY82" s="24">
        <f t="shared" si="48"/>
        <v>6.0716252112923089E-3</v>
      </c>
      <c r="BZ82" s="24">
        <f t="shared" si="48"/>
        <v>5.8279388282062574E-3</v>
      </c>
      <c r="CA82" s="24">
        <f t="shared" si="48"/>
        <v>1.4047752624417955E-3</v>
      </c>
      <c r="CB82" s="24">
        <f t="shared" si="48"/>
        <v>3.5164237609296035E-3</v>
      </c>
      <c r="CC82" s="24">
        <f t="shared" si="48"/>
        <v>3.142573632042653E-4</v>
      </c>
      <c r="CD82" s="24">
        <f t="shared" si="48"/>
        <v>3.6426893101072001E-3</v>
      </c>
      <c r="CE82" s="24">
        <f t="shared" si="48"/>
        <v>2.3548992743369244E-3</v>
      </c>
      <c r="CF82" s="24">
        <f t="shared" si="57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51"/>
        <v>1780.7416537699996</v>
      </c>
      <c r="S83" s="19">
        <f t="shared" si="52"/>
        <v>1802.3133563306781</v>
      </c>
      <c r="T83" s="19">
        <f t="shared" si="53"/>
        <v>1702.4322123708298</v>
      </c>
      <c r="U83" s="19">
        <f t="shared" si="54"/>
        <v>1671.1850656293223</v>
      </c>
      <c r="V83" s="19"/>
      <c r="W83" s="20">
        <f t="shared" si="55"/>
        <v>1702.4859216711816</v>
      </c>
      <c r="X83" s="21"/>
      <c r="Y83" s="41">
        <f t="shared" si="62"/>
        <v>6.6095580125910658E-2</v>
      </c>
      <c r="Z83" s="24">
        <f t="shared" si="62"/>
        <v>5.960773434432376E-2</v>
      </c>
      <c r="AA83" s="24">
        <f t="shared" si="62"/>
        <v>5.0950714224688332E-2</v>
      </c>
      <c r="AB83" s="24">
        <f t="shared" si="60"/>
        <v>3.5884078203156422E-2</v>
      </c>
      <c r="AC83" s="24">
        <f t="shared" si="60"/>
        <v>0.15037282866116986</v>
      </c>
      <c r="AD83" s="24">
        <f t="shared" si="60"/>
        <v>7.5836865399188547E-2</v>
      </c>
      <c r="AE83" s="24">
        <f t="shared" si="60"/>
        <v>8.5395172408804232E-2</v>
      </c>
      <c r="AF83" s="24">
        <f t="shared" si="60"/>
        <v>5.6992390775064905E-2</v>
      </c>
      <c r="AG83" s="24">
        <f t="shared" si="60"/>
        <v>8.5952003038859859E-2</v>
      </c>
      <c r="AH83" s="24">
        <f t="shared" si="60"/>
        <v>6.6714750238638487E-2</v>
      </c>
      <c r="AI83" s="24">
        <f t="shared" si="60"/>
        <v>0.12760316018591045</v>
      </c>
      <c r="AJ83" s="24">
        <f t="shared" si="60"/>
        <v>3.5971458277527013E-2</v>
      </c>
      <c r="AK83" s="24">
        <f t="shared" si="60"/>
        <v>7.6835475201576964E-2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6.6095497924861801E-2</v>
      </c>
      <c r="AP83" s="24">
        <f t="shared" si="45"/>
        <v>5.6617695146998326E-2</v>
      </c>
      <c r="AQ83" s="24">
        <f t="shared" si="45"/>
        <v>5.3653476953771762E-2</v>
      </c>
      <c r="AR83" s="24">
        <f t="shared" si="39"/>
        <v>5.7136906281335609E-2</v>
      </c>
      <c r="AS83" s="24" t="e">
        <f t="shared" si="39"/>
        <v>#DIV/0!</v>
      </c>
      <c r="AT83" s="24">
        <f t="shared" si="39"/>
        <v>6.3255005206728443E-2</v>
      </c>
      <c r="AU83" s="21"/>
      <c r="AV83" s="24">
        <f t="shared" si="61"/>
        <v>1.1546298274784381</v>
      </c>
      <c r="AW83" s="24">
        <f t="shared" si="61"/>
        <v>1.1411354793239763</v>
      </c>
      <c r="AX83" s="24">
        <f t="shared" si="61"/>
        <v>1.2382139592171688</v>
      </c>
      <c r="AY83" s="24">
        <f t="shared" si="61"/>
        <v>1.2043262594576514</v>
      </c>
      <c r="AZ83" s="24">
        <f t="shared" si="61"/>
        <v>1.3319653027535288</v>
      </c>
      <c r="BA83" s="24">
        <f t="shared" si="61"/>
        <v>1.2794320225974625</v>
      </c>
      <c r="BB83" s="24">
        <f t="shared" si="61"/>
        <v>1.0478839285844521</v>
      </c>
      <c r="BC83" s="24">
        <f t="shared" si="59"/>
        <v>0.95926520587437958</v>
      </c>
      <c r="BD83" s="24">
        <f t="shared" si="42"/>
        <v>1.0134441505461349</v>
      </c>
      <c r="BE83" s="24">
        <f t="shared" si="42"/>
        <v>1.1351935215245175</v>
      </c>
      <c r="BF83" s="24">
        <f t="shared" ref="BF83:BK95" si="63">+L83/L71-1</f>
        <v>0.92385758130889162</v>
      </c>
      <c r="BG83" s="24">
        <f t="shared" si="63"/>
        <v>1.3080759275997931</v>
      </c>
      <c r="BH83" s="24">
        <f t="shared" si="63"/>
        <v>1.2546659418081392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1.154597939481719</v>
      </c>
      <c r="BM83" s="24">
        <f t="shared" si="46"/>
        <v>1.1835821651679246</v>
      </c>
      <c r="BN83" s="24">
        <f t="shared" si="46"/>
        <v>1.2305494783463269</v>
      </c>
      <c r="BO83" s="24">
        <f t="shared" si="46"/>
        <v>1.2161781738937485</v>
      </c>
      <c r="BP83" s="24" t="e">
        <f t="shared" si="46"/>
        <v>#DIV/0!</v>
      </c>
      <c r="BQ83" s="24">
        <f t="shared" si="46"/>
        <v>1.117720017012469</v>
      </c>
      <c r="BR83" s="21"/>
      <c r="BS83" s="35">
        <f t="shared" si="56"/>
        <v>45078</v>
      </c>
      <c r="BT83" s="24">
        <f t="shared" si="58"/>
        <v>2.291905414031159E-2</v>
      </c>
      <c r="BU83" s="24">
        <f t="shared" si="49"/>
        <v>1.6049639604592985E-3</v>
      </c>
      <c r="BV83" s="24">
        <f t="shared" si="50"/>
        <v>4.1913786478817439E-3</v>
      </c>
      <c r="BW83" s="24">
        <f t="shared" si="48"/>
        <v>1.0531829351975545E-2</v>
      </c>
      <c r="BX83" s="24">
        <f t="shared" si="48"/>
        <v>5.7196951938139349E-3</v>
      </c>
      <c r="BY83" s="24">
        <f t="shared" si="48"/>
        <v>4.8697675075753157E-3</v>
      </c>
      <c r="BZ83" s="24">
        <f t="shared" si="48"/>
        <v>5.7267939637915127E-3</v>
      </c>
      <c r="CA83" s="24">
        <f t="shared" si="48"/>
        <v>1.6777867498966421E-3</v>
      </c>
      <c r="CB83" s="24">
        <f t="shared" si="48"/>
        <v>3.5135325455030648E-3</v>
      </c>
      <c r="CC83" s="24">
        <f t="shared" si="48"/>
        <v>1.1862808958884195E-3</v>
      </c>
      <c r="CD83" s="24">
        <f t="shared" si="48"/>
        <v>1.9396116034401658E-3</v>
      </c>
      <c r="CE83" s="24">
        <f t="shared" si="48"/>
        <v>2.214008742308093E-3</v>
      </c>
      <c r="CF83" s="24">
        <f t="shared" si="57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51"/>
        <v>1892.1976645700001</v>
      </c>
      <c r="S84" s="19">
        <f t="shared" si="52"/>
        <v>1909.0993326833286</v>
      </c>
      <c r="T84" s="19">
        <f t="shared" si="53"/>
        <v>1811.9060519929139</v>
      </c>
      <c r="U84" s="19">
        <f t="shared" si="54"/>
        <v>1776.3600116182572</v>
      </c>
      <c r="V84" s="19"/>
      <c r="W84" s="20">
        <f t="shared" si="55"/>
        <v>1818.0785314857262</v>
      </c>
      <c r="X84" s="21"/>
      <c r="Y84" s="41">
        <f t="shared" si="62"/>
        <v>6.2591028386031144E-2</v>
      </c>
      <c r="Z84" s="24">
        <f t="shared" si="62"/>
        <v>5.2561453927202351E-2</v>
      </c>
      <c r="AA84" s="24">
        <f t="shared" si="62"/>
        <v>8.8845432373639621E-2</v>
      </c>
      <c r="AB84" s="24">
        <f t="shared" si="60"/>
        <v>4.0808161069733062E-2</v>
      </c>
      <c r="AC84" s="24">
        <f t="shared" si="60"/>
        <v>6.4185709104972899E-2</v>
      </c>
      <c r="AD84" s="24">
        <f t="shared" si="60"/>
        <v>7.1126663100442133E-2</v>
      </c>
      <c r="AE84" s="24">
        <f t="shared" si="60"/>
        <v>9.5609783148700167E-2</v>
      </c>
      <c r="AF84" s="24">
        <f t="shared" si="60"/>
        <v>5.7376838729313206E-2</v>
      </c>
      <c r="AG84" s="24">
        <f t="shared" si="60"/>
        <v>0.10906226801483165</v>
      </c>
      <c r="AH84" s="24">
        <f t="shared" si="60"/>
        <v>0.10049660198693999</v>
      </c>
      <c r="AI84" s="24">
        <f t="shared" si="60"/>
        <v>6.4560310041346103E-2</v>
      </c>
      <c r="AJ84" s="24">
        <f t="shared" si="60"/>
        <v>7.1400753945124462E-2</v>
      </c>
      <c r="AK84" s="24">
        <f t="shared" si="60"/>
        <v>5.9783370663239577E-2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6.2589657833879153E-2</v>
      </c>
      <c r="AP84" s="24">
        <f t="shared" si="45"/>
        <v>5.9249395216187883E-2</v>
      </c>
      <c r="AQ84" s="24">
        <f t="shared" si="45"/>
        <v>6.430437513258136E-2</v>
      </c>
      <c r="AR84" s="24">
        <f t="shared" si="39"/>
        <v>6.2934350092058056E-2</v>
      </c>
      <c r="AS84" s="24" t="e">
        <f t="shared" si="39"/>
        <v>#DIV/0!</v>
      </c>
      <c r="AT84" s="24">
        <f t="shared" si="39"/>
        <v>6.7896367507742639E-2</v>
      </c>
      <c r="AU84" s="21"/>
      <c r="AV84" s="24">
        <f t="shared" si="61"/>
        <v>1.1309839863939417</v>
      </c>
      <c r="AW84" s="24">
        <f t="shared" si="61"/>
        <v>1.114963975658561</v>
      </c>
      <c r="AX84" s="24">
        <f t="shared" si="61"/>
        <v>1.2937767500875346</v>
      </c>
      <c r="AY84" s="24">
        <f t="shared" si="61"/>
        <v>1.0895517383310418</v>
      </c>
      <c r="AZ84" s="24">
        <f t="shared" si="61"/>
        <v>1.3521693253338007</v>
      </c>
      <c r="BA84" s="24">
        <f t="shared" si="61"/>
        <v>1.1949012955724365</v>
      </c>
      <c r="BB84" s="24">
        <f t="shared" si="61"/>
        <v>1.1035302833004166</v>
      </c>
      <c r="BC84" s="24">
        <f t="shared" si="59"/>
        <v>0.97040209465709704</v>
      </c>
      <c r="BD84" s="24">
        <f t="shared" si="59"/>
        <v>1.0935696041761287</v>
      </c>
      <c r="BE84" s="24">
        <f t="shared" si="59"/>
        <v>1.1091618708831836</v>
      </c>
      <c r="BF84" s="24">
        <f t="shared" si="63"/>
        <v>0.97625422983696608</v>
      </c>
      <c r="BG84" s="24">
        <f t="shared" si="63"/>
        <v>1.2765175178287169</v>
      </c>
      <c r="BH84" s="24">
        <f t="shared" si="63"/>
        <v>1.1789657646147078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1.1309571251452453</v>
      </c>
      <c r="BM84" s="24">
        <f t="shared" si="46"/>
        <v>1.1393495059041849</v>
      </c>
      <c r="BN84" s="24">
        <f t="shared" si="46"/>
        <v>1.1541105156567366</v>
      </c>
      <c r="BO84" s="24">
        <f t="shared" si="46"/>
        <v>1.1318046089120504</v>
      </c>
      <c r="BP84" s="24" t="e">
        <f t="shared" si="46"/>
        <v>#DIV/0!</v>
      </c>
      <c r="BQ84" s="24">
        <f t="shared" si="46"/>
        <v>1.0861997633758715</v>
      </c>
      <c r="BR84" s="21"/>
      <c r="BS84" s="35">
        <f t="shared" si="56"/>
        <v>45108</v>
      </c>
      <c r="BT84" s="24">
        <f t="shared" si="58"/>
        <v>2.0086784598873128E-2</v>
      </c>
      <c r="BU84" s="24">
        <f t="shared" si="49"/>
        <v>2.7589022953753749E-3</v>
      </c>
      <c r="BV84" s="24">
        <f t="shared" si="50"/>
        <v>4.6314517281129701E-3</v>
      </c>
      <c r="BW84" s="24">
        <f t="shared" si="48"/>
        <v>4.8508211254590086E-3</v>
      </c>
      <c r="BX84" s="24">
        <f t="shared" si="48"/>
        <v>5.4134636542354413E-3</v>
      </c>
      <c r="BY84" s="24">
        <f t="shared" si="48"/>
        <v>5.5509713251037556E-3</v>
      </c>
      <c r="BZ84" s="24">
        <f t="shared" si="48"/>
        <v>5.7161947585170217E-3</v>
      </c>
      <c r="CA84" s="24">
        <f t="shared" si="48"/>
        <v>2.1685516524600221E-3</v>
      </c>
      <c r="CB84" s="24">
        <f t="shared" si="48"/>
        <v>5.2957277643653003E-3</v>
      </c>
      <c r="CC84" s="24">
        <f t="shared" si="48"/>
        <v>6.3482183369467583E-4</v>
      </c>
      <c r="CD84" s="24">
        <f t="shared" si="48"/>
        <v>3.7412021429912797E-3</v>
      </c>
      <c r="CE84" s="24">
        <f t="shared" si="48"/>
        <v>1.7400076551447143E-3</v>
      </c>
      <c r="CF84" s="24">
        <f t="shared" si="57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51"/>
        <v>2160.5207678299998</v>
      </c>
      <c r="S85" s="19">
        <f t="shared" si="52"/>
        <v>2202.6770611919801</v>
      </c>
      <c r="T85" s="19">
        <f t="shared" si="53"/>
        <v>2050.312840330676</v>
      </c>
      <c r="U85" s="19">
        <f t="shared" si="54"/>
        <v>2012.860140802213</v>
      </c>
      <c r="V85" s="19"/>
      <c r="W85" s="20">
        <f t="shared" si="55"/>
        <v>2053.1637744113355</v>
      </c>
      <c r="X85" s="21"/>
      <c r="Y85" s="41">
        <f t="shared" si="62"/>
        <v>0.14180495639256052</v>
      </c>
      <c r="Z85" s="24">
        <f t="shared" si="62"/>
        <v>0.17582500625181186</v>
      </c>
      <c r="AA85" s="24">
        <f t="shared" si="62"/>
        <v>0.11776924067909866</v>
      </c>
      <c r="AB85" s="24">
        <f t="shared" si="60"/>
        <v>0.11671305424172651</v>
      </c>
      <c r="AC85" s="24">
        <f t="shared" si="60"/>
        <v>7.0648681837947036E-2</v>
      </c>
      <c r="AD85" s="24">
        <f t="shared" si="60"/>
        <v>0.1619443215727725</v>
      </c>
      <c r="AE85" s="24">
        <f t="shared" si="60"/>
        <v>0.17854487036070643</v>
      </c>
      <c r="AF85" s="24">
        <f t="shared" si="60"/>
        <v>0.11041088005802169</v>
      </c>
      <c r="AG85" s="24">
        <f t="shared" si="60"/>
        <v>6.3332748790736471E-2</v>
      </c>
      <c r="AH85" s="24">
        <f t="shared" si="60"/>
        <v>0.12928720211767275</v>
      </c>
      <c r="AI85" s="24">
        <f t="shared" si="60"/>
        <v>5.3553402597266153E-2</v>
      </c>
      <c r="AJ85" s="24">
        <f t="shared" si="60"/>
        <v>0.12356339638947889</v>
      </c>
      <c r="AK85" s="24">
        <f t="shared" si="60"/>
        <v>0.12713914411285465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0.14180500710055344</v>
      </c>
      <c r="AP85" s="24">
        <f t="shared" si="45"/>
        <v>0.15377813164703924</v>
      </c>
      <c r="AQ85" s="24">
        <f t="shared" si="45"/>
        <v>0.1315778972510957</v>
      </c>
      <c r="AR85" s="24">
        <f t="shared" si="39"/>
        <v>0.13313749895129923</v>
      </c>
      <c r="AS85" s="24" t="e">
        <f t="shared" si="39"/>
        <v>#DIV/0!</v>
      </c>
      <c r="AT85" s="24">
        <f t="shared" si="39"/>
        <v>0.12930422908272199</v>
      </c>
      <c r="AU85" s="21"/>
      <c r="AV85" s="24">
        <f t="shared" si="61"/>
        <v>1.2608355157228837</v>
      </c>
      <c r="AW85" s="24">
        <f t="shared" si="61"/>
        <v>1.3135593055944605</v>
      </c>
      <c r="AX85" s="24">
        <f t="shared" si="61"/>
        <v>1.4066541414648395</v>
      </c>
      <c r="AY85" s="24">
        <f t="shared" si="61"/>
        <v>1.1098751626276186</v>
      </c>
      <c r="AZ85" s="24">
        <f t="shared" si="61"/>
        <v>1.3349619996386504</v>
      </c>
      <c r="BA85" s="24">
        <f t="shared" si="61"/>
        <v>1.3492879802554918</v>
      </c>
      <c r="BB85" s="24">
        <f t="shared" si="61"/>
        <v>1.3552741975433178</v>
      </c>
      <c r="BC85" s="24">
        <f t="shared" si="59"/>
        <v>1.0290116608528592</v>
      </c>
      <c r="BD85" s="24">
        <f t="shared" si="59"/>
        <v>1.1516876766177853</v>
      </c>
      <c r="BE85" s="24">
        <f t="shared" si="59"/>
        <v>1.2593998274361526</v>
      </c>
      <c r="BF85" s="24">
        <f t="shared" si="63"/>
        <v>0.99379773699759411</v>
      </c>
      <c r="BG85" s="24">
        <f t="shared" si="63"/>
        <v>1.3892470335357108</v>
      </c>
      <c r="BH85" s="24">
        <f t="shared" si="63"/>
        <v>1.2436276718692896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1.2608109328970896</v>
      </c>
      <c r="BM85" s="24">
        <f t="shared" si="46"/>
        <v>1.2869323355129758</v>
      </c>
      <c r="BN85" s="24">
        <f t="shared" si="46"/>
        <v>1.2447757847013601</v>
      </c>
      <c r="BO85" s="24">
        <f t="shared" si="46"/>
        <v>1.2188872307581633</v>
      </c>
      <c r="BP85" s="24" t="e">
        <f t="shared" si="46"/>
        <v>#DIV/0!</v>
      </c>
      <c r="BQ85" s="24">
        <f t="shared" si="46"/>
        <v>1.1849948949926365</v>
      </c>
      <c r="BR85" s="21"/>
      <c r="BS85" s="35">
        <f t="shared" si="56"/>
        <v>45139</v>
      </c>
      <c r="BT85" s="24">
        <f t="shared" si="58"/>
        <v>6.6558727575978124E-2</v>
      </c>
      <c r="BU85" s="24">
        <f t="shared" si="49"/>
        <v>3.7474269787440505E-3</v>
      </c>
      <c r="BV85" s="24">
        <f t="shared" si="50"/>
        <v>1.2974603521889344E-2</v>
      </c>
      <c r="BW85" s="24">
        <f t="shared" si="48"/>
        <v>5.3472717750497724E-3</v>
      </c>
      <c r="BX85" s="24">
        <f t="shared" si="48"/>
        <v>1.242462245728965E-2</v>
      </c>
      <c r="BY85" s="24">
        <f t="shared" si="48"/>
        <v>1.0688180631986814E-2</v>
      </c>
      <c r="BZ85" s="24">
        <f t="shared" si="48"/>
        <v>1.0945759987062837E-2</v>
      </c>
      <c r="CA85" s="24">
        <f t="shared" si="48"/>
        <v>1.3143570815913358E-3</v>
      </c>
      <c r="CB85" s="24">
        <f t="shared" si="48"/>
        <v>7.0558992676867383E-3</v>
      </c>
      <c r="CC85" s="24">
        <f t="shared" si="48"/>
        <v>5.2756678256209698E-4</v>
      </c>
      <c r="CD85" s="24">
        <f t="shared" si="48"/>
        <v>6.5280581887018525E-3</v>
      </c>
      <c r="CE85" s="24">
        <f t="shared" si="48"/>
        <v>3.6906341905790178E-3</v>
      </c>
      <c r="CF85" s="24">
        <f t="shared" si="57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51"/>
        <v>2440.3934887600003</v>
      </c>
      <c r="S86" s="19">
        <f t="shared" si="52"/>
        <v>2511.0487487228784</v>
      </c>
      <c r="T86" s="19">
        <f t="shared" si="53"/>
        <v>2316.5309296722767</v>
      </c>
      <c r="U86" s="19">
        <f t="shared" si="54"/>
        <v>2274.6990358921162</v>
      </c>
      <c r="V86" s="19"/>
      <c r="W86" s="20">
        <f t="shared" si="55"/>
        <v>2298.0632425713693</v>
      </c>
      <c r="X86" s="21"/>
      <c r="Y86" s="41">
        <f t="shared" si="62"/>
        <v>0.12953542006163632</v>
      </c>
      <c r="Z86" s="24">
        <f t="shared" si="62"/>
        <v>0.15072985175906717</v>
      </c>
      <c r="AA86" s="24">
        <f t="shared" si="62"/>
        <v>0.11049442366294282</v>
      </c>
      <c r="AB86" s="24">
        <f t="shared" si="60"/>
        <v>0.12355249382242484</v>
      </c>
      <c r="AC86" s="24">
        <f t="shared" si="60"/>
        <v>8.8126121432736682E-2</v>
      </c>
      <c r="AD86" s="24">
        <f t="shared" si="60"/>
        <v>0.14003817670379837</v>
      </c>
      <c r="AE86" s="24">
        <f t="shared" si="60"/>
        <v>8.4159470900008859E-2</v>
      </c>
      <c r="AF86" s="24">
        <f t="shared" si="60"/>
        <v>0.12305540702462592</v>
      </c>
      <c r="AG86" s="24">
        <f t="shared" si="60"/>
        <v>8.9855830410742632E-2</v>
      </c>
      <c r="AH86" s="24">
        <f t="shared" si="60"/>
        <v>0.13545695692013404</v>
      </c>
      <c r="AI86" s="24">
        <f t="shared" si="60"/>
        <v>6.0275391942778533E-2</v>
      </c>
      <c r="AJ86" s="24">
        <f t="shared" si="60"/>
        <v>0.12859709860274937</v>
      </c>
      <c r="AK86" s="24">
        <f t="shared" si="60"/>
        <v>0.11761428758518111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0.12953947265737287</v>
      </c>
      <c r="AP86" s="24">
        <f t="shared" si="45"/>
        <v>0.13999859215132648</v>
      </c>
      <c r="AQ86" s="24">
        <f t="shared" si="45"/>
        <v>0.12984266796020494</v>
      </c>
      <c r="AR86" s="24">
        <f t="shared" si="39"/>
        <v>0.13008300466695566</v>
      </c>
      <c r="AS86" s="24" t="e">
        <f t="shared" si="39"/>
        <v>#DIV/0!</v>
      </c>
      <c r="AT86" s="24">
        <f t="shared" si="39"/>
        <v>0.11927907126174064</v>
      </c>
      <c r="AU86" s="21"/>
      <c r="AV86" s="24">
        <f t="shared" si="61"/>
        <v>1.3900533781985858</v>
      </c>
      <c r="AW86" s="24">
        <f t="shared" si="61"/>
        <v>1.4923971658073185</v>
      </c>
      <c r="AX86" s="24">
        <f t="shared" si="61"/>
        <v>1.4153945204967</v>
      </c>
      <c r="AY86" s="24">
        <f t="shared" si="61"/>
        <v>1.1459860410445883</v>
      </c>
      <c r="AZ86" s="24">
        <f t="shared" si="61"/>
        <v>1.301393607006001</v>
      </c>
      <c r="BA86" s="24">
        <f t="shared" si="61"/>
        <v>1.5401990325738901</v>
      </c>
      <c r="BB86" s="24">
        <f t="shared" si="61"/>
        <v>1.4257001176890629</v>
      </c>
      <c r="BC86" s="24">
        <f t="shared" si="59"/>
        <v>1.1725936062032973</v>
      </c>
      <c r="BD86" s="24">
        <f t="shared" si="59"/>
        <v>1.2871064090617592</v>
      </c>
      <c r="BE86" s="24">
        <f t="shared" si="59"/>
        <v>1.4605267139840636</v>
      </c>
      <c r="BF86" s="24">
        <f t="shared" si="63"/>
        <v>1.075439088526922</v>
      </c>
      <c r="BG86" s="24">
        <f t="shared" si="63"/>
        <v>1.5674691737447759</v>
      </c>
      <c r="BH86" s="24">
        <f t="shared" si="63"/>
        <v>1.3367437061581406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1.3900385377860185</v>
      </c>
      <c r="BM86" s="24">
        <f t="shared" si="46"/>
        <v>1.4338516828233328</v>
      </c>
      <c r="BN86" s="24">
        <f t="shared" si="46"/>
        <v>1.3668969482193276</v>
      </c>
      <c r="BO86" s="24">
        <f t="shared" si="46"/>
        <v>1.3317945638698352</v>
      </c>
      <c r="BP86" s="24" t="e">
        <f t="shared" si="46"/>
        <v>#DIV/0!</v>
      </c>
      <c r="BQ86" s="24">
        <f t="shared" si="46"/>
        <v>1.3005047172705986</v>
      </c>
      <c r="BR86" s="21"/>
      <c r="BS86" s="35">
        <f t="shared" si="56"/>
        <v>45170</v>
      </c>
      <c r="BT86" s="24">
        <f t="shared" si="58"/>
        <v>5.8759001820647846E-2</v>
      </c>
      <c r="BU86" s="24">
        <f t="shared" si="49"/>
        <v>3.441928905497008E-3</v>
      </c>
      <c r="BV86" s="24">
        <f t="shared" si="50"/>
        <v>1.343308758104883E-2</v>
      </c>
      <c r="BW86" s="24">
        <f t="shared" si="48"/>
        <v>6.254432557345601E-3</v>
      </c>
      <c r="BX86" s="24">
        <f t="shared" si="48"/>
        <v>1.0933452386374297E-2</v>
      </c>
      <c r="BY86" s="24">
        <f t="shared" si="48"/>
        <v>5.2001228298577448E-3</v>
      </c>
      <c r="BZ86" s="24">
        <f t="shared" si="48"/>
        <v>1.186387426143792E-2</v>
      </c>
      <c r="CA86" s="24">
        <f t="shared" si="48"/>
        <v>1.7366350395288306E-3</v>
      </c>
      <c r="CB86" s="24">
        <f t="shared" si="48"/>
        <v>7.3115698338978236E-3</v>
      </c>
      <c r="CC86" s="24">
        <f t="shared" si="48"/>
        <v>5.4789211041486922E-4</v>
      </c>
      <c r="CD86" s="24">
        <f t="shared" si="48"/>
        <v>6.6854555896333099E-3</v>
      </c>
      <c r="CE86" s="24">
        <f t="shared" si="48"/>
        <v>3.3702910592749171E-3</v>
      </c>
      <c r="CF86" s="24">
        <f t="shared" si="57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51"/>
        <v>2620.8756197100006</v>
      </c>
      <c r="S87" s="19">
        <f t="shared" si="52"/>
        <v>2705.3205323537491</v>
      </c>
      <c r="T87" s="19">
        <f t="shared" si="53"/>
        <v>2549.6743442869792</v>
      </c>
      <c r="U87" s="19">
        <f t="shared" si="54"/>
        <v>2505.416011618257</v>
      </c>
      <c r="V87" s="19"/>
      <c r="W87" s="20">
        <f t="shared" si="55"/>
        <v>2496.6709545530321</v>
      </c>
      <c r="X87" s="21"/>
      <c r="Y87" s="41">
        <f t="shared" si="62"/>
        <v>7.3956982684887596E-2</v>
      </c>
      <c r="Z87" s="24">
        <f t="shared" si="62"/>
        <v>5.7572035312675629E-2</v>
      </c>
      <c r="AA87" s="24">
        <f t="shared" si="62"/>
        <v>8.9703956420203124E-2</v>
      </c>
      <c r="AB87" s="24">
        <f t="shared" si="60"/>
        <v>0.10224145511193639</v>
      </c>
      <c r="AC87" s="24">
        <f t="shared" si="60"/>
        <v>6.248075487409932E-2</v>
      </c>
      <c r="AD87" s="24">
        <f t="shared" si="60"/>
        <v>9.6796678060480978E-2</v>
      </c>
      <c r="AE87" s="24">
        <f t="shared" si="60"/>
        <v>3.8738240941352586E-2</v>
      </c>
      <c r="AF87" s="24">
        <f t="shared" si="60"/>
        <v>7.1852592376244306E-2</v>
      </c>
      <c r="AG87" s="24">
        <f t="shared" si="60"/>
        <v>0.1228572154458949</v>
      </c>
      <c r="AH87" s="24">
        <f t="shared" si="60"/>
        <v>0.12365635304061873</v>
      </c>
      <c r="AI87" s="24">
        <f t="shared" si="60"/>
        <v>2.7950850508528635E-2</v>
      </c>
      <c r="AJ87" s="24">
        <f t="shared" si="60"/>
        <v>9.6574151599422509E-2</v>
      </c>
      <c r="AK87" s="24">
        <f t="shared" si="60"/>
        <v>6.8652835099570764E-2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7.3956159849330572E-2</v>
      </c>
      <c r="AP87" s="24">
        <f t="shared" si="45"/>
        <v>7.7366790959226606E-2</v>
      </c>
      <c r="AQ87" s="24">
        <f t="shared" si="45"/>
        <v>0.10064334200264091</v>
      </c>
      <c r="AR87" s="24">
        <f t="shared" si="39"/>
        <v>0.10142747329897017</v>
      </c>
      <c r="AS87" s="24" t="e">
        <f t="shared" si="39"/>
        <v>#DIV/0!</v>
      </c>
      <c r="AT87" s="24">
        <f t="shared" si="39"/>
        <v>8.6423954007216475E-2</v>
      </c>
      <c r="AU87" s="21"/>
      <c r="AV87" s="24">
        <f t="shared" si="61"/>
        <v>1.4164163802386818</v>
      </c>
      <c r="AW87" s="24">
        <f t="shared" si="61"/>
        <v>1.4905842900076083</v>
      </c>
      <c r="AX87" s="24">
        <f t="shared" si="61"/>
        <v>1.4944225733489356</v>
      </c>
      <c r="AY87" s="24">
        <f t="shared" si="61"/>
        <v>1.188567188801942</v>
      </c>
      <c r="AZ87" s="24">
        <f t="shared" si="61"/>
        <v>1.2755562736305883</v>
      </c>
      <c r="BA87" s="24">
        <f t="shared" si="61"/>
        <v>1.6594960275873949</v>
      </c>
      <c r="BB87" s="24">
        <f t="shared" si="61"/>
        <v>1.3848351312944525</v>
      </c>
      <c r="BC87" s="24">
        <f t="shared" si="59"/>
        <v>1.1915094400763024</v>
      </c>
      <c r="BD87" s="24">
        <f t="shared" si="59"/>
        <v>1.3036120638585125</v>
      </c>
      <c r="BE87" s="24">
        <f t="shared" si="59"/>
        <v>1.6469176628086459</v>
      </c>
      <c r="BF87" s="24">
        <f t="shared" si="63"/>
        <v>1.1187342942141054</v>
      </c>
      <c r="BG87" s="24">
        <f t="shared" si="63"/>
        <v>1.6280223657710757</v>
      </c>
      <c r="BH87" s="24">
        <f t="shared" si="63"/>
        <v>1.3522472928631273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1.4164059278651218</v>
      </c>
      <c r="BM87" s="24">
        <f t="shared" si="46"/>
        <v>1.4718705709974107</v>
      </c>
      <c r="BN87" s="24">
        <f t="shared" si="46"/>
        <v>1.447951800792862</v>
      </c>
      <c r="BO87" s="24">
        <f t="shared" si="46"/>
        <v>1.4161898187498561</v>
      </c>
      <c r="BP87" s="24" t="e">
        <f t="shared" si="46"/>
        <v>#DIV/0!</v>
      </c>
      <c r="BQ87" s="24">
        <f t="shared" si="46"/>
        <v>1.3510711931184489</v>
      </c>
      <c r="BR87" s="21"/>
      <c r="BS87" s="35">
        <f t="shared" si="56"/>
        <v>45200</v>
      </c>
      <c r="BT87" s="24">
        <f t="shared" si="58"/>
        <v>2.2864422994378845E-2</v>
      </c>
      <c r="BU87" s="24">
        <f t="shared" si="49"/>
        <v>2.7471960963397555E-3</v>
      </c>
      <c r="BV87" s="24">
        <f t="shared" si="50"/>
        <v>1.1057192390825926E-2</v>
      </c>
      <c r="BW87" s="24">
        <f t="shared" si="48"/>
        <v>4.2717802852815399E-3</v>
      </c>
      <c r="BX87" s="24">
        <f t="shared" si="48"/>
        <v>7.6276518856016884E-3</v>
      </c>
      <c r="BY87" s="24">
        <f t="shared" si="48"/>
        <v>2.2974380815936634E-3</v>
      </c>
      <c r="BZ87" s="24">
        <f t="shared" si="48"/>
        <v>6.8876267595709981E-3</v>
      </c>
      <c r="CA87" s="24">
        <f t="shared" si="48"/>
        <v>2.2910373156263064E-3</v>
      </c>
      <c r="CB87" s="24">
        <f t="shared" si="48"/>
        <v>6.7095991165117561E-3</v>
      </c>
      <c r="CC87" s="24">
        <f t="shared" si="48"/>
        <v>2.3848927804273495E-4</v>
      </c>
      <c r="CD87" s="24">
        <f t="shared" si="48"/>
        <v>5.0164884300730045E-3</v>
      </c>
      <c r="CE87" s="24">
        <f t="shared" si="48"/>
        <v>1.9465156225535706E-3</v>
      </c>
      <c r="CF87" s="24">
        <f t="shared" si="57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51"/>
        <v>2957.0226144500002</v>
      </c>
      <c r="S88" s="19">
        <f t="shared" si="52"/>
        <v>3068.002844163691</v>
      </c>
      <c r="T88" s="19">
        <f t="shared" si="53"/>
        <v>2859.4056255093001</v>
      </c>
      <c r="U88" s="19">
        <f t="shared" si="54"/>
        <v>2812.9850365145226</v>
      </c>
      <c r="V88" s="19"/>
      <c r="W88" s="20">
        <f t="shared" si="55"/>
        <v>2807.3190284434259</v>
      </c>
      <c r="X88" s="21"/>
      <c r="Y88" s="41">
        <f t="shared" si="62"/>
        <v>0.12825834239127931</v>
      </c>
      <c r="Z88" s="24">
        <f t="shared" si="62"/>
        <v>0.14602907684568356</v>
      </c>
      <c r="AA88" s="24">
        <f t="shared" si="62"/>
        <v>0.11689076016349476</v>
      </c>
      <c r="AB88" s="24">
        <f t="shared" si="60"/>
        <v>0.12319130568276759</v>
      </c>
      <c r="AC88" s="24">
        <f t="shared" si="60"/>
        <v>6.7187578915469892E-2</v>
      </c>
      <c r="AD88" s="24">
        <f t="shared" si="60"/>
        <v>0.12173288358748446</v>
      </c>
      <c r="AE88" s="24">
        <f t="shared" si="60"/>
        <v>0.16951217984696654</v>
      </c>
      <c r="AF88" s="24">
        <f t="shared" si="60"/>
        <v>0.10419930143183631</v>
      </c>
      <c r="AG88" s="24">
        <f t="shared" si="60"/>
        <v>0.16041921499558387</v>
      </c>
      <c r="AH88" s="24">
        <f t="shared" si="60"/>
        <v>0.12643644176746327</v>
      </c>
      <c r="AI88" s="24">
        <f t="shared" si="60"/>
        <v>1.5048487523596776E-2</v>
      </c>
      <c r="AJ88" s="24">
        <f t="shared" si="60"/>
        <v>0.11479179758300018</v>
      </c>
      <c r="AK88" s="24">
        <f t="shared" si="60"/>
        <v>0.1166113695333304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0.12825751524110651</v>
      </c>
      <c r="AP88" s="24">
        <f t="shared" si="45"/>
        <v>0.13406260273875659</v>
      </c>
      <c r="AQ88" s="24">
        <f t="shared" si="45"/>
        <v>0.12147876136273306</v>
      </c>
      <c r="AR88" s="24">
        <f t="shared" si="39"/>
        <v>0.12276165853095411</v>
      </c>
      <c r="AS88" s="24" t="e">
        <f t="shared" si="39"/>
        <v>#DIV/0!</v>
      </c>
      <c r="AT88" s="24">
        <f t="shared" si="39"/>
        <v>0.12442491603624539</v>
      </c>
      <c r="AU88" s="21"/>
      <c r="AV88" s="24">
        <f t="shared" si="61"/>
        <v>1.608186906002615</v>
      </c>
      <c r="AW88" s="24">
        <f t="shared" si="61"/>
        <v>1.7544399279801777</v>
      </c>
      <c r="AX88" s="24">
        <f t="shared" si="61"/>
        <v>1.6131538586297904</v>
      </c>
      <c r="AY88" s="24">
        <f t="shared" si="61"/>
        <v>1.3674024932618125</v>
      </c>
      <c r="AZ88" s="24">
        <f t="shared" si="61"/>
        <v>1.2691616334557918</v>
      </c>
      <c r="BA88" s="24">
        <f t="shared" si="61"/>
        <v>1.8427751354504363</v>
      </c>
      <c r="BB88" s="24">
        <f t="shared" si="61"/>
        <v>1.6531787420410602</v>
      </c>
      <c r="BC88" s="24">
        <f t="shared" si="59"/>
        <v>1.313069072741389</v>
      </c>
      <c r="BD88" s="24">
        <f t="shared" si="59"/>
        <v>1.5334805093222572</v>
      </c>
      <c r="BE88" s="24">
        <f t="shared" si="59"/>
        <v>1.8024183564970859</v>
      </c>
      <c r="BF88" s="24">
        <f t="shared" si="63"/>
        <v>1.1356657216638517</v>
      </c>
      <c r="BG88" s="24">
        <f t="shared" si="63"/>
        <v>1.7884396700524863</v>
      </c>
      <c r="BH88" s="24">
        <f t="shared" si="63"/>
        <v>1.5074841020144918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1.6081778397301951</v>
      </c>
      <c r="BM88" s="24">
        <f t="shared" si="46"/>
        <v>1.6890144021240641</v>
      </c>
      <c r="BN88" s="24">
        <f t="shared" si="46"/>
        <v>1.6206590427674086</v>
      </c>
      <c r="BO88" s="24">
        <f t="shared" si="46"/>
        <v>1.590962171235569</v>
      </c>
      <c r="BP88" s="24" t="e">
        <f t="shared" si="46"/>
        <v>#DIV/0!</v>
      </c>
      <c r="BQ88" s="24">
        <f t="shared" si="46"/>
        <v>1.5251411253543621</v>
      </c>
      <c r="BR88" s="21"/>
      <c r="BS88" s="35">
        <f t="shared" si="56"/>
        <v>45231</v>
      </c>
      <c r="BT88" s="24">
        <f t="shared" si="58"/>
        <v>5.710985731560022E-2</v>
      </c>
      <c r="BU88" s="24">
        <f t="shared" si="49"/>
        <v>3.6322847482501436E-3</v>
      </c>
      <c r="BV88" s="24">
        <f t="shared" si="50"/>
        <v>1.3673753841805376E-2</v>
      </c>
      <c r="BW88" s="24">
        <f t="shared" si="48"/>
        <v>4.5444969581478626E-3</v>
      </c>
      <c r="BX88" s="24">
        <f t="shared" si="48"/>
        <v>9.7966492925034444E-3</v>
      </c>
      <c r="BY88" s="24">
        <f t="shared" si="48"/>
        <v>9.7235323303813698E-3</v>
      </c>
      <c r="BZ88" s="24">
        <f t="shared" si="48"/>
        <v>9.9687371971616534E-3</v>
      </c>
      <c r="CA88" s="24">
        <f t="shared" si="48"/>
        <v>3.1277031673661204E-3</v>
      </c>
      <c r="CB88" s="24">
        <f t="shared" si="48"/>
        <v>7.1779268765057719E-3</v>
      </c>
      <c r="CC88" s="24">
        <f t="shared" si="48"/>
        <v>1.2290007505809364E-4</v>
      </c>
      <c r="CD88" s="24">
        <f t="shared" si="48"/>
        <v>6.0883679145418215E-3</v>
      </c>
      <c r="CE88" s="24">
        <f t="shared" si="48"/>
        <v>3.2899558442295797E-3</v>
      </c>
      <c r="CF88" s="24">
        <f t="shared" si="57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51"/>
        <v>3795.4715425100003</v>
      </c>
      <c r="S89" s="19">
        <f t="shared" si="52"/>
        <v>3935.2710685525954</v>
      </c>
      <c r="T89" s="19">
        <f t="shared" si="53"/>
        <v>3591.5370383525242</v>
      </c>
      <c r="U89" s="19">
        <f t="shared" si="54"/>
        <v>3536.6596367219918</v>
      </c>
      <c r="V89" s="19"/>
      <c r="W89" s="20">
        <f t="shared" si="55"/>
        <v>3598.2709009585324</v>
      </c>
      <c r="X89" s="21"/>
      <c r="Y89" s="41">
        <f t="shared" si="62"/>
        <v>0.28354861333531112</v>
      </c>
      <c r="Z89" s="24">
        <f t="shared" si="62"/>
        <v>0.31113434430491016</v>
      </c>
      <c r="AA89" s="24">
        <f t="shared" si="62"/>
        <v>0.19886865116904451</v>
      </c>
      <c r="AB89" s="24">
        <f t="shared" si="60"/>
        <v>0.18983678476245491</v>
      </c>
      <c r="AC89" s="24">
        <f t="shared" si="60"/>
        <v>0.19352982667561847</v>
      </c>
      <c r="AD89" s="24">
        <f t="shared" si="60"/>
        <v>0.32320814337319237</v>
      </c>
      <c r="AE89" s="24">
        <f t="shared" si="60"/>
        <v>0.31778200952819935</v>
      </c>
      <c r="AF89" s="24">
        <f t="shared" si="60"/>
        <v>0.37026182270244479</v>
      </c>
      <c r="AG89" s="24">
        <f t="shared" si="60"/>
        <v>0.18497569149838977</v>
      </c>
      <c r="AH89" s="24">
        <f t="shared" si="60"/>
        <v>0.22872926827443107</v>
      </c>
      <c r="AI89" s="24">
        <f t="shared" si="60"/>
        <v>4.3027707942269178E-2</v>
      </c>
      <c r="AJ89" s="24">
        <f t="shared" si="60"/>
        <v>0.24964419124884896</v>
      </c>
      <c r="AK89" s="24">
        <f t="shared" si="60"/>
        <v>0.39303994335743853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0.28354498337712242</v>
      </c>
      <c r="AP89" s="24">
        <f t="shared" si="45"/>
        <v>0.28268168852539444</v>
      </c>
      <c r="AQ89" s="24">
        <f t="shared" si="45"/>
        <v>0.25604321622358883</v>
      </c>
      <c r="AR89" s="24">
        <f t="shared" si="39"/>
        <v>0.25726215774832228</v>
      </c>
      <c r="AS89" s="24" t="e">
        <f t="shared" si="39"/>
        <v>#DIV/0!</v>
      </c>
      <c r="AT89" s="24">
        <f t="shared" si="39"/>
        <v>0.2817463439321557</v>
      </c>
      <c r="AU89" s="21"/>
      <c r="AV89" s="24">
        <f t="shared" si="61"/>
        <v>2.1947199047457042</v>
      </c>
      <c r="AW89" s="24">
        <f t="shared" si="61"/>
        <v>2.487335583004993</v>
      </c>
      <c r="AX89" s="24">
        <f t="shared" si="61"/>
        <v>1.9285858889087759</v>
      </c>
      <c r="AY89" s="24">
        <f t="shared" si="61"/>
        <v>1.69663948345843</v>
      </c>
      <c r="AZ89" s="24">
        <f t="shared" si="61"/>
        <v>1.5952695350127897</v>
      </c>
      <c r="BA89" s="24">
        <f t="shared" si="61"/>
        <v>2.5292499285643744</v>
      </c>
      <c r="BB89" s="24">
        <f t="shared" si="61"/>
        <v>2.3246749316087421</v>
      </c>
      <c r="BC89" s="24">
        <f t="shared" si="59"/>
        <v>1.9826188360308143</v>
      </c>
      <c r="BD89" s="24">
        <f t="shared" si="59"/>
        <v>1.8957996979263467</v>
      </c>
      <c r="BE89" s="24">
        <f t="shared" si="59"/>
        <v>2.2318133140931788</v>
      </c>
      <c r="BF89" s="24">
        <f t="shared" si="63"/>
        <v>1.2032113964378199</v>
      </c>
      <c r="BG89" s="24">
        <f t="shared" si="63"/>
        <v>2.2430467489322492</v>
      </c>
      <c r="BH89" s="24">
        <f t="shared" si="63"/>
        <v>2.3422410700561058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2.1947080438327267</v>
      </c>
      <c r="BM89" s="24">
        <f t="shared" si="46"/>
        <v>2.2953565692697828</v>
      </c>
      <c r="BN89" s="24">
        <f t="shared" si="46"/>
        <v>2.1133139756180257</v>
      </c>
      <c r="BO89" s="24">
        <f t="shared" si="46"/>
        <v>2.0899109475317603</v>
      </c>
      <c r="BP89" s="24" t="e">
        <f t="shared" si="46"/>
        <v>#DIV/0!</v>
      </c>
      <c r="BQ89" s="24">
        <f t="shared" si="46"/>
        <v>2.0701457808892223</v>
      </c>
      <c r="BR89" s="21"/>
      <c r="BS89" s="35">
        <f t="shared" si="56"/>
        <v>45261</v>
      </c>
      <c r="BT89" s="24">
        <f t="shared" si="58"/>
        <v>0.12359667046875912</v>
      </c>
      <c r="BU89" s="24">
        <f t="shared" si="49"/>
        <v>6.1174182875609493E-3</v>
      </c>
      <c r="BV89" s="24">
        <f t="shared" si="50"/>
        <v>2.0976510724738082E-2</v>
      </c>
      <c r="BW89" s="24">
        <f t="shared" si="48"/>
        <v>1.2381604899657112E-2</v>
      </c>
      <c r="BX89" s="24">
        <f t="shared" si="48"/>
        <v>2.5860257440517107E-2</v>
      </c>
      <c r="BY89" s="24">
        <f t="shared" si="48"/>
        <v>1.8895076586140959E-2</v>
      </c>
      <c r="BZ89" s="24">
        <f t="shared" si="48"/>
        <v>3.466755306181394E-2</v>
      </c>
      <c r="CA89" s="24">
        <f t="shared" si="48"/>
        <v>3.70928463679026E-3</v>
      </c>
      <c r="CB89" s="24">
        <f t="shared" si="48"/>
        <v>1.2964227507501643E-2</v>
      </c>
      <c r="CC89" s="24">
        <f t="shared" si="48"/>
        <v>3.1614458150757373E-4</v>
      </c>
      <c r="CD89" s="24">
        <f t="shared" si="48"/>
        <v>1.308267968488523E-2</v>
      </c>
      <c r="CE89" s="24">
        <f t="shared" si="48"/>
        <v>1.0974363825858006E-2</v>
      </c>
      <c r="CF89" s="24">
        <f t="shared" si="57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51"/>
        <v>4535.7012790500003</v>
      </c>
      <c r="S90" s="19">
        <f t="shared" si="52"/>
        <v>4675.4766508239491</v>
      </c>
      <c r="T90" s="19">
        <f t="shared" si="53"/>
        <v>4282.050032654266</v>
      </c>
      <c r="U90" s="19">
        <f t="shared" si="54"/>
        <v>4210.0114147994464</v>
      </c>
      <c r="V90" s="19"/>
      <c r="W90" s="20">
        <f t="shared" si="55"/>
        <v>4332.7123658678893</v>
      </c>
      <c r="X90" s="21"/>
      <c r="Y90" s="41">
        <f t="shared" si="62"/>
        <v>0.19503902622166902</v>
      </c>
      <c r="Z90" s="24">
        <f t="shared" si="62"/>
        <v>0.18410934754336217</v>
      </c>
      <c r="AA90" s="24">
        <f t="shared" si="62"/>
        <v>0.19791773478255292</v>
      </c>
      <c r="AB90" s="24">
        <f t="shared" si="60"/>
        <v>0.10808018451329549</v>
      </c>
      <c r="AC90" s="24">
        <f t="shared" si="60"/>
        <v>0.19259130330842189</v>
      </c>
      <c r="AD90" s="24">
        <f t="shared" si="60"/>
        <v>0.19505506241379389</v>
      </c>
      <c r="AE90" s="24">
        <f t="shared" si="60"/>
        <v>0.21391933227552817</v>
      </c>
      <c r="AF90" s="24">
        <f t="shared" si="60"/>
        <v>0.2341946826298158</v>
      </c>
      <c r="AG90" s="24">
        <f t="shared" si="60"/>
        <v>0.26212729328572681</v>
      </c>
      <c r="AH90" s="24">
        <f t="shared" si="60"/>
        <v>0.2181369382362921</v>
      </c>
      <c r="AI90" s="24">
        <f t="shared" si="60"/>
        <v>3.9381130599829062E-2</v>
      </c>
      <c r="AJ90" s="24">
        <f t="shared" si="60"/>
        <v>0.2021331675048279</v>
      </c>
      <c r="AK90" s="24">
        <f t="shared" si="60"/>
        <v>0.40624746083197039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0.1950297158730574</v>
      </c>
      <c r="AP90" s="24">
        <f t="shared" si="45"/>
        <v>0.18809519582690482</v>
      </c>
      <c r="AQ90" s="24">
        <f t="shared" si="45"/>
        <v>0.19226113692495495</v>
      </c>
      <c r="AR90" s="24">
        <f t="shared" si="39"/>
        <v>0.19039202163699342</v>
      </c>
      <c r="AS90" s="24" t="e">
        <f t="shared" si="39"/>
        <v>#DIV/0!</v>
      </c>
      <c r="AT90" s="24">
        <f t="shared" si="39"/>
        <v>0.2041095529282444</v>
      </c>
      <c r="AU90" s="21"/>
      <c r="AV90" s="24">
        <f t="shared" si="61"/>
        <v>2.613780246523874</v>
      </c>
      <c r="AW90" s="24">
        <f t="shared" si="61"/>
        <v>2.8721341847090196</v>
      </c>
      <c r="AX90" s="24">
        <f t="shared" si="61"/>
        <v>2.2797993999105133</v>
      </c>
      <c r="AY90" s="24">
        <f t="shared" si="61"/>
        <v>1.8897088008381182</v>
      </c>
      <c r="AZ90" s="24">
        <f t="shared" si="61"/>
        <v>1.9998505683822212</v>
      </c>
      <c r="BA90" s="24">
        <f t="shared" si="61"/>
        <v>2.960993484376143</v>
      </c>
      <c r="BB90" s="24">
        <f t="shared" si="61"/>
        <v>2.874386919658154</v>
      </c>
      <c r="BC90" s="24">
        <f t="shared" si="59"/>
        <v>2.4972130020775176</v>
      </c>
      <c r="BD90" s="24">
        <f t="shared" si="59"/>
        <v>2.415126577879712</v>
      </c>
      <c r="BE90" s="24">
        <f t="shared" si="59"/>
        <v>2.6587678738721983</v>
      </c>
      <c r="BF90" s="24">
        <f t="shared" si="63"/>
        <v>1.2874098054678629</v>
      </c>
      <c r="BG90" s="24">
        <f t="shared" si="63"/>
        <v>2.7177769371877676</v>
      </c>
      <c r="BH90" s="24">
        <f t="shared" si="63"/>
        <v>3.361472436988878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2.6137320897990293</v>
      </c>
      <c r="BM90" s="24">
        <f t="shared" si="46"/>
        <v>2.6902526032649723</v>
      </c>
      <c r="BN90" s="24">
        <f t="shared" si="46"/>
        <v>2.5219304531365832</v>
      </c>
      <c r="BO90" s="24">
        <f t="shared" si="46"/>
        <v>2.4868105770425566</v>
      </c>
      <c r="BP90" s="24" t="e">
        <f t="shared" si="46"/>
        <v>#DIV/0!</v>
      </c>
      <c r="BQ90" s="24">
        <f t="shared" si="46"/>
        <v>2.5126867669695669</v>
      </c>
      <c r="BR90" s="21"/>
      <c r="BS90" s="35">
        <f t="shared" si="56"/>
        <v>45292</v>
      </c>
      <c r="BT90" s="24">
        <f t="shared" si="58"/>
        <v>7.470841614796378E-2</v>
      </c>
      <c r="BU90" s="24">
        <f t="shared" si="49"/>
        <v>5.6865104669314515E-3</v>
      </c>
      <c r="BV90" s="24">
        <f t="shared" si="50"/>
        <v>1.1070673068943031E-2</v>
      </c>
      <c r="BW90" s="24">
        <f t="shared" si="48"/>
        <v>1.1457415440551705E-2</v>
      </c>
      <c r="BX90" s="24">
        <f t="shared" si="48"/>
        <v>1.6088798740622176E-2</v>
      </c>
      <c r="BY90" s="24">
        <f t="shared" si="48"/>
        <v>1.3058720788296748E-2</v>
      </c>
      <c r="BZ90" s="24">
        <f t="shared" si="48"/>
        <v>2.3408981611239561E-2</v>
      </c>
      <c r="CA90" s="24">
        <f t="shared" si="48"/>
        <v>4.8527158693461398E-3</v>
      </c>
      <c r="CB90" s="24">
        <f t="shared" si="48"/>
        <v>1.1835810350346788E-2</v>
      </c>
      <c r="CC90" s="24">
        <f t="shared" si="48"/>
        <v>2.351306446407278E-4</v>
      </c>
      <c r="CD90" s="24">
        <f t="shared" si="48"/>
        <v>1.0313044163850845E-2</v>
      </c>
      <c r="CE90" s="24">
        <f t="shared" si="48"/>
        <v>1.2310751714189735E-2</v>
      </c>
      <c r="CF90" s="24">
        <f t="shared" si="57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51"/>
        <v>5029.8986817399982</v>
      </c>
      <c r="S91" s="19">
        <f t="shared" si="52"/>
        <v>5133.8531484344958</v>
      </c>
      <c r="T91" s="19">
        <f t="shared" si="53"/>
        <v>4736.1156992914084</v>
      </c>
      <c r="U91" s="19">
        <f t="shared" si="54"/>
        <v>4656.9571545643157</v>
      </c>
      <c r="V91" s="19"/>
      <c r="W91" s="20">
        <f t="shared" si="55"/>
        <v>4862.3725498437179</v>
      </c>
      <c r="X91" s="21"/>
      <c r="Y91" s="41">
        <f t="shared" si="62"/>
        <v>0.1089586501875468</v>
      </c>
      <c r="Z91" s="24">
        <f t="shared" si="62"/>
        <v>8.7050293144677271E-2</v>
      </c>
      <c r="AA91" s="24">
        <f t="shared" si="62"/>
        <v>0.16261060701659003</v>
      </c>
      <c r="AB91" s="24">
        <f t="shared" si="60"/>
        <v>0.10759229565327288</v>
      </c>
      <c r="AC91" s="24">
        <f t="shared" si="60"/>
        <v>0.13175748708671242</v>
      </c>
      <c r="AD91" s="24">
        <f t="shared" si="60"/>
        <v>8.9833347026667676E-2</v>
      </c>
      <c r="AE91" s="24">
        <f t="shared" si="60"/>
        <v>0.13016556660835699</v>
      </c>
      <c r="AF91" s="24">
        <f t="shared" si="60"/>
        <v>0.13241468189827788</v>
      </c>
      <c r="AG91" s="24">
        <f t="shared" si="60"/>
        <v>0.23210753056483191</v>
      </c>
      <c r="AH91" s="24">
        <f t="shared" si="60"/>
        <v>0.10418622343029771</v>
      </c>
      <c r="AI91" s="24">
        <f t="shared" si="60"/>
        <v>0.24332707439818368</v>
      </c>
      <c r="AJ91" s="24">
        <f t="shared" si="60"/>
        <v>0.10539456868826158</v>
      </c>
      <c r="AK91" s="24">
        <f t="shared" si="60"/>
        <v>0.14319155965531705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0.10895722012661002</v>
      </c>
      <c r="AP91" s="24">
        <f t="shared" si="45"/>
        <v>9.8038452941427545E-2</v>
      </c>
      <c r="AQ91" s="24">
        <f t="shared" si="45"/>
        <v>0.10603931835791425</v>
      </c>
      <c r="AR91" s="24">
        <f t="shared" si="39"/>
        <v>0.10616259571024478</v>
      </c>
      <c r="AS91" s="24" t="e">
        <f t="shared" si="39"/>
        <v>#DIV/0!</v>
      </c>
      <c r="AT91" s="24">
        <f t="shared" si="39"/>
        <v>0.12224679121290616</v>
      </c>
      <c r="AU91" s="21"/>
      <c r="AV91" s="24">
        <f t="shared" si="61"/>
        <v>2.7188930507998514</v>
      </c>
      <c r="AW91" s="24">
        <f t="shared" si="61"/>
        <v>2.8333180737347896</v>
      </c>
      <c r="AX91" s="24">
        <f t="shared" si="61"/>
        <v>2.5836275910864916</v>
      </c>
      <c r="AY91" s="24">
        <f t="shared" si="61"/>
        <v>2.0610588092236211</v>
      </c>
      <c r="AZ91" s="24">
        <f t="shared" si="61"/>
        <v>2.2314874730319323</v>
      </c>
      <c r="BA91" s="24">
        <f t="shared" si="61"/>
        <v>3.0169829875035257</v>
      </c>
      <c r="BB91" s="24">
        <f t="shared" si="61"/>
        <v>3.1872400523458451</v>
      </c>
      <c r="BC91" s="24">
        <f t="shared" si="59"/>
        <v>2.6968719891015125</v>
      </c>
      <c r="BD91" s="24">
        <f t="shared" si="59"/>
        <v>2.8605946588665287</v>
      </c>
      <c r="BE91" s="24">
        <f t="shared" si="59"/>
        <v>2.768985996467809</v>
      </c>
      <c r="BF91" s="24">
        <f t="shared" si="63"/>
        <v>1.4746475805983588</v>
      </c>
      <c r="BG91" s="24">
        <f t="shared" si="63"/>
        <v>2.7411082361551444</v>
      </c>
      <c r="BH91" s="24">
        <f t="shared" si="63"/>
        <v>3.6752051822841727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2.7188243872228695</v>
      </c>
      <c r="BM91" s="24">
        <f t="shared" si="46"/>
        <v>2.743116117917908</v>
      </c>
      <c r="BN91" s="24">
        <f t="shared" si="46"/>
        <v>2.6522931323028063</v>
      </c>
      <c r="BO91" s="24">
        <f t="shared" si="46"/>
        <v>2.6358009857547406</v>
      </c>
      <c r="BP91" s="24" t="e">
        <f t="shared" si="46"/>
        <v>#DIV/0!</v>
      </c>
      <c r="BQ91" s="24">
        <f t="shared" si="46"/>
        <v>2.7044506404870012</v>
      </c>
      <c r="BR91" s="21"/>
      <c r="BS91" s="35">
        <f t="shared" si="56"/>
        <v>45323</v>
      </c>
      <c r="BT91" s="24">
        <f t="shared" si="58"/>
        <v>3.5000451732830819E-2</v>
      </c>
      <c r="BU91" s="24">
        <f t="shared" si="49"/>
        <v>4.6833315971458629E-3</v>
      </c>
      <c r="BV91" s="24">
        <f t="shared" si="50"/>
        <v>1.0218760547338883E-2</v>
      </c>
      <c r="BW91" s="24">
        <f t="shared" si="48"/>
        <v>7.8223067306421486E-3</v>
      </c>
      <c r="BX91" s="24">
        <f t="shared" si="48"/>
        <v>7.4098565666633693E-3</v>
      </c>
      <c r="BY91" s="24">
        <f t="shared" si="48"/>
        <v>8.0715037841721619E-3</v>
      </c>
      <c r="BZ91" s="24">
        <f t="shared" si="48"/>
        <v>1.3669203671986891E-2</v>
      </c>
      <c r="CA91" s="24">
        <f t="shared" si="48"/>
        <v>4.5381925858511618E-3</v>
      </c>
      <c r="CB91" s="24">
        <f t="shared" si="48"/>
        <v>5.7622633799700885E-3</v>
      </c>
      <c r="CC91" s="24">
        <f t="shared" si="48"/>
        <v>1.263584322105877E-3</v>
      </c>
      <c r="CD91" s="24">
        <f t="shared" si="48"/>
        <v>5.4092620144999774E-3</v>
      </c>
      <c r="CE91" s="24">
        <f t="shared" si="48"/>
        <v>5.1061197466687564E-3</v>
      </c>
      <c r="CF91" s="24">
        <f t="shared" si="57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51"/>
        <v>5550.3036216400023</v>
      </c>
      <c r="S92" s="19">
        <f t="shared" si="52"/>
        <v>5526.1059142268605</v>
      </c>
      <c r="T92" s="19">
        <f t="shared" si="53"/>
        <v>5056.8898390906406</v>
      </c>
      <c r="U92" s="19">
        <f t="shared" si="54"/>
        <v>4957.5597088520062</v>
      </c>
      <c r="V92" s="19"/>
      <c r="W92" s="20">
        <f t="shared" si="55"/>
        <v>5440.4616686392992</v>
      </c>
      <c r="X92" s="21"/>
      <c r="Y92" s="41">
        <f t="shared" si="62"/>
        <v>0.10345253032237367</v>
      </c>
      <c r="Z92" s="24">
        <f t="shared" si="62"/>
        <v>8.1833059915148665E-2</v>
      </c>
      <c r="AA92" s="24">
        <f t="shared" si="62"/>
        <v>9.7186946992291023E-2</v>
      </c>
      <c r="AB92" s="24">
        <f t="shared" si="60"/>
        <v>5.7633484315033678E-2</v>
      </c>
      <c r="AC92" s="24">
        <f t="shared" si="60"/>
        <v>0.14527779134916274</v>
      </c>
      <c r="AD92" s="24">
        <f t="shared" si="60"/>
        <v>4.8007507093950075E-2</v>
      </c>
      <c r="AE92" s="24">
        <f t="shared" si="60"/>
        <v>0.10578623535464837</v>
      </c>
      <c r="AF92" s="24">
        <f t="shared" si="60"/>
        <v>0.24920457963801246</v>
      </c>
      <c r="AG92" s="24">
        <f t="shared" si="60"/>
        <v>0.14421708706722192</v>
      </c>
      <c r="AH92" s="24">
        <f t="shared" si="60"/>
        <v>8.3826536284249631E-2</v>
      </c>
      <c r="AI92" s="24">
        <f t="shared" si="60"/>
        <v>0.3062678675253605</v>
      </c>
      <c r="AJ92" s="24">
        <f t="shared" si="60"/>
        <v>8.4373802260168995E-2</v>
      </c>
      <c r="AK92" s="24">
        <f t="shared" si="60"/>
        <v>8.9992968960484143E-2</v>
      </c>
      <c r="AL92" s="24">
        <f t="shared" si="60"/>
        <v>6.7612956367932853E-2</v>
      </c>
      <c r="AM92" s="24">
        <f t="shared" si="60"/>
        <v>8.1897928595635383E-2</v>
      </c>
      <c r="AN92" s="24">
        <f t="shared" si="60"/>
        <v>0.24190647351621219</v>
      </c>
      <c r="AO92" s="24">
        <f t="shared" si="45"/>
        <v>0.10346231064041622</v>
      </c>
      <c r="AP92" s="24">
        <f t="shared" si="45"/>
        <v>7.6405139463713967E-2</v>
      </c>
      <c r="AQ92" s="24">
        <f t="shared" si="45"/>
        <v>6.7729371528492122E-2</v>
      </c>
      <c r="AR92" s="24">
        <f t="shared" si="39"/>
        <v>6.4549134619601878E-2</v>
      </c>
      <c r="AS92" s="24" t="e">
        <f t="shared" si="39"/>
        <v>#DIV/0!</v>
      </c>
      <c r="AT92" s="24">
        <f t="shared" si="39"/>
        <v>0.11889033858875364</v>
      </c>
      <c r="AU92" s="21"/>
      <c r="AV92" s="24">
        <f t="shared" si="61"/>
        <v>2.8622958978358928</v>
      </c>
      <c r="AW92" s="24">
        <f t="shared" si="61"/>
        <v>2.8798110175703791</v>
      </c>
      <c r="AX92" s="24">
        <f t="shared" si="61"/>
        <v>2.6318580835683973</v>
      </c>
      <c r="AY92" s="24">
        <f t="shared" si="61"/>
        <v>2.0651865982023971</v>
      </c>
      <c r="AZ92" s="24">
        <f t="shared" si="61"/>
        <v>2.510743263950459</v>
      </c>
      <c r="BA92" s="24">
        <f t="shared" si="61"/>
        <v>2.9862926278321482</v>
      </c>
      <c r="BB92" s="24">
        <f t="shared" si="61"/>
        <v>3.3815885246070394</v>
      </c>
      <c r="BC92" s="24">
        <f t="shared" si="59"/>
        <v>3.394042711405743</v>
      </c>
      <c r="BD92" s="24">
        <f t="shared" si="59"/>
        <v>3.3522819392670016</v>
      </c>
      <c r="BE92" s="24">
        <f t="shared" si="59"/>
        <v>2.8795327313962691</v>
      </c>
      <c r="BF92" s="24">
        <f t="shared" si="63"/>
        <v>1.6324942249079117</v>
      </c>
      <c r="BG92" s="24">
        <f t="shared" si="63"/>
        <v>2.7795817572556674</v>
      </c>
      <c r="BH92" s="24">
        <f t="shared" si="63"/>
        <v>3.8326054302846657</v>
      </c>
      <c r="BI92" s="24">
        <f t="shared" si="63"/>
        <v>2.1356056110140238</v>
      </c>
      <c r="BJ92" s="24">
        <f t="shared" si="63"/>
        <v>2.9520162168279551</v>
      </c>
      <c r="BK92" s="24">
        <f t="shared" si="63"/>
        <v>3.1156974450992463</v>
      </c>
      <c r="BL92" s="24">
        <f t="shared" si="46"/>
        <v>2.8622467214374328</v>
      </c>
      <c r="BM92" s="24">
        <f t="shared" si="46"/>
        <v>2.78411516999165</v>
      </c>
      <c r="BN92" s="24">
        <f t="shared" si="46"/>
        <v>2.6853244548141091</v>
      </c>
      <c r="BO92" s="24">
        <f t="shared" si="46"/>
        <v>2.6675233081684184</v>
      </c>
      <c r="BP92" s="24" t="e">
        <f t="shared" si="46"/>
        <v>#DIV/0!</v>
      </c>
      <c r="BQ92" s="24">
        <f t="shared" si="46"/>
        <v>2.9252573790079204</v>
      </c>
      <c r="BR92" s="21"/>
      <c r="BS92" s="35">
        <f t="shared" si="56"/>
        <v>45352</v>
      </c>
      <c r="BT92" s="24">
        <f t="shared" si="58"/>
        <v>3.2252730445029298E-2</v>
      </c>
      <c r="BU92" s="24">
        <f t="shared" si="49"/>
        <v>2.9344918321519173E-3</v>
      </c>
      <c r="BV92" s="24">
        <f t="shared" si="50"/>
        <v>5.4670934592802025E-3</v>
      </c>
      <c r="BW92" s="24">
        <f t="shared" si="48"/>
        <v>8.8023126530512273E-3</v>
      </c>
      <c r="BX92" s="24">
        <f t="shared" si="48"/>
        <v>3.8915813614241179E-3</v>
      </c>
      <c r="BY92" s="24">
        <f t="shared" si="48"/>
        <v>6.6851971898613787E-3</v>
      </c>
      <c r="BZ92" s="24">
        <f t="shared" si="48"/>
        <v>2.6269586129680087E-2</v>
      </c>
      <c r="CA92" s="24">
        <f t="shared" si="48"/>
        <v>3.1328793439828976E-3</v>
      </c>
      <c r="CB92" s="24">
        <f t="shared" si="48"/>
        <v>4.6162710601749231E-3</v>
      </c>
      <c r="CC92" s="24">
        <f t="shared" si="48"/>
        <v>1.7831392795791148E-3</v>
      </c>
      <c r="CD92" s="24">
        <f t="shared" si="48"/>
        <v>4.3164765088582651E-3</v>
      </c>
      <c r="CE92" s="24">
        <f t="shared" si="48"/>
        <v>3.3081547149201446E-3</v>
      </c>
      <c r="CF92" s="24">
        <f t="shared" si="57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51"/>
        <v>5899.2379636100022</v>
      </c>
      <c r="S93" s="19">
        <f t="shared" si="52"/>
        <v>5835.8604633342502</v>
      </c>
      <c r="T93" s="19">
        <f t="shared" si="53"/>
        <v>5383.9739437555354</v>
      </c>
      <c r="U93" s="19">
        <f t="shared" si="54"/>
        <v>5288.9592147302901</v>
      </c>
      <c r="V93" s="19"/>
      <c r="W93" s="20">
        <f t="shared" si="55"/>
        <v>5803.4309809752031</v>
      </c>
      <c r="X93" s="21"/>
      <c r="Y93" s="41">
        <f t="shared" si="62"/>
        <v>6.2869625393418893E-2</v>
      </c>
      <c r="Z93" s="24">
        <f t="shared" si="62"/>
        <v>4.9170549712291622E-2</v>
      </c>
      <c r="AA93" s="24">
        <f t="shared" si="62"/>
        <v>5.5951298128255944E-2</v>
      </c>
      <c r="AB93" s="24">
        <f t="shared" si="60"/>
        <v>8.0056720441087803E-2</v>
      </c>
      <c r="AC93" s="24">
        <f t="shared" si="60"/>
        <v>0.1289897559560198</v>
      </c>
      <c r="AD93" s="24">
        <f t="shared" si="60"/>
        <v>5.6079635685854168E-2</v>
      </c>
      <c r="AE93" s="24">
        <f t="shared" si="60"/>
        <v>7.869903487052099E-2</v>
      </c>
      <c r="AF93" s="24">
        <f t="shared" si="60"/>
        <v>3.8075093658442416E-2</v>
      </c>
      <c r="AG93" s="24">
        <f t="shared" si="60"/>
        <v>0.16112979223340074</v>
      </c>
      <c r="AH93" s="24">
        <f t="shared" si="60"/>
        <v>6.8147479339654593E-2</v>
      </c>
      <c r="AI93" s="24">
        <f t="shared" si="60"/>
        <v>0.13907111909621328</v>
      </c>
      <c r="AJ93" s="24">
        <f t="shared" si="60"/>
        <v>5.354975945052054E-2</v>
      </c>
      <c r="AK93" s="24">
        <f t="shared" si="60"/>
        <v>5.4665399373209356E-2</v>
      </c>
      <c r="AL93" s="24">
        <f t="shared" si="60"/>
        <v>0.10271754791095056</v>
      </c>
      <c r="AM93" s="24">
        <f t="shared" si="60"/>
        <v>4.8405213480244624E-2</v>
      </c>
      <c r="AN93" s="24">
        <f t="shared" si="60"/>
        <v>9.8950045440549195E-2</v>
      </c>
      <c r="AO93" s="24">
        <f t="shared" si="45"/>
        <v>6.2867613333718264E-2</v>
      </c>
      <c r="AP93" s="24">
        <f t="shared" si="45"/>
        <v>5.6052951918625471E-2</v>
      </c>
      <c r="AQ93" s="24">
        <f t="shared" si="45"/>
        <v>6.4680883917319631E-2</v>
      </c>
      <c r="AR93" s="24">
        <f t="shared" si="39"/>
        <v>6.6847304992928569E-2</v>
      </c>
      <c r="AS93" s="24" t="e">
        <f t="shared" si="39"/>
        <v>#DIV/0!</v>
      </c>
      <c r="AT93" s="24">
        <f t="shared" si="39"/>
        <v>6.6716638116979032E-2</v>
      </c>
      <c r="AU93" s="21"/>
      <c r="AV93" s="24">
        <f t="shared" si="61"/>
        <v>2.789136487334408</v>
      </c>
      <c r="AW93" s="24">
        <f t="shared" si="61"/>
        <v>2.7071751049615456</v>
      </c>
      <c r="AX93" s="24">
        <f t="shared" si="61"/>
        <v>2.6387291349380328</v>
      </c>
      <c r="AY93" s="24">
        <f t="shared" si="61"/>
        <v>2.0262311479142223</v>
      </c>
      <c r="AZ93" s="24">
        <f t="shared" si="61"/>
        <v>2.7897386593090032</v>
      </c>
      <c r="BA93" s="24">
        <f t="shared" si="61"/>
        <v>2.8872978413062</v>
      </c>
      <c r="BB93" s="24">
        <f t="shared" si="61"/>
        <v>3.4190747984757532</v>
      </c>
      <c r="BC93" s="24">
        <f t="shared" si="59"/>
        <v>3.3307226332761992</v>
      </c>
      <c r="BD93" s="24">
        <f t="shared" si="59"/>
        <v>3.7725361402316908</v>
      </c>
      <c r="BE93" s="24">
        <f t="shared" si="59"/>
        <v>2.8872611497729928</v>
      </c>
      <c r="BF93" s="24">
        <f t="shared" si="63"/>
        <v>1.8973686323703034</v>
      </c>
      <c r="BG93" s="24">
        <f t="shared" si="63"/>
        <v>2.4834038185478606</v>
      </c>
      <c r="BH93" s="24">
        <f t="shared" si="63"/>
        <v>3.7804328471903101</v>
      </c>
      <c r="BI93" s="24">
        <f t="shared" si="63"/>
        <v>2.1719063596615791</v>
      </c>
      <c r="BJ93" s="24">
        <f t="shared" si="63"/>
        <v>2.8023739820788225</v>
      </c>
      <c r="BK93" s="24">
        <f t="shared" si="63"/>
        <v>3.3142612513791629</v>
      </c>
      <c r="BL93" s="24">
        <f t="shared" si="46"/>
        <v>2.7890985458810587</v>
      </c>
      <c r="BM93" s="24">
        <f t="shared" si="46"/>
        <v>2.6544193867465333</v>
      </c>
      <c r="BN93" s="24">
        <f t="shared" si="46"/>
        <v>2.5928247197924232</v>
      </c>
      <c r="BO93" s="24">
        <f t="shared" si="46"/>
        <v>2.6146479528409041</v>
      </c>
      <c r="BP93" s="24" t="e">
        <f t="shared" si="46"/>
        <v>#DIV/0!</v>
      </c>
      <c r="BQ93" s="24">
        <f t="shared" si="46"/>
        <v>2.9050986731071848</v>
      </c>
      <c r="BR93" s="21"/>
      <c r="BS93" s="35">
        <f t="shared" si="56"/>
        <v>45383</v>
      </c>
      <c r="BT93" s="24">
        <f t="shared" si="58"/>
        <v>1.8999814198407575E-2</v>
      </c>
      <c r="BU93" s="24">
        <f t="shared" si="49"/>
        <v>1.6798175333125696E-3</v>
      </c>
      <c r="BV93" s="24">
        <f t="shared" si="50"/>
        <v>7.2788195697486117E-3</v>
      </c>
      <c r="BW93" s="24">
        <f t="shared" si="48"/>
        <v>8.1116642617275175E-3</v>
      </c>
      <c r="BX93" s="24">
        <f t="shared" si="48"/>
        <v>4.3175053289115405E-3</v>
      </c>
      <c r="BY93" s="24">
        <f t="shared" si="48"/>
        <v>4.9839306548755263E-3</v>
      </c>
      <c r="BZ93" s="24">
        <f t="shared" ref="BZ93:CE95" si="64">(I93-I92)/$B92*I$3</f>
        <v>4.5437884646879296E-3</v>
      </c>
      <c r="CA93" s="24">
        <f t="shared" si="64"/>
        <v>3.6295900120766442E-3</v>
      </c>
      <c r="CB93" s="24">
        <f t="shared" si="64"/>
        <v>3.6860880267181556E-3</v>
      </c>
      <c r="CC93" s="24">
        <f t="shared" si="64"/>
        <v>9.5851600871507507E-4</v>
      </c>
      <c r="CD93" s="24">
        <f t="shared" si="64"/>
        <v>2.6921834313055485E-3</v>
      </c>
      <c r="CE93" s="24">
        <f t="shared" si="64"/>
        <v>1.9849967470713294E-3</v>
      </c>
      <c r="CF93" s="24">
        <f t="shared" si="57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51"/>
        <v>6119.3482309500005</v>
      </c>
      <c r="S94" s="19">
        <f t="shared" si="52"/>
        <v>6034.3811607388079</v>
      </c>
      <c r="T94" s="19">
        <f t="shared" si="53"/>
        <v>5558.3841155594919</v>
      </c>
      <c r="U94" s="19">
        <f t="shared" si="54"/>
        <v>5466.3742131396957</v>
      </c>
      <c r="V94" s="19"/>
      <c r="W94" s="20">
        <f t="shared" si="55"/>
        <v>6022.7213560116688</v>
      </c>
      <c r="X94" s="21"/>
      <c r="Y94" s="41">
        <f t="shared" si="62"/>
        <v>3.7307587374065143E-2</v>
      </c>
      <c r="Z94" s="24">
        <f t="shared" si="62"/>
        <v>3.3882107522242855E-2</v>
      </c>
      <c r="AA94" s="24">
        <f t="shared" si="62"/>
        <v>5.2567585366162906E-2</v>
      </c>
      <c r="AB94" s="24">
        <f t="shared" si="60"/>
        <v>3.0077699480397291E-2</v>
      </c>
      <c r="AC94" s="24">
        <f t="shared" si="60"/>
        <v>5.4860163185037836E-2</v>
      </c>
      <c r="AD94" s="24">
        <f t="shared" si="60"/>
        <v>3.6209032325422053E-2</v>
      </c>
      <c r="AE94" s="24">
        <f t="shared" si="60"/>
        <v>1.0819985516937081E-2</v>
      </c>
      <c r="AF94" s="24">
        <f t="shared" si="60"/>
        <v>4.983157381547243E-2</v>
      </c>
      <c r="AG94" s="24">
        <f t="shared" si="60"/>
        <v>7.7524227541246882E-2</v>
      </c>
      <c r="AH94" s="24">
        <f t="shared" si="60"/>
        <v>3.7349457771761685E-2</v>
      </c>
      <c r="AI94" s="24">
        <f t="shared" si="60"/>
        <v>9.8874531785759778E-2</v>
      </c>
      <c r="AJ94" s="24">
        <f t="shared" si="60"/>
        <v>2.6410559879852302E-2</v>
      </c>
      <c r="AK94" s="24">
        <f t="shared" si="60"/>
        <v>3.1036043975417593E-2</v>
      </c>
      <c r="AL94" s="24">
        <f t="shared" si="60"/>
        <v>4.592772357867414E-2</v>
      </c>
      <c r="AM94" s="24">
        <f t="shared" si="60"/>
        <v>2.8824135135800066E-2</v>
      </c>
      <c r="AN94" s="24">
        <f t="shared" si="60"/>
        <v>6.7027988117068338E-2</v>
      </c>
      <c r="AO94" s="24">
        <f t="shared" si="45"/>
        <v>3.7311644096706953E-2</v>
      </c>
      <c r="AP94" s="24">
        <f t="shared" si="45"/>
        <v>3.4017382466875468E-2</v>
      </c>
      <c r="AQ94" s="24">
        <f t="shared" si="45"/>
        <v>3.2394319442470954E-2</v>
      </c>
      <c r="AR94" s="24">
        <f t="shared" si="39"/>
        <v>3.3544406603720267E-2</v>
      </c>
      <c r="AS94" s="24" t="e">
        <f t="shared" si="39"/>
        <v>#DIV/0!</v>
      </c>
      <c r="AT94" s="24">
        <f t="shared" si="39"/>
        <v>3.7786332904680586E-2</v>
      </c>
      <c r="AU94" s="21"/>
      <c r="AV94" s="24">
        <f t="shared" si="61"/>
        <v>2.6635360836629327</v>
      </c>
      <c r="AW94" s="24">
        <f t="shared" si="61"/>
        <v>2.6222652411377534</v>
      </c>
      <c r="AX94" s="24">
        <f t="shared" si="61"/>
        <v>2.5200087027595979</v>
      </c>
      <c r="AY94" s="24">
        <f t="shared" si="61"/>
        <v>1.8776470679167407</v>
      </c>
      <c r="AZ94" s="24">
        <f t="shared" si="61"/>
        <v>2.5531874332377673</v>
      </c>
      <c r="BA94" s="24">
        <f t="shared" si="61"/>
        <v>2.711864820228846</v>
      </c>
      <c r="BB94" s="24">
        <f t="shared" si="61"/>
        <v>3.0235991689747479</v>
      </c>
      <c r="BC94" s="24">
        <f t="shared" si="59"/>
        <v>3.3007457181578612</v>
      </c>
      <c r="BD94" s="24">
        <f t="shared" si="59"/>
        <v>3.7975742053956365</v>
      </c>
      <c r="BE94" s="24">
        <f t="shared" si="59"/>
        <v>2.7814905249992599</v>
      </c>
      <c r="BF94" s="24">
        <f t="shared" si="63"/>
        <v>2.0835300589261569</v>
      </c>
      <c r="BG94" s="24">
        <f t="shared" si="63"/>
        <v>2.35026746873028</v>
      </c>
      <c r="BH94" s="24">
        <f t="shared" si="63"/>
        <v>3.553351668762164</v>
      </c>
      <c r="BI94" s="24">
        <f t="shared" si="63"/>
        <v>2.1110520465268352</v>
      </c>
      <c r="BJ94" s="24">
        <f t="shared" si="63"/>
        <v>2.6468092202863271</v>
      </c>
      <c r="BK94" s="24">
        <f t="shared" si="63"/>
        <v>3.263182387619854</v>
      </c>
      <c r="BL94" s="24">
        <f t="shared" si="46"/>
        <v>2.6635351261867419</v>
      </c>
      <c r="BM94" s="24">
        <f t="shared" si="46"/>
        <v>2.5376944255017047</v>
      </c>
      <c r="BN94" s="24">
        <f t="shared" si="46"/>
        <v>2.4401432885529575</v>
      </c>
      <c r="BO94" s="24">
        <f t="shared" si="46"/>
        <v>2.4578491892389347</v>
      </c>
      <c r="BP94" s="24" t="e">
        <f t="shared" si="46"/>
        <v>#DIV/0!</v>
      </c>
      <c r="BQ94" s="24">
        <f t="shared" si="46"/>
        <v>2.7613753777528567</v>
      </c>
      <c r="BR94" s="21"/>
      <c r="BS94" s="35">
        <f t="shared" si="56"/>
        <v>45413</v>
      </c>
      <c r="BT94" s="24">
        <f t="shared" si="58"/>
        <v>1.2923519489108365E-2</v>
      </c>
      <c r="BU94" s="24">
        <f t="shared" si="49"/>
        <v>1.5679559733315607E-3</v>
      </c>
      <c r="BV94" s="24">
        <f t="shared" si="50"/>
        <v>2.7789091089696835E-3</v>
      </c>
      <c r="BW94" s="24">
        <f t="shared" ref="BW94:BW108" si="65">(F94-F93)/$B93*F$3</f>
        <v>3.6645600812363044E-3</v>
      </c>
      <c r="BX94" s="24">
        <f t="shared" ref="BX94:BX108" si="66">(G94-G93)/$B93*G$3</f>
        <v>2.7698821366854446E-3</v>
      </c>
      <c r="BY94" s="24">
        <f t="shared" ref="BY94:BY108" si="67">(H94-H93)/$B93*H$3</f>
        <v>6.9542381355453019E-4</v>
      </c>
      <c r="BZ94" s="24">
        <f t="shared" si="64"/>
        <v>5.8080520960545855E-3</v>
      </c>
      <c r="CA94" s="24">
        <f t="shared" si="64"/>
        <v>1.9077433306660834E-3</v>
      </c>
      <c r="CB94" s="24">
        <f t="shared" si="64"/>
        <v>2.0302589368782066E-3</v>
      </c>
      <c r="CC94" s="24">
        <f t="shared" si="64"/>
        <v>7.303275870062262E-4</v>
      </c>
      <c r="CD94" s="24">
        <f t="shared" si="64"/>
        <v>1.316133025874871E-3</v>
      </c>
      <c r="CE94" s="24">
        <f t="shared" si="64"/>
        <v>1.1182742762381535E-3</v>
      </c>
      <c r="CF94" s="24">
        <f t="shared" si="57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51"/>
        <v>6387.4702144500006</v>
      </c>
      <c r="S95" s="19">
        <f t="shared" si="52"/>
        <v>6238.7405519774775</v>
      </c>
      <c r="T95" s="19">
        <f t="shared" si="53"/>
        <v>5763.0422476232661</v>
      </c>
      <c r="U95" s="19">
        <f t="shared" si="54"/>
        <v>5661.5557365836794</v>
      </c>
      <c r="V95" s="19"/>
      <c r="W95" s="20">
        <f t="shared" si="55"/>
        <v>6221.0040372577614</v>
      </c>
      <c r="X95" s="21"/>
      <c r="Y95" s="41">
        <f t="shared" si="62"/>
        <v>4.3818115281907044E-2</v>
      </c>
      <c r="Z95" s="24">
        <f t="shared" si="62"/>
        <v>3.2710731953562666E-2</v>
      </c>
      <c r="AA95" s="24">
        <f t="shared" si="62"/>
        <v>1.8349575138755903E-2</v>
      </c>
      <c r="AB95" s="24">
        <f t="shared" si="60"/>
        <v>4.110578853606861E-2</v>
      </c>
      <c r="AC95" s="24">
        <f t="shared" si="60"/>
        <v>0.19389306727927691</v>
      </c>
      <c r="AD95" s="24">
        <f t="shared" si="60"/>
        <v>3.0937655049971813E-2</v>
      </c>
      <c r="AE95" s="24">
        <f t="shared" si="60"/>
        <v>4.4242854682309485E-2</v>
      </c>
      <c r="AF95" s="24">
        <f t="shared" si="60"/>
        <v>1.5369938589536947E-2</v>
      </c>
      <c r="AG95" s="24">
        <f t="shared" si="60"/>
        <v>5.0152038917290032E-2</v>
      </c>
      <c r="AH95" s="24">
        <f t="shared" si="60"/>
        <v>4.6658922812416348E-2</v>
      </c>
      <c r="AI95" s="24">
        <f t="shared" si="60"/>
        <v>5.8739226164354452E-2</v>
      </c>
      <c r="AJ95" s="24">
        <f t="shared" si="60"/>
        <v>4.2655322513572624E-2</v>
      </c>
      <c r="AK95" s="24">
        <f t="shared" si="60"/>
        <v>1.5420858747014154E-2</v>
      </c>
      <c r="AL95" s="24">
        <f t="shared" si="60"/>
        <v>5.1155805332247839E-2</v>
      </c>
      <c r="AM95" s="24">
        <f t="shared" si="60"/>
        <v>3.0956302675237524E-2</v>
      </c>
      <c r="AN95" s="24">
        <f t="shared" si="60"/>
        <v>9.1055127557897908E-2</v>
      </c>
      <c r="AO95" s="24">
        <f t="shared" si="45"/>
        <v>4.3815447884451464E-2</v>
      </c>
      <c r="AP95" s="24">
        <f t="shared" si="45"/>
        <v>3.3865840720881613E-2</v>
      </c>
      <c r="AQ95" s="24">
        <f t="shared" si="45"/>
        <v>3.6819717351105341E-2</v>
      </c>
      <c r="AR95" s="24">
        <f t="shared" si="39"/>
        <v>3.57058473923757E-2</v>
      </c>
      <c r="AS95" s="24" t="e">
        <f t="shared" si="39"/>
        <v>#DIV/0!</v>
      </c>
      <c r="AT95" s="24">
        <f t="shared" si="39"/>
        <v>3.2922439795122438E-2</v>
      </c>
      <c r="AU95" s="21"/>
      <c r="AV95" s="24">
        <f t="shared" si="61"/>
        <v>2.5869816941410284</v>
      </c>
      <c r="AW95" s="24">
        <f t="shared" si="61"/>
        <v>2.5303179348913147</v>
      </c>
      <c r="AX95" s="24">
        <f t="shared" si="61"/>
        <v>2.4108158626490921</v>
      </c>
      <c r="AY95" s="24">
        <f t="shared" si="61"/>
        <v>1.8921527831267673</v>
      </c>
      <c r="AZ95" s="24">
        <f t="shared" si="61"/>
        <v>2.6876095623916125</v>
      </c>
      <c r="BA95" s="24">
        <f t="shared" si="61"/>
        <v>2.5569530443719426</v>
      </c>
      <c r="BB95" s="24">
        <f t="shared" si="61"/>
        <v>2.8710460384515688</v>
      </c>
      <c r="BC95" s="24">
        <f t="shared" si="59"/>
        <v>3.1313901158106416</v>
      </c>
      <c r="BD95" s="24">
        <f t="shared" si="59"/>
        <v>3.6394152960302968</v>
      </c>
      <c r="BE95" s="24">
        <f t="shared" si="59"/>
        <v>2.7103928661674934</v>
      </c>
      <c r="BF95" s="24">
        <f t="shared" si="63"/>
        <v>1.8952155720313475</v>
      </c>
      <c r="BG95" s="24">
        <f t="shared" si="63"/>
        <v>2.3718826712887218</v>
      </c>
      <c r="BH95" s="24">
        <f t="shared" si="63"/>
        <v>3.2936626514891909</v>
      </c>
      <c r="BI95" s="24">
        <f t="shared" si="63"/>
        <v>2.1541373299028859</v>
      </c>
      <c r="BJ95" s="24">
        <f t="shared" si="63"/>
        <v>2.5286949384647035</v>
      </c>
      <c r="BK95" s="24">
        <f t="shared" si="63"/>
        <v>3.241329958646431</v>
      </c>
      <c r="BL95" s="24">
        <f t="shared" si="46"/>
        <v>2.586971866989868</v>
      </c>
      <c r="BM95" s="24">
        <f t="shared" si="46"/>
        <v>2.4615182371387974</v>
      </c>
      <c r="BN95" s="24">
        <f t="shared" si="46"/>
        <v>2.3851816276417708</v>
      </c>
      <c r="BO95" s="24">
        <f t="shared" si="46"/>
        <v>2.3877491206826296</v>
      </c>
      <c r="BP95" s="24" t="e">
        <f t="shared" si="46"/>
        <v>#DIV/0!</v>
      </c>
      <c r="BQ95" s="24">
        <f t="shared" si="46"/>
        <v>2.6540707667944448</v>
      </c>
      <c r="BR95" s="21"/>
      <c r="BS95" s="35">
        <f t="shared" si="56"/>
        <v>45444</v>
      </c>
      <c r="BT95" s="24">
        <f t="shared" si="58"/>
        <v>1.2435524655803342E-2</v>
      </c>
      <c r="BU95" s="24">
        <f t="shared" si="49"/>
        <v>5.5537239015035424E-4</v>
      </c>
      <c r="BV95" s="24">
        <f t="shared" si="50"/>
        <v>3.7713352535796206E-3</v>
      </c>
      <c r="BW95" s="24">
        <f t="shared" si="65"/>
        <v>1.3170867152287581E-2</v>
      </c>
      <c r="BX95" s="24">
        <f t="shared" si="66"/>
        <v>2.3641312447836163E-3</v>
      </c>
      <c r="BY95" s="24">
        <f t="shared" si="67"/>
        <v>2.7709729449346475E-3</v>
      </c>
      <c r="BZ95" s="24">
        <f t="shared" si="64"/>
        <v>1.813051361995961E-3</v>
      </c>
      <c r="CA95" s="24">
        <f t="shared" si="64"/>
        <v>1.2820075401221603E-3</v>
      </c>
      <c r="CB95" s="24">
        <f t="shared" si="64"/>
        <v>2.5364094793636962E-3</v>
      </c>
      <c r="CC95" s="24">
        <f t="shared" si="64"/>
        <v>4.5962330372498845E-4</v>
      </c>
      <c r="CD95" s="24">
        <f t="shared" si="64"/>
        <v>2.1033375056218567E-3</v>
      </c>
      <c r="CE95" s="24">
        <f t="shared" si="64"/>
        <v>5.5227683706278419E-4</v>
      </c>
      <c r="CF95" s="24">
        <f t="shared" si="57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:R108" si="68">+SUMPRODUCT($C$3:$N$3,C96:N96)</f>
        <v>6681.7035461599999</v>
      </c>
      <c r="S96" s="19">
        <f t="shared" si="52"/>
        <v>6432.813339659434</v>
      </c>
      <c r="T96" s="19">
        <f t="shared" si="53"/>
        <v>5980.5060188072039</v>
      </c>
      <c r="U96" s="19">
        <f t="shared" si="54"/>
        <v>5872.4912538727522</v>
      </c>
      <c r="V96" s="19"/>
      <c r="W96" s="20">
        <f t="shared" si="55"/>
        <v>6464.0392464263387</v>
      </c>
      <c r="X96" s="21"/>
      <c r="Y96" s="41">
        <f t="shared" ref="Y96:Y108" si="69">+B96/B95-1</f>
        <v>4.606758600499572E-2</v>
      </c>
      <c r="Z96" s="24">
        <f t="shared" ref="Z96:Z108" si="70">+C96/C95-1</f>
        <v>2.3896225405701577E-2</v>
      </c>
      <c r="AA96" s="24">
        <f t="shared" ref="AA96:AA108" si="71">+D96/D95-1</f>
        <v>5.4388247717931826E-2</v>
      </c>
      <c r="AB96" s="24">
        <f t="shared" ref="AB96:AB108" si="72">+E96/E95-1</f>
        <v>3.9823800383572472E-2</v>
      </c>
      <c r="AC96" s="24">
        <f t="shared" ref="AC96:AC108" si="73">+F96/F95-1</f>
        <v>0.19601677059773603</v>
      </c>
      <c r="AD96" s="24">
        <f t="shared" ref="AD96:AD108" si="74">+G96/G95-1</f>
        <v>2.8464629367711103E-2</v>
      </c>
      <c r="AE96" s="24">
        <f t="shared" ref="AE96:AE108" si="75">+H96/H95-1</f>
        <v>5.8313028300385428E-2</v>
      </c>
      <c r="AF96" s="24">
        <f t="shared" ref="AF96:AF108" si="76">+I96/I95-1</f>
        <v>2.5274272378245755E-2</v>
      </c>
      <c r="AG96" s="24">
        <f t="shared" ref="AG96:AG108" si="77">+J96/J95-1</f>
        <v>4.1168353712011774E-2</v>
      </c>
      <c r="AH96" s="24">
        <f t="shared" ref="AH96:AH108" si="78">+K96/K95-1</f>
        <v>4.2374111588610486E-2</v>
      </c>
      <c r="AI96" s="24">
        <f t="shared" ref="AI96:AI108" si="79">+L96/L95-1</f>
        <v>0.13816370710732317</v>
      </c>
      <c r="AJ96" s="24">
        <f t="shared" ref="AJ96:AJ108" si="80">+M96/M95-1</f>
        <v>4.0214887752372031E-2</v>
      </c>
      <c r="AK96" s="24">
        <f t="shared" ref="AK96:AK108" si="81">+N96/N95-1</f>
        <v>4.1559860241721314E-2</v>
      </c>
      <c r="AL96" s="24">
        <f t="shared" ref="AL96:AL108" si="82">+O96/O95-1</f>
        <v>4.1177574983666254E-2</v>
      </c>
      <c r="AM96" s="24">
        <f t="shared" ref="AM96:AM108" si="83">+P96/P95-1</f>
        <v>3.2799161595759241E-2</v>
      </c>
      <c r="AN96" s="24">
        <f t="shared" ref="AN96:AN108" si="84">+Q96/Q95-1</f>
        <v>0.10026498088657343</v>
      </c>
      <c r="AO96" s="24">
        <f t="shared" ref="AO96:AO108" si="85">+R96/R95-1</f>
        <v>4.6064141488186161E-2</v>
      </c>
      <c r="AP96" s="24">
        <f t="shared" ref="AP96:AP108" si="86">+S96/S95-1</f>
        <v>3.1107686890496256E-2</v>
      </c>
      <c r="AQ96" s="24">
        <f t="shared" ref="AQ96:AQ108" si="87">+T96/T95-1</f>
        <v>3.7734196946694665E-2</v>
      </c>
      <c r="AR96" s="24">
        <f t="shared" ref="AR96:AR108" si="88">+U96/U95-1</f>
        <v>3.7257518446043969E-2</v>
      </c>
      <c r="AS96" s="24" t="e">
        <f t="shared" ref="AS96:AS108" si="89">+V96/V95-1</f>
        <v>#DIV/0!</v>
      </c>
      <c r="AT96" s="24">
        <f t="shared" ref="AT96:AT108" si="90">+W96/W95-1</f>
        <v>3.9066878547744599E-2</v>
      </c>
      <c r="AU96" s="21"/>
      <c r="AV96" s="24">
        <f t="shared" ref="AV96:AV108" si="91">+B96/B84-1</f>
        <v>2.5312036160642801</v>
      </c>
      <c r="AW96" s="24">
        <f t="shared" ref="AW96:AW108" si="92">+C96/C84-1</f>
        <v>2.4341740280632287</v>
      </c>
      <c r="AX96" s="24">
        <f t="shared" ref="AX96:AX108" si="93">+D96/D84-1</f>
        <v>2.3028784929255379</v>
      </c>
      <c r="AY96" s="24">
        <f t="shared" ref="AY96:AY108" si="94">+E96/E84-1</f>
        <v>1.889417484149909</v>
      </c>
      <c r="AZ96" s="24">
        <f t="shared" ref="AZ96:AZ108" si="95">+F96/F84-1</f>
        <v>3.1444297196457605</v>
      </c>
      <c r="BA96" s="24">
        <f t="shared" ref="BA96:BA108" si="96">+G96/G84-1</f>
        <v>2.4152827303070352</v>
      </c>
      <c r="BB96" s="24">
        <f t="shared" ref="BB96:BB108" si="97">+H96/H84-1</f>
        <v>2.7392678658546266</v>
      </c>
      <c r="BC96" s="24">
        <f t="shared" ref="BC96:BC108" si="98">+I96/I84-1</f>
        <v>3.0059587459743788</v>
      </c>
      <c r="BD96" s="24">
        <f t="shared" ref="BD96:BD108" si="99">+J96/J84-1</f>
        <v>3.3554023297541233</v>
      </c>
      <c r="BE96" s="24">
        <f t="shared" ref="BE96:BE108" si="100">+K96/K84-1</f>
        <v>2.5144292681441263</v>
      </c>
      <c r="BF96" s="24">
        <f t="shared" ref="BF96:BF108" si="101">+L96/L84-1</f>
        <v>2.0953899532569134</v>
      </c>
      <c r="BG96" s="24">
        <f t="shared" ref="BG96:BG108" si="102">+M96/M84-1</f>
        <v>2.2737353800746103</v>
      </c>
      <c r="BH96" s="24">
        <f t="shared" ref="BH96:BH108" si="103">+N96/N84-1</f>
        <v>3.2198309531988798</v>
      </c>
      <c r="BI96" s="24">
        <f t="shared" ref="BI96:BI108" si="104">+O96/O84-1</f>
        <v>2.1315992560628358</v>
      </c>
      <c r="BJ96" s="24">
        <f t="shared" ref="BJ96:BJ108" si="105">+P96/P84-1</f>
        <v>2.4276038665119262</v>
      </c>
      <c r="BK96" s="24">
        <f t="shared" ref="BK96:BK108" si="106">+Q96/Q84-1</f>
        <v>3.3535888270742582</v>
      </c>
      <c r="BL96" s="24">
        <f t="shared" ref="BL96:BL108" si="107">+R96/R84-1</f>
        <v>2.5311868687241033</v>
      </c>
      <c r="BM96" s="24">
        <f t="shared" ref="BM96:BM108" si="108">+S96/S84-1</f>
        <v>2.3695540245241262</v>
      </c>
      <c r="BN96" s="24">
        <f t="shared" ref="BN96:BN108" si="109">+T96/T84-1</f>
        <v>2.3006711425403377</v>
      </c>
      <c r="BO96" s="24">
        <f t="shared" ref="BO96:BO108" si="110">+U96/U84-1</f>
        <v>2.305912774135765</v>
      </c>
      <c r="BP96" s="24" t="e">
        <f t="shared" ref="BP96:BP108" si="111">+V96/V84-1</f>
        <v>#DIV/0!</v>
      </c>
      <c r="BQ96" s="24">
        <f t="shared" ref="BQ96:BQ108" si="112">+W96/W84-1</f>
        <v>2.5554235609085336</v>
      </c>
      <c r="BR96" s="21"/>
      <c r="BS96" s="35">
        <f t="shared" ref="BS96:BS108" si="113">+A96</f>
        <v>45474</v>
      </c>
      <c r="BT96" s="24">
        <f t="shared" si="58"/>
        <v>8.987874867809607E-3</v>
      </c>
      <c r="BU96" s="24">
        <f t="shared" si="49"/>
        <v>1.6059624849218764E-3</v>
      </c>
      <c r="BV96" s="24">
        <f t="shared" si="50"/>
        <v>3.644222548028864E-3</v>
      </c>
      <c r="BW96" s="24">
        <f t="shared" si="65"/>
        <v>1.5229509592465988E-2</v>
      </c>
      <c r="BX96" s="24">
        <f t="shared" si="66"/>
        <v>2.148311711896468E-3</v>
      </c>
      <c r="BY96" s="24">
        <f t="shared" si="67"/>
        <v>3.6536876947631815E-3</v>
      </c>
      <c r="BZ96" s="24">
        <f t="shared" ref="BZ96:BZ108" si="114">(I96-I95)/$B95*I$3</f>
        <v>2.9001209349728716E-3</v>
      </c>
      <c r="CA96" s="24">
        <f t="shared" ref="CA96:CA108" si="115">(J96-J95)/$B95*J$3</f>
        <v>1.0587485685077213E-3</v>
      </c>
      <c r="CB96" s="24">
        <f t="shared" ref="CB96:CB108" si="116">(K96-K95)/$B95*K$3</f>
        <v>2.3097534036835639E-3</v>
      </c>
      <c r="CC96" s="24">
        <f t="shared" ref="CC96:CC108" si="117">(L96-L95)/$B95*L$3</f>
        <v>1.0965589172086698E-3</v>
      </c>
      <c r="CD96" s="24">
        <f t="shared" ref="CD96:CD108" si="118">(M96-M95)/$B95*M$3</f>
        <v>1.9807904420542071E-3</v>
      </c>
      <c r="CE96" s="24">
        <f t="shared" ref="CE96:CE108" si="119">(N96-N95)/$B95*N$3</f>
        <v>1.4479167726668919E-3</v>
      </c>
      <c r="CF96" s="24">
        <f t="shared" ref="CF96:CF108" si="120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si="68"/>
        <v>6973.4151083400002</v>
      </c>
      <c r="S97" s="19">
        <f t="shared" si="52"/>
        <v>6722.2929845372146</v>
      </c>
      <c r="T97" s="19">
        <f t="shared" si="53"/>
        <v>6202.816390168291</v>
      </c>
      <c r="U97" s="19">
        <f t="shared" si="54"/>
        <v>6062.2508858921165</v>
      </c>
      <c r="V97" s="19"/>
      <c r="W97" s="20">
        <f t="shared" si="55"/>
        <v>6689.2463951239843</v>
      </c>
      <c r="X97" s="21"/>
      <c r="Y97" s="41">
        <f t="shared" si="69"/>
        <v>4.3657400949174807E-2</v>
      </c>
      <c r="Z97" s="24">
        <f t="shared" si="70"/>
        <v>5.2205993038533016E-2</v>
      </c>
      <c r="AA97" s="24">
        <f t="shared" si="71"/>
        <v>3.5604308222074055E-2</v>
      </c>
      <c r="AB97" s="24">
        <f t="shared" si="72"/>
        <v>2.1212001899605593E-2</v>
      </c>
      <c r="AC97" s="24">
        <f t="shared" si="73"/>
        <v>4.6691180810694899E-2</v>
      </c>
      <c r="AD97" s="24">
        <f t="shared" si="74"/>
        <v>3.9591150422592758E-2</v>
      </c>
      <c r="AE97" s="24">
        <f t="shared" si="75"/>
        <v>3.7954042520723652E-2</v>
      </c>
      <c r="AF97" s="24">
        <f t="shared" si="76"/>
        <v>3.530998001627017E-2</v>
      </c>
      <c r="AG97" s="24">
        <f t="shared" si="77"/>
        <v>4.7057534181166094E-2</v>
      </c>
      <c r="AH97" s="24">
        <f t="shared" si="78"/>
        <v>4.7712093143969181E-2</v>
      </c>
      <c r="AI97" s="24">
        <f t="shared" si="79"/>
        <v>4.4014274976435841E-2</v>
      </c>
      <c r="AJ97" s="24">
        <f t="shared" si="80"/>
        <v>6.2388410650952242E-2</v>
      </c>
      <c r="AK97" s="24">
        <f t="shared" si="81"/>
        <v>2.174409024499635E-2</v>
      </c>
      <c r="AL97" s="24">
        <f t="shared" si="82"/>
        <v>6.9400972277280371E-2</v>
      </c>
      <c r="AM97" s="24">
        <f t="shared" si="83"/>
        <v>3.9633983940529971E-2</v>
      </c>
      <c r="AN97" s="24">
        <f t="shared" si="84"/>
        <v>4.203719551458418E-2</v>
      </c>
      <c r="AO97" s="24">
        <f t="shared" si="85"/>
        <v>4.3658261723935388E-2</v>
      </c>
      <c r="AP97" s="24">
        <f t="shared" si="86"/>
        <v>4.5000473291069598E-2</v>
      </c>
      <c r="AQ97" s="24">
        <f t="shared" si="87"/>
        <v>3.7172501902343447E-2</v>
      </c>
      <c r="AR97" s="24">
        <f t="shared" si="88"/>
        <v>3.2313310282790608E-2</v>
      </c>
      <c r="AS97" s="24" t="e">
        <f t="shared" si="89"/>
        <v>#DIV/0!</v>
      </c>
      <c r="AT97" s="24">
        <f t="shared" si="90"/>
        <v>3.4840003303221234E-2</v>
      </c>
      <c r="AU97" s="21"/>
      <c r="AV97" s="24">
        <f t="shared" si="91"/>
        <v>2.2276675342236993</v>
      </c>
      <c r="AW97" s="24">
        <f t="shared" si="92"/>
        <v>2.0731260810518588</v>
      </c>
      <c r="AX97" s="24">
        <f t="shared" si="93"/>
        <v>2.0600906451224361</v>
      </c>
      <c r="AY97" s="24">
        <f t="shared" si="94"/>
        <v>1.6423151427347173</v>
      </c>
      <c r="AZ97" s="24">
        <f t="shared" si="95"/>
        <v>3.0516913817109117</v>
      </c>
      <c r="BA97" s="24">
        <f t="shared" si="96"/>
        <v>2.0556521828967318</v>
      </c>
      <c r="BB97" s="24">
        <f t="shared" si="97"/>
        <v>2.2932035894770553</v>
      </c>
      <c r="BC97" s="24">
        <f t="shared" si="98"/>
        <v>2.7350220028680057</v>
      </c>
      <c r="BD97" s="24">
        <f t="shared" si="99"/>
        <v>3.2887391824858909</v>
      </c>
      <c r="BE97" s="24">
        <f t="shared" si="100"/>
        <v>2.260561208724325</v>
      </c>
      <c r="BF97" s="24">
        <f t="shared" si="101"/>
        <v>2.067363543083911</v>
      </c>
      <c r="BG97" s="24">
        <f t="shared" si="102"/>
        <v>2.0954893497826523</v>
      </c>
      <c r="BH97" s="24">
        <f t="shared" si="103"/>
        <v>2.8252485159296077</v>
      </c>
      <c r="BI97" s="24">
        <f t="shared" si="104"/>
        <v>1.9570433617606966</v>
      </c>
      <c r="BJ97" s="24">
        <f t="shared" si="105"/>
        <v>2.0785722891547316</v>
      </c>
      <c r="BK97" s="24">
        <f t="shared" si="106"/>
        <v>3.2083360874947973</v>
      </c>
      <c r="BL97" s="24">
        <f t="shared" si="107"/>
        <v>2.2276547451770212</v>
      </c>
      <c r="BM97" s="24">
        <f t="shared" si="108"/>
        <v>2.0518740595134912</v>
      </c>
      <c r="BN97" s="24">
        <f t="shared" si="109"/>
        <v>2.0253024163707116</v>
      </c>
      <c r="BO97" s="24">
        <f t="shared" si="110"/>
        <v>2.0117596165802376</v>
      </c>
      <c r="BP97" s="24" t="e">
        <f t="shared" si="111"/>
        <v>#DIV/0!</v>
      </c>
      <c r="BQ97" s="24">
        <f t="shared" si="112"/>
        <v>2.2580189064761114</v>
      </c>
      <c r="BR97" s="21"/>
      <c r="BS97" s="35">
        <f t="shared" si="113"/>
        <v>45505</v>
      </c>
      <c r="BT97" s="24">
        <f t="shared" si="58"/>
        <v>1.9219596655985289E-2</v>
      </c>
      <c r="BU97" s="24">
        <f t="shared" si="49"/>
        <v>1.0596774500833562E-3</v>
      </c>
      <c r="BV97" s="24">
        <f t="shared" si="50"/>
        <v>1.9294958755802041E-3</v>
      </c>
      <c r="BW97" s="24">
        <f t="shared" si="65"/>
        <v>4.1476783579790693E-3</v>
      </c>
      <c r="BX97" s="24">
        <f t="shared" si="66"/>
        <v>2.9377815523954124E-3</v>
      </c>
      <c r="BY97" s="24">
        <f t="shared" si="67"/>
        <v>2.4059038334244302E-3</v>
      </c>
      <c r="BZ97" s="24">
        <f t="shared" si="114"/>
        <v>3.9711403203978105E-3</v>
      </c>
      <c r="CA97" s="24">
        <f t="shared" si="115"/>
        <v>1.2045358119017989E-3</v>
      </c>
      <c r="CB97" s="24">
        <f t="shared" si="116"/>
        <v>2.5915366262152903E-3</v>
      </c>
      <c r="CC97" s="24">
        <f t="shared" si="117"/>
        <v>3.8008132718597113E-4</v>
      </c>
      <c r="CD97" s="24">
        <f t="shared" si="118"/>
        <v>3.0557576884649483E-3</v>
      </c>
      <c r="CE97" s="24">
        <f t="shared" si="119"/>
        <v>7.542846192896992E-4</v>
      </c>
      <c r="CF97" s="24">
        <f t="shared" si="120"/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si="68"/>
        <v>7201.1372032099998</v>
      </c>
      <c r="S98" s="19">
        <f t="shared" si="52"/>
        <v>6913.330490332326</v>
      </c>
      <c r="T98" s="19">
        <f t="shared" si="53"/>
        <v>6421.2074086211978</v>
      </c>
      <c r="U98" s="19">
        <f t="shared" si="54"/>
        <v>6283.4392565698472</v>
      </c>
      <c r="V98" s="19"/>
      <c r="W98" s="20">
        <f t="shared" si="55"/>
        <v>6906.2365165867886</v>
      </c>
      <c r="X98" s="21"/>
      <c r="Y98" s="41">
        <f t="shared" si="69"/>
        <v>3.2656876874425755E-2</v>
      </c>
      <c r="Z98" s="24">
        <f t="shared" si="70"/>
        <v>2.3849035256364282E-2</v>
      </c>
      <c r="AA98" s="24">
        <f t="shared" si="71"/>
        <v>1.658314251756976E-2</v>
      </c>
      <c r="AB98" s="24">
        <f t="shared" si="72"/>
        <v>4.5914945934935725E-2</v>
      </c>
      <c r="AC98" s="24">
        <f t="shared" si="73"/>
        <v>7.7973044370210021E-2</v>
      </c>
      <c r="AD98" s="24">
        <f t="shared" si="74"/>
        <v>2.1369642701110081E-2</v>
      </c>
      <c r="AE98" s="24">
        <f t="shared" si="75"/>
        <v>3.952564686842841E-2</v>
      </c>
      <c r="AF98" s="24">
        <f t="shared" si="76"/>
        <v>2.2935459810943248E-2</v>
      </c>
      <c r="AG98" s="24">
        <f t="shared" si="77"/>
        <v>1.7582980834148554E-2</v>
      </c>
      <c r="AH98" s="24">
        <f t="shared" si="78"/>
        <v>4.9234327708357783E-2</v>
      </c>
      <c r="AI98" s="24">
        <f t="shared" si="79"/>
        <v>2.9817670853005795E-2</v>
      </c>
      <c r="AJ98" s="24">
        <f t="shared" si="80"/>
        <v>2.8765088656635518E-2</v>
      </c>
      <c r="AK98" s="24">
        <f t="shared" si="81"/>
        <v>2.4206822643650927E-2</v>
      </c>
      <c r="AL98" s="24">
        <f t="shared" si="82"/>
        <v>2.6959442687121804E-2</v>
      </c>
      <c r="AM98" s="24">
        <f t="shared" si="83"/>
        <v>3.0952917405932423E-2</v>
      </c>
      <c r="AN98" s="24">
        <f t="shared" si="84"/>
        <v>4.2448416129873046E-2</v>
      </c>
      <c r="AO98" s="24">
        <f t="shared" si="85"/>
        <v>3.2655749203521545E-2</v>
      </c>
      <c r="AP98" s="24">
        <f t="shared" si="86"/>
        <v>2.8418503364036729E-2</v>
      </c>
      <c r="AQ98" s="24">
        <f t="shared" si="87"/>
        <v>3.5208364187446328E-2</v>
      </c>
      <c r="AR98" s="24">
        <f t="shared" si="88"/>
        <v>3.648617895251971E-2</v>
      </c>
      <c r="AS98" s="24" t="e">
        <f t="shared" si="89"/>
        <v>#DIV/0!</v>
      </c>
      <c r="AT98" s="24">
        <f t="shared" si="90"/>
        <v>3.2438649833705702E-2</v>
      </c>
      <c r="AU98" s="21"/>
      <c r="AV98" s="24">
        <f t="shared" si="91"/>
        <v>1.9508353755728578</v>
      </c>
      <c r="AW98" s="24">
        <f t="shared" si="92"/>
        <v>1.734279612627009</v>
      </c>
      <c r="AX98" s="24">
        <f t="shared" si="93"/>
        <v>1.8013076861261079</v>
      </c>
      <c r="AY98" s="24">
        <f t="shared" si="94"/>
        <v>1.4597310004219803</v>
      </c>
      <c r="AZ98" s="24">
        <f t="shared" si="95"/>
        <v>3.0138858975654523</v>
      </c>
      <c r="BA98" s="24">
        <f t="shared" si="96"/>
        <v>1.737584093269342</v>
      </c>
      <c r="BB98" s="24">
        <f t="shared" si="97"/>
        <v>2.157625500221545</v>
      </c>
      <c r="BC98" s="24">
        <f t="shared" si="98"/>
        <v>2.4020462623746535</v>
      </c>
      <c r="BD98" s="24">
        <f t="shared" si="99"/>
        <v>3.0043351419145514</v>
      </c>
      <c r="BE98" s="24">
        <f t="shared" si="100"/>
        <v>2.0129655967473643</v>
      </c>
      <c r="BF98" s="24">
        <f t="shared" si="101"/>
        <v>1.979249734175264</v>
      </c>
      <c r="BG98" s="24">
        <f t="shared" si="102"/>
        <v>1.8216724810894913</v>
      </c>
      <c r="BH98" s="24">
        <f t="shared" si="103"/>
        <v>2.5055436136091802</v>
      </c>
      <c r="BI98" s="24">
        <f t="shared" si="104"/>
        <v>1.7207063652380299</v>
      </c>
      <c r="BJ98" s="24">
        <f t="shared" si="105"/>
        <v>1.7857775118366903</v>
      </c>
      <c r="BK98" s="24">
        <f t="shared" si="106"/>
        <v>3.0111058824634371</v>
      </c>
      <c r="BL98" s="24">
        <f t="shared" si="107"/>
        <v>1.9508098740539599</v>
      </c>
      <c r="BM98" s="24">
        <f t="shared" si="108"/>
        <v>1.7531645866486869</v>
      </c>
      <c r="BN98" s="24">
        <f t="shared" si="109"/>
        <v>1.7719066153498826</v>
      </c>
      <c r="BO98" s="24">
        <f t="shared" si="110"/>
        <v>1.7623167537438813</v>
      </c>
      <c r="BP98" s="24" t="e">
        <f t="shared" si="111"/>
        <v>#DIV/0!</v>
      </c>
      <c r="BQ98" s="24">
        <f t="shared" si="112"/>
        <v>2.0052421485403515</v>
      </c>
      <c r="BR98" s="21"/>
      <c r="BS98" s="35">
        <f t="shared" si="113"/>
        <v>45536</v>
      </c>
      <c r="BT98" s="24">
        <f t="shared" si="58"/>
        <v>8.8519211688853853E-3</v>
      </c>
      <c r="BU98" s="24">
        <f t="shared" si="49"/>
        <v>4.8974934637892082E-4</v>
      </c>
      <c r="BV98" s="24">
        <f t="shared" si="50"/>
        <v>4.086713830306868E-3</v>
      </c>
      <c r="BW98" s="24">
        <f t="shared" si="65"/>
        <v>6.9466483071614843E-3</v>
      </c>
      <c r="BX98" s="24">
        <f t="shared" si="66"/>
        <v>1.5795131846888936E-3</v>
      </c>
      <c r="BY98" s="24">
        <f t="shared" si="67"/>
        <v>2.4918355534935327E-3</v>
      </c>
      <c r="BZ98" s="24">
        <f t="shared" si="114"/>
        <v>2.5588077414043053E-3</v>
      </c>
      <c r="CA98" s="24">
        <f t="shared" si="115"/>
        <v>4.5153938981714247E-4</v>
      </c>
      <c r="CB98" s="24">
        <f t="shared" si="116"/>
        <v>2.6846080807386135E-3</v>
      </c>
      <c r="CC98" s="24">
        <f t="shared" si="117"/>
        <v>2.5757587133918474E-4</v>
      </c>
      <c r="CD98" s="24">
        <f t="shared" si="118"/>
        <v>1.4341879696093342E-3</v>
      </c>
      <c r="CE98" s="24">
        <f t="shared" si="119"/>
        <v>8.2208358348142402E-4</v>
      </c>
      <c r="CF98" s="24">
        <f t="shared" si="120"/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si="68"/>
        <v>7385.6162271900002</v>
      </c>
      <c r="S99" s="19">
        <f t="shared" si="52"/>
        <v>7069.6516123317761</v>
      </c>
      <c r="T99" s="19">
        <f t="shared" si="53"/>
        <v>6656.2347990847356</v>
      </c>
      <c r="U99" s="19">
        <f t="shared" si="54"/>
        <v>6496.0073554633464</v>
      </c>
      <c r="V99" s="19"/>
      <c r="W99" s="20">
        <f t="shared" si="55"/>
        <v>7081.3039426547202</v>
      </c>
      <c r="X99" s="21"/>
      <c r="Y99" s="41">
        <f t="shared" si="69"/>
        <v>2.5623967395638658E-2</v>
      </c>
      <c r="Z99" s="24">
        <f t="shared" si="70"/>
        <v>1.1296319944332334E-2</v>
      </c>
      <c r="AA99" s="24">
        <f t="shared" si="71"/>
        <v>2.050653616077569E-2</v>
      </c>
      <c r="AB99" s="24">
        <f t="shared" si="72"/>
        <v>4.9570742009517721E-2</v>
      </c>
      <c r="AC99" s="24">
        <f t="shared" si="73"/>
        <v>7.1829998831183239E-2</v>
      </c>
      <c r="AD99" s="24">
        <f t="shared" si="74"/>
        <v>2.3252489919511232E-2</v>
      </c>
      <c r="AE99" s="24">
        <f t="shared" si="75"/>
        <v>3.0547409790619096E-2</v>
      </c>
      <c r="AF99" s="24">
        <f t="shared" si="76"/>
        <v>6.1503338383941397E-3</v>
      </c>
      <c r="AG99" s="24">
        <f t="shared" si="77"/>
        <v>1.5456052693314959E-2</v>
      </c>
      <c r="AH99" s="24">
        <f t="shared" si="78"/>
        <v>2.5998201673735233E-2</v>
      </c>
      <c r="AI99" s="24">
        <f t="shared" si="79"/>
        <v>1.3995956927679076E-2</v>
      </c>
      <c r="AJ99" s="24">
        <f t="shared" si="80"/>
        <v>5.0683456490004497E-2</v>
      </c>
      <c r="AK99" s="24">
        <f t="shared" si="81"/>
        <v>2.7540271156353269E-2</v>
      </c>
      <c r="AL99" s="24">
        <f t="shared" si="82"/>
        <v>1.6081643161149684E-2</v>
      </c>
      <c r="AM99" s="24">
        <f t="shared" si="83"/>
        <v>2.5166925639144688E-2</v>
      </c>
      <c r="AN99" s="24">
        <f t="shared" si="84"/>
        <v>3.329283188502874E-2</v>
      </c>
      <c r="AO99" s="24">
        <f t="shared" si="85"/>
        <v>2.56180404253048E-2</v>
      </c>
      <c r="AP99" s="24">
        <f t="shared" si="86"/>
        <v>2.2611550571472128E-2</v>
      </c>
      <c r="AQ99" s="24">
        <f t="shared" si="87"/>
        <v>3.6601744112483736E-2</v>
      </c>
      <c r="AR99" s="24">
        <f t="shared" si="88"/>
        <v>3.3829896369451218E-2</v>
      </c>
      <c r="AS99" s="24" t="e">
        <f t="shared" si="89"/>
        <v>#DIV/0!</v>
      </c>
      <c r="AT99" s="24">
        <f t="shared" si="90"/>
        <v>2.5349179056852522E-2</v>
      </c>
      <c r="AU99" s="21"/>
      <c r="AV99" s="24">
        <f t="shared" si="91"/>
        <v>1.8180341799727664</v>
      </c>
      <c r="AW99" s="24">
        <f t="shared" si="92"/>
        <v>1.6146369397248437</v>
      </c>
      <c r="AX99" s="24">
        <f t="shared" si="93"/>
        <v>1.6234215142986423</v>
      </c>
      <c r="AY99" s="24">
        <f t="shared" si="94"/>
        <v>1.3421925198726399</v>
      </c>
      <c r="AZ99" s="24">
        <f t="shared" si="95"/>
        <v>3.0492058770569255</v>
      </c>
      <c r="BA99" s="24">
        <f t="shared" si="96"/>
        <v>1.554019168580516</v>
      </c>
      <c r="BB99" s="24">
        <f t="shared" si="97"/>
        <v>2.1327264676355049</v>
      </c>
      <c r="BC99" s="24">
        <f t="shared" si="98"/>
        <v>2.1935081437209227</v>
      </c>
      <c r="BD99" s="24">
        <f t="shared" si="99"/>
        <v>2.621320948857194</v>
      </c>
      <c r="BE99" s="24">
        <f t="shared" si="100"/>
        <v>1.7511055987914497</v>
      </c>
      <c r="BF99" s="24">
        <f t="shared" si="101"/>
        <v>1.9388050835670922</v>
      </c>
      <c r="BG99" s="24">
        <f t="shared" si="102"/>
        <v>1.7035878888715863</v>
      </c>
      <c r="BH99" s="24">
        <f t="shared" si="103"/>
        <v>2.3706804651323248</v>
      </c>
      <c r="BI99" s="24">
        <f t="shared" si="104"/>
        <v>1.6019415743831003</v>
      </c>
      <c r="BJ99" s="24">
        <f t="shared" si="105"/>
        <v>1.6487277310916379</v>
      </c>
      <c r="BK99" s="24">
        <f t="shared" si="106"/>
        <v>2.8993661991682989</v>
      </c>
      <c r="BL99" s="24">
        <f t="shared" si="107"/>
        <v>1.8179957002336562</v>
      </c>
      <c r="BM99" s="24">
        <f t="shared" si="108"/>
        <v>1.6132399202917611</v>
      </c>
      <c r="BN99" s="24">
        <f t="shared" si="109"/>
        <v>1.6106215540817086</v>
      </c>
      <c r="BO99" s="24">
        <f t="shared" si="110"/>
        <v>1.5927859187215589</v>
      </c>
      <c r="BP99" s="24" t="e">
        <f t="shared" si="111"/>
        <v>#DIV/0!</v>
      </c>
      <c r="BQ99" s="24">
        <f t="shared" si="112"/>
        <v>1.8362984436298913</v>
      </c>
      <c r="BR99" s="21"/>
      <c r="BS99" s="35">
        <f t="shared" si="113"/>
        <v>45566</v>
      </c>
      <c r="BT99" s="24">
        <f t="shared" si="58"/>
        <v>4.1570341310782745E-3</v>
      </c>
      <c r="BU99" s="24">
        <f t="shared" si="49"/>
        <v>5.9619207984947604E-4</v>
      </c>
      <c r="BV99" s="24">
        <f t="shared" si="50"/>
        <v>4.468748337532755E-3</v>
      </c>
      <c r="BW99" s="24">
        <f t="shared" si="65"/>
        <v>6.6801857691845623E-3</v>
      </c>
      <c r="BX99" s="24">
        <f t="shared" si="66"/>
        <v>1.6998960447211177E-3</v>
      </c>
      <c r="BY99" s="24">
        <f t="shared" si="67"/>
        <v>1.938625628755439E-3</v>
      </c>
      <c r="BZ99" s="24">
        <f t="shared" si="114"/>
        <v>6.7970597323967544E-4</v>
      </c>
      <c r="CA99" s="24">
        <f t="shared" si="115"/>
        <v>3.9112495120131229E-4</v>
      </c>
      <c r="CB99" s="24">
        <f t="shared" si="116"/>
        <v>1.4403652622536835E-3</v>
      </c>
      <c r="CC99" s="24">
        <f t="shared" si="117"/>
        <v>1.2056974897079652E-4</v>
      </c>
      <c r="CD99" s="24">
        <f t="shared" si="118"/>
        <v>2.5174842361479662E-3</v>
      </c>
      <c r="CE99" s="24">
        <f t="shared" si="119"/>
        <v>9.2763691380702172E-4</v>
      </c>
      <c r="CF99" s="24">
        <f t="shared" si="120"/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68"/>
        <v>7516.785702260001</v>
      </c>
      <c r="S100" s="19">
        <f t="shared" si="52"/>
        <v>7179.3231138972815</v>
      </c>
      <c r="T100" s="19">
        <f t="shared" si="53"/>
        <v>6853.8401517862412</v>
      </c>
      <c r="U100" s="19">
        <f t="shared" si="54"/>
        <v>6669.07908284924</v>
      </c>
      <c r="V100" s="19"/>
      <c r="W100" s="20">
        <f t="shared" si="55"/>
        <v>7260.0213201291936</v>
      </c>
      <c r="X100" s="21"/>
      <c r="Y100" s="41">
        <f t="shared" si="69"/>
        <v>1.7763802482029467E-2</v>
      </c>
      <c r="Z100" s="24">
        <f t="shared" si="70"/>
        <v>1.6335907405651273E-3</v>
      </c>
      <c r="AA100" s="24">
        <f t="shared" si="71"/>
        <v>4.0044585432432722E-2</v>
      </c>
      <c r="AB100" s="24">
        <f t="shared" si="72"/>
        <v>3.5136204739653287E-2</v>
      </c>
      <c r="AC100" s="24">
        <f t="shared" si="73"/>
        <v>2.172199990123258E-2</v>
      </c>
      <c r="AD100" s="24">
        <f t="shared" si="74"/>
        <v>2.0816638094122375E-2</v>
      </c>
      <c r="AE100" s="24">
        <f t="shared" si="75"/>
        <v>2.7467927645199675E-2</v>
      </c>
      <c r="AF100" s="24">
        <f t="shared" si="76"/>
        <v>2.3617952337185999E-2</v>
      </c>
      <c r="AG100" s="24">
        <f t="shared" si="77"/>
        <v>1.7111983060478897E-2</v>
      </c>
      <c r="AH100" s="24">
        <f t="shared" si="78"/>
        <v>2.6709158668216881E-2</v>
      </c>
      <c r="AI100" s="24">
        <f t="shared" si="79"/>
        <v>1.1111070513353472E-2</v>
      </c>
      <c r="AJ100" s="24">
        <f t="shared" si="80"/>
        <v>4.4905876657580945E-2</v>
      </c>
      <c r="AK100" s="24">
        <f t="shared" si="81"/>
        <v>1.5907035540751346E-2</v>
      </c>
      <c r="AL100" s="24">
        <f t="shared" si="82"/>
        <v>-1.5234664902370132E-2</v>
      </c>
      <c r="AM100" s="24">
        <f t="shared" si="83"/>
        <v>2.3054459389211024E-2</v>
      </c>
      <c r="AN100" s="24">
        <f t="shared" si="84"/>
        <v>1.9640995178831E-2</v>
      </c>
      <c r="AO100" s="24">
        <f t="shared" si="85"/>
        <v>1.7760126038921742E-2</v>
      </c>
      <c r="AP100" s="24">
        <f t="shared" si="86"/>
        <v>1.5512999448827447E-2</v>
      </c>
      <c r="AQ100" s="24">
        <f t="shared" si="87"/>
        <v>2.9687256935208683E-2</v>
      </c>
      <c r="AR100" s="24">
        <f t="shared" si="88"/>
        <v>2.6642785008599956E-2</v>
      </c>
      <c r="AS100" s="24" t="e">
        <f t="shared" si="89"/>
        <v>#DIV/0!</v>
      </c>
      <c r="AT100" s="24">
        <f t="shared" si="90"/>
        <v>2.5237919304375245E-2</v>
      </c>
      <c r="AU100" s="21"/>
      <c r="AV100" s="24">
        <f t="shared" si="91"/>
        <v>1.5420536013539685</v>
      </c>
      <c r="AW100" s="24">
        <f t="shared" si="92"/>
        <v>1.2852022163589152</v>
      </c>
      <c r="AX100" s="24">
        <f t="shared" si="93"/>
        <v>1.4429205062577934</v>
      </c>
      <c r="AY100" s="24">
        <f t="shared" si="94"/>
        <v>1.158571085374247</v>
      </c>
      <c r="AZ100" s="24">
        <f t="shared" si="95"/>
        <v>2.8766968511035524</v>
      </c>
      <c r="BA100" s="24">
        <f t="shared" si="96"/>
        <v>1.3242478663548716</v>
      </c>
      <c r="BB100" s="24">
        <f t="shared" si="97"/>
        <v>1.7522380929815573</v>
      </c>
      <c r="BC100" s="24">
        <f t="shared" si="98"/>
        <v>1.9604549311060531</v>
      </c>
      <c r="BD100" s="24">
        <f t="shared" si="99"/>
        <v>2.1741019831394413</v>
      </c>
      <c r="BE100" s="24">
        <f t="shared" si="100"/>
        <v>1.5075407808279038</v>
      </c>
      <c r="BF100" s="24">
        <f t="shared" si="101"/>
        <v>1.9274053314684938</v>
      </c>
      <c r="BG100" s="24">
        <f t="shared" si="102"/>
        <v>1.534100878089617</v>
      </c>
      <c r="BH100" s="24">
        <f t="shared" si="103"/>
        <v>2.0666873833810513</v>
      </c>
      <c r="BI100" s="24">
        <f t="shared" si="104"/>
        <v>1.265849350692744</v>
      </c>
      <c r="BJ100" s="24">
        <f t="shared" si="105"/>
        <v>1.3896765805612818</v>
      </c>
      <c r="BK100" s="24">
        <f t="shared" si="106"/>
        <v>2.626899187668287</v>
      </c>
      <c r="BL100" s="24">
        <f t="shared" si="107"/>
        <v>1.5420115712094771</v>
      </c>
      <c r="BM100" s="24">
        <f t="shared" si="108"/>
        <v>1.340064034671486</v>
      </c>
      <c r="BN100" s="24">
        <f t="shared" si="109"/>
        <v>1.3969457465711872</v>
      </c>
      <c r="BO100" s="24">
        <f t="shared" si="110"/>
        <v>1.3708192529572347</v>
      </c>
      <c r="BP100" s="24" t="e">
        <f t="shared" si="111"/>
        <v>#DIV/0!</v>
      </c>
      <c r="BQ100" s="24">
        <f t="shared" si="112"/>
        <v>1.5861048375946987</v>
      </c>
      <c r="BR100" s="21"/>
      <c r="BS100" s="35">
        <f t="shared" si="113"/>
        <v>45597</v>
      </c>
      <c r="BT100" s="24">
        <f t="shared" si="58"/>
        <v>5.9276169979701821E-4</v>
      </c>
      <c r="BU100" s="24">
        <f t="shared" si="49"/>
        <v>1.1584180757364139E-3</v>
      </c>
      <c r="BV100" s="24">
        <f t="shared" si="50"/>
        <v>3.2414466754478368E-3</v>
      </c>
      <c r="BW100" s="24">
        <f t="shared" si="65"/>
        <v>2.1111555576929903E-3</v>
      </c>
      <c r="BX100" s="24">
        <f t="shared" si="66"/>
        <v>1.5183019138305866E-3</v>
      </c>
      <c r="BY100" s="24">
        <f t="shared" si="67"/>
        <v>1.7515610073542867E-3</v>
      </c>
      <c r="BZ100" s="24">
        <f t="shared" si="114"/>
        <v>2.5605859196088294E-3</v>
      </c>
      <c r="CA100" s="24">
        <f t="shared" si="115"/>
        <v>4.2873628983031186E-4</v>
      </c>
      <c r="CB100" s="24">
        <f t="shared" si="116"/>
        <v>1.4802939935455528E-3</v>
      </c>
      <c r="CC100" s="24">
        <f t="shared" si="117"/>
        <v>9.4632371860641642E-5</v>
      </c>
      <c r="CD100" s="24">
        <f t="shared" si="118"/>
        <v>2.2850065371434378E-3</v>
      </c>
      <c r="CE100" s="24">
        <f t="shared" si="119"/>
        <v>5.3679659499882005E-4</v>
      </c>
      <c r="CF100" s="24">
        <f t="shared" si="120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si="68"/>
        <v>7737.0610916300002</v>
      </c>
      <c r="S101" s="19">
        <f t="shared" si="52"/>
        <v>7349.349582751991</v>
      </c>
      <c r="T101" s="19">
        <f t="shared" si="53"/>
        <v>7002.2819119279602</v>
      </c>
      <c r="U101" s="19">
        <f t="shared" si="54"/>
        <v>6796.3377801521447</v>
      </c>
      <c r="V101" s="19"/>
      <c r="W101" s="20">
        <f t="shared" si="55"/>
        <v>7498.6678832881844</v>
      </c>
      <c r="X101" s="21"/>
      <c r="Y101" s="41">
        <f t="shared" si="69"/>
        <v>2.9301617430987692E-2</v>
      </c>
      <c r="Z101" s="24">
        <f t="shared" si="70"/>
        <v>2.5138666173167179E-2</v>
      </c>
      <c r="AA101" s="24">
        <f t="shared" si="71"/>
        <v>2.7246184393765249E-2</v>
      </c>
      <c r="AB101" s="24">
        <f t="shared" si="72"/>
        <v>1.7399886530809816E-2</v>
      </c>
      <c r="AC101" s="24">
        <f t="shared" si="73"/>
        <v>2.5550087636175389E-2</v>
      </c>
      <c r="AD101" s="24">
        <f t="shared" si="74"/>
        <v>1.2896697856632944E-2</v>
      </c>
      <c r="AE101" s="24">
        <f t="shared" si="75"/>
        <v>1.6189356395823529E-2</v>
      </c>
      <c r="AF101" s="24">
        <f t="shared" si="76"/>
        <v>7.2576303879607673E-2</v>
      </c>
      <c r="AG101" s="24">
        <f t="shared" si="77"/>
        <v>5.1781840855436911E-2</v>
      </c>
      <c r="AH101" s="24">
        <f t="shared" si="78"/>
        <v>2.980260748112995E-2</v>
      </c>
      <c r="AI101" s="24">
        <f t="shared" si="79"/>
        <v>1.0301801079997119E-2</v>
      </c>
      <c r="AJ101" s="24">
        <f t="shared" si="80"/>
        <v>3.4311377418357436E-2</v>
      </c>
      <c r="AK101" s="24">
        <f t="shared" si="81"/>
        <v>1.9405805810283061E-2</v>
      </c>
      <c r="AL101" s="24">
        <f t="shared" si="82"/>
        <v>-7.5974256549533603E-3</v>
      </c>
      <c r="AM101" s="24">
        <f t="shared" si="83"/>
        <v>2.7141060564852104E-2</v>
      </c>
      <c r="AN101" s="24">
        <f t="shared" si="84"/>
        <v>5.9144859607410893E-2</v>
      </c>
      <c r="AO101" s="24">
        <f t="shared" si="85"/>
        <v>2.9304465777675537E-2</v>
      </c>
      <c r="AP101" s="24">
        <f t="shared" si="86"/>
        <v>2.3682799361068207E-2</v>
      </c>
      <c r="AQ101" s="24">
        <f t="shared" si="87"/>
        <v>2.1658188235252673E-2</v>
      </c>
      <c r="AR101" s="24">
        <f t="shared" si="88"/>
        <v>1.9081899572937155E-2</v>
      </c>
      <c r="AS101" s="24" t="e">
        <f t="shared" si="89"/>
        <v>#DIV/0!</v>
      </c>
      <c r="AT101" s="24">
        <f t="shared" si="90"/>
        <v>3.2871330900546836E-2</v>
      </c>
      <c r="AU101" s="21"/>
      <c r="AV101" s="24">
        <f t="shared" si="91"/>
        <v>1.0385202837552119</v>
      </c>
      <c r="AW101" s="24">
        <f t="shared" si="92"/>
        <v>0.78673464103030932</v>
      </c>
      <c r="AX101" s="24">
        <f t="shared" si="93"/>
        <v>1.0932074305083805</v>
      </c>
      <c r="AY101" s="24">
        <f t="shared" si="94"/>
        <v>0.8457405296701197</v>
      </c>
      <c r="AZ101" s="24">
        <f t="shared" si="95"/>
        <v>2.3310828992534889</v>
      </c>
      <c r="BA101" s="24">
        <f t="shared" si="96"/>
        <v>0.77917812902032479</v>
      </c>
      <c r="BB101" s="24">
        <f t="shared" si="97"/>
        <v>1.1223503099395957</v>
      </c>
      <c r="BC101" s="24">
        <f t="shared" si="98"/>
        <v>1.3173044415303798</v>
      </c>
      <c r="BD101" s="24">
        <f t="shared" si="99"/>
        <v>1.8173260015721011</v>
      </c>
      <c r="BE101" s="24">
        <f t="shared" si="100"/>
        <v>1.1015793317011684</v>
      </c>
      <c r="BF101" s="24">
        <f t="shared" si="101"/>
        <v>1.8355554280610771</v>
      </c>
      <c r="BG101" s="24">
        <f t="shared" si="102"/>
        <v>1.0974365248035602</v>
      </c>
      <c r="BH101" s="24">
        <f t="shared" si="103"/>
        <v>1.2441559828422246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1.0384979850259581</v>
      </c>
      <c r="BM101" s="24">
        <f t="shared" si="108"/>
        <v>0.86755866488635669</v>
      </c>
      <c r="BN101" s="24">
        <f t="shared" si="109"/>
        <v>0.94966161761761492</v>
      </c>
      <c r="BO101" s="24">
        <f t="shared" si="110"/>
        <v>0.92168273971974202</v>
      </c>
      <c r="BP101" s="24" t="e">
        <f t="shared" si="111"/>
        <v>#DIV/0!</v>
      </c>
      <c r="BQ101" s="24">
        <f t="shared" si="112"/>
        <v>1.0839642399605425</v>
      </c>
      <c r="BR101" s="21"/>
      <c r="BS101" s="35">
        <f t="shared" si="113"/>
        <v>45627</v>
      </c>
      <c r="BT101" s="24">
        <f t="shared" si="58"/>
        <v>8.9772016837686985E-3</v>
      </c>
      <c r="BU101" s="24">
        <f t="shared" si="49"/>
        <v>8.0543810421255201E-4</v>
      </c>
      <c r="BV101" s="24">
        <f t="shared" si="50"/>
        <v>1.6326043389734536E-3</v>
      </c>
      <c r="BW101" s="24">
        <f t="shared" si="65"/>
        <v>2.492863883392983E-3</v>
      </c>
      <c r="BX101" s="24">
        <f t="shared" si="66"/>
        <v>9.4346721228188567E-4</v>
      </c>
      <c r="BY101" s="24">
        <f t="shared" si="67"/>
        <v>1.0421979896061092E-3</v>
      </c>
      <c r="BZ101" s="24">
        <f t="shared" si="114"/>
        <v>7.9137595628976532E-3</v>
      </c>
      <c r="CA101" s="24">
        <f t="shared" si="115"/>
        <v>1.2965496715934854E-3</v>
      </c>
      <c r="CB101" s="24">
        <f t="shared" si="116"/>
        <v>1.6662588423304182E-3</v>
      </c>
      <c r="CC101" s="24">
        <f t="shared" si="117"/>
        <v>8.7166347039813281E-5</v>
      </c>
      <c r="CD101" s="24">
        <f t="shared" si="118"/>
        <v>1.7924728720704393E-3</v>
      </c>
      <c r="CE101" s="24">
        <f t="shared" si="119"/>
        <v>6.5367089661072639E-4</v>
      </c>
      <c r="CF101" s="24">
        <f t="shared" si="120"/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si="68"/>
        <v>7928.9020627900009</v>
      </c>
      <c r="S102" s="19">
        <f t="shared" si="52"/>
        <v>7493.9176118099422</v>
      </c>
      <c r="T102" s="19">
        <f t="shared" si="53"/>
        <v>7145.7753498376151</v>
      </c>
      <c r="U102" s="19">
        <f t="shared" si="54"/>
        <v>6889.0672971645918</v>
      </c>
      <c r="V102" s="19"/>
      <c r="W102" s="20">
        <f t="shared" si="55"/>
        <v>7654.9324116065854</v>
      </c>
      <c r="X102" s="21"/>
      <c r="Y102" s="41">
        <f t="shared" si="69"/>
        <v>2.4796521174364372E-2</v>
      </c>
      <c r="Z102" s="24">
        <f t="shared" si="70"/>
        <v>1.8387134833612429E-2</v>
      </c>
      <c r="AA102" s="24">
        <f t="shared" si="71"/>
        <v>2.6611143837061757E-2</v>
      </c>
      <c r="AB102" s="24">
        <f t="shared" si="72"/>
        <v>1.0611059621489893E-2</v>
      </c>
      <c r="AC102" s="24">
        <f t="shared" si="73"/>
        <v>5.1043424527244863E-2</v>
      </c>
      <c r="AD102" s="24">
        <f t="shared" si="74"/>
        <v>1.4487073261759686E-2</v>
      </c>
      <c r="AE102" s="24">
        <f t="shared" si="75"/>
        <v>1.8646097596459521E-2</v>
      </c>
      <c r="AF102" s="24">
        <f t="shared" si="76"/>
        <v>3.7374717940344082E-2</v>
      </c>
      <c r="AG102" s="24">
        <f t="shared" si="77"/>
        <v>1.7618692507398448E-2</v>
      </c>
      <c r="AH102" s="24">
        <f t="shared" si="78"/>
        <v>1.7816776441902382E-2</v>
      </c>
      <c r="AI102" s="24">
        <f t="shared" si="79"/>
        <v>4.1383334079734491E-2</v>
      </c>
      <c r="AJ102" s="24">
        <f t="shared" si="80"/>
        <v>5.3632085006841024E-2</v>
      </c>
      <c r="AK102" s="24">
        <f t="shared" si="81"/>
        <v>1.3260034634885454E-2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2.4795069973989836E-2</v>
      </c>
      <c r="AP102" s="24">
        <f t="shared" si="86"/>
        <v>1.9670860316297167E-2</v>
      </c>
      <c r="AQ102" s="24">
        <f t="shared" si="87"/>
        <v>2.0492382299721834E-2</v>
      </c>
      <c r="AR102" s="24">
        <f t="shared" si="88"/>
        <v>1.3644041837245435E-2</v>
      </c>
      <c r="AS102" s="24" t="e">
        <f t="shared" si="89"/>
        <v>#DIV/0!</v>
      </c>
      <c r="AT102" s="24">
        <f t="shared" si="90"/>
        <v>2.0838971768126768E-2</v>
      </c>
      <c r="AU102" s="21"/>
      <c r="AV102" s="24">
        <f t="shared" si="91"/>
        <v>0.74811738302864073</v>
      </c>
      <c r="AW102" s="24">
        <f t="shared" si="92"/>
        <v>0.53667190919644892</v>
      </c>
      <c r="AX102" s="24">
        <f t="shared" si="93"/>
        <v>0.79387115836674482</v>
      </c>
      <c r="AY102" s="24">
        <f t="shared" si="94"/>
        <v>0.68338520853124085</v>
      </c>
      <c r="AZ102" s="24">
        <f t="shared" si="95"/>
        <v>1.9357188569989852</v>
      </c>
      <c r="BA102" s="24">
        <f t="shared" si="96"/>
        <v>0.51035150570843624</v>
      </c>
      <c r="BB102" s="24">
        <f t="shared" si="97"/>
        <v>0.7809452436184654</v>
      </c>
      <c r="BC102" s="24">
        <f t="shared" si="98"/>
        <v>0.947758384675778</v>
      </c>
      <c r="BD102" s="24">
        <f t="shared" si="99"/>
        <v>1.2715328456476542</v>
      </c>
      <c r="BE102" s="24">
        <f t="shared" si="100"/>
        <v>0.75597885072432325</v>
      </c>
      <c r="BF102" s="24">
        <f t="shared" si="101"/>
        <v>1.8410176774500497</v>
      </c>
      <c r="BG102" s="24">
        <f t="shared" si="102"/>
        <v>0.83833744757683215</v>
      </c>
      <c r="BH102" s="24">
        <f t="shared" si="103"/>
        <v>0.61700812427102636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0.74810940469401999</v>
      </c>
      <c r="BM102" s="24">
        <f t="shared" si="108"/>
        <v>0.60281361056295846</v>
      </c>
      <c r="BN102" s="24">
        <f t="shared" si="109"/>
        <v>0.66877437100104231</v>
      </c>
      <c r="BO102" s="24">
        <f t="shared" si="110"/>
        <v>0.63635359109656209</v>
      </c>
      <c r="BP102" s="24" t="e">
        <f t="shared" si="111"/>
        <v>#DIV/0!</v>
      </c>
      <c r="BQ102" s="24">
        <f t="shared" si="112"/>
        <v>0.76677604354962048</v>
      </c>
      <c r="BR102" s="21"/>
      <c r="BS102" s="35">
        <f t="shared" si="113"/>
        <v>45658</v>
      </c>
      <c r="BT102" s="24">
        <f t="shared" si="58"/>
        <v>6.5396238875269318E-3</v>
      </c>
      <c r="BU102" s="24">
        <f t="shared" si="49"/>
        <v>7.8509444441579427E-4</v>
      </c>
      <c r="BV102" s="24">
        <f t="shared" si="50"/>
        <v>9.8410698564699263E-4</v>
      </c>
      <c r="BW102" s="24">
        <f t="shared" si="65"/>
        <v>4.962039259221996E-3</v>
      </c>
      <c r="BX102" s="24">
        <f t="shared" si="66"/>
        <v>1.0429210738015411E-3</v>
      </c>
      <c r="BY102" s="24">
        <f t="shared" si="67"/>
        <v>1.1850606753322907E-3</v>
      </c>
      <c r="BZ102" s="24">
        <f t="shared" si="114"/>
        <v>4.2466989124708542E-3</v>
      </c>
      <c r="CA102" s="24">
        <f t="shared" si="115"/>
        <v>4.5078386523840144E-4</v>
      </c>
      <c r="CB102" s="24">
        <f t="shared" si="116"/>
        <v>9.9661786240538277E-4</v>
      </c>
      <c r="CC102" s="24">
        <f t="shared" si="117"/>
        <v>3.4369216771421506E-4</v>
      </c>
      <c r="CD102" s="24">
        <f t="shared" si="118"/>
        <v>2.8154496581326246E-3</v>
      </c>
      <c r="CE102" s="24">
        <f t="shared" si="119"/>
        <v>4.4236073810521084E-4</v>
      </c>
      <c r="CF102" s="24">
        <f t="shared" si="120"/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si="68"/>
        <v>8080.4751421699993</v>
      </c>
      <c r="S103" s="19">
        <f t="shared" si="52"/>
        <v>7620.8354928316385</v>
      </c>
      <c r="T103" s="19">
        <f t="shared" si="53"/>
        <v>7191.6382803070574</v>
      </c>
      <c r="U103" s="19">
        <f t="shared" si="54"/>
        <v>6952.0071851313978</v>
      </c>
      <c r="V103" s="19"/>
      <c r="W103" s="20">
        <f t="shared" si="55"/>
        <v>7771.8386848718492</v>
      </c>
      <c r="X103" s="21"/>
      <c r="Y103" s="41">
        <f t="shared" si="69"/>
        <v>1.9112393132259653E-2</v>
      </c>
      <c r="Z103" s="24">
        <f t="shared" si="70"/>
        <v>2.6901595598410655E-2</v>
      </c>
      <c r="AA103" s="24">
        <f t="shared" si="71"/>
        <v>6.3895319517215388E-3</v>
      </c>
      <c r="AB103" s="24">
        <f t="shared" si="72"/>
        <v>-2.3144031104487262E-3</v>
      </c>
      <c r="AC103" s="24">
        <f t="shared" si="73"/>
        <v>2.6880579175788011E-2</v>
      </c>
      <c r="AD103" s="24">
        <f t="shared" si="74"/>
        <v>1.0670972460944617E-2</v>
      </c>
      <c r="AE103" s="24">
        <f t="shared" si="75"/>
        <v>2.0752272094861413E-2</v>
      </c>
      <c r="AF103" s="24">
        <f t="shared" si="76"/>
        <v>1.6914539013925811E-2</v>
      </c>
      <c r="AG103" s="24">
        <f t="shared" si="77"/>
        <v>2.251009920492697E-2</v>
      </c>
      <c r="AH103" s="24">
        <f t="shared" si="78"/>
        <v>1.6644319818597042E-2</v>
      </c>
      <c r="AI103" s="24">
        <f t="shared" si="79"/>
        <v>0.11275402192252959</v>
      </c>
      <c r="AJ103" s="24">
        <f t="shared" si="80"/>
        <v>-6.2353185694685731E-3</v>
      </c>
      <c r="AK103" s="24">
        <f t="shared" si="81"/>
        <v>2.4924358560924675E-2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1.9116528137145705E-2</v>
      </c>
      <c r="AP103" s="24">
        <f t="shared" si="86"/>
        <v>1.6936119076313538E-2</v>
      </c>
      <c r="AQ103" s="24">
        <f t="shared" si="87"/>
        <v>6.4181881215290559E-3</v>
      </c>
      <c r="AR103" s="24">
        <f t="shared" si="88"/>
        <v>9.1361987409690482E-3</v>
      </c>
      <c r="AS103" s="24" t="e">
        <f t="shared" si="89"/>
        <v>#DIV/0!</v>
      </c>
      <c r="AT103" s="24">
        <f t="shared" si="90"/>
        <v>1.5272019004114012E-2</v>
      </c>
      <c r="AU103" s="21"/>
      <c r="AV103" s="24">
        <f t="shared" si="91"/>
        <v>0.60648739192676793</v>
      </c>
      <c r="AW103" s="24">
        <f t="shared" si="92"/>
        <v>0.45164473568204033</v>
      </c>
      <c r="AX103" s="24">
        <f t="shared" si="93"/>
        <v>0.55282701237615628</v>
      </c>
      <c r="AY103" s="24">
        <f t="shared" si="94"/>
        <v>0.51634241512843593</v>
      </c>
      <c r="AZ103" s="24">
        <f t="shared" si="95"/>
        <v>1.6636737238933121</v>
      </c>
      <c r="BA103" s="24">
        <f t="shared" si="96"/>
        <v>0.40064389587341664</v>
      </c>
      <c r="BB103" s="24">
        <f t="shared" si="97"/>
        <v>0.60852883649219702</v>
      </c>
      <c r="BC103" s="24">
        <f t="shared" si="98"/>
        <v>0.74909761549788811</v>
      </c>
      <c r="BD103" s="24">
        <f t="shared" si="99"/>
        <v>0.88511572061056976</v>
      </c>
      <c r="BE103" s="24">
        <f t="shared" si="100"/>
        <v>0.61676163533764927</v>
      </c>
      <c r="BF103" s="24">
        <f t="shared" si="101"/>
        <v>1.5426566444439076</v>
      </c>
      <c r="BG103" s="24">
        <f t="shared" si="102"/>
        <v>0.65269025169981076</v>
      </c>
      <c r="BH103" s="24">
        <f t="shared" si="103"/>
        <v>0.44972292749955267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0.60648864986177253</v>
      </c>
      <c r="BM103" s="24">
        <f t="shared" si="108"/>
        <v>0.4844280255962361</v>
      </c>
      <c r="BN103" s="24">
        <f t="shared" si="109"/>
        <v>0.51846760867413577</v>
      </c>
      <c r="BO103" s="24">
        <f t="shared" si="110"/>
        <v>0.49282180496715289</v>
      </c>
      <c r="BP103" s="24" t="e">
        <f t="shared" si="111"/>
        <v>#DIV/0!</v>
      </c>
      <c r="BQ103" s="24">
        <f t="shared" si="112"/>
        <v>0.59836347486817831</v>
      </c>
      <c r="BR103" s="21"/>
      <c r="BS103" s="35">
        <f t="shared" si="113"/>
        <v>45689</v>
      </c>
      <c r="BT103" s="24">
        <f t="shared" si="58"/>
        <v>9.5080621616164106E-3</v>
      </c>
      <c r="BU103" s="24">
        <f t="shared" si="49"/>
        <v>1.8884076005638731E-4</v>
      </c>
      <c r="BV103" s="24">
        <f t="shared" si="50"/>
        <v>-2.1167470752114418E-4</v>
      </c>
      <c r="BW103" s="24">
        <f t="shared" si="65"/>
        <v>2.6800446612449814E-3</v>
      </c>
      <c r="BX103" s="24">
        <f t="shared" si="66"/>
        <v>7.6047275762302312E-4</v>
      </c>
      <c r="BY103" s="24">
        <f t="shared" si="67"/>
        <v>1.3110038593604429E-3</v>
      </c>
      <c r="BZ103" s="24">
        <f t="shared" si="114"/>
        <v>1.9455022181110158E-3</v>
      </c>
      <c r="CA103" s="24">
        <f t="shared" si="115"/>
        <v>5.7189925322908663E-4</v>
      </c>
      <c r="CB103" s="24">
        <f t="shared" si="116"/>
        <v>9.2469295898556258E-4</v>
      </c>
      <c r="CC103" s="24">
        <f t="shared" si="117"/>
        <v>9.5158849130603021E-4</v>
      </c>
      <c r="CD103" s="24">
        <f t="shared" si="118"/>
        <v>-3.3653719999934004E-4</v>
      </c>
      <c r="CE103" s="24">
        <f t="shared" si="119"/>
        <v>8.2212750263058957E-4</v>
      </c>
      <c r="CF103" s="24">
        <f t="shared" si="120"/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si="68"/>
        <v>8333.31015587</v>
      </c>
      <c r="S104" s="19">
        <f t="shared" si="52"/>
        <v>7895.2905404284529</v>
      </c>
      <c r="T104" s="19">
        <f t="shared" si="53"/>
        <v>7300.9383485975804</v>
      </c>
      <c r="U104" s="19">
        <f t="shared" si="54"/>
        <v>7029.5147946749657</v>
      </c>
      <c r="V104" s="19"/>
      <c r="W104" s="20">
        <f t="shared" si="55"/>
        <v>7897.4978633882047</v>
      </c>
      <c r="X104" s="21"/>
      <c r="Y104" s="41">
        <f t="shared" si="69"/>
        <v>3.1283883387685396E-2</v>
      </c>
      <c r="Z104" s="24">
        <f t="shared" si="70"/>
        <v>5.6792871029063718E-2</v>
      </c>
      <c r="AA104" s="24">
        <f t="shared" si="71"/>
        <v>-2.556072824098421E-3</v>
      </c>
      <c r="AB104" s="24">
        <f t="shared" si="72"/>
        <v>9.4599541801381193E-3</v>
      </c>
      <c r="AC104" s="24">
        <f t="shared" si="73"/>
        <v>1.8586165673656785E-2</v>
      </c>
      <c r="AD104" s="24">
        <f t="shared" si="74"/>
        <v>5.30528102294614E-3</v>
      </c>
      <c r="AE104" s="24">
        <f t="shared" si="75"/>
        <v>2.1243628145521054E-2</v>
      </c>
      <c r="AF104" s="24">
        <f t="shared" si="76"/>
        <v>5.3156803344083237E-3</v>
      </c>
      <c r="AG104" s="24">
        <f t="shared" si="77"/>
        <v>1.8743032805030646E-2</v>
      </c>
      <c r="AH104" s="24">
        <f t="shared" si="78"/>
        <v>1.0518214865729902E-2</v>
      </c>
      <c r="AI104" s="24">
        <f t="shared" si="79"/>
        <v>0.24489862936398987</v>
      </c>
      <c r="AJ104" s="24">
        <f t="shared" si="80"/>
        <v>3.4340853241853653E-2</v>
      </c>
      <c r="AK104" s="24">
        <f t="shared" si="81"/>
        <v>2.9211445878992714E-2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3.1289622113991555E-2</v>
      </c>
      <c r="AP104" s="24">
        <f t="shared" si="86"/>
        <v>3.6013774061252724E-2</v>
      </c>
      <c r="AQ104" s="24">
        <f t="shared" si="87"/>
        <v>1.5198215487258304E-2</v>
      </c>
      <c r="AR104" s="24">
        <f t="shared" si="88"/>
        <v>1.1148954176764647E-2</v>
      </c>
      <c r="AS104" s="24" t="e">
        <f t="shared" si="89"/>
        <v>#DIV/0!</v>
      </c>
      <c r="AT104" s="24">
        <f t="shared" si="90"/>
        <v>1.6168526343830925E-2</v>
      </c>
      <c r="AU104" s="21"/>
      <c r="AV104" s="24">
        <f t="shared" si="91"/>
        <v>0.50141896514168494</v>
      </c>
      <c r="AW104" s="24">
        <f t="shared" si="92"/>
        <v>0.41804485810035485</v>
      </c>
      <c r="AX104" s="24">
        <f t="shared" si="93"/>
        <v>0.41166268674191397</v>
      </c>
      <c r="AY104" s="24">
        <f t="shared" si="94"/>
        <v>0.44727541969634776</v>
      </c>
      <c r="AZ104" s="24">
        <f t="shared" si="95"/>
        <v>1.3690158191489701</v>
      </c>
      <c r="BA104" s="24">
        <f t="shared" si="96"/>
        <v>0.34357310975623645</v>
      </c>
      <c r="BB104" s="24">
        <f t="shared" si="97"/>
        <v>0.48554917074830239</v>
      </c>
      <c r="BC104" s="24">
        <f t="shared" si="98"/>
        <v>0.4076119219840586</v>
      </c>
      <c r="BD104" s="24">
        <f t="shared" si="99"/>
        <v>0.67839523470639063</v>
      </c>
      <c r="BE104" s="24">
        <f t="shared" si="100"/>
        <v>0.50740642243909773</v>
      </c>
      <c r="BF104" s="24">
        <f t="shared" si="101"/>
        <v>1.4232011291895375</v>
      </c>
      <c r="BG104" s="24">
        <f t="shared" si="102"/>
        <v>0.57643521221618044</v>
      </c>
      <c r="BH104" s="24">
        <f t="shared" si="103"/>
        <v>0.36888170183218261</v>
      </c>
      <c r="BI104" s="24">
        <f t="shared" si="104"/>
        <v>0.4217061884694624</v>
      </c>
      <c r="BJ104" s="24">
        <f t="shared" si="105"/>
        <v>0.43463739475950081</v>
      </c>
      <c r="BK104" s="24">
        <f t="shared" si="106"/>
        <v>0.85219467033262997</v>
      </c>
      <c r="BL104" s="24">
        <f t="shared" si="107"/>
        <v>0.50141518805914909</v>
      </c>
      <c r="BM104" s="24">
        <f t="shared" si="108"/>
        <v>0.42872588093220743</v>
      </c>
      <c r="BN104" s="24">
        <f t="shared" si="109"/>
        <v>0.44376060798478401</v>
      </c>
      <c r="BO104" s="24">
        <f t="shared" si="110"/>
        <v>0.4179385035188512</v>
      </c>
      <c r="BP104" s="24" t="e">
        <f t="shared" si="111"/>
        <v>#DIV/0!</v>
      </c>
      <c r="BQ104" s="24">
        <f t="shared" si="112"/>
        <v>0.45162273799521668</v>
      </c>
      <c r="BR104" s="21"/>
      <c r="BS104" s="35">
        <f t="shared" si="113"/>
        <v>45717</v>
      </c>
      <c r="BT104" s="24">
        <f t="shared" si="58"/>
        <v>2.0226211407836172E-2</v>
      </c>
      <c r="BU104" s="24">
        <f t="shared" si="49"/>
        <v>-7.4600878938541168E-5</v>
      </c>
      <c r="BV104" s="24">
        <f t="shared" si="50"/>
        <v>8.4701405430450511E-4</v>
      </c>
      <c r="BW104" s="24">
        <f t="shared" si="65"/>
        <v>1.8672009982852876E-3</v>
      </c>
      <c r="BX104" s="24">
        <f t="shared" si="66"/>
        <v>3.7495207814810996E-4</v>
      </c>
      <c r="BY104" s="24">
        <f t="shared" si="67"/>
        <v>1.3442042997499179E-3</v>
      </c>
      <c r="BZ104" s="24">
        <f t="shared" si="114"/>
        <v>6.1008843712687479E-4</v>
      </c>
      <c r="CA104" s="24">
        <f t="shared" si="115"/>
        <v>4.7777949711013475E-4</v>
      </c>
      <c r="CB104" s="24">
        <f t="shared" si="116"/>
        <v>5.8293548444581097E-4</v>
      </c>
      <c r="CC104" s="24">
        <f t="shared" si="117"/>
        <v>2.2567350967545208E-3</v>
      </c>
      <c r="CD104" s="24">
        <f t="shared" si="118"/>
        <v>1.8073696553844104E-3</v>
      </c>
      <c r="CE104" s="24">
        <f t="shared" si="119"/>
        <v>9.6903167267608093E-4</v>
      </c>
      <c r="CF104" s="24">
        <f t="shared" si="120"/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si="68"/>
        <v>8555.1694720899995</v>
      </c>
      <c r="S105" s="19">
        <f t="shared" si="52"/>
        <v>8131.7775969788527</v>
      </c>
      <c r="T105" s="19">
        <f t="shared" si="53"/>
        <v>7508.2917576025984</v>
      </c>
      <c r="U105" s="19">
        <f t="shared" si="54"/>
        <v>7190.2649650760713</v>
      </c>
      <c r="V105" s="19"/>
      <c r="W105" s="20">
        <f t="shared" si="55"/>
        <v>8067.3099274640554</v>
      </c>
      <c r="X105" s="21"/>
      <c r="Y105" s="41">
        <f t="shared" si="69"/>
        <v>2.6623690309882653E-2</v>
      </c>
      <c r="Z105" s="24">
        <f t="shared" si="70"/>
        <v>3.1633081798271512E-2</v>
      </c>
      <c r="AA105" s="24">
        <f t="shared" si="71"/>
        <v>2.4545606005325071E-2</v>
      </c>
      <c r="AB105" s="24">
        <f t="shared" si="72"/>
        <v>3.0019528410060614E-2</v>
      </c>
      <c r="AC105" s="24">
        <f t="shared" si="73"/>
        <v>1.7711728934174387E-2</v>
      </c>
      <c r="AD105" s="24">
        <f t="shared" si="74"/>
        <v>5.6631856386750723E-3</v>
      </c>
      <c r="AE105" s="24">
        <f t="shared" si="75"/>
        <v>2.1142917905199843E-2</v>
      </c>
      <c r="AF105" s="24">
        <f t="shared" si="76"/>
        <v>1.4654743721677521E-2</v>
      </c>
      <c r="AG105" s="24">
        <f t="shared" si="77"/>
        <v>3.0657019449648493E-2</v>
      </c>
      <c r="AH105" s="24">
        <f t="shared" si="78"/>
        <v>3.1514972165054278E-2</v>
      </c>
      <c r="AI105" s="24">
        <f t="shared" si="79"/>
        <v>4.1715059445434299E-2</v>
      </c>
      <c r="AJ105" s="24">
        <f t="shared" si="80"/>
        <v>5.3971526627644373E-2</v>
      </c>
      <c r="AK105" s="24">
        <f t="shared" si="81"/>
        <v>2.5554613032971796E-2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2.6623191993366602E-2</v>
      </c>
      <c r="AP105" s="24">
        <f t="shared" si="86"/>
        <v>2.9952926410934388E-2</v>
      </c>
      <c r="AQ105" s="24">
        <f t="shared" si="87"/>
        <v>2.840092589534704E-2</v>
      </c>
      <c r="AR105" s="24">
        <f t="shared" si="88"/>
        <v>2.2867889903706917E-2</v>
      </c>
      <c r="AS105" s="24" t="e">
        <f t="shared" si="89"/>
        <v>#DIV/0!</v>
      </c>
      <c r="AT105" s="24">
        <f t="shared" si="90"/>
        <v>2.15020082326427E-2</v>
      </c>
      <c r="AU105" s="21"/>
      <c r="AV105" s="24">
        <f t="shared" si="91"/>
        <v>0.45021763899260825</v>
      </c>
      <c r="AW105" s="24">
        <f t="shared" si="92"/>
        <v>0.39434145143649468</v>
      </c>
      <c r="AX105" s="24">
        <f t="shared" si="93"/>
        <v>0.36967756507973926</v>
      </c>
      <c r="AY105" s="24">
        <f t="shared" si="94"/>
        <v>0.38022560950901152</v>
      </c>
      <c r="AZ105" s="24">
        <f t="shared" si="95"/>
        <v>1.1355155549103384</v>
      </c>
      <c r="BA105" s="24">
        <f t="shared" si="96"/>
        <v>0.27943193679557532</v>
      </c>
      <c r="BB105" s="24">
        <f t="shared" si="97"/>
        <v>0.40628476143177017</v>
      </c>
      <c r="BC105" s="24">
        <f t="shared" si="98"/>
        <v>0.37585433143071456</v>
      </c>
      <c r="BD105" s="24">
        <f t="shared" si="99"/>
        <v>0.48979885076728924</v>
      </c>
      <c r="BE105" s="24">
        <f t="shared" si="100"/>
        <v>0.45570936968831366</v>
      </c>
      <c r="BF105" s="24">
        <f t="shared" si="101"/>
        <v>1.216090870906108</v>
      </c>
      <c r="BG105" s="24">
        <f t="shared" si="102"/>
        <v>0.57706630592904107</v>
      </c>
      <c r="BH105" s="24">
        <f t="shared" si="103"/>
        <v>0.33109794333324993</v>
      </c>
      <c r="BI105" s="24">
        <f t="shared" si="104"/>
        <v>0.31297836027941672</v>
      </c>
      <c r="BJ105" s="24">
        <f t="shared" si="105"/>
        <v>0.40941099860286423</v>
      </c>
      <c r="BK105" s="24">
        <f t="shared" si="106"/>
        <v>0.71843455285372659</v>
      </c>
      <c r="BL105" s="24">
        <f t="shared" si="107"/>
        <v>0.45021603211522532</v>
      </c>
      <c r="BM105" s="24">
        <f t="shared" si="108"/>
        <v>0.39341535803836836</v>
      </c>
      <c r="BN105" s="24">
        <f t="shared" si="109"/>
        <v>0.39456316765999566</v>
      </c>
      <c r="BO105" s="24">
        <f t="shared" si="110"/>
        <v>0.35948580300079658</v>
      </c>
      <c r="BP105" s="24" t="e">
        <f t="shared" si="111"/>
        <v>#DIV/0!</v>
      </c>
      <c r="BQ105" s="24">
        <f t="shared" si="112"/>
        <v>0.39009319726732272</v>
      </c>
      <c r="BR105" s="21"/>
      <c r="BS105" s="35">
        <f t="shared" si="113"/>
        <v>45748</v>
      </c>
      <c r="BT105" s="24">
        <f t="shared" si="58"/>
        <v>1.1544466472668576E-2</v>
      </c>
      <c r="BU105" s="24">
        <f t="shared" si="49"/>
        <v>6.9287475800989791E-4</v>
      </c>
      <c r="BV105" s="24">
        <f t="shared" si="50"/>
        <v>2.6309725276695978E-3</v>
      </c>
      <c r="BW105" s="24">
        <f t="shared" si="65"/>
        <v>1.7574450969006182E-3</v>
      </c>
      <c r="BX105" s="24">
        <f t="shared" si="66"/>
        <v>3.9016463564917753E-4</v>
      </c>
      <c r="BY105" s="24">
        <f t="shared" si="67"/>
        <v>1.3248070850077624E-3</v>
      </c>
      <c r="BZ105" s="24">
        <f t="shared" si="114"/>
        <v>1.6395942686548465E-3</v>
      </c>
      <c r="CA105" s="24">
        <f t="shared" si="115"/>
        <v>7.7197634693999427E-4</v>
      </c>
      <c r="CB105" s="24">
        <f t="shared" si="116"/>
        <v>1.7114384998492163E-3</v>
      </c>
      <c r="CC105" s="24">
        <f t="shared" si="117"/>
        <v>4.6402657492299547E-4</v>
      </c>
      <c r="CD105" s="24">
        <f t="shared" si="118"/>
        <v>2.8489580540247564E-3</v>
      </c>
      <c r="CE105" s="24">
        <f t="shared" si="119"/>
        <v>8.4601994926398897E-4</v>
      </c>
      <c r="CF105" s="24">
        <f t="shared" si="120"/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si="68"/>
        <v>8663.8303999400014</v>
      </c>
      <c r="S106" s="19">
        <f t="shared" si="52"/>
        <v>8239.3336674814618</v>
      </c>
      <c r="T106" s="19">
        <f t="shared" si="53"/>
        <v>7668.583404222024</v>
      </c>
      <c r="U106" s="19">
        <f t="shared" si="54"/>
        <v>7324.3866098201934</v>
      </c>
      <c r="V106" s="19"/>
      <c r="W106" s="20">
        <f t="shared" si="55"/>
        <v>8189.0650805584501</v>
      </c>
      <c r="X106" s="21"/>
      <c r="Y106" s="41">
        <f t="shared" si="69"/>
        <v>1.2705034032927554E-2</v>
      </c>
      <c r="Z106" s="24">
        <f t="shared" si="70"/>
        <v>6.907353831087093E-3</v>
      </c>
      <c r="AA106" s="24">
        <f t="shared" si="71"/>
        <v>9.7912076256194691E-3</v>
      </c>
      <c r="AB106" s="24">
        <f t="shared" si="72"/>
        <v>2.4125531701248981E-2</v>
      </c>
      <c r="AC106" s="24">
        <f t="shared" si="73"/>
        <v>1.2710489718814388E-2</v>
      </c>
      <c r="AD106" s="24">
        <f t="shared" si="74"/>
        <v>1.2262887727371385E-2</v>
      </c>
      <c r="AE106" s="24">
        <f t="shared" si="75"/>
        <v>2.4873575173122608E-2</v>
      </c>
      <c r="AF106" s="24">
        <f t="shared" si="76"/>
        <v>-3.4272734129059401E-3</v>
      </c>
      <c r="AG106" s="24">
        <f t="shared" si="77"/>
        <v>3.8774015164798836E-2</v>
      </c>
      <c r="AH106" s="24">
        <f t="shared" si="78"/>
        <v>1.8306581860991766E-2</v>
      </c>
      <c r="AI106" s="24">
        <f t="shared" si="79"/>
        <v>1.2796964962815682E-2</v>
      </c>
      <c r="AJ106" s="24">
        <f t="shared" si="80"/>
        <v>3.3437599612023305E-2</v>
      </c>
      <c r="AK106" s="24">
        <f t="shared" si="81"/>
        <v>1.7715788205461047E-2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1.2701201093034076E-2</v>
      </c>
      <c r="AP106" s="24">
        <f t="shared" si="86"/>
        <v>1.3226637007702768E-2</v>
      </c>
      <c r="AQ106" s="24">
        <f t="shared" si="87"/>
        <v>2.1348617208051479E-2</v>
      </c>
      <c r="AR106" s="24">
        <f t="shared" si="88"/>
        <v>1.8653227022309427E-2</v>
      </c>
      <c r="AS106" s="24" t="e">
        <f t="shared" si="89"/>
        <v>#DIV/0!</v>
      </c>
      <c r="AT106" s="24">
        <f t="shared" si="90"/>
        <v>1.5092410504757625E-2</v>
      </c>
      <c r="AU106" s="21"/>
      <c r="AV106" s="24">
        <f t="shared" si="91"/>
        <v>0.41582180765593058</v>
      </c>
      <c r="AW106" s="24">
        <f t="shared" si="92"/>
        <v>0.35796204517710262</v>
      </c>
      <c r="AX106" s="24">
        <f t="shared" si="93"/>
        <v>0.31401382840271008</v>
      </c>
      <c r="AY106" s="24">
        <f t="shared" si="94"/>
        <v>0.37225015833186337</v>
      </c>
      <c r="AZ106" s="24">
        <f t="shared" si="95"/>
        <v>1.0501854927249092</v>
      </c>
      <c r="BA106" s="24">
        <f t="shared" si="96"/>
        <v>0.24986506253940766</v>
      </c>
      <c r="BB106" s="24">
        <f t="shared" si="97"/>
        <v>0.42583656022886429</v>
      </c>
      <c r="BC106" s="24">
        <f t="shared" si="98"/>
        <v>0.30605607285876313</v>
      </c>
      <c r="BD106" s="24">
        <f t="shared" si="99"/>
        <v>0.43622230892270175</v>
      </c>
      <c r="BE106" s="24">
        <f t="shared" si="100"/>
        <v>0.42898655927815144</v>
      </c>
      <c r="BF106" s="24">
        <f t="shared" si="101"/>
        <v>1.0424989780117087</v>
      </c>
      <c r="BG106" s="24">
        <f t="shared" si="102"/>
        <v>0.58786325992114419</v>
      </c>
      <c r="BH106" s="24">
        <f t="shared" si="103"/>
        <v>0.31390110025131723</v>
      </c>
      <c r="BI106" s="24">
        <f t="shared" si="104"/>
        <v>0.22037686734535744</v>
      </c>
      <c r="BJ106" s="24">
        <f t="shared" si="105"/>
        <v>0.39960118902891217</v>
      </c>
      <c r="BK106" s="24">
        <f t="shared" si="106"/>
        <v>0.61603536592679586</v>
      </c>
      <c r="BL106" s="24">
        <f t="shared" si="107"/>
        <v>0.41580934324356655</v>
      </c>
      <c r="BM106" s="24">
        <f t="shared" si="108"/>
        <v>0.36539828161479515</v>
      </c>
      <c r="BN106" s="24">
        <f t="shared" si="109"/>
        <v>0.37964258043187171</v>
      </c>
      <c r="BO106" s="24">
        <f t="shared" si="110"/>
        <v>0.33989850021872536</v>
      </c>
      <c r="BP106" s="24" t="e">
        <f t="shared" si="111"/>
        <v>#DIV/0!</v>
      </c>
      <c r="BQ106" s="24">
        <f t="shared" si="112"/>
        <v>0.35969516045838867</v>
      </c>
      <c r="BR106" s="21"/>
      <c r="BS106" s="35">
        <f t="shared" si="113"/>
        <v>45778</v>
      </c>
      <c r="BT106" s="24">
        <f t="shared" si="58"/>
        <v>2.5331333021831369E-3</v>
      </c>
      <c r="BU106" s="24">
        <f t="shared" si="49"/>
        <v>2.7582730389608411E-4</v>
      </c>
      <c r="BV106" s="24">
        <f t="shared" si="50"/>
        <v>2.1214046585646849E-3</v>
      </c>
      <c r="BW106" s="24">
        <f t="shared" si="65"/>
        <v>1.2502492163499431E-3</v>
      </c>
      <c r="BX106" s="24">
        <f t="shared" si="66"/>
        <v>8.2760122929394426E-4</v>
      </c>
      <c r="BY106" s="24">
        <f t="shared" si="67"/>
        <v>1.5502479972251122E-3</v>
      </c>
      <c r="BZ106" s="24">
        <f t="shared" si="114"/>
        <v>-3.7897793389900231E-4</v>
      </c>
      <c r="CA106" s="24">
        <f t="shared" si="115"/>
        <v>9.80206829261452E-4</v>
      </c>
      <c r="CB106" s="24">
        <f t="shared" si="116"/>
        <v>9.988859069228037E-4</v>
      </c>
      <c r="CC106" s="24">
        <f t="shared" si="117"/>
        <v>1.4444237750381493E-4</v>
      </c>
      <c r="CD106" s="24">
        <f t="shared" si="118"/>
        <v>1.8120661272945102E-3</v>
      </c>
      <c r="CE106" s="24">
        <f t="shared" si="119"/>
        <v>5.8589431660485518E-4</v>
      </c>
      <c r="CF106" s="24">
        <f t="shared" si="120"/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si="68"/>
        <v>8755.6121985900008</v>
      </c>
      <c r="S107" s="19">
        <f t="shared" si="52"/>
        <v>8298.6044158335608</v>
      </c>
      <c r="T107" s="19">
        <f t="shared" si="53"/>
        <v>7777.6334078535583</v>
      </c>
      <c r="U107" s="19">
        <f t="shared" si="54"/>
        <v>7401.5018739280777</v>
      </c>
      <c r="V107" s="19"/>
      <c r="W107" s="20">
        <f t="shared" si="55"/>
        <v>8282.9330486976451</v>
      </c>
      <c r="X107" s="21"/>
      <c r="Y107" s="41">
        <f t="shared" si="69"/>
        <v>1.0597560153735142E-2</v>
      </c>
      <c r="Z107" s="24">
        <f t="shared" si="70"/>
        <v>4.6755678232446307E-4</v>
      </c>
      <c r="AA107" s="24">
        <f t="shared" si="71"/>
        <v>1.9511922401247439E-2</v>
      </c>
      <c r="AB107" s="24">
        <f t="shared" si="72"/>
        <v>9.3085331028133211E-3</v>
      </c>
      <c r="AC107" s="24">
        <f t="shared" si="73"/>
        <v>3.0361991446276049E-2</v>
      </c>
      <c r="AD107" s="24">
        <f t="shared" si="74"/>
        <v>8.8869966671201173E-3</v>
      </c>
      <c r="AE107" s="24">
        <f t="shared" si="75"/>
        <v>2.451672846154862E-2</v>
      </c>
      <c r="AF107" s="24">
        <f t="shared" si="76"/>
        <v>5.8451201037201805E-3</v>
      </c>
      <c r="AG107" s="24">
        <f t="shared" si="77"/>
        <v>9.6535747358594826E-3</v>
      </c>
      <c r="AH107" s="24">
        <f t="shared" si="78"/>
        <v>1.1722560126165016E-2</v>
      </c>
      <c r="AI107" s="24">
        <f t="shared" si="79"/>
        <v>1.7057756030010474E-2</v>
      </c>
      <c r="AJ107" s="24">
        <f t="shared" si="80"/>
        <v>3.0541399073101383E-2</v>
      </c>
      <c r="AK107" s="24">
        <f t="shared" si="81"/>
        <v>1.5153660814958503E-2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1.0593674438806655E-2</v>
      </c>
      <c r="AP107" s="24">
        <f t="shared" si="86"/>
        <v>7.193633701961355E-3</v>
      </c>
      <c r="AQ107" s="24">
        <f t="shared" si="87"/>
        <v>1.4220358296096247E-2</v>
      </c>
      <c r="AR107" s="24">
        <f t="shared" si="88"/>
        <v>1.0528562761076943E-2</v>
      </c>
      <c r="AS107" s="24" t="e">
        <f t="shared" si="89"/>
        <v>#DIV/0!</v>
      </c>
      <c r="AT107" s="24">
        <f t="shared" si="90"/>
        <v>1.1462598870052521E-2</v>
      </c>
      <c r="AU107" s="21"/>
      <c r="AV107" s="24">
        <f t="shared" si="91"/>
        <v>0.37076186308867309</v>
      </c>
      <c r="AW107" s="24">
        <f t="shared" si="92"/>
        <v>0.31556391107839832</v>
      </c>
      <c r="AX107" s="24">
        <f t="shared" si="93"/>
        <v>0.31551364773156099</v>
      </c>
      <c r="AY107" s="24">
        <f t="shared" si="94"/>
        <v>0.33033915439425399</v>
      </c>
      <c r="AZ107" s="24">
        <f t="shared" si="95"/>
        <v>0.76936550266788628</v>
      </c>
      <c r="BA107" s="24">
        <f t="shared" si="96"/>
        <v>0.22313178009141876</v>
      </c>
      <c r="BB107" s="24">
        <f t="shared" si="97"/>
        <v>0.39890199052495467</v>
      </c>
      <c r="BC107" s="24">
        <f t="shared" si="98"/>
        <v>0.2938044327879934</v>
      </c>
      <c r="BD107" s="24">
        <f t="shared" si="99"/>
        <v>0.38083528344547113</v>
      </c>
      <c r="BE107" s="24">
        <f t="shared" si="100"/>
        <v>0.38128850633978528</v>
      </c>
      <c r="BF107" s="24">
        <f t="shared" si="101"/>
        <v>0.96208790222692686</v>
      </c>
      <c r="BG107" s="24">
        <f t="shared" si="102"/>
        <v>0.56941492560654972</v>
      </c>
      <c r="BH107" s="24">
        <f t="shared" si="103"/>
        <v>0.31355536020285468</v>
      </c>
      <c r="BI107" s="24">
        <f t="shared" si="104"/>
        <v>0.13430980167206141</v>
      </c>
      <c r="BJ107" s="24">
        <f t="shared" si="105"/>
        <v>0.37611642877460438</v>
      </c>
      <c r="BK107" s="24">
        <f t="shared" si="106"/>
        <v>0.50671269246720052</v>
      </c>
      <c r="BL107" s="24">
        <f t="shared" si="107"/>
        <v>0.37074802772194393</v>
      </c>
      <c r="BM107" s="24">
        <f t="shared" si="108"/>
        <v>0.3301730287859419</v>
      </c>
      <c r="BN107" s="24">
        <f t="shared" si="109"/>
        <v>0.34957077766714773</v>
      </c>
      <c r="BO107" s="24">
        <f t="shared" si="110"/>
        <v>0.30732650499248182</v>
      </c>
      <c r="BP107" s="24" t="e">
        <f t="shared" si="111"/>
        <v>#DIV/0!</v>
      </c>
      <c r="BQ107" s="24">
        <f t="shared" si="112"/>
        <v>0.33144633874064944</v>
      </c>
      <c r="BR107" s="21"/>
      <c r="BS107" s="35">
        <f t="shared" si="113"/>
        <v>45809</v>
      </c>
      <c r="BT107" s="24">
        <f t="shared" si="58"/>
        <v>1.7048542089575318E-4</v>
      </c>
      <c r="BU107" s="24">
        <f t="shared" si="49"/>
        <v>5.4808721376471746E-4</v>
      </c>
      <c r="BV107" s="24">
        <f t="shared" si="50"/>
        <v>8.2774791741716382E-4</v>
      </c>
      <c r="BW107" s="24">
        <f t="shared" si="65"/>
        <v>2.9865301300156218E-3</v>
      </c>
      <c r="BX107" s="24">
        <f t="shared" si="66"/>
        <v>5.9950628190993873E-4</v>
      </c>
      <c r="BY107" s="24">
        <f t="shared" si="67"/>
        <v>1.5463678442499136E-3</v>
      </c>
      <c r="BZ107" s="24">
        <f t="shared" si="114"/>
        <v>6.3604030908031618E-4</v>
      </c>
      <c r="CA107" s="24">
        <f t="shared" si="115"/>
        <v>2.5032442067752364E-4</v>
      </c>
      <c r="CB107" s="24">
        <f t="shared" si="116"/>
        <v>6.4317132669155131E-4</v>
      </c>
      <c r="CC107" s="24">
        <f t="shared" si="117"/>
        <v>1.9255241430786885E-4</v>
      </c>
      <c r="CD107" s="24">
        <f t="shared" si="118"/>
        <v>1.6889981214363576E-3</v>
      </c>
      <c r="CE107" s="24">
        <f t="shared" si="119"/>
        <v>5.0363964708224831E-4</v>
      </c>
      <c r="CF107" s="24">
        <f t="shared" si="120"/>
        <v>1.0593451047528978E-2</v>
      </c>
    </row>
    <row r="108" spans="1:84" x14ac:dyDescent="0.25">
      <c r="A108" s="31">
        <f>+[1]NEA!A109</f>
        <v>45839</v>
      </c>
      <c r="B108" s="17">
        <f>+[1]NEA!B109</f>
        <v>8905.1319999999996</v>
      </c>
      <c r="C108" s="17">
        <f>+[1]NEA!C109</f>
        <v>9057.6348999999991</v>
      </c>
      <c r="D108" s="17">
        <f>+[1]NEA!D109</f>
        <v>6867.5212000000001</v>
      </c>
      <c r="E108" s="17">
        <f>+[1]NEA!E109</f>
        <v>6743.5257000000001</v>
      </c>
      <c r="F108" s="17">
        <f>+[1]NEA!F109</f>
        <v>11110.0077</v>
      </c>
      <c r="G108" s="17">
        <f>+[1]NEA!G109</f>
        <v>7678.9839000000002</v>
      </c>
      <c r="H108" s="17">
        <f>+[1]NEA!H109</f>
        <v>10700.1253</v>
      </c>
      <c r="I108" s="17">
        <f>+[1]NEA!I109</f>
        <v>10078.8266</v>
      </c>
      <c r="J108" s="17">
        <f>+[1]NEA!J109</f>
        <v>8217.8891000000003</v>
      </c>
      <c r="K108" s="17">
        <f>+[1]NEA!K109</f>
        <v>7936.7762000000002</v>
      </c>
      <c r="L108" s="17">
        <f>+[1]NEA!L109</f>
        <v>7671.4598999999998</v>
      </c>
      <c r="M108" s="17">
        <f>+[1]NEA!M109</f>
        <v>10378.2281</v>
      </c>
      <c r="N108" s="17">
        <f>+[1]NEA!N109</f>
        <v>9015.5432999999994</v>
      </c>
      <c r="O108" s="18">
        <f>+[1]NEA!R109</f>
        <v>7135.5784999999996</v>
      </c>
      <c r="P108" s="19">
        <f>+[1]NEA!S109</f>
        <v>8912.6926999999996</v>
      </c>
      <c r="Q108" s="20">
        <f>+[1]NEA!T109</f>
        <v>10124.570599999999</v>
      </c>
      <c r="R108" s="18">
        <f t="shared" si="68"/>
        <v>8904.9081823100005</v>
      </c>
      <c r="S108" s="19">
        <f t="shared" si="52"/>
        <v>8424.0492148036246</v>
      </c>
      <c r="T108" s="19">
        <f t="shared" si="53"/>
        <v>7930.8059738706825</v>
      </c>
      <c r="U108" s="19">
        <f t="shared" si="54"/>
        <v>7511.9007344398342</v>
      </c>
      <c r="V108" s="19"/>
      <c r="W108" s="20">
        <f t="shared" si="55"/>
        <v>8422.4538695978335</v>
      </c>
      <c r="X108" s="21"/>
      <c r="Y108" s="41">
        <f t="shared" si="69"/>
        <v>1.7051666315376801E-2</v>
      </c>
      <c r="Z108" s="24">
        <f t="shared" si="70"/>
        <v>1.1899854430472923E-2</v>
      </c>
      <c r="AA108" s="24">
        <f t="shared" si="71"/>
        <v>7.4891384057238497E-3</v>
      </c>
      <c r="AB108" s="24">
        <f t="shared" si="72"/>
        <v>5.9701906666878024E-3</v>
      </c>
      <c r="AC108" s="24">
        <f t="shared" si="73"/>
        <v>2.6099880640930495E-2</v>
      </c>
      <c r="AD108" s="24">
        <f t="shared" si="74"/>
        <v>1.3171601480655992E-2</v>
      </c>
      <c r="AE108" s="24">
        <f t="shared" si="75"/>
        <v>5.2779575095591724E-3</v>
      </c>
      <c r="AF108" s="24">
        <f t="shared" si="76"/>
        <v>2.351649577181103E-2</v>
      </c>
      <c r="AG108" s="24">
        <f t="shared" si="77"/>
        <v>2.1651649108869186E-2</v>
      </c>
      <c r="AH108" s="24">
        <f t="shared" si="78"/>
        <v>2.9778887121075792E-2</v>
      </c>
      <c r="AI108" s="24">
        <f t="shared" si="79"/>
        <v>4.8878399062615152E-2</v>
      </c>
      <c r="AJ108" s="24">
        <f t="shared" si="80"/>
        <v>4.0407869817821629E-2</v>
      </c>
      <c r="AK108" s="24">
        <f t="shared" si="81"/>
        <v>1.7776946044409714E-2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1.7051461432250559E-2</v>
      </c>
      <c r="AP108" s="24">
        <f t="shared" si="86"/>
        <v>1.5116372908523967E-2</v>
      </c>
      <c r="AQ108" s="24">
        <f t="shared" si="87"/>
        <v>1.9693981187446585E-2</v>
      </c>
      <c r="AR108" s="24">
        <f t="shared" si="88"/>
        <v>1.4915737696512554E-2</v>
      </c>
      <c r="AS108" s="24" t="e">
        <f t="shared" si="89"/>
        <v>#DIV/0!</v>
      </c>
      <c r="AT108" s="24">
        <f t="shared" si="90"/>
        <v>1.6844373856447659E-2</v>
      </c>
      <c r="AU108" s="21"/>
      <c r="AV108" s="24">
        <f t="shared" si="91"/>
        <v>0.33273954343639089</v>
      </c>
      <c r="AW108" s="24">
        <f t="shared" si="92"/>
        <v>0.30015024675644408</v>
      </c>
      <c r="AX108" s="24">
        <f t="shared" si="93"/>
        <v>0.25699970042591058</v>
      </c>
      <c r="AY108" s="24">
        <f t="shared" si="94"/>
        <v>0.28702721778793649</v>
      </c>
      <c r="AZ108" s="24">
        <f t="shared" si="95"/>
        <v>0.51799353966444683</v>
      </c>
      <c r="BA108" s="24">
        <f t="shared" si="96"/>
        <v>0.20494409731813623</v>
      </c>
      <c r="BB108" s="24">
        <f t="shared" si="97"/>
        <v>0.32879903977883473</v>
      </c>
      <c r="BC108" s="24">
        <f t="shared" si="98"/>
        <v>0.29158627592350794</v>
      </c>
      <c r="BD108" s="24">
        <f t="shared" si="99"/>
        <v>0.35495152100059757</v>
      </c>
      <c r="BE108" s="24">
        <f t="shared" si="100"/>
        <v>0.36459810833550188</v>
      </c>
      <c r="BF108" s="24">
        <f t="shared" si="101"/>
        <v>0.80816837231469152</v>
      </c>
      <c r="BG108" s="24">
        <f t="shared" si="102"/>
        <v>0.56970608557499203</v>
      </c>
      <c r="BH108" s="24">
        <f t="shared" si="103"/>
        <v>0.28356171738152613</v>
      </c>
      <c r="BI108" s="24">
        <f t="shared" si="104"/>
        <v>0.1118135232743771</v>
      </c>
      <c r="BJ108" s="24">
        <f t="shared" si="105"/>
        <v>0.35258380033456849</v>
      </c>
      <c r="BK108" s="24">
        <f t="shared" si="106"/>
        <v>0.39958202077499094</v>
      </c>
      <c r="BL108" s="24">
        <f t="shared" si="107"/>
        <v>0.33273021180768847</v>
      </c>
      <c r="BM108" s="24">
        <f t="shared" si="108"/>
        <v>0.30954354961115826</v>
      </c>
      <c r="BN108" s="24">
        <f t="shared" si="109"/>
        <v>0.32610952132315729</v>
      </c>
      <c r="BO108" s="24">
        <f t="shared" si="110"/>
        <v>0.27916763255899868</v>
      </c>
      <c r="BP108" s="24" t="e">
        <f t="shared" si="111"/>
        <v>#DIV/0!</v>
      </c>
      <c r="BQ108" s="24">
        <f t="shared" si="112"/>
        <v>0.30297071977930967</v>
      </c>
      <c r="BR108" s="21"/>
      <c r="BS108" s="35">
        <f t="shared" si="113"/>
        <v>45839</v>
      </c>
      <c r="BT108" s="24">
        <f t="shared" si="58"/>
        <v>4.2955551389442653E-3</v>
      </c>
      <c r="BU108" s="24">
        <f t="shared" si="49"/>
        <v>2.1222450571650549E-4</v>
      </c>
      <c r="BV108" s="24">
        <f t="shared" si="50"/>
        <v>5.3021346176128196E-4</v>
      </c>
      <c r="BW108" s="24">
        <f t="shared" si="65"/>
        <v>2.6175003753213318E-3</v>
      </c>
      <c r="BX108" s="24">
        <f t="shared" si="66"/>
        <v>8.8703668715377757E-4</v>
      </c>
      <c r="BY108" s="24">
        <f t="shared" si="67"/>
        <v>3.3748695569197891E-4</v>
      </c>
      <c r="BZ108" s="24">
        <f t="shared" si="114"/>
        <v>2.5469280464029192E-3</v>
      </c>
      <c r="CA108" s="24">
        <f t="shared" si="115"/>
        <v>5.6091903560719016E-4</v>
      </c>
      <c r="CB108" s="24">
        <f t="shared" si="116"/>
        <v>1.635670640266509E-3</v>
      </c>
      <c r="CC108" s="24">
        <f t="shared" si="117"/>
        <v>5.5527920966491932E-4</v>
      </c>
      <c r="CD108" s="24">
        <f t="shared" si="118"/>
        <v>2.2787327427135607E-3</v>
      </c>
      <c r="CE108" s="24">
        <f t="shared" si="119"/>
        <v>5.9348950393683106E-4</v>
      </c>
      <c r="CF108" s="24">
        <f t="shared" si="120"/>
        <v>1.7051036303181069E-2</v>
      </c>
    </row>
    <row r="109" spans="1:84" x14ac:dyDescent="0.25">
      <c r="A109" s="31">
        <f>+[1]NEA!A110</f>
        <v>45870</v>
      </c>
      <c r="B109" s="17">
        <f>+[1]NEA!B110</f>
        <v>9055.1527000000006</v>
      </c>
      <c r="C109" s="17">
        <f>+[1]NEA!C110</f>
        <v>9184.9274000000005</v>
      </c>
      <c r="D109" s="17">
        <f>+[1]NEA!D110</f>
        <v>7008.4080000000004</v>
      </c>
      <c r="E109" s="17">
        <f>+[1]NEA!E110</f>
        <v>6709.7412999999997</v>
      </c>
      <c r="F109" s="17">
        <f>+[1]NEA!F110</f>
        <v>11437.702300000001</v>
      </c>
      <c r="G109" s="17">
        <f>+[1]NEA!G110</f>
        <v>7721.7076999999999</v>
      </c>
      <c r="H109" s="17">
        <f>+[1]NEA!H110</f>
        <v>10951.804</v>
      </c>
      <c r="I109" s="17">
        <f>+[1]NEA!I110</f>
        <v>10340.953600000001</v>
      </c>
      <c r="J109" s="17">
        <f>+[1]NEA!J110</f>
        <v>8352.4136999999992</v>
      </c>
      <c r="K109" s="17">
        <f>+[1]NEA!K110</f>
        <v>7997.5686999999998</v>
      </c>
      <c r="L109" s="17">
        <f>+[1]NEA!L110</f>
        <v>7867.8442999999997</v>
      </c>
      <c r="M109" s="17">
        <f>+[1]NEA!M110</f>
        <v>10774.047500000001</v>
      </c>
      <c r="N109" s="17">
        <f>+[1]NEA!N110</f>
        <v>9185.5640000000003</v>
      </c>
      <c r="O109" s="18">
        <f>+[1]NEA!R110</f>
        <v>7169.2323999999999</v>
      </c>
      <c r="P109" s="19">
        <f>+[1]NEA!S110</f>
        <v>9048.9734000000008</v>
      </c>
      <c r="Q109" s="20">
        <f>+[1]NEA!T110</f>
        <v>10411.131799999999</v>
      </c>
      <c r="R109" s="18">
        <f t="shared" ref="R109" si="121">+SUMPRODUCT($C$3:$N$3,C109:N109)</f>
        <v>9054.9071435599981</v>
      </c>
      <c r="S109" s="19">
        <f t="shared" si="52"/>
        <v>8531.8182039686908</v>
      </c>
      <c r="T109" s="19">
        <f t="shared" si="53"/>
        <v>8014.6622379391783</v>
      </c>
      <c r="U109" s="19">
        <f t="shared" si="54"/>
        <v>7542.3608186030424</v>
      </c>
      <c r="V109" s="19"/>
      <c r="W109" s="20">
        <f t="shared" si="55"/>
        <v>8534.4659713273595</v>
      </c>
      <c r="X109" s="21"/>
      <c r="Y109" s="41">
        <f t="shared" ref="Y109" si="122">+B109/B108-1</f>
        <v>1.6846544217424375E-2</v>
      </c>
      <c r="Z109" s="24">
        <f t="shared" ref="Z109" si="123">+C109/C108-1</f>
        <v>1.4053613487998051E-2</v>
      </c>
      <c r="AA109" s="24">
        <f t="shared" ref="AA109" si="124">+D109/D108-1</f>
        <v>2.0514942130793967E-2</v>
      </c>
      <c r="AB109" s="24">
        <f t="shared" ref="AB109" si="125">+E109/E108-1</f>
        <v>-5.0099015712211648E-3</v>
      </c>
      <c r="AC109" s="24">
        <f t="shared" ref="AC109" si="126">+F109/F108-1</f>
        <v>2.9495443103968455E-2</v>
      </c>
      <c r="AD109" s="24">
        <f t="shared" ref="AD109" si="127">+G109/G108-1</f>
        <v>5.5637308993445878E-3</v>
      </c>
      <c r="AE109" s="24">
        <f t="shared" ref="AE109" si="128">+H109/H108-1</f>
        <v>2.3521098393118889E-2</v>
      </c>
      <c r="AF109" s="24">
        <f t="shared" ref="AF109" si="129">+I109/I108-1</f>
        <v>2.6007690220605673E-2</v>
      </c>
      <c r="AG109" s="24">
        <f t="shared" ref="AG109" si="130">+J109/J108-1</f>
        <v>1.6369726868180612E-2</v>
      </c>
      <c r="AH109" s="24">
        <f t="shared" ref="AH109" si="131">+K109/K108-1</f>
        <v>7.6595960964602749E-3</v>
      </c>
      <c r="AI109" s="24">
        <f t="shared" ref="AI109" si="132">+L109/L108-1</f>
        <v>2.5599351695757333E-2</v>
      </c>
      <c r="AJ109" s="24">
        <f t="shared" ref="AJ109" si="133">+M109/M108-1</f>
        <v>3.8139400694035652E-2</v>
      </c>
      <c r="AK109" s="24">
        <f t="shared" ref="AK109" si="134">+N109/N108-1</f>
        <v>1.8858619424522161E-2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1.6844526431836426E-2</v>
      </c>
      <c r="AP109" s="24">
        <f t="shared" ref="AP109" si="139">+S109/S108-1</f>
        <v>1.2793015142371633E-2</v>
      </c>
      <c r="AQ109" s="24">
        <f t="shared" ref="AQ109" si="140">+T109/T108-1</f>
        <v>1.0573485764848289E-2</v>
      </c>
      <c r="AR109" s="24">
        <f t="shared" ref="AR109" si="141">+U109/U108-1</f>
        <v>4.0549103669005326E-3</v>
      </c>
      <c r="AS109" s="24" t="e">
        <f t="shared" ref="AS109" si="142">+V109/V108-1</f>
        <v>#DIV/0!</v>
      </c>
      <c r="AT109" s="24">
        <f t="shared" ref="AT109" si="143">+W109/W108-1</f>
        <v>1.3299224129187825E-2</v>
      </c>
      <c r="AU109" s="21"/>
      <c r="AV109" s="24">
        <f t="shared" ref="AV109" si="144">+B109/B97-1</f>
        <v>0.29850236088269622</v>
      </c>
      <c r="AW109" s="24">
        <f t="shared" ref="AW109" si="145">+C109/C97-1</f>
        <v>0.25300755225065741</v>
      </c>
      <c r="AX109" s="24">
        <f t="shared" ref="AX109" si="146">+D109/D97-1</f>
        <v>0.23868447277982319</v>
      </c>
      <c r="AY109" s="24">
        <f t="shared" ref="AY109" si="147">+E109/E97-1</f>
        <v>0.25397991379387364</v>
      </c>
      <c r="AZ109" s="24">
        <f t="shared" ref="AZ109" si="148">+F109/F97-1</f>
        <v>0.49305493386826771</v>
      </c>
      <c r="BA109" s="24">
        <f t="shared" ref="BA109" si="149">+G109/G97-1</f>
        <v>0.16550442116771991</v>
      </c>
      <c r="BB109" s="24">
        <f t="shared" ref="BB109" si="150">+H109/H97-1</f>
        <v>0.31032184183723133</v>
      </c>
      <c r="BC109" s="24">
        <f t="shared" ref="BC109" si="151">+I109/I97-1</f>
        <v>0.27998133627581434</v>
      </c>
      <c r="BD109" s="24">
        <f t="shared" ref="BD109" si="152">+J109/J97-1</f>
        <v>0.31523976702575962</v>
      </c>
      <c r="BE109" s="24">
        <f t="shared" ref="BE109" si="153">+K109/K97-1</f>
        <v>0.31243152358116011</v>
      </c>
      <c r="BF109" s="24">
        <f t="shared" ref="BF109" si="154">+L109/L97-1</f>
        <v>0.77627486026910586</v>
      </c>
      <c r="BG109" s="24">
        <f t="shared" ref="BG109" si="155">+M109/M97-1</f>
        <v>0.53387755232205691</v>
      </c>
      <c r="BH109" s="24">
        <f t="shared" ref="BH109" si="156">+N109/N97-1</f>
        <v>0.27993685679545321</v>
      </c>
      <c r="BI109" s="24">
        <f t="shared" ref="BI109" si="157">+O109/O97-1</f>
        <v>4.4563504408172916E-2</v>
      </c>
      <c r="BJ109" s="24">
        <f t="shared" ref="BJ109" si="158">+P109/P97-1</f>
        <v>0.32091263083901422</v>
      </c>
      <c r="BK109" s="24">
        <f t="shared" ref="BK109" si="159">+Q109/Q97-1</f>
        <v>0.38113606136554834</v>
      </c>
      <c r="BL109" s="24">
        <f t="shared" ref="BL109" si="160">+R109/R97-1</f>
        <v>0.29848962135218282</v>
      </c>
      <c r="BM109" s="24">
        <f t="shared" ref="BM109" si="161">+S109/S97-1</f>
        <v>0.26918273624696076</v>
      </c>
      <c r="BN109" s="24">
        <f t="shared" ref="BN109" si="162">+T109/T97-1</f>
        <v>0.29210051270302539</v>
      </c>
      <c r="BO109" s="24">
        <f t="shared" ref="BO109" si="163">+U109/U97-1</f>
        <v>0.24415187701244645</v>
      </c>
      <c r="BP109" s="24" t="e">
        <f t="shared" ref="BP109" si="164">+V109/V97-1</f>
        <v>#DIV/0!</v>
      </c>
      <c r="BQ109" s="24">
        <f t="shared" ref="BQ109" si="165">+W109/W97-1</f>
        <v>0.27584864829443534</v>
      </c>
      <c r="BR109" s="21"/>
      <c r="BS109" s="35">
        <f t="shared" ref="BS109" si="166">+A109</f>
        <v>45870</v>
      </c>
      <c r="BT109" s="24">
        <f t="shared" ref="BT109" si="167">(C109-C108)/$B108*C$3</f>
        <v>5.0473122408517352E-3</v>
      </c>
      <c r="BU109" s="24">
        <f t="shared" ref="BU109" si="168">(D109-D108)/$B108*D$3</f>
        <v>5.7587911330230803E-4</v>
      </c>
      <c r="BV109" s="24">
        <f t="shared" ref="BV109" si="169">(E109-E108)/$B108*E$3</f>
        <v>-4.4008223572655113E-4</v>
      </c>
      <c r="BW109" s="24">
        <f t="shared" ref="BW109" si="170">(F109-F108)/$B108*F$3</f>
        <v>2.9843501544951903E-3</v>
      </c>
      <c r="BX109" s="24">
        <f t="shared" ref="BX109" si="171">(G109-G108)/$B108*G$3</f>
        <v>3.7325798651833365E-4</v>
      </c>
      <c r="BY109" s="24">
        <f t="shared" ref="BY109" si="172">(H109-H108)/$B108*H$3</f>
        <v>1.4865921830243527E-3</v>
      </c>
      <c r="BZ109" s="24">
        <f t="shared" ref="BZ109" si="173">(I109-I108)/$B108*I$3</f>
        <v>2.8346385095695428E-3</v>
      </c>
      <c r="CA109" s="24">
        <f t="shared" ref="CA109" si="174">(J109-J108)/$B108*J$3</f>
        <v>4.2600084086344447E-4</v>
      </c>
      <c r="CB109" s="24">
        <f t="shared" ref="CB109" si="175">(K109-K108)/$B108*K$3</f>
        <v>4.2598492644465837E-4</v>
      </c>
      <c r="CC109" s="24">
        <f t="shared" ref="CC109" si="176">(L109-L108)/$B108*L$3</f>
        <v>2.9992007305450371E-4</v>
      </c>
      <c r="CD109" s="24">
        <f t="shared" ref="CD109" si="177">(M109-M108)/$B108*M$3</f>
        <v>2.2001987505631602E-3</v>
      </c>
      <c r="CE109" s="24">
        <f t="shared" ref="CE109" si="178">(N109-N108)/$B108*N$3</f>
        <v>6.3005052592146095E-4</v>
      </c>
      <c r="CF109" s="24">
        <f t="shared" ref="CF109" si="179">+SUM(BT109:CE109)</f>
        <v>1.6844103068882142E-2</v>
      </c>
    </row>
    <row r="110" spans="1:84" x14ac:dyDescent="0.25">
      <c r="A110" s="31">
        <f>+[1]NEA!A111</f>
        <v>45901</v>
      </c>
      <c r="B110" s="17">
        <f>+[1]NEA!B111</f>
        <v>9217.6682000000001</v>
      </c>
      <c r="C110" s="17">
        <f>+[1]NEA!C111</f>
        <v>9358.7021999999997</v>
      </c>
      <c r="D110" s="17">
        <f>+[1]NEA!D111</f>
        <v>7095.9378999999999</v>
      </c>
      <c r="E110" s="17">
        <f>+[1]NEA!E111</f>
        <v>6875.5295999999998</v>
      </c>
      <c r="F110" s="17">
        <f>+[1]NEA!F111</f>
        <v>11745.5798</v>
      </c>
      <c r="G110" s="17">
        <f>+[1]NEA!G111</f>
        <v>7774.5380999999998</v>
      </c>
      <c r="H110" s="17">
        <f>+[1]NEA!H111</f>
        <v>11138.408299999999</v>
      </c>
      <c r="I110" s="17">
        <f>+[1]NEA!I111</f>
        <v>10614.9465</v>
      </c>
      <c r="J110" s="17">
        <f>+[1]NEA!J111</f>
        <v>8500.6162999999997</v>
      </c>
      <c r="K110" s="17">
        <f>+[1]NEA!K111</f>
        <v>8048.2424000000001</v>
      </c>
      <c r="L110" s="17">
        <f>+[1]NEA!L111</f>
        <v>7982.2184999999999</v>
      </c>
      <c r="M110" s="17">
        <f>+[1]NEA!M111</f>
        <v>10792.572099999999</v>
      </c>
      <c r="N110" s="17">
        <f>+[1]NEA!N111</f>
        <v>9296.3032999999996</v>
      </c>
      <c r="O110" s="18">
        <f>+[1]NEA!R111</f>
        <v>7458.8014000000003</v>
      </c>
      <c r="P110" s="19">
        <f>+[1]NEA!S111</f>
        <v>9186.1980999999996</v>
      </c>
      <c r="Q110" s="20">
        <f>+[1]NEA!T111</f>
        <v>10584.041999999999</v>
      </c>
      <c r="R110" s="18">
        <f t="shared" ref="R110" si="180">+SUMPRODUCT($C$3:$N$3,C110:N110)</f>
        <v>9217.4327353400004</v>
      </c>
      <c r="S110" s="19">
        <f t="shared" si="52"/>
        <v>8663.1296865833556</v>
      </c>
      <c r="T110" s="19">
        <f t="shared" si="53"/>
        <v>8106.4102491585463</v>
      </c>
      <c r="U110" s="19">
        <f t="shared" si="54"/>
        <v>7646.6418825726141</v>
      </c>
      <c r="V110" s="19"/>
      <c r="W110" s="20">
        <f t="shared" si="55"/>
        <v>8684.6926614503027</v>
      </c>
      <c r="X110" s="21"/>
      <c r="Y110" s="41">
        <f t="shared" ref="Y110" si="181">+B110/B109-1</f>
        <v>1.7947295355935866E-2</v>
      </c>
      <c r="Z110" s="24">
        <f t="shared" ref="Z110" si="182">+C110/C109-1</f>
        <v>1.8919561628761405E-2</v>
      </c>
      <c r="AA110" s="24">
        <f t="shared" ref="AA110" si="183">+D110/D109-1</f>
        <v>1.2489270031082578E-2</v>
      </c>
      <c r="AB110" s="24">
        <f t="shared" ref="AB110" si="184">+E110/E109-1</f>
        <v>2.4708597930593879E-2</v>
      </c>
      <c r="AC110" s="24">
        <f t="shared" ref="AC110" si="185">+F110/F109-1</f>
        <v>2.6917775259808874E-2</v>
      </c>
      <c r="AD110" s="24">
        <f t="shared" ref="AD110" si="186">+G110/G109-1</f>
        <v>6.8418026235310681E-3</v>
      </c>
      <c r="AE110" s="24">
        <f t="shared" ref="AE110" si="187">+H110/H109-1</f>
        <v>1.7038681481151396E-2</v>
      </c>
      <c r="AF110" s="24">
        <f t="shared" ref="AF110" si="188">+I110/I109-1</f>
        <v>2.6495902660272908E-2</v>
      </c>
      <c r="AG110" s="24">
        <f t="shared" ref="AG110" si="189">+J110/J109-1</f>
        <v>1.7743685277466614E-2</v>
      </c>
      <c r="AH110" s="24">
        <f t="shared" ref="AH110" si="190">+K110/K109-1</f>
        <v>6.3361381315798493E-3</v>
      </c>
      <c r="AI110" s="24">
        <f t="shared" ref="AI110" si="191">+L110/L109-1</f>
        <v>1.4536917056175103E-2</v>
      </c>
      <c r="AJ110" s="24">
        <f t="shared" ref="AJ110" si="192">+M110/M109-1</f>
        <v>1.7193724085584616E-3</v>
      </c>
      <c r="AK110" s="24">
        <f t="shared" ref="AK110" si="193">+N110/N109-1</f>
        <v>1.2055797553639502E-2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1.7948896571025941E-2</v>
      </c>
      <c r="AP110" s="24">
        <f t="shared" ref="AP110" si="198">+S110/S109-1</f>
        <v>1.5390797069912088E-2</v>
      </c>
      <c r="AQ110" s="24">
        <f t="shared" ref="AQ110" si="199">+T110/T109-1</f>
        <v>1.1447520618530715E-2</v>
      </c>
      <c r="AR110" s="24">
        <f t="shared" ref="AR110" si="200">+U110/U109-1</f>
        <v>1.3826050818513735E-2</v>
      </c>
      <c r="AS110" s="24" t="e">
        <f t="shared" ref="AS110" si="201">+V110/V109-1</f>
        <v>#DIV/0!</v>
      </c>
      <c r="AT110" s="24">
        <f t="shared" ref="AT110" si="202">+W110/W109-1</f>
        <v>1.7602353870488141E-2</v>
      </c>
      <c r="AU110" s="21"/>
      <c r="AV110" s="24">
        <f t="shared" ref="AV110" si="203">+B110/B98-1</f>
        <v>0.28000596894739282</v>
      </c>
      <c r="AW110" s="24">
        <f t="shared" ref="AW110" si="204">+C110/C98-1</f>
        <v>0.246974760822124</v>
      </c>
      <c r="AX110" s="24">
        <f t="shared" ref="AX110" si="205">+D110/D98-1</f>
        <v>0.23369617809888465</v>
      </c>
      <c r="AY110" s="24">
        <f t="shared" ref="AY110" si="206">+E110/E98-1</f>
        <v>0.22855496452269097</v>
      </c>
      <c r="AZ110" s="24">
        <f t="shared" ref="AZ110" si="207">+F110/F98-1</f>
        <v>0.42234043702313384</v>
      </c>
      <c r="BA110" s="24">
        <f t="shared" ref="BA110" si="208">+G110/G98-1</f>
        <v>0.14892642517827892</v>
      </c>
      <c r="BB110" s="24">
        <f t="shared" ref="BB110" si="209">+H110/H98-1</f>
        <v>0.28197702707258276</v>
      </c>
      <c r="BC110" s="24">
        <f t="shared" ref="BC110" si="210">+I110/I98-1</f>
        <v>0.28443645644230164</v>
      </c>
      <c r="BD110" s="24">
        <f t="shared" ref="BD110" si="211">+J110/J98-1</f>
        <v>0.31544747969251086</v>
      </c>
      <c r="BE110" s="24">
        <f t="shared" ref="BE110" si="212">+K110/K98-1</f>
        <v>0.25877245542229477</v>
      </c>
      <c r="BF110" s="24">
        <f t="shared" ref="BF110" si="213">+L110/L98-1</f>
        <v>0.74991794332788708</v>
      </c>
      <c r="BG110" s="24">
        <f t="shared" ref="BG110" si="214">+M110/M98-1</f>
        <v>0.49355268370353866</v>
      </c>
      <c r="BH110" s="24">
        <f t="shared" ref="BH110" si="215">+N110/N98-1</f>
        <v>0.26475189169201019</v>
      </c>
      <c r="BI110" s="24">
        <f t="shared" ref="BI110" si="216">+O110/O98-1</f>
        <v>5.8224812745332866E-2</v>
      </c>
      <c r="BJ110" s="24">
        <f t="shared" ref="BJ110" si="217">+P110/P98-1</f>
        <v>0.30068387509178818</v>
      </c>
      <c r="BK110" s="24">
        <f t="shared" ref="BK110" si="218">+Q110/Q98-1</f>
        <v>0.34690045952615178</v>
      </c>
      <c r="BL110" s="24">
        <f t="shared" ref="BL110" si="219">+R110/R98-1</f>
        <v>0.27999682206182808</v>
      </c>
      <c r="BM110" s="24">
        <f t="shared" ref="BM110" si="220">+S110/S98-1</f>
        <v>0.25310509872166054</v>
      </c>
      <c r="BN110" s="24">
        <f t="shared" ref="BN110" si="221">+T110/T98-1</f>
        <v>0.26244329661034982</v>
      </c>
      <c r="BO110" s="24">
        <f t="shared" ref="BO110" si="222">+U110/U98-1</f>
        <v>0.21695166776338737</v>
      </c>
      <c r="BP110" s="24" t="e">
        <f t="shared" ref="BP110" si="223">+V110/V98-1</f>
        <v>#DIV/0!</v>
      </c>
      <c r="BQ110" s="24">
        <f t="shared" ref="BQ110" si="224">+W110/W98-1</f>
        <v>0.25751451468425324</v>
      </c>
      <c r="BR110" s="21"/>
      <c r="BS110" s="35">
        <f t="shared" ref="BS110" si="225">+A110</f>
        <v>45901</v>
      </c>
      <c r="BT110" s="24">
        <f t="shared" ref="BT110" si="226">(C110-C109)/$B109*C$3</f>
        <v>6.7762393316680054E-3</v>
      </c>
      <c r="BU110" s="24">
        <f t="shared" ref="BU110" si="227">(D110-D109)/$B109*D$3</f>
        <v>3.5185363135841797E-4</v>
      </c>
      <c r="BV110" s="24">
        <f t="shared" ref="BV110" si="228">(E110-E109)/$B109*E$3</f>
        <v>2.123812092092055E-3</v>
      </c>
      <c r="BW110" s="24">
        <f t="shared" ref="BW110" si="229">(F110-F109)/$B109*F$3</f>
        <v>2.7574206727623597E-3</v>
      </c>
      <c r="BX110" s="24">
        <f t="shared" ref="BX110" si="230">(G110-G109)/$B109*G$3</f>
        <v>4.5390787501573405E-4</v>
      </c>
      <c r="BY110" s="24">
        <f t="shared" ref="BY110" si="231">(H110-H109)/$B109*H$3</f>
        <v>1.0839558983914152E-3</v>
      </c>
      <c r="BZ110" s="24">
        <f t="shared" ref="BZ110" si="232">(I110-I109)/$B109*I$3</f>
        <v>2.9138676225747054E-3</v>
      </c>
      <c r="CA110" s="24">
        <f t="shared" ref="CA110" si="233">(J110-J109)/$B109*J$3</f>
        <v>4.6153979490594512E-4</v>
      </c>
      <c r="CB110" s="24">
        <f t="shared" ref="CB110" si="234">(K110-K109)/$B109*K$3</f>
        <v>3.4919774240803439E-4</v>
      </c>
      <c r="CC110" s="24">
        <f t="shared" ref="CC110" si="235">(L110-L109)/$B109*L$3</f>
        <v>1.7177944663484277E-4</v>
      </c>
      <c r="CD110" s="24">
        <f t="shared" ref="CD110" si="236">(M110-M109)/$B109*M$3</f>
        <v>1.0126474178618122E-4</v>
      </c>
      <c r="CE110" s="24">
        <f t="shared" ref="CE110" si="237">(N110-N109)/$B109*N$3</f>
        <v>4.0357098561131675E-4</v>
      </c>
      <c r="CF110" s="24">
        <f t="shared" ref="CF110" si="238">+SUM(BT110:CE110)</f>
        <v>1.7948409835209012E-2</v>
      </c>
    </row>
    <row r="111" spans="1:84" x14ac:dyDescent="0.25">
      <c r="A111" s="31">
        <f>+[1]NEA!A112</f>
        <v>45931</v>
      </c>
      <c r="B111" s="17">
        <f>+[1]NEA!B112</f>
        <v>9419.0223999999998</v>
      </c>
      <c r="C111" s="17">
        <f>+[1]NEA!C112</f>
        <v>9563.1121000000003</v>
      </c>
      <c r="D111" s="17">
        <f>+[1]NEA!D112</f>
        <v>7285.3433000000005</v>
      </c>
      <c r="E111" s="17">
        <f>+[1]NEA!E112</f>
        <v>6992.7318999999998</v>
      </c>
      <c r="F111" s="17">
        <f>+[1]NEA!F112</f>
        <v>11980.707200000001</v>
      </c>
      <c r="G111" s="17">
        <f>+[1]NEA!G112</f>
        <v>7824.4949999999999</v>
      </c>
      <c r="H111" s="17">
        <f>+[1]NEA!H112</f>
        <v>11379.4463</v>
      </c>
      <c r="I111" s="17">
        <f>+[1]NEA!I112</f>
        <v>10966.1702</v>
      </c>
      <c r="J111" s="17">
        <f>+[1]NEA!J112</f>
        <v>8682.7204999999994</v>
      </c>
      <c r="K111" s="17">
        <f>+[1]NEA!K112</f>
        <v>8240.8642999999993</v>
      </c>
      <c r="L111" s="17">
        <f>+[1]NEA!L112</f>
        <v>8017.1427999999996</v>
      </c>
      <c r="M111" s="17">
        <f>+[1]NEA!M112</f>
        <v>11072.050499999999</v>
      </c>
      <c r="N111" s="17">
        <f>+[1]NEA!N112</f>
        <v>9531.5792999999994</v>
      </c>
      <c r="O111" s="18">
        <f>+[1]NEA!R112</f>
        <v>7624.7311</v>
      </c>
      <c r="P111" s="19">
        <f>+[1]NEA!S112</f>
        <v>9389.3598999999995</v>
      </c>
      <c r="Q111" s="20">
        <f>+[1]NEA!T112</f>
        <v>10803.2528</v>
      </c>
      <c r="R111" s="18">
        <f t="shared" ref="R111" si="239">+SUMPRODUCT($C$3:$N$3,C111:N111)</f>
        <v>9418.7848187400014</v>
      </c>
      <c r="S111" s="19">
        <f t="shared" si="52"/>
        <v>8841.8875844548184</v>
      </c>
      <c r="T111" s="19">
        <f t="shared" si="53"/>
        <v>8257.2812529377043</v>
      </c>
      <c r="U111" s="19">
        <f t="shared" si="54"/>
        <v>7775.5002096127246</v>
      </c>
      <c r="V111" s="19"/>
      <c r="W111" s="20">
        <f t="shared" si="55"/>
        <v>8870.9347498228799</v>
      </c>
      <c r="X111" s="21"/>
      <c r="Y111" s="41">
        <f t="shared" ref="Y111" si="240">+B111/B110-1</f>
        <v>2.1844374914688158E-2</v>
      </c>
      <c r="Z111" s="24">
        <f t="shared" ref="Z111" si="241">+C111/C110-1</f>
        <v>2.184169296465055E-2</v>
      </c>
      <c r="AA111" s="24">
        <f t="shared" ref="AA111" si="242">+D111/D110-1</f>
        <v>2.6692088159339766E-2</v>
      </c>
      <c r="AB111" s="24">
        <f t="shared" ref="AB111" si="243">+E111/E110-1</f>
        <v>1.7046294150198982E-2</v>
      </c>
      <c r="AC111" s="24">
        <f t="shared" ref="AC111" si="244">+F111/F110-1</f>
        <v>2.0018373209639284E-2</v>
      </c>
      <c r="AD111" s="24">
        <f t="shared" ref="AD111" si="245">+G111/G110-1</f>
        <v>6.4257064995283386E-3</v>
      </c>
      <c r="AE111" s="24">
        <f t="shared" ref="AE111" si="246">+H111/H110-1</f>
        <v>2.1640255367546546E-2</v>
      </c>
      <c r="AF111" s="24">
        <f t="shared" ref="AF111" si="247">+I111/I110-1</f>
        <v>3.3087656164823898E-2</v>
      </c>
      <c r="AG111" s="24">
        <f t="shared" ref="AG111" si="248">+J111/J110-1</f>
        <v>2.1422470274302219E-2</v>
      </c>
      <c r="AH111" s="24">
        <f t="shared" ref="AH111" si="249">+K111/K110-1</f>
        <v>2.3933411846541741E-2</v>
      </c>
      <c r="AI111" s="24">
        <f t="shared" ref="AI111" si="250">+L111/L110-1</f>
        <v>4.3752623409143432E-3</v>
      </c>
      <c r="AJ111" s="24">
        <f t="shared" ref="AJ111" si="251">+M111/M110-1</f>
        <v>2.5895439697827038E-2</v>
      </c>
      <c r="AK111" s="24">
        <f t="shared" ref="AK111" si="252">+N111/N110-1</f>
        <v>2.5308554638056924E-2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2.1844703311802771E-2</v>
      </c>
      <c r="AP111" s="24">
        <f t="shared" ref="AP111" si="257">+S111/S110-1</f>
        <v>2.063433243395929E-2</v>
      </c>
      <c r="AQ111" s="24">
        <f t="shared" ref="AQ111" si="258">+T111/T110-1</f>
        <v>1.8611321058518815E-2</v>
      </c>
      <c r="AR111" s="24">
        <f t="shared" ref="AR111" si="259">+U111/U110-1</f>
        <v>1.6851623107104086E-2</v>
      </c>
      <c r="AS111" s="24" t="e">
        <f t="shared" ref="AS111" si="260">+V111/V110-1</f>
        <v>#DIV/0!</v>
      </c>
      <c r="AT111" s="24">
        <f t="shared" ref="AT111" si="261">+W111/W110-1</f>
        <v>2.1444868072219903E-2</v>
      </c>
      <c r="AU111" s="21"/>
      <c r="AV111" s="24">
        <f t="shared" ref="AV111" si="262">+B111/B99-1</f>
        <v>0.27528893708230284</v>
      </c>
      <c r="AW111" s="24">
        <f t="shared" ref="AW111" si="263">+C111/C99-1</f>
        <v>0.25997768957847045</v>
      </c>
      <c r="AX111" s="24">
        <f t="shared" ref="AX111" si="264">+D111/D99-1</f>
        <v>0.24117392722606756</v>
      </c>
      <c r="AY111" s="24">
        <f t="shared" ref="AY111" si="265">+E111/E99-1</f>
        <v>0.19048409394047416</v>
      </c>
      <c r="AZ111" s="24">
        <f t="shared" ref="AZ111" si="266">+F111/F99-1</f>
        <v>0.35358534497515248</v>
      </c>
      <c r="BA111" s="24">
        <f t="shared" ref="BA111" si="267">+G111/G99-1</f>
        <v>0.13003300804768303</v>
      </c>
      <c r="BB111" s="24">
        <f t="shared" ref="BB111" si="268">+H111/H99-1</f>
        <v>0.27089673397933534</v>
      </c>
      <c r="BC111" s="24">
        <f t="shared" ref="BC111" si="269">+I111/I99-1</f>
        <v>0.31882423893501288</v>
      </c>
      <c r="BD111" s="24">
        <f t="shared" ref="BD111" si="270">+J111/J99-1</f>
        <v>0.323176528083021</v>
      </c>
      <c r="BE111" s="24">
        <f t="shared" ref="BE111" si="271">+K111/K99-1</f>
        <v>0.25623921456819998</v>
      </c>
      <c r="BF111" s="24">
        <f t="shared" ref="BF111" si="272">+L111/L99-1</f>
        <v>0.73331489282296514</v>
      </c>
      <c r="BG111" s="24">
        <f t="shared" ref="BG111" si="273">+M111/M99-1</f>
        <v>0.45831637273379666</v>
      </c>
      <c r="BH111" s="24">
        <f t="shared" ref="BH111" si="274">+N111/N99-1</f>
        <v>0.2620049748387574</v>
      </c>
      <c r="BI111" s="24">
        <f t="shared" ref="BI111" si="275">+O111/O99-1</f>
        <v>6.4645011586608625E-2</v>
      </c>
      <c r="BJ111" s="24">
        <f t="shared" ref="BJ111" si="276">+P111/P99-1</f>
        <v>0.29681298154369817</v>
      </c>
      <c r="BK111" s="24">
        <f t="shared" ref="BK111" si="277">+Q111/Q99-1</f>
        <v>0.33050058164779283</v>
      </c>
      <c r="BL111" s="24">
        <f t="shared" ref="BL111" si="278">+R111/R99-1</f>
        <v>0.27528760349947934</v>
      </c>
      <c r="BM111" s="24">
        <f t="shared" ref="BM111" si="279">+S111/S99-1</f>
        <v>0.25068222160080489</v>
      </c>
      <c r="BN111" s="24">
        <f t="shared" ref="BN111" si="280">+T111/T99-1</f>
        <v>0.24053334988620301</v>
      </c>
      <c r="BO111" s="24">
        <f t="shared" ref="BO111" si="281">+U111/U99-1</f>
        <v>0.19696604146749985</v>
      </c>
      <c r="BP111" s="24" t="e">
        <f t="shared" ref="BP111" si="282">+V111/V99-1</f>
        <v>#DIV/0!</v>
      </c>
      <c r="BQ111" s="24">
        <f t="shared" ref="BQ111" si="283">+W111/W99-1</f>
        <v>0.25272616761839517</v>
      </c>
      <c r="BR111" s="21"/>
      <c r="BS111" s="35">
        <f t="shared" ref="BS111" si="284">+A111</f>
        <v>45931</v>
      </c>
      <c r="BT111" s="24">
        <f t="shared" ref="BT111" si="285">(C111-C110)/$B110*C$3</f>
        <v>7.8303030792538399E-3</v>
      </c>
      <c r="BU111" s="24">
        <f t="shared" ref="BU111" si="286">(D111-D110)/$B110*D$3</f>
        <v>7.4795017681370012E-4</v>
      </c>
      <c r="BV111" s="24">
        <f t="shared" ref="BV111" si="287">(E111-E110)/$B110*E$3</f>
        <v>1.4749355807795286E-3</v>
      </c>
      <c r="BW111" s="24">
        <f t="shared" ref="BW111" si="288">(F111-F110)/$B110*F$3</f>
        <v>2.0687262468397486E-3</v>
      </c>
      <c r="BX111" s="24">
        <f t="shared" ref="BX111" si="289">(G111-G110)/$B110*G$3</f>
        <v>4.2165184683041758E-4</v>
      </c>
      <c r="BY111" s="24">
        <f t="shared" ref="BY111" si="290">(H111-H110)/$B110*H$3</f>
        <v>1.3754670405688961E-3</v>
      </c>
      <c r="BZ111" s="24">
        <f t="shared" ref="BZ111" si="291">(I111-I110)/$B110*I$3</f>
        <v>3.669349077893696E-3</v>
      </c>
      <c r="CA111" s="24">
        <f t="shared" ref="CA111" si="292">(J111-J110)/$B110*J$3</f>
        <v>5.5711903797969135E-4</v>
      </c>
      <c r="CB111" s="24">
        <f t="shared" ref="CB111" si="293">(K111-K110)/$B110*K$3</f>
        <v>1.3039747471057757E-3</v>
      </c>
      <c r="CC111" s="24">
        <f t="shared" ref="CC111" si="294">(L111-L110)/$B110*L$3</f>
        <v>5.1528268288068287E-5</v>
      </c>
      <c r="CD111" s="24">
        <f t="shared" ref="CD111" si="295">(M111-M110)/$B110*M$3</f>
        <v>1.5008330197869345E-3</v>
      </c>
      <c r="CE111" s="24">
        <f t="shared" ref="CE111" si="296">(N111-N110)/$B110*N$3</f>
        <v>8.4230716831399884E-4</v>
      </c>
      <c r="CF111" s="24">
        <f t="shared" ref="CF111" si="297">+SUM(BT111:CE111)</f>
        <v>2.1844145290454295E-2</v>
      </c>
    </row>
    <row r="112" spans="1:84" x14ac:dyDescent="0.25">
      <c r="A112" s="31">
        <f>+[1]NEA!A113</f>
        <v>45962</v>
      </c>
      <c r="B112" s="17">
        <f>+[1]NEA!B113</f>
        <v>9642.9015999999992</v>
      </c>
      <c r="C112" s="17">
        <f>+[1]NEA!C113</f>
        <v>9864.3727999999992</v>
      </c>
      <c r="D112" s="17">
        <f>+[1]NEA!D113</f>
        <v>7347.7915999999996</v>
      </c>
      <c r="E112" s="17">
        <f>+[1]NEA!E113</f>
        <v>7017.8001999999997</v>
      </c>
      <c r="F112" s="17">
        <f>+[1]NEA!F113</f>
        <v>12202.0059</v>
      </c>
      <c r="G112" s="17">
        <f>+[1]NEA!G113</f>
        <v>7933.3471</v>
      </c>
      <c r="H112" s="17">
        <f>+[1]NEA!H113</f>
        <v>11620.670400000001</v>
      </c>
      <c r="I112" s="17">
        <f>+[1]NEA!I113</f>
        <v>11315.5995</v>
      </c>
      <c r="J112" s="17">
        <f>+[1]NEA!J113</f>
        <v>8924.4982999999993</v>
      </c>
      <c r="K112" s="17">
        <f>+[1]NEA!K113</f>
        <v>8388.8495000000003</v>
      </c>
      <c r="L112" s="17">
        <f>+[1]NEA!L113</f>
        <v>8092.1917999999996</v>
      </c>
      <c r="M112" s="17">
        <f>+[1]NEA!M113</f>
        <v>11433.915999999999</v>
      </c>
      <c r="N112" s="17">
        <f>+[1]NEA!N113</f>
        <v>9670.49</v>
      </c>
      <c r="O112" s="18">
        <f>+[1]NEA!R113</f>
        <v>7804.5636999999997</v>
      </c>
      <c r="P112" s="19">
        <f>+[1]NEA!S113</f>
        <v>9618.7963</v>
      </c>
      <c r="Q112" s="20">
        <f>+[1]NEA!T113</f>
        <v>11036.2353</v>
      </c>
      <c r="R112" s="18">
        <f t="shared" ref="R112" si="298">+SUMPRODUCT($C$3:$N$3,C112:N112)</f>
        <v>9642.6649322199992</v>
      </c>
      <c r="S112" s="19">
        <f t="shared" si="52"/>
        <v>9050.2857708047213</v>
      </c>
      <c r="T112" s="19">
        <f t="shared" si="53"/>
        <v>8384.5540253321524</v>
      </c>
      <c r="U112" s="19">
        <f t="shared" si="54"/>
        <v>7862.6196624481317</v>
      </c>
      <c r="V112" s="19"/>
      <c r="W112" s="20">
        <f t="shared" si="55"/>
        <v>9036.3279054177965</v>
      </c>
      <c r="X112" s="21"/>
      <c r="Y112" s="41">
        <f t="shared" ref="Y112" si="299">+B112/B111-1</f>
        <v>2.3768836137389338E-2</v>
      </c>
      <c r="Z112" s="24">
        <f t="shared" ref="Z112" si="300">+C112/C111-1</f>
        <v>3.1502370446959249E-2</v>
      </c>
      <c r="AA112" s="24">
        <f t="shared" ref="AA112" si="301">+D112/D111-1</f>
        <v>8.5717717653743808E-3</v>
      </c>
      <c r="AB112" s="24">
        <f t="shared" ref="AB112" si="302">+E112/E111-1</f>
        <v>3.5849079241834225E-3</v>
      </c>
      <c r="AC112" s="24">
        <f t="shared" ref="AC112" si="303">+F112/F111-1</f>
        <v>1.8471255186004232E-2</v>
      </c>
      <c r="AD112" s="24">
        <f t="shared" ref="AD112" si="304">+G112/G111-1</f>
        <v>1.3911709317981469E-2</v>
      </c>
      <c r="AE112" s="24">
        <f t="shared" ref="AE112" si="305">+H112/H111-1</f>
        <v>2.1198228247713669E-2</v>
      </c>
      <c r="AF112" s="24">
        <f t="shared" ref="AF112" si="306">+I112/I111-1</f>
        <v>3.186429661651613E-2</v>
      </c>
      <c r="AG112" s="24">
        <f t="shared" ref="AG112" si="307">+J112/J111-1</f>
        <v>2.7845857758521664E-2</v>
      </c>
      <c r="AH112" s="24">
        <f t="shared" ref="AH112" si="308">+K112/K111-1</f>
        <v>1.795748535745223E-2</v>
      </c>
      <c r="AI112" s="24">
        <f t="shared" ref="AI112" si="309">+L112/L111-1</f>
        <v>9.3610656404923276E-3</v>
      </c>
      <c r="AJ112" s="24">
        <f t="shared" ref="AJ112" si="310">+M112/M111-1</f>
        <v>3.2682789877087393E-2</v>
      </c>
      <c r="AK112" s="24">
        <f t="shared" ref="AK112" si="311">+N112/N111-1</f>
        <v>1.4573733861711791E-2</v>
      </c>
      <c r="AL112" s="24">
        <f t="shared" ref="AL112" si="312">+O112/O111-1</f>
        <v>2.3585435032587476E-2</v>
      </c>
      <c r="AM112" s="24">
        <f t="shared" ref="AM112" si="313">+P112/P111-1</f>
        <v>2.4435787150943078E-2</v>
      </c>
      <c r="AN112" s="24">
        <f t="shared" ref="AN112" si="314">+Q112/Q111-1</f>
        <v>2.1565958356542403E-2</v>
      </c>
      <c r="AO112" s="24">
        <f t="shared" ref="AO112" si="315">+R112/R111-1</f>
        <v>2.3769532672044624E-2</v>
      </c>
      <c r="AP112" s="24">
        <f t="shared" ref="AP112" si="316">+S112/S111-1</f>
        <v>2.3569422745918445E-2</v>
      </c>
      <c r="AQ112" s="24">
        <f t="shared" ref="AQ112" si="317">+T112/T111-1</f>
        <v>1.5413399216499757E-2</v>
      </c>
      <c r="AR112" s="24">
        <f t="shared" ref="AR112" si="318">+U112/U111-1</f>
        <v>1.1204353480397611E-2</v>
      </c>
      <c r="AS112" s="24" t="e">
        <f t="shared" ref="AS112" si="319">+V112/V111-1</f>
        <v>#DIV/0!</v>
      </c>
      <c r="AT112" s="24">
        <f t="shared" ref="AT112" si="320">+W112/W111-1</f>
        <v>1.8644388698521253E-2</v>
      </c>
      <c r="AU112" s="21"/>
      <c r="AV112" s="24">
        <f t="shared" ref="AV112" si="321">+B112/B100-1</f>
        <v>0.28281342652554242</v>
      </c>
      <c r="AW112" s="24">
        <f t="shared" ref="AW112" si="322">+C112/C100-1</f>
        <v>0.29755030734298238</v>
      </c>
      <c r="AX112" s="24">
        <f t="shared" ref="AX112" si="323">+D112/D100-1</f>
        <v>0.20361473381537798</v>
      </c>
      <c r="AY112" s="24">
        <f t="shared" ref="AY112" si="324">+E112/E100-1</f>
        <v>0.15419774164207456</v>
      </c>
      <c r="AZ112" s="24">
        <f t="shared" ref="AZ112" si="325">+F112/F100-1</f>
        <v>0.34927873279765831</v>
      </c>
      <c r="BA112" s="24">
        <f t="shared" ref="BA112" si="326">+G112/G100-1</f>
        <v>0.1223893263676652</v>
      </c>
      <c r="BB112" s="24">
        <f t="shared" ref="BB112" si="327">+H112/H100-1</f>
        <v>0.26314161065830022</v>
      </c>
      <c r="BC112" s="24">
        <f t="shared" ref="BC112" si="328">+I112/I100-1</f>
        <v>0.32944878756993279</v>
      </c>
      <c r="BD112" s="24">
        <f t="shared" ref="BD112" si="329">+J112/J100-1</f>
        <v>0.33714038977413785</v>
      </c>
      <c r="BE112" s="24">
        <f t="shared" ref="BE112" si="330">+K112/K100-1</f>
        <v>0.24553102606783317</v>
      </c>
      <c r="BF112" s="24">
        <f t="shared" ref="BF112" si="331">+L112/L100-1</f>
        <v>0.73031491626539147</v>
      </c>
      <c r="BG112" s="24">
        <f t="shared" ref="BG112" si="332">+M112/M100-1</f>
        <v>0.44125729786826073</v>
      </c>
      <c r="BH112" s="24">
        <f t="shared" ref="BH112" si="333">+N112/N100-1</f>
        <v>0.26034868809888523</v>
      </c>
      <c r="BI112" s="24">
        <f t="shared" ref="BI112" si="334">+O112/O100-1</f>
        <v>0.10661402112830709</v>
      </c>
      <c r="BJ112" s="24">
        <f t="shared" ref="BJ112" si="335">+P112/P100-1</f>
        <v>0.29856393796321301</v>
      </c>
      <c r="BK112" s="24">
        <f t="shared" ref="BK112" si="336">+Q112/Q100-1</f>
        <v>0.33301241143857774</v>
      </c>
      <c r="BL112" s="24">
        <f t="shared" ref="BL112" si="337">+R112/R100-1</f>
        <v>0.28281759174281507</v>
      </c>
      <c r="BM112" s="24">
        <f t="shared" ref="BM112" si="338">+S112/S100-1</f>
        <v>0.26060432539743861</v>
      </c>
      <c r="BN112" s="24">
        <f t="shared" ref="BN112" si="339">+T112/T100-1</f>
        <v>0.22333667544711822</v>
      </c>
      <c r="BO112" s="24">
        <f t="shared" ref="BO112" si="340">+U112/U100-1</f>
        <v>0.1789663257507772</v>
      </c>
      <c r="BP112" s="24" t="e">
        <f t="shared" ref="BP112" si="341">+V112/V100-1</f>
        <v>#DIV/0!</v>
      </c>
      <c r="BQ112" s="24">
        <f t="shared" ref="BQ112" si="342">+W112/W100-1</f>
        <v>0.24466961004144716</v>
      </c>
      <c r="BR112" s="21"/>
      <c r="BS112" s="35">
        <f t="shared" ref="BS112" si="343">+A112</f>
        <v>45962</v>
      </c>
      <c r="BT112" s="24">
        <f t="shared" ref="BT112" si="344">(C112-C111)/$B111*C$3</f>
        <v>1.1293651151100313E-2</v>
      </c>
      <c r="BU112" s="24">
        <f t="shared" ref="BU112" si="345">(D112-D111)/$B111*D$3</f>
        <v>2.4133270136399374E-4</v>
      </c>
      <c r="BV112" s="24">
        <f t="shared" ref="BV112" si="346">(E112-E111)/$B111*E$3</f>
        <v>3.0872872751634922E-4</v>
      </c>
      <c r="BW112" s="24">
        <f t="shared" ref="BW112" si="347">(F112-F111)/$B111*F$3</f>
        <v>1.9054338983204829E-3</v>
      </c>
      <c r="BX112" s="24">
        <f t="shared" ref="BX112" si="348">(G112-G111)/$B111*G$3</f>
        <v>8.9910534452068041E-4</v>
      </c>
      <c r="BY112" s="24">
        <f t="shared" ref="BY112" si="349">(H112-H111)/$B111*H$3</f>
        <v>1.3471023978029891E-3</v>
      </c>
      <c r="BZ112" s="24">
        <f t="shared" ref="BZ112" si="350">(I112-I111)/$B111*I$3</f>
        <v>3.5725620091953468E-3</v>
      </c>
      <c r="CA112" s="24">
        <f t="shared" ref="CA112" si="351">(J112-J111)/$B111*J$3</f>
        <v>7.2386853650544404E-4</v>
      </c>
      <c r="CB112" s="24">
        <f t="shared" ref="CB112" si="352">(K112-K111)/$B111*K$3</f>
        <v>9.8038587104326905E-4</v>
      </c>
      <c r="CC112" s="24">
        <f t="shared" ref="CC112" si="353">(L112-L111)/$B111*L$3</f>
        <v>1.0836224362307488E-4</v>
      </c>
      <c r="CD112" s="24">
        <f t="shared" ref="CD112" si="354">(M112-M111)/$B111*M$3</f>
        <v>1.9017198908031043E-3</v>
      </c>
      <c r="CE112" s="24">
        <f t="shared" ref="CE112" si="355">(N112-N111)/$B111*N$3</f>
        <v>4.8668034805820316E-4</v>
      </c>
      <c r="CF112" s="24">
        <f t="shared" ref="CF112" si="356">+SUM(BT112:CE112)</f>
        <v>2.3768933119853248E-2</v>
      </c>
    </row>
    <row r="113" spans="1:84" x14ac:dyDescent="0.25">
      <c r="A113" s="31">
        <f>+[1]NEA!A114</f>
        <v>45992</v>
      </c>
      <c r="B113" s="17">
        <f>+[1]NEA!B114</f>
        <v>9968.3824000000004</v>
      </c>
      <c r="C113" s="17">
        <f>+[1]NEA!C114</f>
        <v>10337.6826</v>
      </c>
      <c r="D113" s="17">
        <f>+[1]NEA!D114</f>
        <v>7516.5436</v>
      </c>
      <c r="E113" s="17">
        <f>+[1]NEA!E114</f>
        <v>7070.125</v>
      </c>
      <c r="F113" s="17">
        <f>+[1]NEA!F114</f>
        <v>12656.746499999999</v>
      </c>
      <c r="G113" s="17">
        <f>+[1]NEA!G114</f>
        <v>8067.6749</v>
      </c>
      <c r="H113" s="17">
        <f>+[1]NEA!H114</f>
        <v>11811.076999999999</v>
      </c>
      <c r="I113" s="17">
        <f>+[1]NEA!I114</f>
        <v>11727.587600000001</v>
      </c>
      <c r="J113" s="17">
        <f>+[1]NEA!J114</f>
        <v>9171.0257000000001</v>
      </c>
      <c r="K113" s="17">
        <f>+[1]NEA!K114</f>
        <v>8637.8516999999993</v>
      </c>
      <c r="L113" s="17">
        <f>+[1]NEA!L114</f>
        <v>7923.8269</v>
      </c>
      <c r="M113" s="17">
        <f>+[1]NEA!M114</f>
        <v>11870.572200000001</v>
      </c>
      <c r="N113" s="17">
        <f>+[1]NEA!N114</f>
        <v>9892.2078999999994</v>
      </c>
      <c r="O113" s="18">
        <f>+[1]NEA!R114</f>
        <v>7793.61</v>
      </c>
      <c r="P113" s="19">
        <f>+[1]NEA!S114</f>
        <v>9987.7566000000006</v>
      </c>
      <c r="Q113" s="20">
        <f>+[1]NEA!T114</f>
        <v>11427.162</v>
      </c>
      <c r="R113" s="18">
        <f t="shared" ref="R113" si="357">+SUMPRODUCT($C$3:$N$3,C113:N113)</f>
        <v>9968.1540988100023</v>
      </c>
      <c r="S113" s="19">
        <f t="shared" si="52"/>
        <v>9371.9797459489146</v>
      </c>
      <c r="T113" s="19">
        <f t="shared" si="53"/>
        <v>8564.6227868320057</v>
      </c>
      <c r="U113" s="19">
        <f t="shared" si="54"/>
        <v>7998.770449515906</v>
      </c>
      <c r="V113" s="19"/>
      <c r="W113" s="20">
        <f t="shared" si="55"/>
        <v>9231.6330916024181</v>
      </c>
      <c r="X113" s="21"/>
      <c r="Y113" s="41">
        <f t="shared" ref="Y113" si="358">+B113/B112-1</f>
        <v>3.3753408828728571E-2</v>
      </c>
      <c r="Z113" s="24">
        <f t="shared" ref="Z113" si="359">+C113/C112-1</f>
        <v>4.7981742944670724E-2</v>
      </c>
      <c r="AA113" s="24">
        <f t="shared" ref="AA113" si="360">+D113/D112-1</f>
        <v>2.2966356313099734E-2</v>
      </c>
      <c r="AB113" s="24">
        <f t="shared" ref="AB113" si="361">+E113/E112-1</f>
        <v>7.4560116430788526E-3</v>
      </c>
      <c r="AC113" s="24">
        <f t="shared" ref="AC113" si="362">+F113/F112-1</f>
        <v>3.7267692191494506E-2</v>
      </c>
      <c r="AD113" s="24">
        <f t="shared" ref="AD113" si="363">+G113/G112-1</f>
        <v>1.6932046248171906E-2</v>
      </c>
      <c r="AE113" s="24">
        <f t="shared" ref="AE113" si="364">+H113/H112-1</f>
        <v>1.638516483524044E-2</v>
      </c>
      <c r="AF113" s="24">
        <f t="shared" ref="AF113" si="365">+I113/I112-1</f>
        <v>3.6408861943196147E-2</v>
      </c>
      <c r="AG113" s="24">
        <f t="shared" ref="AG113" si="366">+J113/J112-1</f>
        <v>2.7623670453273741E-2</v>
      </c>
      <c r="AH113" s="24">
        <f t="shared" ref="AH113" si="367">+K113/K112-1</f>
        <v>2.9682520827200243E-2</v>
      </c>
      <c r="AI113" s="24">
        <f t="shared" ref="AI113" si="368">+L113/L112-1</f>
        <v>-2.0805846445705822E-2</v>
      </c>
      <c r="AJ113" s="24">
        <f t="shared" ref="AJ113" si="369">+M113/M112-1</f>
        <v>3.8189558153129743E-2</v>
      </c>
      <c r="AK113" s="24">
        <f t="shared" ref="AK113" si="370">+N113/N112-1</f>
        <v>2.292726635361797E-2</v>
      </c>
      <c r="AL113" s="24">
        <f t="shared" ref="AL113" si="371">+O113/O112-1</f>
        <v>-1.4034993397517015E-3</v>
      </c>
      <c r="AM113" s="24">
        <f t="shared" ref="AM113" si="372">+P113/P112-1</f>
        <v>3.8358261105914115E-2</v>
      </c>
      <c r="AN113" s="24">
        <f t="shared" ref="AN113" si="373">+Q113/Q112-1</f>
        <v>3.5422106304674461E-2</v>
      </c>
      <c r="AO113" s="24">
        <f t="shared" ref="AO113" si="374">+R113/R112-1</f>
        <v>3.3755104929801494E-2</v>
      </c>
      <c r="AP113" s="24">
        <f t="shared" ref="AP113" si="375">+S113/S112-1</f>
        <v>3.5545173190215218E-2</v>
      </c>
      <c r="AQ113" s="24">
        <f t="shared" ref="AQ113" si="376">+T113/T112-1</f>
        <v>2.1476247985976693E-2</v>
      </c>
      <c r="AR113" s="24">
        <f t="shared" ref="AR113" si="377">+U113/U112-1</f>
        <v>1.7316211760570077E-2</v>
      </c>
      <c r="AS113" s="24" t="e">
        <f t="shared" ref="AS113" si="378">+V113/V112-1</f>
        <v>#DIV/0!</v>
      </c>
      <c r="AT113" s="24">
        <f t="shared" ref="AT113" si="379">+W113/W112-1</f>
        <v>2.1613335442101977E-2</v>
      </c>
      <c r="AU113" s="21"/>
      <c r="AV113" s="24">
        <f t="shared" ref="AV113" si="380">+B113/B101-1</f>
        <v>0.28836167174385507</v>
      </c>
      <c r="AW113" s="24">
        <f t="shared" ref="AW113" si="381">+C113/C101-1</f>
        <v>0.32646350929659662</v>
      </c>
      <c r="AX113" s="24">
        <f t="shared" ref="AX113" si="382">+D113/D101-1</f>
        <v>0.19860009933501166</v>
      </c>
      <c r="AY113" s="24">
        <f t="shared" ref="AY113" si="383">+E113/E101-1</f>
        <v>0.14291683028112856</v>
      </c>
      <c r="AZ113" s="24">
        <f t="shared" ref="AZ113" si="384">+F113/F101-1</f>
        <v>0.36469515644817618</v>
      </c>
      <c r="BA113" s="24">
        <f t="shared" ref="BA113" si="385">+G113/G101-1</f>
        <v>0.12686088992634037</v>
      </c>
      <c r="BB113" s="24">
        <f t="shared" ref="BB113" si="386">+H113/H101-1</f>
        <v>0.26338500406326815</v>
      </c>
      <c r="BC113" s="24">
        <f t="shared" ref="BC113" si="387">+I113/I101-1</f>
        <v>0.28461956501676955</v>
      </c>
      <c r="BD113" s="24">
        <f t="shared" ref="BD113" si="388">+J113/J101-1</f>
        <v>0.30642787494168378</v>
      </c>
      <c r="BE113" s="24">
        <f t="shared" ref="BE113" si="389">+K113/K101-1</f>
        <v>0.24538578303562519</v>
      </c>
      <c r="BF113" s="24">
        <f t="shared" ref="BF113" si="390">+L113/L101-1</f>
        <v>0.67703774060747346</v>
      </c>
      <c r="BG113" s="24">
        <f t="shared" ref="BG113" si="391">+M113/M101-1</f>
        <v>0.44666133422372867</v>
      </c>
      <c r="BH113" s="24">
        <f t="shared" ref="BH113" si="392">+N113/N101-1</f>
        <v>0.26470246767389605</v>
      </c>
      <c r="BI113" s="24">
        <f t="shared" ref="BI113" si="393">+O113/O101-1</f>
        <v>0.11352078042481661</v>
      </c>
      <c r="BJ113" s="24">
        <f t="shared" ref="BJ113" si="394">+P113/P101-1</f>
        <v>0.31274529305334475</v>
      </c>
      <c r="BK113" s="24">
        <f t="shared" ref="BK113" si="395">+Q113/Q101-1</f>
        <v>0.30315556579636338</v>
      </c>
      <c r="BL113" s="24">
        <f t="shared" ref="BL113" si="396">+R113/R101-1</f>
        <v>0.28836440358388948</v>
      </c>
      <c r="BM113" s="24">
        <f t="shared" ref="BM113" si="397">+S113/S101-1</f>
        <v>0.27521213141687872</v>
      </c>
      <c r="BN113" s="24">
        <f t="shared" ref="BN113" si="398">+T113/T101-1</f>
        <v>0.22311881962974001</v>
      </c>
      <c r="BO113" s="24">
        <f t="shared" ref="BO113" si="399">+U113/U101-1</f>
        <v>0.17692361802194645</v>
      </c>
      <c r="BP113" s="24" t="e">
        <f t="shared" ref="BP113" si="400">+V113/V101-1</f>
        <v>#DIV/0!</v>
      </c>
      <c r="BQ113" s="24">
        <f t="shared" ref="BQ113" si="401">+W113/W101-1</f>
        <v>0.23110307527772833</v>
      </c>
      <c r="BR113" s="21"/>
      <c r="BS113" s="35">
        <f t="shared" ref="BS113" si="402">+A113</f>
        <v>45992</v>
      </c>
      <c r="BT113" s="24">
        <f t="shared" ref="BT113" si="403">(C113-C112)/$B112*C$3</f>
        <v>1.7331473171934095E-2</v>
      </c>
      <c r="BU113" s="24">
        <f t="shared" ref="BU113" si="404">(D113-D112)/$B112*D$3</f>
        <v>6.3700461280243861E-4</v>
      </c>
      <c r="BV113" s="24">
        <f t="shared" ref="BV113" si="405">(E113-E112)/$B112*E$3</f>
        <v>6.2944506246958264E-4</v>
      </c>
      <c r="BW113" s="24">
        <f t="shared" ref="BW113" si="406">(F113-F112)/$B112*F$3</f>
        <v>3.8245192359942716E-3</v>
      </c>
      <c r="BX113" s="24">
        <f t="shared" ref="BX113" si="407">(G113-G112)/$B112*G$3</f>
        <v>1.0837715942263689E-3</v>
      </c>
      <c r="BY113" s="24">
        <f t="shared" ref="BY113" si="408">(H113-H112)/$B112*H$3</f>
        <v>1.0386279540589647E-3</v>
      </c>
      <c r="BZ113" s="24">
        <f t="shared" ref="BZ113" si="409">(I113-I112)/$B112*I$3</f>
        <v>4.1143688565690693E-3</v>
      </c>
      <c r="CA113" s="24">
        <f t="shared" ref="CA113" si="410">(J113-J112)/$B112*J$3</f>
        <v>7.209523614759301E-4</v>
      </c>
      <c r="CB113" s="24">
        <f t="shared" ref="CB113" si="411">(K113-K112)/$B112*K$3</f>
        <v>1.6113134743592052E-3</v>
      </c>
      <c r="CC113" s="24">
        <f t="shared" ref="CC113" si="412">(L113-L112)/$B112*L$3</f>
        <v>-2.3745577161131604E-4</v>
      </c>
      <c r="CD113" s="24">
        <f t="shared" ref="CD113" si="413">(M113-M112)/$B112*M$3</f>
        <v>2.2414914925607105E-3</v>
      </c>
      <c r="CE113" s="24">
        <f t="shared" ref="CE113" si="414">(N113-N112)/$B112*N$3</f>
        <v>7.5876442625941447E-4</v>
      </c>
      <c r="CF113" s="24">
        <f t="shared" ref="CF113" si="415">+SUM(BT113:CE113)</f>
        <v>3.3754276471098729E-2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13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13" sqref="A113:XFD113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4">+SUMPRODUCT($C$3:$N$3,C6:N6)</f>
        <v>101.70723367999999</v>
      </c>
      <c r="S6" s="19">
        <f t="shared" ref="S6:S69" si="5">+($C$3*$C6+$D$3*$D6+$E$3*$E6+$G$3*$G6+$K$3*$K6+$M$3*$M6+$N$3*$N6)/SUM($C$3:$E$3,$G$3,$K$3,$M$3:$N$3)</f>
        <v>101.23527726252802</v>
      </c>
      <c r="T6" s="19">
        <f t="shared" ref="T6:T69" si="6">+($E$3*$E6+$G$3*$G6+$K$3*$K6+$M$3*$M6+$N$3*$N6)/SUM($E$3,$G$3,$K$3,$M$3:$N$3)</f>
        <v>101.04641764199656</v>
      </c>
      <c r="U6" s="19">
        <f t="shared" ref="U6:U69" si="7">+($E$3*$E6+$G$3*$G6+$K$3*$K6+$N$3*$N6)/SUM($E$3,$G$3,$K$3,$N$3)</f>
        <v>100.84776951088898</v>
      </c>
      <c r="V6" s="19"/>
      <c r="W6" s="20">
        <f t="shared" ref="W6:W69" si="8">($E$3*$E6+SUMPRODUCT($G$3:$L$3,$G6:$L6)+$N$3*$N6)/SUM($E$3,$G$3:$L$3,$N$3)</f>
        <v>101.64199317138485</v>
      </c>
      <c r="X6" s="21"/>
      <c r="Y6" s="41">
        <f t="shared" ref="Y6:AN21" si="9">+B6/B5-1</f>
        <v>1.7074000000000034E-2</v>
      </c>
      <c r="Z6" s="24">
        <f t="shared" si="9"/>
        <v>1.4531999999999989E-2</v>
      </c>
      <c r="AA6" s="24">
        <f t="shared" si="9"/>
        <v>1.3446000000000069E-2</v>
      </c>
      <c r="AB6" s="24">
        <f t="shared" si="9"/>
        <v>-1.0989999999999611E-3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2.7973000000000026E-2</v>
      </c>
      <c r="AH6" s="24">
        <f t="shared" si="9"/>
        <v>1.4939999999999953E-2</v>
      </c>
      <c r="AI6" s="24">
        <f t="shared" si="9"/>
        <v>0</v>
      </c>
      <c r="AJ6" s="24">
        <f t="shared" si="9"/>
        <v>1.8586999999999909E-2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1.7072336800000087E-2</v>
      </c>
      <c r="AP6" s="24">
        <f t="shared" si="10"/>
        <v>1.2352772625280117E-2</v>
      </c>
      <c r="AQ6" s="24">
        <f t="shared" si="10"/>
        <v>1.0464176419965332E-2</v>
      </c>
      <c r="AR6" s="24">
        <f t="shared" si="10"/>
        <v>8.4776951088898489E-3</v>
      </c>
      <c r="AS6" s="24" t="e">
        <f t="shared" si="10"/>
        <v>#DIV/0!</v>
      </c>
      <c r="AT6" s="24">
        <f>+W6/W5-1</f>
        <v>1.6419931713848257E-2</v>
      </c>
      <c r="AU6" s="21"/>
      <c r="BR6" s="21"/>
      <c r="BS6" s="35">
        <f t="shared" ref="BS6:BS69" si="11">+A6</f>
        <v>42736</v>
      </c>
      <c r="BT6" s="24">
        <f>(C6-C5)/$B5*C$3</f>
        <v>4.1299943999999868E-3</v>
      </c>
      <c r="BU6" s="24">
        <f t="shared" ref="BU6:CE21" si="12">(D6-D5)/$B5*D$3</f>
        <v>4.8002219999999994E-4</v>
      </c>
      <c r="BV6" s="24">
        <f t="shared" si="12"/>
        <v>-1.2506619999999558E-4</v>
      </c>
      <c r="BW6" s="24">
        <f t="shared" si="12"/>
        <v>2.6047704000000025E-3</v>
      </c>
      <c r="BX6" s="24">
        <f t="shared" si="12"/>
        <v>7.5975440000000075E-4</v>
      </c>
      <c r="BY6" s="24">
        <f t="shared" si="12"/>
        <v>2.3232299999999982E-3</v>
      </c>
      <c r="BZ6" s="24">
        <f t="shared" si="12"/>
        <v>3.1787909999999981E-3</v>
      </c>
      <c r="CA6" s="24">
        <f t="shared" si="12"/>
        <v>7.0771690000000177E-4</v>
      </c>
      <c r="CB6" s="24">
        <f t="shared" si="12"/>
        <v>1.0039679999999998E-3</v>
      </c>
      <c r="CC6" s="24">
        <f t="shared" si="12"/>
        <v>0</v>
      </c>
      <c r="CD6" s="24">
        <f t="shared" si="12"/>
        <v>1.2732094999999993E-3</v>
      </c>
      <c r="CE6" s="24">
        <f t="shared" si="12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6">
        <f>+CI$3*(C$95-C$55)/$B$55</f>
        <v>4.4164761717253329</v>
      </c>
      <c r="CJ6" s="56">
        <f t="shared" ref="CJ6:CT6" si="13">+CJ$3*(D$95-D$55)/$B$55</f>
        <v>0.36179485934147515</v>
      </c>
      <c r="CK6" s="56">
        <f t="shared" si="13"/>
        <v>1.2457900639080075</v>
      </c>
      <c r="CL6" s="56">
        <f t="shared" si="13"/>
        <v>1.1246412025416104</v>
      </c>
      <c r="CM6" s="56">
        <f t="shared" si="13"/>
        <v>0.81427479840994199</v>
      </c>
      <c r="CN6" s="56">
        <f t="shared" si="13"/>
        <v>1.2730334066151281</v>
      </c>
      <c r="CO6" s="56">
        <f t="shared" si="13"/>
        <v>1.8856689659452259</v>
      </c>
      <c r="CP6" s="56">
        <f t="shared" si="13"/>
        <v>0.2743528654024503</v>
      </c>
      <c r="CQ6" s="56">
        <f t="shared" si="13"/>
        <v>0.79534765629650728</v>
      </c>
      <c r="CR6" s="56">
        <f t="shared" si="13"/>
        <v>0.16875848933008639</v>
      </c>
      <c r="CS6" s="56">
        <f t="shared" si="13"/>
        <v>1.0098367855455972</v>
      </c>
      <c r="CT6" s="56">
        <f t="shared" si="13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4"/>
        <v>103.26502398000001</v>
      </c>
      <c r="S7" s="19">
        <f t="shared" si="5"/>
        <v>102.18932743455495</v>
      </c>
      <c r="T7" s="19">
        <f t="shared" si="6"/>
        <v>101.15368212851408</v>
      </c>
      <c r="U7" s="19">
        <f t="shared" si="7"/>
        <v>100.50780664048555</v>
      </c>
      <c r="V7" s="19"/>
      <c r="W7" s="20">
        <f t="shared" si="8"/>
        <v>102.57334175592962</v>
      </c>
      <c r="X7" s="21"/>
      <c r="Y7" s="41">
        <f t="shared" si="9"/>
        <v>1.5316486312696886E-2</v>
      </c>
      <c r="Z7" s="24">
        <f t="shared" si="9"/>
        <v>1.7933391948208754E-2</v>
      </c>
      <c r="AA7" s="24">
        <f t="shared" si="9"/>
        <v>2.3028360662531666E-2</v>
      </c>
      <c r="AB7" s="24">
        <f t="shared" si="9"/>
        <v>-2.2356569870287557E-2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2.2329380246368213E-2</v>
      </c>
      <c r="AH7" s="24">
        <f t="shared" si="9"/>
        <v>1.5523085108479329E-2</v>
      </c>
      <c r="AI7" s="24">
        <f t="shared" si="9"/>
        <v>2.6467999999999936E-2</v>
      </c>
      <c r="AJ7" s="24">
        <f t="shared" si="9"/>
        <v>1.9006722057124392E-2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1.5316415987689513E-2</v>
      </c>
      <c r="AP7" s="24">
        <f t="shared" si="10"/>
        <v>9.4240881027356505E-3</v>
      </c>
      <c r="AQ7" s="24">
        <f t="shared" si="10"/>
        <v>1.0615367572708312E-3</v>
      </c>
      <c r="AR7" s="24">
        <f t="shared" si="10"/>
        <v>-3.3710499701901098E-3</v>
      </c>
      <c r="AS7" s="24" t="e">
        <f t="shared" si="10"/>
        <v>#DIV/0!</v>
      </c>
      <c r="AT7" s="24">
        <f t="shared" si="10"/>
        <v>9.1630295263331885E-3</v>
      </c>
      <c r="AU7" s="21"/>
      <c r="BR7" s="21"/>
      <c r="BS7" s="35">
        <f t="shared" si="11"/>
        <v>42767</v>
      </c>
      <c r="BT7" s="24">
        <f>(C7-C6)/$B6*C$3</f>
        <v>5.0839317493122475E-3</v>
      </c>
      <c r="BU7" s="24">
        <f t="shared" si="12"/>
        <v>8.1917992201157317E-4</v>
      </c>
      <c r="BV7" s="24">
        <f t="shared" si="12"/>
        <v>-2.4987184806612027E-3</v>
      </c>
      <c r="BW7" s="24">
        <f t="shared" si="12"/>
        <v>3.3220308453465559E-3</v>
      </c>
      <c r="BX7" s="24">
        <f t="shared" si="12"/>
        <v>1.2262706548392678E-4</v>
      </c>
      <c r="BY7" s="24">
        <f t="shared" si="12"/>
        <v>1.7116984604856641E-3</v>
      </c>
      <c r="BZ7" s="24">
        <f t="shared" si="12"/>
        <v>2.8579857512825964E-3</v>
      </c>
      <c r="CA7" s="24">
        <f t="shared" si="12"/>
        <v>5.7098716514235597E-4</v>
      </c>
      <c r="CB7" s="24">
        <f t="shared" si="12"/>
        <v>1.0409626044909253E-3</v>
      </c>
      <c r="CC7" s="24">
        <f t="shared" si="12"/>
        <v>5.8293024892977269E-4</v>
      </c>
      <c r="CD7" s="24">
        <f t="shared" si="12"/>
        <v>1.3038972582132713E-3</v>
      </c>
      <c r="CE7" s="24">
        <f t="shared" si="12"/>
        <v>3.9887835103443652E-4</v>
      </c>
      <c r="CF7" s="24">
        <f t="shared" ref="CF7:CF70" si="14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4"/>
        <v>105.92371886999999</v>
      </c>
      <c r="S8" s="19">
        <f t="shared" si="5"/>
        <v>104.31227679880327</v>
      </c>
      <c r="T8" s="19">
        <f t="shared" si="6"/>
        <v>102.91521574870914</v>
      </c>
      <c r="U8" s="19">
        <f t="shared" si="7"/>
        <v>102.63679314530526</v>
      </c>
      <c r="V8" s="19"/>
      <c r="W8" s="20">
        <f t="shared" si="8"/>
        <v>105.21420548967102</v>
      </c>
      <c r="X8" s="21"/>
      <c r="Y8" s="41">
        <f t="shared" si="9"/>
        <v>2.5745362426064178E-2</v>
      </c>
      <c r="Z8" s="24">
        <f t="shared" si="9"/>
        <v>2.2640080718409283E-2</v>
      </c>
      <c r="AA8" s="24">
        <f t="shared" si="9"/>
        <v>3.7995378015092784E-2</v>
      </c>
      <c r="AB8" s="24">
        <f t="shared" si="9"/>
        <v>2.364400262551869E-2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2.8588094130229891E-2</v>
      </c>
      <c r="AH8" s="24">
        <f t="shared" si="9"/>
        <v>2.6014485371521179E-2</v>
      </c>
      <c r="AI8" s="24">
        <f t="shared" si="9"/>
        <v>9.8120935090036943E-2</v>
      </c>
      <c r="AJ8" s="24">
        <f t="shared" si="9"/>
        <v>2.4953104541947102E-3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2.5746325207990139E-2</v>
      </c>
      <c r="AP8" s="24">
        <f t="shared" si="10"/>
        <v>2.0774668133596519E-2</v>
      </c>
      <c r="AQ8" s="24">
        <f t="shared" si="10"/>
        <v>1.7414429046261226E-2</v>
      </c>
      <c r="AR8" s="24">
        <f t="shared" si="10"/>
        <v>2.1182299922582581E-2</v>
      </c>
      <c r="AS8" s="24" t="e">
        <f t="shared" si="10"/>
        <v>#DIV/0!</v>
      </c>
      <c r="AT8" s="24">
        <f t="shared" si="10"/>
        <v>2.5746102140508098E-2</v>
      </c>
      <c r="AU8" s="21"/>
      <c r="BR8" s="21"/>
      <c r="BS8" s="35">
        <f t="shared" si="11"/>
        <v>42795</v>
      </c>
      <c r="BT8" s="24">
        <f t="shared" ref="BT8:CE42" si="15">(C8-C7)/$B7*C$3</f>
        <v>6.434772023876381E-3</v>
      </c>
      <c r="BU8" s="24">
        <f t="shared" si="12"/>
        <v>1.3618625635741771E-3</v>
      </c>
      <c r="BV8" s="24">
        <f t="shared" si="12"/>
        <v>2.5445571208887537E-3</v>
      </c>
      <c r="BW8" s="24">
        <f t="shared" si="12"/>
        <v>4.407959312527349E-3</v>
      </c>
      <c r="BX8" s="24">
        <f t="shared" si="12"/>
        <v>6.2535336202321884E-4</v>
      </c>
      <c r="BY8" s="24">
        <f t="shared" si="12"/>
        <v>1.4773457079442151E-3</v>
      </c>
      <c r="BZ8" s="24">
        <f t="shared" si="12"/>
        <v>3.1969763289084892E-3</v>
      </c>
      <c r="CA8" s="24">
        <f t="shared" si="12"/>
        <v>7.3607875644457282E-4</v>
      </c>
      <c r="CB8" s="24">
        <f t="shared" si="12"/>
        <v>1.7448604176431126E-3</v>
      </c>
      <c r="CC8" s="24">
        <f t="shared" si="12"/>
        <v>2.1847468459849002E-3</v>
      </c>
      <c r="CD8" s="24">
        <f t="shared" si="12"/>
        <v>1.7180521608441203E-4</v>
      </c>
      <c r="CE8" s="24">
        <f t="shared" si="12"/>
        <v>8.5996366636582205E-4</v>
      </c>
      <c r="CF8" s="24">
        <f t="shared" si="14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4"/>
        <v>109.45059594999999</v>
      </c>
      <c r="S9" s="19">
        <f t="shared" si="5"/>
        <v>107.05802089753178</v>
      </c>
      <c r="T9" s="19">
        <f t="shared" si="6"/>
        <v>105.40642882960414</v>
      </c>
      <c r="U9" s="19">
        <f t="shared" si="7"/>
        <v>105.07939178864693</v>
      </c>
      <c r="V9" s="19"/>
      <c r="W9" s="20">
        <f t="shared" si="8"/>
        <v>107.94606928079573</v>
      </c>
      <c r="X9" s="21"/>
      <c r="Y9" s="41">
        <f t="shared" si="9"/>
        <v>3.3295633275996384E-2</v>
      </c>
      <c r="Z9" s="24">
        <f t="shared" si="9"/>
        <v>2.8891958864016631E-2</v>
      </c>
      <c r="AA9" s="24">
        <f t="shared" si="9"/>
        <v>2.6005945118693363E-2</v>
      </c>
      <c r="AB9" s="24">
        <f t="shared" si="9"/>
        <v>3.6650497819756378E-2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8.5592490455340675E-2</v>
      </c>
      <c r="AH9" s="24">
        <f t="shared" si="9"/>
        <v>2.1344519379522309E-2</v>
      </c>
      <c r="AI9" s="24">
        <f t="shared" si="9"/>
        <v>9.1566964103528603E-2</v>
      </c>
      <c r="AJ9" s="24">
        <f t="shared" si="9"/>
        <v>2.5852036016018598E-2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3.3296386471556305E-2</v>
      </c>
      <c r="AP9" s="24">
        <f t="shared" si="10"/>
        <v>2.632234846167214E-2</v>
      </c>
      <c r="AQ9" s="24">
        <f t="shared" si="10"/>
        <v>2.4206460267040208E-2</v>
      </c>
      <c r="AR9" s="24">
        <f t="shared" si="10"/>
        <v>2.3798470007569517E-2</v>
      </c>
      <c r="AS9" s="24" t="e">
        <f t="shared" si="10"/>
        <v>#DIV/0!</v>
      </c>
      <c r="AT9" s="24">
        <f t="shared" si="10"/>
        <v>2.5964780881160499E-2</v>
      </c>
      <c r="AU9" s="21"/>
      <c r="BR9" s="21"/>
      <c r="BS9" s="35">
        <f t="shared" si="11"/>
        <v>42826</v>
      </c>
      <c r="BT9" s="24">
        <f t="shared" si="15"/>
        <v>8.1868235467383466E-3</v>
      </c>
      <c r="BU9" s="24">
        <f t="shared" si="12"/>
        <v>9.4325911645918941E-4</v>
      </c>
      <c r="BV9" s="24">
        <f t="shared" si="12"/>
        <v>3.9362300068539781E-3</v>
      </c>
      <c r="BW9" s="24">
        <f t="shared" si="12"/>
        <v>8.9432274899503231E-3</v>
      </c>
      <c r="BX9" s="24">
        <f t="shared" si="12"/>
        <v>6.1285905528313516E-4</v>
      </c>
      <c r="BY9" s="24">
        <f t="shared" si="12"/>
        <v>1.6865973463942904E-3</v>
      </c>
      <c r="BZ9" s="24">
        <f t="shared" si="12"/>
        <v>9.451643539978708E-4</v>
      </c>
      <c r="CA9" s="24">
        <f t="shared" si="12"/>
        <v>2.2099206221831177E-3</v>
      </c>
      <c r="CB9" s="24">
        <f t="shared" si="12"/>
        <v>1.4320090480137591E-3</v>
      </c>
      <c r="CC9" s="24">
        <f t="shared" si="12"/>
        <v>2.1826739599598972E-3</v>
      </c>
      <c r="CD9" s="24">
        <f t="shared" si="12"/>
        <v>1.7395995989569848E-3</v>
      </c>
      <c r="CE9" s="24">
        <f t="shared" si="12"/>
        <v>4.7799682413206599E-4</v>
      </c>
      <c r="CF9" s="24">
        <f t="shared" si="14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4"/>
        <v>111.30913606</v>
      </c>
      <c r="S10" s="19">
        <f t="shared" si="5"/>
        <v>109.02320626776365</v>
      </c>
      <c r="T10" s="19">
        <f t="shared" si="6"/>
        <v>107.49250800344234</v>
      </c>
      <c r="U10" s="19">
        <f t="shared" si="7"/>
        <v>107.47817900749733</v>
      </c>
      <c r="V10" s="19"/>
      <c r="W10" s="20">
        <f t="shared" si="8"/>
        <v>109.6822271805662</v>
      </c>
      <c r="X10" s="21"/>
      <c r="Y10" s="41">
        <f t="shared" si="9"/>
        <v>1.6980263242047267E-2</v>
      </c>
      <c r="Z10" s="24">
        <f t="shared" si="9"/>
        <v>1.74338775284828E-2</v>
      </c>
      <c r="AA10" s="24">
        <f t="shared" si="9"/>
        <v>1.2210142696193804E-2</v>
      </c>
      <c r="AB10" s="24">
        <f t="shared" si="9"/>
        <v>2.0668785106972232E-2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3.3234085559996629E-5</v>
      </c>
      <c r="AH10" s="24">
        <f t="shared" si="9"/>
        <v>2.6838752684986478E-2</v>
      </c>
      <c r="AI10" s="24">
        <f t="shared" si="9"/>
        <v>2.3457431288549602E-2</v>
      </c>
      <c r="AJ10" s="24">
        <f t="shared" si="9"/>
        <v>7.5639124369868416E-3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1.6980630337079639E-2</v>
      </c>
      <c r="AP10" s="24">
        <f t="shared" si="10"/>
        <v>1.8356264703536906E-2</v>
      </c>
      <c r="AQ10" s="24">
        <f t="shared" si="10"/>
        <v>1.9790815389547856E-2</v>
      </c>
      <c r="AR10" s="24">
        <f t="shared" si="10"/>
        <v>2.2828331778653954E-2</v>
      </c>
      <c r="AS10" s="24" t="e">
        <f t="shared" si="10"/>
        <v>#DIV/0!</v>
      </c>
      <c r="AT10" s="24">
        <f t="shared" si="10"/>
        <v>1.6083567575344349E-2</v>
      </c>
      <c r="AU10" s="21"/>
      <c r="BR10" s="21"/>
      <c r="BS10" s="35">
        <f t="shared" si="11"/>
        <v>42856</v>
      </c>
      <c r="BT10" s="24">
        <f t="shared" si="15"/>
        <v>4.9190089410199415E-3</v>
      </c>
      <c r="BU10" s="24">
        <f t="shared" si="12"/>
        <v>4.3974852581895582E-4</v>
      </c>
      <c r="BV10" s="24">
        <f t="shared" si="12"/>
        <v>2.2270158409364665E-3</v>
      </c>
      <c r="BW10" s="24">
        <f t="shared" si="12"/>
        <v>2.8236541416858381E-3</v>
      </c>
      <c r="BX10" s="24">
        <f t="shared" si="12"/>
        <v>1.4285272077083171E-3</v>
      </c>
      <c r="BY10" s="24">
        <f t="shared" si="12"/>
        <v>1.0573592104565922E-3</v>
      </c>
      <c r="BZ10" s="24">
        <f t="shared" si="12"/>
        <v>5.0511280888364751E-4</v>
      </c>
      <c r="CA10" s="24">
        <f t="shared" si="12"/>
        <v>9.0150259569193492E-7</v>
      </c>
      <c r="CB10" s="24">
        <f t="shared" si="12"/>
        <v>1.7797925274050629E-3</v>
      </c>
      <c r="CC10" s="24">
        <f t="shared" si="12"/>
        <v>5.9068547819747042E-4</v>
      </c>
      <c r="CD10" s="24">
        <f t="shared" si="12"/>
        <v>5.053138128068744E-4</v>
      </c>
      <c r="CE10" s="24">
        <f t="shared" si="12"/>
        <v>7.0350971123045523E-4</v>
      </c>
      <c r="CF10" s="24">
        <f t="shared" si="14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4"/>
        <v>112.42980333999999</v>
      </c>
      <c r="S11" s="19">
        <f t="shared" si="5"/>
        <v>109.80058942408375</v>
      </c>
      <c r="T11" s="19">
        <f t="shared" si="6"/>
        <v>108.44676104417671</v>
      </c>
      <c r="U11" s="19">
        <f t="shared" si="7"/>
        <v>108.37776240628348</v>
      </c>
      <c r="V11" s="19"/>
      <c r="W11" s="20">
        <f t="shared" si="8"/>
        <v>111.11989456771234</v>
      </c>
      <c r="X11" s="21"/>
      <c r="Y11" s="41">
        <f t="shared" si="9"/>
        <v>1.0068359190757992E-2</v>
      </c>
      <c r="Z11" s="24">
        <f t="shared" si="9"/>
        <v>5.6324192900638614E-3</v>
      </c>
      <c r="AA11" s="24">
        <f t="shared" si="9"/>
        <v>2.5204760720298758E-3</v>
      </c>
      <c r="AB11" s="24">
        <f t="shared" si="9"/>
        <v>-7.5634669419843981E-5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-2.5069597531556242E-3</v>
      </c>
      <c r="AH11" s="24">
        <f t="shared" si="9"/>
        <v>1.6909693544489679E-2</v>
      </c>
      <c r="AI11" s="24">
        <f t="shared" si="9"/>
        <v>2.3744084824350864E-4</v>
      </c>
      <c r="AJ11" s="24">
        <f t="shared" si="9"/>
        <v>1.09510734897178E-2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1.0068061972881681E-2</v>
      </c>
      <c r="AP11" s="24">
        <f t="shared" si="10"/>
        <v>7.130437481455365E-3</v>
      </c>
      <c r="AQ11" s="24">
        <f t="shared" si="10"/>
        <v>8.8773911638921899E-3</v>
      </c>
      <c r="AR11" s="24">
        <f t="shared" si="10"/>
        <v>8.3699166388313539E-3</v>
      </c>
      <c r="AS11" s="24" t="e">
        <f t="shared" si="10"/>
        <v>#DIV/0!</v>
      </c>
      <c r="AT11" s="24">
        <f t="shared" si="10"/>
        <v>1.31075692398126E-2</v>
      </c>
      <c r="AU11" s="21"/>
      <c r="BR11" s="21"/>
      <c r="BS11" s="35">
        <f t="shared" si="11"/>
        <v>42887</v>
      </c>
      <c r="BT11" s="24">
        <f t="shared" si="15"/>
        <v>1.5899090011508722E-3</v>
      </c>
      <c r="BU11" s="24">
        <f t="shared" si="12"/>
        <v>9.0349216730707801E-5</v>
      </c>
      <c r="BV11" s="24">
        <f t="shared" si="12"/>
        <v>-8.1790257939477789E-6</v>
      </c>
      <c r="BW11" s="24">
        <f t="shared" si="12"/>
        <v>9.1050453197447556E-4</v>
      </c>
      <c r="BX11" s="24">
        <f t="shared" si="12"/>
        <v>7.6826387060896127E-4</v>
      </c>
      <c r="BY11" s="24">
        <f t="shared" si="12"/>
        <v>1.4657184363183258E-3</v>
      </c>
      <c r="BZ11" s="24">
        <f t="shared" si="12"/>
        <v>3.0838889183364164E-3</v>
      </c>
      <c r="CA11" s="24">
        <f t="shared" si="12"/>
        <v>-6.687018401909719E-5</v>
      </c>
      <c r="CB11" s="24">
        <f t="shared" si="12"/>
        <v>1.1322244093250231E-3</v>
      </c>
      <c r="CC11" s="24">
        <f t="shared" si="12"/>
        <v>6.0171180972620486E-6</v>
      </c>
      <c r="CD11" s="24">
        <f t="shared" si="12"/>
        <v>7.2482213942974441E-4</v>
      </c>
      <c r="CE11" s="24">
        <f t="shared" si="12"/>
        <v>3.7141680239980595E-4</v>
      </c>
      <c r="CF11" s="24">
        <f t="shared" si="14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4"/>
        <v>114.01839521000002</v>
      </c>
      <c r="S12" s="19">
        <f t="shared" si="5"/>
        <v>111.28377349289454</v>
      </c>
      <c r="T12" s="19">
        <f t="shared" si="6"/>
        <v>109.92853531267929</v>
      </c>
      <c r="U12" s="19">
        <f t="shared" si="7"/>
        <v>109.57093041770797</v>
      </c>
      <c r="V12" s="19"/>
      <c r="W12" s="20">
        <f t="shared" si="8"/>
        <v>112.69183060443764</v>
      </c>
      <c r="X12" s="21"/>
      <c r="Y12" s="41">
        <f t="shared" si="9"/>
        <v>1.4129705825323802E-2</v>
      </c>
      <c r="Z12" s="24">
        <f t="shared" si="9"/>
        <v>1.2096698030475084E-2</v>
      </c>
      <c r="AA12" s="24">
        <f t="shared" si="9"/>
        <v>2.3185058319640905E-2</v>
      </c>
      <c r="AB12" s="24">
        <f t="shared" si="9"/>
        <v>1.5128078091120045E-5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2.3459944592090665E-2</v>
      </c>
      <c r="AH12" s="24">
        <f t="shared" si="9"/>
        <v>2.1796879294782245E-2</v>
      </c>
      <c r="AI12" s="24">
        <f t="shared" si="9"/>
        <v>9.5080821874304888E-3</v>
      </c>
      <c r="AJ12" s="24">
        <f t="shared" si="9"/>
        <v>2.4481991448455753E-2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1.4129633093779903E-2</v>
      </c>
      <c r="AP12" s="24">
        <f t="shared" si="10"/>
        <v>1.3507979115506163E-2</v>
      </c>
      <c r="AQ12" s="24">
        <f t="shared" si="10"/>
        <v>1.3663610182870878E-2</v>
      </c>
      <c r="AR12" s="24">
        <f t="shared" si="10"/>
        <v>1.1009343475385513E-2</v>
      </c>
      <c r="AS12" s="24" t="e">
        <f t="shared" si="10"/>
        <v>#DIV/0!</v>
      </c>
      <c r="AT12" s="24">
        <f t="shared" si="10"/>
        <v>1.4146306049340529E-2</v>
      </c>
      <c r="AU12" s="21"/>
      <c r="BR12" s="21"/>
      <c r="BS12" s="35">
        <f t="shared" si="11"/>
        <v>42917</v>
      </c>
      <c r="BT12" s="24">
        <f t="shared" si="15"/>
        <v>3.3996376405543613E-3</v>
      </c>
      <c r="BU12" s="24">
        <f t="shared" si="12"/>
        <v>8.2488326048787541E-4</v>
      </c>
      <c r="BV12" s="24">
        <f t="shared" si="12"/>
        <v>1.6194994565460015E-6</v>
      </c>
      <c r="BW12" s="24">
        <f t="shared" si="12"/>
        <v>9.7377670332955625E-4</v>
      </c>
      <c r="BX12" s="24">
        <f t="shared" si="12"/>
        <v>1.1013898450410843E-3</v>
      </c>
      <c r="BY12" s="24">
        <f t="shared" si="12"/>
        <v>2.3355818475172888E-3</v>
      </c>
      <c r="BZ12" s="24">
        <f t="shared" si="12"/>
        <v>1.144782788904718E-3</v>
      </c>
      <c r="CA12" s="24">
        <f t="shared" si="12"/>
        <v>6.1797548336828885E-4</v>
      </c>
      <c r="CB12" s="24">
        <f t="shared" si="12"/>
        <v>1.4693414023684078E-3</v>
      </c>
      <c r="CC12" s="24">
        <f t="shared" si="12"/>
        <v>2.3860435578467514E-4</v>
      </c>
      <c r="CD12" s="24">
        <f t="shared" si="12"/>
        <v>1.6218133448605281E-3</v>
      </c>
      <c r="CE12" s="24">
        <f t="shared" si="12"/>
        <v>4.0022734186132008E-4</v>
      </c>
      <c r="CF12" s="24">
        <f t="shared" si="14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4"/>
        <v>115.56726565999999</v>
      </c>
      <c r="S13" s="19">
        <f t="shared" si="5"/>
        <v>112.763017920718</v>
      </c>
      <c r="T13" s="19">
        <f t="shared" si="6"/>
        <v>110.50505063109583</v>
      </c>
      <c r="U13" s="19">
        <f t="shared" si="7"/>
        <v>110.08760674759014</v>
      </c>
      <c r="V13" s="19"/>
      <c r="W13" s="20">
        <f t="shared" si="8"/>
        <v>113.54485713465954</v>
      </c>
      <c r="X13" s="21"/>
      <c r="Y13" s="41">
        <f t="shared" si="9"/>
        <v>1.3585526546592508E-2</v>
      </c>
      <c r="Z13" s="24">
        <f t="shared" si="9"/>
        <v>2.205573922007753E-2</v>
      </c>
      <c r="AA13" s="24">
        <f t="shared" si="9"/>
        <v>2.0175482209725537E-2</v>
      </c>
      <c r="AB13" s="24">
        <f t="shared" si="9"/>
        <v>-6.3508602073270026E-3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1.3242318995904112E-2</v>
      </c>
      <c r="AH13" s="24">
        <f t="shared" si="9"/>
        <v>1.114018075242651E-2</v>
      </c>
      <c r="AI13" s="24">
        <f t="shared" si="9"/>
        <v>1.1059065571088711E-2</v>
      </c>
      <c r="AJ13" s="24">
        <f t="shared" si="9"/>
        <v>7.372242590950151E-3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1.3584390897164011E-2</v>
      </c>
      <c r="AP13" s="24">
        <f t="shared" si="10"/>
        <v>1.3292543750036634E-2</v>
      </c>
      <c r="AQ13" s="24">
        <f t="shared" si="10"/>
        <v>5.2444555617583433E-3</v>
      </c>
      <c r="AR13" s="24">
        <f t="shared" si="10"/>
        <v>4.7154507852811278E-3</v>
      </c>
      <c r="AS13" s="24" t="e">
        <f t="shared" si="10"/>
        <v>#DIV/0!</v>
      </c>
      <c r="AT13" s="24">
        <f t="shared" si="10"/>
        <v>7.5695507442428145E-3</v>
      </c>
      <c r="AU13" s="21"/>
      <c r="BR13" s="21"/>
      <c r="BS13" s="35">
        <f t="shared" si="11"/>
        <v>42948</v>
      </c>
      <c r="BT13" s="24">
        <f t="shared" si="15"/>
        <v>6.1860854037593749E-3</v>
      </c>
      <c r="BU13" s="24">
        <f t="shared" si="12"/>
        <v>7.2421731930986662E-4</v>
      </c>
      <c r="BV13" s="24">
        <f t="shared" si="12"/>
        <v>-6.7041337187680704E-4</v>
      </c>
      <c r="BW13" s="24">
        <f t="shared" si="12"/>
        <v>2.2694084463560143E-3</v>
      </c>
      <c r="BX13" s="24">
        <f t="shared" si="12"/>
        <v>5.8521256218294581E-4</v>
      </c>
      <c r="BY13" s="24">
        <f t="shared" si="12"/>
        <v>1.4569157258828385E-3</v>
      </c>
      <c r="BZ13" s="24">
        <f t="shared" si="12"/>
        <v>5.5682854697136142E-4</v>
      </c>
      <c r="CA13" s="24">
        <f t="shared" si="12"/>
        <v>3.5203484700714989E-4</v>
      </c>
      <c r="CB13" s="24">
        <f t="shared" si="12"/>
        <v>7.5664419076219239E-4</v>
      </c>
      <c r="CC13" s="24">
        <f t="shared" si="12"/>
        <v>2.7626137535695957E-4</v>
      </c>
      <c r="CD13" s="24">
        <f t="shared" si="12"/>
        <v>4.9336072072578036E-4</v>
      </c>
      <c r="CE13" s="24">
        <f t="shared" si="12"/>
        <v>5.9783456003592193E-4</v>
      </c>
      <c r="CF13" s="24">
        <f t="shared" si="14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4"/>
        <v>117.57753962000001</v>
      </c>
      <c r="S14" s="19">
        <f t="shared" si="5"/>
        <v>114.89325901271501</v>
      </c>
      <c r="T14" s="19">
        <f t="shared" si="6"/>
        <v>112.76386919104992</v>
      </c>
      <c r="U14" s="19">
        <f t="shared" si="7"/>
        <v>112.38629239557301</v>
      </c>
      <c r="V14" s="19"/>
      <c r="W14" s="20">
        <f t="shared" si="8"/>
        <v>115.62225323259375</v>
      </c>
      <c r="X14" s="21"/>
      <c r="Y14" s="41">
        <f t="shared" si="9"/>
        <v>1.7395043931073939E-2</v>
      </c>
      <c r="Z14" s="24">
        <f t="shared" si="9"/>
        <v>1.8778183361187084E-2</v>
      </c>
      <c r="AA14" s="24">
        <f t="shared" si="9"/>
        <v>5.4806420473831885E-3</v>
      </c>
      <c r="AB14" s="24">
        <f t="shared" si="9"/>
        <v>2.7051149690513698E-2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9.4816948096987375E-4</v>
      </c>
      <c r="AH14" s="24">
        <f t="shared" si="9"/>
        <v>2.642968033277171E-2</v>
      </c>
      <c r="AI14" s="24">
        <f t="shared" si="9"/>
        <v>5.5966172940531411E-3</v>
      </c>
      <c r="AJ14" s="24">
        <f t="shared" si="9"/>
        <v>1.8677146829216174E-2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1.7394838828447057E-2</v>
      </c>
      <c r="AP14" s="24">
        <f t="shared" si="10"/>
        <v>1.8891309680047375E-2</v>
      </c>
      <c r="AQ14" s="24">
        <f t="shared" si="10"/>
        <v>2.044086263074818E-2</v>
      </c>
      <c r="AR14" s="24">
        <f t="shared" si="10"/>
        <v>2.0880512492685188E-2</v>
      </c>
      <c r="AS14" s="24" t="e">
        <f t="shared" si="10"/>
        <v>#DIV/0!</v>
      </c>
      <c r="AT14" s="24">
        <f t="shared" si="10"/>
        <v>1.8295818501673722E-2</v>
      </c>
      <c r="AU14" s="21"/>
      <c r="BR14" s="21"/>
      <c r="BS14" s="35">
        <f t="shared" si="11"/>
        <v>42979</v>
      </c>
      <c r="BT14" s="24">
        <f t="shared" si="15"/>
        <v>5.3108257172870838E-3</v>
      </c>
      <c r="BU14" s="24">
        <f t="shared" si="12"/>
        <v>1.9801172302916041E-4</v>
      </c>
      <c r="BV14" s="24">
        <f t="shared" si="12"/>
        <v>2.7994228476196574E-3</v>
      </c>
      <c r="BW14" s="24">
        <f t="shared" si="12"/>
        <v>1.2460863530718903E-3</v>
      </c>
      <c r="BX14" s="24">
        <f t="shared" si="12"/>
        <v>8.8558849640988692E-4</v>
      </c>
      <c r="BY14" s="24">
        <f t="shared" si="12"/>
        <v>2.456583777085926E-3</v>
      </c>
      <c r="BZ14" s="24">
        <f t="shared" si="12"/>
        <v>1.205106284298163E-3</v>
      </c>
      <c r="CA14" s="24">
        <f t="shared" si="12"/>
        <v>2.5197676853506737E-5</v>
      </c>
      <c r="CB14" s="24">
        <f t="shared" si="12"/>
        <v>1.7907804450043882E-3</v>
      </c>
      <c r="CC14" s="24">
        <f t="shared" si="12"/>
        <v>1.3945801324595204E-4</v>
      </c>
      <c r="CD14" s="24">
        <f t="shared" si="12"/>
        <v>1.2422387282226631E-3</v>
      </c>
      <c r="CE14" s="24">
        <f t="shared" si="12"/>
        <v>9.5518545887509745E-5</v>
      </c>
      <c r="CF14" s="24">
        <f t="shared" si="14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4"/>
        <v>119.59614963000001</v>
      </c>
      <c r="S15" s="19">
        <f t="shared" si="5"/>
        <v>116.71161657442033</v>
      </c>
      <c r="T15" s="19">
        <f t="shared" si="6"/>
        <v>114.30174704532416</v>
      </c>
      <c r="U15" s="19">
        <f t="shared" si="7"/>
        <v>114.49510414137808</v>
      </c>
      <c r="V15" s="19"/>
      <c r="W15" s="20">
        <f t="shared" si="8"/>
        <v>118.00234150726857</v>
      </c>
      <c r="X15" s="21"/>
      <c r="Y15" s="41">
        <f t="shared" si="9"/>
        <v>1.7169072026413268E-2</v>
      </c>
      <c r="Z15" s="24">
        <f t="shared" si="9"/>
        <v>1.6755799920454395E-2</v>
      </c>
      <c r="AA15" s="24">
        <f t="shared" si="9"/>
        <v>2.8946896250874765E-2</v>
      </c>
      <c r="AB15" s="24">
        <f t="shared" si="9"/>
        <v>2.2274228156581088E-2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5.1638219722501377E-2</v>
      </c>
      <c r="AH15" s="24">
        <f t="shared" si="9"/>
        <v>2.5640446807799089E-2</v>
      </c>
      <c r="AI15" s="24">
        <f t="shared" si="9"/>
        <v>1.4665147475272367E-2</v>
      </c>
      <c r="AJ15" s="24">
        <f t="shared" si="9"/>
        <v>-6.9697780903840156E-3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1.7168330078380256E-2</v>
      </c>
      <c r="AP15" s="24">
        <f t="shared" si="10"/>
        <v>1.5826494759836995E-2</v>
      </c>
      <c r="AQ15" s="24">
        <f t="shared" si="10"/>
        <v>1.3638037301369144E-2</v>
      </c>
      <c r="AR15" s="24">
        <f t="shared" si="10"/>
        <v>1.8763958671957459E-2</v>
      </c>
      <c r="AS15" s="24" t="e">
        <f t="shared" si="10"/>
        <v>#DIV/0!</v>
      </c>
      <c r="AT15" s="24">
        <f t="shared" si="10"/>
        <v>2.0585036254974876E-2</v>
      </c>
      <c r="AU15" s="21"/>
      <c r="BR15" s="21"/>
      <c r="BS15" s="35">
        <f t="shared" si="11"/>
        <v>43009</v>
      </c>
      <c r="BT15" s="24">
        <f t="shared" si="15"/>
        <v>4.745299831515672E-3</v>
      </c>
      <c r="BU15" s="24">
        <f t="shared" si="12"/>
        <v>1.0335834941489757E-3</v>
      </c>
      <c r="BV15" s="24">
        <f t="shared" si="12"/>
        <v>2.3269545160349175E-3</v>
      </c>
      <c r="BW15" s="24">
        <f t="shared" si="12"/>
        <v>1.2707001412682883E-3</v>
      </c>
      <c r="BX15" s="24">
        <f t="shared" si="12"/>
        <v>2.1941439575702334E-4</v>
      </c>
      <c r="BY15" s="24">
        <f t="shared" si="12"/>
        <v>1.5818611862623638E-3</v>
      </c>
      <c r="BZ15" s="24">
        <f t="shared" si="12"/>
        <v>2.2659900644425015E-3</v>
      </c>
      <c r="CA15" s="24">
        <f t="shared" si="12"/>
        <v>1.3501056748005788E-3</v>
      </c>
      <c r="CB15" s="24">
        <f t="shared" si="12"/>
        <v>1.7527323633648201E-3</v>
      </c>
      <c r="CC15" s="24">
        <f t="shared" si="12"/>
        <v>3.6119230092100478E-4</v>
      </c>
      <c r="CD15" s="24">
        <f t="shared" si="12"/>
        <v>-4.6415221593890755E-4</v>
      </c>
      <c r="CE15" s="24">
        <f t="shared" si="12"/>
        <v>7.246249076142832E-4</v>
      </c>
      <c r="CF15" s="24">
        <f t="shared" si="14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4"/>
        <v>121.46673695000001</v>
      </c>
      <c r="S16" s="19">
        <f t="shared" si="5"/>
        <v>118.03365440538518</v>
      </c>
      <c r="T16" s="19">
        <f t="shared" si="6"/>
        <v>115.38972039586919</v>
      </c>
      <c r="U16" s="19">
        <f t="shared" si="7"/>
        <v>114.91533659407355</v>
      </c>
      <c r="V16" s="19"/>
      <c r="W16" s="20">
        <f t="shared" si="8"/>
        <v>119.40912846212703</v>
      </c>
      <c r="X16" s="21"/>
      <c r="Y16" s="41">
        <f t="shared" si="9"/>
        <v>1.5641775170490035E-2</v>
      </c>
      <c r="Z16" s="24">
        <f t="shared" si="9"/>
        <v>1.3428345502255468E-2</v>
      </c>
      <c r="AA16" s="24">
        <f t="shared" si="9"/>
        <v>1.1546897494425723E-2</v>
      </c>
      <c r="AB16" s="24">
        <f t="shared" si="9"/>
        <v>-7.0508951374192996E-4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1.3717969687270237E-2</v>
      </c>
      <c r="AH16" s="24">
        <f t="shared" si="9"/>
        <v>2.4398654283377397E-3</v>
      </c>
      <c r="AI16" s="24">
        <f t="shared" si="9"/>
        <v>1.0875531350438283E-2</v>
      </c>
      <c r="AJ16" s="24">
        <f t="shared" si="9"/>
        <v>3.3639000943520125E-2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1.5640865745152555E-2</v>
      </c>
      <c r="AP16" s="24">
        <f t="shared" si="10"/>
        <v>1.1327388564803753E-2</v>
      </c>
      <c r="AQ16" s="24">
        <f t="shared" si="10"/>
        <v>9.5184315084320126E-3</v>
      </c>
      <c r="AR16" s="24">
        <f t="shared" si="10"/>
        <v>3.6703093625434224E-3</v>
      </c>
      <c r="AS16" s="24" t="e">
        <f t="shared" si="10"/>
        <v>#DIV/0!</v>
      </c>
      <c r="AT16" s="24">
        <f t="shared" si="10"/>
        <v>1.1921686780866247E-2</v>
      </c>
      <c r="AU16" s="21"/>
      <c r="BR16" s="21"/>
      <c r="BS16" s="35">
        <f t="shared" si="11"/>
        <v>43040</v>
      </c>
      <c r="BT16" s="24">
        <f t="shared" si="15"/>
        <v>3.8014082363683156E-3</v>
      </c>
      <c r="BU16" s="24">
        <f t="shared" si="12"/>
        <v>4.1706974457425078E-4</v>
      </c>
      <c r="BV16" s="24">
        <f t="shared" si="12"/>
        <v>-7.402931860824892E-5</v>
      </c>
      <c r="BW16" s="24">
        <f t="shared" si="12"/>
        <v>3.0857443869547929E-3</v>
      </c>
      <c r="BX16" s="24">
        <f t="shared" si="12"/>
        <v>6.4818272121903E-4</v>
      </c>
      <c r="BY16" s="24">
        <f t="shared" si="12"/>
        <v>1.018768123455223E-3</v>
      </c>
      <c r="BZ16" s="24">
        <f t="shared" si="12"/>
        <v>3.5085997571833267E-3</v>
      </c>
      <c r="CA16" s="24">
        <f t="shared" si="12"/>
        <v>3.7081693094440901E-4</v>
      </c>
      <c r="CB16" s="24">
        <f t="shared" si="12"/>
        <v>1.6817362395523742E-4</v>
      </c>
      <c r="CC16" s="24">
        <f t="shared" si="12"/>
        <v>2.6719734038817364E-4</v>
      </c>
      <c r="CD16" s="24">
        <f t="shared" si="12"/>
        <v>2.1870256964256433E-3</v>
      </c>
      <c r="CE16" s="24">
        <f t="shared" si="12"/>
        <v>2.4187575880210683E-4</v>
      </c>
      <c r="CF16" s="24">
        <f t="shared" si="14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4"/>
        <v>125.52834139999999</v>
      </c>
      <c r="S17" s="19">
        <f t="shared" si="5"/>
        <v>119.36071060583393</v>
      </c>
      <c r="T17" s="19">
        <f t="shared" si="6"/>
        <v>117.32335206540448</v>
      </c>
      <c r="U17" s="19">
        <f t="shared" si="7"/>
        <v>116.69847654409141</v>
      </c>
      <c r="V17" s="19"/>
      <c r="W17" s="20">
        <f t="shared" si="8"/>
        <v>121.9596703136955</v>
      </c>
      <c r="X17" s="21"/>
      <c r="Y17" s="41">
        <f t="shared" si="9"/>
        <v>3.3444447097197516E-2</v>
      </c>
      <c r="Z17" s="24">
        <f t="shared" si="9"/>
        <v>5.716969426389662E-3</v>
      </c>
      <c r="AA17" s="24">
        <f t="shared" si="9"/>
        <v>3.8717510053154491E-3</v>
      </c>
      <c r="AB17" s="24">
        <f t="shared" si="9"/>
        <v>1.3255603884537726E-2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1.8697764760194691E-2</v>
      </c>
      <c r="AH17" s="24">
        <f t="shared" si="9"/>
        <v>5.843701715865679E-3</v>
      </c>
      <c r="AI17" s="24">
        <f t="shared" si="9"/>
        <v>2.9185124183839228E-4</v>
      </c>
      <c r="AJ17" s="24">
        <f t="shared" si="9"/>
        <v>2.1725141588432528E-2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3.343799752908394E-2</v>
      </c>
      <c r="AP17" s="24">
        <f t="shared" si="10"/>
        <v>1.1243032397276975E-2</v>
      </c>
      <c r="AQ17" s="24">
        <f t="shared" si="10"/>
        <v>1.6757399731115896E-2</v>
      </c>
      <c r="AR17" s="24">
        <f t="shared" si="10"/>
        <v>1.5516988444428614E-2</v>
      </c>
      <c r="AS17" s="24" t="e">
        <f t="shared" si="10"/>
        <v>#DIV/0!</v>
      </c>
      <c r="AT17" s="24">
        <f t="shared" si="10"/>
        <v>2.135968903229557E-2</v>
      </c>
      <c r="AU17" s="21"/>
      <c r="AV17" s="24">
        <f t="shared" ref="AV17:BQ28" si="16">+B17/B5-1</f>
        <v>0.25529500000000005</v>
      </c>
      <c r="AW17" s="24">
        <f t="shared" si="16"/>
        <v>0.21418499999999985</v>
      </c>
      <c r="AX17" s="24">
        <f t="shared" si="16"/>
        <v>0.22873300000000008</v>
      </c>
      <c r="AY17" s="24">
        <f t="shared" si="16"/>
        <v>0.11724400000000013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0.3195619999999999</v>
      </c>
      <c r="BE17" s="24">
        <f t="shared" si="16"/>
        <v>0.23688599999999993</v>
      </c>
      <c r="BF17" s="24">
        <f t="shared" si="16"/>
        <v>0.32640500000000006</v>
      </c>
      <c r="BG17" s="24">
        <f t="shared" si="16"/>
        <v>0.19878499999999999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0.25528341399999999</v>
      </c>
      <c r="BM17" s="24">
        <f t="shared" si="16"/>
        <v>0.19360710605833931</v>
      </c>
      <c r="BN17" s="24">
        <f t="shared" si="16"/>
        <v>0.17323352065404451</v>
      </c>
      <c r="BO17" s="24">
        <f t="shared" si="16"/>
        <v>0.16698476544091401</v>
      </c>
      <c r="BP17" s="24" t="e">
        <f t="shared" si="16"/>
        <v>#DIV/0!</v>
      </c>
      <c r="BQ17" s="24">
        <f t="shared" si="16"/>
        <v>0.21959670313695456</v>
      </c>
      <c r="BR17" s="21"/>
      <c r="BS17" s="35">
        <f t="shared" si="11"/>
        <v>43070</v>
      </c>
      <c r="BT17" s="24">
        <f t="shared" si="15"/>
        <v>1.6148804079458322E-3</v>
      </c>
      <c r="BU17" s="24">
        <f t="shared" si="12"/>
        <v>1.3928240651172225E-4</v>
      </c>
      <c r="BV17" s="24">
        <f t="shared" si="12"/>
        <v>1.3693426450454523E-3</v>
      </c>
      <c r="BW17" s="24">
        <f t="shared" si="12"/>
        <v>1.9268605243724434E-2</v>
      </c>
      <c r="BX17" s="24">
        <f t="shared" si="12"/>
        <v>1.5217743734723213E-3</v>
      </c>
      <c r="BY17" s="24">
        <f t="shared" si="12"/>
        <v>1.6394678065089177E-3</v>
      </c>
      <c r="BZ17" s="24">
        <f t="shared" si="12"/>
        <v>4.7146997005773584E-3</v>
      </c>
      <c r="CA17" s="24">
        <f t="shared" si="12"/>
        <v>5.0447075792539652E-4</v>
      </c>
      <c r="CB17" s="24">
        <f t="shared" si="12"/>
        <v>3.9755555207953152E-4</v>
      </c>
      <c r="CC17" s="24">
        <f t="shared" si="12"/>
        <v>7.1367473167641964E-6</v>
      </c>
      <c r="CD17" s="24">
        <f t="shared" si="12"/>
        <v>1.4374797784749982E-3</v>
      </c>
      <c r="CE17" s="24">
        <f t="shared" si="12"/>
        <v>8.2320216750049902E-4</v>
      </c>
      <c r="CF17" s="24">
        <f t="shared" si="14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4"/>
        <v>127.41305127999998</v>
      </c>
      <c r="S18" s="19">
        <f t="shared" si="5"/>
        <v>120.54735093492891</v>
      </c>
      <c r="T18" s="19">
        <f t="shared" si="6"/>
        <v>118.71361474469306</v>
      </c>
      <c r="U18" s="19">
        <f t="shared" si="7"/>
        <v>117.49443573723671</v>
      </c>
      <c r="V18" s="19"/>
      <c r="W18" s="20">
        <f t="shared" si="8"/>
        <v>123.98076677505739</v>
      </c>
      <c r="X18" s="21"/>
      <c r="Y18" s="41">
        <f t="shared" si="9"/>
        <v>1.5014000693064133E-2</v>
      </c>
      <c r="Z18" s="24">
        <f t="shared" si="9"/>
        <v>6.2132212142300691E-3</v>
      </c>
      <c r="AA18" s="24">
        <f t="shared" si="9"/>
        <v>2.1479849568620812E-2</v>
      </c>
      <c r="AB18" s="24">
        <f t="shared" si="9"/>
        <v>-3.5077386855513204E-3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5.1986947183990662E-3</v>
      </c>
      <c r="AH18" s="24">
        <f t="shared" si="9"/>
        <v>2.2772510967057791E-2</v>
      </c>
      <c r="AI18" s="24">
        <f t="shared" si="9"/>
        <v>1.6619358340778323E-2</v>
      </c>
      <c r="AJ18" s="24">
        <f t="shared" si="9"/>
        <v>3.1868933962303503E-2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1.5014217976435207E-2</v>
      </c>
      <c r="AP18" s="24">
        <f t="shared" si="10"/>
        <v>9.941632578023496E-3</v>
      </c>
      <c r="AQ18" s="24">
        <f t="shared" si="10"/>
        <v>1.1849837690569576E-2</v>
      </c>
      <c r="AR18" s="24">
        <f t="shared" si="10"/>
        <v>6.8206476786745185E-3</v>
      </c>
      <c r="AS18" s="24" t="e">
        <f t="shared" si="10"/>
        <v>#DIV/0!</v>
      </c>
      <c r="AT18" s="24">
        <f t="shared" si="10"/>
        <v>1.6571842611277754E-2</v>
      </c>
      <c r="AU18" s="21"/>
      <c r="AV18" s="24">
        <f t="shared" si="16"/>
        <v>0.25275250375095593</v>
      </c>
      <c r="AW18" s="24">
        <f t="shared" si="16"/>
        <v>0.20422914210690246</v>
      </c>
      <c r="AX18" s="24">
        <f t="shared" si="16"/>
        <v>0.23847348551378178</v>
      </c>
      <c r="AY18" s="24">
        <f t="shared" si="16"/>
        <v>0.11454989032947194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0.29032766424799084</v>
      </c>
      <c r="BE18" s="24">
        <f t="shared" si="16"/>
        <v>0.24643131613691449</v>
      </c>
      <c r="BF18" s="24">
        <f t="shared" si="16"/>
        <v>0.34844900000000001</v>
      </c>
      <c r="BG18" s="24">
        <f t="shared" si="16"/>
        <v>0.21441663795041555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0.25274325797590591</v>
      </c>
      <c r="BM18" s="24">
        <f t="shared" si="16"/>
        <v>0.19076426908299893</v>
      </c>
      <c r="BN18" s="24">
        <f t="shared" si="16"/>
        <v>0.17484238941840258</v>
      </c>
      <c r="BO18" s="24">
        <f t="shared" si="16"/>
        <v>0.16506727225682782</v>
      </c>
      <c r="BP18" s="24" t="e">
        <f t="shared" si="16"/>
        <v>#DIV/0!</v>
      </c>
      <c r="BQ18" s="24">
        <f t="shared" si="16"/>
        <v>0.21977898018986841</v>
      </c>
      <c r="BR18" s="21"/>
      <c r="BS18" s="35">
        <f t="shared" si="11"/>
        <v>43101</v>
      </c>
      <c r="BT18" s="24">
        <f t="shared" si="15"/>
        <v>1.7079688838081974E-3</v>
      </c>
      <c r="BU18" s="24">
        <f t="shared" si="12"/>
        <v>7.5060451925643146E-4</v>
      </c>
      <c r="BV18" s="24">
        <f t="shared" si="12"/>
        <v>-3.5528079057114677E-4</v>
      </c>
      <c r="BW18" s="24">
        <f t="shared" si="12"/>
        <v>2.0533799624789261E-3</v>
      </c>
      <c r="BX18" s="24">
        <f t="shared" si="12"/>
        <v>2.7585483890240985E-4</v>
      </c>
      <c r="BY18" s="24">
        <f t="shared" si="12"/>
        <v>1.194391756519392E-3</v>
      </c>
      <c r="BZ18" s="24">
        <f t="shared" si="12"/>
        <v>4.9153011841837832E-3</v>
      </c>
      <c r="CA18" s="24">
        <f t="shared" si="12"/>
        <v>1.3826072755806546E-4</v>
      </c>
      <c r="CB18" s="24">
        <f t="shared" si="12"/>
        <v>1.5078705802221849E-3</v>
      </c>
      <c r="CC18" s="24">
        <f t="shared" si="12"/>
        <v>3.9336219773041268E-4</v>
      </c>
      <c r="CD18" s="24">
        <f t="shared" si="12"/>
        <v>2.0847482065968516E-3</v>
      </c>
      <c r="CE18" s="24">
        <f t="shared" si="12"/>
        <v>3.4761733297750775E-4</v>
      </c>
      <c r="CF18" s="24">
        <f t="shared" si="14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4"/>
        <v>130.77180630999999</v>
      </c>
      <c r="S19" s="19">
        <f t="shared" si="5"/>
        <v>123.31800504113684</v>
      </c>
      <c r="T19" s="19">
        <f t="shared" si="6"/>
        <v>121.60747412507172</v>
      </c>
      <c r="U19" s="19">
        <f t="shared" si="7"/>
        <v>119.56731231702965</v>
      </c>
      <c r="V19" s="19"/>
      <c r="W19" s="20">
        <f t="shared" si="8"/>
        <v>127.42369311400155</v>
      </c>
      <c r="X19" s="21"/>
      <c r="Y19" s="41">
        <f t="shared" si="9"/>
        <v>2.6361268995135578E-2</v>
      </c>
      <c r="Z19" s="24">
        <f t="shared" si="9"/>
        <v>2.2026161284540269E-2</v>
      </c>
      <c r="AA19" s="24">
        <f t="shared" si="9"/>
        <v>1.754166513959543E-2</v>
      </c>
      <c r="AB19" s="24">
        <f t="shared" si="9"/>
        <v>1.6981564233265356E-2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8.480106632730755E-2</v>
      </c>
      <c r="AH19" s="24">
        <f t="shared" si="9"/>
        <v>1.8393695758201378E-2</v>
      </c>
      <c r="AI19" s="24">
        <f t="shared" si="9"/>
        <v>0</v>
      </c>
      <c r="AJ19" s="24">
        <f t="shared" si="9"/>
        <v>5.0533189866684536E-2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2.636115371429959E-2</v>
      </c>
      <c r="AP19" s="24">
        <f t="shared" si="10"/>
        <v>2.2983948504214924E-2</v>
      </c>
      <c r="AQ19" s="24">
        <f t="shared" si="10"/>
        <v>2.4376811257935449E-2</v>
      </c>
      <c r="AR19" s="24">
        <f t="shared" si="10"/>
        <v>1.7642338267223945E-2</v>
      </c>
      <c r="AS19" s="24" t="e">
        <f t="shared" si="10"/>
        <v>#DIV/0!</v>
      </c>
      <c r="AT19" s="24">
        <f t="shared" si="10"/>
        <v>2.7769842278768886E-2</v>
      </c>
      <c r="AU19" s="21"/>
      <c r="AV19" s="24">
        <f t="shared" si="16"/>
        <v>0.26638015517328206</v>
      </c>
      <c r="AW19" s="24">
        <f t="shared" si="16"/>
        <v>0.20907094427757222</v>
      </c>
      <c r="AX19" s="24">
        <f t="shared" si="16"/>
        <v>0.23183131684130931</v>
      </c>
      <c r="AY19" s="24">
        <f t="shared" si="16"/>
        <v>0.15939682705471925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0.36917597511530298</v>
      </c>
      <c r="BE19" s="24">
        <f t="shared" si="16"/>
        <v>0.24995464225595354</v>
      </c>
      <c r="BF19" s="24">
        <f t="shared" si="16"/>
        <v>0.31367855598031302</v>
      </c>
      <c r="BG19" s="24">
        <f t="shared" si="16"/>
        <v>0.25198878170079975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0.26637075429651169</v>
      </c>
      <c r="BM19" s="24">
        <f t="shared" si="16"/>
        <v>0.20676012003419153</v>
      </c>
      <c r="BN19" s="24">
        <f t="shared" si="16"/>
        <v>0.20220511568300048</v>
      </c>
      <c r="BO19" s="24">
        <f t="shared" si="16"/>
        <v>0.18963209240770285</v>
      </c>
      <c r="BP19" s="24" t="e">
        <f t="shared" si="16"/>
        <v>#DIV/0!</v>
      </c>
      <c r="BQ19" s="24">
        <f t="shared" si="16"/>
        <v>0.24226910162684034</v>
      </c>
      <c r="BR19" s="21"/>
      <c r="BS19" s="35">
        <f t="shared" si="11"/>
        <v>43132</v>
      </c>
      <c r="BT19" s="24">
        <f t="shared" si="15"/>
        <v>6.0023309803773897E-3</v>
      </c>
      <c r="BU19" s="24">
        <f t="shared" si="12"/>
        <v>6.1689113144374472E-4</v>
      </c>
      <c r="BV19" s="24">
        <f t="shared" si="12"/>
        <v>1.688589497873869E-3</v>
      </c>
      <c r="BW19" s="24">
        <f t="shared" si="12"/>
        <v>2.2542510960317005E-3</v>
      </c>
      <c r="BX19" s="24">
        <f t="shared" si="12"/>
        <v>1.1540308694007455E-3</v>
      </c>
      <c r="BY19" s="24">
        <f t="shared" si="12"/>
        <v>1.1911278334753807E-3</v>
      </c>
      <c r="BZ19" s="24">
        <f t="shared" si="12"/>
        <v>6.145336234108921E-3</v>
      </c>
      <c r="CA19" s="24">
        <f t="shared" si="12"/>
        <v>2.2334987780011956E-3</v>
      </c>
      <c r="CB19" s="24">
        <f t="shared" si="12"/>
        <v>1.2272390361513839E-3</v>
      </c>
      <c r="CC19" s="24">
        <f t="shared" si="12"/>
        <v>0</v>
      </c>
      <c r="CD19" s="24">
        <f t="shared" si="12"/>
        <v>3.3605881448064744E-3</v>
      </c>
      <c r="CE19" s="24">
        <f t="shared" si="12"/>
        <v>4.8703245007228145E-4</v>
      </c>
      <c r="CF19" s="24">
        <f t="shared" si="14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4"/>
        <v>133.54492357999999</v>
      </c>
      <c r="S20" s="19">
        <f t="shared" si="5"/>
        <v>126.16474038893043</v>
      </c>
      <c r="T20" s="19">
        <f t="shared" si="6"/>
        <v>124.07865857716583</v>
      </c>
      <c r="U20" s="19">
        <f t="shared" si="7"/>
        <v>121.68100171367369</v>
      </c>
      <c r="V20" s="19"/>
      <c r="W20" s="20">
        <f t="shared" si="8"/>
        <v>130.0129409525631</v>
      </c>
      <c r="X20" s="21"/>
      <c r="Y20" s="41">
        <f t="shared" si="9"/>
        <v>2.1200859504637792E-2</v>
      </c>
      <c r="Z20" s="24">
        <f t="shared" si="9"/>
        <v>2.8157057404101682E-2</v>
      </c>
      <c r="AA20" s="24">
        <f t="shared" si="9"/>
        <v>9.2988803916242979E-3</v>
      </c>
      <c r="AB20" s="24">
        <f t="shared" si="9"/>
        <v>1.5750319501939058E-2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3.3014711196855284E-2</v>
      </c>
      <c r="AH20" s="24">
        <f t="shared" si="9"/>
        <v>-7.1876440827689514E-4</v>
      </c>
      <c r="AI20" s="24">
        <f t="shared" si="9"/>
        <v>0.10206763474184055</v>
      </c>
      <c r="AJ20" s="24">
        <f t="shared" si="9"/>
        <v>3.0265533305938064E-2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2.1205773233920144E-2</v>
      </c>
      <c r="AP20" s="24">
        <f t="shared" si="10"/>
        <v>2.3084506977257391E-2</v>
      </c>
      <c r="AQ20" s="24">
        <f t="shared" si="10"/>
        <v>2.0320991533403054E-2</v>
      </c>
      <c r="AR20" s="24">
        <f t="shared" si="10"/>
        <v>1.7677819762642599E-2</v>
      </c>
      <c r="AS20" s="24" t="e">
        <f t="shared" si="10"/>
        <v>#DIV/0!</v>
      </c>
      <c r="AT20" s="24">
        <f t="shared" si="10"/>
        <v>2.0319987400184925E-2</v>
      </c>
      <c r="AU20" s="21"/>
      <c r="AV20" s="24">
        <f t="shared" si="16"/>
        <v>0.26076953432561911</v>
      </c>
      <c r="AW20" s="24">
        <f t="shared" si="16"/>
        <v>0.21559368510955812</v>
      </c>
      <c r="AX20" s="24">
        <f t="shared" si="16"/>
        <v>0.19777601639878961</v>
      </c>
      <c r="AY20" s="24">
        <f t="shared" si="16"/>
        <v>0.15045630560020951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0.37506834133385625</v>
      </c>
      <c r="BE20" s="24">
        <f t="shared" si="16"/>
        <v>0.21738653513732276</v>
      </c>
      <c r="BF20" s="24">
        <f t="shared" si="16"/>
        <v>0.31839998012750348</v>
      </c>
      <c r="BG20" s="24">
        <f t="shared" si="16"/>
        <v>0.2866702481507144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0.26076505814433748</v>
      </c>
      <c r="BM20" s="24">
        <f t="shared" si="16"/>
        <v>0.20949081221068555</v>
      </c>
      <c r="BN20" s="24">
        <f t="shared" si="16"/>
        <v>0.20563959055512293</v>
      </c>
      <c r="BO20" s="24">
        <f t="shared" si="16"/>
        <v>0.18554952843671879</v>
      </c>
      <c r="BP20" s="24" t="e">
        <f t="shared" si="16"/>
        <v>#DIV/0!</v>
      </c>
      <c r="BQ20" s="24">
        <f t="shared" si="16"/>
        <v>0.23569759755802755</v>
      </c>
      <c r="BR20" s="21"/>
      <c r="BS20" s="35">
        <f t="shared" si="11"/>
        <v>43160</v>
      </c>
      <c r="BT20" s="24">
        <f t="shared" si="15"/>
        <v>7.640647228403445E-3</v>
      </c>
      <c r="BU20" s="24">
        <f t="shared" si="12"/>
        <v>3.2420545525452981E-4</v>
      </c>
      <c r="BV20" s="24">
        <f t="shared" si="12"/>
        <v>1.5518458703249116E-3</v>
      </c>
      <c r="BW20" s="24">
        <f t="shared" si="12"/>
        <v>8.29378541442033E-4</v>
      </c>
      <c r="BX20" s="24">
        <f t="shared" si="12"/>
        <v>2.4394769562524348E-3</v>
      </c>
      <c r="BY20" s="24">
        <f t="shared" si="12"/>
        <v>1.3933885435066886E-3</v>
      </c>
      <c r="BZ20" s="24">
        <f t="shared" si="12"/>
        <v>1.1539935613620479E-3</v>
      </c>
      <c r="CA20" s="24">
        <f t="shared" si="12"/>
        <v>9.1905553898740332E-4</v>
      </c>
      <c r="CB20" s="24">
        <f t="shared" si="12"/>
        <v>-4.7584134339659552E-5</v>
      </c>
      <c r="CC20" s="24">
        <f t="shared" si="12"/>
        <v>2.3575043778149953E-3</v>
      </c>
      <c r="CD20" s="24">
        <f t="shared" si="12"/>
        <v>2.0601385607120701E-3</v>
      </c>
      <c r="CE20" s="24">
        <f t="shared" si="12"/>
        <v>5.8352916886513558E-4</v>
      </c>
      <c r="CF20" s="24">
        <f t="shared" si="14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4"/>
        <v>138.02358921000001</v>
      </c>
      <c r="S21" s="19">
        <f t="shared" si="5"/>
        <v>128.68891027673894</v>
      </c>
      <c r="T21" s="19">
        <f t="shared" si="6"/>
        <v>126.87303918531271</v>
      </c>
      <c r="U21" s="19">
        <f t="shared" si="7"/>
        <v>124.70362124241343</v>
      </c>
      <c r="V21" s="19"/>
      <c r="W21" s="20">
        <f t="shared" si="8"/>
        <v>133.55216319816378</v>
      </c>
      <c r="X21" s="21"/>
      <c r="Y21" s="41">
        <f t="shared" si="9"/>
        <v>3.3539879666480532E-2</v>
      </c>
      <c r="Z21" s="24">
        <f t="shared" si="9"/>
        <v>1.7973246549103816E-2</v>
      </c>
      <c r="AA21" s="24">
        <f t="shared" si="9"/>
        <v>1.2500203643235563E-2</v>
      </c>
      <c r="AB21" s="24">
        <f t="shared" si="9"/>
        <v>3.876306014273978E-2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-6.6603471857340502E-4</v>
      </c>
      <c r="AH21" s="24">
        <f t="shared" si="9"/>
        <v>2.1085198338351319E-2</v>
      </c>
      <c r="AI21" s="24">
        <f t="shared" si="9"/>
        <v>6.2331015381385413E-2</v>
      </c>
      <c r="AJ21" s="24">
        <f t="shared" si="9"/>
        <v>1.3900964126833282E-2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3.3536771821334632E-2</v>
      </c>
      <c r="AP21" s="24">
        <f t="shared" si="10"/>
        <v>2.000693601102177E-2</v>
      </c>
      <c r="AQ21" s="24">
        <f t="shared" si="10"/>
        <v>2.2521041411880161E-2</v>
      </c>
      <c r="AR21" s="24">
        <f t="shared" si="10"/>
        <v>2.4840521413952876E-2</v>
      </c>
      <c r="AS21" s="24" t="e">
        <f t="shared" si="10"/>
        <v>#DIV/0!</v>
      </c>
      <c r="AT21" s="24">
        <f t="shared" si="10"/>
        <v>2.7222076661522543E-2</v>
      </c>
      <c r="AU21" s="21"/>
      <c r="AV21" s="24">
        <f t="shared" si="16"/>
        <v>0.26106755010936444</v>
      </c>
      <c r="AW21" s="24">
        <f t="shared" si="16"/>
        <v>0.20269367396145821</v>
      </c>
      <c r="AX21" s="24">
        <f t="shared" si="16"/>
        <v>0.1820091942863562</v>
      </c>
      <c r="AY21" s="24">
        <f t="shared" si="16"/>
        <v>0.15280078973498901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0.26580877277600057</v>
      </c>
      <c r="BE21" s="24">
        <f t="shared" si="16"/>
        <v>0.21707743870824392</v>
      </c>
      <c r="BF21" s="24">
        <f t="shared" si="16"/>
        <v>0.28308865660651561</v>
      </c>
      <c r="BG21" s="24">
        <f t="shared" si="16"/>
        <v>0.27168067061568957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0.26105836164704788</v>
      </c>
      <c r="BM21" s="24">
        <f t="shared" si="16"/>
        <v>0.20204828370506389</v>
      </c>
      <c r="BN21" s="24">
        <f t="shared" si="16"/>
        <v>0.20365560805034622</v>
      </c>
      <c r="BO21" s="24">
        <f t="shared" si="16"/>
        <v>0.18675621470324089</v>
      </c>
      <c r="BP21" s="24" t="e">
        <f t="shared" si="16"/>
        <v>#DIV/0!</v>
      </c>
      <c r="BQ21" s="24">
        <f t="shared" si="16"/>
        <v>0.23721191598704694</v>
      </c>
      <c r="BR21" s="21"/>
      <c r="BS21" s="35">
        <f t="shared" si="11"/>
        <v>43191</v>
      </c>
      <c r="BT21" s="24">
        <f t="shared" si="15"/>
        <v>4.9104094110246485E-3</v>
      </c>
      <c r="BU21" s="24">
        <f t="shared" si="12"/>
        <v>4.3074015972084423E-4</v>
      </c>
      <c r="BV21" s="24">
        <f t="shared" si="12"/>
        <v>3.7988580671007247E-3</v>
      </c>
      <c r="BW21" s="24">
        <f t="shared" si="12"/>
        <v>1.3385613143086054E-2</v>
      </c>
      <c r="BX21" s="24">
        <f t="shared" si="12"/>
        <v>6.7716246522720608E-4</v>
      </c>
      <c r="BY21" s="24">
        <f t="shared" si="12"/>
        <v>1.8508103979542588E-3</v>
      </c>
      <c r="BZ21" s="24">
        <f t="shared" si="12"/>
        <v>4.129813434372573E-3</v>
      </c>
      <c r="CA21" s="24">
        <f t="shared" si="12"/>
        <v>-1.8755405461058106E-5</v>
      </c>
      <c r="CB21" s="24">
        <f t="shared" si="12"/>
        <v>1.3659344567956316E-3</v>
      </c>
      <c r="CC21" s="24">
        <f t="shared" si="12"/>
        <v>1.5536948830173988E-3</v>
      </c>
      <c r="CD21" s="24">
        <f t="shared" si="12"/>
        <v>9.546210841997637E-4</v>
      </c>
      <c r="CE21" s="24">
        <f t="shared" si="12"/>
        <v>4.9772497014126057E-4</v>
      </c>
      <c r="CF21" s="24">
        <f t="shared" si="14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4"/>
        <v>140.52036085</v>
      </c>
      <c r="S22" s="19">
        <f t="shared" si="5"/>
        <v>131.52121835452508</v>
      </c>
      <c r="T22" s="19">
        <f t="shared" si="6"/>
        <v>129.0035992541595</v>
      </c>
      <c r="U22" s="19">
        <f t="shared" si="7"/>
        <v>126.85283113173868</v>
      </c>
      <c r="V22" s="19"/>
      <c r="W22" s="20">
        <f t="shared" si="8"/>
        <v>135.94053278500385</v>
      </c>
      <c r="X22" s="21"/>
      <c r="Y22" s="41">
        <f t="shared" ref="Y22:AN49" si="18">+B22/B21-1</f>
        <v>1.80888044594949E-2</v>
      </c>
      <c r="Z22" s="24">
        <f t="shared" si="18"/>
        <v>2.8455754240472197E-2</v>
      </c>
      <c r="AA22" s="24">
        <f t="shared" si="18"/>
        <v>2.0132063270228651E-2</v>
      </c>
      <c r="AB22" s="24">
        <f t="shared" ref="AB22:AB35" si="19">+E22/E21-1</f>
        <v>2.8309688911507536E-3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2.5554405861241802E-2</v>
      </c>
      <c r="AH22" s="24">
        <f t="shared" ref="AH22:AH35" si="25">+K22/K21-1</f>
        <v>2.4821591719086822E-2</v>
      </c>
      <c r="AI22" s="24">
        <f t="shared" ref="AI22:AI35" si="26">+L22/L21-1</f>
        <v>3.7587626867741086E-3</v>
      </c>
      <c r="AJ22" s="24">
        <f t="shared" ref="AJ22:AJ35" si="27">+M22/M21-1</f>
        <v>1.513364504777015E-2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1.8089455971190604E-2</v>
      </c>
      <c r="AP22" s="24">
        <f>+S22/S21-1</f>
        <v>2.2008952222032141E-2</v>
      </c>
      <c r="AQ22" s="24">
        <f>+T22/T21-1</f>
        <v>1.6792851204067594E-2</v>
      </c>
      <c r="AR22" s="24">
        <f t="shared" ref="AP22:AT37" si="32">+U22/U21-1</f>
        <v>1.7234542733505442E-2</v>
      </c>
      <c r="AS22" s="24" t="e">
        <f t="shared" si="32"/>
        <v>#DIV/0!</v>
      </c>
      <c r="AT22" s="24">
        <f t="shared" si="32"/>
        <v>1.7883421201468908E-2</v>
      </c>
      <c r="AU22" s="21"/>
      <c r="AV22" s="24">
        <f t="shared" si="16"/>
        <v>0.26244215432520779</v>
      </c>
      <c r="AW22" s="24">
        <f t="shared" si="16"/>
        <v>0.21572247287357404</v>
      </c>
      <c r="AX22" s="24">
        <f t="shared" si="16"/>
        <v>0.19126002329896941</v>
      </c>
      <c r="AY22" s="24">
        <f t="shared" si="16"/>
        <v>0.13265375582859673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0.29811262231228253</v>
      </c>
      <c r="BE22" s="24">
        <f t="shared" si="16"/>
        <v>0.21468656565693012</v>
      </c>
      <c r="BF22" s="24">
        <f t="shared" si="16"/>
        <v>0.25839281928051427</v>
      </c>
      <c r="BG22" s="24">
        <f t="shared" si="16"/>
        <v>0.28123468751133185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0.26243330802831855</v>
      </c>
      <c r="BM22" s="24">
        <f t="shared" si="16"/>
        <v>0.20635984628360449</v>
      </c>
      <c r="BN22" s="24">
        <f t="shared" si="16"/>
        <v>0.20011712118604841</v>
      </c>
      <c r="BO22" s="24">
        <f t="shared" si="16"/>
        <v>0.18026591353850385</v>
      </c>
      <c r="BP22" s="24" t="e">
        <f t="shared" si="16"/>
        <v>#DIV/0!</v>
      </c>
      <c r="BQ22" s="24">
        <f t="shared" si="16"/>
        <v>0.2394034683596411</v>
      </c>
      <c r="BR22" s="21"/>
      <c r="BS22" s="35">
        <f t="shared" si="11"/>
        <v>43221</v>
      </c>
      <c r="BT22" s="24">
        <f t="shared" si="15"/>
        <v>7.6572071935003226E-3</v>
      </c>
      <c r="BU22" s="24">
        <f t="shared" si="15"/>
        <v>6.7960167970057463E-4</v>
      </c>
      <c r="BV22" s="24">
        <f t="shared" si="15"/>
        <v>2.7884275701577874E-4</v>
      </c>
      <c r="BW22" s="24">
        <f t="shared" si="15"/>
        <v>-3.1351106976580917E-4</v>
      </c>
      <c r="BX22" s="24">
        <f t="shared" si="15"/>
        <v>1.6673158263092248E-3</v>
      </c>
      <c r="BY22" s="24">
        <f t="shared" si="15"/>
        <v>1.1566068657326261E-3</v>
      </c>
      <c r="BZ22" s="24">
        <f t="shared" si="15"/>
        <v>2.7363042530099625E-3</v>
      </c>
      <c r="CA22" s="24">
        <f t="shared" si="15"/>
        <v>6.9579096769706078E-4</v>
      </c>
      <c r="CB22" s="24">
        <f t="shared" si="15"/>
        <v>1.588607248273135E-3</v>
      </c>
      <c r="CC22" s="24">
        <f t="shared" si="15"/>
        <v>9.6302832973248402E-5</v>
      </c>
      <c r="CD22" s="24">
        <f t="shared" si="15"/>
        <v>1.01952514261951E-3</v>
      </c>
      <c r="CE22" s="24">
        <f t="shared" si="15"/>
        <v>8.2672980033994016E-4</v>
      </c>
      <c r="CF22" s="24">
        <f t="shared" si="14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4"/>
        <v>145.64614088000002</v>
      </c>
      <c r="S23" s="19">
        <f t="shared" si="5"/>
        <v>136.95796043380699</v>
      </c>
      <c r="T23" s="19">
        <f t="shared" si="6"/>
        <v>132.70644159495126</v>
      </c>
      <c r="U23" s="19">
        <f t="shared" si="7"/>
        <v>130.4153823277401</v>
      </c>
      <c r="V23" s="19"/>
      <c r="W23" s="20">
        <f t="shared" si="8"/>
        <v>140.16165853098701</v>
      </c>
      <c r="X23" s="21"/>
      <c r="Y23" s="41">
        <f t="shared" si="18"/>
        <v>3.647774394344494E-2</v>
      </c>
      <c r="Z23" s="24">
        <f t="shared" si="18"/>
        <v>6.0238427033336928E-2</v>
      </c>
      <c r="AA23" s="24">
        <f t="shared" si="18"/>
        <v>8.9739651361302464E-3</v>
      </c>
      <c r="AB23" s="24">
        <f t="shared" si="19"/>
        <v>7.2677888459848905E-3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5.4451357443787707E-3</v>
      </c>
      <c r="AH23" s="24">
        <f t="shared" si="25"/>
        <v>3.8825092601527444E-2</v>
      </c>
      <c r="AI23" s="24">
        <f t="shared" si="26"/>
        <v>6.3074063907058164E-3</v>
      </c>
      <c r="AJ23" s="24">
        <f t="shared" si="27"/>
        <v>3.1034512787539992E-2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3.6477133982537824E-2</v>
      </c>
      <c r="AP23" s="24">
        <f t="shared" si="32"/>
        <v>4.1337376183870012E-2</v>
      </c>
      <c r="AQ23" s="24">
        <f t="shared" si="32"/>
        <v>2.8703403332929645E-2</v>
      </c>
      <c r="AR23" s="24">
        <f t="shared" si="32"/>
        <v>2.8084128388917495E-2</v>
      </c>
      <c r="AS23" s="24" t="e">
        <f t="shared" si="32"/>
        <v>#DIV/0!</v>
      </c>
      <c r="AT23" s="24">
        <f t="shared" si="32"/>
        <v>3.1051266752492923E-2</v>
      </c>
      <c r="AU23" s="21"/>
      <c r="AV23" s="24">
        <f t="shared" si="16"/>
        <v>0.29545013866430425</v>
      </c>
      <c r="AW23" s="24">
        <f t="shared" si="16"/>
        <v>0.28173640549347834</v>
      </c>
      <c r="AX23" s="24">
        <f t="shared" si="16"/>
        <v>0.19892847867354835</v>
      </c>
      <c r="AY23" s="24">
        <f t="shared" si="16"/>
        <v>0.14097194119716039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0.30846128152360652</v>
      </c>
      <c r="BE23" s="24">
        <f t="shared" si="16"/>
        <v>0.24086424985503019</v>
      </c>
      <c r="BF23" s="24">
        <f t="shared" si="16"/>
        <v>0.26602940709454082</v>
      </c>
      <c r="BG23" s="24">
        <f t="shared" si="16"/>
        <v>0.30668755041208007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0.29544067990184231</v>
      </c>
      <c r="BM23" s="24">
        <f t="shared" si="16"/>
        <v>0.24733356307253596</v>
      </c>
      <c r="BN23" s="24">
        <f t="shared" si="16"/>
        <v>0.22370129192601862</v>
      </c>
      <c r="BO23" s="24">
        <f t="shared" si="16"/>
        <v>0.20334079087961432</v>
      </c>
      <c r="BP23" s="24" t="e">
        <f t="shared" si="16"/>
        <v>#DIV/0!</v>
      </c>
      <c r="BQ23" s="24">
        <f t="shared" si="16"/>
        <v>0.26135521524975625</v>
      </c>
      <c r="BR23" s="21"/>
      <c r="BS23" s="35">
        <f t="shared" si="11"/>
        <v>43252</v>
      </c>
      <c r="BT23" s="24">
        <f t="shared" si="15"/>
        <v>1.6374719562087716E-2</v>
      </c>
      <c r="BU23" s="24">
        <f t="shared" si="15"/>
        <v>3.0354373322762828E-4</v>
      </c>
      <c r="BV23" s="24">
        <f t="shared" si="15"/>
        <v>7.0512911565719886E-4</v>
      </c>
      <c r="BW23" s="24">
        <f t="shared" si="15"/>
        <v>2.0095458837912691E-3</v>
      </c>
      <c r="BX23" s="24">
        <f t="shared" si="15"/>
        <v>2.5868784305297468E-3</v>
      </c>
      <c r="BY23" s="24">
        <f t="shared" si="15"/>
        <v>2.7980925311678734E-3</v>
      </c>
      <c r="BZ23" s="24">
        <f t="shared" si="15"/>
        <v>5.4964421763817909E-3</v>
      </c>
      <c r="CA23" s="24">
        <f t="shared" si="15"/>
        <v>1.4934639801937938E-4</v>
      </c>
      <c r="CB23" s="24">
        <f t="shared" si="15"/>
        <v>2.5012783115442162E-3</v>
      </c>
      <c r="CC23" s="24">
        <f t="shared" si="15"/>
        <v>1.5932673551981278E-4</v>
      </c>
      <c r="CD23" s="24">
        <f t="shared" si="15"/>
        <v>2.0846679471368391E-3</v>
      </c>
      <c r="CE23" s="24">
        <f t="shared" si="15"/>
        <v>1.3079193688074313E-3</v>
      </c>
      <c r="CF23" s="24">
        <f t="shared" si="14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4"/>
        <v>150.94918146999998</v>
      </c>
      <c r="S24" s="19">
        <f t="shared" si="5"/>
        <v>142.34187578160058</v>
      </c>
      <c r="T24" s="19">
        <f t="shared" si="6"/>
        <v>137.68270877796903</v>
      </c>
      <c r="U24" s="19">
        <f t="shared" si="7"/>
        <v>135.15307757943592</v>
      </c>
      <c r="V24" s="19"/>
      <c r="W24" s="20">
        <f t="shared" si="8"/>
        <v>145.47742903596023</v>
      </c>
      <c r="X24" s="21"/>
      <c r="Y24" s="41">
        <f t="shared" si="18"/>
        <v>3.6410586677945167E-2</v>
      </c>
      <c r="Z24" s="24">
        <f t="shared" si="18"/>
        <v>4.277334471092753E-2</v>
      </c>
      <c r="AA24" s="24">
        <f t="shared" si="18"/>
        <v>2.7552657339273701E-2</v>
      </c>
      <c r="AB24" s="24">
        <f t="shared" si="19"/>
        <v>2.6908189301195984E-2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1.302497334613828E-2</v>
      </c>
      <c r="AH24" s="24">
        <f t="shared" si="25"/>
        <v>5.1868058999309907E-2</v>
      </c>
      <c r="AI24" s="24">
        <f t="shared" si="26"/>
        <v>1.0279436110971707E-2</v>
      </c>
      <c r="AJ24" s="24">
        <f t="shared" si="27"/>
        <v>4.1892046930241511E-2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3.6410443544599103E-2</v>
      </c>
      <c r="AP24" s="24">
        <f t="shared" si="32"/>
        <v>3.931071498684946E-2</v>
      </c>
      <c r="AQ24" s="24">
        <f t="shared" si="32"/>
        <v>3.7498309224554438E-2</v>
      </c>
      <c r="AR24" s="24">
        <f t="shared" si="32"/>
        <v>3.6327733486144709E-2</v>
      </c>
      <c r="AS24" s="24" t="e">
        <f t="shared" si="32"/>
        <v>#DIV/0!</v>
      </c>
      <c r="AT24" s="24">
        <f t="shared" si="32"/>
        <v>3.7925996029777309E-2</v>
      </c>
      <c r="AU24" s="21"/>
      <c r="AV24" s="24">
        <f t="shared" si="16"/>
        <v>0.32391175459399535</v>
      </c>
      <c r="AW24" s="24">
        <f t="shared" si="16"/>
        <v>0.32058583057836554</v>
      </c>
      <c r="AX24" s="24">
        <f t="shared" si="16"/>
        <v>0.20404626142993854</v>
      </c>
      <c r="AY24" s="24">
        <f t="shared" si="16"/>
        <v>0.17165570527924134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0.29512049967739307</v>
      </c>
      <c r="BE24" s="24">
        <f t="shared" si="16"/>
        <v>0.27738251743093789</v>
      </c>
      <c r="BF24" s="24">
        <f t="shared" si="16"/>
        <v>0.26699676611594159</v>
      </c>
      <c r="BG24" s="24">
        <f t="shared" si="16"/>
        <v>0.32889340950958257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0.32390200012884351</v>
      </c>
      <c r="BM24" s="24">
        <f t="shared" si="16"/>
        <v>0.27908922670284086</v>
      </c>
      <c r="BN24" s="24">
        <f t="shared" si="16"/>
        <v>0.25247469536773259</v>
      </c>
      <c r="BO24" s="24">
        <f t="shared" si="16"/>
        <v>0.2334756770267743</v>
      </c>
      <c r="BP24" s="24" t="e">
        <f t="shared" si="16"/>
        <v>#DIV/0!</v>
      </c>
      <c r="BQ24" s="24">
        <f t="shared" si="16"/>
        <v>0.29093145666081255</v>
      </c>
      <c r="BR24" s="21"/>
      <c r="BS24" s="35">
        <f t="shared" si="11"/>
        <v>43282</v>
      </c>
      <c r="BT24" s="24">
        <f t="shared" si="15"/>
        <v>1.1893701080419003E-2</v>
      </c>
      <c r="BU24" s="24">
        <f t="shared" si="15"/>
        <v>9.0723618442373167E-4</v>
      </c>
      <c r="BV24" s="24">
        <f t="shared" si="15"/>
        <v>2.5370894874738436E-3</v>
      </c>
      <c r="BW24" s="24">
        <f t="shared" si="15"/>
        <v>1.7290878231782084E-3</v>
      </c>
      <c r="BX24" s="24">
        <f t="shared" si="15"/>
        <v>2.2540739540478629E-3</v>
      </c>
      <c r="BY24" s="24">
        <f t="shared" si="15"/>
        <v>2.1725374741155394E-3</v>
      </c>
      <c r="BZ24" s="24">
        <f t="shared" si="15"/>
        <v>7.1984960919262552E-3</v>
      </c>
      <c r="CA24" s="24">
        <f t="shared" si="15"/>
        <v>3.4654631190987123E-4</v>
      </c>
      <c r="CB24" s="24">
        <f t="shared" si="15"/>
        <v>3.3491296777418346E-3</v>
      </c>
      <c r="CC24" s="24">
        <f t="shared" si="15"/>
        <v>2.5210288972256069E-4</v>
      </c>
      <c r="CD24" s="24">
        <f t="shared" si="15"/>
        <v>2.7992182479306123E-3</v>
      </c>
      <c r="CE24" s="24">
        <f t="shared" si="15"/>
        <v>9.7095955157394242E-4</v>
      </c>
      <c r="CF24" s="24">
        <f t="shared" si="14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4"/>
        <v>156.08083440999999</v>
      </c>
      <c r="S25" s="19">
        <f t="shared" si="5"/>
        <v>146.25260294689602</v>
      </c>
      <c r="T25" s="19">
        <f t="shared" si="6"/>
        <v>139.78950585197936</v>
      </c>
      <c r="U25" s="19">
        <f t="shared" si="7"/>
        <v>137.42976665476618</v>
      </c>
      <c r="V25" s="19"/>
      <c r="W25" s="20">
        <f t="shared" si="8"/>
        <v>149.44631082631983</v>
      </c>
      <c r="X25" s="21"/>
      <c r="Y25" s="41">
        <f t="shared" si="18"/>
        <v>3.3997282549289354E-2</v>
      </c>
      <c r="Z25" s="24">
        <f t="shared" si="18"/>
        <v>4.3084814290405671E-2</v>
      </c>
      <c r="AA25" s="24">
        <f t="shared" si="18"/>
        <v>1.2248183093203968E-2</v>
      </c>
      <c r="AB25" s="24">
        <f t="shared" si="19"/>
        <v>-4.2607996746298893E-3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8.9951618402150713E-2</v>
      </c>
      <c r="AH25" s="24">
        <f t="shared" si="25"/>
        <v>2.4766619884216912E-2</v>
      </c>
      <c r="AI25" s="24">
        <f t="shared" si="26"/>
        <v>1.2984844497191839E-2</v>
      </c>
      <c r="AJ25" s="24">
        <f t="shared" si="27"/>
        <v>9.5395081286122618E-3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3.3995897758610116E-2</v>
      </c>
      <c r="AP25" s="24">
        <f t="shared" si="32"/>
        <v>2.7474185961240183E-2</v>
      </c>
      <c r="AQ25" s="24">
        <f t="shared" si="32"/>
        <v>1.5301827605729512E-2</v>
      </c>
      <c r="AR25" s="24">
        <f t="shared" si="32"/>
        <v>1.6845262543075723E-2</v>
      </c>
      <c r="AS25" s="24" t="e">
        <f t="shared" si="32"/>
        <v>#DIV/0!</v>
      </c>
      <c r="AT25" s="24">
        <f t="shared" si="32"/>
        <v>2.7281770214529599E-2</v>
      </c>
      <c r="AU25" s="21"/>
      <c r="AV25" s="24">
        <f t="shared" si="16"/>
        <v>0.35057291243032207</v>
      </c>
      <c r="AW25" s="24">
        <f t="shared" si="16"/>
        <v>0.34775724354771675</v>
      </c>
      <c r="AX25" s="24">
        <f t="shared" si="16"/>
        <v>0.19469018982173791</v>
      </c>
      <c r="AY25" s="24">
        <f t="shared" si="16"/>
        <v>0.17412018821335273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0.39316988462153124</v>
      </c>
      <c r="BE25" s="24">
        <f t="shared" si="16"/>
        <v>0.29459692098557988</v>
      </c>
      <c r="BF25" s="24">
        <f t="shared" si="16"/>
        <v>0.26941003330745694</v>
      </c>
      <c r="BG25" s="24">
        <f t="shared" si="16"/>
        <v>0.33175239724806627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0.35056266598183017</v>
      </c>
      <c r="BM25" s="24">
        <f t="shared" si="16"/>
        <v>0.29699085430405958</v>
      </c>
      <c r="BN25" s="24">
        <f t="shared" si="16"/>
        <v>0.26500558167829991</v>
      </c>
      <c r="BO25" s="24">
        <f t="shared" si="16"/>
        <v>0.24836728415639375</v>
      </c>
      <c r="BP25" s="24" t="e">
        <f t="shared" si="16"/>
        <v>#DIV/0!</v>
      </c>
      <c r="BQ25" s="24">
        <f t="shared" si="16"/>
        <v>0.31618740467551643</v>
      </c>
      <c r="BR25" s="21"/>
      <c r="BS25" s="35">
        <f t="shared" si="11"/>
        <v>43313</v>
      </c>
      <c r="BT25" s="24">
        <f t="shared" si="15"/>
        <v>1.2053859184115561E-2</v>
      </c>
      <c r="BU25" s="24">
        <f t="shared" si="15"/>
        <v>3.9985339545532363E-4</v>
      </c>
      <c r="BV25" s="24">
        <f t="shared" si="15"/>
        <v>-3.9805419399630649E-4</v>
      </c>
      <c r="BW25" s="24">
        <f t="shared" si="15"/>
        <v>7.1553421225396662E-3</v>
      </c>
      <c r="BX25" s="24">
        <f t="shared" si="15"/>
        <v>1.8282065024050921E-3</v>
      </c>
      <c r="BY25" s="24">
        <f t="shared" si="15"/>
        <v>2.2234271809993015E-3</v>
      </c>
      <c r="BZ25" s="24">
        <f t="shared" si="15"/>
        <v>4.6480901329775375E-3</v>
      </c>
      <c r="CA25" s="24">
        <f t="shared" si="15"/>
        <v>2.3392774310485019E-3</v>
      </c>
      <c r="CB25" s="24">
        <f t="shared" si="15"/>
        <v>1.6230359263943203E-3</v>
      </c>
      <c r="CC25" s="24">
        <f t="shared" si="15"/>
        <v>3.1042376199318729E-4</v>
      </c>
      <c r="CD25" s="24">
        <f t="shared" si="15"/>
        <v>6.4079932269098282E-4</v>
      </c>
      <c r="CE25" s="24">
        <f t="shared" si="15"/>
        <v>1.1713850850246766E-3</v>
      </c>
      <c r="CF25" s="24">
        <f t="shared" si="14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4"/>
        <v>166.75464149000001</v>
      </c>
      <c r="S26" s="19">
        <f t="shared" si="5"/>
        <v>157.90232566940912</v>
      </c>
      <c r="T26" s="19">
        <f t="shared" si="6"/>
        <v>151.04734942627658</v>
      </c>
      <c r="U26" s="19">
        <f t="shared" si="7"/>
        <v>148.96565605141026</v>
      </c>
      <c r="V26" s="19"/>
      <c r="W26" s="20">
        <f t="shared" si="8"/>
        <v>160.25260673297629</v>
      </c>
      <c r="X26" s="21"/>
      <c r="Y26" s="41">
        <f t="shared" si="18"/>
        <v>6.8387042212372684E-2</v>
      </c>
      <c r="Z26" s="24">
        <f t="shared" si="18"/>
        <v>8.266327913759941E-2</v>
      </c>
      <c r="AA26" s="24">
        <f t="shared" si="18"/>
        <v>4.4495893793276231E-2</v>
      </c>
      <c r="AB26" s="24">
        <f t="shared" si="19"/>
        <v>8.2720653784187803E-2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1.6287900737585348E-2</v>
      </c>
      <c r="AH26" s="24">
        <f t="shared" si="25"/>
        <v>7.2938376687083917E-2</v>
      </c>
      <c r="AI26" s="24">
        <f t="shared" si="26"/>
        <v>2.2151400379055719E-3</v>
      </c>
      <c r="AJ26" s="24">
        <f t="shared" si="27"/>
        <v>6.7726143044702036E-2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6.8386404521400657E-2</v>
      </c>
      <c r="AP26" s="24">
        <f t="shared" si="32"/>
        <v>7.9654806053216731E-2</v>
      </c>
      <c r="AQ26" s="24">
        <f t="shared" si="32"/>
        <v>8.0534254024890561E-2</v>
      </c>
      <c r="AR26" s="24">
        <f t="shared" si="32"/>
        <v>8.39402531012301E-2</v>
      </c>
      <c r="AS26" s="24" t="e">
        <f t="shared" si="32"/>
        <v>#DIV/0!</v>
      </c>
      <c r="AT26" s="24">
        <f t="shared" si="32"/>
        <v>7.2308883684757408E-2</v>
      </c>
      <c r="AU26" s="21"/>
      <c r="AV26" s="24">
        <f t="shared" si="16"/>
        <v>0.41826383744536599</v>
      </c>
      <c r="AW26" s="24">
        <f t="shared" si="16"/>
        <v>0.43227181403383597</v>
      </c>
      <c r="AX26" s="24">
        <f t="shared" si="16"/>
        <v>0.24104726181800551</v>
      </c>
      <c r="AY26" s="24">
        <f t="shared" si="16"/>
        <v>0.23776131129072309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0.41452049225188037</v>
      </c>
      <c r="BE26" s="24">
        <f t="shared" si="16"/>
        <v>0.35325658004749005</v>
      </c>
      <c r="BF26" s="24">
        <f t="shared" si="16"/>
        <v>0.26514144182401966</v>
      </c>
      <c r="BG26" s="24">
        <f t="shared" si="16"/>
        <v>0.39587587198773844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0.41825251684068188</v>
      </c>
      <c r="BM26" s="24">
        <f t="shared" si="16"/>
        <v>0.37433933919425488</v>
      </c>
      <c r="BN26" s="24">
        <f t="shared" si="16"/>
        <v>0.33950130045967963</v>
      </c>
      <c r="BO26" s="24">
        <f t="shared" si="16"/>
        <v>0.32547887181015467</v>
      </c>
      <c r="BP26" s="24" t="e">
        <f t="shared" si="16"/>
        <v>#DIV/0!</v>
      </c>
      <c r="BQ26" s="24">
        <f t="shared" si="16"/>
        <v>0.38600141627235907</v>
      </c>
      <c r="BR26" s="21"/>
      <c r="BS26" s="35">
        <f t="shared" si="11"/>
        <v>43344</v>
      </c>
      <c r="BT26" s="24">
        <f t="shared" si="15"/>
        <v>2.3330000217833956E-2</v>
      </c>
      <c r="BU26" s="24">
        <f t="shared" si="15"/>
        <v>1.4220558782487677E-3</v>
      </c>
      <c r="BV26" s="24">
        <f t="shared" si="15"/>
        <v>7.442027213865522E-3</v>
      </c>
      <c r="BW26" s="24">
        <f t="shared" si="15"/>
        <v>2.9961043603947139E-3</v>
      </c>
      <c r="BX26" s="24">
        <f t="shared" si="15"/>
        <v>5.5707256817241211E-3</v>
      </c>
      <c r="BY26" s="24">
        <f t="shared" si="15"/>
        <v>3.4184692424889017E-3</v>
      </c>
      <c r="BZ26" s="24">
        <f t="shared" si="15"/>
        <v>1.1577090148652453E-2</v>
      </c>
      <c r="CA26" s="24">
        <f t="shared" si="15"/>
        <v>4.4650434194289638E-4</v>
      </c>
      <c r="CB26" s="24">
        <f t="shared" si="15"/>
        <v>4.7372146215263417E-3</v>
      </c>
      <c r="CC26" s="24">
        <f t="shared" si="15"/>
        <v>5.1880355351219727E-5</v>
      </c>
      <c r="CD26" s="24">
        <f t="shared" si="15"/>
        <v>4.4417726685041627E-3</v>
      </c>
      <c r="CE26" s="24">
        <f t="shared" si="15"/>
        <v>2.9519614664580531E-3</v>
      </c>
      <c r="CF26" s="24">
        <f t="shared" si="14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4"/>
        <v>176.66882143000001</v>
      </c>
      <c r="S27" s="19">
        <f t="shared" si="5"/>
        <v>165.22162761406133</v>
      </c>
      <c r="T27" s="19">
        <f t="shared" si="6"/>
        <v>156.84719913941484</v>
      </c>
      <c r="U27" s="19">
        <f t="shared" si="7"/>
        <v>155.57162181363802</v>
      </c>
      <c r="V27" s="19"/>
      <c r="W27" s="20">
        <f t="shared" si="8"/>
        <v>168.811480489671</v>
      </c>
      <c r="X27" s="21"/>
      <c r="Y27" s="41">
        <f t="shared" si="18"/>
        <v>5.9458658808487996E-2</v>
      </c>
      <c r="Z27" s="24">
        <f t="shared" si="18"/>
        <v>5.8185107563372584E-2</v>
      </c>
      <c r="AA27" s="24">
        <f t="shared" si="18"/>
        <v>1.8452181920835864E-2</v>
      </c>
      <c r="AB27" s="24">
        <f t="shared" si="19"/>
        <v>4.91281778749173E-2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3.7312217089262578E-3</v>
      </c>
      <c r="AH27" s="24">
        <f t="shared" si="25"/>
        <v>2.3639692094586051E-2</v>
      </c>
      <c r="AI27" s="24">
        <f t="shared" si="26"/>
        <v>5.326596419832641E-2</v>
      </c>
      <c r="AJ27" s="24">
        <f t="shared" si="27"/>
        <v>1.5690698454181584E-2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5.9453697069022926E-2</v>
      </c>
      <c r="AP27" s="24">
        <f t="shared" si="32"/>
        <v>4.635335112147887E-2</v>
      </c>
      <c r="AQ27" s="24">
        <f t="shared" si="32"/>
        <v>3.8397560335668546E-2</v>
      </c>
      <c r="AR27" s="24">
        <f t="shared" si="32"/>
        <v>4.4345562174062048E-2</v>
      </c>
      <c r="AS27" s="24" t="e">
        <f t="shared" si="32"/>
        <v>#DIV/0!</v>
      </c>
      <c r="AT27" s="24">
        <f t="shared" si="32"/>
        <v>5.3408639841697525E-2</v>
      </c>
      <c r="AU27" s="21"/>
      <c r="AV27" s="24">
        <f t="shared" si="16"/>
        <v>0.47722924770310815</v>
      </c>
      <c r="AW27" s="24">
        <f t="shared" si="16"/>
        <v>0.49063197250702162</v>
      </c>
      <c r="AX27" s="24">
        <f t="shared" si="16"/>
        <v>0.22838923589819027</v>
      </c>
      <c r="AY27" s="24">
        <f t="shared" si="16"/>
        <v>0.27027585494369277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0.35008252381216964</v>
      </c>
      <c r="BE27" s="24">
        <f t="shared" si="16"/>
        <v>0.35061673243896041</v>
      </c>
      <c r="BF27" s="24">
        <f t="shared" si="16"/>
        <v>0.31327110612371856</v>
      </c>
      <c r="BG27" s="24">
        <f t="shared" si="16"/>
        <v>0.42772909433526762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0.47721161572983983</v>
      </c>
      <c r="BM27" s="24">
        <f t="shared" si="16"/>
        <v>0.41563995481725624</v>
      </c>
      <c r="BN27" s="24">
        <f t="shared" si="16"/>
        <v>0.37222048825920484</v>
      </c>
      <c r="BO27" s="24">
        <f t="shared" si="16"/>
        <v>0.35876221940056774</v>
      </c>
      <c r="BP27" s="24" t="e">
        <f t="shared" si="16"/>
        <v>#DIV/0!</v>
      </c>
      <c r="BQ27" s="24">
        <f t="shared" si="16"/>
        <v>0.43057737951134434</v>
      </c>
      <c r="BR27" s="21"/>
      <c r="BS27" s="35">
        <f t="shared" si="11"/>
        <v>43374</v>
      </c>
      <c r="BT27" s="24">
        <f t="shared" si="15"/>
        <v>1.6640974308601401E-2</v>
      </c>
      <c r="BU27" s="24">
        <f t="shared" si="15"/>
        <v>5.7653088760718004E-4</v>
      </c>
      <c r="BV27" s="24">
        <f t="shared" si="15"/>
        <v>4.4791515997606116E-3</v>
      </c>
      <c r="BW27" s="24">
        <f t="shared" si="15"/>
        <v>1.4374148607368119E-2</v>
      </c>
      <c r="BX27" s="24">
        <f t="shared" si="15"/>
        <v>2.9083133340769333E-3</v>
      </c>
      <c r="BY27" s="24">
        <f t="shared" si="15"/>
        <v>3.8450168569444396E-3</v>
      </c>
      <c r="BZ27" s="24">
        <f t="shared" si="15"/>
        <v>1.0624457141623519E-2</v>
      </c>
      <c r="CA27" s="24">
        <f t="shared" si="15"/>
        <v>9.7297072012914824E-5</v>
      </c>
      <c r="CB27" s="24">
        <f t="shared" si="15"/>
        <v>1.5418955337192857E-3</v>
      </c>
      <c r="CC27" s="24">
        <f t="shared" si="15"/>
        <v>1.1702641341071562E-3</v>
      </c>
      <c r="CD27" s="24">
        <f t="shared" si="15"/>
        <v>1.0284271289463208E-3</v>
      </c>
      <c r="CE27" s="24">
        <f t="shared" si="15"/>
        <v>2.1666648076653248E-3</v>
      </c>
      <c r="CF27" s="24">
        <f t="shared" si="14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4"/>
        <v>183.13636761999999</v>
      </c>
      <c r="S28" s="19">
        <f t="shared" si="5"/>
        <v>170.85268939416602</v>
      </c>
      <c r="T28" s="19">
        <f t="shared" si="6"/>
        <v>162.30087423981644</v>
      </c>
      <c r="U28" s="19">
        <f t="shared" si="7"/>
        <v>162.004417743663</v>
      </c>
      <c r="V28" s="19"/>
      <c r="W28" s="20">
        <f t="shared" si="8"/>
        <v>176.04191463274674</v>
      </c>
      <c r="X28" s="21"/>
      <c r="Y28" s="41">
        <f t="shared" si="18"/>
        <v>3.6610926619094375E-2</v>
      </c>
      <c r="Z28" s="24">
        <f t="shared" si="18"/>
        <v>3.2100459012405214E-2</v>
      </c>
      <c r="AA28" s="24">
        <f t="shared" si="18"/>
        <v>4.5829526540355214E-2</v>
      </c>
      <c r="AB28" s="24">
        <f t="shared" si="19"/>
        <v>4.0977290725797699E-2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3.6552699963423585E-2</v>
      </c>
      <c r="AH28" s="24">
        <f t="shared" si="25"/>
        <v>3.476920421218832E-2</v>
      </c>
      <c r="AI28" s="24">
        <f t="shared" si="26"/>
        <v>1.4412957439719154E-2</v>
      </c>
      <c r="AJ28" s="24">
        <f t="shared" si="27"/>
        <v>8.9471323206826714E-3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3.6608305515654083E-2</v>
      </c>
      <c r="AP28" s="24">
        <f t="shared" si="32"/>
        <v>3.4081868466144138E-2</v>
      </c>
      <c r="AQ28" s="24">
        <f t="shared" si="32"/>
        <v>3.4770624724730137E-2</v>
      </c>
      <c r="AR28" s="24">
        <f t="shared" si="32"/>
        <v>4.1349417426084001E-2</v>
      </c>
      <c r="AS28" s="24" t="e">
        <f t="shared" si="32"/>
        <v>#DIV/0!</v>
      </c>
      <c r="AT28" s="24">
        <f t="shared" si="32"/>
        <v>4.2831412425875515E-2</v>
      </c>
      <c r="AU28" s="21"/>
      <c r="AV28" s="24">
        <f t="shared" si="16"/>
        <v>0.50772843016751024</v>
      </c>
      <c r="AW28" s="24">
        <f t="shared" si="16"/>
        <v>0.51809641981209031</v>
      </c>
      <c r="AX28" s="24">
        <f t="shared" si="16"/>
        <v>0.27002093147515427</v>
      </c>
      <c r="AY28" s="24">
        <f t="shared" si="16"/>
        <v>0.32326133564538528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0.38049410889170576</v>
      </c>
      <c r="BE28" s="24">
        <f t="shared" si="16"/>
        <v>0.39417500203301614</v>
      </c>
      <c r="BF28" s="24">
        <f t="shared" si="16"/>
        <v>0.31786672579105257</v>
      </c>
      <c r="BG28" s="24">
        <f t="shared" si="16"/>
        <v>0.39362308711790317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0.5077079718983919</v>
      </c>
      <c r="BM28" s="24">
        <f t="shared" si="33"/>
        <v>0.44749131300615752</v>
      </c>
      <c r="BN28" s="24">
        <f t="shared" si="33"/>
        <v>0.40654534635328399</v>
      </c>
      <c r="BO28" s="24">
        <f t="shared" si="33"/>
        <v>0.4097719464193601</v>
      </c>
      <c r="BP28" s="24" t="e">
        <f t="shared" si="33"/>
        <v>#DIV/0!</v>
      </c>
      <c r="BQ28" s="24">
        <f t="shared" si="33"/>
        <v>0.474275182308042</v>
      </c>
      <c r="BR28" s="21"/>
      <c r="BS28" s="35">
        <f t="shared" si="11"/>
        <v>43405</v>
      </c>
      <c r="BT28" s="24">
        <f t="shared" si="15"/>
        <v>9.1697138131660305E-3</v>
      </c>
      <c r="BU28" s="24">
        <f t="shared" si="15"/>
        <v>1.3765020124943917E-3</v>
      </c>
      <c r="BV28" s="24">
        <f t="shared" si="15"/>
        <v>3.6995839165727433E-3</v>
      </c>
      <c r="BW28" s="24">
        <f t="shared" si="15"/>
        <v>4.1033068755366633E-3</v>
      </c>
      <c r="BX28" s="24">
        <f t="shared" si="15"/>
        <v>2.2208933765699304E-3</v>
      </c>
      <c r="BY28" s="24">
        <f t="shared" si="15"/>
        <v>6.7783199648160236E-3</v>
      </c>
      <c r="BZ28" s="24">
        <f t="shared" si="15"/>
        <v>3.2011651015190204E-3</v>
      </c>
      <c r="CA28" s="24">
        <f t="shared" si="15"/>
        <v>9.0302878849026532E-4</v>
      </c>
      <c r="CB28" s="24">
        <f t="shared" si="15"/>
        <v>2.1911443454596231E-3</v>
      </c>
      <c r="CC28" s="24">
        <f t="shared" si="15"/>
        <v>3.1480472493268584E-4</v>
      </c>
      <c r="CD28" s="24">
        <f t="shared" si="15"/>
        <v>5.6220223658285859E-4</v>
      </c>
      <c r="CE28" s="24">
        <f t="shared" si="15"/>
        <v>2.0871267715808937E-3</v>
      </c>
      <c r="CF28" s="24">
        <f t="shared" si="14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4"/>
        <v>187.70546417000006</v>
      </c>
      <c r="S29" s="19">
        <f t="shared" si="5"/>
        <v>174.21443549738217</v>
      </c>
      <c r="T29" s="19">
        <f t="shared" si="6"/>
        <v>167.14993795180726</v>
      </c>
      <c r="U29" s="19">
        <f t="shared" si="7"/>
        <v>166.54256915387364</v>
      </c>
      <c r="V29" s="19"/>
      <c r="W29" s="20">
        <f t="shared" si="8"/>
        <v>182.21321694720734</v>
      </c>
      <c r="X29" s="21"/>
      <c r="Y29" s="41">
        <f t="shared" si="18"/>
        <v>2.4948754882892388E-2</v>
      </c>
      <c r="Z29" s="24">
        <f t="shared" si="18"/>
        <v>8.7845078384001241E-3</v>
      </c>
      <c r="AA29" s="24">
        <f t="shared" si="18"/>
        <v>1.7908032046358269E-2</v>
      </c>
      <c r="AB29" s="24">
        <f t="shared" si="19"/>
        <v>2.6243518965913148E-2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8.8587930290144445E-2</v>
      </c>
      <c r="AH29" s="24">
        <f t="shared" si="25"/>
        <v>2.9625231201043878E-2</v>
      </c>
      <c r="AI29" s="24">
        <f t="shared" si="26"/>
        <v>2.9458974601077603E-3</v>
      </c>
      <c r="AJ29" s="24">
        <f t="shared" si="27"/>
        <v>3.7430640113850222E-2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2.4949149147048377E-2</v>
      </c>
      <c r="AP29" s="24">
        <f t="shared" si="32"/>
        <v>1.9676284377709852E-2</v>
      </c>
      <c r="AQ29" s="24">
        <f t="shared" si="32"/>
        <v>2.9877003033426774E-2</v>
      </c>
      <c r="AR29" s="24">
        <f t="shared" si="32"/>
        <v>2.8012516407986521E-2</v>
      </c>
      <c r="AS29" s="24" t="e">
        <f t="shared" si="32"/>
        <v>#DIV/0!</v>
      </c>
      <c r="AT29" s="24">
        <f t="shared" si="32"/>
        <v>3.5055869094215319E-2</v>
      </c>
      <c r="AU29" s="21"/>
      <c r="AV29" s="24">
        <f t="shared" ref="AV29:BH48" si="34">+B29/B17-1</f>
        <v>0.49533376616651847</v>
      </c>
      <c r="AW29" s="24">
        <f t="shared" si="34"/>
        <v>0.52272676733776158</v>
      </c>
      <c r="AX29" s="24">
        <f t="shared" si="34"/>
        <v>0.28777854912336531</v>
      </c>
      <c r="AY29" s="24">
        <f t="shared" si="34"/>
        <v>0.34022290564997437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0.47520616689477269</v>
      </c>
      <c r="BE29" s="24">
        <f t="shared" si="34"/>
        <v>0.42713799008154352</v>
      </c>
      <c r="BF29" s="24">
        <f t="shared" si="34"/>
        <v>0.32136338448663859</v>
      </c>
      <c r="BG29" s="24">
        <f t="shared" si="34"/>
        <v>0.4150452332987149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0.4953233833614572</v>
      </c>
      <c r="BM29" s="24">
        <f t="shared" si="33"/>
        <v>0.4595626535157975</v>
      </c>
      <c r="BN29" s="24">
        <f t="shared" si="33"/>
        <v>0.42469453019570946</v>
      </c>
      <c r="BO29" s="24">
        <f t="shared" si="33"/>
        <v>0.42711862301775616</v>
      </c>
      <c r="BP29" s="24" t="e">
        <f t="shared" si="33"/>
        <v>#DIV/0!</v>
      </c>
      <c r="BQ29" s="24">
        <f t="shared" si="33"/>
        <v>0.49404484678035132</v>
      </c>
      <c r="BR29" s="21"/>
      <c r="BS29" s="35">
        <f t="shared" si="11"/>
        <v>43435</v>
      </c>
      <c r="BT29" s="24">
        <f t="shared" si="15"/>
        <v>2.4984356178954607E-3</v>
      </c>
      <c r="BU29" s="24">
        <f t="shared" si="15"/>
        <v>5.4265581300364353E-4</v>
      </c>
      <c r="BV29" s="24">
        <f t="shared" si="15"/>
        <v>2.379343713040456E-3</v>
      </c>
      <c r="BW29" s="24">
        <f t="shared" si="15"/>
        <v>2.0014734131486764E-3</v>
      </c>
      <c r="BX29" s="24">
        <f t="shared" si="15"/>
        <v>1.6357063526472228E-3</v>
      </c>
      <c r="BY29" s="24">
        <f t="shared" si="15"/>
        <v>3.1616779349501007E-3</v>
      </c>
      <c r="BZ29" s="24">
        <f t="shared" si="15"/>
        <v>5.2630613620007526E-3</v>
      </c>
      <c r="CA29" s="24">
        <f t="shared" si="15"/>
        <v>2.1884281590962939E-3</v>
      </c>
      <c r="CB29" s="24">
        <f t="shared" si="15"/>
        <v>1.8636557725972701E-3</v>
      </c>
      <c r="CC29" s="24">
        <f t="shared" si="15"/>
        <v>6.296580637481713E-5</v>
      </c>
      <c r="CD29" s="24">
        <f t="shared" si="15"/>
        <v>2.2892255844455061E-3</v>
      </c>
      <c r="CE29" s="24">
        <f t="shared" si="15"/>
        <v>1.0621065155832156E-3</v>
      </c>
      <c r="CF29" s="24">
        <f t="shared" si="14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4"/>
        <v>193.20390178000002</v>
      </c>
      <c r="S30" s="19">
        <f t="shared" si="5"/>
        <v>179.27333035153328</v>
      </c>
      <c r="T30" s="19">
        <f t="shared" si="6"/>
        <v>172.15863832472752</v>
      </c>
      <c r="U30" s="19">
        <f t="shared" si="7"/>
        <v>170.03121035344523</v>
      </c>
      <c r="V30" s="19"/>
      <c r="W30" s="20">
        <f t="shared" si="8"/>
        <v>186.9990164881408</v>
      </c>
      <c r="X30" s="21"/>
      <c r="Y30" s="41">
        <f t="shared" si="18"/>
        <v>2.9291694302602256E-2</v>
      </c>
      <c r="Z30" s="24">
        <f t="shared" si="18"/>
        <v>2.7805061680851839E-2</v>
      </c>
      <c r="AA30" s="24">
        <f t="shared" si="18"/>
        <v>3.0947914981394486E-2</v>
      </c>
      <c r="AB30" s="24">
        <f t="shared" si="19"/>
        <v>-4.6201437734246786E-3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7.2185412092512946E-2</v>
      </c>
      <c r="AH30" s="24">
        <f t="shared" si="25"/>
        <v>4.2074952116097464E-2</v>
      </c>
      <c r="AI30" s="24">
        <f t="shared" si="26"/>
        <v>6.3868524639363322E-3</v>
      </c>
      <c r="AJ30" s="24">
        <f t="shared" si="27"/>
        <v>6.6167944421355429E-2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2.9292901164668095E-2</v>
      </c>
      <c r="AP30" s="24">
        <f t="shared" si="32"/>
        <v>2.9038321880204387E-2</v>
      </c>
      <c r="AQ30" s="24">
        <f t="shared" si="32"/>
        <v>2.9965313982733166E-2</v>
      </c>
      <c r="AR30" s="24">
        <f t="shared" si="32"/>
        <v>2.0947444351890221E-2</v>
      </c>
      <c r="AS30" s="24" t="e">
        <f t="shared" si="32"/>
        <v>#DIV/0!</v>
      </c>
      <c r="AT30" s="24">
        <f t="shared" si="32"/>
        <v>2.6264832052880438E-2</v>
      </c>
      <c r="AU30" s="21"/>
      <c r="AV30" s="24">
        <f t="shared" si="34"/>
        <v>0.51636787736374745</v>
      </c>
      <c r="AW30" s="24">
        <f t="shared" si="34"/>
        <v>0.55540222095080005</v>
      </c>
      <c r="AX30" s="24">
        <f t="shared" si="34"/>
        <v>0.29971492901907837</v>
      </c>
      <c r="AY30" s="24">
        <f t="shared" si="34"/>
        <v>0.3387267868771473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0.57351431143331455</v>
      </c>
      <c r="BE30" s="24">
        <f t="shared" si="34"/>
        <v>0.45407188473526405</v>
      </c>
      <c r="BF30" s="24">
        <f t="shared" si="34"/>
        <v>0.30806356043128091</v>
      </c>
      <c r="BG30" s="24">
        <f t="shared" si="34"/>
        <v>0.46208090775261557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0.51635880185790062</v>
      </c>
      <c r="BM30" s="24">
        <f t="shared" si="33"/>
        <v>0.48716109446738876</v>
      </c>
      <c r="BN30" s="24">
        <f t="shared" si="33"/>
        <v>0.45020129910940687</v>
      </c>
      <c r="BO30" s="24">
        <f t="shared" si="33"/>
        <v>0.44714266072736586</v>
      </c>
      <c r="BP30" s="24" t="e">
        <f t="shared" si="33"/>
        <v>#DIV/0!</v>
      </c>
      <c r="BQ30" s="24">
        <f t="shared" si="33"/>
        <v>0.50829053047735706</v>
      </c>
      <c r="BR30" s="21"/>
      <c r="BS30" s="35">
        <f t="shared" si="11"/>
        <v>43466</v>
      </c>
      <c r="BT30" s="24">
        <f t="shared" si="15"/>
        <v>7.7834267494545839E-3</v>
      </c>
      <c r="BU30" s="24">
        <f t="shared" si="15"/>
        <v>9.313531353135298E-4</v>
      </c>
      <c r="BV30" s="24">
        <f t="shared" si="15"/>
        <v>-4.1941009597327815E-4</v>
      </c>
      <c r="BW30" s="24">
        <f t="shared" si="15"/>
        <v>3.1523282110293492E-3</v>
      </c>
      <c r="BX30" s="24">
        <f t="shared" si="15"/>
        <v>1.5301161108846946E-3</v>
      </c>
      <c r="BY30" s="24">
        <f t="shared" si="15"/>
        <v>3.2230921881534315E-3</v>
      </c>
      <c r="BZ30" s="24">
        <f t="shared" si="15"/>
        <v>2.8728624436293584E-3</v>
      </c>
      <c r="CA30" s="24">
        <f t="shared" si="15"/>
        <v>1.8939501407767916E-3</v>
      </c>
      <c r="CB30" s="24">
        <f t="shared" si="15"/>
        <v>2.6589159254908528E-3</v>
      </c>
      <c r="CC30" s="24">
        <f t="shared" si="15"/>
        <v>1.3358244299006329E-4</v>
      </c>
      <c r="CD30" s="24">
        <f t="shared" si="15"/>
        <v>4.0960561189290843E-3</v>
      </c>
      <c r="CE30" s="24">
        <f t="shared" si="15"/>
        <v>1.4361540367111773E-3</v>
      </c>
      <c r="CF30" s="24">
        <f t="shared" si="14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4"/>
        <v>200.51034270999997</v>
      </c>
      <c r="S31" s="19">
        <f t="shared" si="5"/>
        <v>186.62829810022433</v>
      </c>
      <c r="T31" s="19">
        <f t="shared" si="6"/>
        <v>176.08719013195642</v>
      </c>
      <c r="U31" s="19">
        <f t="shared" si="7"/>
        <v>173.50162452695469</v>
      </c>
      <c r="V31" s="19"/>
      <c r="W31" s="20">
        <f t="shared" si="8"/>
        <v>190.672084123948</v>
      </c>
      <c r="X31" s="21"/>
      <c r="Y31" s="41">
        <f t="shared" si="18"/>
        <v>3.7820097429283051E-2</v>
      </c>
      <c r="Z31" s="24">
        <f t="shared" si="18"/>
        <v>6.2878628412655013E-2</v>
      </c>
      <c r="AA31" s="24">
        <f t="shared" si="18"/>
        <v>2.6011061076217423E-2</v>
      </c>
      <c r="AB31" s="24">
        <f t="shared" si="19"/>
        <v>6.988549674659339E-3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1.1808001747843022E-2</v>
      </c>
      <c r="AH31" s="24">
        <f t="shared" si="25"/>
        <v>3.0631516114897783E-2</v>
      </c>
      <c r="AI31" s="24">
        <f t="shared" si="26"/>
        <v>0</v>
      </c>
      <c r="AJ31" s="24">
        <f t="shared" si="27"/>
        <v>3.2079899235753162E-2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3.7817253495841641E-2</v>
      </c>
      <c r="AP31" s="24">
        <f t="shared" si="32"/>
        <v>4.1026558352371012E-2</v>
      </c>
      <c r="AQ31" s="24">
        <f t="shared" si="32"/>
        <v>2.2819370816693052E-2</v>
      </c>
      <c r="AR31" s="24">
        <f t="shared" si="32"/>
        <v>2.0410453859003086E-2</v>
      </c>
      <c r="AS31" s="24" t="e">
        <f t="shared" si="32"/>
        <v>#DIV/0!</v>
      </c>
      <c r="AT31" s="24">
        <f t="shared" si="32"/>
        <v>1.9642176225243002E-2</v>
      </c>
      <c r="AU31" s="21"/>
      <c r="AV31" s="24">
        <f t="shared" si="34"/>
        <v>0.53329739319278446</v>
      </c>
      <c r="AW31" s="24">
        <f t="shared" si="34"/>
        <v>0.61757481545907167</v>
      </c>
      <c r="AX31" s="24">
        <f t="shared" si="34"/>
        <v>0.31053296302763278</v>
      </c>
      <c r="AY31" s="24">
        <f t="shared" si="34"/>
        <v>0.32557225513168242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0.46763717384898507</v>
      </c>
      <c r="BE31" s="24">
        <f t="shared" si="34"/>
        <v>0.47154515718896373</v>
      </c>
      <c r="BF31" s="24">
        <f t="shared" si="34"/>
        <v>0.30806356043128091</v>
      </c>
      <c r="BG31" s="24">
        <f t="shared" si="34"/>
        <v>0.43639851696578202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0.53328418691932655</v>
      </c>
      <c r="BM31" s="24">
        <f t="shared" si="33"/>
        <v>0.51339050642254724</v>
      </c>
      <c r="BN31" s="24">
        <f t="shared" si="33"/>
        <v>0.44799644428806262</v>
      </c>
      <c r="BO31" s="24">
        <f t="shared" si="33"/>
        <v>0.45107907140138437</v>
      </c>
      <c r="BP31" s="24" t="e">
        <f t="shared" si="33"/>
        <v>#DIV/0!</v>
      </c>
      <c r="BQ31" s="24">
        <f t="shared" si="33"/>
        <v>0.49636287776842503</v>
      </c>
      <c r="BR31" s="21"/>
      <c r="BS31" s="35">
        <f t="shared" si="11"/>
        <v>43497</v>
      </c>
      <c r="BT31" s="24">
        <f t="shared" si="15"/>
        <v>1.7576092249341126E-2</v>
      </c>
      <c r="BU31" s="24">
        <f t="shared" si="15"/>
        <v>7.8404196953730447E-4</v>
      </c>
      <c r="BV31" s="24">
        <f t="shared" si="15"/>
        <v>6.135088413037153E-4</v>
      </c>
      <c r="BW31" s="24">
        <f t="shared" si="15"/>
        <v>7.4605461091431357E-3</v>
      </c>
      <c r="BX31" s="24">
        <f t="shared" si="15"/>
        <v>1.9423759412194577E-3</v>
      </c>
      <c r="BY31" s="24">
        <f t="shared" si="15"/>
        <v>2.245621789709266E-3</v>
      </c>
      <c r="BZ31" s="24">
        <f t="shared" si="15"/>
        <v>2.339438881033174E-3</v>
      </c>
      <c r="CA31" s="24">
        <f t="shared" si="15"/>
        <v>3.2272078415459328E-4</v>
      </c>
      <c r="CB31" s="24">
        <f t="shared" si="15"/>
        <v>1.959791891382707E-3</v>
      </c>
      <c r="CC31" s="24">
        <f t="shared" si="15"/>
        <v>0</v>
      </c>
      <c r="CD31" s="24">
        <f t="shared" si="15"/>
        <v>2.0570194734346788E-3</v>
      </c>
      <c r="CE31" s="24">
        <f t="shared" si="15"/>
        <v>5.1552828368359638E-4</v>
      </c>
      <c r="CF31" s="24">
        <f t="shared" si="14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4"/>
        <v>209.41016165000002</v>
      </c>
      <c r="S32" s="19">
        <f t="shared" si="5"/>
        <v>196.2888906058339</v>
      </c>
      <c r="T32" s="19">
        <f t="shared" si="6"/>
        <v>182.73541692484221</v>
      </c>
      <c r="U32" s="19">
        <f t="shared" si="7"/>
        <v>178.60778861121028</v>
      </c>
      <c r="V32" s="19"/>
      <c r="W32" s="20">
        <f t="shared" si="8"/>
        <v>198.07593425784242</v>
      </c>
      <c r="X32" s="21"/>
      <c r="Y32" s="41">
        <f t="shared" si="18"/>
        <v>4.4380464396732489E-2</v>
      </c>
      <c r="Z32" s="24">
        <f t="shared" si="18"/>
        <v>6.8093993019986865E-2</v>
      </c>
      <c r="AA32" s="24">
        <f t="shared" si="18"/>
        <v>3.8796394656750444E-2</v>
      </c>
      <c r="AB32" s="24">
        <f t="shared" si="19"/>
        <v>3.4129902042437266E-2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5.0298112169350206E-2</v>
      </c>
      <c r="AH32" s="24">
        <f t="shared" si="25"/>
        <v>1.4959194524386099E-2</v>
      </c>
      <c r="AI32" s="24">
        <f t="shared" si="26"/>
        <v>0.14267483134970682</v>
      </c>
      <c r="AJ32" s="24">
        <f t="shared" si="27"/>
        <v>6.9397947173385655E-2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4.4385834764004928E-2</v>
      </c>
      <c r="AP32" s="24">
        <f t="shared" si="32"/>
        <v>5.1763813976493322E-2</v>
      </c>
      <c r="AQ32" s="24">
        <f t="shared" si="32"/>
        <v>3.775531194463233E-2</v>
      </c>
      <c r="AR32" s="24">
        <f t="shared" si="32"/>
        <v>2.9430064981681658E-2</v>
      </c>
      <c r="AS32" s="24" t="e">
        <f t="shared" si="32"/>
        <v>#DIV/0!</v>
      </c>
      <c r="AT32" s="24">
        <f t="shared" si="32"/>
        <v>3.8830278527199003E-2</v>
      </c>
      <c r="AU32" s="21"/>
      <c r="AV32" s="24">
        <f t="shared" si="34"/>
        <v>0.56810075966618112</v>
      </c>
      <c r="AW32" s="24">
        <f t="shared" si="34"/>
        <v>0.68040663749798425</v>
      </c>
      <c r="AX32" s="24">
        <f t="shared" si="34"/>
        <v>0.34883426854064981</v>
      </c>
      <c r="AY32" s="24">
        <f t="shared" si="34"/>
        <v>0.34955793764520915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0.49219225663999633</v>
      </c>
      <c r="BE32" s="24">
        <f t="shared" si="34"/>
        <v>0.49463257614595668</v>
      </c>
      <c r="BF32" s="24">
        <f t="shared" si="34"/>
        <v>0.35626096002777774</v>
      </c>
      <c r="BG32" s="24">
        <f t="shared" si="34"/>
        <v>0.49095701613650133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0.56808777178679515</v>
      </c>
      <c r="BM32" s="24">
        <f t="shared" si="33"/>
        <v>0.55581416805305861</v>
      </c>
      <c r="BN32" s="24">
        <f t="shared" si="33"/>
        <v>0.47273849524410472</v>
      </c>
      <c r="BO32" s="24">
        <f t="shared" si="33"/>
        <v>0.46783627760963387</v>
      </c>
      <c r="BP32" s="24" t="e">
        <f t="shared" si="33"/>
        <v>#DIV/0!</v>
      </c>
      <c r="BQ32" s="24">
        <f t="shared" si="33"/>
        <v>0.52350937381005003</v>
      </c>
      <c r="BR32" s="21"/>
      <c r="BS32" s="35">
        <f t="shared" si="11"/>
        <v>43525</v>
      </c>
      <c r="BT32" s="24">
        <f t="shared" si="15"/>
        <v>1.9493492870070354E-2</v>
      </c>
      <c r="BU32" s="24">
        <f t="shared" si="15"/>
        <v>1.1561191019674967E-3</v>
      </c>
      <c r="BV32" s="24">
        <f t="shared" si="15"/>
        <v>2.9071756122642863E-3</v>
      </c>
      <c r="BW32" s="24">
        <f t="shared" si="15"/>
        <v>6.0672103031387244E-6</v>
      </c>
      <c r="BX32" s="24">
        <f t="shared" si="15"/>
        <v>2.1265957123172072E-3</v>
      </c>
      <c r="BY32" s="24">
        <f t="shared" si="15"/>
        <v>3.1435825646002596E-3</v>
      </c>
      <c r="BZ32" s="24">
        <f t="shared" si="15"/>
        <v>4.8760524831445561E-3</v>
      </c>
      <c r="CA32" s="24">
        <f t="shared" si="15"/>
        <v>1.340226637654548E-3</v>
      </c>
      <c r="CB32" s="24">
        <f t="shared" si="15"/>
        <v>9.5045380893792866E-4</v>
      </c>
      <c r="CC32" s="24">
        <f t="shared" si="15"/>
        <v>2.8113458468465267E-3</v>
      </c>
      <c r="CD32" s="24">
        <f t="shared" si="15"/>
        <v>4.4253056770627878E-3</v>
      </c>
      <c r="CE32" s="24">
        <f t="shared" si="15"/>
        <v>1.1486297957398449E-3</v>
      </c>
      <c r="CF32" s="24">
        <f t="shared" si="14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4"/>
        <v>216.42146353999999</v>
      </c>
      <c r="S33" s="19">
        <f t="shared" si="5"/>
        <v>202.79636596858634</v>
      </c>
      <c r="T33" s="19">
        <f t="shared" si="6"/>
        <v>189.72345542168679</v>
      </c>
      <c r="U33" s="19">
        <f t="shared" si="7"/>
        <v>186.23869960728314</v>
      </c>
      <c r="V33" s="19"/>
      <c r="W33" s="20">
        <f t="shared" si="8"/>
        <v>206.72188402830912</v>
      </c>
      <c r="X33" s="21"/>
      <c r="Y33" s="41">
        <f t="shared" si="18"/>
        <v>3.3479328866239388E-2</v>
      </c>
      <c r="Z33" s="24">
        <f t="shared" si="18"/>
        <v>3.0174277951940942E-2</v>
      </c>
      <c r="AA33" s="24">
        <f t="shared" si="18"/>
        <v>1.0345821209623685E-2</v>
      </c>
      <c r="AB33" s="24">
        <f t="shared" si="19"/>
        <v>5.4745315634910252E-2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3.8188771185676318E-2</v>
      </c>
      <c r="AH33" s="24">
        <f t="shared" si="25"/>
        <v>3.1827517534705585E-2</v>
      </c>
      <c r="AI33" s="24">
        <f t="shared" si="26"/>
        <v>6.0452043274299649E-2</v>
      </c>
      <c r="AJ33" s="24">
        <f t="shared" si="27"/>
        <v>2.183870329411608E-2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3.3481192291510586E-2</v>
      </c>
      <c r="AP33" s="24">
        <f t="shared" si="32"/>
        <v>3.3152540333115654E-2</v>
      </c>
      <c r="AQ33" s="24">
        <f t="shared" si="32"/>
        <v>3.8241292325497556E-2</v>
      </c>
      <c r="AR33" s="24">
        <f t="shared" si="32"/>
        <v>4.2724402196612221E-2</v>
      </c>
      <c r="AS33" s="24" t="e">
        <f t="shared" si="32"/>
        <v>#DIV/0!</v>
      </c>
      <c r="AT33" s="24">
        <f t="shared" si="32"/>
        <v>4.3649673055243365E-2</v>
      </c>
      <c r="AU33" s="21"/>
      <c r="AV33" s="24">
        <f t="shared" si="34"/>
        <v>0.56800889116867581</v>
      </c>
      <c r="AW33" s="24">
        <f t="shared" si="34"/>
        <v>0.70054733787803092</v>
      </c>
      <c r="AX33" s="24">
        <f t="shared" si="34"/>
        <v>0.34596423963246625</v>
      </c>
      <c r="AY33" s="24">
        <f t="shared" si="34"/>
        <v>0.37032203736008396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0.55020973880097124</v>
      </c>
      <c r="BE33" s="24">
        <f t="shared" si="34"/>
        <v>0.5103568469906985</v>
      </c>
      <c r="BF33" s="24">
        <f t="shared" si="34"/>
        <v>0.35386210649067484</v>
      </c>
      <c r="BG33" s="24">
        <f t="shared" si="34"/>
        <v>0.50262958409180825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0.56800344621323573</v>
      </c>
      <c r="BM33" s="24">
        <f t="shared" si="33"/>
        <v>0.57586512724743022</v>
      </c>
      <c r="BN33" s="24">
        <f t="shared" si="33"/>
        <v>0.49538039476278173</v>
      </c>
      <c r="BO33" s="24">
        <f t="shared" si="33"/>
        <v>0.49345061315621819</v>
      </c>
      <c r="BP33" s="24" t="e">
        <f t="shared" si="33"/>
        <v>#DIV/0!</v>
      </c>
      <c r="BQ33" s="24">
        <f t="shared" si="33"/>
        <v>0.54787372273091983</v>
      </c>
      <c r="BR33" s="21"/>
      <c r="BS33" s="35">
        <f t="shared" si="11"/>
        <v>43556</v>
      </c>
      <c r="BT33" s="24">
        <f t="shared" si="15"/>
        <v>8.8342255105705141E-3</v>
      </c>
      <c r="BU33" s="24">
        <f t="shared" si="15"/>
        <v>3.0665346148850501E-4</v>
      </c>
      <c r="BV33" s="24">
        <f t="shared" si="15"/>
        <v>4.6174217621845516E-3</v>
      </c>
      <c r="BW33" s="24">
        <f t="shared" si="15"/>
        <v>1.3292895181192296E-3</v>
      </c>
      <c r="BX33" s="24">
        <f t="shared" si="15"/>
        <v>2.5233920753650217E-3</v>
      </c>
      <c r="BY33" s="24">
        <f t="shared" si="15"/>
        <v>3.0020820121788145E-3</v>
      </c>
      <c r="BZ33" s="24">
        <f t="shared" si="15"/>
        <v>6.0492257397828618E-3</v>
      </c>
      <c r="CA33" s="24">
        <f t="shared" si="15"/>
        <v>1.0233309043191224E-3</v>
      </c>
      <c r="CB33" s="24">
        <f t="shared" si="15"/>
        <v>1.9652391830871853E-3</v>
      </c>
      <c r="CC33" s="24">
        <f t="shared" si="15"/>
        <v>1.3032922533866129E-3</v>
      </c>
      <c r="CD33" s="24">
        <f t="shared" si="15"/>
        <v>1.4259493689020026E-3</v>
      </c>
      <c r="CE33" s="24">
        <f t="shared" si="15"/>
        <v>1.1006686792784416E-3</v>
      </c>
      <c r="CF33" s="24">
        <f t="shared" si="14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4"/>
        <v>222.65928195999999</v>
      </c>
      <c r="S34" s="19">
        <f t="shared" si="5"/>
        <v>208.31301108451754</v>
      </c>
      <c r="T34" s="19">
        <f t="shared" si="6"/>
        <v>195.77333651749859</v>
      </c>
      <c r="U34" s="19">
        <f t="shared" si="7"/>
        <v>192.80715605141023</v>
      </c>
      <c r="V34" s="19"/>
      <c r="W34" s="20">
        <f t="shared" si="8"/>
        <v>214.05029590665649</v>
      </c>
      <c r="X34" s="21"/>
      <c r="Y34" s="41">
        <f t="shared" si="18"/>
        <v>2.8824001796475374E-2</v>
      </c>
      <c r="Z34" s="24">
        <f t="shared" si="18"/>
        <v>2.2824915091639753E-2</v>
      </c>
      <c r="AA34" s="24">
        <f t="shared" si="18"/>
        <v>2.1886408362228105E-2</v>
      </c>
      <c r="AB34" s="24">
        <f t="shared" si="19"/>
        <v>3.7222511021369531E-2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3.2239390874495344E-2</v>
      </c>
      <c r="AH34" s="24">
        <f t="shared" si="25"/>
        <v>3.5152153744335113E-2</v>
      </c>
      <c r="AI34" s="24">
        <f t="shared" si="26"/>
        <v>-2.9400797339892426E-3</v>
      </c>
      <c r="AJ34" s="24">
        <f t="shared" si="27"/>
        <v>1.9264333283653512E-2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2.8822549843107836E-2</v>
      </c>
      <c r="AP34" s="24">
        <f t="shared" ref="AP34" si="35">+S34/S33-1</f>
        <v>2.7202879546597725E-2</v>
      </c>
      <c r="AQ34" s="24">
        <f t="shared" si="32"/>
        <v>3.1887892207977719E-2</v>
      </c>
      <c r="AR34" s="24">
        <f t="shared" si="32"/>
        <v>3.5269020122981054E-2</v>
      </c>
      <c r="AS34" s="24" t="e">
        <f t="shared" si="32"/>
        <v>#DIV/0!</v>
      </c>
      <c r="AT34" s="24">
        <f t="shared" si="32"/>
        <v>3.5450585760643527E-2</v>
      </c>
      <c r="AU34" s="21"/>
      <c r="AV34" s="24">
        <f t="shared" si="34"/>
        <v>0.58454269922068769</v>
      </c>
      <c r="AW34" s="24">
        <f t="shared" si="34"/>
        <v>0.69123676862399641</v>
      </c>
      <c r="AX34" s="24">
        <f t="shared" si="34"/>
        <v>0.34827892597830701</v>
      </c>
      <c r="AY34" s="24">
        <f t="shared" si="34"/>
        <v>0.41731648561884316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0.56031464285292287</v>
      </c>
      <c r="BE34" s="24">
        <f t="shared" si="34"/>
        <v>0.52558177512860293</v>
      </c>
      <c r="BF34" s="24">
        <f t="shared" si="34"/>
        <v>0.34482675930571216</v>
      </c>
      <c r="BG34" s="24">
        <f t="shared" si="34"/>
        <v>0.50874394585705751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0.58453394663339986</v>
      </c>
      <c r="BM34" s="24">
        <f t="shared" si="33"/>
        <v>0.58387379383146043</v>
      </c>
      <c r="BN34" s="24">
        <f t="shared" si="33"/>
        <v>0.517580421394221</v>
      </c>
      <c r="BO34" s="24">
        <f t="shared" si="33"/>
        <v>0.51992789070018408</v>
      </c>
      <c r="BP34" s="24" t="e">
        <f t="shared" si="33"/>
        <v>#DIV/0!</v>
      </c>
      <c r="BQ34" s="24">
        <f t="shared" si="33"/>
        <v>0.57458773716288714</v>
      </c>
      <c r="BR34" s="21"/>
      <c r="BS34" s="35">
        <f t="shared" si="11"/>
        <v>43586</v>
      </c>
      <c r="BT34" s="24">
        <f t="shared" si="15"/>
        <v>6.6611570446503494E-3</v>
      </c>
      <c r="BU34" s="24">
        <f t="shared" si="15"/>
        <v>6.3419915000106095E-4</v>
      </c>
      <c r="BV34" s="24">
        <f t="shared" si="15"/>
        <v>3.2040852253772492E-3</v>
      </c>
      <c r="BW34" s="24">
        <f t="shared" si="15"/>
        <v>2.5804559387645983E-3</v>
      </c>
      <c r="BX34" s="24">
        <f t="shared" si="15"/>
        <v>1.8874199602816263E-3</v>
      </c>
      <c r="BY34" s="24">
        <f t="shared" si="15"/>
        <v>3.5162204896134379E-3</v>
      </c>
      <c r="BZ34" s="24">
        <f t="shared" si="15"/>
        <v>4.8826852684408931E-3</v>
      </c>
      <c r="CA34" s="24">
        <f t="shared" si="15"/>
        <v>8.6784420197778616E-4</v>
      </c>
      <c r="CB34" s="24">
        <f t="shared" si="15"/>
        <v>2.1670548248390489E-3</v>
      </c>
      <c r="CC34" s="24">
        <f t="shared" si="15"/>
        <v>-6.5039796916974846E-5</v>
      </c>
      <c r="CD34" s="24">
        <f t="shared" si="15"/>
        <v>1.2436890027806512E-3</v>
      </c>
      <c r="CE34" s="24">
        <f t="shared" si="15"/>
        <v>1.2424673718879307E-3</v>
      </c>
      <c r="CF34" s="24">
        <f t="shared" si="14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4"/>
        <v>228.50468645000004</v>
      </c>
      <c r="S35" s="19">
        <f t="shared" si="5"/>
        <v>213.68956910994763</v>
      </c>
      <c r="T35" s="19">
        <f t="shared" si="6"/>
        <v>201.03444738955824</v>
      </c>
      <c r="U35" s="19">
        <f t="shared" si="7"/>
        <v>198.18744148518388</v>
      </c>
      <c r="V35" s="19"/>
      <c r="W35" s="20">
        <f t="shared" si="8"/>
        <v>220.09846216526395</v>
      </c>
      <c r="X35" s="21"/>
      <c r="Y35" s="41">
        <f t="shared" si="18"/>
        <v>2.6252795717275346E-2</v>
      </c>
      <c r="Z35" s="24">
        <f t="shared" si="18"/>
        <v>2.4344931772249945E-2</v>
      </c>
      <c r="AA35" s="24">
        <f t="shared" si="18"/>
        <v>2.9253393110609593E-2</v>
      </c>
      <c r="AB35" s="24">
        <f t="shared" si="19"/>
        <v>2.8865441447553541E-2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6.6140670245764754E-2</v>
      </c>
      <c r="AH35" s="24">
        <f t="shared" si="25"/>
        <v>2.6041519683070113E-2</v>
      </c>
      <c r="AI35" s="24">
        <f t="shared" si="26"/>
        <v>1.4714183887647225E-2</v>
      </c>
      <c r="AJ35" s="24">
        <f t="shared" si="27"/>
        <v>2.2961757980435094E-2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2.6252687238298655E-2</v>
      </c>
      <c r="AP35" s="24">
        <f t="shared" si="32"/>
        <v>2.5809996204455565E-2</v>
      </c>
      <c r="AQ35" s="24">
        <f t="shared" si="32"/>
        <v>2.6873480146206719E-2</v>
      </c>
      <c r="AR35" s="24">
        <f t="shared" si="32"/>
        <v>2.7905009046132356E-2</v>
      </c>
      <c r="AS35" s="24" t="e">
        <f t="shared" si="32"/>
        <v>#DIV/0!</v>
      </c>
      <c r="AT35" s="24">
        <f t="shared" si="32"/>
        <v>2.825581825518686E-2</v>
      </c>
      <c r="AU35" s="21"/>
      <c r="AV35" s="24">
        <f t="shared" si="34"/>
        <v>0.56891103982774816</v>
      </c>
      <c r="AW35" s="24">
        <f t="shared" si="34"/>
        <v>0.63398134626599023</v>
      </c>
      <c r="AX35" s="24">
        <f t="shared" si="34"/>
        <v>0.37537806462178658</v>
      </c>
      <c r="AY35" s="24">
        <f t="shared" si="34"/>
        <v>0.44770632774607155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0.654505889964764</v>
      </c>
      <c r="BE35" s="24">
        <f t="shared" si="34"/>
        <v>0.50680827225086</v>
      </c>
      <c r="BF35" s="24">
        <f t="shared" si="34"/>
        <v>0.35606155621331448</v>
      </c>
      <c r="BG35" s="24">
        <f t="shared" si="34"/>
        <v>0.49693083990323395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0.56890313103639589</v>
      </c>
      <c r="BM35" s="24">
        <f t="shared" si="33"/>
        <v>0.56025665418130788</v>
      </c>
      <c r="BN35" s="24">
        <f t="shared" si="33"/>
        <v>0.51488085260517202</v>
      </c>
      <c r="BO35" s="24">
        <f t="shared" si="33"/>
        <v>0.51966307921506805</v>
      </c>
      <c r="BP35" s="24" t="e">
        <f t="shared" si="33"/>
        <v>#DIV/0!</v>
      </c>
      <c r="BQ35" s="24">
        <f t="shared" si="33"/>
        <v>0.57031861974296261</v>
      </c>
      <c r="BR35" s="21"/>
      <c r="BS35" s="35">
        <f t="shared" si="11"/>
        <v>43617</v>
      </c>
      <c r="BT35" s="24">
        <f t="shared" si="15"/>
        <v>7.0633263870799904E-3</v>
      </c>
      <c r="BU35" s="24">
        <f t="shared" si="15"/>
        <v>8.4195511582578313E-4</v>
      </c>
      <c r="BV35" s="24">
        <f t="shared" si="15"/>
        <v>2.5049983382885231E-3</v>
      </c>
      <c r="BW35" s="24">
        <f t="shared" si="15"/>
        <v>2.6776552802004728E-3</v>
      </c>
      <c r="BX35" s="24">
        <f t="shared" si="15"/>
        <v>1.5375792905839378E-3</v>
      </c>
      <c r="BY35" s="24">
        <f t="shared" si="15"/>
        <v>3.7946843197312536E-3</v>
      </c>
      <c r="BZ35" s="24">
        <f t="shared" si="15"/>
        <v>1.536152554095456E-3</v>
      </c>
      <c r="CA35" s="24">
        <f t="shared" si="15"/>
        <v>1.7863348483351462E-3</v>
      </c>
      <c r="CB35" s="24">
        <f t="shared" si="15"/>
        <v>1.6152784040384014E-3</v>
      </c>
      <c r="CC35" s="24">
        <f t="shared" si="15"/>
        <v>3.1545427598781865E-4</v>
      </c>
      <c r="CD35" s="24">
        <f t="shared" si="15"/>
        <v>1.4686174560544665E-3</v>
      </c>
      <c r="CE35" s="24">
        <f t="shared" si="15"/>
        <v>1.1103305009386418E-3</v>
      </c>
      <c r="CF35" s="24">
        <f t="shared" si="14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4"/>
        <v>234.90750946000003</v>
      </c>
      <c r="S36" s="19">
        <f t="shared" si="5"/>
        <v>218.91137477935678</v>
      </c>
      <c r="T36" s="19">
        <f t="shared" si="6"/>
        <v>207.34889018932876</v>
      </c>
      <c r="U36" s="19">
        <f t="shared" si="7"/>
        <v>203.03456165655126</v>
      </c>
      <c r="V36" s="19"/>
      <c r="W36" s="20">
        <f t="shared" si="8"/>
        <v>226.22108978576892</v>
      </c>
      <c r="X36" s="21"/>
      <c r="Y36" s="41">
        <f t="shared" si="18"/>
        <v>2.8020086868046024E-2</v>
      </c>
      <c r="Z36" s="24">
        <f t="shared" si="18"/>
        <v>1.8935683268905823E-2</v>
      </c>
      <c r="AA36" s="24">
        <f t="shared" si="18"/>
        <v>5.5330611635178162E-3</v>
      </c>
      <c r="AB36" s="24">
        <f t="shared" si="18"/>
        <v>5.4505021479740456E-3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6.2482193324655544E-3</v>
      </c>
      <c r="AH36" s="24">
        <f t="shared" si="18"/>
        <v>4.434214001827641E-2</v>
      </c>
      <c r="AI36" s="24">
        <f t="shared" si="18"/>
        <v>1.0759192205065604E-2</v>
      </c>
      <c r="AJ36" s="24">
        <f t="shared" si="18"/>
        <v>5.7902161033685173E-2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2.8020532574070556E-2</v>
      </c>
      <c r="AP36" s="24">
        <f t="shared" si="32"/>
        <v>2.4436408810962762E-2</v>
      </c>
      <c r="AQ36" s="24">
        <f t="shared" si="32"/>
        <v>3.1409755301958775E-2</v>
      </c>
      <c r="AR36" s="24">
        <f t="shared" si="32"/>
        <v>2.4457251857352036E-2</v>
      </c>
      <c r="AS36" s="24" t="e">
        <f t="shared" si="32"/>
        <v>#DIV/0!</v>
      </c>
      <c r="AT36" s="24">
        <f t="shared" si="32"/>
        <v>2.7817675599694613E-2</v>
      </c>
      <c r="AU36" s="21"/>
      <c r="AV36" s="24">
        <f t="shared" si="34"/>
        <v>0.55620956036523284</v>
      </c>
      <c r="AW36" s="24">
        <f t="shared" si="34"/>
        <v>0.5966287477052119</v>
      </c>
      <c r="AX36" s="24">
        <f t="shared" si="34"/>
        <v>0.34590486015323463</v>
      </c>
      <c r="AY36" s="24">
        <f t="shared" si="34"/>
        <v>0.41745588297003566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0.64343787118391527</v>
      </c>
      <c r="BE36" s="24">
        <f t="shared" si="34"/>
        <v>0.49602734123970338</v>
      </c>
      <c r="BF36" s="24">
        <f t="shared" si="34"/>
        <v>0.35670551547082874</v>
      </c>
      <c r="BG36" s="24">
        <f t="shared" si="34"/>
        <v>0.51993325519417133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0.55620260522370657</v>
      </c>
      <c r="BM36" s="24">
        <f t="shared" si="33"/>
        <v>0.53792672449560164</v>
      </c>
      <c r="BN36" s="24">
        <f t="shared" si="33"/>
        <v>0.50599078148371812</v>
      </c>
      <c r="BO36" s="24">
        <f t="shared" si="33"/>
        <v>0.50225629554915718</v>
      </c>
      <c r="BP36" s="24" t="e">
        <f t="shared" si="33"/>
        <v>#DIV/0!</v>
      </c>
      <c r="BQ36" s="24">
        <f t="shared" si="33"/>
        <v>0.55502534850165564</v>
      </c>
      <c r="BR36" s="21"/>
      <c r="BS36" s="35">
        <f t="shared" si="11"/>
        <v>43647</v>
      </c>
      <c r="BT36" s="24">
        <f t="shared" si="15"/>
        <v>5.4836984344058667E-3</v>
      </c>
      <c r="BU36" s="24">
        <f t="shared" si="15"/>
        <v>1.5971515158145816E-4</v>
      </c>
      <c r="BV36" s="24">
        <f t="shared" si="15"/>
        <v>4.7420920538713413E-4</v>
      </c>
      <c r="BW36" s="24">
        <f t="shared" si="15"/>
        <v>4.6773719024539714E-3</v>
      </c>
      <c r="BX36" s="24">
        <f t="shared" si="15"/>
        <v>1.7575727711344235E-3</v>
      </c>
      <c r="BY36" s="24">
        <f t="shared" si="15"/>
        <v>3.0993162150038779E-3</v>
      </c>
      <c r="BZ36" s="24">
        <f t="shared" si="15"/>
        <v>4.5636948459022051E-3</v>
      </c>
      <c r="CA36" s="24">
        <f t="shared" si="15"/>
        <v>1.7531161996870814E-4</v>
      </c>
      <c r="CB36" s="24">
        <f t="shared" si="15"/>
        <v>2.7498454974125616E-3</v>
      </c>
      <c r="CC36" s="24">
        <f t="shared" si="15"/>
        <v>2.2807058849272035E-4</v>
      </c>
      <c r="CD36" s="24">
        <f t="shared" si="15"/>
        <v>3.6915042175858586E-3</v>
      </c>
      <c r="CE36" s="24">
        <f t="shared" si="15"/>
        <v>9.5987711563078027E-4</v>
      </c>
      <c r="CF36" s="24">
        <f t="shared" si="14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4"/>
        <v>245.18146079999997</v>
      </c>
      <c r="S37" s="19">
        <f t="shared" si="5"/>
        <v>229.35083513836946</v>
      </c>
      <c r="T37" s="19">
        <f t="shared" si="6"/>
        <v>216.07555613884111</v>
      </c>
      <c r="U37" s="19">
        <f t="shared" si="7"/>
        <v>211.28888475544451</v>
      </c>
      <c r="V37" s="19"/>
      <c r="W37" s="20">
        <f t="shared" si="8"/>
        <v>234.34838479342005</v>
      </c>
      <c r="X37" s="21"/>
      <c r="Y37" s="41">
        <f t="shared" si="18"/>
        <v>4.3737120083708447E-2</v>
      </c>
      <c r="Z37" s="24">
        <f t="shared" si="18"/>
        <v>5.4289221058168691E-2</v>
      </c>
      <c r="AA37" s="24">
        <f t="shared" si="18"/>
        <v>4.1621363257625443E-2</v>
      </c>
      <c r="AB37" s="24">
        <f t="shared" si="18"/>
        <v>3.1987734818393454E-2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1.3034138092765657E-2</v>
      </c>
      <c r="AH37" s="24">
        <f t="shared" si="18"/>
        <v>4.0537269922283903E-2</v>
      </c>
      <c r="AI37" s="24">
        <f t="shared" si="18"/>
        <v>1.9260684010951268E-2</v>
      </c>
      <c r="AJ37" s="24">
        <f t="shared" si="18"/>
        <v>4.7371354511125841E-2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4.3736155406940647E-2</v>
      </c>
      <c r="AP37" s="24">
        <f t="shared" si="32"/>
        <v>4.7688067235129861E-2</v>
      </c>
      <c r="AQ37" s="24">
        <f t="shared" si="32"/>
        <v>4.2086870788380359E-2</v>
      </c>
      <c r="AR37" s="24">
        <f t="shared" si="32"/>
        <v>4.0654768486441561E-2</v>
      </c>
      <c r="AS37" s="24" t="e">
        <f t="shared" si="32"/>
        <v>#DIV/0!</v>
      </c>
      <c r="AT37" s="24">
        <f t="shared" si="32"/>
        <v>3.5926336555745841E-2</v>
      </c>
      <c r="AU37" s="21"/>
      <c r="AV37" s="24">
        <f t="shared" si="34"/>
        <v>0.57086842702114637</v>
      </c>
      <c r="AW37" s="24">
        <f t="shared" si="34"/>
        <v>0.61377910566393923</v>
      </c>
      <c r="AX37" s="24">
        <f t="shared" si="34"/>
        <v>0.38496001145085978</v>
      </c>
      <c r="AY37" s="24">
        <f t="shared" si="34"/>
        <v>0.46905644107740829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0.52746107188175917</v>
      </c>
      <c r="BE37" s="24">
        <f t="shared" si="34"/>
        <v>0.51905046005356237</v>
      </c>
      <c r="BF37" s="24">
        <f t="shared" si="34"/>
        <v>0.36511083972496738</v>
      </c>
      <c r="BG37" s="24">
        <f t="shared" si="34"/>
        <v>0.57689178030308108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0.5708620582841486</v>
      </c>
      <c r="BM37" s="24">
        <f t="shared" si="33"/>
        <v>0.56818292814690086</v>
      </c>
      <c r="BN37" s="24">
        <f t="shared" si="33"/>
        <v>0.54572086668393904</v>
      </c>
      <c r="BO37" s="24">
        <f t="shared" si="33"/>
        <v>0.53743173621343576</v>
      </c>
      <c r="BP37" s="24" t="e">
        <f t="shared" si="33"/>
        <v>#DIV/0!</v>
      </c>
      <c r="BQ37" s="24">
        <f t="shared" si="33"/>
        <v>0.56811087204266841</v>
      </c>
      <c r="BR37" s="21"/>
      <c r="BS37" s="35">
        <f t="shared" si="11"/>
        <v>43678</v>
      </c>
      <c r="BT37" s="24">
        <f t="shared" si="15"/>
        <v>1.5583010536362189E-2</v>
      </c>
      <c r="BU37" s="24">
        <f t="shared" si="15"/>
        <v>1.1751456619824661E-3</v>
      </c>
      <c r="BV37" s="24">
        <f t="shared" si="15"/>
        <v>2.7219243260086885E-3</v>
      </c>
      <c r="BW37" s="24">
        <f t="shared" si="15"/>
        <v>5.7820289702069294E-3</v>
      </c>
      <c r="BX37" s="24">
        <f t="shared" si="15"/>
        <v>2.8727401054785594E-3</v>
      </c>
      <c r="BY37" s="24">
        <f t="shared" si="15"/>
        <v>3.6336848575818166E-3</v>
      </c>
      <c r="BZ37" s="24">
        <f t="shared" si="15"/>
        <v>3.8522567975946449E-3</v>
      </c>
      <c r="CA37" s="24">
        <f t="shared" si="15"/>
        <v>3.5796476357146013E-4</v>
      </c>
      <c r="CB37" s="24">
        <f t="shared" si="15"/>
        <v>2.5538027068204338E-3</v>
      </c>
      <c r="CC37" s="24">
        <f t="shared" si="15"/>
        <v>4.0142777902884641E-4</v>
      </c>
      <c r="CD37" s="24">
        <f t="shared" si="15"/>
        <v>3.1079090614587841E-3</v>
      </c>
      <c r="CE37" s="24">
        <f t="shared" si="15"/>
        <v>1.6937402915070145E-3</v>
      </c>
      <c r="CF37" s="24">
        <f t="shared" si="14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4"/>
        <v>259.46263124000001</v>
      </c>
      <c r="S38" s="19">
        <f t="shared" si="5"/>
        <v>243.83653947643973</v>
      </c>
      <c r="T38" s="19">
        <f t="shared" si="6"/>
        <v>231.91007389558234</v>
      </c>
      <c r="U38" s="19">
        <f t="shared" si="7"/>
        <v>228.0834095323099</v>
      </c>
      <c r="V38" s="19"/>
      <c r="W38" s="20">
        <f t="shared" si="8"/>
        <v>250.43898762433057</v>
      </c>
      <c r="X38" s="21"/>
      <c r="Y38" s="41">
        <f t="shared" si="18"/>
        <v>5.8247540832499389E-2</v>
      </c>
      <c r="Z38" s="24">
        <f t="shared" si="18"/>
        <v>5.3163564082841397E-2</v>
      </c>
      <c r="AA38" s="24">
        <f t="shared" si="18"/>
        <v>5.564989122402686E-2</v>
      </c>
      <c r="AB38" s="24">
        <f t="shared" si="18"/>
        <v>7.0408075449714946E-2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5.5732874270342458E-2</v>
      </c>
      <c r="AH38" s="24">
        <f t="shared" si="18"/>
        <v>8.6597181431697257E-2</v>
      </c>
      <c r="AI38" s="24">
        <f t="shared" si="18"/>
        <v>7.350769415843672E-3</v>
      </c>
      <c r="AJ38" s="24">
        <f t="shared" si="18"/>
        <v>5.0537134757912661E-2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5.8247350323316294E-2</v>
      </c>
      <c r="AP38" s="24">
        <f t="shared" ref="AP38:AP52" si="37">+S38/S37-1</f>
        <v>6.3159588363089769E-2</v>
      </c>
      <c r="AQ38" s="24">
        <f t="shared" ref="AQ38:AQ52" si="38">+T38/T37-1</f>
        <v>7.3282318646754385E-2</v>
      </c>
      <c r="AR38" s="24">
        <f t="shared" ref="AR38:AT95" si="39">+U38/U37-1</f>
        <v>7.9486078012594774E-2</v>
      </c>
      <c r="AS38" s="24" t="e">
        <f t="shared" si="39"/>
        <v>#DIV/0!</v>
      </c>
      <c r="AT38" s="24">
        <f t="shared" si="39"/>
        <v>6.8661035769862488E-2</v>
      </c>
      <c r="AU38" s="21"/>
      <c r="AV38" s="24">
        <f t="shared" si="34"/>
        <v>0.55596013821375156</v>
      </c>
      <c r="AW38" s="24">
        <f t="shared" si="34"/>
        <v>0.56980788700735996</v>
      </c>
      <c r="AX38" s="24">
        <f t="shared" si="34"/>
        <v>0.39974976840558907</v>
      </c>
      <c r="AY38" s="24">
        <f t="shared" si="34"/>
        <v>0.45235049532370986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0.58674610470460919</v>
      </c>
      <c r="BE38" s="24">
        <f t="shared" si="34"/>
        <v>0.53838839602631761</v>
      </c>
      <c r="BF38" s="24">
        <f t="shared" si="34"/>
        <v>0.37210604769235855</v>
      </c>
      <c r="BG38" s="24">
        <f t="shared" si="34"/>
        <v>0.5515058645834312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0.55595447851782609</v>
      </c>
      <c r="BM38" s="24">
        <f t="shared" si="33"/>
        <v>0.5442238639787107</v>
      </c>
      <c r="BN38" s="24">
        <f t="shared" si="33"/>
        <v>0.53534686160628953</v>
      </c>
      <c r="BO38" s="24">
        <f t="shared" si="33"/>
        <v>0.53111405392391209</v>
      </c>
      <c r="BP38" s="24" t="e">
        <f t="shared" si="33"/>
        <v>#DIV/0!</v>
      </c>
      <c r="BQ38" s="24">
        <f t="shared" si="33"/>
        <v>0.56277637368875322</v>
      </c>
      <c r="BR38" s="21"/>
      <c r="BS38" s="35">
        <f t="shared" si="11"/>
        <v>43709</v>
      </c>
      <c r="BT38" s="24">
        <f t="shared" si="15"/>
        <v>1.5414181885811727E-2</v>
      </c>
      <c r="BU38" s="24">
        <f t="shared" si="15"/>
        <v>1.5680448119498552E-3</v>
      </c>
      <c r="BV38" s="24">
        <f t="shared" si="15"/>
        <v>5.9237734343837271E-3</v>
      </c>
      <c r="BW38" s="24">
        <f t="shared" si="15"/>
        <v>3.627700597835255E-3</v>
      </c>
      <c r="BX38" s="24">
        <f t="shared" si="15"/>
        <v>4.6401152437795879E-3</v>
      </c>
      <c r="BY38" s="24">
        <f t="shared" si="15"/>
        <v>7.0367192719281687E-3</v>
      </c>
      <c r="BZ38" s="24">
        <f t="shared" si="15"/>
        <v>6.4514520895684576E-3</v>
      </c>
      <c r="CA38" s="24">
        <f t="shared" si="15"/>
        <v>1.4856015834599692E-3</v>
      </c>
      <c r="CB38" s="24">
        <f t="shared" si="15"/>
        <v>5.4388003161699363E-3</v>
      </c>
      <c r="CC38" s="24">
        <f t="shared" si="15"/>
        <v>1.4961070148777623E-4</v>
      </c>
      <c r="CD38" s="24">
        <f t="shared" si="15"/>
        <v>3.3271522762848872E-3</v>
      </c>
      <c r="CE38" s="24">
        <f t="shared" si="15"/>
        <v>3.1834523457019716E-3</v>
      </c>
      <c r="CF38" s="24">
        <f t="shared" si="14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4"/>
        <v>269.12197857000001</v>
      </c>
      <c r="S39" s="19">
        <f t="shared" si="5"/>
        <v>253.14295204188477</v>
      </c>
      <c r="T39" s="19">
        <f t="shared" si="6"/>
        <v>243.76194698795183</v>
      </c>
      <c r="U39" s="19">
        <f t="shared" si="7"/>
        <v>241.21620892538382</v>
      </c>
      <c r="V39" s="19"/>
      <c r="W39" s="20">
        <f t="shared" si="8"/>
        <v>262.69456842004587</v>
      </c>
      <c r="X39" s="21"/>
      <c r="Y39" s="41">
        <f t="shared" si="18"/>
        <v>3.7229155265044334E-2</v>
      </c>
      <c r="Z39" s="24">
        <f t="shared" si="18"/>
        <v>2.1791061659916622E-2</v>
      </c>
      <c r="AA39" s="24">
        <f t="shared" si="18"/>
        <v>6.2844186244592093E-2</v>
      </c>
      <c r="AB39" s="24">
        <f t="shared" si="18"/>
        <v>7.0126622595193755E-2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9.4818722765148689E-3</v>
      </c>
      <c r="AH39" s="24">
        <f t="shared" si="18"/>
        <v>2.6225754099368004E-2</v>
      </c>
      <c r="AI39" s="24">
        <f t="shared" si="18"/>
        <v>2.8872144267145572E-2</v>
      </c>
      <c r="AJ39" s="24">
        <f t="shared" si="18"/>
        <v>2.6717429284105698E-2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3.7228279401303022E-2</v>
      </c>
      <c r="AP39" s="24">
        <f t="shared" si="37"/>
        <v>3.8166603682235456E-2</v>
      </c>
      <c r="AQ39" s="24">
        <f t="shared" si="38"/>
        <v>5.1105469000479076E-2</v>
      </c>
      <c r="AR39" s="24">
        <f t="shared" si="39"/>
        <v>5.7578933163104695E-2</v>
      </c>
      <c r="AS39" s="24" t="e">
        <f t="shared" si="39"/>
        <v>#DIV/0!</v>
      </c>
      <c r="AT39" s="24">
        <f t="shared" si="39"/>
        <v>4.8936393298711245E-2</v>
      </c>
      <c r="AU39" s="21"/>
      <c r="AV39" s="24">
        <f t="shared" si="34"/>
        <v>0.52331306782708897</v>
      </c>
      <c r="AW39" s="24">
        <f t="shared" si="34"/>
        <v>0.51581765421065451</v>
      </c>
      <c r="AX39" s="24">
        <f t="shared" si="34"/>
        <v>0.46076166358759352</v>
      </c>
      <c r="AY39" s="24">
        <f t="shared" si="34"/>
        <v>0.48141949016502195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0.59583700692054586</v>
      </c>
      <c r="BE39" s="24">
        <f t="shared" si="34"/>
        <v>0.5422748883246189</v>
      </c>
      <c r="BF39" s="24">
        <f t="shared" si="34"/>
        <v>0.34032783687799184</v>
      </c>
      <c r="BG39" s="24">
        <f t="shared" si="34"/>
        <v>0.56834961197212697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0.52331337466148176</v>
      </c>
      <c r="BM39" s="24">
        <f t="shared" si="33"/>
        <v>0.53214174014310944</v>
      </c>
      <c r="BN39" s="24">
        <f t="shared" si="33"/>
        <v>0.55413643549530112</v>
      </c>
      <c r="BO39" s="24">
        <f t="shared" si="33"/>
        <v>0.55051548677907958</v>
      </c>
      <c r="BP39" s="24" t="e">
        <f t="shared" si="33"/>
        <v>#DIV/0!</v>
      </c>
      <c r="BQ39" s="24">
        <f t="shared" si="33"/>
        <v>0.55614160635312504</v>
      </c>
      <c r="BR39" s="21"/>
      <c r="BS39" s="35">
        <f t="shared" si="11"/>
        <v>43739</v>
      </c>
      <c r="BT39" s="24">
        <f t="shared" si="15"/>
        <v>6.287722090755626E-3</v>
      </c>
      <c r="BU39" s="24">
        <f t="shared" si="15"/>
        <v>1.7664115529587691E-3</v>
      </c>
      <c r="BV39" s="24">
        <f t="shared" si="15"/>
        <v>5.9678925947908379E-3</v>
      </c>
      <c r="BW39" s="24">
        <f t="shared" si="15"/>
        <v>2.7336529641648656E-3</v>
      </c>
      <c r="BX39" s="24">
        <f t="shared" si="15"/>
        <v>4.8787835014992235E-3</v>
      </c>
      <c r="BY39" s="24">
        <f t="shared" si="15"/>
        <v>3.952032250853668E-3</v>
      </c>
      <c r="BZ39" s="24">
        <f t="shared" si="15"/>
        <v>5.7531264211881095E-3</v>
      </c>
      <c r="CA39" s="24">
        <f t="shared" si="15"/>
        <v>2.5214583028219869E-4</v>
      </c>
      <c r="CB39" s="24">
        <f t="shared" si="15"/>
        <v>1.6912532663239123E-3</v>
      </c>
      <c r="CC39" s="24">
        <f t="shared" si="15"/>
        <v>5.5937409911125139E-4</v>
      </c>
      <c r="CD39" s="24">
        <f t="shared" si="15"/>
        <v>1.7461472794123335E-3</v>
      </c>
      <c r="CE39" s="24">
        <f t="shared" si="15"/>
        <v>1.6392541990087354E-3</v>
      </c>
      <c r="CF39" s="24">
        <f t="shared" si="14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4"/>
        <v>281.27254861</v>
      </c>
      <c r="S40" s="19">
        <f t="shared" si="5"/>
        <v>265.31923944652198</v>
      </c>
      <c r="T40" s="19">
        <f t="shared" si="6"/>
        <v>253.82428990246706</v>
      </c>
      <c r="U40" s="19">
        <f t="shared" si="7"/>
        <v>251.70885776508391</v>
      </c>
      <c r="V40" s="19"/>
      <c r="W40" s="20">
        <f t="shared" si="8"/>
        <v>275.42196805661825</v>
      </c>
      <c r="X40" s="21"/>
      <c r="Y40" s="41">
        <f t="shared" si="18"/>
        <v>4.5150648934680016E-2</v>
      </c>
      <c r="Z40" s="24">
        <f t="shared" si="18"/>
        <v>5.4184985039428257E-2</v>
      </c>
      <c r="AA40" s="24">
        <f t="shared" si="18"/>
        <v>6.2828037751629928E-2</v>
      </c>
      <c r="AB40" s="24">
        <f t="shared" si="18"/>
        <v>5.6627281229742588E-2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7.3971064229187533E-2</v>
      </c>
      <c r="AH40" s="24">
        <f t="shared" si="18"/>
        <v>4.786639940076487E-2</v>
      </c>
      <c r="AI40" s="24">
        <f t="shared" si="18"/>
        <v>1.0379979939054929E-2</v>
      </c>
      <c r="AJ40" s="24">
        <f t="shared" si="18"/>
        <v>3.2666120054325454E-2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4.5148932482449E-2</v>
      </c>
      <c r="AP40" s="24">
        <f t="shared" si="37"/>
        <v>4.8100440112678111E-2</v>
      </c>
      <c r="AQ40" s="24">
        <f t="shared" si="38"/>
        <v>4.1279383590633101E-2</v>
      </c>
      <c r="AR40" s="24">
        <f t="shared" si="39"/>
        <v>4.3498937681031968E-2</v>
      </c>
      <c r="AS40" s="24" t="e">
        <f t="shared" si="39"/>
        <v>#DIV/0!</v>
      </c>
      <c r="AT40" s="24">
        <f t="shared" si="39"/>
        <v>4.8449420607058036E-2</v>
      </c>
      <c r="AU40" s="21"/>
      <c r="AV40" s="24">
        <f t="shared" si="34"/>
        <v>0.5358622994287412</v>
      </c>
      <c r="AW40" s="24">
        <f t="shared" si="34"/>
        <v>0.54825259224824485</v>
      </c>
      <c r="AX40" s="24">
        <f t="shared" si="34"/>
        <v>0.48450432229568619</v>
      </c>
      <c r="AY40" s="24">
        <f t="shared" si="34"/>
        <v>0.50369106242696526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0.65344489355848179</v>
      </c>
      <c r="BE40" s="24">
        <f t="shared" si="34"/>
        <v>0.56179564248371294</v>
      </c>
      <c r="BF40" s="24">
        <f t="shared" si="34"/>
        <v>0.33499912733224035</v>
      </c>
      <c r="BG40" s="24">
        <f t="shared" si="34"/>
        <v>0.60521939832343707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0.53586396992228402</v>
      </c>
      <c r="BM40" s="24">
        <f t="shared" si="33"/>
        <v>0.55291228008952631</v>
      </c>
      <c r="BN40" s="24">
        <f t="shared" si="33"/>
        <v>0.56391203122797262</v>
      </c>
      <c r="BO40" s="24">
        <f t="shared" si="33"/>
        <v>0.553716011395188</v>
      </c>
      <c r="BP40" s="24" t="e">
        <f t="shared" si="33"/>
        <v>#DIV/0!</v>
      </c>
      <c r="BQ40" s="24">
        <f t="shared" si="33"/>
        <v>0.56452495208993358</v>
      </c>
      <c r="BR40" s="21"/>
      <c r="BS40" s="35">
        <f t="shared" si="11"/>
        <v>43770</v>
      </c>
      <c r="BT40" s="24">
        <f t="shared" si="15"/>
        <v>1.5402147918240482E-2</v>
      </c>
      <c r="BU40" s="24">
        <f t="shared" si="15"/>
        <v>1.809569097265699E-3</v>
      </c>
      <c r="BV40" s="24">
        <f t="shared" si="15"/>
        <v>4.9719212249146084E-3</v>
      </c>
      <c r="BW40" s="24">
        <f t="shared" si="15"/>
        <v>1.0992198812673883E-3</v>
      </c>
      <c r="BX40" s="24">
        <f t="shared" si="15"/>
        <v>7.5114788368410448E-4</v>
      </c>
      <c r="BY40" s="24">
        <f t="shared" si="15"/>
        <v>5.7795877539751923E-3</v>
      </c>
      <c r="BZ40" s="24">
        <f t="shared" si="15"/>
        <v>5.9100450087078444E-3</v>
      </c>
      <c r="CA40" s="24">
        <f t="shared" si="15"/>
        <v>1.9144470780754095E-3</v>
      </c>
      <c r="CB40" s="24">
        <f t="shared" si="15"/>
        <v>3.0540744343628195E-3</v>
      </c>
      <c r="CC40" s="24">
        <f t="shared" si="15"/>
        <v>1.9948328977871762E-4</v>
      </c>
      <c r="CD40" s="24">
        <f t="shared" si="15"/>
        <v>2.1132942710413737E-3</v>
      </c>
      <c r="CE40" s="24">
        <f t="shared" si="15"/>
        <v>2.1433703284376056E-3</v>
      </c>
      <c r="CF40" s="24">
        <f t="shared" si="14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4"/>
        <v>290.46396848999996</v>
      </c>
      <c r="S41" s="19">
        <f t="shared" si="5"/>
        <v>272.75876456245317</v>
      </c>
      <c r="T41" s="19">
        <f t="shared" si="6"/>
        <v>260.79587059667244</v>
      </c>
      <c r="U41" s="19">
        <f t="shared" si="7"/>
        <v>258.98810903248841</v>
      </c>
      <c r="V41" s="19"/>
      <c r="W41" s="20">
        <f t="shared" si="8"/>
        <v>286.93753228768168</v>
      </c>
      <c r="X41" s="21"/>
      <c r="Y41" s="41">
        <f t="shared" si="18"/>
        <v>3.2678830007014437E-2</v>
      </c>
      <c r="Z41" s="24">
        <f t="shared" si="18"/>
        <v>2.839553509064352E-2</v>
      </c>
      <c r="AA41" s="24">
        <f t="shared" si="18"/>
        <v>3.07207434027299E-2</v>
      </c>
      <c r="AB41" s="24">
        <f t="shared" si="18"/>
        <v>1.4722083079039328E-2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7.8737515684663029E-2</v>
      </c>
      <c r="AH41" s="24">
        <f t="shared" si="18"/>
        <v>2.116397373886536E-2</v>
      </c>
      <c r="AI41" s="24">
        <f t="shared" si="18"/>
        <v>6.7134433037239205E-3</v>
      </c>
      <c r="AJ41" s="24">
        <f t="shared" si="18"/>
        <v>2.176783716812003E-2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3.2677984131129545E-2</v>
      </c>
      <c r="AP41" s="24">
        <f t="shared" si="37"/>
        <v>2.8039900654964311E-2</v>
      </c>
      <c r="AQ41" s="24">
        <f t="shared" si="38"/>
        <v>2.7466168414710168E-2</v>
      </c>
      <c r="AR41" s="24">
        <f t="shared" si="39"/>
        <v>2.8919328989995829E-2</v>
      </c>
      <c r="AS41" s="24" t="e">
        <f t="shared" si="39"/>
        <v>#DIV/0!</v>
      </c>
      <c r="AT41" s="24">
        <f t="shared" si="39"/>
        <v>4.1810623576316042E-2</v>
      </c>
      <c r="AU41" s="21"/>
      <c r="AV41" s="24">
        <f t="shared" si="34"/>
        <v>0.54744564044782229</v>
      </c>
      <c r="AW41" s="24">
        <f t="shared" si="34"/>
        <v>0.578351016187167</v>
      </c>
      <c r="AX41" s="24">
        <f t="shared" si="34"/>
        <v>0.50319022002912162</v>
      </c>
      <c r="AY41" s="24">
        <f t="shared" si="34"/>
        <v>0.48680941606404882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0.63848320119016178</v>
      </c>
      <c r="BE41" s="24">
        <f t="shared" si="34"/>
        <v>0.54896111334251452</v>
      </c>
      <c r="BF41" s="24">
        <f t="shared" si="34"/>
        <v>0.34001402437319661</v>
      </c>
      <c r="BG41" s="24">
        <f t="shared" si="34"/>
        <v>0.58098429850235966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0.54744546076151601</v>
      </c>
      <c r="BM41" s="24">
        <f t="shared" si="33"/>
        <v>0.56564961900962429</v>
      </c>
      <c r="BN41" s="24">
        <f t="shared" si="33"/>
        <v>0.56025107632325422</v>
      </c>
      <c r="BO41" s="24">
        <f t="shared" si="33"/>
        <v>0.55508654843196026</v>
      </c>
      <c r="BP41" s="24" t="e">
        <f t="shared" si="33"/>
        <v>#DIV/0!</v>
      </c>
      <c r="BQ41" s="24">
        <f t="shared" si="33"/>
        <v>0.57473501151574591</v>
      </c>
      <c r="BR41" s="21"/>
      <c r="BS41" s="35">
        <f t="shared" si="11"/>
        <v>43800</v>
      </c>
      <c r="BT41" s="24">
        <f t="shared" si="15"/>
        <v>8.1412355582701074E-3</v>
      </c>
      <c r="BU41" s="24">
        <f t="shared" si="15"/>
        <v>8.9978242081024181E-4</v>
      </c>
      <c r="BV41" s="24">
        <f t="shared" si="15"/>
        <v>1.3068047891597169E-3</v>
      </c>
      <c r="BW41" s="24">
        <f t="shared" si="15"/>
        <v>8.4144357393017399E-4</v>
      </c>
      <c r="BX41" s="24">
        <f t="shared" si="15"/>
        <v>3.4135819898470136E-3</v>
      </c>
      <c r="BY41" s="24">
        <f t="shared" si="15"/>
        <v>4.5636730211403775E-3</v>
      </c>
      <c r="BZ41" s="24">
        <f t="shared" si="15"/>
        <v>7.3724002930919677E-3</v>
      </c>
      <c r="CA41" s="24">
        <f t="shared" si="15"/>
        <v>2.0940010359898008E-3</v>
      </c>
      <c r="CB41" s="24">
        <f t="shared" si="15"/>
        <v>1.3538579243443081E-3</v>
      </c>
      <c r="CC41" s="24">
        <f t="shared" si="15"/>
        <v>1.2472719942519122E-4</v>
      </c>
      <c r="CD41" s="24">
        <f t="shared" si="15"/>
        <v>1.3914215849221913E-3</v>
      </c>
      <c r="CE41" s="24">
        <f t="shared" si="15"/>
        <v>1.1745492075602301E-3</v>
      </c>
      <c r="CF41" s="24">
        <f t="shared" si="14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4"/>
        <v>297.76524891000008</v>
      </c>
      <c r="S42" s="19">
        <f t="shared" si="5"/>
        <v>281.98808563949132</v>
      </c>
      <c r="T42" s="19">
        <f t="shared" si="6"/>
        <v>267.01405258175561</v>
      </c>
      <c r="U42" s="19">
        <f t="shared" si="7"/>
        <v>263.48136319171726</v>
      </c>
      <c r="V42" s="19"/>
      <c r="W42" s="20">
        <f t="shared" si="8"/>
        <v>290.45400927697017</v>
      </c>
      <c r="X42" s="21"/>
      <c r="Y42" s="41">
        <f t="shared" si="18"/>
        <v>2.5135582594613348E-2</v>
      </c>
      <c r="Z42" s="24">
        <f t="shared" si="18"/>
        <v>4.4055022173150604E-2</v>
      </c>
      <c r="AA42" s="24">
        <f t="shared" si="18"/>
        <v>4.1037572439030168E-2</v>
      </c>
      <c r="AB42" s="24">
        <f t="shared" si="18"/>
        <v>1.3338376118400053E-2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2.0943629656433593E-4</v>
      </c>
      <c r="AH42" s="24">
        <f t="shared" si="18"/>
        <v>3.7117850427742738E-2</v>
      </c>
      <c r="AI42" s="24">
        <f t="shared" si="18"/>
        <v>7.2430599937920448E-3</v>
      </c>
      <c r="AJ42" s="24">
        <f t="shared" si="18"/>
        <v>4.9485826914636988E-2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2.5136613184610912E-2</v>
      </c>
      <c r="AP42" s="24">
        <f t="shared" si="37"/>
        <v>3.3836936795939021E-2</v>
      </c>
      <c r="AQ42" s="24">
        <f t="shared" si="38"/>
        <v>2.3843099857588479E-2</v>
      </c>
      <c r="AR42" s="24">
        <f t="shared" si="39"/>
        <v>1.7349268180745669E-2</v>
      </c>
      <c r="AS42" s="24" t="e">
        <f t="shared" si="39"/>
        <v>#DIV/0!</v>
      </c>
      <c r="AT42" s="24">
        <f t="shared" si="39"/>
        <v>1.225520050044504E-2</v>
      </c>
      <c r="AU42" s="21"/>
      <c r="AV42" s="24">
        <f t="shared" si="34"/>
        <v>0.54119730775521346</v>
      </c>
      <c r="AW42" s="24">
        <f t="shared" si="34"/>
        <v>0.60330530237649205</v>
      </c>
      <c r="AX42" s="24">
        <f t="shared" si="34"/>
        <v>0.51790160766894755</v>
      </c>
      <c r="AY42" s="24">
        <f t="shared" si="34"/>
        <v>0.51363424711393568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0.52849156550769827</v>
      </c>
      <c r="BE42" s="24">
        <f t="shared" si="34"/>
        <v>0.54159277795113625</v>
      </c>
      <c r="BF42" s="24">
        <f t="shared" si="34"/>
        <v>0.341154073147653</v>
      </c>
      <c r="BG42" s="24">
        <f t="shared" si="34"/>
        <v>0.55624695202529284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0.54119687111217529</v>
      </c>
      <c r="BM42" s="24">
        <f t="shared" si="33"/>
        <v>0.57295056150598</v>
      </c>
      <c r="BN42" s="24">
        <f t="shared" si="33"/>
        <v>0.55097679198711336</v>
      </c>
      <c r="BO42" s="24">
        <f t="shared" si="33"/>
        <v>0.54960587908547165</v>
      </c>
      <c r="BP42" s="24" t="e">
        <f t="shared" si="33"/>
        <v>#DIV/0!</v>
      </c>
      <c r="BQ42" s="24">
        <f t="shared" si="33"/>
        <v>0.55323816526805292</v>
      </c>
      <c r="BR42" s="21"/>
      <c r="BS42" s="35">
        <f t="shared" si="11"/>
        <v>43831</v>
      </c>
      <c r="BT42" s="24">
        <f t="shared" si="15"/>
        <v>1.2578550459997978E-2</v>
      </c>
      <c r="BU42" s="24">
        <f t="shared" ref="BU42:CE65" si="40">(D42-D41)/$B41*D$3</f>
        <v>1.1996738374909237E-3</v>
      </c>
      <c r="BV42" s="24">
        <f t="shared" si="40"/>
        <v>1.1633924756781066E-3</v>
      </c>
      <c r="BW42" s="24">
        <f t="shared" si="40"/>
        <v>1.8990879223819953E-3</v>
      </c>
      <c r="BX42" s="24">
        <f t="shared" si="40"/>
        <v>-4.0025531150172927E-4</v>
      </c>
      <c r="BY42" s="24">
        <f t="shared" si="40"/>
        <v>-2.0852160663093824E-3</v>
      </c>
      <c r="BZ42" s="24">
        <f t="shared" si="40"/>
        <v>3.9444835192225499E-3</v>
      </c>
      <c r="CA42" s="24">
        <f t="shared" si="40"/>
        <v>5.8183205281671177E-6</v>
      </c>
      <c r="CB42" s="24">
        <f t="shared" si="40"/>
        <v>2.3479503299322843E-3</v>
      </c>
      <c r="CC42" s="24">
        <f t="shared" si="40"/>
        <v>1.3118329100519238E-4</v>
      </c>
      <c r="CD42" s="24">
        <f t="shared" si="40"/>
        <v>3.1297614854887989E-3</v>
      </c>
      <c r="CE42" s="24">
        <f t="shared" si="40"/>
        <v>1.221773464748525E-3</v>
      </c>
      <c r="CF42" s="24">
        <f t="shared" si="14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4"/>
        <v>304.59862482000005</v>
      </c>
      <c r="S43" s="19">
        <f t="shared" si="5"/>
        <v>290.67918837696334</v>
      </c>
      <c r="T43" s="19">
        <f t="shared" si="6"/>
        <v>274.65585240963856</v>
      </c>
      <c r="U43" s="19">
        <f t="shared" si="7"/>
        <v>271.86986433416638</v>
      </c>
      <c r="V43" s="19"/>
      <c r="W43" s="20">
        <f t="shared" si="8"/>
        <v>296.00094412777355</v>
      </c>
      <c r="X43" s="21"/>
      <c r="Y43" s="41">
        <f t="shared" si="18"/>
        <v>2.2947928231808801E-2</v>
      </c>
      <c r="Z43" s="24">
        <f t="shared" si="18"/>
        <v>3.4831781888050806E-2</v>
      </c>
      <c r="AA43" s="24">
        <f t="shared" si="18"/>
        <v>1.4712284575888024E-2</v>
      </c>
      <c r="AB43" s="24">
        <f t="shared" si="18"/>
        <v>3.2616452820018571E-2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1.7090247515659129E-2</v>
      </c>
      <c r="AH43" s="24">
        <f t="shared" si="18"/>
        <v>4.5699760837259795E-2</v>
      </c>
      <c r="AI43" s="24">
        <f t="shared" si="18"/>
        <v>1.1099068144964308E-2</v>
      </c>
      <c r="AJ43" s="24">
        <f t="shared" si="18"/>
        <v>1.6302528890490109E-2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2.2948869738877331E-2</v>
      </c>
      <c r="AP43" s="24">
        <f t="shared" si="37"/>
        <v>3.0820815417652803E-2</v>
      </c>
      <c r="AQ43" s="24">
        <f t="shared" si="38"/>
        <v>2.8619466855749565E-2</v>
      </c>
      <c r="AR43" s="24">
        <f t="shared" si="39"/>
        <v>3.1837170723704622E-2</v>
      </c>
      <c r="AS43" s="24" t="e">
        <f t="shared" si="39"/>
        <v>#DIV/0!</v>
      </c>
      <c r="AT43" s="24">
        <f t="shared" si="39"/>
        <v>1.9097463535144188E-2</v>
      </c>
      <c r="AU43" s="21"/>
      <c r="AV43" s="24">
        <f t="shared" si="34"/>
        <v>0.51911164263425125</v>
      </c>
      <c r="AW43" s="24">
        <f t="shared" si="34"/>
        <v>0.56099787747794672</v>
      </c>
      <c r="AX43" s="24">
        <f t="shared" si="34"/>
        <v>0.50118596817423033</v>
      </c>
      <c r="AY43" s="24">
        <f t="shared" si="34"/>
        <v>0.55215630567663476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0.5364712099551614</v>
      </c>
      <c r="BE43" s="24">
        <f t="shared" si="34"/>
        <v>0.56413148055937667</v>
      </c>
      <c r="BF43" s="24">
        <f t="shared" si="34"/>
        <v>0.35603963359841528</v>
      </c>
      <c r="BG43" s="24">
        <f t="shared" si="34"/>
        <v>0.53245665775740592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0.51911677324567718</v>
      </c>
      <c r="BM43" s="24">
        <f t="shared" si="33"/>
        <v>0.55753008164314366</v>
      </c>
      <c r="BN43" s="24">
        <f t="shared" si="33"/>
        <v>0.55977190733645443</v>
      </c>
      <c r="BO43" s="24">
        <f t="shared" si="33"/>
        <v>0.56695860961192035</v>
      </c>
      <c r="BP43" s="24" t="e">
        <f t="shared" si="33"/>
        <v>#DIV/0!</v>
      </c>
      <c r="BQ43" s="24">
        <f t="shared" si="33"/>
        <v>0.55240839521823037</v>
      </c>
      <c r="BR43" s="21"/>
      <c r="BS43" s="35">
        <f t="shared" si="11"/>
        <v>43862</v>
      </c>
      <c r="BT43" s="24">
        <f t="shared" ref="BT43:BT74" si="41">(C43-C42)/$B42*C$3</f>
        <v>1.0128682156484593E-2</v>
      </c>
      <c r="BU43" s="24">
        <f t="shared" si="40"/>
        <v>4.3676390285381542E-4</v>
      </c>
      <c r="BV43" s="24">
        <f t="shared" si="40"/>
        <v>2.8121158022069333E-3</v>
      </c>
      <c r="BW43" s="24">
        <f t="shared" si="40"/>
        <v>1.5886613081648995E-3</v>
      </c>
      <c r="BX43" s="24">
        <f t="shared" si="40"/>
        <v>1.1105001245928969E-3</v>
      </c>
      <c r="BY43" s="24">
        <f t="shared" si="40"/>
        <v>4.8455283242290818E-4</v>
      </c>
      <c r="BZ43" s="24">
        <f t="shared" si="40"/>
        <v>7.0283017283821465E-4</v>
      </c>
      <c r="CA43" s="24">
        <f t="shared" si="40"/>
        <v>4.6323747404874765E-4</v>
      </c>
      <c r="CB43" s="24">
        <f t="shared" si="40"/>
        <v>2.9246022934494931E-3</v>
      </c>
      <c r="CC43" s="24">
        <f t="shared" si="40"/>
        <v>1.9751311247816417E-4</v>
      </c>
      <c r="CD43" s="24">
        <f t="shared" si="40"/>
        <v>1.055554492094231E-3</v>
      </c>
      <c r="CE43" s="24">
        <f t="shared" si="40"/>
        <v>1.0435053185380149E-3</v>
      </c>
      <c r="CF43" s="24">
        <f t="shared" si="14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4"/>
        <v>314.11888856000002</v>
      </c>
      <c r="S44" s="19">
        <f t="shared" si="5"/>
        <v>300.63896890052354</v>
      </c>
      <c r="T44" s="19">
        <f t="shared" si="6"/>
        <v>283.74185983935746</v>
      </c>
      <c r="U44" s="19">
        <f t="shared" si="7"/>
        <v>280.59018971795791</v>
      </c>
      <c r="V44" s="19"/>
      <c r="W44" s="20">
        <f t="shared" si="8"/>
        <v>306.00507021805669</v>
      </c>
      <c r="X44" s="21"/>
      <c r="Y44" s="41">
        <f t="shared" si="18"/>
        <v>3.1250184666598679E-2</v>
      </c>
      <c r="Z44" s="24">
        <f t="shared" si="18"/>
        <v>3.5952210887158831E-2</v>
      </c>
      <c r="AA44" s="24">
        <f t="shared" si="18"/>
        <v>3.0018801301604059E-2</v>
      </c>
      <c r="AB44" s="24">
        <f t="shared" si="18"/>
        <v>5.3673655110836327E-2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9.2225390120451722E-2</v>
      </c>
      <c r="AH44" s="24">
        <f t="shared" si="18"/>
        <v>2.0397475076872285E-2</v>
      </c>
      <c r="AI44" s="24">
        <f t="shared" si="18"/>
        <v>0.13971511710551621</v>
      </c>
      <c r="AJ44" s="24">
        <f t="shared" si="18"/>
        <v>3.6991357041950002E-2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3.1255110707167022E-2</v>
      </c>
      <c r="AP44" s="24">
        <f t="shared" si="37"/>
        <v>3.4263823905562818E-2</v>
      </c>
      <c r="AQ44" s="24">
        <f t="shared" si="38"/>
        <v>3.3081426629014477E-2</v>
      </c>
      <c r="AR44" s="24">
        <f t="shared" si="39"/>
        <v>3.2075365929756128E-2</v>
      </c>
      <c r="AS44" s="24" t="e">
        <f t="shared" si="39"/>
        <v>#DIV/0!</v>
      </c>
      <c r="AT44" s="24">
        <f t="shared" si="39"/>
        <v>3.3797615476404363E-2</v>
      </c>
      <c r="AU44" s="21"/>
      <c r="AV44" s="24">
        <f t="shared" si="34"/>
        <v>0.50001289319468523</v>
      </c>
      <c r="AW44" s="24">
        <f t="shared" si="34"/>
        <v>0.51402330968186649</v>
      </c>
      <c r="AX44" s="24">
        <f t="shared" si="34"/>
        <v>0.48850128805128956</v>
      </c>
      <c r="AY44" s="24">
        <f t="shared" si="34"/>
        <v>0.58149010552304725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0.59780622973406761</v>
      </c>
      <c r="BE44" s="24">
        <f t="shared" si="34"/>
        <v>0.57251229612136911</v>
      </c>
      <c r="BF44" s="24">
        <f t="shared" si="34"/>
        <v>0.35252726970526149</v>
      </c>
      <c r="BG44" s="24">
        <f t="shared" si="34"/>
        <v>0.48601772926179865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0.50001741121333976</v>
      </c>
      <c r="BM44" s="24">
        <f t="shared" si="33"/>
        <v>0.5316147947681571</v>
      </c>
      <c r="BN44" s="24">
        <f t="shared" si="33"/>
        <v>0.55274694207778285</v>
      </c>
      <c r="BO44" s="24">
        <f t="shared" si="33"/>
        <v>0.5709851843512872</v>
      </c>
      <c r="BP44" s="24" t="e">
        <f t="shared" si="33"/>
        <v>#DIV/0!</v>
      </c>
      <c r="BQ44" s="24">
        <f t="shared" si="33"/>
        <v>0.54488767837752117</v>
      </c>
      <c r="BR44" s="21"/>
      <c r="BS44" s="35">
        <f t="shared" si="11"/>
        <v>43891</v>
      </c>
      <c r="BT44" s="24">
        <f t="shared" si="41"/>
        <v>1.0575942587564837E-2</v>
      </c>
      <c r="BU44" s="24">
        <f t="shared" si="40"/>
        <v>8.8399408410291314E-4</v>
      </c>
      <c r="BV44" s="24">
        <f t="shared" si="40"/>
        <v>4.6713580627899282E-3</v>
      </c>
      <c r="BW44" s="24">
        <f t="shared" si="40"/>
        <v>2.4476607256000959E-4</v>
      </c>
      <c r="BX44" s="24">
        <f t="shared" si="40"/>
        <v>1.1739113534666402E-3</v>
      </c>
      <c r="BY44" s="24">
        <f t="shared" si="40"/>
        <v>2.3359572952334593E-3</v>
      </c>
      <c r="BZ44" s="24">
        <f t="shared" si="40"/>
        <v>1.8726214121331595E-3</v>
      </c>
      <c r="CA44" s="24">
        <f t="shared" si="40"/>
        <v>2.4854887181019218E-3</v>
      </c>
      <c r="CB44" s="24">
        <f t="shared" si="40"/>
        <v>1.3343900092907918E-3</v>
      </c>
      <c r="CC44" s="24">
        <f t="shared" si="40"/>
        <v>2.457497004297397E-3</v>
      </c>
      <c r="CD44" s="24">
        <f t="shared" si="40"/>
        <v>2.3795532217345196E-3</v>
      </c>
      <c r="CE44" s="24">
        <f t="shared" si="40"/>
        <v>8.3918195158944866E-4</v>
      </c>
      <c r="CF44" s="24">
        <f t="shared" si="14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4"/>
        <v>318.18463821000006</v>
      </c>
      <c r="S45" s="19">
        <f t="shared" si="5"/>
        <v>307.41785304412861</v>
      </c>
      <c r="T45" s="19">
        <f t="shared" si="6"/>
        <v>287.27698686173267</v>
      </c>
      <c r="U45" s="19">
        <f t="shared" si="7"/>
        <v>284.05097847197436</v>
      </c>
      <c r="V45" s="19"/>
      <c r="W45" s="20">
        <f t="shared" si="8"/>
        <v>307.69005960214236</v>
      </c>
      <c r="X45" s="21"/>
      <c r="Y45" s="41">
        <f t="shared" si="18"/>
        <v>1.2942427764508047E-2</v>
      </c>
      <c r="Z45" s="24">
        <f t="shared" si="18"/>
        <v>3.4058803430526696E-2</v>
      </c>
      <c r="AA45" s="24">
        <f t="shared" si="18"/>
        <v>1.491605348805658E-2</v>
      </c>
      <c r="AB45" s="24">
        <f t="shared" si="18"/>
        <v>1.2942659403013757E-2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-4.456612923387393E-2</v>
      </c>
      <c r="AH45" s="24">
        <f t="shared" si="18"/>
        <v>1.5295113396344595E-2</v>
      </c>
      <c r="AI45" s="24">
        <f t="shared" si="18"/>
        <v>3.041702631547083E-2</v>
      </c>
      <c r="AJ45" s="24">
        <f t="shared" si="18"/>
        <v>1.2942421042837271E-2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1.2943346605606809E-2</v>
      </c>
      <c r="AP45" s="24">
        <f t="shared" si="37"/>
        <v>2.2548255032926567E-2</v>
      </c>
      <c r="AQ45" s="24">
        <f t="shared" si="38"/>
        <v>1.2458954855574245E-2</v>
      </c>
      <c r="AR45" s="24">
        <f t="shared" si="39"/>
        <v>1.2333962058670433E-2</v>
      </c>
      <c r="AS45" s="24" t="e">
        <f t="shared" si="39"/>
        <v>#DIV/0!</v>
      </c>
      <c r="AT45" s="24">
        <f t="shared" si="39"/>
        <v>5.5064100176018815E-3</v>
      </c>
      <c r="AU45" s="21"/>
      <c r="AV45" s="24">
        <f t="shared" si="34"/>
        <v>0.47020521772559221</v>
      </c>
      <c r="AW45" s="24">
        <f t="shared" si="34"/>
        <v>0.51973230693359795</v>
      </c>
      <c r="AX45" s="24">
        <f t="shared" si="34"/>
        <v>0.49523442485488078</v>
      </c>
      <c r="AY45" s="24">
        <f t="shared" si="34"/>
        <v>0.51881100542623404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0.47044375086582746</v>
      </c>
      <c r="BE45" s="24">
        <f t="shared" si="34"/>
        <v>0.54731679750340745</v>
      </c>
      <c r="BF45" s="24">
        <f t="shared" si="34"/>
        <v>0.31421985190120316</v>
      </c>
      <c r="BG45" s="24">
        <f t="shared" si="34"/>
        <v>0.4730802342273086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0.47020832871870732</v>
      </c>
      <c r="BM45" s="24">
        <f t="shared" si="33"/>
        <v>0.51589428920905012</v>
      </c>
      <c r="BN45" s="24">
        <f t="shared" si="33"/>
        <v>0.51418803870728347</v>
      </c>
      <c r="BO45" s="24">
        <f t="shared" si="33"/>
        <v>0.52519846342862953</v>
      </c>
      <c r="BP45" s="24" t="e">
        <f t="shared" si="33"/>
        <v>#DIV/0!</v>
      </c>
      <c r="BQ45" s="24">
        <f t="shared" si="33"/>
        <v>0.48842519043608545</v>
      </c>
      <c r="BR45" s="21"/>
      <c r="BS45" s="35">
        <f t="shared" si="11"/>
        <v>43922</v>
      </c>
      <c r="BT45" s="24">
        <f t="shared" si="41"/>
        <v>1.0064647068542504E-2</v>
      </c>
      <c r="BU45" s="24">
        <f t="shared" si="40"/>
        <v>4.3872366110099249E-4</v>
      </c>
      <c r="BV45" s="24">
        <f t="shared" si="40"/>
        <v>1.1509265033733784E-3</v>
      </c>
      <c r="BW45" s="24">
        <f t="shared" si="40"/>
        <v>-1.2016988309315592E-3</v>
      </c>
      <c r="BX45" s="24">
        <f t="shared" si="40"/>
        <v>7.7078077014051537E-4</v>
      </c>
      <c r="BY45" s="24">
        <f t="shared" si="40"/>
        <v>1.5580378190759689E-3</v>
      </c>
      <c r="BZ45" s="24">
        <f t="shared" si="40"/>
        <v>-1.1588380179796422E-3</v>
      </c>
      <c r="CA45" s="24">
        <f t="shared" si="40"/>
        <v>-1.272080042811404E-3</v>
      </c>
      <c r="CB45" s="24">
        <f t="shared" si="40"/>
        <v>9.9006659516575907E-4</v>
      </c>
      <c r="CC45" s="24">
        <f t="shared" si="40"/>
        <v>5.912873951163522E-4</v>
      </c>
      <c r="CD45" s="24">
        <f t="shared" si="40"/>
        <v>8.3718565945258266E-4</v>
      </c>
      <c r="CE45" s="24">
        <f t="shared" si="40"/>
        <v>1.7418393941969507E-4</v>
      </c>
      <c r="CF45" s="24">
        <f t="shared" si="14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4"/>
        <v>322.46852457000006</v>
      </c>
      <c r="S46" s="19">
        <f t="shared" si="5"/>
        <v>312.17725624532534</v>
      </c>
      <c r="T46" s="19">
        <f t="shared" si="6"/>
        <v>293.94518416523238</v>
      </c>
      <c r="U46" s="19">
        <f t="shared" si="7"/>
        <v>291.36069314530528</v>
      </c>
      <c r="V46" s="19"/>
      <c r="W46" s="20">
        <f t="shared" si="8"/>
        <v>313.68484583014543</v>
      </c>
      <c r="X46" s="21"/>
      <c r="Y46" s="41">
        <f t="shared" si="18"/>
        <v>1.346219240611024E-2</v>
      </c>
      <c r="Z46" s="24">
        <f t="shared" si="18"/>
        <v>8.427963488398138E-3</v>
      </c>
      <c r="AA46" s="24">
        <f t="shared" si="18"/>
        <v>5.1351166137469928E-3</v>
      </c>
      <c r="AB46" s="24">
        <f t="shared" si="18"/>
        <v>2.4252674084456638E-2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-1.7341960604334572E-3</v>
      </c>
      <c r="AH46" s="24">
        <f t="shared" si="18"/>
        <v>3.2139105616612484E-2</v>
      </c>
      <c r="AI46" s="24">
        <f t="shared" si="18"/>
        <v>1.8406476140432115E-2</v>
      </c>
      <c r="AJ46" s="24">
        <f t="shared" si="18"/>
        <v>1.3462318653914673E-2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1.3463523519236187E-2</v>
      </c>
      <c r="AP46" s="24">
        <f t="shared" si="37"/>
        <v>1.5481869885134891E-2</v>
      </c>
      <c r="AQ46" s="24">
        <f t="shared" si="38"/>
        <v>2.3211735044788462E-2</v>
      </c>
      <c r="AR46" s="24">
        <f t="shared" si="39"/>
        <v>2.573381268620456E-2</v>
      </c>
      <c r="AS46" s="24" t="e">
        <f t="shared" si="39"/>
        <v>#DIV/0!</v>
      </c>
      <c r="AT46" s="24">
        <f t="shared" si="39"/>
        <v>1.9483197590960843E-2</v>
      </c>
      <c r="AU46" s="21"/>
      <c r="AV46" s="24">
        <f t="shared" si="34"/>
        <v>0.44825295739731064</v>
      </c>
      <c r="AW46" s="24">
        <f t="shared" si="34"/>
        <v>0.49834104812676139</v>
      </c>
      <c r="AX46" s="24">
        <f t="shared" si="34"/>
        <v>0.47072376703797225</v>
      </c>
      <c r="AY46" s="24">
        <f t="shared" si="34"/>
        <v>0.49981919714107681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0.42204775954385232</v>
      </c>
      <c r="BE46" s="24">
        <f t="shared" si="34"/>
        <v>0.54281297653095684</v>
      </c>
      <c r="BF46" s="24">
        <f t="shared" si="34"/>
        <v>0.34235664381276454</v>
      </c>
      <c r="BG46" s="24">
        <f t="shared" si="34"/>
        <v>0.46469493829310138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0.44825996801665102</v>
      </c>
      <c r="BM46" s="24">
        <f t="shared" si="33"/>
        <v>0.49859701331218154</v>
      </c>
      <c r="BN46" s="24">
        <f t="shared" si="33"/>
        <v>0.50145668145651179</v>
      </c>
      <c r="BO46" s="24">
        <f t="shared" si="33"/>
        <v>0.51115082610116747</v>
      </c>
      <c r="BP46" s="24" t="e">
        <f t="shared" si="33"/>
        <v>#DIV/0!</v>
      </c>
      <c r="BQ46" s="24">
        <f t="shared" si="33"/>
        <v>0.46547261007729612</v>
      </c>
      <c r="BR46" s="21"/>
      <c r="BS46" s="35">
        <f t="shared" si="11"/>
        <v>43952</v>
      </c>
      <c r="BT46" s="24">
        <f t="shared" si="41"/>
        <v>2.5424491981769159E-3</v>
      </c>
      <c r="BU46" s="24">
        <f t="shared" si="40"/>
        <v>1.5133270519197625E-4</v>
      </c>
      <c r="BV46" s="24">
        <f t="shared" si="40"/>
        <v>2.1566705029803105E-3</v>
      </c>
      <c r="BW46" s="24">
        <f t="shared" si="40"/>
        <v>4.9034499794776751E-5</v>
      </c>
      <c r="BX46" s="24">
        <f t="shared" si="40"/>
        <v>1.7038973887715139E-3</v>
      </c>
      <c r="BY46" s="24">
        <f t="shared" si="40"/>
        <v>5.5976635152743483E-4</v>
      </c>
      <c r="BZ46" s="24">
        <f t="shared" si="40"/>
        <v>2.5379823336813376E-3</v>
      </c>
      <c r="CA46" s="24">
        <f t="shared" si="40"/>
        <v>-4.6689969495963354E-5</v>
      </c>
      <c r="CB46" s="24">
        <f t="shared" si="40"/>
        <v>2.0852254991869578E-3</v>
      </c>
      <c r="CC46" s="24">
        <f t="shared" si="40"/>
        <v>3.6398273470288246E-4</v>
      </c>
      <c r="CD46" s="24">
        <f t="shared" si="40"/>
        <v>8.7081543769489643E-4</v>
      </c>
      <c r="CE46" s="24">
        <f t="shared" si="40"/>
        <v>4.8893997688154774E-4</v>
      </c>
      <c r="CF46" s="24">
        <f t="shared" si="14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4"/>
        <v>329.97638618000002</v>
      </c>
      <c r="S47" s="19">
        <f t="shared" si="5"/>
        <v>321.32381639491393</v>
      </c>
      <c r="T47" s="19">
        <f t="shared" si="6"/>
        <v>307.06285513482504</v>
      </c>
      <c r="U47" s="19">
        <f t="shared" si="7"/>
        <v>305.95243984291329</v>
      </c>
      <c r="V47" s="19"/>
      <c r="W47" s="20">
        <f t="shared" si="8"/>
        <v>323.73311101759759</v>
      </c>
      <c r="X47" s="21"/>
      <c r="Y47" s="41">
        <f t="shared" si="18"/>
        <v>2.3283651331019284E-2</v>
      </c>
      <c r="Z47" s="24">
        <f t="shared" si="18"/>
        <v>1.2231966063714905E-2</v>
      </c>
      <c r="AA47" s="24">
        <f t="shared" si="18"/>
        <v>3.7946174929207377E-2</v>
      </c>
      <c r="AB47" s="24">
        <f t="shared" si="18"/>
        <v>0.10073523579456434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5.6207814184936478E-3</v>
      </c>
      <c r="AH47" s="24">
        <f t="shared" si="18"/>
        <v>3.1103024867092488E-2</v>
      </c>
      <c r="AI47" s="24">
        <f t="shared" si="18"/>
        <v>-1.5457971237404777E-3</v>
      </c>
      <c r="AJ47" s="24">
        <f t="shared" si="18"/>
        <v>2.3283383681435232E-2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2.328246336603379E-2</v>
      </c>
      <c r="AP47" s="24">
        <f t="shared" si="37"/>
        <v>2.9299252160768452E-2</v>
      </c>
      <c r="AQ47" s="24">
        <f t="shared" si="38"/>
        <v>4.4626248961503467E-2</v>
      </c>
      <c r="AR47" s="24">
        <f t="shared" si="39"/>
        <v>5.0081383799876367E-2</v>
      </c>
      <c r="AS47" s="24" t="e">
        <f t="shared" si="39"/>
        <v>#DIV/0!</v>
      </c>
      <c r="AT47" s="24">
        <f t="shared" si="39"/>
        <v>3.2032995284997368E-2</v>
      </c>
      <c r="AU47" s="21"/>
      <c r="AV47" s="24">
        <f t="shared" si="34"/>
        <v>0.44406288633852276</v>
      </c>
      <c r="AW47" s="24">
        <f t="shared" si="34"/>
        <v>0.48062303813548946</v>
      </c>
      <c r="AX47" s="24">
        <f t="shared" si="34"/>
        <v>0.48314508224359853</v>
      </c>
      <c r="AY47" s="24">
        <f t="shared" si="34"/>
        <v>0.60458673321904177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0.34132466669455241</v>
      </c>
      <c r="BE47" s="24">
        <f t="shared" si="34"/>
        <v>0.55042373665019717</v>
      </c>
      <c r="BF47" s="24">
        <f t="shared" si="34"/>
        <v>0.32084645514536891</v>
      </c>
      <c r="BG47" s="24">
        <f t="shared" si="34"/>
        <v>0.46515544772329753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0.4440683528484366</v>
      </c>
      <c r="BM47" s="24">
        <f t="shared" si="33"/>
        <v>0.50369443737137343</v>
      </c>
      <c r="BN47" s="24">
        <f t="shared" si="33"/>
        <v>0.52741412788728836</v>
      </c>
      <c r="BO47" s="24">
        <f t="shared" si="33"/>
        <v>0.54375291163837813</v>
      </c>
      <c r="BP47" s="24" t="e">
        <f t="shared" si="33"/>
        <v>#DIV/0!</v>
      </c>
      <c r="BQ47" s="24">
        <f t="shared" si="33"/>
        <v>0.47085585166205357</v>
      </c>
      <c r="BR47" s="21"/>
      <c r="BS47" s="35">
        <f t="shared" si="11"/>
        <v>43983</v>
      </c>
      <c r="BT47" s="24">
        <f t="shared" si="41"/>
        <v>3.6716665596802441E-3</v>
      </c>
      <c r="BU47" s="24">
        <f t="shared" si="40"/>
        <v>1.1090915180253453E-3</v>
      </c>
      <c r="BV47" s="24">
        <f t="shared" si="40"/>
        <v>9.0532628525550659E-3</v>
      </c>
      <c r="BW47" s="24">
        <f t="shared" si="40"/>
        <v>7.0487402119075507E-4</v>
      </c>
      <c r="BX47" s="24">
        <f t="shared" si="40"/>
        <v>1.4046268360959099E-3</v>
      </c>
      <c r="BY47" s="24">
        <f t="shared" si="40"/>
        <v>1.3172270738227817E-3</v>
      </c>
      <c r="BZ47" s="24">
        <f t="shared" si="40"/>
        <v>2.1805229557147797E-3</v>
      </c>
      <c r="CA47" s="24">
        <f t="shared" si="40"/>
        <v>1.4905986865791629E-4</v>
      </c>
      <c r="CB47" s="24">
        <f t="shared" si="40"/>
        <v>2.0551927011088385E-3</v>
      </c>
      <c r="CC47" s="24">
        <f t="shared" si="40"/>
        <v>-3.0716818168706201E-5</v>
      </c>
      <c r="CD47" s="24">
        <f t="shared" si="40"/>
        <v>1.5060951236220092E-3</v>
      </c>
      <c r="CE47" s="24">
        <f t="shared" si="40"/>
        <v>1.6138916720857463E-4</v>
      </c>
      <c r="CF47" s="24">
        <f t="shared" si="14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4"/>
        <v>337.45216193000005</v>
      </c>
      <c r="S48" s="19">
        <f t="shared" si="5"/>
        <v>328.77867308900517</v>
      </c>
      <c r="T48" s="19">
        <f t="shared" si="6"/>
        <v>317.9418508032129</v>
      </c>
      <c r="U48" s="19">
        <f t="shared" si="7"/>
        <v>317.7654653338094</v>
      </c>
      <c r="V48" s="19"/>
      <c r="W48" s="20">
        <f t="shared" si="8"/>
        <v>333.86980468630458</v>
      </c>
      <c r="X48" s="21"/>
      <c r="Y48" s="41">
        <f t="shared" si="18"/>
        <v>2.2655973467418544E-2</v>
      </c>
      <c r="Z48" s="24">
        <f t="shared" si="18"/>
        <v>1.0654451696889389E-2</v>
      </c>
      <c r="AA48" s="24">
        <f t="shared" si="18"/>
        <v>1.5049866984881088E-2</v>
      </c>
      <c r="AB48" s="24">
        <f t="shared" si="18"/>
        <v>5.7441392976967487E-2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2.2920838072285399E-2</v>
      </c>
      <c r="AH48" s="24">
        <f t="shared" si="18"/>
        <v>2.0085097168046406E-2</v>
      </c>
      <c r="AI48" s="24">
        <f t="shared" si="18"/>
        <v>2.9206249619255775E-3</v>
      </c>
      <c r="AJ48" s="24">
        <f t="shared" si="18"/>
        <v>2.2656042905821794E-2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2.2655487068465652E-2</v>
      </c>
      <c r="AP48" s="24">
        <f t="shared" si="37"/>
        <v>2.3200448624477454E-2</v>
      </c>
      <c r="AQ48" s="24">
        <f t="shared" si="38"/>
        <v>3.5429214203102299E-2</v>
      </c>
      <c r="AR48" s="24">
        <f t="shared" si="39"/>
        <v>3.8610659542252179E-2</v>
      </c>
      <c r="AS48" s="24" t="e">
        <f t="shared" si="39"/>
        <v>#DIV/0!</v>
      </c>
      <c r="AT48" s="24">
        <f t="shared" si="39"/>
        <v>3.131188415310393E-2</v>
      </c>
      <c r="AU48" s="21"/>
      <c r="AV48" s="24">
        <f t="shared" si="34"/>
        <v>0.43652790022404298</v>
      </c>
      <c r="AW48" s="24">
        <f t="shared" si="34"/>
        <v>0.46858951879663757</v>
      </c>
      <c r="AX48" s="24">
        <f t="shared" si="34"/>
        <v>0.49718221766736059</v>
      </c>
      <c r="AY48" s="24">
        <f t="shared" si="34"/>
        <v>0.6875583896996158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0.36354919772423178</v>
      </c>
      <c r="BE48" s="24">
        <f t="shared" si="42"/>
        <v>0.51441188423631345</v>
      </c>
      <c r="BF48" s="24">
        <f t="shared" si="42"/>
        <v>0.31060312138559065</v>
      </c>
      <c r="BG48" s="24">
        <f t="shared" si="42"/>
        <v>0.41634087498844385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0.43653203214204317</v>
      </c>
      <c r="BM48" s="24">
        <f t="shared" si="33"/>
        <v>0.50188026282501252</v>
      </c>
      <c r="BN48" s="24">
        <f t="shared" si="33"/>
        <v>0.53336654231861336</v>
      </c>
      <c r="BO48" s="24">
        <f t="shared" si="33"/>
        <v>0.56508065789968498</v>
      </c>
      <c r="BP48" s="24" t="e">
        <f t="shared" si="33"/>
        <v>#DIV/0!</v>
      </c>
      <c r="BQ48" s="24">
        <f t="shared" si="33"/>
        <v>0.47585622986114529</v>
      </c>
      <c r="BR48" s="21"/>
      <c r="BS48" s="35">
        <f t="shared" si="11"/>
        <v>44013</v>
      </c>
      <c r="BT48" s="24">
        <f t="shared" si="41"/>
        <v>3.1636037665404436E-3</v>
      </c>
      <c r="BU48" s="24">
        <f t="shared" si="40"/>
        <v>4.4618075927209947E-4</v>
      </c>
      <c r="BV48" s="24">
        <f t="shared" si="40"/>
        <v>5.5531003166260284E-3</v>
      </c>
      <c r="BW48" s="24">
        <f t="shared" si="40"/>
        <v>1.5200019880040941E-3</v>
      </c>
      <c r="BX48" s="24">
        <f t="shared" si="40"/>
        <v>2.2582019715182101E-3</v>
      </c>
      <c r="BY48" s="24">
        <f t="shared" si="40"/>
        <v>2.6730036317440605E-3</v>
      </c>
      <c r="BZ48" s="24">
        <f t="shared" si="40"/>
        <v>2.7056205360822647E-3</v>
      </c>
      <c r="CA48" s="24">
        <f t="shared" si="40"/>
        <v>5.9735531815338454E-4</v>
      </c>
      <c r="CB48" s="24">
        <f t="shared" si="40"/>
        <v>1.3373031997168359E-3</v>
      </c>
      <c r="CC48" s="24">
        <f t="shared" si="40"/>
        <v>5.6628054131897465E-5</v>
      </c>
      <c r="CD48" s="24">
        <f t="shared" si="40"/>
        <v>1.4655149476088115E-3</v>
      </c>
      <c r="CE48" s="24">
        <f t="shared" si="40"/>
        <v>8.7877938973123296E-4</v>
      </c>
      <c r="CF48" s="24">
        <f t="shared" si="14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4"/>
        <v>346.53431878999999</v>
      </c>
      <c r="S49" s="19">
        <f t="shared" si="5"/>
        <v>337.81520728496628</v>
      </c>
      <c r="T49" s="19">
        <f t="shared" si="6"/>
        <v>325.67508344807806</v>
      </c>
      <c r="U49" s="19">
        <f t="shared" si="7"/>
        <v>326.30116597643706</v>
      </c>
      <c r="V49" s="19"/>
      <c r="W49" s="20">
        <f t="shared" si="8"/>
        <v>342.30952645371082</v>
      </c>
      <c r="X49" s="21"/>
      <c r="Y49" s="41">
        <f t="shared" si="18"/>
        <v>2.6915572793070108E-2</v>
      </c>
      <c r="Z49" s="24">
        <f t="shared" si="18"/>
        <v>3.2751151233890274E-2</v>
      </c>
      <c r="AA49" s="24">
        <f t="shared" si="18"/>
        <v>1.0268805201164577E-2</v>
      </c>
      <c r="AB49" s="24">
        <f t="shared" si="18"/>
        <v>2.3766077136519792E-2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-2.6577165380373691E-3</v>
      </c>
      <c r="AH49" s="24">
        <f t="shared" si="43"/>
        <v>2.7286688938822357E-2</v>
      </c>
      <c r="AI49" s="24">
        <f t="shared" si="43"/>
        <v>-2.5071738265296517E-3</v>
      </c>
      <c r="AJ49" s="24">
        <f t="shared" si="43"/>
        <v>1.3970553854525392E-2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2.6913909242886724E-2</v>
      </c>
      <c r="AP49" s="24">
        <f t="shared" si="37"/>
        <v>2.7485159274655224E-2</v>
      </c>
      <c r="AQ49" s="24">
        <f t="shared" si="38"/>
        <v>2.4322789294107583E-2</v>
      </c>
      <c r="AR49" s="24">
        <f t="shared" si="39"/>
        <v>2.6861637194151911E-2</v>
      </c>
      <c r="AS49" s="24" t="e">
        <f t="shared" si="39"/>
        <v>#DIV/0!</v>
      </c>
      <c r="AT49" s="24">
        <f t="shared" si="39"/>
        <v>2.5278481758288951E-2</v>
      </c>
      <c r="AU49" s="21"/>
      <c r="AV49" s="24">
        <f t="shared" ref="AV49:BC80" si="44">+B49/B37-1</f>
        <v>0.41337588086690613</v>
      </c>
      <c r="AW49" s="24">
        <f t="shared" si="44"/>
        <v>0.43858771002608177</v>
      </c>
      <c r="AX49" s="24">
        <f t="shared" si="44"/>
        <v>0.45211738503594012</v>
      </c>
      <c r="AY49" s="24">
        <f t="shared" si="44"/>
        <v>0.67411392041943996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0.34242788010218184</v>
      </c>
      <c r="BE49" s="24">
        <f t="shared" si="42"/>
        <v>0.49512681113567503</v>
      </c>
      <c r="BF49" s="24">
        <f t="shared" si="42"/>
        <v>0.28261320391382672</v>
      </c>
      <c r="BG49" s="24">
        <f t="shared" si="42"/>
        <v>0.3711735911749916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0.41337896290892817</v>
      </c>
      <c r="BM49" s="24">
        <f t="shared" si="33"/>
        <v>0.47291901981154449</v>
      </c>
      <c r="BN49" s="24">
        <f t="shared" si="33"/>
        <v>0.5072277922950843</v>
      </c>
      <c r="BO49" s="24">
        <f t="shared" si="33"/>
        <v>0.54433663821981493</v>
      </c>
      <c r="BP49" s="24" t="e">
        <f t="shared" si="33"/>
        <v>#DIV/0!</v>
      </c>
      <c r="BQ49" s="24">
        <f t="shared" si="33"/>
        <v>0.4606865191559113</v>
      </c>
      <c r="BR49" s="21"/>
      <c r="BS49" s="35">
        <f t="shared" si="11"/>
        <v>44044</v>
      </c>
      <c r="BT49" s="24">
        <f t="shared" si="41"/>
        <v>9.6106040149922037E-3</v>
      </c>
      <c r="BU49" s="24">
        <f t="shared" si="40"/>
        <v>3.0217317735806463E-4</v>
      </c>
      <c r="BV49" s="24">
        <f t="shared" si="40"/>
        <v>2.3757175470995886E-3</v>
      </c>
      <c r="BW49" s="24">
        <f t="shared" si="40"/>
        <v>3.0220217676301892E-3</v>
      </c>
      <c r="BX49" s="24">
        <f t="shared" si="40"/>
        <v>2.4591278486744265E-3</v>
      </c>
      <c r="BY49" s="24">
        <f t="shared" si="40"/>
        <v>2.2736914411157481E-3</v>
      </c>
      <c r="BZ49" s="24">
        <f t="shared" si="40"/>
        <v>3.8335020470865394E-3</v>
      </c>
      <c r="CA49" s="24">
        <f t="shared" si="40"/>
        <v>-6.9282470680553294E-5</v>
      </c>
      <c r="CB49" s="24">
        <f t="shared" si="40"/>
        <v>1.8122313124823639E-3</v>
      </c>
      <c r="CC49" s="24">
        <f t="shared" si="40"/>
        <v>-4.7673528219451193E-5</v>
      </c>
      <c r="CD49" s="24">
        <f t="shared" si="40"/>
        <v>9.0369077139721549E-4</v>
      </c>
      <c r="CE49" s="24">
        <f t="shared" si="40"/>
        <v>4.3786301114932981E-4</v>
      </c>
      <c r="CF49" s="24">
        <f t="shared" si="14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4"/>
        <v>358.89071676999993</v>
      </c>
      <c r="S50" s="19">
        <f t="shared" si="5"/>
        <v>349.98349602094231</v>
      </c>
      <c r="T50" s="19">
        <f t="shared" si="6"/>
        <v>338.56055923694777</v>
      </c>
      <c r="U50" s="19">
        <f t="shared" si="7"/>
        <v>341.19289593002497</v>
      </c>
      <c r="V50" s="19"/>
      <c r="W50" s="20">
        <f t="shared" si="8"/>
        <v>356.27788873374141</v>
      </c>
      <c r="X50" s="21"/>
      <c r="Y50" s="41">
        <f t="shared" si="43"/>
        <v>3.5660735619181816E-2</v>
      </c>
      <c r="Z50" s="24">
        <f t="shared" si="43"/>
        <v>3.1358207213165734E-2</v>
      </c>
      <c r="AA50" s="24">
        <f t="shared" si="43"/>
        <v>4.3431999071917193E-2</v>
      </c>
      <c r="AB50" s="24">
        <f t="shared" si="43"/>
        <v>9.3410393805197334E-2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5.5447193670692396E-3</v>
      </c>
      <c r="AH50" s="24">
        <f t="shared" si="43"/>
        <v>1.9436036788077482E-2</v>
      </c>
      <c r="AI50" s="24">
        <f t="shared" si="43"/>
        <v>1.0954021805852809E-2</v>
      </c>
      <c r="AJ50" s="24">
        <f t="shared" si="43"/>
        <v>1.4489578014019733E-2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3.5657068607648945E-2</v>
      </c>
      <c r="AP50" s="24">
        <f t="shared" si="37"/>
        <v>3.6020547546609993E-2</v>
      </c>
      <c r="AQ50" s="24">
        <f t="shared" si="38"/>
        <v>3.9565433291503416E-2</v>
      </c>
      <c r="AR50" s="24">
        <f t="shared" si="39"/>
        <v>4.5637991850336457E-2</v>
      </c>
      <c r="AS50" s="24" t="e">
        <f t="shared" si="39"/>
        <v>#DIV/0!</v>
      </c>
      <c r="AT50" s="24">
        <f t="shared" si="39"/>
        <v>4.0806232957467659E-2</v>
      </c>
      <c r="AU50" s="21"/>
      <c r="AV50" s="24">
        <f t="shared" si="44"/>
        <v>0.38320936076403078</v>
      </c>
      <c r="AW50" s="24">
        <f t="shared" si="44"/>
        <v>0.40880229067123919</v>
      </c>
      <c r="AX50" s="24">
        <f t="shared" si="44"/>
        <v>0.43531085310706241</v>
      </c>
      <c r="AY50" s="24">
        <f t="shared" si="44"/>
        <v>0.71008945371748045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0.27861062098764888</v>
      </c>
      <c r="BE50" s="24">
        <f t="shared" si="42"/>
        <v>0.40271498664434757</v>
      </c>
      <c r="BF50" s="24">
        <f t="shared" si="42"/>
        <v>0.28720105874332158</v>
      </c>
      <c r="BG50" s="24">
        <f t="shared" si="42"/>
        <v>0.3241238904092989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0.38320772843018802</v>
      </c>
      <c r="BM50" s="24">
        <f t="shared" si="33"/>
        <v>0.43532014017431075</v>
      </c>
      <c r="BN50" s="24">
        <f t="shared" si="33"/>
        <v>0.45987862256205769</v>
      </c>
      <c r="BO50" s="24">
        <f t="shared" si="33"/>
        <v>0.49591281816441013</v>
      </c>
      <c r="BP50" s="24" t="e">
        <f t="shared" si="33"/>
        <v>#DIV/0!</v>
      </c>
      <c r="BQ50" s="24">
        <f t="shared" si="33"/>
        <v>0.42261351602400588</v>
      </c>
      <c r="BR50" s="21"/>
      <c r="BS50" s="35">
        <f t="shared" si="11"/>
        <v>44075</v>
      </c>
      <c r="BT50" s="24">
        <f t="shared" si="41"/>
        <v>9.2541447114024931E-3</v>
      </c>
      <c r="BU50" s="24">
        <f t="shared" si="40"/>
        <v>1.257326353819781E-3</v>
      </c>
      <c r="BV50" s="24">
        <f t="shared" si="40"/>
        <v>9.308902919737511E-3</v>
      </c>
      <c r="BW50" s="24">
        <f t="shared" si="40"/>
        <v>3.1465834049945484E-3</v>
      </c>
      <c r="BX50" s="24">
        <f t="shared" si="40"/>
        <v>1.3882261685587117E-3</v>
      </c>
      <c r="BY50" s="24">
        <f t="shared" si="40"/>
        <v>3.0004617098269137E-3</v>
      </c>
      <c r="BZ50" s="24">
        <f t="shared" si="40"/>
        <v>5.6933248301773605E-3</v>
      </c>
      <c r="CA50" s="24">
        <f t="shared" si="40"/>
        <v>1.4037952547772502E-4</v>
      </c>
      <c r="CB50" s="24">
        <f t="shared" si="40"/>
        <v>1.2913008097236074E-3</v>
      </c>
      <c r="CC50" s="24">
        <f t="shared" si="40"/>
        <v>2.0232124615482253E-4</v>
      </c>
      <c r="CD50" s="24">
        <f t="shared" si="40"/>
        <v>9.2544915709099923E-4</v>
      </c>
      <c r="CE50" s="24">
        <f t="shared" si="40"/>
        <v>4.8268992145162209E-5</v>
      </c>
      <c r="CF50" s="24">
        <f t="shared" si="14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4"/>
        <v>372.02852309999997</v>
      </c>
      <c r="S51" s="19">
        <f t="shared" si="5"/>
        <v>363.07341240089755</v>
      </c>
      <c r="T51" s="19">
        <f t="shared" si="6"/>
        <v>349.27587799770515</v>
      </c>
      <c r="U51" s="19">
        <f t="shared" si="7"/>
        <v>351.34708664762593</v>
      </c>
      <c r="V51" s="19"/>
      <c r="W51" s="20">
        <f t="shared" si="8"/>
        <v>368.33149127773527</v>
      </c>
      <c r="X51" s="21"/>
      <c r="Y51" s="41">
        <f t="shared" si="43"/>
        <v>3.6607839935713926E-2</v>
      </c>
      <c r="Z51" s="24">
        <f t="shared" si="43"/>
        <v>4.6065487193028831E-2</v>
      </c>
      <c r="AA51" s="24">
        <f t="shared" si="43"/>
        <v>1.4954255285044127E-2</v>
      </c>
      <c r="AB51" s="24">
        <f t="shared" si="43"/>
        <v>2.3932362167634169E-2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5.9520532074268662E-3</v>
      </c>
      <c r="AH51" s="24">
        <f t="shared" si="43"/>
        <v>3.1416382741145776E-2</v>
      </c>
      <c r="AI51" s="24">
        <f t="shared" si="43"/>
        <v>4.4989126589209949E-3</v>
      </c>
      <c r="AJ51" s="24">
        <f t="shared" si="43"/>
        <v>3.9688611969366239E-2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3.6606704258721701E-2</v>
      </c>
      <c r="AP51" s="24">
        <f t="shared" si="37"/>
        <v>3.7401524725531488E-2</v>
      </c>
      <c r="AQ51" s="24">
        <f t="shared" si="38"/>
        <v>3.1649636877100207E-2</v>
      </c>
      <c r="AR51" s="24">
        <f t="shared" si="39"/>
        <v>2.976085035394016E-2</v>
      </c>
      <c r="AS51" s="24" t="e">
        <f t="shared" si="39"/>
        <v>#DIV/0!</v>
      </c>
      <c r="AT51" s="24">
        <f t="shared" si="39"/>
        <v>3.3832025295855273E-2</v>
      </c>
      <c r="AU51" s="21"/>
      <c r="AV51" s="24">
        <f t="shared" si="44"/>
        <v>0.38238079826638627</v>
      </c>
      <c r="AW51" s="24">
        <f t="shared" si="44"/>
        <v>0.44227084170771214</v>
      </c>
      <c r="AX51" s="24">
        <f t="shared" si="44"/>
        <v>0.37063821477457148</v>
      </c>
      <c r="AY51" s="24">
        <f t="shared" si="44"/>
        <v>0.63626985525924185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0.27413974907221506</v>
      </c>
      <c r="BE51" s="24">
        <f t="shared" si="42"/>
        <v>0.40980989003850099</v>
      </c>
      <c r="BF51" s="24">
        <f t="shared" si="42"/>
        <v>0.25670820333275013</v>
      </c>
      <c r="BG51" s="24">
        <f t="shared" si="42"/>
        <v>0.34085240050422616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0.38237881973371945</v>
      </c>
      <c r="BM51" s="24">
        <f t="shared" si="33"/>
        <v>0.43426237812389812</v>
      </c>
      <c r="BN51" s="24">
        <f t="shared" si="33"/>
        <v>0.43285644996496697</v>
      </c>
      <c r="BO51" s="24">
        <f t="shared" si="33"/>
        <v>0.45656499707409481</v>
      </c>
      <c r="BP51" s="24" t="e">
        <f t="shared" si="33"/>
        <v>#DIV/0!</v>
      </c>
      <c r="BQ51" s="24">
        <f t="shared" si="33"/>
        <v>0.40212831004856198</v>
      </c>
      <c r="BR51" s="21"/>
      <c r="BS51" s="35">
        <f t="shared" si="11"/>
        <v>44105</v>
      </c>
      <c r="BT51" s="24">
        <f t="shared" si="41"/>
        <v>1.3537945052575178E-2</v>
      </c>
      <c r="BU51" s="24">
        <f t="shared" si="40"/>
        <v>4.3616381133465321E-4</v>
      </c>
      <c r="BV51" s="24">
        <f t="shared" si="40"/>
        <v>2.5179931891094868E-3</v>
      </c>
      <c r="BW51" s="24">
        <f t="shared" si="40"/>
        <v>2.5906200072555899E-3</v>
      </c>
      <c r="BX51" s="24">
        <f t="shared" si="40"/>
        <v>2.2315696087833931E-3</v>
      </c>
      <c r="BY51" s="24">
        <f t="shared" si="40"/>
        <v>3.4009470158190727E-3</v>
      </c>
      <c r="BZ51" s="24">
        <f t="shared" si="40"/>
        <v>6.0051630584698973E-3</v>
      </c>
      <c r="CA51" s="24">
        <f t="shared" si="40"/>
        <v>1.4631029396276258E-4</v>
      </c>
      <c r="CB51" s="24">
        <f t="shared" si="40"/>
        <v>2.0545577852959006E-3</v>
      </c>
      <c r="CC51" s="24">
        <f t="shared" si="40"/>
        <v>8.1112790954923294E-5</v>
      </c>
      <c r="CD51" s="24">
        <f t="shared" si="40"/>
        <v>2.4830920283826089E-3</v>
      </c>
      <c r="CE51" s="24">
        <f t="shared" si="40"/>
        <v>1.1207111367700594E-3</v>
      </c>
      <c r="CF51" s="24">
        <f t="shared" si="14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4"/>
        <v>383.74518296000008</v>
      </c>
      <c r="S52" s="19">
        <f t="shared" si="5"/>
        <v>374.82369606581892</v>
      </c>
      <c r="T52" s="19">
        <f t="shared" si="6"/>
        <v>361.99088763625934</v>
      </c>
      <c r="U52" s="19">
        <f t="shared" si="7"/>
        <v>365.15156901106752</v>
      </c>
      <c r="V52" s="19"/>
      <c r="W52" s="20">
        <f t="shared" si="8"/>
        <v>381.50608305279263</v>
      </c>
      <c r="X52" s="21"/>
      <c r="Y52" s="41">
        <f t="shared" si="43"/>
        <v>3.1494685166041148E-2</v>
      </c>
      <c r="Z52" s="24">
        <f t="shared" si="43"/>
        <v>2.8047604708747897E-2</v>
      </c>
      <c r="AA52" s="24">
        <f t="shared" si="43"/>
        <v>3.0876783860160684E-2</v>
      </c>
      <c r="AB52" s="24">
        <f t="shared" si="43"/>
        <v>4.46836165076403E-2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7.0007101343381173E-3</v>
      </c>
      <c r="AH52" s="24">
        <f t="shared" si="43"/>
        <v>4.7155418512181413E-2</v>
      </c>
      <c r="AI52" s="24">
        <f t="shared" si="43"/>
        <v>1.828035623328983E-2</v>
      </c>
      <c r="AJ52" s="24">
        <f t="shared" si="43"/>
        <v>2.4236913252266845E-2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3.1493982671997101E-2</v>
      </c>
      <c r="AP52" s="24">
        <f t="shared" si="37"/>
        <v>3.2363382345240277E-2</v>
      </c>
      <c r="AQ52" s="24">
        <f t="shared" si="38"/>
        <v>3.6403915756924254E-2</v>
      </c>
      <c r="AR52" s="24">
        <f t="shared" si="39"/>
        <v>3.9290157476917997E-2</v>
      </c>
      <c r="AS52" s="24" t="e">
        <f t="shared" si="39"/>
        <v>#DIV/0!</v>
      </c>
      <c r="AT52" s="24">
        <f t="shared" si="39"/>
        <v>3.5768301345494358E-2</v>
      </c>
      <c r="AU52" s="21"/>
      <c r="AV52" s="24">
        <f t="shared" si="44"/>
        <v>0.3643185771743076</v>
      </c>
      <c r="AW52" s="24">
        <f t="shared" si="44"/>
        <v>0.40651129090349047</v>
      </c>
      <c r="AX52" s="24">
        <f t="shared" si="44"/>
        <v>0.32943342148905019</v>
      </c>
      <c r="AY52" s="24">
        <f t="shared" si="44"/>
        <v>0.61777415777606293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0.19468733829154705</v>
      </c>
      <c r="BE52" s="24">
        <f t="shared" si="42"/>
        <v>0.40885332926994611</v>
      </c>
      <c r="BF52" s="24">
        <f t="shared" si="42"/>
        <v>0.2665346724785258</v>
      </c>
      <c r="BG52" s="24">
        <f t="shared" si="42"/>
        <v>0.3299076024176073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0.36431793595358664</v>
      </c>
      <c r="BM52" s="24">
        <f t="shared" si="33"/>
        <v>0.41272716161757561</v>
      </c>
      <c r="BN52" s="24">
        <f t="shared" si="33"/>
        <v>0.42614754393819321</v>
      </c>
      <c r="BO52" s="24">
        <f t="shared" si="33"/>
        <v>0.45069018330637367</v>
      </c>
      <c r="BP52" s="24" t="e">
        <f t="shared" si="33"/>
        <v>#DIV/0!</v>
      </c>
      <c r="BQ52" s="24">
        <f t="shared" si="33"/>
        <v>0.38516940295178914</v>
      </c>
      <c r="BR52" s="21"/>
      <c r="BS52" s="35">
        <f t="shared" si="11"/>
        <v>44136</v>
      </c>
      <c r="BT52" s="24">
        <f t="shared" si="41"/>
        <v>8.3179679180032159E-3</v>
      </c>
      <c r="BU52" s="24">
        <f t="shared" si="40"/>
        <v>8.8175691912195067E-4</v>
      </c>
      <c r="BV52" s="24">
        <f t="shared" si="40"/>
        <v>4.6438061339521925E-3</v>
      </c>
      <c r="BW52" s="24">
        <f t="shared" si="40"/>
        <v>2.2593464794365609E-3</v>
      </c>
      <c r="BX52" s="24">
        <f t="shared" si="40"/>
        <v>2.2391374771459104E-3</v>
      </c>
      <c r="BY52" s="24">
        <f t="shared" si="40"/>
        <v>3.4228616616429428E-3</v>
      </c>
      <c r="BZ52" s="24">
        <f t="shared" si="40"/>
        <v>4.2110959153755208E-3</v>
      </c>
      <c r="CA52" s="24">
        <f t="shared" si="40"/>
        <v>1.6699865227443999E-4</v>
      </c>
      <c r="CB52" s="24">
        <f t="shared" si="40"/>
        <v>3.0684095171895549E-3</v>
      </c>
      <c r="CC52" s="24">
        <f t="shared" si="40"/>
        <v>3.1937536925368611E-4</v>
      </c>
      <c r="CD52" s="24">
        <f t="shared" si="40"/>
        <v>1.5208732154194469E-3</v>
      </c>
      <c r="CE52" s="24">
        <f t="shared" si="40"/>
        <v>4.4187284394821909E-4</v>
      </c>
      <c r="CF52" s="24">
        <f t="shared" si="14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4"/>
        <v>400.16219411999998</v>
      </c>
      <c r="S53" s="19">
        <f t="shared" si="5"/>
        <v>391.93864845175762</v>
      </c>
      <c r="T53" s="19">
        <f t="shared" si="6"/>
        <v>374.44958488238672</v>
      </c>
      <c r="U53" s="19">
        <f t="shared" si="7"/>
        <v>376.17846640485544</v>
      </c>
      <c r="V53" s="19"/>
      <c r="W53" s="20">
        <f t="shared" si="8"/>
        <v>395.80174213848517</v>
      </c>
      <c r="X53" s="21"/>
      <c r="Y53" s="41">
        <f t="shared" si="43"/>
        <v>4.2782916956893624E-2</v>
      </c>
      <c r="Z53" s="24">
        <f t="shared" si="43"/>
        <v>5.8776911073316063E-2</v>
      </c>
      <c r="AA53" s="24">
        <f t="shared" si="43"/>
        <v>3.9383235127591565E-2</v>
      </c>
      <c r="AB53" s="24">
        <f t="shared" si="43"/>
        <v>2.968696689467909E-2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-2.297341368790673E-3</v>
      </c>
      <c r="AH53" s="24">
        <f t="shared" si="43"/>
        <v>3.0274087281453088E-2</v>
      </c>
      <c r="AI53" s="24">
        <f t="shared" si="43"/>
        <v>1.8543099252794626E-3</v>
      </c>
      <c r="AJ53" s="24">
        <f t="shared" si="43"/>
        <v>5.2463898733393854E-2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4.2781022118292267E-2</v>
      </c>
      <c r="AP53" s="24">
        <f t="shared" si="45"/>
        <v>4.566134042638903E-2</v>
      </c>
      <c r="AQ53" s="24">
        <f t="shared" si="45"/>
        <v>3.4417157093319606E-2</v>
      </c>
      <c r="AR53" s="24">
        <f t="shared" si="39"/>
        <v>3.0198137786048296E-2</v>
      </c>
      <c r="AS53" s="24" t="e">
        <f t="shared" si="39"/>
        <v>#DIV/0!</v>
      </c>
      <c r="AT53" s="24">
        <f t="shared" si="39"/>
        <v>3.7471641267943667E-2</v>
      </c>
      <c r="AU53" s="21"/>
      <c r="AV53" s="24">
        <f t="shared" si="44"/>
        <v>0.37766754214825893</v>
      </c>
      <c r="AW53" s="24">
        <f t="shared" si="44"/>
        <v>0.44806315192848678</v>
      </c>
      <c r="AX53" s="24">
        <f t="shared" si="44"/>
        <v>0.3406063857338415</v>
      </c>
      <c r="AY53" s="24">
        <f t="shared" si="44"/>
        <v>0.64163271246288112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0.10494232036604956</v>
      </c>
      <c r="BE53" s="24">
        <f t="shared" si="42"/>
        <v>0.4214221371446587</v>
      </c>
      <c r="BF53" s="24">
        <f t="shared" si="42"/>
        <v>0.26042145233337588</v>
      </c>
      <c r="BG53" s="24">
        <f t="shared" si="42"/>
        <v>0.36986083264755787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0.37766551975542773</v>
      </c>
      <c r="BM53" s="24">
        <f t="shared" si="33"/>
        <v>0.43694245382173968</v>
      </c>
      <c r="BN53" s="24">
        <f t="shared" si="33"/>
        <v>0.43579568198563501</v>
      </c>
      <c r="BO53" s="24">
        <f t="shared" si="33"/>
        <v>0.45249319673462796</v>
      </c>
      <c r="BP53" s="24" t="e">
        <f t="shared" si="33"/>
        <v>#DIV/0!</v>
      </c>
      <c r="BQ53" s="24">
        <f t="shared" si="33"/>
        <v>0.37940038371019713</v>
      </c>
      <c r="BR53" s="21"/>
      <c r="BS53" s="35">
        <f t="shared" si="11"/>
        <v>44166</v>
      </c>
      <c r="BT53" s="24">
        <f t="shared" si="41"/>
        <v>1.7372985316271253E-2</v>
      </c>
      <c r="BU53" s="24">
        <f t="shared" si="40"/>
        <v>1.1240042965326793E-3</v>
      </c>
      <c r="BV53" s="24">
        <f t="shared" si="40"/>
        <v>3.1247075905671299E-3</v>
      </c>
      <c r="BW53" s="24">
        <f t="shared" si="40"/>
        <v>1.538832259330459E-3</v>
      </c>
      <c r="BX53" s="24">
        <f t="shared" si="40"/>
        <v>1.8993110381645654E-3</v>
      </c>
      <c r="BY53" s="24">
        <f t="shared" si="40"/>
        <v>4.3663419511542918E-3</v>
      </c>
      <c r="BZ53" s="24">
        <f t="shared" si="40"/>
        <v>7.082204542368983E-3</v>
      </c>
      <c r="CA53" s="24">
        <f t="shared" si="40"/>
        <v>-5.3500665665495225E-5</v>
      </c>
      <c r="CB53" s="24">
        <f t="shared" si="40"/>
        <v>1.9998477138709362E-3</v>
      </c>
      <c r="CC53" s="24">
        <f t="shared" si="40"/>
        <v>3.1981546381733698E-5</v>
      </c>
      <c r="CD53" s="24">
        <f t="shared" si="40"/>
        <v>3.2689606523808525E-3</v>
      </c>
      <c r="CE53" s="24">
        <f t="shared" si="40"/>
        <v>1.0246639425065146E-3</v>
      </c>
      <c r="CF53" s="24">
        <f t="shared" si="14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4"/>
        <v>418.00750675000006</v>
      </c>
      <c r="S54" s="19">
        <f t="shared" si="5"/>
        <v>409.85577024682124</v>
      </c>
      <c r="T54" s="19">
        <f t="shared" si="6"/>
        <v>389.94681985083196</v>
      </c>
      <c r="U54" s="19">
        <f t="shared" si="7"/>
        <v>389.26461263834346</v>
      </c>
      <c r="V54" s="19"/>
      <c r="W54" s="20">
        <f t="shared" si="8"/>
        <v>412.419478385616</v>
      </c>
      <c r="X54" s="21"/>
      <c r="Y54" s="41">
        <f t="shared" si="43"/>
        <v>4.4594875219063468E-2</v>
      </c>
      <c r="Z54" s="24">
        <f t="shared" si="43"/>
        <v>5.0602587551911604E-2</v>
      </c>
      <c r="AA54" s="24">
        <f t="shared" si="43"/>
        <v>4.3762948058488904E-2</v>
      </c>
      <c r="AB54" s="24">
        <f t="shared" si="43"/>
        <v>4.0074817928174911E-2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0.13451310910840353</v>
      </c>
      <c r="AH54" s="24">
        <f t="shared" si="43"/>
        <v>2.7296504185637227E-2</v>
      </c>
      <c r="AI54" s="24">
        <f t="shared" si="43"/>
        <v>0</v>
      </c>
      <c r="AJ54" s="24">
        <f t="shared" si="43"/>
        <v>6.9019252812005716E-2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4.4595198877404929E-2</v>
      </c>
      <c r="AP54" s="24">
        <f t="shared" si="45"/>
        <v>4.5714098024882466E-2</v>
      </c>
      <c r="AQ54" s="24">
        <f t="shared" si="45"/>
        <v>4.1386706232596993E-2</v>
      </c>
      <c r="AR54" s="24">
        <f t="shared" si="39"/>
        <v>3.4787068910542729E-2</v>
      </c>
      <c r="AS54" s="24" t="e">
        <f t="shared" si="39"/>
        <v>#DIV/0!</v>
      </c>
      <c r="AT54" s="24">
        <f t="shared" si="39"/>
        <v>4.198500026135954E-2</v>
      </c>
      <c r="AU54" s="21"/>
      <c r="AV54" s="24">
        <f t="shared" si="44"/>
        <v>0.40381865454455101</v>
      </c>
      <c r="AW54" s="24">
        <f t="shared" si="44"/>
        <v>0.45714436695879401</v>
      </c>
      <c r="AX54" s="24">
        <f t="shared" si="44"/>
        <v>0.34411601502648059</v>
      </c>
      <c r="AY54" s="24">
        <f t="shared" si="44"/>
        <v>0.68494639575385929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0.25330905885620325</v>
      </c>
      <c r="BE54" s="24">
        <f t="shared" si="42"/>
        <v>0.40796148852181058</v>
      </c>
      <c r="BF54" s="24">
        <f t="shared" si="42"/>
        <v>0.2513577927666677</v>
      </c>
      <c r="BG54" s="24">
        <f t="shared" si="42"/>
        <v>0.39535719894236965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0.40381561743742411</v>
      </c>
      <c r="BM54" s="24">
        <f t="shared" si="33"/>
        <v>0.4534506637659963</v>
      </c>
      <c r="BN54" s="24">
        <f t="shared" si="33"/>
        <v>0.46039811792840468</v>
      </c>
      <c r="BO54" s="24">
        <f t="shared" si="33"/>
        <v>0.47738955014857121</v>
      </c>
      <c r="BP54" s="24" t="e">
        <f t="shared" si="33"/>
        <v>#DIV/0!</v>
      </c>
      <c r="BQ54" s="24">
        <f t="shared" si="33"/>
        <v>0.41991318836416003</v>
      </c>
      <c r="BR54" s="21"/>
      <c r="BS54" s="35">
        <f t="shared" si="11"/>
        <v>44197</v>
      </c>
      <c r="BT54" s="24">
        <f t="shared" si="41"/>
        <v>1.5186264963354269E-2</v>
      </c>
      <c r="BU54" s="24">
        <f t="shared" si="40"/>
        <v>1.2449300583528024E-3</v>
      </c>
      <c r="BV54" s="24">
        <f t="shared" si="40"/>
        <v>4.1651094674179144E-3</v>
      </c>
      <c r="BW54" s="24">
        <f t="shared" si="40"/>
        <v>2.1125902461783023E-3</v>
      </c>
      <c r="BX54" s="24">
        <f t="shared" si="40"/>
        <v>2.7388048008680317E-3</v>
      </c>
      <c r="BY54" s="24">
        <f t="shared" si="40"/>
        <v>2.6729511734158613E-3</v>
      </c>
      <c r="BZ54" s="24">
        <f t="shared" si="40"/>
        <v>6.8804148644086346E-3</v>
      </c>
      <c r="CA54" s="24">
        <f t="shared" si="40"/>
        <v>2.9971293400068394E-3</v>
      </c>
      <c r="CB54" s="24">
        <f t="shared" si="40"/>
        <v>1.7815243698104731E-3</v>
      </c>
      <c r="CC54" s="24">
        <f t="shared" si="40"/>
        <v>0</v>
      </c>
      <c r="CD54" s="24">
        <f t="shared" si="40"/>
        <v>4.3404292883037219E-3</v>
      </c>
      <c r="CE54" s="24">
        <f t="shared" si="40"/>
        <v>4.7425842012367887E-4</v>
      </c>
      <c r="CF54" s="24">
        <f t="shared" si="14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4"/>
        <v>435.06983188999999</v>
      </c>
      <c r="S55" s="19">
        <f t="shared" si="5"/>
        <v>425.3112564248317</v>
      </c>
      <c r="T55" s="19">
        <f t="shared" si="6"/>
        <v>405.25532406769946</v>
      </c>
      <c r="U55" s="19">
        <f t="shared" si="7"/>
        <v>403.4559393787934</v>
      </c>
      <c r="V55" s="19"/>
      <c r="W55" s="20">
        <f t="shared" si="8"/>
        <v>428.762065627391</v>
      </c>
      <c r="X55" s="21"/>
      <c r="Y55" s="41">
        <f t="shared" si="43"/>
        <v>4.0820803473944123E-2</v>
      </c>
      <c r="Z55" s="24">
        <f t="shared" si="43"/>
        <v>3.596151299103223E-2</v>
      </c>
      <c r="AA55" s="24">
        <f t="shared" si="43"/>
        <v>3.8557812230995747E-2</v>
      </c>
      <c r="AB55" s="24">
        <f t="shared" si="43"/>
        <v>4.8216327361713329E-2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1.1528195595910784E-2</v>
      </c>
      <c r="AH55" s="24">
        <f t="shared" si="43"/>
        <v>9.1822532374323806E-3</v>
      </c>
      <c r="AI55" s="24">
        <f t="shared" si="43"/>
        <v>0</v>
      </c>
      <c r="AJ55" s="24">
        <f t="shared" si="43"/>
        <v>5.0610791360311769E-2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4.0818226621476716E-2</v>
      </c>
      <c r="AP55" s="24">
        <f t="shared" si="45"/>
        <v>3.7709573220606307E-2</v>
      </c>
      <c r="AQ55" s="24">
        <f t="shared" si="45"/>
        <v>3.9257928100871586E-2</v>
      </c>
      <c r="AR55" s="24">
        <f t="shared" si="39"/>
        <v>3.6456760464981697E-2</v>
      </c>
      <c r="AS55" s="24" t="e">
        <f t="shared" si="39"/>
        <v>#DIV/0!</v>
      </c>
      <c r="AT55" s="24">
        <f t="shared" si="39"/>
        <v>3.9626128488758017E-2</v>
      </c>
      <c r="AU55" s="21"/>
      <c r="AV55" s="24">
        <f t="shared" si="44"/>
        <v>0.42834607669655256</v>
      </c>
      <c r="AW55" s="24">
        <f t="shared" si="44"/>
        <v>0.45873513885206174</v>
      </c>
      <c r="AX55" s="24">
        <f t="shared" si="44"/>
        <v>0.37570246184020317</v>
      </c>
      <c r="AY55" s="24">
        <f t="shared" si="44"/>
        <v>0.71040110578821758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0.24645522255812002</v>
      </c>
      <c r="BE55" s="24">
        <f t="shared" si="42"/>
        <v>0.35879322217718324</v>
      </c>
      <c r="BF55" s="24">
        <f t="shared" si="42"/>
        <v>0.23762134907561472</v>
      </c>
      <c r="BG55" s="24">
        <f t="shared" si="42"/>
        <v>0.44246155975974633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0.42833813562717427</v>
      </c>
      <c r="BM55" s="24">
        <f t="shared" si="33"/>
        <v>0.46316376758721578</v>
      </c>
      <c r="BN55" s="24">
        <f t="shared" si="33"/>
        <v>0.47550223493245225</v>
      </c>
      <c r="BO55" s="24">
        <f t="shared" si="33"/>
        <v>0.4840039015243307</v>
      </c>
      <c r="BP55" s="24" t="e">
        <f t="shared" si="33"/>
        <v>#DIV/0!</v>
      </c>
      <c r="BQ55" s="24">
        <f t="shared" si="33"/>
        <v>0.44851587176799335</v>
      </c>
      <c r="BR55" s="21"/>
      <c r="BS55" s="35">
        <f t="shared" si="11"/>
        <v>44228</v>
      </c>
      <c r="BT55" s="24">
        <f t="shared" si="41"/>
        <v>1.0854423910349574E-2</v>
      </c>
      <c r="BU55" s="24">
        <f t="shared" si="40"/>
        <v>1.0959853574562407E-3</v>
      </c>
      <c r="BV55" s="24">
        <f t="shared" si="40"/>
        <v>4.9895994113127026E-3</v>
      </c>
      <c r="BW55" s="24">
        <f t="shared" si="40"/>
        <v>5.1706749139025735E-3</v>
      </c>
      <c r="BX55" s="24">
        <f t="shared" si="40"/>
        <v>2.65328117569043E-3</v>
      </c>
      <c r="BY55" s="24">
        <f t="shared" si="40"/>
        <v>3.1600598830471959E-3</v>
      </c>
      <c r="BZ55" s="24">
        <f t="shared" si="40"/>
        <v>7.490995294903431E-3</v>
      </c>
      <c r="CA55" s="24">
        <f t="shared" si="40"/>
        <v>2.789740698176248E-4</v>
      </c>
      <c r="CB55" s="24">
        <f t="shared" si="40"/>
        <v>5.8936171637942469E-4</v>
      </c>
      <c r="CC55" s="24">
        <f t="shared" si="40"/>
        <v>0</v>
      </c>
      <c r="CD55" s="24">
        <f t="shared" si="40"/>
        <v>3.2571907741065585E-3</v>
      </c>
      <c r="CE55" s="24">
        <f t="shared" si="40"/>
        <v>1.2769679446756467E-3</v>
      </c>
      <c r="CF55" s="24">
        <f t="shared" si="14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4"/>
        <v>453.94813248999998</v>
      </c>
      <c r="S56" s="19">
        <f t="shared" si="5"/>
        <v>444.33736432311139</v>
      </c>
      <c r="T56" s="19">
        <f t="shared" si="6"/>
        <v>423.48443841078603</v>
      </c>
      <c r="U56" s="19">
        <f t="shared" si="7"/>
        <v>422.08764451981438</v>
      </c>
      <c r="V56" s="19"/>
      <c r="W56" s="20">
        <f t="shared" si="8"/>
        <v>448.65275988905898</v>
      </c>
      <c r="X56" s="21"/>
      <c r="Y56" s="41">
        <f t="shared" si="43"/>
        <v>4.3388032274635391E-2</v>
      </c>
      <c r="Z56" s="24">
        <f t="shared" si="43"/>
        <v>4.2606110311934176E-2</v>
      </c>
      <c r="AA56" s="24">
        <f t="shared" si="43"/>
        <v>6.4448982650186837E-2</v>
      </c>
      <c r="AB56" s="24">
        <f t="shared" si="43"/>
        <v>4.841131168367685E-2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1.2829911751550238E-2</v>
      </c>
      <c r="AH56" s="24">
        <f t="shared" si="43"/>
        <v>6.5354281462523867E-2</v>
      </c>
      <c r="AI56" s="24">
        <f t="shared" si="43"/>
        <v>0.16454942323485056</v>
      </c>
      <c r="AJ56" s="24">
        <f t="shared" si="43"/>
        <v>4.0189950343312075E-2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4.339142642455851E-2</v>
      </c>
      <c r="AP56" s="24">
        <f t="shared" si="45"/>
        <v>4.4734550545906693E-2</v>
      </c>
      <c r="AQ56" s="24">
        <f t="shared" si="45"/>
        <v>4.49818010041525E-2</v>
      </c>
      <c r="AR56" s="24">
        <f t="shared" si="39"/>
        <v>4.6180272298651737E-2</v>
      </c>
      <c r="AS56" s="24" t="e">
        <f t="shared" si="39"/>
        <v>#DIV/0!</v>
      </c>
      <c r="AT56" s="24">
        <f t="shared" si="39"/>
        <v>4.6390984315654693E-2</v>
      </c>
      <c r="AU56" s="21"/>
      <c r="AV56" s="24">
        <f t="shared" si="44"/>
        <v>0.44515775563563054</v>
      </c>
      <c r="AW56" s="24">
        <f t="shared" si="44"/>
        <v>0.46810456419745972</v>
      </c>
      <c r="AX56" s="24">
        <f t="shared" si="44"/>
        <v>0.42168772461695592</v>
      </c>
      <c r="AY56" s="24">
        <f t="shared" si="44"/>
        <v>0.70185888023935505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0.15584854965381822</v>
      </c>
      <c r="BE56" s="24">
        <f t="shared" si="42"/>
        <v>0.41865911296935066</v>
      </c>
      <c r="BF56" s="24">
        <f t="shared" si="42"/>
        <v>0.26458902458842282</v>
      </c>
      <c r="BG56" s="24">
        <f t="shared" si="42"/>
        <v>0.44691082334443122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0.44514751905245942</v>
      </c>
      <c r="BM56" s="24">
        <f t="shared" si="46"/>
        <v>0.47797661077707887</v>
      </c>
      <c r="BN56" s="24">
        <f t="shared" si="46"/>
        <v>0.49249898710942697</v>
      </c>
      <c r="BO56" s="24">
        <f t="shared" si="46"/>
        <v>0.50428511040990442</v>
      </c>
      <c r="BP56" s="24" t="e">
        <f t="shared" si="46"/>
        <v>#DIV/0!</v>
      </c>
      <c r="BQ56" s="24">
        <f t="shared" si="46"/>
        <v>0.46616119651008625</v>
      </c>
      <c r="BR56" s="21"/>
      <c r="BS56" s="35">
        <f t="shared" si="11"/>
        <v>44256</v>
      </c>
      <c r="BT56" s="24">
        <f t="shared" si="41"/>
        <v>1.2799952790128683E-2</v>
      </c>
      <c r="BU56" s="24">
        <f t="shared" si="40"/>
        <v>1.8279450949656233E-3</v>
      </c>
      <c r="BV56" s="24">
        <f t="shared" si="40"/>
        <v>5.0453739267741337E-3</v>
      </c>
      <c r="BW56" s="24">
        <f t="shared" si="40"/>
        <v>2.2507044590803727E-3</v>
      </c>
      <c r="BX56" s="24">
        <f t="shared" si="40"/>
        <v>2.2087899080280925E-3</v>
      </c>
      <c r="BY56" s="24">
        <f t="shared" si="40"/>
        <v>3.02183582962615E-3</v>
      </c>
      <c r="BZ56" s="24">
        <f t="shared" si="40"/>
        <v>6.0747449023566972E-3</v>
      </c>
      <c r="CA56" s="24">
        <f t="shared" si="40"/>
        <v>3.0173674405883016E-4</v>
      </c>
      <c r="CB56" s="24">
        <f t="shared" si="40"/>
        <v>4.0672450603741611E-3</v>
      </c>
      <c r="CC56" s="24">
        <f t="shared" si="40"/>
        <v>2.5078427915881836E-3</v>
      </c>
      <c r="CD56" s="24">
        <f t="shared" si="40"/>
        <v>2.6108590748566145E-3</v>
      </c>
      <c r="CE56" s="24">
        <f t="shared" si="40"/>
        <v>6.7353135123891415E-4</v>
      </c>
      <c r="CF56" s="24">
        <f t="shared" si="14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4"/>
        <v>472.87364599000006</v>
      </c>
      <c r="S57" s="19">
        <f t="shared" si="5"/>
        <v>463.43123536275237</v>
      </c>
      <c r="T57" s="19">
        <f t="shared" si="6"/>
        <v>440.80031841652328</v>
      </c>
      <c r="U57" s="19">
        <f t="shared" si="7"/>
        <v>437.81124312745447</v>
      </c>
      <c r="V57" s="19"/>
      <c r="W57" s="20">
        <f t="shared" si="8"/>
        <v>467.56681811400159</v>
      </c>
      <c r="X57" s="21"/>
      <c r="Y57" s="41">
        <f t="shared" si="43"/>
        <v>4.169239421379678E-2</v>
      </c>
      <c r="Z57" s="24">
        <f t="shared" si="43"/>
        <v>4.5998762494189549E-2</v>
      </c>
      <c r="AA57" s="24">
        <f t="shared" si="43"/>
        <v>3.4969744672431524E-2</v>
      </c>
      <c r="AB57" s="24">
        <f t="shared" si="43"/>
        <v>5.8785227855955524E-2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1.3090702605738969E-2</v>
      </c>
      <c r="AH57" s="24">
        <f t="shared" si="43"/>
        <v>1.1728602568663149E-2</v>
      </c>
      <c r="AI57" s="24">
        <f t="shared" si="43"/>
        <v>4.659272901637479E-3</v>
      </c>
      <c r="AJ57" s="24">
        <f t="shared" si="43"/>
        <v>5.551496286079094E-2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4.1690916088121588E-2</v>
      </c>
      <c r="AP57" s="24">
        <f t="shared" si="45"/>
        <v>4.2971562989594592E-2</v>
      </c>
      <c r="AQ57" s="24">
        <f t="shared" si="45"/>
        <v>4.0889058570177328E-2</v>
      </c>
      <c r="AR57" s="24">
        <f t="shared" si="39"/>
        <v>3.7251975535858017E-2</v>
      </c>
      <c r="AS57" s="24" t="e">
        <f t="shared" si="39"/>
        <v>#DIV/0!</v>
      </c>
      <c r="AT57" s="24">
        <f t="shared" si="39"/>
        <v>4.2157454307468534E-2</v>
      </c>
      <c r="AU57" s="21"/>
      <c r="AV57" s="24">
        <f t="shared" si="44"/>
        <v>0.4861751282420359</v>
      </c>
      <c r="AW57" s="24">
        <f t="shared" si="44"/>
        <v>0.485056316205702</v>
      </c>
      <c r="AX57" s="24">
        <f t="shared" si="44"/>
        <v>0.44977880317670627</v>
      </c>
      <c r="AY57" s="24">
        <f t="shared" si="44"/>
        <v>0.77887960938961087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0.22559965174318886</v>
      </c>
      <c r="BE57" s="24">
        <f t="shared" si="42"/>
        <v>0.41367567217422163</v>
      </c>
      <c r="BF57" s="24">
        <f t="shared" si="42"/>
        <v>0.23297757851045797</v>
      </c>
      <c r="BG57" s="24">
        <f t="shared" si="42"/>
        <v>0.50772244526294452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0.48616114420302758</v>
      </c>
      <c r="BM57" s="24">
        <f t="shared" si="46"/>
        <v>0.50749616775258866</v>
      </c>
      <c r="BN57" s="24">
        <f t="shared" si="46"/>
        <v>0.53440873643206888</v>
      </c>
      <c r="BO57" s="24">
        <f t="shared" si="46"/>
        <v>0.54131221614732339</v>
      </c>
      <c r="BP57" s="24" t="e">
        <f t="shared" si="46"/>
        <v>#DIV/0!</v>
      </c>
      <c r="BQ57" s="24">
        <f t="shared" si="46"/>
        <v>0.51960326153723457</v>
      </c>
      <c r="BR57" s="21"/>
      <c r="BS57" s="35">
        <f t="shared" si="11"/>
        <v>44287</v>
      </c>
      <c r="BT57" s="24">
        <f t="shared" si="41"/>
        <v>1.3808835091177411E-2</v>
      </c>
      <c r="BU57" s="24">
        <f t="shared" si="40"/>
        <v>1.011855606174788E-3</v>
      </c>
      <c r="BV57" s="24">
        <f t="shared" si="40"/>
        <v>6.1560276476316988E-3</v>
      </c>
      <c r="BW57" s="24">
        <f t="shared" si="40"/>
        <v>1.4917117242938074E-3</v>
      </c>
      <c r="BX57" s="24">
        <f t="shared" si="40"/>
        <v>1.711951188188627E-3</v>
      </c>
      <c r="BY57" s="24">
        <f t="shared" si="40"/>
        <v>3.0358772893478345E-3</v>
      </c>
      <c r="BZ57" s="24">
        <f t="shared" si="40"/>
        <v>8.6666844363888478E-3</v>
      </c>
      <c r="CA57" s="24">
        <f t="shared" si="40"/>
        <v>2.9885336829122344E-4</v>
      </c>
      <c r="CB57" s="24">
        <f t="shared" si="40"/>
        <v>7.452822378923691E-4</v>
      </c>
      <c r="CC57" s="24">
        <f t="shared" si="40"/>
        <v>7.9256367967182767E-5</v>
      </c>
      <c r="CD57" s="24">
        <f t="shared" si="40"/>
        <v>3.5953636004570481E-3</v>
      </c>
      <c r="CE57" s="24">
        <f t="shared" si="40"/>
        <v>1.0885225364501395E-3</v>
      </c>
      <c r="CF57" s="24">
        <f t="shared" si="14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4"/>
        <v>490.06701507999998</v>
      </c>
      <c r="S58" s="19">
        <f t="shared" si="5"/>
        <v>478.4371592520568</v>
      </c>
      <c r="T58" s="19">
        <f t="shared" si="6"/>
        <v>454.90689053356283</v>
      </c>
      <c r="U58" s="19">
        <f t="shared" si="7"/>
        <v>450.39236893966444</v>
      </c>
      <c r="V58" s="19"/>
      <c r="W58" s="20">
        <f t="shared" si="8"/>
        <v>488.34355734506511</v>
      </c>
      <c r="X58" s="21"/>
      <c r="Y58" s="41">
        <f t="shared" si="43"/>
        <v>3.6358526499834287E-2</v>
      </c>
      <c r="Z58" s="24">
        <f t="shared" si="43"/>
        <v>3.3892584064554088E-2</v>
      </c>
      <c r="AA58" s="24">
        <f t="shared" si="43"/>
        <v>2.0791393317993734E-2</v>
      </c>
      <c r="AB58" s="24">
        <f t="shared" si="43"/>
        <v>2.5958501848542426E-2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2.2056011618623028E-3</v>
      </c>
      <c r="AH58" s="24">
        <f t="shared" si="43"/>
        <v>3.5349875625413363E-2</v>
      </c>
      <c r="AI58" s="24">
        <f t="shared" si="43"/>
        <v>5.8929699042640671E-2</v>
      </c>
      <c r="AJ58" s="24">
        <f t="shared" si="43"/>
        <v>4.4907673521067837E-2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3.6359330311174665E-2</v>
      </c>
      <c r="AP58" s="24">
        <f t="shared" si="45"/>
        <v>3.2380044209921355E-2</v>
      </c>
      <c r="AQ58" s="24">
        <f t="shared" si="45"/>
        <v>3.2002182230072451E-2</v>
      </c>
      <c r="AR58" s="24">
        <f t="shared" si="39"/>
        <v>2.8736415543689775E-2</v>
      </c>
      <c r="AS58" s="24" t="e">
        <f t="shared" si="39"/>
        <v>#DIV/0!</v>
      </c>
      <c r="AT58" s="24">
        <f t="shared" si="39"/>
        <v>4.4435871892854806E-2</v>
      </c>
      <c r="AU58" s="21"/>
      <c r="AV58" s="24">
        <f t="shared" si="44"/>
        <v>0.51975108451646346</v>
      </c>
      <c r="AW58" s="24">
        <f t="shared" si="44"/>
        <v>0.52255666030126435</v>
      </c>
      <c r="AX58" s="24">
        <f t="shared" si="44"/>
        <v>0.47236097917206399</v>
      </c>
      <c r="AY58" s="24">
        <f t="shared" si="44"/>
        <v>0.78184222037754458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0.23043665415730419</v>
      </c>
      <c r="BE58" s="24">
        <f t="shared" si="42"/>
        <v>0.41807332305837885</v>
      </c>
      <c r="BF58" s="24">
        <f t="shared" si="42"/>
        <v>0.28203876028608788</v>
      </c>
      <c r="BG58" s="24">
        <f t="shared" si="42"/>
        <v>0.55450353071606395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0.51973596720326842</v>
      </c>
      <c r="BM58" s="24">
        <f t="shared" si="46"/>
        <v>0.53258172938798487</v>
      </c>
      <c r="BN58" s="24">
        <f t="shared" si="46"/>
        <v>0.54759089462697474</v>
      </c>
      <c r="BO58" s="24">
        <f t="shared" si="46"/>
        <v>0.54582405772575515</v>
      </c>
      <c r="BP58" s="24" t="e">
        <f t="shared" si="46"/>
        <v>#DIV/0!</v>
      </c>
      <c r="BQ58" s="24">
        <f t="shared" si="46"/>
        <v>0.55679677815706197</v>
      </c>
      <c r="BR58" s="21"/>
      <c r="BS58" s="35">
        <f t="shared" si="11"/>
        <v>44317</v>
      </c>
      <c r="BT58" s="24">
        <f t="shared" si="41"/>
        <v>1.0216620333774433E-2</v>
      </c>
      <c r="BU58" s="24">
        <f t="shared" si="40"/>
        <v>5.9772006643514931E-4</v>
      </c>
      <c r="BV58" s="24">
        <f t="shared" si="40"/>
        <v>2.762996661747888E-3</v>
      </c>
      <c r="BW58" s="24">
        <f t="shared" si="40"/>
        <v>-3.7260222524764924E-4</v>
      </c>
      <c r="BX58" s="24">
        <f t="shared" si="40"/>
        <v>1.8721983614523869E-3</v>
      </c>
      <c r="BY58" s="24">
        <f t="shared" si="40"/>
        <v>4.0236295635572746E-3</v>
      </c>
      <c r="BZ58" s="24">
        <f t="shared" si="40"/>
        <v>1.0478446852091287E-2</v>
      </c>
      <c r="CA58" s="24">
        <f t="shared" si="40"/>
        <v>4.8970102913579853E-5</v>
      </c>
      <c r="CB58" s="24">
        <f t="shared" si="40"/>
        <v>2.1816592800490324E-3</v>
      </c>
      <c r="CC58" s="24">
        <f t="shared" si="40"/>
        <v>9.6678420122389946E-4</v>
      </c>
      <c r="CD58" s="24">
        <f t="shared" si="40"/>
        <v>2.9469870086038345E-3</v>
      </c>
      <c r="CE58" s="24">
        <f t="shared" si="40"/>
        <v>6.3526239727357465E-4</v>
      </c>
      <c r="CF58" s="24">
        <f t="shared" si="14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4"/>
        <v>507.44890675999994</v>
      </c>
      <c r="S59" s="19">
        <f t="shared" si="5"/>
        <v>496.54271367240085</v>
      </c>
      <c r="T59" s="19">
        <f t="shared" si="6"/>
        <v>470.75511115892147</v>
      </c>
      <c r="U59" s="19">
        <f t="shared" si="7"/>
        <v>465.68841270974661</v>
      </c>
      <c r="V59" s="19"/>
      <c r="W59" s="20">
        <f t="shared" si="8"/>
        <v>504.166217654935</v>
      </c>
      <c r="X59" s="21"/>
      <c r="Y59" s="41">
        <f t="shared" si="43"/>
        <v>3.5469228720880874E-2</v>
      </c>
      <c r="Z59" s="24">
        <f t="shared" si="43"/>
        <v>3.9261861575326407E-2</v>
      </c>
      <c r="AA59" s="24">
        <f t="shared" si="43"/>
        <v>5.7112177633623418E-2</v>
      </c>
      <c r="AB59" s="24">
        <f t="shared" si="43"/>
        <v>4.1157779052514165E-2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7.1350806267404865E-2</v>
      </c>
      <c r="AH59" s="24">
        <f t="shared" si="43"/>
        <v>2.8751119494018651E-2</v>
      </c>
      <c r="AI59" s="24">
        <f t="shared" si="43"/>
        <v>1.9060242231921265E-2</v>
      </c>
      <c r="AJ59" s="24">
        <f t="shared" si="43"/>
        <v>3.8249603373281094E-2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3.546839747450159E-2</v>
      </c>
      <c r="AP59" s="24">
        <f t="shared" si="45"/>
        <v>3.7843119143689652E-2</v>
      </c>
      <c r="AQ59" s="24">
        <f t="shared" si="45"/>
        <v>3.4838383315693777E-2</v>
      </c>
      <c r="AR59" s="24">
        <f t="shared" si="39"/>
        <v>3.3961596210195344E-2</v>
      </c>
      <c r="AS59" s="24" t="e">
        <f t="shared" si="39"/>
        <v>#DIV/0!</v>
      </c>
      <c r="AT59" s="24">
        <f t="shared" si="39"/>
        <v>3.2400673812288172E-2</v>
      </c>
      <c r="AU59" s="21"/>
      <c r="AV59" s="24">
        <f t="shared" si="44"/>
        <v>0.53784874925449855</v>
      </c>
      <c r="AW59" s="24">
        <f t="shared" si="44"/>
        <v>0.56321388988717569</v>
      </c>
      <c r="AX59" s="24">
        <f t="shared" si="44"/>
        <v>0.49954858792317602</v>
      </c>
      <c r="AY59" s="24">
        <f t="shared" si="44"/>
        <v>0.68539974778869195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0.31086123700919099</v>
      </c>
      <c r="BE59" s="24">
        <f t="shared" si="42"/>
        <v>0.41483875368220668</v>
      </c>
      <c r="BF59" s="24">
        <f t="shared" si="42"/>
        <v>0.3084974011269368</v>
      </c>
      <c r="BG59" s="24">
        <f t="shared" si="42"/>
        <v>0.57723920855805799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0.53783400271312076</v>
      </c>
      <c r="BM59" s="24">
        <f t="shared" si="46"/>
        <v>0.54530317498202208</v>
      </c>
      <c r="BN59" s="24">
        <f t="shared" si="46"/>
        <v>0.53309038617589377</v>
      </c>
      <c r="BO59" s="24">
        <f t="shared" si="46"/>
        <v>0.52209412988779347</v>
      </c>
      <c r="BP59" s="24" t="e">
        <f t="shared" si="46"/>
        <v>#DIV/0!</v>
      </c>
      <c r="BQ59" s="24">
        <f t="shared" si="46"/>
        <v>0.55735141231052321</v>
      </c>
      <c r="BR59" s="21"/>
      <c r="BS59" s="35">
        <f t="shared" si="11"/>
        <v>44348</v>
      </c>
      <c r="BT59" s="24">
        <f t="shared" si="41"/>
        <v>1.1806980761127631E-2</v>
      </c>
      <c r="BU59" s="24">
        <f t="shared" si="40"/>
        <v>1.6172231013384681E-3</v>
      </c>
      <c r="BV59" s="24">
        <f t="shared" si="40"/>
        <v>4.3368303863384316E-3</v>
      </c>
      <c r="BW59" s="24">
        <f t="shared" si="40"/>
        <v>2.6336015573110746E-3</v>
      </c>
      <c r="BX59" s="24">
        <f t="shared" si="40"/>
        <v>2.0814352074323235E-3</v>
      </c>
      <c r="BY59" s="24">
        <f t="shared" si="40"/>
        <v>3.3832419698597385E-3</v>
      </c>
      <c r="BZ59" s="24">
        <f t="shared" si="40"/>
        <v>2.9021205916231196E-3</v>
      </c>
      <c r="CA59" s="24">
        <f t="shared" si="40"/>
        <v>1.5319680947119365E-3</v>
      </c>
      <c r="CB59" s="24">
        <f t="shared" si="40"/>
        <v>1.7726822907898872E-3</v>
      </c>
      <c r="CC59" s="24">
        <f t="shared" si="40"/>
        <v>3.1950734121579186E-4</v>
      </c>
      <c r="CD59" s="24">
        <f t="shared" si="40"/>
        <v>2.5307689325420228E-3</v>
      </c>
      <c r="CE59" s="24">
        <f t="shared" si="40"/>
        <v>5.514231582684694E-4</v>
      </c>
      <c r="CF59" s="24">
        <f t="shared" si="14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4"/>
        <v>523.52795920999995</v>
      </c>
      <c r="S60" s="19">
        <f t="shared" si="5"/>
        <v>512.82958417352268</v>
      </c>
      <c r="T60" s="19">
        <f t="shared" si="6"/>
        <v>486.61124575444643</v>
      </c>
      <c r="U60" s="19">
        <f t="shared" si="7"/>
        <v>480.10678943234569</v>
      </c>
      <c r="V60" s="19"/>
      <c r="W60" s="20">
        <f t="shared" si="8"/>
        <v>519.85605353863809</v>
      </c>
      <c r="X60" s="21"/>
      <c r="Y60" s="41">
        <f t="shared" si="43"/>
        <v>3.1686556978792968E-2</v>
      </c>
      <c r="Z60" s="24">
        <f t="shared" si="43"/>
        <v>3.2977232268271317E-2</v>
      </c>
      <c r="AA60" s="24">
        <f t="shared" si="43"/>
        <v>2.1091463589732129E-2</v>
      </c>
      <c r="AB60" s="24">
        <f t="shared" si="43"/>
        <v>3.2896456593165757E-2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-4.774009923710576E-3</v>
      </c>
      <c r="AH60" s="24">
        <f t="shared" si="43"/>
        <v>3.219384447294682E-2</v>
      </c>
      <c r="AI60" s="24">
        <f t="shared" si="43"/>
        <v>1.3508393580529798E-2</v>
      </c>
      <c r="AJ60" s="24">
        <f t="shared" si="43"/>
        <v>4.4224597439819213E-2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3.1686052006029142E-2</v>
      </c>
      <c r="AP60" s="24">
        <f t="shared" si="45"/>
        <v>3.2800542738136373E-2</v>
      </c>
      <c r="AQ60" s="24">
        <f t="shared" si="45"/>
        <v>3.3682341879389899E-2</v>
      </c>
      <c r="AR60" s="24">
        <f t="shared" si="39"/>
        <v>3.0961424697474094E-2</v>
      </c>
      <c r="AS60" s="24" t="e">
        <f t="shared" si="39"/>
        <v>#DIV/0!</v>
      </c>
      <c r="AT60" s="24">
        <f t="shared" si="39"/>
        <v>3.112036335294821E-2</v>
      </c>
      <c r="AU60" s="21"/>
      <c r="AV60" s="24">
        <f t="shared" si="44"/>
        <v>0.5514287526166437</v>
      </c>
      <c r="AW60" s="24">
        <f t="shared" si="44"/>
        <v>0.59774129991490432</v>
      </c>
      <c r="AX60" s="24">
        <f t="shared" si="44"/>
        <v>0.50847393036424915</v>
      </c>
      <c r="AY60" s="24">
        <f t="shared" si="44"/>
        <v>0.64627887559142772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0.27537060923859191</v>
      </c>
      <c r="BE60" s="24">
        <f t="shared" si="42"/>
        <v>0.43163335738054509</v>
      </c>
      <c r="BF60" s="24">
        <f t="shared" si="42"/>
        <v>0.32231112414385343</v>
      </c>
      <c r="BG60" s="24">
        <f t="shared" si="42"/>
        <v>0.61050432259022158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0.55141385438389601</v>
      </c>
      <c r="BM60" s="24">
        <f t="shared" si="46"/>
        <v>0.55980185501476321</v>
      </c>
      <c r="BN60" s="24">
        <f t="shared" si="46"/>
        <v>0.53050390983485163</v>
      </c>
      <c r="BO60" s="24">
        <f t="shared" si="46"/>
        <v>0.51088410103973492</v>
      </c>
      <c r="BP60" s="24" t="e">
        <f t="shared" si="46"/>
        <v>#DIV/0!</v>
      </c>
      <c r="BQ60" s="24">
        <f t="shared" si="46"/>
        <v>0.55706220281609897</v>
      </c>
      <c r="BR60" s="21"/>
      <c r="BS60" s="35">
        <f t="shared" si="11"/>
        <v>44378</v>
      </c>
      <c r="BT60" s="24">
        <f t="shared" si="41"/>
        <v>9.953365765567674E-3</v>
      </c>
      <c r="BU60" s="24">
        <f t="shared" si="40"/>
        <v>6.097219258102294E-4</v>
      </c>
      <c r="BV60" s="24">
        <f t="shared" si="40"/>
        <v>3.4853707133653072E-3</v>
      </c>
      <c r="BW60" s="24">
        <f t="shared" si="40"/>
        <v>2.024247203857812E-3</v>
      </c>
      <c r="BX60" s="24">
        <f t="shared" si="40"/>
        <v>1.9180022941795562E-3</v>
      </c>
      <c r="BY60" s="24">
        <f t="shared" si="40"/>
        <v>4.2343890066982902E-3</v>
      </c>
      <c r="BZ60" s="24">
        <f t="shared" si="40"/>
        <v>3.8545318322832905E-3</v>
      </c>
      <c r="CA60" s="24">
        <f t="shared" si="40"/>
        <v>-1.0605439148572151E-4</v>
      </c>
      <c r="CB60" s="24">
        <f t="shared" si="40"/>
        <v>1.9720690240238549E-3</v>
      </c>
      <c r="CC60" s="24">
        <f t="shared" si="40"/>
        <v>2.2285315772868831E-4</v>
      </c>
      <c r="CD60" s="24">
        <f t="shared" si="40"/>
        <v>2.9339588825166088E-3</v>
      </c>
      <c r="CE60" s="24">
        <f t="shared" si="40"/>
        <v>5.8302255890683313E-4</v>
      </c>
      <c r="CF60" s="24">
        <f t="shared" si="14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4"/>
        <v>532.83514451000008</v>
      </c>
      <c r="S61" s="19">
        <f t="shared" si="5"/>
        <v>522.35162550486154</v>
      </c>
      <c r="T61" s="19">
        <f t="shared" si="6"/>
        <v>499.02835633964429</v>
      </c>
      <c r="U61" s="19">
        <f t="shared" si="7"/>
        <v>492.82565965726531</v>
      </c>
      <c r="V61" s="19"/>
      <c r="W61" s="20">
        <f t="shared" si="8"/>
        <v>534.46306390589143</v>
      </c>
      <c r="X61" s="21"/>
      <c r="Y61" s="41">
        <f t="shared" si="43"/>
        <v>1.777637025948664E-2</v>
      </c>
      <c r="Z61" s="24">
        <f t="shared" si="43"/>
        <v>1.1448678628306785E-2</v>
      </c>
      <c r="AA61" s="24">
        <f t="shared" si="43"/>
        <v>1.5056244633111726E-2</v>
      </c>
      <c r="AB61" s="24">
        <f t="shared" si="43"/>
        <v>1.9622983146722506E-2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1.4304814432043456E-2</v>
      </c>
      <c r="AH61" s="24">
        <f t="shared" si="43"/>
        <v>2.675987281997072E-2</v>
      </c>
      <c r="AI61" s="24">
        <f t="shared" si="43"/>
        <v>1.7320570474245844E-2</v>
      </c>
      <c r="AJ61" s="24">
        <f t="shared" si="43"/>
        <v>2.1790762152521514E-2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1.7777818999475503E-2</v>
      </c>
      <c r="AP61" s="24">
        <f t="shared" si="45"/>
        <v>1.8567652150342617E-2</v>
      </c>
      <c r="AQ61" s="24">
        <f t="shared" si="45"/>
        <v>2.5517516690240605E-2</v>
      </c>
      <c r="AR61" s="24">
        <f t="shared" si="39"/>
        <v>2.6491752470232166E-2</v>
      </c>
      <c r="AS61" s="24" t="e">
        <f t="shared" si="39"/>
        <v>#DIV/0!</v>
      </c>
      <c r="AT61" s="24">
        <f t="shared" si="39"/>
        <v>2.8098182694659579E-2</v>
      </c>
      <c r="AU61" s="21"/>
      <c r="AV61" s="24">
        <f t="shared" si="44"/>
        <v>0.53762155954036772</v>
      </c>
      <c r="AW61" s="24">
        <f t="shared" si="44"/>
        <v>0.56478482222753312</v>
      </c>
      <c r="AX61" s="24">
        <f t="shared" si="44"/>
        <v>0.5156222532057646</v>
      </c>
      <c r="AY61" s="24">
        <f t="shared" si="44"/>
        <v>0.63961652540487868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0.2970617716572217</v>
      </c>
      <c r="BE61" s="24">
        <f t="shared" si="42"/>
        <v>0.43089918303848984</v>
      </c>
      <c r="BF61" s="24">
        <f t="shared" si="42"/>
        <v>0.34859547042449113</v>
      </c>
      <c r="BG61" s="24">
        <f t="shared" si="42"/>
        <v>0.6229252742831497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0.53761147343359816</v>
      </c>
      <c r="BM61" s="24">
        <f t="shared" si="46"/>
        <v>0.54626439023577866</v>
      </c>
      <c r="BN61" s="24">
        <f t="shared" si="46"/>
        <v>0.5322890257866586</v>
      </c>
      <c r="BO61" s="24">
        <f t="shared" si="46"/>
        <v>0.51033986710563384</v>
      </c>
      <c r="BP61" s="24" t="e">
        <f t="shared" si="46"/>
        <v>#DIV/0!</v>
      </c>
      <c r="BQ61" s="24">
        <f t="shared" si="46"/>
        <v>0.56134440499763527</v>
      </c>
      <c r="BR61" s="21"/>
      <c r="BS61" s="35">
        <f t="shared" si="11"/>
        <v>44409</v>
      </c>
      <c r="BT61" s="24">
        <f t="shared" si="41"/>
        <v>3.4598247652460903E-3</v>
      </c>
      <c r="BU61" s="24">
        <f t="shared" si="40"/>
        <v>4.3078307445672156E-4</v>
      </c>
      <c r="BV61" s="24">
        <f t="shared" si="40"/>
        <v>2.0814879616119315E-3</v>
      </c>
      <c r="BW61" s="24">
        <f t="shared" si="40"/>
        <v>-2.1627645917380888E-3</v>
      </c>
      <c r="BX61" s="24">
        <f t="shared" si="40"/>
        <v>2.2095371546308907E-3</v>
      </c>
      <c r="BY61" s="24">
        <f t="shared" si="40"/>
        <v>3.4511764864306868E-3</v>
      </c>
      <c r="BZ61" s="24">
        <f t="shared" si="40"/>
        <v>3.7432184921926408E-3</v>
      </c>
      <c r="CA61" s="24">
        <f t="shared" si="40"/>
        <v>3.0655013000973984E-4</v>
      </c>
      <c r="CB61" s="24">
        <f t="shared" si="40"/>
        <v>1.6400111778005686E-3</v>
      </c>
      <c r="CC61" s="24">
        <f t="shared" si="40"/>
        <v>2.8070933573647012E-4</v>
      </c>
      <c r="CD61" s="24">
        <f t="shared" si="40"/>
        <v>1.4632168800833181E-3</v>
      </c>
      <c r="CE61" s="24">
        <f t="shared" si="40"/>
        <v>8.737373640904934E-4</v>
      </c>
      <c r="CF61" s="24">
        <f t="shared" si="14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4"/>
        <v>548.12503176999996</v>
      </c>
      <c r="S62" s="19">
        <f t="shared" si="5"/>
        <v>538.61358360508586</v>
      </c>
      <c r="T62" s="19">
        <f t="shared" si="6"/>
        <v>516.65348060814699</v>
      </c>
      <c r="U62" s="19">
        <f t="shared" si="7"/>
        <v>512.00293480899688</v>
      </c>
      <c r="V62" s="19"/>
      <c r="W62" s="20">
        <f t="shared" si="8"/>
        <v>551.32689144988535</v>
      </c>
      <c r="X62" s="21"/>
      <c r="Y62" s="41">
        <f t="shared" si="43"/>
        <v>2.86967506267779E-2</v>
      </c>
      <c r="Z62" s="24">
        <f t="shared" si="43"/>
        <v>2.4215766523589366E-2</v>
      </c>
      <c r="AA62" s="24">
        <f t="shared" si="43"/>
        <v>5.6025053527308133E-2</v>
      </c>
      <c r="AB62" s="24">
        <f t="shared" si="43"/>
        <v>5.8954719938903111E-2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1.9281424718249784E-2</v>
      </c>
      <c r="AH62" s="24">
        <f t="shared" si="43"/>
        <v>2.3004974280038892E-2</v>
      </c>
      <c r="AI62" s="24">
        <f t="shared" si="43"/>
        <v>2.6587437725024365E-2</v>
      </c>
      <c r="AJ62" s="24">
        <f t="shared" si="43"/>
        <v>2.150740429621778E-2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2.8695343048478206E-2</v>
      </c>
      <c r="AP62" s="24">
        <f t="shared" si="45"/>
        <v>3.1132205407625291E-2</v>
      </c>
      <c r="AQ62" s="24">
        <f t="shared" si="45"/>
        <v>3.5318883275055502E-2</v>
      </c>
      <c r="AR62" s="24">
        <f t="shared" si="39"/>
        <v>3.8912899066717355E-2</v>
      </c>
      <c r="AS62" s="24" t="e">
        <f t="shared" si="39"/>
        <v>#DIV/0!</v>
      </c>
      <c r="AT62" s="24">
        <f t="shared" si="39"/>
        <v>3.1552840004979821E-2</v>
      </c>
      <c r="AU62" s="21"/>
      <c r="AV62" s="24">
        <f t="shared" si="44"/>
        <v>0.52728229196329424</v>
      </c>
      <c r="AW62" s="24">
        <f t="shared" si="44"/>
        <v>0.55394825477061715</v>
      </c>
      <c r="AX62" s="24">
        <f t="shared" si="44"/>
        <v>0.5339141146642965</v>
      </c>
      <c r="AY62" s="24">
        <f t="shared" si="44"/>
        <v>0.58794874120856133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0.31478087955602363</v>
      </c>
      <c r="BE62" s="24">
        <f t="shared" si="42"/>
        <v>0.4359086093852893</v>
      </c>
      <c r="BF62" s="24">
        <f t="shared" si="42"/>
        <v>0.36945018136198393</v>
      </c>
      <c r="BG62" s="24">
        <f t="shared" si="42"/>
        <v>0.6341520112459913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0.52727559158704418</v>
      </c>
      <c r="BM62" s="24">
        <f t="shared" si="46"/>
        <v>0.53896852202669665</v>
      </c>
      <c r="BN62" s="24">
        <f t="shared" si="46"/>
        <v>0.52602973533771147</v>
      </c>
      <c r="BO62" s="24">
        <f t="shared" si="46"/>
        <v>0.50062601219576153</v>
      </c>
      <c r="BP62" s="24" t="e">
        <f t="shared" si="46"/>
        <v>#DIV/0!</v>
      </c>
      <c r="BQ62" s="24">
        <f t="shared" si="46"/>
        <v>0.54746311484379184</v>
      </c>
      <c r="BR62" s="21"/>
      <c r="BS62" s="35">
        <f t="shared" si="11"/>
        <v>44440</v>
      </c>
      <c r="BT62" s="24">
        <f t="shared" si="41"/>
        <v>7.2725789878957297E-3</v>
      </c>
      <c r="BU62" s="24">
        <f t="shared" si="40"/>
        <v>1.598681659914536E-3</v>
      </c>
      <c r="BV62" s="24">
        <f t="shared" si="40"/>
        <v>6.2649081166862393E-3</v>
      </c>
      <c r="BW62" s="24">
        <f t="shared" si="40"/>
        <v>1.8277646959909259E-3</v>
      </c>
      <c r="BX62" s="24">
        <f t="shared" si="40"/>
        <v>1.7583009520792511E-3</v>
      </c>
      <c r="BY62" s="24">
        <f t="shared" si="40"/>
        <v>3.2806300076776572E-3</v>
      </c>
      <c r="BZ62" s="24">
        <f t="shared" si="40"/>
        <v>2.3419092594215581E-3</v>
      </c>
      <c r="CA62" s="24">
        <f t="shared" si="40"/>
        <v>4.1178879083439668E-4</v>
      </c>
      <c r="CB62" s="24">
        <f t="shared" si="40"/>
        <v>1.4223321897222088E-3</v>
      </c>
      <c r="CC62" s="24">
        <f t="shared" si="40"/>
        <v>4.3070172656440247E-4</v>
      </c>
      <c r="CD62" s="24">
        <f t="shared" si="40"/>
        <v>1.4498861111960925E-3</v>
      </c>
      <c r="CE62" s="24">
        <f t="shared" si="40"/>
        <v>6.3536749853568926E-4</v>
      </c>
      <c r="CF62" s="24">
        <f t="shared" si="14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4"/>
        <v>565.1499577699999</v>
      </c>
      <c r="S63" s="19">
        <f t="shared" si="5"/>
        <v>553.57792475691838</v>
      </c>
      <c r="T63" s="19">
        <f t="shared" si="6"/>
        <v>532.19878241537572</v>
      </c>
      <c r="U63" s="19">
        <f t="shared" si="7"/>
        <v>527.1865639057479</v>
      </c>
      <c r="V63" s="19"/>
      <c r="W63" s="20">
        <f t="shared" si="8"/>
        <v>568.88090776587626</v>
      </c>
      <c r="X63" s="21"/>
      <c r="Y63" s="41">
        <f t="shared" si="43"/>
        <v>3.1060585052738787E-2</v>
      </c>
      <c r="Z63" s="24">
        <f t="shared" si="43"/>
        <v>2.5255301359121907E-2</v>
      </c>
      <c r="AA63" s="24">
        <f t="shared" si="43"/>
        <v>2.7726677063197869E-2</v>
      </c>
      <c r="AB63" s="24">
        <f t="shared" si="43"/>
        <v>2.7203622063293853E-2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1.2503372643212218E-2</v>
      </c>
      <c r="AH63" s="24">
        <f t="shared" si="43"/>
        <v>3.6863350160851294E-2</v>
      </c>
      <c r="AI63" s="24">
        <f t="shared" si="43"/>
        <v>4.0641538470872041E-2</v>
      </c>
      <c r="AJ63" s="24">
        <f t="shared" si="43"/>
        <v>3.1781145773011499E-2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3.1060296489330508E-2</v>
      </c>
      <c r="AP63" s="24">
        <f t="shared" si="45"/>
        <v>2.7783074187754719E-2</v>
      </c>
      <c r="AQ63" s="24">
        <f t="shared" si="45"/>
        <v>3.0088448816662394E-2</v>
      </c>
      <c r="AR63" s="24">
        <f t="shared" si="39"/>
        <v>2.9655355593645627E-2</v>
      </c>
      <c r="AS63" s="24" t="e">
        <f t="shared" si="39"/>
        <v>#DIV/0!</v>
      </c>
      <c r="AT63" s="24">
        <f t="shared" si="39"/>
        <v>3.1839579364298931E-2</v>
      </c>
      <c r="AU63" s="21"/>
      <c r="AV63" s="24">
        <f t="shared" si="44"/>
        <v>0.51910926468588126</v>
      </c>
      <c r="AW63" s="24">
        <f t="shared" si="44"/>
        <v>0.52303436615277699</v>
      </c>
      <c r="AX63" s="24">
        <f t="shared" si="44"/>
        <v>0.55321724871387357</v>
      </c>
      <c r="AY63" s="24">
        <f t="shared" si="44"/>
        <v>0.59302192106438922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0.3233434641270978</v>
      </c>
      <c r="BE63" s="24">
        <f t="shared" si="42"/>
        <v>0.44349172280473081</v>
      </c>
      <c r="BF63" s="24">
        <f t="shared" si="42"/>
        <v>0.4187240281022051</v>
      </c>
      <c r="BG63" s="24">
        <f t="shared" si="42"/>
        <v>0.6217232882227044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0.51910383929914317</v>
      </c>
      <c r="BM63" s="24">
        <f t="shared" si="46"/>
        <v>0.52469970493369522</v>
      </c>
      <c r="BN63" s="24">
        <f t="shared" si="46"/>
        <v>0.52372040538932496</v>
      </c>
      <c r="BO63" s="24">
        <f t="shared" si="46"/>
        <v>0.50047227923786775</v>
      </c>
      <c r="BP63" s="24" t="e">
        <f t="shared" si="46"/>
        <v>#DIV/0!</v>
      </c>
      <c r="BQ63" s="24">
        <f t="shared" si="46"/>
        <v>0.54448077679277085</v>
      </c>
      <c r="BR63" s="21"/>
      <c r="BS63" s="35">
        <f t="shared" si="11"/>
        <v>44470</v>
      </c>
      <c r="BT63" s="24">
        <f t="shared" si="41"/>
        <v>7.5517372356309455E-3</v>
      </c>
      <c r="BU63" s="24">
        <f t="shared" si="40"/>
        <v>8.1220262811072992E-4</v>
      </c>
      <c r="BV63" s="24">
        <f t="shared" si="40"/>
        <v>2.9758626338903288E-3</v>
      </c>
      <c r="BW63" s="24">
        <f t="shared" si="40"/>
        <v>3.825623167422926E-3</v>
      </c>
      <c r="BX63" s="24">
        <f t="shared" si="40"/>
        <v>1.6119922967910061E-3</v>
      </c>
      <c r="BY63" s="24">
        <f t="shared" si="40"/>
        <v>3.3594193549328719E-3</v>
      </c>
      <c r="BZ63" s="24">
        <f t="shared" si="40"/>
        <v>4.7027147681812775E-3</v>
      </c>
      <c r="CA63" s="24">
        <f t="shared" si="40"/>
        <v>2.6458749593165988E-4</v>
      </c>
      <c r="CB63" s="24">
        <f t="shared" si="40"/>
        <v>2.2665456259696602E-3</v>
      </c>
      <c r="CC63" s="24">
        <f t="shared" si="40"/>
        <v>6.5702038475179056E-4</v>
      </c>
      <c r="CD63" s="24">
        <f t="shared" si="40"/>
        <v>2.1275001131107738E-3</v>
      </c>
      <c r="CE63" s="24">
        <f t="shared" si="40"/>
        <v>9.0451459785833828E-4</v>
      </c>
      <c r="CF63" s="24">
        <f t="shared" si="14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4"/>
        <v>580.1273010000001</v>
      </c>
      <c r="S64" s="19">
        <f t="shared" si="5"/>
        <v>568.52899002243828</v>
      </c>
      <c r="T64" s="19">
        <f t="shared" si="6"/>
        <v>547.27653548479634</v>
      </c>
      <c r="U64" s="19">
        <f t="shared" si="7"/>
        <v>540.35393563013213</v>
      </c>
      <c r="V64" s="19"/>
      <c r="W64" s="20">
        <f t="shared" si="8"/>
        <v>584.03461312165268</v>
      </c>
      <c r="X64" s="21"/>
      <c r="Y64" s="41">
        <f t="shared" si="43"/>
        <v>2.6500962735193978E-2</v>
      </c>
      <c r="Z64" s="24">
        <f t="shared" si="43"/>
        <v>2.7139797414268418E-2</v>
      </c>
      <c r="AA64" s="24">
        <f t="shared" si="43"/>
        <v>1.0792541211100293E-2</v>
      </c>
      <c r="AB64" s="24">
        <f t="shared" si="43"/>
        <v>2.4105116087605127E-2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4.2641038671420439E-3</v>
      </c>
      <c r="AH64" s="24">
        <f t="shared" si="43"/>
        <v>2.54496329379863E-2</v>
      </c>
      <c r="AI64" s="24">
        <f t="shared" si="43"/>
        <v>1.7644702569021842E-2</v>
      </c>
      <c r="AJ64" s="24">
        <f t="shared" si="43"/>
        <v>4.1414236449102138E-2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2.6501538262691637E-2</v>
      </c>
      <c r="AP64" s="24">
        <f t="shared" si="45"/>
        <v>2.7008059022738395E-2</v>
      </c>
      <c r="AQ64" s="24">
        <f t="shared" si="45"/>
        <v>2.8331055176395781E-2</v>
      </c>
      <c r="AR64" s="24">
        <f t="shared" si="39"/>
        <v>2.4976683068004712E-2</v>
      </c>
      <c r="AS64" s="24" t="e">
        <f t="shared" si="39"/>
        <v>#DIV/0!</v>
      </c>
      <c r="AT64" s="24">
        <f t="shared" si="39"/>
        <v>2.6637746405110407E-2</v>
      </c>
      <c r="AU64" s="21"/>
      <c r="AV64" s="24">
        <f t="shared" si="44"/>
        <v>0.51175487874568737</v>
      </c>
      <c r="AW64" s="24">
        <f t="shared" si="44"/>
        <v>0.52168946568221175</v>
      </c>
      <c r="AX64" s="24">
        <f t="shared" si="44"/>
        <v>0.52295641386117264</v>
      </c>
      <c r="AY64" s="24">
        <f t="shared" si="44"/>
        <v>0.56164208342384248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0.3197471707172348</v>
      </c>
      <c r="BE64" s="24">
        <f t="shared" si="42"/>
        <v>0.41357054657872028</v>
      </c>
      <c r="BF64" s="24">
        <f t="shared" si="42"/>
        <v>0.41783840056208033</v>
      </c>
      <c r="BG64" s="24">
        <f t="shared" si="42"/>
        <v>0.64892096553466705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0.5117513567863341</v>
      </c>
      <c r="BM64" s="24">
        <f t="shared" si="46"/>
        <v>0.51679041637379508</v>
      </c>
      <c r="BN64" s="24">
        <f t="shared" si="46"/>
        <v>0.5118516906832149</v>
      </c>
      <c r="BO64" s="24">
        <f t="shared" si="46"/>
        <v>0.47980724030177813</v>
      </c>
      <c r="BP64" s="24" t="e">
        <f t="shared" si="46"/>
        <v>#DIV/0!</v>
      </c>
      <c r="BQ64" s="24">
        <f t="shared" si="46"/>
        <v>0.5308657949782527</v>
      </c>
      <c r="BR64" s="21"/>
      <c r="BS64" s="35">
        <f t="shared" si="11"/>
        <v>44501</v>
      </c>
      <c r="BT64" s="24">
        <f t="shared" si="41"/>
        <v>8.0695395609672715E-3</v>
      </c>
      <c r="BU64" s="24">
        <f t="shared" si="40"/>
        <v>3.151256297767392E-4</v>
      </c>
      <c r="BV64" s="24">
        <f t="shared" si="40"/>
        <v>2.6270463298396973E-3</v>
      </c>
      <c r="BW64" s="24">
        <f t="shared" si="40"/>
        <v>1.3241895489529902E-3</v>
      </c>
      <c r="BX64" s="24">
        <f t="shared" si="40"/>
        <v>1.5542750149249557E-3</v>
      </c>
      <c r="BY64" s="24">
        <f t="shared" si="40"/>
        <v>2.5993722846214028E-3</v>
      </c>
      <c r="BZ64" s="24">
        <f t="shared" si="40"/>
        <v>4.5161067491258306E-3</v>
      </c>
      <c r="CA64" s="24">
        <f t="shared" si="40"/>
        <v>8.860989248011972E-5</v>
      </c>
      <c r="CB64" s="24">
        <f t="shared" si="40"/>
        <v>1.5735789083669222E-3</v>
      </c>
      <c r="CC64" s="24">
        <f t="shared" si="40"/>
        <v>2.8789890873496854E-4</v>
      </c>
      <c r="CD64" s="24">
        <f t="shared" si="40"/>
        <v>2.7742979606150916E-3</v>
      </c>
      <c r="CE64" s="24">
        <f t="shared" si="40"/>
        <v>7.7099843832001099E-4</v>
      </c>
      <c r="CF64" s="24">
        <f t="shared" si="14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4"/>
        <v>602.81842968000001</v>
      </c>
      <c r="S65" s="19">
        <f t="shared" si="5"/>
        <v>595.82224495138371</v>
      </c>
      <c r="T65" s="19">
        <f t="shared" si="6"/>
        <v>575.19090045897883</v>
      </c>
      <c r="U65" s="19">
        <f t="shared" si="7"/>
        <v>566.79990735451634</v>
      </c>
      <c r="V65" s="19"/>
      <c r="W65" s="20">
        <f t="shared" si="8"/>
        <v>605.57036361897485</v>
      </c>
      <c r="X65" s="21"/>
      <c r="Y65" s="41">
        <f t="shared" si="43"/>
        <v>3.9113286685803494E-2</v>
      </c>
      <c r="Z65" s="24">
        <f t="shared" si="43"/>
        <v>4.4317296224889891E-2</v>
      </c>
      <c r="AA65" s="24">
        <f t="shared" si="43"/>
        <v>5.1881471994411177E-2</v>
      </c>
      <c r="AB65" s="24">
        <f t="shared" si="43"/>
        <v>6.4153167579675596E-2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2.3896772942474387E-2</v>
      </c>
      <c r="AH65" s="24">
        <f t="shared" si="47"/>
        <v>4.0020328500313784E-2</v>
      </c>
      <c r="AI65" s="24">
        <f t="shared" si="47"/>
        <v>9.7671686310567551E-3</v>
      </c>
      <c r="AJ65" s="24">
        <f t="shared" si="47"/>
        <v>5.8929253345388455E-2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3.9114050727979688E-2</v>
      </c>
      <c r="AP65" s="24">
        <f t="shared" si="45"/>
        <v>4.8006795445678652E-2</v>
      </c>
      <c r="AQ65" s="24">
        <f t="shared" si="45"/>
        <v>5.1005959810527912E-2</v>
      </c>
      <c r="AR65" s="24">
        <f t="shared" si="39"/>
        <v>4.8941943382987185E-2</v>
      </c>
      <c r="AS65" s="24" t="e">
        <f t="shared" si="39"/>
        <v>#DIV/0!</v>
      </c>
      <c r="AT65" s="24">
        <f t="shared" si="39"/>
        <v>3.6874099605525235E-2</v>
      </c>
      <c r="AU65" s="21"/>
      <c r="AV65" s="24">
        <f t="shared" si="44"/>
        <v>0.50643490142797032</v>
      </c>
      <c r="AW65" s="24">
        <f t="shared" si="44"/>
        <v>0.50090789842044847</v>
      </c>
      <c r="AX65" s="24">
        <f t="shared" si="44"/>
        <v>0.54126945697653772</v>
      </c>
      <c r="AY65" s="24">
        <f t="shared" si="44"/>
        <v>0.61391415365091717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0.35439638003092289</v>
      </c>
      <c r="BE65" s="24">
        <f t="shared" si="42"/>
        <v>0.42694271588483734</v>
      </c>
      <c r="BF65" s="24">
        <f t="shared" si="42"/>
        <v>0.42903679020828522</v>
      </c>
      <c r="BG65" s="24">
        <f t="shared" si="42"/>
        <v>0.6590503949451807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0.50643523685605296</v>
      </c>
      <c r="BM65" s="24">
        <f t="shared" si="46"/>
        <v>0.52019263041552644</v>
      </c>
      <c r="BN65" s="24">
        <f t="shared" si="46"/>
        <v>0.53609704398429026</v>
      </c>
      <c r="BO65" s="24">
        <f t="shared" si="46"/>
        <v>0.50673140004911366</v>
      </c>
      <c r="BP65" s="24" t="e">
        <f t="shared" si="46"/>
        <v>#DIV/0!</v>
      </c>
      <c r="BQ65" s="24">
        <f t="shared" si="46"/>
        <v>0.52998407825879346</v>
      </c>
      <c r="BR65" s="21"/>
      <c r="BS65" s="35">
        <f t="shared" si="11"/>
        <v>44531</v>
      </c>
      <c r="BT65" s="24">
        <f t="shared" si="41"/>
        <v>1.3185166113091385E-2</v>
      </c>
      <c r="BU65" s="24">
        <f t="shared" si="40"/>
        <v>1.4916775994121396E-3</v>
      </c>
      <c r="BV65" s="24">
        <f t="shared" si="40"/>
        <v>6.9752822216924528E-3</v>
      </c>
      <c r="BW65" s="24">
        <f t="shared" ref="BW65:CE93" si="48">(F65-F64)/$B64*F$3</f>
        <v>1.0242635070041098E-3</v>
      </c>
      <c r="BX65" s="24">
        <f t="shared" si="48"/>
        <v>2.1435906187132498E-3</v>
      </c>
      <c r="BY65" s="24">
        <f t="shared" si="48"/>
        <v>7.5991415144571425E-4</v>
      </c>
      <c r="BZ65" s="24">
        <f t="shared" si="48"/>
        <v>5.2349886121903022E-3</v>
      </c>
      <c r="CA65" s="24">
        <f t="shared" si="48"/>
        <v>4.8582769717337869E-4</v>
      </c>
      <c r="CB65" s="24">
        <f t="shared" si="48"/>
        <v>2.4719667513534303E-3</v>
      </c>
      <c r="CC65" s="24">
        <f t="shared" si="48"/>
        <v>1.5799057431000371E-4</v>
      </c>
      <c r="CD65" s="24">
        <f t="shared" si="48"/>
        <v>4.0049632165042219E-3</v>
      </c>
      <c r="CE65" s="24">
        <f t="shared" si="48"/>
        <v>1.1777050594350066E-3</v>
      </c>
      <c r="CF65" s="24">
        <f t="shared" si="14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4"/>
        <v>627.23601030999987</v>
      </c>
      <c r="S66" s="19">
        <f t="shared" si="5"/>
        <v>621.85749346297678</v>
      </c>
      <c r="T66" s="19">
        <f t="shared" si="6"/>
        <v>602.36990493402186</v>
      </c>
      <c r="U66" s="19">
        <f t="shared" si="7"/>
        <v>587.63167015351667</v>
      </c>
      <c r="V66" s="19"/>
      <c r="W66" s="20">
        <f t="shared" si="8"/>
        <v>627.47947302983937</v>
      </c>
      <c r="X66" s="21"/>
      <c r="Y66" s="41">
        <f t="shared" si="47"/>
        <v>4.0503028221933635E-2</v>
      </c>
      <c r="Z66" s="24">
        <f t="shared" si="47"/>
        <v>4.2396729553719315E-2</v>
      </c>
      <c r="AA66" s="24">
        <f t="shared" si="47"/>
        <v>1.6411141467071122E-2</v>
      </c>
      <c r="AB66" s="24">
        <f t="shared" si="47"/>
        <v>2.8255969591934216E-2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7.2628379727407433E-2</v>
      </c>
      <c r="AH66" s="24">
        <f t="shared" si="47"/>
        <v>5.5829976450732399E-2</v>
      </c>
      <c r="AI66" s="24">
        <f t="shared" si="47"/>
        <v>9.2774461327309599E-3</v>
      </c>
      <c r="AJ66" s="24">
        <f t="shared" si="47"/>
        <v>8.717476116981393E-2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4.0505696952499726E-2</v>
      </c>
      <c r="AP66" s="24">
        <f t="shared" si="45"/>
        <v>4.3696335160694488E-2</v>
      </c>
      <c r="AQ66" s="24">
        <f t="shared" si="45"/>
        <v>4.7252146119410643E-2</v>
      </c>
      <c r="AR66" s="24">
        <f t="shared" si="39"/>
        <v>3.6753292526511716E-2</v>
      </c>
      <c r="AS66" s="24" t="e">
        <f t="shared" si="39"/>
        <v>#DIV/0!</v>
      </c>
      <c r="AT66" s="24">
        <f t="shared" si="39"/>
        <v>3.6179295961467739E-2</v>
      </c>
      <c r="AU66" s="21"/>
      <c r="AV66" s="24">
        <f t="shared" si="44"/>
        <v>0.50053395238637499</v>
      </c>
      <c r="AW66" s="24">
        <f t="shared" si="44"/>
        <v>0.48918487657685827</v>
      </c>
      <c r="AX66" s="24">
        <f t="shared" si="44"/>
        <v>0.50088049301599713</v>
      </c>
      <c r="AY66" s="24">
        <f t="shared" si="44"/>
        <v>0.59557450511706556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0.28051759204698823</v>
      </c>
      <c r="BE66" s="24">
        <f t="shared" si="42"/>
        <v>0.46657648300239973</v>
      </c>
      <c r="BF66" s="24">
        <f t="shared" si="42"/>
        <v>0.44229460205113336</v>
      </c>
      <c r="BG66" s="24">
        <f t="shared" si="42"/>
        <v>0.6872265977892551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0.50053767021254525</v>
      </c>
      <c r="BM66" s="24">
        <f t="shared" si="46"/>
        <v>0.51725933512778144</v>
      </c>
      <c r="BN66" s="24">
        <f t="shared" si="46"/>
        <v>0.54474885874040213</v>
      </c>
      <c r="BO66" s="24">
        <f t="shared" si="46"/>
        <v>0.50959437635671079</v>
      </c>
      <c r="BP66" s="24" t="e">
        <f t="shared" si="46"/>
        <v>#DIV/0!</v>
      </c>
      <c r="BQ66" s="24">
        <f t="shared" si="46"/>
        <v>0.52145935368052698</v>
      </c>
      <c r="BR66" s="21"/>
      <c r="BS66" s="35">
        <f t="shared" si="11"/>
        <v>44562</v>
      </c>
      <c r="BT66" s="24">
        <f t="shared" si="41"/>
        <v>1.2676935449356275E-2</v>
      </c>
      <c r="BU66" s="24">
        <f t="shared" ref="BU66:BU108" si="49">(D66-D65)/$B65*D$3</f>
        <v>4.7764515310311809E-4</v>
      </c>
      <c r="BV66" s="24">
        <f t="shared" ref="BV66:BV108" si="50">(E66-E65)/$B65*E$3</f>
        <v>3.1462638326955109E-3</v>
      </c>
      <c r="BW66" s="24">
        <f t="shared" si="48"/>
        <v>2.3122831847837548E-3</v>
      </c>
      <c r="BX66" s="24">
        <f t="shared" si="48"/>
        <v>2.0003879707180617E-3</v>
      </c>
      <c r="BY66" s="24">
        <f t="shared" si="48"/>
        <v>3.1497220604848083E-3</v>
      </c>
      <c r="BZ66" s="24">
        <f t="shared" si="48"/>
        <v>4.5707417858132258E-3</v>
      </c>
      <c r="CA66" s="24">
        <f t="shared" si="48"/>
        <v>1.454931829756035E-3</v>
      </c>
      <c r="CB66" s="24">
        <f t="shared" si="48"/>
        <v>3.4515037597726752E-3</v>
      </c>
      <c r="CC66" s="24">
        <f t="shared" si="48"/>
        <v>1.4583080774149877E-4</v>
      </c>
      <c r="CD66" s="24">
        <f t="shared" si="48"/>
        <v>6.0375731758093914E-3</v>
      </c>
      <c r="CE66" s="24">
        <f t="shared" si="48"/>
        <v>1.0811676943212739E-3</v>
      </c>
      <c r="CF66" s="24">
        <f t="shared" si="14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4"/>
        <v>661.13594839999996</v>
      </c>
      <c r="S67" s="19">
        <f t="shared" si="5"/>
        <v>657.51821262528051</v>
      </c>
      <c r="T67" s="19">
        <f t="shared" si="6"/>
        <v>628.92805935169258</v>
      </c>
      <c r="U67" s="19">
        <f t="shared" si="7"/>
        <v>610.82583002499121</v>
      </c>
      <c r="V67" s="19"/>
      <c r="W67" s="20">
        <f t="shared" si="8"/>
        <v>655.51213865723048</v>
      </c>
      <c r="X67" s="21"/>
      <c r="Y67" s="41">
        <f t="shared" si="47"/>
        <v>5.4047108197206484E-2</v>
      </c>
      <c r="Z67" s="24">
        <f t="shared" si="47"/>
        <v>7.489693360067462E-2</v>
      </c>
      <c r="AA67" s="24">
        <f t="shared" si="47"/>
        <v>2.8511778262144016E-2</v>
      </c>
      <c r="AB67" s="24">
        <f t="shared" si="47"/>
        <v>3.7195588333978291E-2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2.6809844697319729E-2</v>
      </c>
      <c r="AH67" s="24">
        <f t="shared" si="47"/>
        <v>3.5130219865516565E-2</v>
      </c>
      <c r="AI67" s="24">
        <f t="shared" si="47"/>
        <v>2.3241101720222757E-2</v>
      </c>
      <c r="AJ67" s="24">
        <f t="shared" si="47"/>
        <v>6.0838443107392504E-2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5.4046543139711689E-2</v>
      </c>
      <c r="AP67" s="24">
        <f t="shared" si="45"/>
        <v>5.7345484354812015E-2</v>
      </c>
      <c r="AQ67" s="24">
        <f t="shared" si="45"/>
        <v>4.4089444376507636E-2</v>
      </c>
      <c r="AR67" s="24">
        <f t="shared" si="39"/>
        <v>3.9470574935852598E-2</v>
      </c>
      <c r="AS67" s="24" t="e">
        <f t="shared" si="39"/>
        <v>#DIV/0!</v>
      </c>
      <c r="AT67" s="24">
        <f t="shared" si="39"/>
        <v>4.4675032144132043E-2</v>
      </c>
      <c r="AU67" s="21"/>
      <c r="AV67" s="24">
        <f t="shared" si="44"/>
        <v>0.51960209479438757</v>
      </c>
      <c r="AW67" s="24">
        <f t="shared" si="44"/>
        <v>0.54515417544360112</v>
      </c>
      <c r="AX67" s="24">
        <f t="shared" si="44"/>
        <v>0.48636238315397984</v>
      </c>
      <c r="AY67" s="24">
        <f t="shared" si="44"/>
        <v>0.57879895052857577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0.29986299496807556</v>
      </c>
      <c r="BE67" s="24">
        <f t="shared" si="42"/>
        <v>0.50428491229393813</v>
      </c>
      <c r="BF67" s="24">
        <f t="shared" si="42"/>
        <v>0.47581511760793194</v>
      </c>
      <c r="BG67" s="24">
        <f t="shared" si="42"/>
        <v>0.70365167756428471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0.5196088074595735</v>
      </c>
      <c r="BM67" s="24">
        <f t="shared" si="46"/>
        <v>0.54596945811493813</v>
      </c>
      <c r="BN67" s="24">
        <f t="shared" si="46"/>
        <v>0.55193040535262083</v>
      </c>
      <c r="BO67" s="24">
        <f t="shared" si="46"/>
        <v>0.51398398289906955</v>
      </c>
      <c r="BP67" s="24" t="e">
        <f t="shared" si="46"/>
        <v>#DIV/0!</v>
      </c>
      <c r="BQ67" s="24">
        <f t="shared" si="46"/>
        <v>0.52884826155981135</v>
      </c>
      <c r="BR67" s="21"/>
      <c r="BS67" s="35">
        <f t="shared" si="11"/>
        <v>44593</v>
      </c>
      <c r="BT67" s="24">
        <f t="shared" si="41"/>
        <v>2.2435494752133682E-2</v>
      </c>
      <c r="BU67" s="24">
        <f t="shared" si="49"/>
        <v>8.1061933654675233E-4</v>
      </c>
      <c r="BV67" s="24">
        <f t="shared" si="50"/>
        <v>4.0929293383419121E-3</v>
      </c>
      <c r="BW67" s="24">
        <f t="shared" si="48"/>
        <v>3.0322325520442104E-3</v>
      </c>
      <c r="BX67" s="24">
        <f t="shared" si="48"/>
        <v>2.5907330049770032E-3</v>
      </c>
      <c r="BY67" s="24">
        <f t="shared" si="48"/>
        <v>3.6849379843997259E-3</v>
      </c>
      <c r="BZ67" s="24">
        <f t="shared" si="48"/>
        <v>8.4143891688962663E-3</v>
      </c>
      <c r="CA67" s="24">
        <f t="shared" si="48"/>
        <v>5.5365155328361267E-4</v>
      </c>
      <c r="CB67" s="24">
        <f t="shared" si="48"/>
        <v>2.2038011916866961E-3</v>
      </c>
      <c r="CC67" s="24">
        <f t="shared" si="48"/>
        <v>3.5436006386017319E-4</v>
      </c>
      <c r="CD67" s="24">
        <f t="shared" si="48"/>
        <v>4.4025646899921384E-3</v>
      </c>
      <c r="CE67" s="24">
        <f t="shared" si="48"/>
        <v>1.470020441760116E-3</v>
      </c>
      <c r="CF67" s="24">
        <f t="shared" si="14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4"/>
        <v>706.05107150999982</v>
      </c>
      <c r="S68" s="19">
        <f t="shared" si="5"/>
        <v>704.6820962902018</v>
      </c>
      <c r="T68" s="19">
        <f t="shared" si="6"/>
        <v>663.72309870912238</v>
      </c>
      <c r="U68" s="19">
        <f t="shared" si="7"/>
        <v>646.07198611210299</v>
      </c>
      <c r="V68" s="19"/>
      <c r="W68" s="20">
        <f t="shared" si="8"/>
        <v>694.02238119739866</v>
      </c>
      <c r="X68" s="21"/>
      <c r="Y68" s="41">
        <f t="shared" si="47"/>
        <v>6.793580602898408E-2</v>
      </c>
      <c r="Z68" s="24">
        <f t="shared" si="47"/>
        <v>9.0546513048172184E-2</v>
      </c>
      <c r="AA68" s="24">
        <f t="shared" si="47"/>
        <v>6.0642552380633319E-2</v>
      </c>
      <c r="AB68" s="24">
        <f t="shared" si="47"/>
        <v>7.5701957303293543E-2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2.1168179784582186E-2</v>
      </c>
      <c r="AH68" s="24">
        <f t="shared" si="47"/>
        <v>3.2753706972245888E-2</v>
      </c>
      <c r="AI68" s="24">
        <f t="shared" si="47"/>
        <v>0.15299493010902698</v>
      </c>
      <c r="AJ68" s="24">
        <f t="shared" si="47"/>
        <v>4.6874524325377864E-2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6.7936289379964876E-2</v>
      </c>
      <c r="AP68" s="24">
        <f t="shared" si="45"/>
        <v>7.1730155544451835E-2</v>
      </c>
      <c r="AQ68" s="24">
        <f t="shared" si="45"/>
        <v>5.5324355210510046E-2</v>
      </c>
      <c r="AR68" s="24">
        <f t="shared" si="39"/>
        <v>5.7702465014732196E-2</v>
      </c>
      <c r="AS68" s="24" t="e">
        <f t="shared" si="39"/>
        <v>#DIV/0!</v>
      </c>
      <c r="AT68" s="24">
        <f t="shared" si="39"/>
        <v>5.8748328626001767E-2</v>
      </c>
      <c r="AU68" s="21"/>
      <c r="AV68" s="24">
        <f t="shared" si="44"/>
        <v>0.55535374927553516</v>
      </c>
      <c r="AW68" s="24">
        <f t="shared" si="44"/>
        <v>0.61620240039423346</v>
      </c>
      <c r="AX68" s="24">
        <f t="shared" si="44"/>
        <v>0.48104720613847207</v>
      </c>
      <c r="AY68" s="24">
        <f t="shared" si="44"/>
        <v>0.61989583891897704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0.31056430417360592</v>
      </c>
      <c r="BE68" s="24">
        <f t="shared" si="42"/>
        <v>0.45825275830426548</v>
      </c>
      <c r="BF68" s="24">
        <f t="shared" si="42"/>
        <v>0.46117229069894594</v>
      </c>
      <c r="BG68" s="24">
        <f t="shared" si="42"/>
        <v>0.71459985647582913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0.5553562642435883</v>
      </c>
      <c r="BM68" s="24">
        <f t="shared" si="46"/>
        <v>0.58591681202342905</v>
      </c>
      <c r="BN68" s="24">
        <f t="shared" si="46"/>
        <v>0.567290409064102</v>
      </c>
      <c r="BO68" s="24">
        <f t="shared" si="46"/>
        <v>0.53065837036547969</v>
      </c>
      <c r="BP68" s="24" t="e">
        <f t="shared" si="46"/>
        <v>#DIV/0!</v>
      </c>
      <c r="BQ68" s="24">
        <f t="shared" si="46"/>
        <v>0.5469031804663671</v>
      </c>
      <c r="BR68" s="21"/>
      <c r="BS68" s="35">
        <f t="shared" si="11"/>
        <v>44621</v>
      </c>
      <c r="BT68" s="24">
        <f t="shared" si="41"/>
        <v>2.7659870781984397E-2</v>
      </c>
      <c r="BU68" s="24">
        <f t="shared" si="49"/>
        <v>1.6823617075920542E-3</v>
      </c>
      <c r="BV68" s="24">
        <f t="shared" si="50"/>
        <v>8.1969174745313515E-3</v>
      </c>
      <c r="BW68" s="24">
        <f t="shared" si="48"/>
        <v>4.7271850008364308E-3</v>
      </c>
      <c r="BX68" s="24">
        <f t="shared" si="48"/>
        <v>3.0745533136241248E-3</v>
      </c>
      <c r="BY68" s="24">
        <f t="shared" si="48"/>
        <v>3.6199376174286392E-3</v>
      </c>
      <c r="BZ68" s="24">
        <f t="shared" si="48"/>
        <v>9.209229970617688E-3</v>
      </c>
      <c r="CA68" s="24">
        <f t="shared" si="48"/>
        <v>4.2584910871453022E-4</v>
      </c>
      <c r="CB68" s="24">
        <f t="shared" si="48"/>
        <v>2.0178411371040133E-3</v>
      </c>
      <c r="CC68" s="24">
        <f t="shared" si="48"/>
        <v>2.2645559484422663E-3</v>
      </c>
      <c r="CD68" s="24">
        <f t="shared" si="48"/>
        <v>3.4139232744588173E-3</v>
      </c>
      <c r="CE68" s="24">
        <f t="shared" si="48"/>
        <v>1.6430106381916741E-3</v>
      </c>
      <c r="CF68" s="24">
        <f t="shared" si="14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4"/>
        <v>747.33728539000015</v>
      </c>
      <c r="S69" s="19">
        <f t="shared" si="5"/>
        <v>747.77546350037392</v>
      </c>
      <c r="T69" s="19">
        <f t="shared" si="6"/>
        <v>709.142399483649</v>
      </c>
      <c r="U69" s="19">
        <f t="shared" si="7"/>
        <v>690.1980285969297</v>
      </c>
      <c r="V69" s="19"/>
      <c r="W69" s="20">
        <f t="shared" si="8"/>
        <v>737.70261103672533</v>
      </c>
      <c r="X69" s="21"/>
      <c r="Y69" s="41">
        <f t="shared" si="47"/>
        <v>5.8474493093167323E-2</v>
      </c>
      <c r="Z69" s="24">
        <f t="shared" si="47"/>
        <v>5.6166151326617175E-2</v>
      </c>
      <c r="AA69" s="24">
        <f t="shared" si="47"/>
        <v>3.1049343272725016E-2</v>
      </c>
      <c r="AB69" s="24">
        <f t="shared" si="47"/>
        <v>9.4772003900152946E-2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3.4213418473219459E-2</v>
      </c>
      <c r="AH69" s="24">
        <f t="shared" si="47"/>
        <v>3.4930749555367901E-2</v>
      </c>
      <c r="AI69" s="24">
        <f t="shared" si="47"/>
        <v>5.593367012584749E-2</v>
      </c>
      <c r="AJ69" s="24">
        <f t="shared" si="47"/>
        <v>6.8905478112905039E-2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5.8474826462203922E-2</v>
      </c>
      <c r="AP69" s="24">
        <f t="shared" si="45"/>
        <v>6.1152919078031331E-2</v>
      </c>
      <c r="AQ69" s="24">
        <f t="shared" si="45"/>
        <v>6.8431098545256086E-2</v>
      </c>
      <c r="AR69" s="24">
        <f t="shared" si="39"/>
        <v>6.8298956514684983E-2</v>
      </c>
      <c r="AS69" s="24" t="e">
        <f t="shared" si="39"/>
        <v>#DIV/0!</v>
      </c>
      <c r="AT69" s="24">
        <f t="shared" si="39"/>
        <v>6.2937782732546799E-2</v>
      </c>
      <c r="AU69" s="21"/>
      <c r="AV69" s="24">
        <f t="shared" si="44"/>
        <v>0.58041114679300665</v>
      </c>
      <c r="AW69" s="24">
        <f t="shared" si="44"/>
        <v>0.63191232169235034</v>
      </c>
      <c r="AX69" s="24">
        <f t="shared" si="44"/>
        <v>0.47543709089610386</v>
      </c>
      <c r="AY69" s="24">
        <f t="shared" si="44"/>
        <v>0.67495405774977035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0.33788927848431616</v>
      </c>
      <c r="BE69" s="24">
        <f t="shared" si="42"/>
        <v>0.49169512096559709</v>
      </c>
      <c r="BF69" s="24">
        <f t="shared" si="42"/>
        <v>0.53574556192344991</v>
      </c>
      <c r="BG69" s="24">
        <f t="shared" si="42"/>
        <v>0.73635168031277898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0.58041644258983349</v>
      </c>
      <c r="BM69" s="24">
        <f t="shared" si="46"/>
        <v>0.61356293326894584</v>
      </c>
      <c r="BN69" s="24">
        <f t="shared" si="46"/>
        <v>0.60876108717680766</v>
      </c>
      <c r="BO69" s="24">
        <f t="shared" si="46"/>
        <v>0.57647397007573198</v>
      </c>
      <c r="BP69" s="24" t="e">
        <f t="shared" si="46"/>
        <v>#DIV/0!</v>
      </c>
      <c r="BQ69" s="24">
        <f t="shared" si="46"/>
        <v>0.577747997628137</v>
      </c>
      <c r="BR69" s="21"/>
      <c r="BS69" s="35">
        <f t="shared" si="11"/>
        <v>44652</v>
      </c>
      <c r="BT69" s="24">
        <f t="shared" si="41"/>
        <v>1.7520727211233794E-2</v>
      </c>
      <c r="BU69" s="24">
        <f t="shared" si="49"/>
        <v>8.5549646723508913E-4</v>
      </c>
      <c r="BV69" s="24">
        <f t="shared" si="50"/>
        <v>1.0336424309660187E-2</v>
      </c>
      <c r="BW69" s="24">
        <f t="shared" si="48"/>
        <v>2.835415431824161E-3</v>
      </c>
      <c r="BX69" s="24">
        <f t="shared" si="48"/>
        <v>3.5277529994899876E-3</v>
      </c>
      <c r="BY69" s="24">
        <f t="shared" si="48"/>
        <v>5.7759708535387267E-3</v>
      </c>
      <c r="BZ69" s="24">
        <f t="shared" si="48"/>
        <v>7.5097245750619145E-3</v>
      </c>
      <c r="CA69" s="24">
        <f t="shared" si="48"/>
        <v>6.5814384210331853E-4</v>
      </c>
      <c r="CB69" s="24">
        <f t="shared" si="48"/>
        <v>2.0810668529393393E-3</v>
      </c>
      <c r="CC69" s="24">
        <f t="shared" si="48"/>
        <v>8.9384369666277116E-4</v>
      </c>
      <c r="CD69" s="24">
        <f t="shared" si="48"/>
        <v>4.9194903929784027E-3</v>
      </c>
      <c r="CE69" s="24">
        <f t="shared" si="48"/>
        <v>1.5598895960508838E-3</v>
      </c>
      <c r="CF69" s="24">
        <f t="shared" si="14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51">+SUMPRODUCT($C$3:$N$3,C70:N70)</f>
        <v>786.33735300999979</v>
      </c>
      <c r="S70" s="19">
        <f t="shared" ref="S70:S113" si="52">+($C$3*$C70+$D$3*$D70+$E$3*$E70+$G$3*$G70+$K$3*$K70+$M$3*$M70+$N$3*$N70)/SUM($C$3:$E$3,$G$3,$K$3,$M$3:$N$3)</f>
        <v>787.2274156469706</v>
      </c>
      <c r="T70" s="19">
        <f t="shared" ref="T70:T113" si="53">+($E$3*$E70+$G$3*$G70+$K$3*$K70+$M$3*$M70+$N$3*$N70)/SUM($E$3,$G$3,$K$3,$M$3:$N$3)</f>
        <v>754.21027839931162</v>
      </c>
      <c r="U70" s="19">
        <f t="shared" ref="U70:U113" si="54">+($E$3*$E70+$G$3*$G70+$K$3*$K70+$N$3*$N70)/SUM($E$3,$G$3,$K$3,$N$3)</f>
        <v>733.53180810424863</v>
      </c>
      <c r="V70" s="19"/>
      <c r="W70" s="20">
        <f t="shared" ref="W70:W113" si="55">($E$3*$E70+SUMPRODUCT($G$3:$L$3,$G70:$L70)+$N$3*$N70)/SUM($E$3,$G$3:$L$3,$N$3)</f>
        <v>782.94742643458289</v>
      </c>
      <c r="X70" s="21"/>
      <c r="Y70" s="41">
        <f t="shared" si="47"/>
        <v>5.2185573982037603E-2</v>
      </c>
      <c r="Z70" s="24">
        <f t="shared" si="47"/>
        <v>4.0227088441904923E-2</v>
      </c>
      <c r="AA70" s="24">
        <f t="shared" si="47"/>
        <v>6.5072632491535609E-2</v>
      </c>
      <c r="AB70" s="24">
        <f t="shared" si="47"/>
        <v>8.4886561266742877E-2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3.4593266826270286E-2</v>
      </c>
      <c r="AH70" s="24">
        <f t="shared" si="47"/>
        <v>4.2210132679337153E-2</v>
      </c>
      <c r="AI70" s="24">
        <f t="shared" si="47"/>
        <v>4.0534910409575353E-2</v>
      </c>
      <c r="AJ70" s="24">
        <f t="shared" si="47"/>
        <v>6.6308469961298355E-2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5.2185363131785012E-2</v>
      </c>
      <c r="AP70" s="24">
        <f t="shared" si="45"/>
        <v>5.275908888735148E-2</v>
      </c>
      <c r="AQ70" s="24">
        <f t="shared" si="45"/>
        <v>6.3552650283607459E-2</v>
      </c>
      <c r="AR70" s="24">
        <f t="shared" si="39"/>
        <v>6.2784559955075592E-2</v>
      </c>
      <c r="AS70" s="24" t="e">
        <f t="shared" si="39"/>
        <v>#DIV/0!</v>
      </c>
      <c r="AT70" s="24">
        <f t="shared" si="39"/>
        <v>6.1332052674007764E-2</v>
      </c>
      <c r="AU70" s="21"/>
      <c r="AV70" s="24">
        <f t="shared" si="44"/>
        <v>0.60454685043426992</v>
      </c>
      <c r="AW70" s="24">
        <f t="shared" si="44"/>
        <v>0.6419108030670535</v>
      </c>
      <c r="AX70" s="24">
        <f t="shared" si="44"/>
        <v>0.53944055246049083</v>
      </c>
      <c r="AY70" s="24">
        <f t="shared" si="44"/>
        <v>0.77115852611763924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0.38112502831180839</v>
      </c>
      <c r="BE70" s="24">
        <f t="shared" si="42"/>
        <v>0.50157913429947287</v>
      </c>
      <c r="BF70" s="24">
        <f t="shared" si="42"/>
        <v>0.50906795052838771</v>
      </c>
      <c r="BG70" s="24">
        <f t="shared" si="42"/>
        <v>0.77191396949935243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0.60455066105935695</v>
      </c>
      <c r="BM70" s="24">
        <f t="shared" si="46"/>
        <v>0.64541445082912685</v>
      </c>
      <c r="BN70" s="24">
        <f t="shared" si="46"/>
        <v>0.65794428287224704</v>
      </c>
      <c r="BO70" s="24">
        <f t="shared" si="46"/>
        <v>0.62865061375521258</v>
      </c>
      <c r="BP70" s="24" t="e">
        <f t="shared" si="46"/>
        <v>#DIV/0!</v>
      </c>
      <c r="BQ70" s="24">
        <f t="shared" si="46"/>
        <v>0.60327174313748499</v>
      </c>
      <c r="BR70" s="21"/>
      <c r="BS70" s="35">
        <f t="shared" ref="BS70:BS95" si="56">+A70</f>
        <v>44682</v>
      </c>
      <c r="BT70" s="24">
        <f t="shared" si="41"/>
        <v>1.2521256447629575E-2</v>
      </c>
      <c r="BU70" s="24">
        <f t="shared" si="49"/>
        <v>1.7464784492050112E-3</v>
      </c>
      <c r="BV70" s="24">
        <f t="shared" si="50"/>
        <v>9.5757432244108938E-3</v>
      </c>
      <c r="BW70" s="24">
        <f t="shared" si="48"/>
        <v>1.4855720686057631E-3</v>
      </c>
      <c r="BX70" s="24">
        <f t="shared" si="48"/>
        <v>2.6908476810611572E-3</v>
      </c>
      <c r="BY70" s="24">
        <f t="shared" si="48"/>
        <v>5.5784650878311949E-3</v>
      </c>
      <c r="BZ70" s="24">
        <f t="shared" si="48"/>
        <v>8.5345387150810529E-3</v>
      </c>
      <c r="CA70" s="24">
        <f t="shared" si="48"/>
        <v>6.501981070941087E-4</v>
      </c>
      <c r="CB70" s="24">
        <f t="shared" si="48"/>
        <v>2.4588143439946276E-3</v>
      </c>
      <c r="CC70" s="24">
        <f t="shared" si="48"/>
        <v>6.462100736697986E-4</v>
      </c>
      <c r="CD70" s="24">
        <f t="shared" si="48"/>
        <v>4.7807306847423049E-3</v>
      </c>
      <c r="CE70" s="24">
        <f t="shared" si="48"/>
        <v>1.5157391272583329E-3</v>
      </c>
      <c r="CF70" s="24">
        <f t="shared" si="14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51"/>
        <v>827.98386951999987</v>
      </c>
      <c r="S71" s="19">
        <f t="shared" si="52"/>
        <v>826.21415611069551</v>
      </c>
      <c r="T71" s="19">
        <f t="shared" si="53"/>
        <v>793.79997165806094</v>
      </c>
      <c r="U71" s="19">
        <f t="shared" si="54"/>
        <v>770.05093402356306</v>
      </c>
      <c r="V71" s="19"/>
      <c r="W71" s="20">
        <f t="shared" si="55"/>
        <v>825.21909223412399</v>
      </c>
      <c r="X71" s="21"/>
      <c r="Y71" s="41">
        <f t="shared" si="47"/>
        <v>5.2963880800524832E-2</v>
      </c>
      <c r="Z71" s="24">
        <f t="shared" si="47"/>
        <v>4.5558096726657782E-2</v>
      </c>
      <c r="AA71" s="24">
        <f t="shared" si="47"/>
        <v>5.7926328449335873E-2</v>
      </c>
      <c r="AB71" s="24">
        <f t="shared" si="47"/>
        <v>4.5940152196934037E-2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4.6288776577660951E-3</v>
      </c>
      <c r="AH71" s="24">
        <f t="shared" si="47"/>
        <v>4.5210468295976192E-2</v>
      </c>
      <c r="AI71" s="24">
        <f t="shared" si="47"/>
        <v>4.2556182414510646E-2</v>
      </c>
      <c r="AJ71" s="24">
        <f t="shared" si="47"/>
        <v>6.2169216286409368E-2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5.2962658266941576E-2</v>
      </c>
      <c r="AP71" s="24">
        <f t="shared" si="45"/>
        <v>4.9524114237922356E-2</v>
      </c>
      <c r="AQ71" s="24">
        <f t="shared" si="45"/>
        <v>5.2491585427305587E-2</v>
      </c>
      <c r="AR71" s="24">
        <f t="shared" si="39"/>
        <v>4.9785333799900355E-2</v>
      </c>
      <c r="AS71" s="24" t="e">
        <f t="shared" si="39"/>
        <v>#DIV/0!</v>
      </c>
      <c r="AT71" s="24">
        <f t="shared" si="39"/>
        <v>5.3990426907767564E-2</v>
      </c>
      <c r="AU71" s="21"/>
      <c r="AV71" s="24">
        <f t="shared" si="44"/>
        <v>0.63165628846992483</v>
      </c>
      <c r="AW71" s="24">
        <f t="shared" si="44"/>
        <v>0.65185810980065306</v>
      </c>
      <c r="AX71" s="24">
        <f t="shared" si="44"/>
        <v>0.54062617571603999</v>
      </c>
      <c r="AY71" s="24">
        <f t="shared" si="44"/>
        <v>0.77929402790251134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0.2951108814974126</v>
      </c>
      <c r="BE71" s="24">
        <f t="shared" si="42"/>
        <v>0.52560342380628011</v>
      </c>
      <c r="BF71" s="24">
        <f t="shared" si="42"/>
        <v>0.5438617427181609</v>
      </c>
      <c r="BG71" s="24">
        <f t="shared" si="42"/>
        <v>0.81273603784215243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0.6316595789053463</v>
      </c>
      <c r="BM71" s="24">
        <f t="shared" si="46"/>
        <v>0.66393370270215812</v>
      </c>
      <c r="BN71" s="24">
        <f t="shared" si="46"/>
        <v>0.68622698477740651</v>
      </c>
      <c r="BO71" s="24">
        <f t="shared" si="46"/>
        <v>0.65357546592751259</v>
      </c>
      <c r="BP71" s="24" t="e">
        <f t="shared" si="46"/>
        <v>#DIV/0!</v>
      </c>
      <c r="BQ71" s="24">
        <f t="shared" si="46"/>
        <v>0.63679965720933374</v>
      </c>
      <c r="BR71" s="21"/>
      <c r="BS71" s="35">
        <f t="shared" si="56"/>
        <v>44713</v>
      </c>
      <c r="BT71" s="24">
        <f t="shared" si="41"/>
        <v>1.4019441034522719E-2</v>
      </c>
      <c r="BU71" s="24">
        <f t="shared" si="49"/>
        <v>1.5737209974551992E-3</v>
      </c>
      <c r="BV71" s="24">
        <f t="shared" si="50"/>
        <v>5.3434034578280836E-3</v>
      </c>
      <c r="BW71" s="24">
        <f t="shared" si="48"/>
        <v>4.7221530488176337E-3</v>
      </c>
      <c r="BX71" s="24">
        <f t="shared" si="48"/>
        <v>3.6938437648113254E-3</v>
      </c>
      <c r="BY71" s="24">
        <f t="shared" si="48"/>
        <v>6.0869974925894868E-3</v>
      </c>
      <c r="BZ71" s="24">
        <f t="shared" si="48"/>
        <v>8.2523987119715522E-3</v>
      </c>
      <c r="CA71" s="24">
        <f t="shared" si="48"/>
        <v>8.5547462316673889E-5</v>
      </c>
      <c r="CB71" s="24">
        <f t="shared" si="48"/>
        <v>2.608620929304814E-3</v>
      </c>
      <c r="CC71" s="24">
        <f t="shared" si="48"/>
        <v>6.7092114685449785E-4</v>
      </c>
      <c r="CD71" s="24">
        <f t="shared" si="48"/>
        <v>4.5424607213259346E-3</v>
      </c>
      <c r="CE71" s="24">
        <f t="shared" si="48"/>
        <v>1.3623583087969467E-3</v>
      </c>
      <c r="CF71" s="24">
        <f t="shared" ref="CF71:CF95" si="57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51"/>
        <v>888.69016386999988</v>
      </c>
      <c r="S72" s="19">
        <f t="shared" si="52"/>
        <v>889.60764463724729</v>
      </c>
      <c r="T72" s="19">
        <f t="shared" si="53"/>
        <v>868.15914021801507</v>
      </c>
      <c r="U72" s="19">
        <f t="shared" si="54"/>
        <v>844.14631731524469</v>
      </c>
      <c r="V72" s="19"/>
      <c r="W72" s="20">
        <f t="shared" si="55"/>
        <v>894.41599669089533</v>
      </c>
      <c r="X72" s="21"/>
      <c r="Y72" s="41">
        <f t="shared" si="47"/>
        <v>7.3314861451222235E-2</v>
      </c>
      <c r="Z72" s="24">
        <f t="shared" si="47"/>
        <v>5.9816459678226463E-2</v>
      </c>
      <c r="AA72" s="24">
        <f t="shared" si="47"/>
        <v>5.8541989891226054E-2</v>
      </c>
      <c r="AB72" s="24">
        <f t="shared" si="47"/>
        <v>9.0150115770149863E-2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7.2995588438652392E-2</v>
      </c>
      <c r="AH72" s="24">
        <f t="shared" si="47"/>
        <v>0.12782179693774776</v>
      </c>
      <c r="AI72" s="24">
        <f t="shared" si="47"/>
        <v>8.621372139123773E-2</v>
      </c>
      <c r="AJ72" s="24">
        <f t="shared" si="47"/>
        <v>8.4674900186438418E-2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7.3318208946742791E-2</v>
      </c>
      <c r="AP72" s="24">
        <f t="shared" si="45"/>
        <v>7.6727671703144207E-2</v>
      </c>
      <c r="AQ72" s="24">
        <f t="shared" si="45"/>
        <v>9.3674944841123375E-2</v>
      </c>
      <c r="AR72" s="24">
        <f t="shared" si="39"/>
        <v>9.6221405647193725E-2</v>
      </c>
      <c r="AS72" s="24" t="e">
        <f t="shared" si="39"/>
        <v>#DIV/0!</v>
      </c>
      <c r="AT72" s="24">
        <f t="shared" si="39"/>
        <v>8.3852767232316383E-2</v>
      </c>
      <c r="AU72" s="21"/>
      <c r="AV72" s="24">
        <f t="shared" si="44"/>
        <v>0.69749322732632235</v>
      </c>
      <c r="AW72" s="24">
        <f t="shared" si="44"/>
        <v>0.6947773475853678</v>
      </c>
      <c r="AX72" s="24">
        <f t="shared" si="44"/>
        <v>0.59713165360103182</v>
      </c>
      <c r="AY72" s="24">
        <f t="shared" si="44"/>
        <v>0.87792065518824924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0.39631428061790674</v>
      </c>
      <c r="BE72" s="24">
        <f t="shared" si="42"/>
        <v>0.66694347584503078</v>
      </c>
      <c r="BF72" s="24">
        <f t="shared" si="42"/>
        <v>0.65461264997230617</v>
      </c>
      <c r="BG72" s="24">
        <f t="shared" si="42"/>
        <v>0.8829562966927853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0.69750277561302965</v>
      </c>
      <c r="BM72" s="24">
        <f t="shared" si="46"/>
        <v>0.73470422161962623</v>
      </c>
      <c r="BN72" s="24">
        <f t="shared" si="46"/>
        <v>0.78409181413802598</v>
      </c>
      <c r="BO72" s="24">
        <f t="shared" si="46"/>
        <v>0.75824698982766137</v>
      </c>
      <c r="BP72" s="24" t="e">
        <f t="shared" si="46"/>
        <v>#DIV/0!</v>
      </c>
      <c r="BQ72" s="24">
        <f t="shared" si="46"/>
        <v>0.72050703382723658</v>
      </c>
      <c r="BR72" s="21"/>
      <c r="BS72" s="35">
        <f t="shared" si="56"/>
        <v>44743</v>
      </c>
      <c r="BT72" s="24">
        <f t="shared" si="41"/>
        <v>1.8277657146666657E-2</v>
      </c>
      <c r="BU72" s="24">
        <f t="shared" si="49"/>
        <v>1.5979425775835979E-3</v>
      </c>
      <c r="BV72" s="24">
        <f t="shared" si="50"/>
        <v>1.0415621453792358E-2</v>
      </c>
      <c r="BW72" s="24">
        <f t="shared" si="48"/>
        <v>3.5093385339950377E-3</v>
      </c>
      <c r="BX72" s="24">
        <f t="shared" si="48"/>
        <v>5.1620485190046594E-3</v>
      </c>
      <c r="BY72" s="24">
        <f t="shared" si="48"/>
        <v>5.8700072898797201E-3</v>
      </c>
      <c r="BZ72" s="24">
        <f t="shared" si="48"/>
        <v>1.0122794859692766E-2</v>
      </c>
      <c r="CA72" s="24">
        <f t="shared" si="48"/>
        <v>1.2871235192582757E-3</v>
      </c>
      <c r="CB72" s="24">
        <f t="shared" si="48"/>
        <v>7.3209453365301238E-3</v>
      </c>
      <c r="CC72" s="24">
        <f t="shared" si="48"/>
        <v>1.3457711209651415E-3</v>
      </c>
      <c r="CD72" s="24">
        <f t="shared" si="48"/>
        <v>6.2409502109427462E-3</v>
      </c>
      <c r="CE72" s="24">
        <f t="shared" si="48"/>
        <v>2.1668279796115231E-3</v>
      </c>
      <c r="CF72" s="24">
        <f t="shared" si="57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51"/>
        <v>946.04720675999999</v>
      </c>
      <c r="S73" s="19">
        <f t="shared" si="52"/>
        <v>955.96016050860112</v>
      </c>
      <c r="T73" s="19">
        <f t="shared" si="53"/>
        <v>934.07511483075155</v>
      </c>
      <c r="U73" s="19">
        <f t="shared" si="54"/>
        <v>910.19652224205652</v>
      </c>
      <c r="V73" s="19"/>
      <c r="W73" s="20">
        <f t="shared" si="55"/>
        <v>947.97982995409336</v>
      </c>
      <c r="X73" s="21"/>
      <c r="Y73" s="41">
        <f t="shared" si="47"/>
        <v>6.4539428696940737E-2</v>
      </c>
      <c r="Z73" s="24">
        <f t="shared" si="47"/>
        <v>7.3844900229531829E-2</v>
      </c>
      <c r="AA73" s="24">
        <f t="shared" si="47"/>
        <v>6.5945946429914359E-2</v>
      </c>
      <c r="AB73" s="24">
        <f t="shared" si="47"/>
        <v>8.7825024972332244E-2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4.4428563699686174E-2</v>
      </c>
      <c r="AH73" s="24">
        <f t="shared" si="47"/>
        <v>5.7436484413379896E-2</v>
      </c>
      <c r="AI73" s="24">
        <f t="shared" si="47"/>
        <v>7.7582577031715116E-2</v>
      </c>
      <c r="AJ73" s="24">
        <f t="shared" si="47"/>
        <v>6.7643380940711983E-2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6.4541102424523267E-2</v>
      </c>
      <c r="AP73" s="24">
        <f t="shared" si="45"/>
        <v>7.4586269881269152E-2</v>
      </c>
      <c r="AQ73" s="24">
        <f t="shared" si="45"/>
        <v>7.5926142522882989E-2</v>
      </c>
      <c r="AR73" s="24">
        <f t="shared" si="39"/>
        <v>7.8244971958037368E-2</v>
      </c>
      <c r="AS73" s="24" t="e">
        <f t="shared" si="39"/>
        <v>#DIV/0!</v>
      </c>
      <c r="AT73" s="24">
        <f t="shared" si="39"/>
        <v>5.9886935677995634E-2</v>
      </c>
      <c r="AU73" s="21"/>
      <c r="AV73" s="24">
        <f t="shared" si="44"/>
        <v>0.77548676039135644</v>
      </c>
      <c r="AW73" s="24">
        <f t="shared" si="44"/>
        <v>0.799328082762643</v>
      </c>
      <c r="AX73" s="24">
        <f t="shared" si="44"/>
        <v>0.67720362400831546</v>
      </c>
      <c r="AY73" s="24">
        <f t="shared" si="44"/>
        <v>1.0035337741423316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0.43778329534570837</v>
      </c>
      <c r="BE73" s="24">
        <f t="shared" si="42"/>
        <v>0.71674691958131675</v>
      </c>
      <c r="BF73" s="24">
        <f t="shared" si="42"/>
        <v>0.75262529343651985</v>
      </c>
      <c r="BG73" s="24">
        <f t="shared" si="42"/>
        <v>0.96745351516948697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0.7754970116132136</v>
      </c>
      <c r="BM73" s="24">
        <f t="shared" si="46"/>
        <v>0.83010852045238637</v>
      </c>
      <c r="BN73" s="24">
        <f t="shared" si="46"/>
        <v>0.87178765087050403</v>
      </c>
      <c r="BO73" s="24">
        <f t="shared" si="46"/>
        <v>0.84689353000623191</v>
      </c>
      <c r="BP73" s="24" t="e">
        <f t="shared" si="46"/>
        <v>#DIV/0!</v>
      </c>
      <c r="BQ73" s="24">
        <f t="shared" si="46"/>
        <v>0.77370503964519832</v>
      </c>
      <c r="BR73" s="21"/>
      <c r="BS73" s="35">
        <f t="shared" si="56"/>
        <v>44774</v>
      </c>
      <c r="BT73" s="24">
        <f t="shared" si="41"/>
        <v>2.2280444293062571E-2</v>
      </c>
      <c r="BU73" s="24">
        <f t="shared" si="49"/>
        <v>1.7752631619811217E-3</v>
      </c>
      <c r="BV73" s="24">
        <f t="shared" si="50"/>
        <v>1.0306147248283635E-2</v>
      </c>
      <c r="BW73" s="24">
        <f t="shared" si="48"/>
        <v>3.9359398097246782E-3</v>
      </c>
      <c r="BX73" s="24">
        <f t="shared" si="48"/>
        <v>4.7402072934033925E-3</v>
      </c>
      <c r="BY73" s="24">
        <f t="shared" si="48"/>
        <v>3.8273839242121545E-3</v>
      </c>
      <c r="BZ73" s="24">
        <f t="shared" si="48"/>
        <v>4.856424489792237E-3</v>
      </c>
      <c r="CA73" s="24">
        <f t="shared" si="48"/>
        <v>7.8317114730398513E-4</v>
      </c>
      <c r="CB73" s="24">
        <f t="shared" si="48"/>
        <v>3.4567139007385655E-3</v>
      </c>
      <c r="CC73" s="24">
        <f t="shared" si="48"/>
        <v>1.2255954950913229E-3</v>
      </c>
      <c r="CD73" s="24">
        <f t="shared" si="48"/>
        <v>5.0384131705835562E-3</v>
      </c>
      <c r="CE73" s="24">
        <f t="shared" si="48"/>
        <v>2.3145606900493196E-3</v>
      </c>
      <c r="CF73" s="24">
        <f t="shared" si="57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51"/>
        <v>1003.4045077299999</v>
      </c>
      <c r="S74" s="19">
        <f t="shared" si="52"/>
        <v>1023.6047808077783</v>
      </c>
      <c r="T74" s="19">
        <f t="shared" si="53"/>
        <v>1003.9065967297763</v>
      </c>
      <c r="U74" s="19">
        <f t="shared" si="54"/>
        <v>986.21163484469832</v>
      </c>
      <c r="V74" s="19"/>
      <c r="W74" s="20">
        <f t="shared" si="55"/>
        <v>1007.7074410864576</v>
      </c>
      <c r="X74" s="21"/>
      <c r="Y74" s="41">
        <f t="shared" si="47"/>
        <v>6.0629580850222631E-2</v>
      </c>
      <c r="Z74" s="24">
        <f t="shared" si="47"/>
        <v>6.4246199898692957E-2</v>
      </c>
      <c r="AA74" s="24">
        <f t="shared" si="47"/>
        <v>9.3256052297551406E-2</v>
      </c>
      <c r="AB74" s="24">
        <f t="shared" si="47"/>
        <v>0.10782564279626117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3.6619893411035331E-2</v>
      </c>
      <c r="AH74" s="24">
        <f t="shared" si="47"/>
        <v>5.7872836125425042E-2</v>
      </c>
      <c r="AI74" s="24">
        <f t="shared" si="47"/>
        <v>3.8589388684358905E-2</v>
      </c>
      <c r="AJ74" s="24">
        <f t="shared" si="47"/>
        <v>4.3176905580305514E-2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6.0628370931336217E-2</v>
      </c>
      <c r="AP74" s="24">
        <f t="shared" si="45"/>
        <v>7.0760919851710291E-2</v>
      </c>
      <c r="AQ74" s="24">
        <f t="shared" si="45"/>
        <v>7.4760028171479309E-2</v>
      </c>
      <c r="AR74" s="24">
        <f t="shared" si="39"/>
        <v>8.3515054985484172E-2</v>
      </c>
      <c r="AS74" s="24" t="e">
        <f t="shared" si="39"/>
        <v>#DIV/0!</v>
      </c>
      <c r="AT74" s="24">
        <f t="shared" si="39"/>
        <v>6.3005149735365862E-2</v>
      </c>
      <c r="AU74" s="21"/>
      <c r="AV74" s="24">
        <f t="shared" si="44"/>
        <v>0.83060146474811303</v>
      </c>
      <c r="AW74" s="24">
        <f t="shared" si="44"/>
        <v>0.86965299406669505</v>
      </c>
      <c r="AX74" s="24">
        <f t="shared" si="44"/>
        <v>0.73633476474624326</v>
      </c>
      <c r="AY74" s="24">
        <f t="shared" si="44"/>
        <v>1.0959971653285674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0.46224068272550123</v>
      </c>
      <c r="BE74" s="24">
        <f t="shared" si="42"/>
        <v>0.77526011934125028</v>
      </c>
      <c r="BF74" s="24">
        <f t="shared" si="42"/>
        <v>0.77311543587244236</v>
      </c>
      <c r="BG74" s="24">
        <f t="shared" si="42"/>
        <v>1.0091896164390821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0.83061245075747747</v>
      </c>
      <c r="BM74" s="24">
        <f t="shared" si="46"/>
        <v>0.90044367978340922</v>
      </c>
      <c r="BN74" s="24">
        <f t="shared" si="46"/>
        <v>0.94309461643051185</v>
      </c>
      <c r="BO74" s="24">
        <f t="shared" si="46"/>
        <v>0.92618355832785482</v>
      </c>
      <c r="BP74" s="24" t="e">
        <f t="shared" si="46"/>
        <v>#DIV/0!</v>
      </c>
      <c r="BQ74" s="24">
        <f t="shared" si="46"/>
        <v>0.82778575961781553</v>
      </c>
      <c r="BR74" s="21"/>
      <c r="BS74" s="35">
        <f t="shared" si="56"/>
        <v>44805</v>
      </c>
      <c r="BT74" s="24">
        <f t="shared" si="41"/>
        <v>1.9553773975802786E-2</v>
      </c>
      <c r="BU74" s="24">
        <f t="shared" si="49"/>
        <v>2.5137674222933488E-3</v>
      </c>
      <c r="BV74" s="24">
        <f t="shared" si="50"/>
        <v>1.2929966830786279E-2</v>
      </c>
      <c r="BW74" s="24">
        <f t="shared" si="48"/>
        <v>2.3287263994385119E-3</v>
      </c>
      <c r="BX74" s="24">
        <f t="shared" si="48"/>
        <v>4.1840556921457252E-3</v>
      </c>
      <c r="BY74" s="24">
        <f t="shared" si="48"/>
        <v>4.4751924300624173E-3</v>
      </c>
      <c r="BZ74" s="24">
        <f t="shared" si="48"/>
        <v>4.7745642444754948E-3</v>
      </c>
      <c r="CA74" s="24">
        <f t="shared" si="48"/>
        <v>6.3332768181231791E-4</v>
      </c>
      <c r="CB74" s="24">
        <f t="shared" si="48"/>
        <v>3.4597354496235951E-3</v>
      </c>
      <c r="CC74" s="24">
        <f t="shared" si="48"/>
        <v>6.1707743077062897E-4</v>
      </c>
      <c r="CD74" s="24">
        <f t="shared" si="48"/>
        <v>3.2254064232848287E-3</v>
      </c>
      <c r="CE74" s="24">
        <f t="shared" si="48"/>
        <v>1.9320852632713828E-3</v>
      </c>
      <c r="CF74" s="24">
        <f t="shared" si="57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51"/>
        <v>1063.4795825200001</v>
      </c>
      <c r="S75" s="19">
        <f t="shared" si="52"/>
        <v>1082.207675691847</v>
      </c>
      <c r="T75" s="19">
        <f t="shared" si="53"/>
        <v>1060.8470029833622</v>
      </c>
      <c r="U75" s="19">
        <f t="shared" si="54"/>
        <v>1044.3960231702965</v>
      </c>
      <c r="V75" s="19"/>
      <c r="W75" s="20">
        <f t="shared" si="55"/>
        <v>1070.6991945868403</v>
      </c>
      <c r="X75" s="21"/>
      <c r="Y75" s="41">
        <f t="shared" si="47"/>
        <v>5.9873107604006215E-2</v>
      </c>
      <c r="Z75" s="24">
        <f t="shared" si="47"/>
        <v>5.8955415387933918E-2</v>
      </c>
      <c r="AA75" s="24">
        <f t="shared" si="47"/>
        <v>4.520904398565162E-2</v>
      </c>
      <c r="AB75" s="24">
        <f t="shared" si="47"/>
        <v>6.6479262977418907E-2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0.10699696147472149</v>
      </c>
      <c r="AH75" s="24">
        <f t="shared" si="47"/>
        <v>4.4667465847702648E-2</v>
      </c>
      <c r="AI75" s="24">
        <f t="shared" si="47"/>
        <v>2.317873572009943E-2</v>
      </c>
      <c r="AJ75" s="24">
        <f t="shared" si="47"/>
        <v>4.8179430625734154E-2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5.987124268148647E-2</v>
      </c>
      <c r="AP75" s="24">
        <f t="shared" si="45"/>
        <v>5.7251486103671922E-2</v>
      </c>
      <c r="AQ75" s="24">
        <f t="shared" si="45"/>
        <v>5.6718828663014254E-2</v>
      </c>
      <c r="AR75" s="24">
        <f t="shared" si="39"/>
        <v>5.8997872535503593E-2</v>
      </c>
      <c r="AS75" s="24" t="e">
        <f t="shared" si="39"/>
        <v>#DIV/0!</v>
      </c>
      <c r="AT75" s="24">
        <f t="shared" si="39"/>
        <v>6.250996165362066E-2</v>
      </c>
      <c r="AU75" s="21"/>
      <c r="AV75" s="24">
        <f t="shared" si="44"/>
        <v>0.88175679620978498</v>
      </c>
      <c r="AW75" s="24">
        <f t="shared" si="44"/>
        <v>0.9311084374190306</v>
      </c>
      <c r="AX75" s="24">
        <f t="shared" si="44"/>
        <v>0.76587106280580985</v>
      </c>
      <c r="AY75" s="24">
        <f t="shared" si="44"/>
        <v>1.1761386584602924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0.59870676627588026</v>
      </c>
      <c r="BE75" s="24">
        <f t="shared" si="42"/>
        <v>0.78862189487651602</v>
      </c>
      <c r="BF75" s="24">
        <f t="shared" si="42"/>
        <v>0.74336113146855642</v>
      </c>
      <c r="BG75" s="24">
        <f t="shared" si="42"/>
        <v>1.0411220313591247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0.88176530476324722</v>
      </c>
      <c r="BM75" s="24">
        <f t="shared" si="46"/>
        <v>0.95493286002518118</v>
      </c>
      <c r="BN75" s="24">
        <f t="shared" si="46"/>
        <v>0.99332850437711451</v>
      </c>
      <c r="BO75" s="24">
        <f t="shared" si="46"/>
        <v>0.98107481236380112</v>
      </c>
      <c r="BP75" s="24" t="e">
        <f t="shared" si="46"/>
        <v>#DIV/0!</v>
      </c>
      <c r="BQ75" s="24">
        <f t="shared" si="46"/>
        <v>0.88211483277179714</v>
      </c>
      <c r="BR75" s="21"/>
      <c r="BS75" s="35">
        <f t="shared" si="56"/>
        <v>44835</v>
      </c>
      <c r="BT75" s="24">
        <f t="shared" ref="BT75:BT108" si="58">(C75-C74)/$B74*C$3</f>
        <v>1.800467235409876E-2</v>
      </c>
      <c r="BU75" s="24">
        <f t="shared" si="49"/>
        <v>1.2561211982534482E-3</v>
      </c>
      <c r="BV75" s="24">
        <f t="shared" si="50"/>
        <v>8.3266292751040527E-3</v>
      </c>
      <c r="BW75" s="24">
        <f t="shared" si="48"/>
        <v>4.249875749576127E-3</v>
      </c>
      <c r="BX75" s="24">
        <f t="shared" si="48"/>
        <v>3.4896402702325855E-3</v>
      </c>
      <c r="BY75" s="24">
        <f t="shared" si="48"/>
        <v>5.8821622633299687E-3</v>
      </c>
      <c r="BZ75" s="24">
        <f t="shared" si="48"/>
        <v>8.5243011106747365E-3</v>
      </c>
      <c r="CA75" s="24">
        <f t="shared" si="48"/>
        <v>1.8085838282006573E-3</v>
      </c>
      <c r="CB75" s="24">
        <f t="shared" si="48"/>
        <v>2.6633556872809974E-3</v>
      </c>
      <c r="CC75" s="24">
        <f t="shared" si="48"/>
        <v>3.6294569825449631E-4</v>
      </c>
      <c r="CD75" s="24">
        <f t="shared" si="48"/>
        <v>3.5398823181307239E-3</v>
      </c>
      <c r="CE75" s="24">
        <f t="shared" si="48"/>
        <v>1.7623215809258182E-3</v>
      </c>
      <c r="CF75" s="24">
        <f t="shared" si="57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51"/>
        <v>1115.8583300999999</v>
      </c>
      <c r="S76" s="19">
        <f t="shared" si="52"/>
        <v>1132.3693862976811</v>
      </c>
      <c r="T76" s="19">
        <f t="shared" si="53"/>
        <v>1117.7616297475618</v>
      </c>
      <c r="U76" s="19">
        <f t="shared" si="54"/>
        <v>1103.2521093538023</v>
      </c>
      <c r="V76" s="19"/>
      <c r="W76" s="20">
        <f t="shared" si="55"/>
        <v>1132.0905606541701</v>
      </c>
      <c r="X76" s="21"/>
      <c r="Y76" s="41">
        <f t="shared" si="47"/>
        <v>4.9251204613318444E-2</v>
      </c>
      <c r="Z76" s="24">
        <f t="shared" si="47"/>
        <v>3.6149478554931669E-2</v>
      </c>
      <c r="AA76" s="24">
        <f t="shared" si="47"/>
        <v>6.7329822149858609E-2</v>
      </c>
      <c r="AB76" s="24">
        <f t="shared" si="47"/>
        <v>4.4787416630122756E-2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7.4912332331878995E-2</v>
      </c>
      <c r="AH76" s="24">
        <f t="shared" si="47"/>
        <v>7.5879091294583478E-2</v>
      </c>
      <c r="AI76" s="24">
        <f t="shared" si="47"/>
        <v>6.3894021095459053E-2</v>
      </c>
      <c r="AJ76" s="24">
        <f t="shared" si="47"/>
        <v>4.3413890363569907E-2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4.9252236188572773E-2</v>
      </c>
      <c r="AP76" s="24">
        <f t="shared" si="45"/>
        <v>4.6351279641189125E-2</v>
      </c>
      <c r="AQ76" s="24">
        <f t="shared" si="45"/>
        <v>5.3650174439991538E-2</v>
      </c>
      <c r="AR76" s="24">
        <f t="shared" si="39"/>
        <v>5.6354184502585891E-2</v>
      </c>
      <c r="AS76" s="24" t="e">
        <f t="shared" si="39"/>
        <v>#DIV/0!</v>
      </c>
      <c r="AT76" s="24">
        <f t="shared" si="39"/>
        <v>5.7337641027197517E-2</v>
      </c>
      <c r="AU76" s="21"/>
      <c r="AV76" s="24">
        <f t="shared" si="44"/>
        <v>0.92346199067497592</v>
      </c>
      <c r="AW76" s="24">
        <f t="shared" si="44"/>
        <v>0.94804738897459262</v>
      </c>
      <c r="AX76" s="24">
        <f t="shared" si="44"/>
        <v>0.86464261513627494</v>
      </c>
      <c r="AY76" s="24">
        <f t="shared" si="44"/>
        <v>1.2200868362883748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0.71117299944806733</v>
      </c>
      <c r="BE76" s="24">
        <f t="shared" si="42"/>
        <v>0.87658256155981862</v>
      </c>
      <c r="BF76" s="24">
        <f t="shared" si="42"/>
        <v>0.82259238386180544</v>
      </c>
      <c r="BG76" s="24">
        <f t="shared" si="42"/>
        <v>1.0450412572704493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0.92347150043883164</v>
      </c>
      <c r="BM76" s="24">
        <f t="shared" si="46"/>
        <v>0.99175311403731503</v>
      </c>
      <c r="BN76" s="24">
        <f t="shared" si="46"/>
        <v>1.0424073704483057</v>
      </c>
      <c r="BO76" s="24">
        <f t="shared" si="46"/>
        <v>1.0417212434425007</v>
      </c>
      <c r="BP76" s="24" t="e">
        <f t="shared" si="46"/>
        <v>#DIV/0!</v>
      </c>
      <c r="BQ76" s="24">
        <f t="shared" si="46"/>
        <v>0.93839634709862474</v>
      </c>
      <c r="BR76" s="21"/>
      <c r="BS76" s="35">
        <f t="shared" si="56"/>
        <v>44866</v>
      </c>
      <c r="BT76" s="24">
        <f t="shared" si="58"/>
        <v>1.1030300872181053E-2</v>
      </c>
      <c r="BU76" s="24">
        <f t="shared" si="49"/>
        <v>1.8448581318874339E-3</v>
      </c>
      <c r="BV76" s="24">
        <f t="shared" si="50"/>
        <v>5.6446574068815354E-3</v>
      </c>
      <c r="BW76" s="24">
        <f t="shared" si="48"/>
        <v>3.042636033575337E-3</v>
      </c>
      <c r="BX76" s="24">
        <f t="shared" si="48"/>
        <v>3.1461507099047417E-3</v>
      </c>
      <c r="BY76" s="24">
        <f t="shared" si="48"/>
        <v>4.4312822215962005E-3</v>
      </c>
      <c r="BZ76" s="24">
        <f t="shared" si="48"/>
        <v>7.9581639703362808E-3</v>
      </c>
      <c r="CA76" s="24">
        <f t="shared" si="48"/>
        <v>1.3225529640577447E-3</v>
      </c>
      <c r="CB76" s="24">
        <f t="shared" si="48"/>
        <v>4.4594795197870239E-3</v>
      </c>
      <c r="CC76" s="24">
        <f t="shared" si="48"/>
        <v>9.6585017623029216E-4</v>
      </c>
      <c r="CD76" s="24">
        <f t="shared" si="48"/>
        <v>3.1545515314226214E-3</v>
      </c>
      <c r="CE76" s="24">
        <f t="shared" si="48"/>
        <v>2.2510479035722595E-3</v>
      </c>
      <c r="CF76" s="24">
        <f t="shared" si="57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51"/>
        <v>1171.6927265300001</v>
      </c>
      <c r="S77" s="19">
        <f t="shared" si="52"/>
        <v>1183.1376278085265</v>
      </c>
      <c r="T77" s="19">
        <f t="shared" si="53"/>
        <v>1181.3080752151463</v>
      </c>
      <c r="U77" s="19">
        <f t="shared" si="54"/>
        <v>1157.9393467333095</v>
      </c>
      <c r="V77" s="19"/>
      <c r="W77" s="20">
        <f t="shared" si="55"/>
        <v>1198.0743701606734</v>
      </c>
      <c r="X77" s="21"/>
      <c r="Y77" s="41">
        <f t="shared" si="47"/>
        <v>5.0036957604143506E-2</v>
      </c>
      <c r="Z77" s="24">
        <f t="shared" si="47"/>
        <v>2.7432238232416806E-2</v>
      </c>
      <c r="AA77" s="24">
        <f t="shared" si="47"/>
        <v>8.2393057263435265E-2</v>
      </c>
      <c r="AB77" s="24">
        <f t="shared" si="47"/>
        <v>4.3222615403806008E-2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6.2147775119629323E-2</v>
      </c>
      <c r="AH77" s="24">
        <f t="shared" si="47"/>
        <v>4.8864977394684095E-2</v>
      </c>
      <c r="AI77" s="24">
        <f t="shared" si="47"/>
        <v>2.1033307615610841E-2</v>
      </c>
      <c r="AJ77" s="24">
        <f t="shared" si="47"/>
        <v>8.4761613325315954E-2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5.0037173110493827E-2</v>
      </c>
      <c r="AP77" s="24">
        <f t="shared" si="45"/>
        <v>4.4833640087033721E-2</v>
      </c>
      <c r="AQ77" s="24">
        <f t="shared" si="45"/>
        <v>5.6851518048562921E-2</v>
      </c>
      <c r="AR77" s="24">
        <f t="shared" si="39"/>
        <v>4.9569121070195621E-2</v>
      </c>
      <c r="AS77" s="24" t="e">
        <f t="shared" si="39"/>
        <v>#DIV/0!</v>
      </c>
      <c r="AT77" s="24">
        <f t="shared" si="39"/>
        <v>5.8284921542296919E-2</v>
      </c>
      <c r="AU77" s="21"/>
      <c r="AV77" s="24">
        <f t="shared" si="44"/>
        <v>0.94368237095428409</v>
      </c>
      <c r="AW77" s="24">
        <f t="shared" si="44"/>
        <v>0.9165503590452535</v>
      </c>
      <c r="AX77" s="24">
        <f t="shared" si="44"/>
        <v>0.91872969972016305</v>
      </c>
      <c r="AY77" s="24">
        <f t="shared" si="44"/>
        <v>1.1764205251053883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0.77509944580190715</v>
      </c>
      <c r="BE77" s="24">
        <f t="shared" si="42"/>
        <v>0.89254158988210963</v>
      </c>
      <c r="BF77" s="24">
        <f t="shared" si="42"/>
        <v>0.84292734794725344</v>
      </c>
      <c r="BG77" s="24">
        <f t="shared" si="42"/>
        <v>1.0949296155009147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0.94369095044420126</v>
      </c>
      <c r="BM77" s="24">
        <f t="shared" si="46"/>
        <v>0.98572248322998579</v>
      </c>
      <c r="BN77" s="24">
        <f t="shared" si="46"/>
        <v>1.053766974186328</v>
      </c>
      <c r="BO77" s="24">
        <f t="shared" si="46"/>
        <v>1.0429420183533185</v>
      </c>
      <c r="BP77" s="24" t="e">
        <f t="shared" si="46"/>
        <v>#DIV/0!</v>
      </c>
      <c r="BQ77" s="24">
        <f t="shared" si="46"/>
        <v>0.97842305723287071</v>
      </c>
      <c r="BR77" s="21"/>
      <c r="BS77" s="35">
        <f t="shared" si="56"/>
        <v>44896</v>
      </c>
      <c r="BT77" s="24">
        <f t="shared" si="58"/>
        <v>8.2658877191422696E-3</v>
      </c>
      <c r="BU77" s="24">
        <f t="shared" si="49"/>
        <v>2.296493884789059E-3</v>
      </c>
      <c r="BV77" s="24">
        <f t="shared" si="50"/>
        <v>5.4242672016856265E-3</v>
      </c>
      <c r="BW77" s="24">
        <f t="shared" si="48"/>
        <v>2.4352108823834156E-3</v>
      </c>
      <c r="BX77" s="24">
        <f t="shared" si="48"/>
        <v>3.6226210648306685E-3</v>
      </c>
      <c r="BY77" s="24">
        <f t="shared" si="48"/>
        <v>4.7530972157051564E-3</v>
      </c>
      <c r="BZ77" s="24">
        <f t="shared" si="48"/>
        <v>1.098741953834898E-2</v>
      </c>
      <c r="CA77" s="24">
        <f t="shared" si="48"/>
        <v>1.1240326051382918E-3</v>
      </c>
      <c r="CB77" s="24">
        <f t="shared" si="48"/>
        <v>2.9447182350109359E-3</v>
      </c>
      <c r="CC77" s="24">
        <f t="shared" si="48"/>
        <v>3.2238587681826156E-4</v>
      </c>
      <c r="CD77" s="24">
        <f t="shared" si="48"/>
        <v>6.1247063734481732E-3</v>
      </c>
      <c r="CE77" s="24">
        <f t="shared" si="48"/>
        <v>1.7356657279698103E-3</v>
      </c>
      <c r="CF77" s="24">
        <f t="shared" si="57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51"/>
        <v>1246.1316895</v>
      </c>
      <c r="S78" s="19">
        <f t="shared" si="52"/>
        <v>1257.6113108900522</v>
      </c>
      <c r="T78" s="19">
        <f t="shared" si="53"/>
        <v>1248.1367188755021</v>
      </c>
      <c r="U78" s="19">
        <f t="shared" si="54"/>
        <v>1217.2008420207069</v>
      </c>
      <c r="V78" s="19"/>
      <c r="W78" s="20">
        <f t="shared" si="55"/>
        <v>1259.4179171002295</v>
      </c>
      <c r="X78" s="21"/>
      <c r="Y78" s="41">
        <f t="shared" si="47"/>
        <v>6.3531778947333306E-2</v>
      </c>
      <c r="Z78" s="24">
        <f t="shared" si="47"/>
        <v>7.0227155926259943E-2</v>
      </c>
      <c r="AA78" s="24">
        <f t="shared" si="47"/>
        <v>6.6199973000725443E-2</v>
      </c>
      <c r="AB78" s="24">
        <f t="shared" si="47"/>
        <v>2.8900621033342011E-2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7.9847537622847353E-2</v>
      </c>
      <c r="AH78" s="24">
        <f t="shared" si="47"/>
        <v>7.8005410789852458E-2</v>
      </c>
      <c r="AI78" s="24">
        <f t="shared" si="47"/>
        <v>1.2414219490358036E-2</v>
      </c>
      <c r="AJ78" s="24">
        <f t="shared" si="47"/>
        <v>7.657127149015075E-2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6.3531130034794048E-2</v>
      </c>
      <c r="AP78" s="24">
        <f t="shared" si="45"/>
        <v>6.2945917136850715E-2</v>
      </c>
      <c r="AQ78" s="24">
        <f t="shared" si="45"/>
        <v>5.6571731847498308E-2</v>
      </c>
      <c r="AR78" s="24">
        <f t="shared" si="39"/>
        <v>5.1178410557151777E-2</v>
      </c>
      <c r="AS78" s="24" t="e">
        <f t="shared" si="39"/>
        <v>#DIV/0!</v>
      </c>
      <c r="AT78" s="24">
        <f t="shared" si="39"/>
        <v>5.1201785521318932E-2</v>
      </c>
      <c r="AU78" s="21"/>
      <c r="AV78" s="24">
        <f t="shared" si="44"/>
        <v>0.98670058002816741</v>
      </c>
      <c r="AW78" s="24">
        <f t="shared" si="44"/>
        <v>0.96771937382095308</v>
      </c>
      <c r="AX78" s="24">
        <f t="shared" si="44"/>
        <v>1.0127185452577061</v>
      </c>
      <c r="AY78" s="24">
        <f t="shared" si="44"/>
        <v>1.1777850030856865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0.78704647556687446</v>
      </c>
      <c r="BE78" s="24">
        <f t="shared" si="42"/>
        <v>0.9322903493382142</v>
      </c>
      <c r="BF78" s="24">
        <f t="shared" si="42"/>
        <v>0.84865505485998982</v>
      </c>
      <c r="BG78" s="24">
        <f t="shared" si="42"/>
        <v>1.0744972385262299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0.98670304162562728</v>
      </c>
      <c r="BM78" s="24">
        <f t="shared" si="46"/>
        <v>1.0223464766609363</v>
      </c>
      <c r="BN78" s="24">
        <f t="shared" si="46"/>
        <v>1.0720436207917983</v>
      </c>
      <c r="BO78" s="24">
        <f t="shared" si="46"/>
        <v>1.0713669869132776</v>
      </c>
      <c r="BP78" s="24" t="e">
        <f t="shared" si="46"/>
        <v>#DIV/0!</v>
      </c>
      <c r="BQ78" s="24">
        <f t="shared" si="46"/>
        <v>1.0071061624040389</v>
      </c>
      <c r="BR78" s="21"/>
      <c r="BS78" s="35">
        <f t="shared" si="56"/>
        <v>44927</v>
      </c>
      <c r="BT78" s="24">
        <f t="shared" si="58"/>
        <v>2.0705319780583611E-2</v>
      </c>
      <c r="BU78" s="24">
        <f t="shared" si="49"/>
        <v>1.902010458065451E-3</v>
      </c>
      <c r="BV78" s="24">
        <f t="shared" si="50"/>
        <v>3.6033762845882945E-3</v>
      </c>
      <c r="BW78" s="24">
        <f t="shared" si="48"/>
        <v>7.8364605655623591E-3</v>
      </c>
      <c r="BX78" s="24">
        <f t="shared" si="48"/>
        <v>3.6192959662905808E-3</v>
      </c>
      <c r="BY78" s="24">
        <f t="shared" si="48"/>
        <v>3.4368679366473523E-3</v>
      </c>
      <c r="BZ78" s="24">
        <f t="shared" si="48"/>
        <v>8.1213188677282337E-3</v>
      </c>
      <c r="CA78" s="24">
        <f t="shared" si="48"/>
        <v>1.4608149674820879E-3</v>
      </c>
      <c r="CB78" s="24">
        <f t="shared" si="48"/>
        <v>4.695542447816144E-3</v>
      </c>
      <c r="CC78" s="24">
        <f t="shared" si="48"/>
        <v>1.8502191800159217E-4</v>
      </c>
      <c r="CD78" s="24">
        <f t="shared" si="48"/>
        <v>5.7158607591771323E-3</v>
      </c>
      <c r="CE78" s="24">
        <f t="shared" si="48"/>
        <v>2.2484065186542624E-3</v>
      </c>
      <c r="CF78" s="24">
        <f t="shared" si="57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51"/>
        <v>1329.8964444800001</v>
      </c>
      <c r="S79" s="19">
        <f t="shared" si="52"/>
        <v>1353.7786603739714</v>
      </c>
      <c r="T79" s="19">
        <f t="shared" si="53"/>
        <v>1315.260322002295</v>
      </c>
      <c r="U79" s="19">
        <f t="shared" si="54"/>
        <v>1268.078843091753</v>
      </c>
      <c r="V79" s="19"/>
      <c r="W79" s="20">
        <f t="shared" si="55"/>
        <v>1316.0362365149197</v>
      </c>
      <c r="X79" s="21"/>
      <c r="Y79" s="41">
        <f t="shared" si="47"/>
        <v>6.7219580839784188E-2</v>
      </c>
      <c r="Z79" s="24">
        <f t="shared" si="47"/>
        <v>0.10550930085398491</v>
      </c>
      <c r="AA79" s="24">
        <f t="shared" si="47"/>
        <v>5.2370461086630904E-2</v>
      </c>
      <c r="AB79" s="24">
        <f t="shared" si="47"/>
        <v>2.6579200674475389E-2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5.522965257696888E-2</v>
      </c>
      <c r="AH79" s="24">
        <f t="shared" si="47"/>
        <v>5.2860262518189094E-2</v>
      </c>
      <c r="AI79" s="24">
        <f t="shared" si="47"/>
        <v>4.8720093472034431E-3</v>
      </c>
      <c r="AJ79" s="24">
        <f t="shared" si="47"/>
        <v>9.7155019539367116E-2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6.7219825710082004E-2</v>
      </c>
      <c r="AP79" s="24">
        <f t="shared" si="45"/>
        <v>7.6468260623275164E-2</v>
      </c>
      <c r="AQ79" s="24">
        <f t="shared" si="45"/>
        <v>5.3779046887801885E-2</v>
      </c>
      <c r="AR79" s="24">
        <f t="shared" si="39"/>
        <v>4.1799183269198403E-2</v>
      </c>
      <c r="AS79" s="24" t="e">
        <f t="shared" si="39"/>
        <v>#DIV/0!</v>
      </c>
      <c r="AT79" s="24">
        <f t="shared" si="39"/>
        <v>4.495594246034873E-2</v>
      </c>
      <c r="AU79" s="21"/>
      <c r="AV79" s="24">
        <f t="shared" si="44"/>
        <v>1.0115284637497726</v>
      </c>
      <c r="AW79" s="24">
        <f t="shared" si="44"/>
        <v>1.0237587448898435</v>
      </c>
      <c r="AX79" s="24">
        <f t="shared" si="44"/>
        <v>1.0594081548481826</v>
      </c>
      <c r="AY79" s="24">
        <f t="shared" si="44"/>
        <v>1.1554939230889554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0.83650793892339848</v>
      </c>
      <c r="BE79" s="24">
        <f t="shared" si="42"/>
        <v>0.96538723865090859</v>
      </c>
      <c r="BF79" s="24">
        <f t="shared" si="42"/>
        <v>0.8154682375874196</v>
      </c>
      <c r="BG79" s="24">
        <f t="shared" si="42"/>
        <v>1.1455152507507655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1.0115324959994267</v>
      </c>
      <c r="BM79" s="24">
        <f t="shared" si="46"/>
        <v>1.0589219193925046</v>
      </c>
      <c r="BN79" s="24">
        <f t="shared" si="46"/>
        <v>1.0912730835353139</v>
      </c>
      <c r="BO79" s="24">
        <f t="shared" si="46"/>
        <v>1.0760072360395614</v>
      </c>
      <c r="BP79" s="24" t="e">
        <f t="shared" si="46"/>
        <v>#DIV/0!</v>
      </c>
      <c r="BQ79" s="24">
        <f t="shared" si="46"/>
        <v>1.0076458678716849</v>
      </c>
      <c r="BR79" s="21"/>
      <c r="BS79" s="35">
        <f t="shared" si="56"/>
        <v>44958</v>
      </c>
      <c r="BT79" s="24">
        <f t="shared" si="58"/>
        <v>3.130351470065211E-2</v>
      </c>
      <c r="BU79" s="24">
        <f t="shared" si="49"/>
        <v>1.5084457008665416E-3</v>
      </c>
      <c r="BV79" s="24">
        <f t="shared" si="50"/>
        <v>3.2060280281134917E-3</v>
      </c>
      <c r="BW79" s="24">
        <f t="shared" si="48"/>
        <v>3.3124074428350853E-3</v>
      </c>
      <c r="BX79" s="24">
        <f t="shared" si="48"/>
        <v>3.1748563895419228E-3</v>
      </c>
      <c r="BY79" s="24">
        <f t="shared" si="48"/>
        <v>4.3624738875485871E-3</v>
      </c>
      <c r="BZ79" s="24">
        <f t="shared" si="48"/>
        <v>6.8597254196288626E-3</v>
      </c>
      <c r="CA79" s="24">
        <f t="shared" si="48"/>
        <v>1.0259305550027417E-3</v>
      </c>
      <c r="CB79" s="24">
        <f t="shared" si="48"/>
        <v>3.2252310157502816E-3</v>
      </c>
      <c r="CC79" s="24">
        <f t="shared" si="48"/>
        <v>6.9122531755435915E-5</v>
      </c>
      <c r="CD79" s="24">
        <f t="shared" si="48"/>
        <v>7.3413062308449826E-3</v>
      </c>
      <c r="CE79" s="24">
        <f t="shared" si="48"/>
        <v>1.829860832029044E-3</v>
      </c>
      <c r="CF79" s="24">
        <f t="shared" si="57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51"/>
        <v>1434.4108879200001</v>
      </c>
      <c r="S80" s="19">
        <f t="shared" si="52"/>
        <v>1470.6386728795808</v>
      </c>
      <c r="T80" s="19">
        <f t="shared" si="53"/>
        <v>1419.2414632530124</v>
      </c>
      <c r="U80" s="19">
        <f t="shared" si="54"/>
        <v>1361.4132700464122</v>
      </c>
      <c r="V80" s="19"/>
      <c r="W80" s="20">
        <f t="shared" si="55"/>
        <v>1404.0883208110176</v>
      </c>
      <c r="X80" s="21"/>
      <c r="Y80" s="41">
        <f t="shared" si="47"/>
        <v>7.8582275671276403E-2</v>
      </c>
      <c r="Z80" s="24">
        <f t="shared" si="47"/>
        <v>9.4364356621798651E-2</v>
      </c>
      <c r="AA80" s="24">
        <f t="shared" si="47"/>
        <v>8.7462234236151737E-2</v>
      </c>
      <c r="AB80" s="24">
        <f t="shared" si="47"/>
        <v>8.1051099235764257E-2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2.3795901135728492E-2</v>
      </c>
      <c r="AH80" s="24">
        <f t="shared" si="47"/>
        <v>8.2176040476477752E-2</v>
      </c>
      <c r="AI80" s="24">
        <f t="shared" si="47"/>
        <v>0.28432099873715466</v>
      </c>
      <c r="AJ80" s="24">
        <f t="shared" si="47"/>
        <v>9.7810166611876914E-2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7.8588407295776985E-2</v>
      </c>
      <c r="AP80" s="24">
        <f t="shared" si="45"/>
        <v>8.6321358081776545E-2</v>
      </c>
      <c r="AQ80" s="24">
        <f t="shared" si="45"/>
        <v>7.9057460725661555E-2</v>
      </c>
      <c r="AR80" s="24">
        <f t="shared" si="39"/>
        <v>7.3603015666673155E-2</v>
      </c>
      <c r="AS80" s="24" t="e">
        <f t="shared" si="39"/>
        <v>#DIV/0!</v>
      </c>
      <c r="AT80" s="24">
        <f t="shared" si="39"/>
        <v>6.6907036336077086E-2</v>
      </c>
      <c r="AU80" s="21"/>
      <c r="AV80" s="24">
        <f t="shared" si="44"/>
        <v>1.0315818008539481</v>
      </c>
      <c r="AW80" s="24">
        <f t="shared" si="44"/>
        <v>1.0308436277685682</v>
      </c>
      <c r="AX80" s="24">
        <f t="shared" si="44"/>
        <v>1.1114828820026958</v>
      </c>
      <c r="AY80" s="24">
        <f t="shared" si="44"/>
        <v>1.1662125453345498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0.841233733575242</v>
      </c>
      <c r="BE80" s="24">
        <f t="shared" si="42"/>
        <v>1.0594406638943168</v>
      </c>
      <c r="BF80" s="24">
        <f t="shared" si="42"/>
        <v>1.022249984961666</v>
      </c>
      <c r="BG80" s="24">
        <f t="shared" si="42"/>
        <v>1.2499052180230068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1.0315965031428811</v>
      </c>
      <c r="BM80" s="24">
        <f t="shared" si="46"/>
        <v>1.0869533660948059</v>
      </c>
      <c r="BN80" s="24">
        <f t="shared" si="46"/>
        <v>1.1383035576331464</v>
      </c>
      <c r="BO80" s="24">
        <f t="shared" si="46"/>
        <v>1.1072160677311693</v>
      </c>
      <c r="BP80" s="24" t="e">
        <f t="shared" si="46"/>
        <v>#DIV/0!</v>
      </c>
      <c r="BQ80" s="24">
        <f t="shared" si="46"/>
        <v>1.0231167738258531</v>
      </c>
      <c r="BR80" s="21"/>
      <c r="BS80" s="35">
        <f t="shared" si="56"/>
        <v>44986</v>
      </c>
      <c r="BT80" s="24">
        <f t="shared" si="58"/>
        <v>2.9001399503607146E-2</v>
      </c>
      <c r="BU80" s="24">
        <f t="shared" si="49"/>
        <v>2.4841551456244088E-3</v>
      </c>
      <c r="BV80" s="24">
        <f t="shared" si="50"/>
        <v>9.4042244072250168E-3</v>
      </c>
      <c r="BW80" s="24">
        <f t="shared" si="48"/>
        <v>4.8896894416663138E-3</v>
      </c>
      <c r="BX80" s="24">
        <f t="shared" si="48"/>
        <v>3.5803262224997356E-3</v>
      </c>
      <c r="BY80" s="24">
        <f t="shared" si="48"/>
        <v>4.6561404252785004E-3</v>
      </c>
      <c r="BZ80" s="24">
        <f t="shared" si="48"/>
        <v>6.0649467364215191E-3</v>
      </c>
      <c r="CA80" s="24">
        <f t="shared" si="48"/>
        <v>4.3705994912153641E-4</v>
      </c>
      <c r="CB80" s="24">
        <f t="shared" si="48"/>
        <v>4.9464505685478709E-3</v>
      </c>
      <c r="CC80" s="24">
        <f t="shared" si="48"/>
        <v>3.798196455350812E-3</v>
      </c>
      <c r="CD80" s="24">
        <f t="shared" si="48"/>
        <v>7.5981227438397577E-3</v>
      </c>
      <c r="CE80" s="24">
        <f t="shared" si="48"/>
        <v>1.7266346540799971E-3</v>
      </c>
      <c r="CF80" s="24">
        <f t="shared" si="57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51"/>
        <v>1538.0530500399998</v>
      </c>
      <c r="S81" s="19">
        <f t="shared" si="52"/>
        <v>1590.4877907404634</v>
      </c>
      <c r="T81" s="19">
        <f t="shared" si="53"/>
        <v>1535.8685043316123</v>
      </c>
      <c r="U81" s="19">
        <f t="shared" si="54"/>
        <v>1467.1549595144595</v>
      </c>
      <c r="V81" s="19"/>
      <c r="W81" s="20">
        <f t="shared" si="55"/>
        <v>1498.9689926740625</v>
      </c>
      <c r="X81" s="21"/>
      <c r="Y81" s="41">
        <f t="shared" si="47"/>
        <v>7.2252721148119647E-2</v>
      </c>
      <c r="Z81" s="24">
        <f t="shared" si="47"/>
        <v>8.5646375433299227E-2</v>
      </c>
      <c r="AA81" s="24">
        <f t="shared" si="47"/>
        <v>2.808225660652286E-2</v>
      </c>
      <c r="AB81" s="24">
        <f t="shared" ref="AB81:AN95" si="60">+E81/E80-1</f>
        <v>8.8048673765947383E-2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6.3010368944721229E-2</v>
      </c>
      <c r="AH81" s="24">
        <f t="shared" si="60"/>
        <v>6.1753006127098109E-2</v>
      </c>
      <c r="AI81" s="24">
        <f t="shared" si="60"/>
        <v>2.4358429385264335E-2</v>
      </c>
      <c r="AJ81" s="24">
        <f t="shared" si="60"/>
        <v>9.7322836528922707E-2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7.2254165799235048E-2</v>
      </c>
      <c r="AP81" s="24">
        <f t="shared" si="45"/>
        <v>8.1494605079446503E-2</v>
      </c>
      <c r="AQ81" s="24">
        <f t="shared" si="45"/>
        <v>8.2175615706210792E-2</v>
      </c>
      <c r="AR81" s="24">
        <f t="shared" si="39"/>
        <v>7.7670529437723568E-2</v>
      </c>
      <c r="AS81" s="24" t="e">
        <f t="shared" si="39"/>
        <v>#DIV/0!</v>
      </c>
      <c r="AT81" s="24">
        <f t="shared" si="39"/>
        <v>6.7574575229171208E-2</v>
      </c>
      <c r="AU81" s="21"/>
      <c r="AV81" s="24">
        <f t="shared" ref="AV81:BB95" si="61">+B81/B69-1</f>
        <v>1.0580270270234107</v>
      </c>
      <c r="AW81" s="24">
        <f t="shared" si="61"/>
        <v>1.0875295243929242</v>
      </c>
      <c r="AX81" s="24">
        <f t="shared" si="61"/>
        <v>1.1054065940481173</v>
      </c>
      <c r="AY81" s="24">
        <f t="shared" si="61"/>
        <v>1.1529091707220673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0.89250160119825117</v>
      </c>
      <c r="BE81" s="24">
        <f t="shared" si="42"/>
        <v>1.1128151006911358</v>
      </c>
      <c r="BF81" s="24">
        <f t="shared" si="42"/>
        <v>0.96177930207758355</v>
      </c>
      <c r="BG81" s="24">
        <f t="shared" si="42"/>
        <v>1.3097200138976661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1.0580440453166502</v>
      </c>
      <c r="BM81" s="24">
        <f t="shared" si="46"/>
        <v>1.1269590517122765</v>
      </c>
      <c r="BN81" s="24">
        <f t="shared" si="46"/>
        <v>1.1658111339132042</v>
      </c>
      <c r="BO81" s="24">
        <f t="shared" si="46"/>
        <v>1.1257014635306453</v>
      </c>
      <c r="BP81" s="24" t="e">
        <f t="shared" si="46"/>
        <v>#DIV/0!</v>
      </c>
      <c r="BQ81" s="24">
        <f t="shared" si="46"/>
        <v>1.0319421000387901</v>
      </c>
      <c r="BR81" s="21"/>
      <c r="BS81" s="35">
        <f t="shared" si="56"/>
        <v>45017</v>
      </c>
      <c r="BT81" s="24">
        <f t="shared" si="58"/>
        <v>2.6707216153459973E-2</v>
      </c>
      <c r="BU81" s="24">
        <f t="shared" si="49"/>
        <v>8.0417590470755233E-4</v>
      </c>
      <c r="BV81" s="24">
        <f t="shared" si="50"/>
        <v>1.0239525618017166E-2</v>
      </c>
      <c r="BW81" s="24">
        <f t="shared" si="48"/>
        <v>2.4662606634407026E-3</v>
      </c>
      <c r="BX81" s="24">
        <f t="shared" si="48"/>
        <v>4.8839907304830225E-3</v>
      </c>
      <c r="BY81" s="24">
        <f t="shared" si="48"/>
        <v>5.0143565133303463E-3</v>
      </c>
      <c r="BZ81" s="24">
        <f t="shared" si="48"/>
        <v>7.4323425440809988E-3</v>
      </c>
      <c r="CA81" s="24">
        <f t="shared" si="48"/>
        <v>1.0985276300469731E-3</v>
      </c>
      <c r="CB81" s="24">
        <f t="shared" si="48"/>
        <v>3.7295050599122845E-3</v>
      </c>
      <c r="CC81" s="24">
        <f t="shared" si="48"/>
        <v>3.8746999227075562E-4</v>
      </c>
      <c r="CD81" s="24">
        <f t="shared" si="48"/>
        <v>7.6950426935000508E-3</v>
      </c>
      <c r="CE81" s="24">
        <f t="shared" si="48"/>
        <v>1.7951875253455687E-3</v>
      </c>
      <c r="CF81" s="24">
        <f t="shared" si="57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51"/>
        <v>1652.8916680900004</v>
      </c>
      <c r="S82" s="19">
        <f t="shared" si="52"/>
        <v>1700.5859174869108</v>
      </c>
      <c r="T82" s="19">
        <f t="shared" si="53"/>
        <v>1641.7071638554216</v>
      </c>
      <c r="U82" s="19">
        <f t="shared" si="54"/>
        <v>1566.8333779721527</v>
      </c>
      <c r="V82" s="19"/>
      <c r="W82" s="20">
        <f t="shared" si="55"/>
        <v>1602.0008556618209</v>
      </c>
      <c r="X82" s="21"/>
      <c r="Y82" s="41">
        <f t="shared" ref="Y82:AA95" si="62">+B82/B81-1</f>
        <v>7.4666967477925228E-2</v>
      </c>
      <c r="Z82" s="24">
        <f t="shared" si="62"/>
        <v>6.7947861762586825E-2</v>
      </c>
      <c r="AA82" s="24">
        <f t="shared" si="62"/>
        <v>8.7834620880789194E-2</v>
      </c>
      <c r="AB82" s="24">
        <f t="shared" si="60"/>
        <v>5.9719076304691976E-2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5.9189844663869895E-2</v>
      </c>
      <c r="AH82" s="24">
        <f t="shared" si="60"/>
        <v>6.3000159634644781E-2</v>
      </c>
      <c r="AI82" s="24">
        <f t="shared" si="60"/>
        <v>8.2171820602383372E-2</v>
      </c>
      <c r="AJ82" s="24">
        <f t="shared" si="60"/>
        <v>7.2118666144662003E-2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7.4664926575201074E-2</v>
      </c>
      <c r="AP82" s="24">
        <f t="shared" si="45"/>
        <v>6.9222868221572753E-2</v>
      </c>
      <c r="AQ82" s="24">
        <f t="shared" si="45"/>
        <v>6.8911276730600601E-2</v>
      </c>
      <c r="AR82" s="24">
        <f t="shared" si="39"/>
        <v>6.7939939003226257E-2</v>
      </c>
      <c r="AS82" s="24" t="e">
        <f t="shared" si="39"/>
        <v>#DIV/0!</v>
      </c>
      <c r="AT82" s="24">
        <f t="shared" si="39"/>
        <v>6.8735152956003631E-2</v>
      </c>
      <c r="AU82" s="21"/>
      <c r="AV82" s="24">
        <f t="shared" si="61"/>
        <v>1.1019996080621191</v>
      </c>
      <c r="AW82" s="24">
        <f t="shared" si="61"/>
        <v>1.1431596203488024</v>
      </c>
      <c r="AX82" s="24">
        <f t="shared" si="61"/>
        <v>1.1504018732304151</v>
      </c>
      <c r="AY82" s="24">
        <f t="shared" si="61"/>
        <v>1.1029654152057828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0.93749422238981306</v>
      </c>
      <c r="BE82" s="24">
        <f t="shared" si="42"/>
        <v>1.1549615753008431</v>
      </c>
      <c r="BF82" s="24">
        <f t="shared" si="42"/>
        <v>1.0402797231605838</v>
      </c>
      <c r="BG82" s="24">
        <f t="shared" si="42"/>
        <v>1.3223054212046845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1.1020134192569393</v>
      </c>
      <c r="BM82" s="24">
        <f t="shared" si="46"/>
        <v>1.1602219176898338</v>
      </c>
      <c r="BN82" s="24">
        <f t="shared" si="46"/>
        <v>1.1767234031067271</v>
      </c>
      <c r="BO82" s="24">
        <f t="shared" si="46"/>
        <v>1.1360128636023323</v>
      </c>
      <c r="BP82" s="24" t="e">
        <f t="shared" si="46"/>
        <v>#DIV/0!</v>
      </c>
      <c r="BQ82" s="24">
        <f t="shared" si="46"/>
        <v>1.0461154881842782</v>
      </c>
      <c r="BR82" s="21"/>
      <c r="BS82" s="35">
        <f t="shared" si="56"/>
        <v>45047</v>
      </c>
      <c r="BT82" s="24">
        <f t="shared" si="58"/>
        <v>2.1452932058049649E-2</v>
      </c>
      <c r="BU82" s="24">
        <f t="shared" si="49"/>
        <v>2.4116567266750442E-3</v>
      </c>
      <c r="BV82" s="24">
        <f t="shared" si="50"/>
        <v>7.0472757747894561E-3</v>
      </c>
      <c r="BW82" s="24">
        <f t="shared" si="48"/>
        <v>9.942952505846642E-3</v>
      </c>
      <c r="BX82" s="24">
        <f t="shared" si="48"/>
        <v>5.0794217922152706E-3</v>
      </c>
      <c r="BY82" s="24">
        <f t="shared" si="48"/>
        <v>8.4410622971880893E-3</v>
      </c>
      <c r="BZ82" s="24">
        <f t="shared" si="48"/>
        <v>6.1558942644091928E-3</v>
      </c>
      <c r="CA82" s="24">
        <f t="shared" si="48"/>
        <v>1.0230256107844741E-3</v>
      </c>
      <c r="CB82" s="24">
        <f t="shared" si="48"/>
        <v>3.767567908466682E-3</v>
      </c>
      <c r="CC82" s="24">
        <f t="shared" si="48"/>
        <v>1.2487240899755083E-3</v>
      </c>
      <c r="CD82" s="24">
        <f t="shared" si="48"/>
        <v>5.8355423022333928E-3</v>
      </c>
      <c r="CE82" s="24">
        <f t="shared" si="48"/>
        <v>2.258388225969939E-3</v>
      </c>
      <c r="CF82" s="24">
        <f t="shared" si="57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51"/>
        <v>1740.5861822099998</v>
      </c>
      <c r="S83" s="19">
        <f t="shared" si="52"/>
        <v>1781.8714495736717</v>
      </c>
      <c r="T83" s="19">
        <f t="shared" si="53"/>
        <v>1729.4159219736086</v>
      </c>
      <c r="U83" s="19">
        <f t="shared" si="54"/>
        <v>1657.0843782577654</v>
      </c>
      <c r="V83" s="19"/>
      <c r="W83" s="20">
        <f t="shared" si="55"/>
        <v>1706.5981276970163</v>
      </c>
      <c r="X83" s="21"/>
      <c r="Y83" s="41">
        <f t="shared" si="62"/>
        <v>5.3054454716255695E-2</v>
      </c>
      <c r="Z83" s="24">
        <f t="shared" si="62"/>
        <v>4.2333552300140687E-2</v>
      </c>
      <c r="AA83" s="24">
        <f t="shared" si="62"/>
        <v>3.9395186063778009E-2</v>
      </c>
      <c r="AB83" s="24">
        <f t="shared" si="60"/>
        <v>4.2204531184880878E-2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6.9792531783977596E-2</v>
      </c>
      <c r="AH83" s="24">
        <f t="shared" si="60"/>
        <v>7.4167996580026374E-2</v>
      </c>
      <c r="AI83" s="24">
        <f t="shared" si="60"/>
        <v>7.8672613245404532E-2</v>
      </c>
      <c r="AJ83" s="24">
        <f t="shared" si="60"/>
        <v>3.9691254533991138E-2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5.3055209735151543E-2</v>
      </c>
      <c r="AP83" s="24">
        <f t="shared" si="45"/>
        <v>4.7798544755023542E-2</v>
      </c>
      <c r="AQ83" s="24">
        <f t="shared" si="45"/>
        <v>5.3425336776998567E-2</v>
      </c>
      <c r="AR83" s="24">
        <f t="shared" si="39"/>
        <v>5.7600892063212505E-2</v>
      </c>
      <c r="AS83" s="24" t="e">
        <f t="shared" si="39"/>
        <v>#DIV/0!</v>
      </c>
      <c r="AT83" s="24">
        <f t="shared" si="39"/>
        <v>6.5291645547832067E-2</v>
      </c>
      <c r="AU83" s="21"/>
      <c r="AV83" s="24">
        <f t="shared" si="61"/>
        <v>1.1021804180014136</v>
      </c>
      <c r="AW83" s="24">
        <f t="shared" si="61"/>
        <v>1.1365500274141129</v>
      </c>
      <c r="AX83" s="24">
        <f t="shared" si="61"/>
        <v>1.1127344078999952</v>
      </c>
      <c r="AY83" s="24">
        <f t="shared" si="61"/>
        <v>1.0954545822234532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1.0631667032303969</v>
      </c>
      <c r="BE83" s="24">
        <f t="shared" si="42"/>
        <v>1.2146647285514525</v>
      </c>
      <c r="BF83" s="24">
        <f t="shared" ref="BF83:BK95" si="63">+L83/L71-1</f>
        <v>1.1109594838681054</v>
      </c>
      <c r="BG83" s="24">
        <f t="shared" si="63"/>
        <v>1.2731600575141626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1.102198178352261</v>
      </c>
      <c r="BM83" s="24">
        <f t="shared" si="46"/>
        <v>1.1566702003287124</v>
      </c>
      <c r="BN83" s="24">
        <f t="shared" si="46"/>
        <v>1.1786545524324805</v>
      </c>
      <c r="BO83" s="24">
        <f t="shared" si="46"/>
        <v>1.151915289030816</v>
      </c>
      <c r="BP83" s="24" t="e">
        <f t="shared" si="46"/>
        <v>#DIV/0!</v>
      </c>
      <c r="BQ83" s="24">
        <f t="shared" si="46"/>
        <v>1.0680545854516357</v>
      </c>
      <c r="BR83" s="21"/>
      <c r="BS83" s="35">
        <f t="shared" si="56"/>
        <v>45078</v>
      </c>
      <c r="BT83" s="24">
        <f t="shared" si="58"/>
        <v>1.3282252312670044E-2</v>
      </c>
      <c r="BU83" s="24">
        <f t="shared" si="49"/>
        <v>1.0949187476235037E-3</v>
      </c>
      <c r="BV83" s="24">
        <f t="shared" si="50"/>
        <v>4.9111603899920546E-3</v>
      </c>
      <c r="BW83" s="24">
        <f t="shared" si="48"/>
        <v>2.390328594102925E-3</v>
      </c>
      <c r="BX83" s="24">
        <f t="shared" si="48"/>
        <v>4.2660697057393861E-3</v>
      </c>
      <c r="BY83" s="24">
        <f t="shared" si="48"/>
        <v>7.8057495724952169E-3</v>
      </c>
      <c r="BZ83" s="24">
        <f t="shared" si="48"/>
        <v>7.5908159298883155E-3</v>
      </c>
      <c r="CA83" s="24">
        <f t="shared" si="48"/>
        <v>1.188907774824392E-3</v>
      </c>
      <c r="CB83" s="24">
        <f t="shared" si="48"/>
        <v>4.3872806521606947E-3</v>
      </c>
      <c r="CC83" s="24">
        <f t="shared" si="48"/>
        <v>1.2038974036930722E-3</v>
      </c>
      <c r="CD83" s="24">
        <f t="shared" si="48"/>
        <v>3.2040354999121243E-3</v>
      </c>
      <c r="CE83" s="24">
        <f t="shared" si="48"/>
        <v>1.7293491733193472E-3</v>
      </c>
      <c r="CF83" s="24">
        <f t="shared" si="57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51"/>
        <v>1850.3773902599999</v>
      </c>
      <c r="S84" s="19">
        <f t="shared" si="52"/>
        <v>1887.864630860134</v>
      </c>
      <c r="T84" s="19">
        <f t="shared" si="53"/>
        <v>1830.9551117900176</v>
      </c>
      <c r="U84" s="19">
        <f t="shared" si="54"/>
        <v>1751.0174977508036</v>
      </c>
      <c r="V84" s="19"/>
      <c r="W84" s="20">
        <f t="shared" si="55"/>
        <v>1819.2905368974752</v>
      </c>
      <c r="X84" s="21"/>
      <c r="Y84" s="41">
        <f t="shared" si="62"/>
        <v>6.3077290324396795E-2</v>
      </c>
      <c r="Z84" s="24">
        <f t="shared" si="62"/>
        <v>5.7796995359803205E-2</v>
      </c>
      <c r="AA84" s="24">
        <f t="shared" si="62"/>
        <v>8.8321432672845646E-2</v>
      </c>
      <c r="AB84" s="24">
        <f t="shared" si="60"/>
        <v>3.5596502875808733E-2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0.10949880694717962</v>
      </c>
      <c r="AH84" s="24">
        <f t="shared" si="60"/>
        <v>9.2487717185881557E-2</v>
      </c>
      <c r="AI84" s="24">
        <f t="shared" si="60"/>
        <v>5.1839817172611991E-2</v>
      </c>
      <c r="AJ84" s="24">
        <f t="shared" si="60"/>
        <v>6.5495701055800604E-2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6.3077145603097629E-2</v>
      </c>
      <c r="AP84" s="24">
        <f t="shared" si="45"/>
        <v>5.9484190799410364E-2</v>
      </c>
      <c r="AQ84" s="24">
        <f t="shared" si="45"/>
        <v>5.8712995830715098E-2</v>
      </c>
      <c r="AR84" s="24">
        <f t="shared" si="39"/>
        <v>5.6685779387889879E-2</v>
      </c>
      <c r="AS84" s="24" t="e">
        <f t="shared" si="39"/>
        <v>#DIV/0!</v>
      </c>
      <c r="AT84" s="24">
        <f t="shared" si="39"/>
        <v>6.6033360386098972E-2</v>
      </c>
      <c r="AU84" s="21"/>
      <c r="AV84" s="24">
        <f t="shared" si="61"/>
        <v>1.0821292453924642</v>
      </c>
      <c r="AW84" s="24">
        <f t="shared" si="61"/>
        <v>1.132478863482389</v>
      </c>
      <c r="AX84" s="24">
        <f t="shared" si="61"/>
        <v>1.1721709290901297</v>
      </c>
      <c r="AY84" s="24">
        <f t="shared" si="61"/>
        <v>0.99059322738560796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1.133355458709929</v>
      </c>
      <c r="BE84" s="24">
        <f t="shared" si="59"/>
        <v>1.1452804159279917</v>
      </c>
      <c r="BF84" s="24">
        <f t="shared" si="63"/>
        <v>1.0441568669623424</v>
      </c>
      <c r="BG84" s="24">
        <f t="shared" si="63"/>
        <v>1.2329660884351488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1.0821400590303805</v>
      </c>
      <c r="BM84" s="24">
        <f t="shared" si="46"/>
        <v>1.1221317535214559</v>
      </c>
      <c r="BN84" s="24">
        <f t="shared" si="46"/>
        <v>1.1090086217720656</v>
      </c>
      <c r="BO84" s="24">
        <f t="shared" si="46"/>
        <v>1.074305676437477</v>
      </c>
      <c r="BP84" s="24" t="e">
        <f t="shared" si="46"/>
        <v>#DIV/0!</v>
      </c>
      <c r="BQ84" s="24">
        <f t="shared" si="46"/>
        <v>1.034054113106623</v>
      </c>
      <c r="BR84" s="21"/>
      <c r="BS84" s="35">
        <f t="shared" si="56"/>
        <v>45108</v>
      </c>
      <c r="BT84" s="24">
        <f t="shared" si="58"/>
        <v>1.7949326734840475E-2</v>
      </c>
      <c r="BU84" s="24">
        <f t="shared" si="49"/>
        <v>2.4228956632470593E-3</v>
      </c>
      <c r="BV84" s="24">
        <f t="shared" si="50"/>
        <v>4.0995340513426621E-3</v>
      </c>
      <c r="BW84" s="24">
        <f t="shared" si="48"/>
        <v>3.6365870494619776E-3</v>
      </c>
      <c r="BX84" s="24">
        <f t="shared" si="48"/>
        <v>3.5976480057589291E-3</v>
      </c>
      <c r="BY84" s="24">
        <f t="shared" si="48"/>
        <v>8.3242626462894029E-3</v>
      </c>
      <c r="BZ84" s="24">
        <f t="shared" si="48"/>
        <v>7.7002139205486321E-3</v>
      </c>
      <c r="CA84" s="24">
        <f t="shared" si="48"/>
        <v>1.8949481601023067E-3</v>
      </c>
      <c r="CB84" s="24">
        <f t="shared" si="48"/>
        <v>5.5806438643697213E-3</v>
      </c>
      <c r="CC84" s="24">
        <f t="shared" si="48"/>
        <v>8.125838482660689E-4</v>
      </c>
      <c r="CD84" s="24">
        <f t="shared" si="48"/>
        <v>5.2199801275365151E-3</v>
      </c>
      <c r="CE84" s="24">
        <f t="shared" si="48"/>
        <v>1.8380389113061299E-3</v>
      </c>
      <c r="CF84" s="24">
        <f t="shared" si="57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51"/>
        <v>2078.4683224699997</v>
      </c>
      <c r="S85" s="19">
        <f t="shared" si="52"/>
        <v>2138.3851317127887</v>
      </c>
      <c r="T85" s="19">
        <f t="shared" si="53"/>
        <v>2037.8119798909929</v>
      </c>
      <c r="U85" s="19">
        <f t="shared" si="54"/>
        <v>1930.7777780792576</v>
      </c>
      <c r="V85" s="19"/>
      <c r="W85" s="20">
        <f t="shared" si="55"/>
        <v>2014.5227226472839</v>
      </c>
      <c r="X85" s="21"/>
      <c r="Y85" s="41">
        <f t="shared" si="62"/>
        <v>0.12326648875119295</v>
      </c>
      <c r="Z85" s="24">
        <f t="shared" si="62"/>
        <v>0.15885186959939768</v>
      </c>
      <c r="AA85" s="24">
        <f t="shared" si="62"/>
        <v>8.7193732661504209E-2</v>
      </c>
      <c r="AB85" s="24">
        <f t="shared" si="60"/>
        <v>8.5718245162736073E-2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3.5672636141382608E-2</v>
      </c>
      <c r="AH85" s="24">
        <f t="shared" si="60"/>
        <v>0.12950101956509608</v>
      </c>
      <c r="AI85" s="24">
        <f t="shared" si="60"/>
        <v>8.6462769480253776E-2</v>
      </c>
      <c r="AJ85" s="24">
        <f t="shared" si="60"/>
        <v>0.14721135054520906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0.12326724991919114</v>
      </c>
      <c r="AP85" s="24">
        <f t="shared" si="45"/>
        <v>0.13270045783871409</v>
      </c>
      <c r="AQ85" s="24">
        <f t="shared" si="45"/>
        <v>0.11297757480178938</v>
      </c>
      <c r="AR85" s="24">
        <f t="shared" si="39"/>
        <v>0.10266047058887628</v>
      </c>
      <c r="AS85" s="24" t="e">
        <f t="shared" si="39"/>
        <v>#DIV/0!</v>
      </c>
      <c r="AT85" s="24">
        <f t="shared" si="39"/>
        <v>0.10731226364907487</v>
      </c>
      <c r="AU85" s="21"/>
      <c r="AV85" s="24">
        <f t="shared" si="61"/>
        <v>1.1969933133063724</v>
      </c>
      <c r="AW85" s="24">
        <f t="shared" si="61"/>
        <v>1.3012886845200331</v>
      </c>
      <c r="AX85" s="24">
        <f t="shared" si="61"/>
        <v>1.2154693943775681</v>
      </c>
      <c r="AY85" s="24">
        <f t="shared" si="61"/>
        <v>0.9867380654576301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1.1154705535074068</v>
      </c>
      <c r="BE85" s="24">
        <f t="shared" si="59"/>
        <v>1.2914817606165059</v>
      </c>
      <c r="BF85" s="24">
        <f t="shared" si="63"/>
        <v>1.0610024496216592</v>
      </c>
      <c r="BG85" s="24">
        <f t="shared" si="63"/>
        <v>1.3993817484057387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1.1970027580212288</v>
      </c>
      <c r="BM85" s="24">
        <f t="shared" si="46"/>
        <v>1.2368977495621785</v>
      </c>
      <c r="BN85" s="24">
        <f t="shared" si="46"/>
        <v>1.1816360885068984</v>
      </c>
      <c r="BO85" s="24">
        <f t="shared" si="46"/>
        <v>1.1212757145272731</v>
      </c>
      <c r="BP85" s="24" t="e">
        <f t="shared" si="46"/>
        <v>#DIV/0!</v>
      </c>
      <c r="BQ85" s="24">
        <f t="shared" si="46"/>
        <v>1.1250691829011159</v>
      </c>
      <c r="BR85" s="21"/>
      <c r="BS85" s="35">
        <f t="shared" si="56"/>
        <v>45139</v>
      </c>
      <c r="BT85" s="24">
        <f t="shared" si="58"/>
        <v>4.9087704139199058E-2</v>
      </c>
      <c r="BU85" s="24">
        <f t="shared" si="49"/>
        <v>2.4487599761304586E-3</v>
      </c>
      <c r="BV85" s="24">
        <f t="shared" si="50"/>
        <v>9.6167022681358603E-3</v>
      </c>
      <c r="BW85" s="24">
        <f t="shared" si="48"/>
        <v>4.8105731986058352E-3</v>
      </c>
      <c r="BX85" s="24">
        <f t="shared" si="48"/>
        <v>6.767310339356237E-3</v>
      </c>
      <c r="BY85" s="24">
        <f t="shared" si="48"/>
        <v>1.1679678433507978E-2</v>
      </c>
      <c r="BZ85" s="24">
        <f t="shared" si="48"/>
        <v>1.4284020443670362E-2</v>
      </c>
      <c r="CA85" s="24">
        <f t="shared" si="48"/>
        <v>6.4429557567213835E-4</v>
      </c>
      <c r="CB85" s="24">
        <f t="shared" si="48"/>
        <v>8.0301777385740694E-3</v>
      </c>
      <c r="CC85" s="24">
        <f t="shared" si="48"/>
        <v>1.3409686748503762E-3</v>
      </c>
      <c r="CD85" s="24">
        <f t="shared" si="48"/>
        <v>1.1759374257927443E-2</v>
      </c>
      <c r="CE85" s="24">
        <f t="shared" si="48"/>
        <v>2.7967249422527723E-3</v>
      </c>
      <c r="CF85" s="24">
        <f t="shared" si="57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51"/>
        <v>2362.3397328900005</v>
      </c>
      <c r="S86" s="19">
        <f t="shared" si="52"/>
        <v>2453.3447251757661</v>
      </c>
      <c r="T86" s="19">
        <f t="shared" si="53"/>
        <v>2319.9606522948939</v>
      </c>
      <c r="U86" s="19">
        <f t="shared" si="54"/>
        <v>2217.3580097822205</v>
      </c>
      <c r="V86" s="19"/>
      <c r="W86" s="20">
        <f t="shared" si="55"/>
        <v>2284.6642035386385</v>
      </c>
      <c r="X86" s="21"/>
      <c r="Y86" s="41">
        <f t="shared" si="62"/>
        <v>0.13658008573656444</v>
      </c>
      <c r="Z86" s="24">
        <f t="shared" si="62"/>
        <v>0.15836910040594154</v>
      </c>
      <c r="AA86" s="24">
        <f t="shared" si="62"/>
        <v>0.12837883606656408</v>
      </c>
      <c r="AB86" s="24">
        <f t="shared" si="60"/>
        <v>0.16412333221480346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9.6591752168894818E-2</v>
      </c>
      <c r="AH86" s="24">
        <f t="shared" si="60"/>
        <v>0.14166460208588849</v>
      </c>
      <c r="AI86" s="24">
        <f t="shared" si="60"/>
        <v>6.0271632710183098E-2</v>
      </c>
      <c r="AJ86" s="24">
        <f t="shared" si="60"/>
        <v>0.10665720102882648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0.13657721282114865</v>
      </c>
      <c r="AP86" s="24">
        <f t="shared" si="45"/>
        <v>0.14728852571599349</v>
      </c>
      <c r="AQ86" s="24">
        <f t="shared" si="45"/>
        <v>0.13845667568358966</v>
      </c>
      <c r="AR86" s="24">
        <f t="shared" si="39"/>
        <v>0.14842735137963614</v>
      </c>
      <c r="AS86" s="24" t="e">
        <f t="shared" si="39"/>
        <v>#DIV/0!</v>
      </c>
      <c r="AT86" s="24">
        <f t="shared" si="39"/>
        <v>0.13409701357766846</v>
      </c>
      <c r="AU86" s="21"/>
      <c r="AV86" s="24">
        <f t="shared" si="61"/>
        <v>1.3543175614607326</v>
      </c>
      <c r="AW86" s="24">
        <f t="shared" si="61"/>
        <v>1.5048167458954502</v>
      </c>
      <c r="AX86" s="24">
        <f t="shared" si="61"/>
        <v>1.2866452660519654</v>
      </c>
      <c r="AY86" s="24">
        <f t="shared" si="61"/>
        <v>1.0877004897275828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1.2378574593036005</v>
      </c>
      <c r="BE86" s="24">
        <f t="shared" si="59"/>
        <v>1.4729849591403439</v>
      </c>
      <c r="BF86" s="24">
        <f t="shared" si="63"/>
        <v>1.1040292305009882</v>
      </c>
      <c r="BG86" s="24">
        <f t="shared" si="63"/>
        <v>1.5453909837212532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1.3543244172126725</v>
      </c>
      <c r="BM86" s="24">
        <f t="shared" si="46"/>
        <v>1.3967695063320313</v>
      </c>
      <c r="BN86" s="24">
        <f t="shared" si="46"/>
        <v>1.310932769893296</v>
      </c>
      <c r="BO86" s="24">
        <f t="shared" si="46"/>
        <v>1.2483592075360117</v>
      </c>
      <c r="BP86" s="24" t="e">
        <f t="shared" si="46"/>
        <v>#DIV/0!</v>
      </c>
      <c r="BQ86" s="24">
        <f t="shared" si="46"/>
        <v>1.2671899704098966</v>
      </c>
      <c r="BR86" s="21"/>
      <c r="BS86" s="35">
        <f t="shared" si="56"/>
        <v>45170</v>
      </c>
      <c r="BT86" s="24">
        <f t="shared" si="58"/>
        <v>5.0488906279776827E-2</v>
      </c>
      <c r="BU86" s="24">
        <f t="shared" si="49"/>
        <v>3.4896230765600156E-3</v>
      </c>
      <c r="BV86" s="24">
        <f t="shared" si="50"/>
        <v>1.7797440864445808E-2</v>
      </c>
      <c r="BW86" s="24">
        <f t="shared" si="48"/>
        <v>5.9476446452703937E-3</v>
      </c>
      <c r="BX86" s="24">
        <f t="shared" si="48"/>
        <v>8.7745411256892128E-3</v>
      </c>
      <c r="BY86" s="24">
        <f t="shared" si="48"/>
        <v>1.1965998761308175E-2</v>
      </c>
      <c r="BZ86" s="24">
        <f t="shared" si="48"/>
        <v>1.4849856657482566E-2</v>
      </c>
      <c r="CA86" s="24">
        <f t="shared" si="48"/>
        <v>1.608531938508423E-3</v>
      </c>
      <c r="CB86" s="24">
        <f t="shared" si="48"/>
        <v>8.8331812368356508E-3</v>
      </c>
      <c r="CC86" s="24">
        <f t="shared" si="48"/>
        <v>9.0413752221511832E-4</v>
      </c>
      <c r="CD86" s="24">
        <f t="shared" si="48"/>
        <v>8.7014921122043239E-3</v>
      </c>
      <c r="CE86" s="24">
        <f t="shared" si="48"/>
        <v>3.2148875687274059E-3</v>
      </c>
      <c r="CF86" s="24">
        <f t="shared" si="57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51"/>
        <v>2536.7461281100004</v>
      </c>
      <c r="S87" s="19">
        <f t="shared" si="52"/>
        <v>2655.4195717726252</v>
      </c>
      <c r="T87" s="19">
        <f t="shared" si="53"/>
        <v>2537.3154030981073</v>
      </c>
      <c r="U87" s="19">
        <f t="shared" si="54"/>
        <v>2432.6132883613</v>
      </c>
      <c r="V87" s="19"/>
      <c r="W87" s="20">
        <f t="shared" si="55"/>
        <v>2455.4568467674067</v>
      </c>
      <c r="X87" s="21"/>
      <c r="Y87" s="41">
        <f t="shared" si="62"/>
        <v>7.3826180359703342E-2</v>
      </c>
      <c r="Z87" s="24">
        <f t="shared" si="62"/>
        <v>6.9301811593639462E-2</v>
      </c>
      <c r="AA87" s="24">
        <f t="shared" si="62"/>
        <v>9.6046552793819018E-2</v>
      </c>
      <c r="AB87" s="24">
        <f t="shared" si="60"/>
        <v>9.4644185797879032E-2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0.11393280872820633</v>
      </c>
      <c r="AH87" s="24">
        <f t="shared" si="60"/>
        <v>0.10024557537397216</v>
      </c>
      <c r="AI87" s="24">
        <f t="shared" si="60"/>
        <v>3.8551792587886879E-2</v>
      </c>
      <c r="AJ87" s="24">
        <f t="shared" si="60"/>
        <v>8.2474514311529301E-2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7.3827821118107151E-2</v>
      </c>
      <c r="AP87" s="24">
        <f t="shared" si="45"/>
        <v>8.2367082180993423E-2</v>
      </c>
      <c r="AQ87" s="24">
        <f t="shared" si="45"/>
        <v>9.3688981573117225E-2</v>
      </c>
      <c r="AR87" s="24">
        <f t="shared" si="39"/>
        <v>9.7077367583153995E-2</v>
      </c>
      <c r="AS87" s="24" t="e">
        <f t="shared" si="39"/>
        <v>#DIV/0!</v>
      </c>
      <c r="AT87" s="24">
        <f t="shared" si="39"/>
        <v>7.4756125195218237E-2</v>
      </c>
      <c r="AU87" s="21"/>
      <c r="AV87" s="24">
        <f t="shared" si="61"/>
        <v>1.3853118040633583</v>
      </c>
      <c r="AW87" s="24">
        <f t="shared" si="61"/>
        <v>1.5292897559005283</v>
      </c>
      <c r="AX87" s="24">
        <f t="shared" si="61"/>
        <v>1.3978644996808569</v>
      </c>
      <c r="AY87" s="24">
        <f t="shared" si="61"/>
        <v>1.1428351043484573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1.2518786698877054</v>
      </c>
      <c r="BE87" s="24">
        <f t="shared" si="59"/>
        <v>1.6045520208219184</v>
      </c>
      <c r="BF87" s="24">
        <f t="shared" si="63"/>
        <v>1.1356418509384274</v>
      </c>
      <c r="BG87" s="24">
        <f t="shared" si="63"/>
        <v>1.6286729049736826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1.3853265918833881</v>
      </c>
      <c r="BM87" s="24">
        <f t="shared" si="46"/>
        <v>1.4537060967295727</v>
      </c>
      <c r="BN87" s="24">
        <f t="shared" si="46"/>
        <v>1.3917826000945972</v>
      </c>
      <c r="BO87" s="24">
        <f t="shared" si="46"/>
        <v>1.3292058131139055</v>
      </c>
      <c r="BP87" s="24" t="e">
        <f t="shared" si="46"/>
        <v>#DIV/0!</v>
      </c>
      <c r="BQ87" s="24">
        <f t="shared" si="46"/>
        <v>1.2933209057983035</v>
      </c>
      <c r="BR87" s="21"/>
      <c r="BS87" s="35">
        <f t="shared" si="56"/>
        <v>45200</v>
      </c>
      <c r="BT87" s="24">
        <f t="shared" si="58"/>
        <v>2.2517336725417902E-2</v>
      </c>
      <c r="BU87" s="24">
        <f t="shared" si="49"/>
        <v>2.5919209858774857E-3</v>
      </c>
      <c r="BV87" s="24">
        <f t="shared" si="50"/>
        <v>1.0511873440253132E-2</v>
      </c>
      <c r="BW87" s="24">
        <f t="shared" si="48"/>
        <v>4.3693420971590924E-3</v>
      </c>
      <c r="BX87" s="24">
        <f t="shared" si="48"/>
        <v>6.4876322071654976E-3</v>
      </c>
      <c r="BY87" s="24">
        <f t="shared" si="48"/>
        <v>3.7085758853689916E-3</v>
      </c>
      <c r="BZ87" s="24">
        <f t="shared" si="48"/>
        <v>6.1961188852261142E-3</v>
      </c>
      <c r="CA87" s="24">
        <f t="shared" si="48"/>
        <v>1.8305575245120087E-3</v>
      </c>
      <c r="CB87" s="24">
        <f t="shared" si="48"/>
        <v>6.2785520850419784E-3</v>
      </c>
      <c r="CC87" s="24">
        <f t="shared" si="48"/>
        <v>5.3948976924583086E-4</v>
      </c>
      <c r="CD87" s="24">
        <f t="shared" si="48"/>
        <v>6.5514342527872036E-3</v>
      </c>
      <c r="CE87" s="24">
        <f t="shared" si="48"/>
        <v>2.2442757493822403E-3</v>
      </c>
      <c r="CF87" s="24">
        <f t="shared" si="57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51"/>
        <v>2860.37745249</v>
      </c>
      <c r="S88" s="19">
        <f t="shared" si="52"/>
        <v>2996.284870037397</v>
      </c>
      <c r="T88" s="19">
        <f t="shared" si="53"/>
        <v>2816.7715525817557</v>
      </c>
      <c r="U88" s="19">
        <f t="shared" si="54"/>
        <v>2708.7281857550875</v>
      </c>
      <c r="V88" s="19"/>
      <c r="W88" s="20">
        <f t="shared" si="55"/>
        <v>2740.9474583397096</v>
      </c>
      <c r="X88" s="21"/>
      <c r="Y88" s="41">
        <f t="shared" si="62"/>
        <v>0.12757877971198539</v>
      </c>
      <c r="Z88" s="24">
        <f t="shared" si="62"/>
        <v>0.14887110979870122</v>
      </c>
      <c r="AA88" s="24">
        <f t="shared" si="62"/>
        <v>0.11823735748212605</v>
      </c>
      <c r="AB88" s="24">
        <f t="shared" si="60"/>
        <v>0.1035952858359932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0.13392236318833683</v>
      </c>
      <c r="AH88" s="24">
        <f t="shared" si="60"/>
        <v>0.11806782744416844</v>
      </c>
      <c r="AI88" s="24">
        <f t="shared" si="60"/>
        <v>0.15386759875589195</v>
      </c>
      <c r="AJ88" s="24">
        <f t="shared" si="60"/>
        <v>9.8844670233098286E-2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0.12757734043379454</v>
      </c>
      <c r="AP88" s="24">
        <f t="shared" si="45"/>
        <v>0.12836589060659342</v>
      </c>
      <c r="AQ88" s="24">
        <f t="shared" si="45"/>
        <v>0.11013851456639068</v>
      </c>
      <c r="AR88" s="24">
        <f t="shared" si="39"/>
        <v>0.11350546291712016</v>
      </c>
      <c r="AS88" s="24" t="e">
        <f t="shared" si="39"/>
        <v>#DIV/0!</v>
      </c>
      <c r="AT88" s="24">
        <f t="shared" si="39"/>
        <v>0.11626781873529946</v>
      </c>
      <c r="AU88" s="21"/>
      <c r="AV88" s="24">
        <f t="shared" si="61"/>
        <v>1.5633775414625966</v>
      </c>
      <c r="AW88" s="24">
        <f t="shared" si="61"/>
        <v>1.8044485752350576</v>
      </c>
      <c r="AX88" s="24">
        <f t="shared" si="61"/>
        <v>1.5122334315763566</v>
      </c>
      <c r="AY88" s="24">
        <f t="shared" si="61"/>
        <v>1.2634486995549583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1.3755012443043557</v>
      </c>
      <c r="BE88" s="24">
        <f t="shared" si="59"/>
        <v>1.7066850196722863</v>
      </c>
      <c r="BF88" s="24">
        <f t="shared" si="63"/>
        <v>1.3162532033101866</v>
      </c>
      <c r="BG88" s="24">
        <f t="shared" si="63"/>
        <v>1.7683196841571749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1.5633876410042675</v>
      </c>
      <c r="BM88" s="24">
        <f t="shared" si="46"/>
        <v>1.6460313271395024</v>
      </c>
      <c r="BN88" s="24">
        <f t="shared" si="46"/>
        <v>1.5200109554824341</v>
      </c>
      <c r="BO88" s="24">
        <f t="shared" si="46"/>
        <v>1.4552213975295691</v>
      </c>
      <c r="BP88" s="24" t="e">
        <f t="shared" si="46"/>
        <v>#DIV/0!</v>
      </c>
      <c r="BQ88" s="24">
        <f t="shared" si="46"/>
        <v>1.4211379845406302</v>
      </c>
      <c r="BR88" s="21"/>
      <c r="BS88" s="35">
        <f t="shared" si="56"/>
        <v>45231</v>
      </c>
      <c r="BT88" s="24">
        <f t="shared" si="58"/>
        <v>4.816695313762985E-2</v>
      </c>
      <c r="BU88" s="24">
        <f t="shared" si="49"/>
        <v>3.2567896054453874E-3</v>
      </c>
      <c r="BV88" s="24">
        <f t="shared" si="50"/>
        <v>1.1729112819085809E-2</v>
      </c>
      <c r="BW88" s="24">
        <f t="shared" si="48"/>
        <v>9.4010077946860421E-3</v>
      </c>
      <c r="BX88" s="24">
        <f t="shared" si="48"/>
        <v>7.8778494845426674E-3</v>
      </c>
      <c r="BY88" s="24">
        <f t="shared" si="48"/>
        <v>1.3035288030231552E-2</v>
      </c>
      <c r="BZ88" s="24">
        <f t="shared" si="48"/>
        <v>1.099910543606554E-2</v>
      </c>
      <c r="CA88" s="24">
        <f t="shared" si="48"/>
        <v>2.2320950720458462E-3</v>
      </c>
      <c r="CB88" s="24">
        <f t="shared" si="48"/>
        <v>7.5767246235138638E-3</v>
      </c>
      <c r="CC88" s="24">
        <f t="shared" si="48"/>
        <v>2.0824759013116961E-3</v>
      </c>
      <c r="CD88" s="24">
        <f t="shared" si="48"/>
        <v>7.9150482975040622E-3</v>
      </c>
      <c r="CE88" s="24">
        <f t="shared" si="48"/>
        <v>3.3038556442734741E-3</v>
      </c>
      <c r="CF88" s="24">
        <f t="shared" si="57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51"/>
        <v>3599.6549022199997</v>
      </c>
      <c r="S89" s="19">
        <f t="shared" si="52"/>
        <v>3750.4567175317875</v>
      </c>
      <c r="T89" s="19">
        <f t="shared" si="53"/>
        <v>3421.4970376362594</v>
      </c>
      <c r="U89" s="19">
        <f t="shared" si="54"/>
        <v>3273.5495680828276</v>
      </c>
      <c r="V89" s="19"/>
      <c r="W89" s="20">
        <f t="shared" si="55"/>
        <v>3456.4613424827849</v>
      </c>
      <c r="X89" s="21"/>
      <c r="Y89" s="41">
        <f t="shared" si="62"/>
        <v>0.2584609455383633</v>
      </c>
      <c r="Z89" s="24">
        <f t="shared" si="62"/>
        <v>0.29575418923021957</v>
      </c>
      <c r="AA89" s="24">
        <f t="shared" si="62"/>
        <v>0.18524092497785549</v>
      </c>
      <c r="AB89" s="24">
        <f t="shared" si="60"/>
        <v>0.14412799473580717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0.14961103657177066</v>
      </c>
      <c r="AH89" s="24">
        <f t="shared" si="60"/>
        <v>0.21059857749470545</v>
      </c>
      <c r="AI89" s="24">
        <f t="shared" si="60"/>
        <v>5.4274476933601878E-2</v>
      </c>
      <c r="AJ89" s="24">
        <f t="shared" si="60"/>
        <v>0.23565436628819336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0.2584545088923309</v>
      </c>
      <c r="AP89" s="24">
        <f t="shared" si="45"/>
        <v>0.25170231810601429</v>
      </c>
      <c r="AQ89" s="24">
        <f t="shared" si="45"/>
        <v>0.214687444035081</v>
      </c>
      <c r="AR89" s="24">
        <f t="shared" si="39"/>
        <v>0.20851903313816256</v>
      </c>
      <c r="AS89" s="24" t="e">
        <f t="shared" si="39"/>
        <v>#DIV/0!</v>
      </c>
      <c r="AT89" s="24">
        <f t="shared" si="39"/>
        <v>0.26104618750207198</v>
      </c>
      <c r="AU89" s="21"/>
      <c r="AV89" s="24">
        <f t="shared" si="61"/>
        <v>2.0721876037214386</v>
      </c>
      <c r="AW89" s="24">
        <f t="shared" si="61"/>
        <v>2.5368522172257579</v>
      </c>
      <c r="AX89" s="24">
        <f t="shared" si="61"/>
        <v>1.7509432513637764</v>
      </c>
      <c r="AY89" s="24">
        <f t="shared" si="61"/>
        <v>1.4823800630575721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1.5711134663297495</v>
      </c>
      <c r="BE89" s="24">
        <f t="shared" si="59"/>
        <v>2.1240522900103325</v>
      </c>
      <c r="BF89" s="24">
        <f t="shared" si="63"/>
        <v>1.3916620703278322</v>
      </c>
      <c r="BG89" s="24">
        <f t="shared" si="63"/>
        <v>2.1533991090672147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2.0721833640467118</v>
      </c>
      <c r="BM89" s="24">
        <f t="shared" si="46"/>
        <v>2.1699243007583084</v>
      </c>
      <c r="BN89" s="24">
        <f t="shared" si="46"/>
        <v>1.8963630313058832</v>
      </c>
      <c r="BO89" s="24">
        <f t="shared" si="46"/>
        <v>1.8270475282819576</v>
      </c>
      <c r="BP89" s="24" t="e">
        <f t="shared" si="46"/>
        <v>#DIV/0!</v>
      </c>
      <c r="BQ89" s="24">
        <f t="shared" si="46"/>
        <v>1.8850140096221573</v>
      </c>
      <c r="BR89" s="21"/>
      <c r="BS89" s="35">
        <f t="shared" si="56"/>
        <v>45261</v>
      </c>
      <c r="BT89" s="24">
        <f t="shared" si="58"/>
        <v>9.7497632212341506E-2</v>
      </c>
      <c r="BU89" s="24">
        <f t="shared" si="49"/>
        <v>5.0600992104507768E-3</v>
      </c>
      <c r="BV89" s="24">
        <f t="shared" si="50"/>
        <v>1.59711598881319E-2</v>
      </c>
      <c r="BW89" s="24">
        <f t="shared" si="48"/>
        <v>6.7296012105701316E-3</v>
      </c>
      <c r="BX89" s="24">
        <f t="shared" si="48"/>
        <v>1.7087998336458934E-2</v>
      </c>
      <c r="BY89" s="24">
        <f t="shared" si="48"/>
        <v>3.2700407001905275E-2</v>
      </c>
      <c r="BZ89" s="24">
        <f t="shared" si="48"/>
        <v>3.9506618277702896E-2</v>
      </c>
      <c r="CA89" s="24">
        <f t="shared" si="48"/>
        <v>2.5076079769562627E-3</v>
      </c>
      <c r="CB89" s="24">
        <f t="shared" si="48"/>
        <v>1.3400673352364906E-2</v>
      </c>
      <c r="CC89" s="24">
        <f t="shared" si="48"/>
        <v>7.5168786454418387E-4</v>
      </c>
      <c r="CD89" s="24">
        <f t="shared" si="48"/>
        <v>1.8389300736263048E-2</v>
      </c>
      <c r="CE89" s="24">
        <f t="shared" si="48"/>
        <v>8.8492969927363059E-3</v>
      </c>
      <c r="CF89" s="24">
        <f t="shared" si="57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51"/>
        <v>4402.1173372700005</v>
      </c>
      <c r="S90" s="19">
        <f t="shared" si="52"/>
        <v>4557.5227295587129</v>
      </c>
      <c r="T90" s="19">
        <f t="shared" si="53"/>
        <v>4241.692093631671</v>
      </c>
      <c r="U90" s="19">
        <f t="shared" si="54"/>
        <v>4093.2082541592299</v>
      </c>
      <c r="V90" s="19"/>
      <c r="W90" s="20">
        <f t="shared" si="55"/>
        <v>4328.4028442042845</v>
      </c>
      <c r="X90" s="21"/>
      <c r="Y90" s="41">
        <f t="shared" si="62"/>
        <v>0.22292733205987769</v>
      </c>
      <c r="Z90" s="24">
        <f t="shared" si="62"/>
        <v>0.19153518897300015</v>
      </c>
      <c r="AA90" s="24">
        <f t="shared" si="62"/>
        <v>0.21141307454784153</v>
      </c>
      <c r="AB90" s="24">
        <f t="shared" si="60"/>
        <v>0.17599241885743622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0.27920620663578788</v>
      </c>
      <c r="AH90" s="24">
        <f t="shared" si="60"/>
        <v>0.2307451866626411</v>
      </c>
      <c r="AI90" s="24">
        <f t="shared" si="60"/>
        <v>3.2163185825506702E-4</v>
      </c>
      <c r="AJ90" s="24">
        <f t="shared" si="60"/>
        <v>0.20424589648410407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0.22292760190847782</v>
      </c>
      <c r="AP90" s="24">
        <f t="shared" si="45"/>
        <v>0.21519139475846649</v>
      </c>
      <c r="AQ90" s="24">
        <f t="shared" si="45"/>
        <v>0.23971818387486987</v>
      </c>
      <c r="AR90" s="24">
        <f t="shared" si="39"/>
        <v>0.25038835338498933</v>
      </c>
      <c r="AS90" s="24" t="e">
        <f t="shared" si="39"/>
        <v>#DIV/0!</v>
      </c>
      <c r="AT90" s="24">
        <f t="shared" si="39"/>
        <v>0.25226421340363725</v>
      </c>
      <c r="AU90" s="21"/>
      <c r="AV90" s="24">
        <f t="shared" si="61"/>
        <v>2.5326280457036914</v>
      </c>
      <c r="AW90" s="24">
        <f t="shared" si="61"/>
        <v>2.937747095731551</v>
      </c>
      <c r="AX90" s="24">
        <f t="shared" si="61"/>
        <v>2.1256131180177404</v>
      </c>
      <c r="AY90" s="24">
        <f t="shared" si="61"/>
        <v>1.8372615150593337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2.0457858072577251</v>
      </c>
      <c r="BE90" s="24">
        <f t="shared" si="59"/>
        <v>2.5666911133548558</v>
      </c>
      <c r="BF90" s="24">
        <f t="shared" si="63"/>
        <v>1.3630953210516568</v>
      </c>
      <c r="BG90" s="24">
        <f t="shared" si="63"/>
        <v>2.5273725369008835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2.5326261055413122</v>
      </c>
      <c r="BM90" s="24">
        <f t="shared" si="46"/>
        <v>2.6239517648208861</v>
      </c>
      <c r="BN90" s="24">
        <f t="shared" si="46"/>
        <v>2.3984194435471675</v>
      </c>
      <c r="BO90" s="24">
        <f t="shared" si="46"/>
        <v>2.362804323536277</v>
      </c>
      <c r="BP90" s="24" t="e">
        <f t="shared" si="46"/>
        <v>#DIV/0!</v>
      </c>
      <c r="BQ90" s="24">
        <f t="shared" si="46"/>
        <v>2.4368280659134158</v>
      </c>
      <c r="BR90" s="21"/>
      <c r="BS90" s="35">
        <f t="shared" si="56"/>
        <v>45292</v>
      </c>
      <c r="BT90" s="24">
        <f t="shared" si="58"/>
        <v>6.5012163289618743E-2</v>
      </c>
      <c r="BU90" s="24">
        <f t="shared" si="49"/>
        <v>5.4390221748875055E-3</v>
      </c>
      <c r="BV90" s="24">
        <f t="shared" si="50"/>
        <v>1.7730335076428853E-2</v>
      </c>
      <c r="BW90" s="24">
        <f t="shared" si="48"/>
        <v>1.0188103048717496E-2</v>
      </c>
      <c r="BX90" s="24">
        <f t="shared" si="48"/>
        <v>1.8325831487789664E-2</v>
      </c>
      <c r="BY90" s="24">
        <f t="shared" si="48"/>
        <v>1.7793092943589786E-2</v>
      </c>
      <c r="BZ90" s="24">
        <f t="shared" si="48"/>
        <v>4.0784610420108898E-2</v>
      </c>
      <c r="CA90" s="24">
        <f t="shared" si="48"/>
        <v>4.2749620239935634E-3</v>
      </c>
      <c r="CB90" s="24">
        <f t="shared" si="48"/>
        <v>1.4124212894988041E-2</v>
      </c>
      <c r="CC90" s="24">
        <f t="shared" si="48"/>
        <v>3.7317702876435832E-6</v>
      </c>
      <c r="CD90" s="24">
        <f t="shared" si="48"/>
        <v>1.5649495079752454E-2</v>
      </c>
      <c r="CE90" s="24">
        <f t="shared" si="48"/>
        <v>1.3598809122553328E-2</v>
      </c>
      <c r="CF90" s="24">
        <f t="shared" si="57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51"/>
        <v>4997.9614478599988</v>
      </c>
      <c r="S91" s="19">
        <f t="shared" si="52"/>
        <v>5109.8345204188463</v>
      </c>
      <c r="T91" s="19">
        <f t="shared" si="53"/>
        <v>4747.1667487951809</v>
      </c>
      <c r="U91" s="19">
        <f t="shared" si="54"/>
        <v>4543.7865190289185</v>
      </c>
      <c r="V91" s="19"/>
      <c r="W91" s="20">
        <f t="shared" si="55"/>
        <v>4871.6560607115525</v>
      </c>
      <c r="X91" s="21"/>
      <c r="Y91" s="41">
        <f t="shared" si="62"/>
        <v>0.13535663533264719</v>
      </c>
      <c r="Z91" s="24">
        <f t="shared" si="62"/>
        <v>0.12046220623887693</v>
      </c>
      <c r="AA91" s="24">
        <f t="shared" si="62"/>
        <v>0.15719676038663688</v>
      </c>
      <c r="AB91" s="24">
        <f t="shared" si="60"/>
        <v>8.3336559848856462E-2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0.22795890863790458</v>
      </c>
      <c r="AH91" s="24">
        <f t="shared" si="60"/>
        <v>9.7713551275780297E-2</v>
      </c>
      <c r="AI91" s="24">
        <f t="shared" si="60"/>
        <v>4.8514819528555631E-2</v>
      </c>
      <c r="AJ91" s="24">
        <f t="shared" si="60"/>
        <v>0.15054059930621499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0.13535398194531423</v>
      </c>
      <c r="AP91" s="24">
        <f t="shared" si="45"/>
        <v>0.12118684286048786</v>
      </c>
      <c r="AQ91" s="24">
        <f t="shared" si="45"/>
        <v>0.11916816308341005</v>
      </c>
      <c r="AR91" s="24">
        <f t="shared" si="39"/>
        <v>0.11007948701653358</v>
      </c>
      <c r="AS91" s="24" t="e">
        <f t="shared" si="39"/>
        <v>#DIV/0!</v>
      </c>
      <c r="AT91" s="24">
        <f t="shared" si="39"/>
        <v>0.12550893159925769</v>
      </c>
      <c r="AU91" s="21"/>
      <c r="AV91" s="24">
        <f t="shared" si="61"/>
        <v>2.7581700747055602</v>
      </c>
      <c r="AW91" s="24">
        <f t="shared" si="61"/>
        <v>2.991008302766736</v>
      </c>
      <c r="AX91" s="24">
        <f t="shared" si="61"/>
        <v>2.4369544833645396</v>
      </c>
      <c r="AY91" s="24">
        <f t="shared" si="61"/>
        <v>1.9941276105111694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2.5443467748383903</v>
      </c>
      <c r="BE91" s="24">
        <f t="shared" si="59"/>
        <v>2.7186370382906224</v>
      </c>
      <c r="BF91" s="24">
        <f t="shared" si="63"/>
        <v>1.4657274170576913</v>
      </c>
      <c r="BG91" s="24">
        <f t="shared" si="63"/>
        <v>2.699008107611002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2.7581583653411754</v>
      </c>
      <c r="BM91" s="24">
        <f t="shared" si="46"/>
        <v>2.7744977594840297</v>
      </c>
      <c r="BN91" s="24">
        <f t="shared" si="46"/>
        <v>2.6092982274172929</v>
      </c>
      <c r="BO91" s="24">
        <f t="shared" si="46"/>
        <v>2.5832050536783133</v>
      </c>
      <c r="BP91" s="24" t="e">
        <f t="shared" si="46"/>
        <v>#DIV/0!</v>
      </c>
      <c r="BQ91" s="24">
        <f t="shared" si="46"/>
        <v>2.7017643781697824</v>
      </c>
      <c r="BR91" s="21"/>
      <c r="BS91" s="35">
        <f t="shared" si="56"/>
        <v>45323</v>
      </c>
      <c r="BT91" s="24">
        <f t="shared" si="58"/>
        <v>3.9838509091472442E-2</v>
      </c>
      <c r="BU91" s="24">
        <f t="shared" si="49"/>
        <v>4.0061221210344819E-3</v>
      </c>
      <c r="BV91" s="24">
        <f t="shared" si="50"/>
        <v>8.0735106436578812E-3</v>
      </c>
      <c r="BW91" s="24">
        <f t="shared" si="48"/>
        <v>1.5632678734959549E-2</v>
      </c>
      <c r="BX91" s="24">
        <f t="shared" si="48"/>
        <v>6.8400138367802309E-3</v>
      </c>
      <c r="BY91" s="24">
        <f t="shared" si="48"/>
        <v>1.108292909045386E-2</v>
      </c>
      <c r="BZ91" s="24">
        <f t="shared" si="48"/>
        <v>2.0652897989046421E-2</v>
      </c>
      <c r="CA91" s="24">
        <f t="shared" si="48"/>
        <v>3.6509313635093815E-3</v>
      </c>
      <c r="CB91" s="24">
        <f t="shared" si="48"/>
        <v>6.0194096007246591E-3</v>
      </c>
      <c r="CC91" s="24">
        <f t="shared" si="48"/>
        <v>4.604359994168341E-4</v>
      </c>
      <c r="CD91" s="24">
        <f t="shared" si="48"/>
        <v>1.1358347575140157E-2</v>
      </c>
      <c r="CE91" s="24">
        <f t="shared" si="48"/>
        <v>7.7362630566554296E-3</v>
      </c>
      <c r="CF91" s="24">
        <f t="shared" si="57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51"/>
        <v>5463.1609324800011</v>
      </c>
      <c r="S92" s="19">
        <f t="shared" si="52"/>
        <v>5555.6262520418832</v>
      </c>
      <c r="T92" s="19">
        <f t="shared" si="53"/>
        <v>5066.1165648594369</v>
      </c>
      <c r="U92" s="19">
        <f t="shared" si="54"/>
        <v>4839.8487062120666</v>
      </c>
      <c r="V92" s="19"/>
      <c r="W92" s="20">
        <f t="shared" si="55"/>
        <v>5313.2377600612099</v>
      </c>
      <c r="X92" s="21"/>
      <c r="Y92" s="41">
        <f t="shared" si="62"/>
        <v>9.3075061656613833E-2</v>
      </c>
      <c r="Z92" s="24">
        <f t="shared" si="62"/>
        <v>0.10293088908422043</v>
      </c>
      <c r="AA92" s="24">
        <f t="shared" si="62"/>
        <v>0.14574405355828191</v>
      </c>
      <c r="AB92" s="24">
        <f t="shared" si="60"/>
        <v>5.7724906034733126E-2</v>
      </c>
      <c r="AC92" s="24">
        <f t="shared" si="60"/>
        <v>6.254937581812281E-2</v>
      </c>
      <c r="AD92" s="24">
        <f t="shared" si="60"/>
        <v>5.2370367092932524E-2</v>
      </c>
      <c r="AE92" s="24">
        <f t="shared" si="60"/>
        <v>0.1157428183404714</v>
      </c>
      <c r="AF92" s="24">
        <f t="shared" si="60"/>
        <v>9.2089358921558562E-2</v>
      </c>
      <c r="AG92" s="24">
        <f t="shared" si="60"/>
        <v>0.15353934820306114</v>
      </c>
      <c r="AH92" s="24">
        <f t="shared" si="60"/>
        <v>7.2641318191730475E-2</v>
      </c>
      <c r="AI92" s="24">
        <f t="shared" si="60"/>
        <v>0.42179491597999519</v>
      </c>
      <c r="AJ92" s="24">
        <f t="shared" si="60"/>
        <v>7.3947548100362637E-2</v>
      </c>
      <c r="AK92" s="24">
        <f t="shared" si="60"/>
        <v>9.3467281102874722E-2</v>
      </c>
      <c r="AL92" s="24">
        <f t="shared" si="60"/>
        <v>9.581019038302796E-2</v>
      </c>
      <c r="AM92" s="24">
        <f t="shared" si="60"/>
        <v>8.7571190977608904E-2</v>
      </c>
      <c r="AN92" s="24">
        <f t="shared" si="60"/>
        <v>0.11446921697089141</v>
      </c>
      <c r="AO92" s="24">
        <f t="shared" si="45"/>
        <v>9.3077845732321363E-2</v>
      </c>
      <c r="AP92" s="24">
        <f t="shared" si="45"/>
        <v>8.7241911619966972E-2</v>
      </c>
      <c r="AQ92" s="24">
        <f t="shared" si="45"/>
        <v>6.7187405233912312E-2</v>
      </c>
      <c r="AR92" s="24">
        <f t="shared" si="39"/>
        <v>6.5157591788978175E-2</v>
      </c>
      <c r="AS92" s="24" t="e">
        <f t="shared" si="39"/>
        <v>#DIV/0!</v>
      </c>
      <c r="AT92" s="24">
        <f t="shared" si="39"/>
        <v>9.0643036751071548E-2</v>
      </c>
      <c r="AU92" s="21"/>
      <c r="AV92" s="24">
        <f t="shared" si="61"/>
        <v>2.8086681737544339</v>
      </c>
      <c r="AW92" s="24">
        <f t="shared" si="61"/>
        <v>3.0222493624527305</v>
      </c>
      <c r="AX92" s="24">
        <f t="shared" si="61"/>
        <v>2.6211557860962515</v>
      </c>
      <c r="AY92" s="24">
        <f t="shared" si="61"/>
        <v>1.9295223396218484</v>
      </c>
      <c r="AZ92" s="24">
        <f t="shared" si="61"/>
        <v>2.3187333753533048</v>
      </c>
      <c r="BA92" s="24">
        <f t="shared" si="61"/>
        <v>3.0175494761651862</v>
      </c>
      <c r="BB92" s="24">
        <f t="shared" si="61"/>
        <v>3.4194902401101785</v>
      </c>
      <c r="BC92" s="24">
        <f t="shared" si="59"/>
        <v>2.9570967315767347</v>
      </c>
      <c r="BD92" s="24">
        <f t="shared" si="59"/>
        <v>2.9935141993801215</v>
      </c>
      <c r="BE92" s="24">
        <f t="shared" si="59"/>
        <v>2.6858732640877996</v>
      </c>
      <c r="BF92" s="24">
        <f t="shared" si="63"/>
        <v>1.7296592590265583</v>
      </c>
      <c r="BG92" s="24">
        <f t="shared" si="63"/>
        <v>2.6186043893476367</v>
      </c>
      <c r="BH92" s="24">
        <f t="shared" si="63"/>
        <v>3.8047230014185054</v>
      </c>
      <c r="BI92" s="24">
        <f t="shared" si="63"/>
        <v>2.0789191937057194</v>
      </c>
      <c r="BJ92" s="24">
        <f t="shared" si="63"/>
        <v>2.9436774976245603</v>
      </c>
      <c r="BK92" s="24">
        <f t="shared" si="63"/>
        <v>2.8103269245195364</v>
      </c>
      <c r="BL92" s="24">
        <f t="shared" si="46"/>
        <v>2.8086443560129282</v>
      </c>
      <c r="BM92" s="24">
        <f t="shared" si="46"/>
        <v>2.7776962856305838</v>
      </c>
      <c r="BN92" s="24">
        <f t="shared" si="46"/>
        <v>2.5695945306216617</v>
      </c>
      <c r="BO92" s="24">
        <f t="shared" si="46"/>
        <v>2.5550180189201992</v>
      </c>
      <c r="BP92" s="24" t="e">
        <f t="shared" si="46"/>
        <v>#DIV/0!</v>
      </c>
      <c r="BQ92" s="24">
        <f t="shared" si="46"/>
        <v>2.7841193330290093</v>
      </c>
      <c r="BR92" s="21"/>
      <c r="BS92" s="35">
        <f t="shared" si="56"/>
        <v>45352</v>
      </c>
      <c r="BT92" s="24">
        <f t="shared" si="58"/>
        <v>3.3594091285101581E-2</v>
      </c>
      <c r="BU92" s="24">
        <f t="shared" si="49"/>
        <v>3.785701293775999E-3</v>
      </c>
      <c r="BV92" s="24">
        <f t="shared" si="50"/>
        <v>5.3360659113779359E-3</v>
      </c>
      <c r="BW92" s="24">
        <f t="shared" si="48"/>
        <v>3.8526704274041632E-3</v>
      </c>
      <c r="BX92" s="24">
        <f t="shared" si="48"/>
        <v>3.3953363320394637E-3</v>
      </c>
      <c r="BY92" s="24">
        <f t="shared" si="48"/>
        <v>1.0602485832208981E-2</v>
      </c>
      <c r="BZ92" s="24">
        <f t="shared" si="48"/>
        <v>1.2638949973334587E-2</v>
      </c>
      <c r="CA92" s="24">
        <f t="shared" si="48"/>
        <v>2.6596122443487656E-3</v>
      </c>
      <c r="CB92" s="24">
        <f t="shared" si="48"/>
        <v>4.3265282011794859E-3</v>
      </c>
      <c r="CC92" s="24">
        <f t="shared" si="48"/>
        <v>3.6969064681196826E-3</v>
      </c>
      <c r="CD92" s="24">
        <f t="shared" si="48"/>
        <v>5.653988724990352E-3</v>
      </c>
      <c r="CE92" s="24">
        <f t="shared" si="48"/>
        <v>3.5339623706831728E-3</v>
      </c>
      <c r="CF92" s="24">
        <f t="shared" si="57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51"/>
        <v>5908.3608800800002</v>
      </c>
      <c r="S93" s="19">
        <f t="shared" si="52"/>
        <v>5925.7932857890792</v>
      </c>
      <c r="T93" s="19">
        <f t="shared" si="53"/>
        <v>5468.6872747561683</v>
      </c>
      <c r="U93" s="19">
        <f t="shared" si="54"/>
        <v>5245.3850699036066</v>
      </c>
      <c r="V93" s="19"/>
      <c r="W93" s="20">
        <f t="shared" si="55"/>
        <v>5719.7905979533289</v>
      </c>
      <c r="X93" s="21"/>
      <c r="Y93" s="41">
        <f t="shared" si="62"/>
        <v>8.1495061408456415E-2</v>
      </c>
      <c r="Z93" s="24">
        <f t="shared" si="62"/>
        <v>5.4419101047932461E-2</v>
      </c>
      <c r="AA93" s="24">
        <f t="shared" si="62"/>
        <v>6.1936672171800655E-2</v>
      </c>
      <c r="AB93" s="24">
        <f t="shared" si="60"/>
        <v>0.10389247325850182</v>
      </c>
      <c r="AC93" s="24">
        <f t="shared" si="60"/>
        <v>0.30200695358927621</v>
      </c>
      <c r="AD93" s="24">
        <f t="shared" si="60"/>
        <v>6.0802118863615418E-2</v>
      </c>
      <c r="AE93" s="24">
        <f t="shared" si="60"/>
        <v>9.1190208385860672E-2</v>
      </c>
      <c r="AF93" s="24">
        <f t="shared" si="60"/>
        <v>4.5323658690241686E-2</v>
      </c>
      <c r="AG93" s="24">
        <f t="shared" si="60"/>
        <v>0.12925712662944466</v>
      </c>
      <c r="AH93" s="24">
        <f t="shared" si="60"/>
        <v>8.3012291569787289E-2</v>
      </c>
      <c r="AI93" s="24">
        <f t="shared" si="60"/>
        <v>8.8464967536659334E-2</v>
      </c>
      <c r="AJ93" s="24">
        <f t="shared" si="60"/>
        <v>6.5168087512480932E-2</v>
      </c>
      <c r="AK93" s="24">
        <f t="shared" si="60"/>
        <v>7.5394172147536853E-2</v>
      </c>
      <c r="AL93" s="24">
        <f t="shared" si="60"/>
        <v>0.11019492820674115</v>
      </c>
      <c r="AM93" s="24">
        <f t="shared" si="60"/>
        <v>5.8643675453506017E-2</v>
      </c>
      <c r="AN93" s="24">
        <f t="shared" si="60"/>
        <v>0.15786084721965588</v>
      </c>
      <c r="AO93" s="24">
        <f t="shared" si="45"/>
        <v>8.1491274575706152E-2</v>
      </c>
      <c r="AP93" s="24">
        <f t="shared" si="45"/>
        <v>6.6629218193204887E-2</v>
      </c>
      <c r="AQ93" s="24">
        <f t="shared" si="45"/>
        <v>7.9463372929300391E-2</v>
      </c>
      <c r="AR93" s="24">
        <f t="shared" si="39"/>
        <v>8.379112412564127E-2</v>
      </c>
      <c r="AS93" s="24" t="e">
        <f t="shared" si="39"/>
        <v>#DIV/0!</v>
      </c>
      <c r="AT93" s="24">
        <f t="shared" si="39"/>
        <v>7.6516966913868334E-2</v>
      </c>
      <c r="AU93" s="21"/>
      <c r="AV93" s="24">
        <f t="shared" si="61"/>
        <v>2.8414971948483254</v>
      </c>
      <c r="AW93" s="24">
        <f t="shared" si="61"/>
        <v>2.9065543375072949</v>
      </c>
      <c r="AX93" s="24">
        <f t="shared" si="61"/>
        <v>2.740399272715468</v>
      </c>
      <c r="AY93" s="24">
        <f t="shared" si="61"/>
        <v>1.9721810603914598</v>
      </c>
      <c r="AZ93" s="24">
        <f t="shared" si="61"/>
        <v>3.1712968724900241</v>
      </c>
      <c r="BA93" s="24">
        <f t="shared" si="61"/>
        <v>2.9368872962780199</v>
      </c>
      <c r="BB93" s="24">
        <f t="shared" si="61"/>
        <v>3.5399895839693176</v>
      </c>
      <c r="BC93" s="24">
        <f t="shared" si="59"/>
        <v>2.9159239021751526</v>
      </c>
      <c r="BD93" s="24">
        <f t="shared" si="59"/>
        <v>3.2423898220511118</v>
      </c>
      <c r="BE93" s="24">
        <f t="shared" si="59"/>
        <v>2.7596748275160445</v>
      </c>
      <c r="BF93" s="24">
        <f t="shared" si="63"/>
        <v>1.9004871649716564</v>
      </c>
      <c r="BG93" s="24">
        <f t="shared" si="63"/>
        <v>2.5125687614941907</v>
      </c>
      <c r="BH93" s="24">
        <f t="shared" si="63"/>
        <v>3.8750750573780808</v>
      </c>
      <c r="BI93" s="24">
        <f t="shared" si="63"/>
        <v>2.1078575143203464</v>
      </c>
      <c r="BJ93" s="24">
        <f t="shared" si="63"/>
        <v>2.8847282290472336</v>
      </c>
      <c r="BK93" s="24">
        <f t="shared" si="63"/>
        <v>3.2326203744490094</v>
      </c>
      <c r="BL93" s="24">
        <f t="shared" si="46"/>
        <v>2.8414545453593703</v>
      </c>
      <c r="BM93" s="24">
        <f t="shared" si="46"/>
        <v>2.7257709994933581</v>
      </c>
      <c r="BN93" s="24">
        <f t="shared" si="46"/>
        <v>2.5606481019259273</v>
      </c>
      <c r="BO93" s="24">
        <f t="shared" si="46"/>
        <v>2.5752086280235287</v>
      </c>
      <c r="BP93" s="24" t="e">
        <f t="shared" si="46"/>
        <v>#DIV/0!</v>
      </c>
      <c r="BQ93" s="24">
        <f t="shared" si="46"/>
        <v>2.8158164884715839</v>
      </c>
      <c r="BR93" s="21"/>
      <c r="BS93" s="35">
        <f t="shared" si="56"/>
        <v>45383</v>
      </c>
      <c r="BT93" s="24">
        <f t="shared" si="58"/>
        <v>1.7921190283900896E-2</v>
      </c>
      <c r="BU93" s="24">
        <f t="shared" si="49"/>
        <v>1.6863238883725652E-3</v>
      </c>
      <c r="BV93" s="24">
        <f t="shared" si="50"/>
        <v>9.2931892329490163E-3</v>
      </c>
      <c r="BW93" s="24">
        <f t="shared" si="48"/>
        <v>1.8082353537676871E-2</v>
      </c>
      <c r="BX93" s="24">
        <f t="shared" si="48"/>
        <v>3.7951987226329379E-3</v>
      </c>
      <c r="BY93" s="24">
        <f t="shared" si="48"/>
        <v>8.5266015694941879E-3</v>
      </c>
      <c r="BZ93" s="24">
        <f t="shared" ref="BZ93:CE95" si="64">(I93-I92)/$B92*I$3</f>
        <v>6.2149078702010601E-3</v>
      </c>
      <c r="CA93" s="24">
        <f t="shared" si="64"/>
        <v>2.362846753622915E-3</v>
      </c>
      <c r="CB93" s="24">
        <f t="shared" si="64"/>
        <v>4.8517985579906468E-3</v>
      </c>
      <c r="CC93" s="24">
        <f t="shared" si="64"/>
        <v>1.0085453135501429E-3</v>
      </c>
      <c r="CD93" s="24">
        <f t="shared" si="64"/>
        <v>4.8955244086208299E-3</v>
      </c>
      <c r="CE93" s="24">
        <f t="shared" si="64"/>
        <v>2.8516478579790178E-3</v>
      </c>
      <c r="CF93" s="24">
        <f t="shared" si="57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51"/>
        <v>6160.4789061500005</v>
      </c>
      <c r="S94" s="19">
        <f t="shared" si="52"/>
        <v>6161.477441869858</v>
      </c>
      <c r="T94" s="19">
        <f t="shared" si="53"/>
        <v>5686.7990007745266</v>
      </c>
      <c r="U94" s="19">
        <f t="shared" si="54"/>
        <v>5456.5530641556588</v>
      </c>
      <c r="V94" s="19"/>
      <c r="W94" s="20">
        <f t="shared" si="55"/>
        <v>5995.6879288638111</v>
      </c>
      <c r="X94" s="21"/>
      <c r="Y94" s="41">
        <f t="shared" si="62"/>
        <v>4.2669612632195264E-2</v>
      </c>
      <c r="Z94" s="24">
        <f t="shared" si="62"/>
        <v>3.8559508282629551E-2</v>
      </c>
      <c r="AA94" s="24">
        <f t="shared" si="62"/>
        <v>5.3000024115195554E-2</v>
      </c>
      <c r="AB94" s="24">
        <f t="shared" si="60"/>
        <v>4.6282262680803488E-2</v>
      </c>
      <c r="AC94" s="24">
        <f t="shared" si="60"/>
        <v>2.2240746522827592E-2</v>
      </c>
      <c r="AD94" s="24">
        <f t="shared" si="60"/>
        <v>3.4306481869534444E-2</v>
      </c>
      <c r="AE94" s="24">
        <f t="shared" si="60"/>
        <v>1.1008997588425107E-2</v>
      </c>
      <c r="AF94" s="24">
        <f t="shared" si="60"/>
        <v>8.0231868636780446E-2</v>
      </c>
      <c r="AG94" s="24">
        <f t="shared" si="60"/>
        <v>7.3929713011941622E-2</v>
      </c>
      <c r="AH94" s="24">
        <f t="shared" si="60"/>
        <v>3.3096622641242357E-2</v>
      </c>
      <c r="AI94" s="24">
        <f t="shared" si="60"/>
        <v>0.11488010390352921</v>
      </c>
      <c r="AJ94" s="24">
        <f t="shared" si="60"/>
        <v>3.8626362225443911E-2</v>
      </c>
      <c r="AK94" s="24">
        <f t="shared" si="60"/>
        <v>4.6465444590936933E-2</v>
      </c>
      <c r="AL94" s="24">
        <f t="shared" si="60"/>
        <v>7.3191694395674078E-2</v>
      </c>
      <c r="AM94" s="24">
        <f t="shared" si="60"/>
        <v>3.1202494560762517E-2</v>
      </c>
      <c r="AN94" s="24">
        <f t="shared" si="60"/>
        <v>6.8178743611529313E-2</v>
      </c>
      <c r="AO94" s="24">
        <f t="shared" si="45"/>
        <v>4.2671399257282028E-2</v>
      </c>
      <c r="AP94" s="24">
        <f t="shared" si="45"/>
        <v>3.9772591569466886E-2</v>
      </c>
      <c r="AQ94" s="24">
        <f t="shared" si="45"/>
        <v>3.9883744500289309E-2</v>
      </c>
      <c r="AR94" s="24">
        <f t="shared" si="39"/>
        <v>4.0257863138336347E-2</v>
      </c>
      <c r="AS94" s="24" t="e">
        <f t="shared" si="39"/>
        <v>#DIV/0!</v>
      </c>
      <c r="AT94" s="24">
        <f t="shared" si="39"/>
        <v>4.8235564953934551E-2</v>
      </c>
      <c r="AU94" s="21"/>
      <c r="AV94" s="24">
        <f t="shared" si="61"/>
        <v>2.7271196689707913</v>
      </c>
      <c r="AW94" s="24">
        <f t="shared" si="61"/>
        <v>2.7990517113305433</v>
      </c>
      <c r="AX94" s="24">
        <f t="shared" si="61"/>
        <v>2.6206243566516023</v>
      </c>
      <c r="AY94" s="24">
        <f t="shared" si="61"/>
        <v>1.9344949944727512</v>
      </c>
      <c r="AZ94" s="24">
        <f t="shared" si="61"/>
        <v>2.7085901624662125</v>
      </c>
      <c r="BA94" s="24">
        <f t="shared" si="61"/>
        <v>2.7528647945473668</v>
      </c>
      <c r="BB94" s="24">
        <f t="shared" si="61"/>
        <v>3.1510316836036196</v>
      </c>
      <c r="BC94" s="24">
        <f t="shared" si="59"/>
        <v>3.0388785800898557</v>
      </c>
      <c r="BD94" s="24">
        <f t="shared" si="59"/>
        <v>3.3014276496636654</v>
      </c>
      <c r="BE94" s="24">
        <f t="shared" si="59"/>
        <v>2.6539104263832813</v>
      </c>
      <c r="BF94" s="24">
        <f t="shared" si="63"/>
        <v>1.98815342470703</v>
      </c>
      <c r="BG94" s="24">
        <f t="shared" si="63"/>
        <v>2.4028383517810918</v>
      </c>
      <c r="BH94" s="24">
        <f t="shared" si="63"/>
        <v>3.7403626872036542</v>
      </c>
      <c r="BI94" s="24">
        <f t="shared" si="63"/>
        <v>2.1172389000135596</v>
      </c>
      <c r="BJ94" s="24">
        <f t="shared" si="63"/>
        <v>2.7395856247978116</v>
      </c>
      <c r="BK94" s="24">
        <f t="shared" si="63"/>
        <v>3.1391242010308122</v>
      </c>
      <c r="BL94" s="24">
        <f t="shared" si="46"/>
        <v>2.7270917538526551</v>
      </c>
      <c r="BM94" s="24">
        <f t="shared" si="46"/>
        <v>2.6231497500433005</v>
      </c>
      <c r="BN94" s="24">
        <f t="shared" si="46"/>
        <v>2.4639545504689893</v>
      </c>
      <c r="BO94" s="24">
        <f t="shared" si="46"/>
        <v>2.482535629422006</v>
      </c>
      <c r="BP94" s="24" t="e">
        <f t="shared" si="46"/>
        <v>#DIV/0!</v>
      </c>
      <c r="BQ94" s="24">
        <f t="shared" si="46"/>
        <v>2.7426246731852486</v>
      </c>
      <c r="BR94" s="21"/>
      <c r="BS94" s="35">
        <f t="shared" si="56"/>
        <v>45413</v>
      </c>
      <c r="BT94" s="24">
        <f t="shared" si="58"/>
        <v>1.2380429142616367E-2</v>
      </c>
      <c r="BU94" s="24">
        <f t="shared" si="49"/>
        <v>1.4169132786728857E-3</v>
      </c>
      <c r="BV94" s="24">
        <f t="shared" si="50"/>
        <v>4.2256887952635148E-3</v>
      </c>
      <c r="BW94" s="24">
        <f t="shared" ref="BW94:BW108" si="65">(F94-F93)/$B93*F$3</f>
        <v>1.6031573007451445E-3</v>
      </c>
      <c r="BX94" s="24">
        <f t="shared" ref="BX94:BX108" si="66">(G94-G93)/$B93*G$3</f>
        <v>2.1003991239890176E-3</v>
      </c>
      <c r="BY94" s="24">
        <f t="shared" ref="BY94:BY108" si="67">(H94-H93)/$B93*H$3</f>
        <v>1.0386075083092226E-3</v>
      </c>
      <c r="BZ94" s="24">
        <f t="shared" si="64"/>
        <v>1.0633662717829225E-2</v>
      </c>
      <c r="CA94" s="24">
        <f t="shared" si="64"/>
        <v>1.4111343967240769E-3</v>
      </c>
      <c r="CB94" s="24">
        <f t="shared" si="64"/>
        <v>1.937103748796189E-3</v>
      </c>
      <c r="CC94" s="24">
        <f t="shared" si="64"/>
        <v>1.318131771185838E-3</v>
      </c>
      <c r="CD94" s="24">
        <f t="shared" si="64"/>
        <v>2.8578646666028162E-3</v>
      </c>
      <c r="CE94" s="24">
        <f t="shared" si="64"/>
        <v>1.7475570108762782E-3</v>
      </c>
      <c r="CF94" s="24">
        <f t="shared" si="57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51"/>
        <v>6472.4655905000009</v>
      </c>
      <c r="S95" s="19">
        <f t="shared" si="52"/>
        <v>6380.4598539117414</v>
      </c>
      <c r="T95" s="19">
        <f t="shared" si="53"/>
        <v>5861.6346833046482</v>
      </c>
      <c r="U95" s="19">
        <f t="shared" si="54"/>
        <v>5625.6464810781872</v>
      </c>
      <c r="V95" s="19"/>
      <c r="W95" s="20">
        <f t="shared" si="55"/>
        <v>6224.1088224751338</v>
      </c>
      <c r="X95" s="21"/>
      <c r="Y95" s="41">
        <f t="shared" si="62"/>
        <v>5.0647807869153016E-2</v>
      </c>
      <c r="Z95" s="24">
        <f t="shared" si="62"/>
        <v>4.1631686202066032E-2</v>
      </c>
      <c r="AA95" s="24">
        <f t="shared" si="62"/>
        <v>2.0557275892651994E-2</v>
      </c>
      <c r="AB95" s="24">
        <f t="shared" si="60"/>
        <v>4.0633593277277447E-2</v>
      </c>
      <c r="AC95" s="24">
        <f t="shared" si="60"/>
        <v>0.21485725400127786</v>
      </c>
      <c r="AD95" s="24">
        <f t="shared" si="60"/>
        <v>1.796109656588607E-2</v>
      </c>
      <c r="AE95" s="24">
        <f t="shared" si="60"/>
        <v>4.7003290449094237E-2</v>
      </c>
      <c r="AF95" s="24">
        <f t="shared" si="60"/>
        <v>3.8552850851872433E-2</v>
      </c>
      <c r="AG95" s="24">
        <f t="shared" si="60"/>
        <v>7.0030398301261343E-2</v>
      </c>
      <c r="AH95" s="24">
        <f t="shared" si="60"/>
        <v>4.4379196128398801E-2</v>
      </c>
      <c r="AI95" s="24">
        <f t="shared" si="60"/>
        <v>5.9172345742940058E-2</v>
      </c>
      <c r="AJ95" s="24">
        <f t="shared" si="60"/>
        <v>2.991966370071153E-2</v>
      </c>
      <c r="AK95" s="24">
        <f t="shared" si="60"/>
        <v>7.9698016893785528E-3</v>
      </c>
      <c r="AL95" s="24">
        <f t="shared" si="60"/>
        <v>8.4084453855692187E-2</v>
      </c>
      <c r="AM95" s="24">
        <f t="shared" si="60"/>
        <v>3.1412300670831339E-2</v>
      </c>
      <c r="AN95" s="24">
        <f t="shared" si="60"/>
        <v>0.10094296308636941</v>
      </c>
      <c r="AO95" s="24">
        <f t="shared" si="45"/>
        <v>5.0643251783322185E-2</v>
      </c>
      <c r="AP95" s="24">
        <f t="shared" si="45"/>
        <v>3.5540568655466398E-2</v>
      </c>
      <c r="AQ95" s="24">
        <f t="shared" si="45"/>
        <v>3.0744129079700144E-2</v>
      </c>
      <c r="AR95" s="24">
        <f t="shared" si="39"/>
        <v>3.0989053883359263E-2</v>
      </c>
      <c r="AS95" s="24" t="e">
        <f t="shared" si="39"/>
        <v>#DIV/0!</v>
      </c>
      <c r="AT95" s="24">
        <f t="shared" si="39"/>
        <v>3.8097528810944858E-2</v>
      </c>
      <c r="AU95" s="21"/>
      <c r="AV95" s="24">
        <f t="shared" si="61"/>
        <v>2.7186017231419406</v>
      </c>
      <c r="AW95" s="24">
        <f t="shared" si="61"/>
        <v>2.7964935804950435</v>
      </c>
      <c r="AX95" s="24">
        <f t="shared" si="61"/>
        <v>2.555004467981262</v>
      </c>
      <c r="AY95" s="24">
        <f t="shared" si="61"/>
        <v>1.9300717653573978</v>
      </c>
      <c r="AZ95" s="24">
        <f t="shared" si="61"/>
        <v>3.3587117485495028</v>
      </c>
      <c r="BA95" s="24">
        <f t="shared" si="61"/>
        <v>2.5679197120656627</v>
      </c>
      <c r="BB95" s="24">
        <f t="shared" si="61"/>
        <v>2.9689528665740519</v>
      </c>
      <c r="BC95" s="24">
        <f t="shared" si="59"/>
        <v>2.9575105861881443</v>
      </c>
      <c r="BD95" s="24">
        <f t="shared" si="59"/>
        <v>3.3023840646544</v>
      </c>
      <c r="BE95" s="24">
        <f t="shared" si="59"/>
        <v>2.5525802723420146</v>
      </c>
      <c r="BF95" s="24">
        <f t="shared" si="63"/>
        <v>1.9341335206094596</v>
      </c>
      <c r="BG95" s="24">
        <f t="shared" si="63"/>
        <v>2.3708566034491794</v>
      </c>
      <c r="BH95" s="24">
        <f t="shared" si="63"/>
        <v>3.5150524658021505</v>
      </c>
      <c r="BI95" s="24">
        <f t="shared" si="63"/>
        <v>2.2826451238611756</v>
      </c>
      <c r="BJ95" s="24">
        <f t="shared" si="63"/>
        <v>2.6420436832765559</v>
      </c>
      <c r="BK95" s="24">
        <f t="shared" si="63"/>
        <v>3.3521845654808002</v>
      </c>
      <c r="BL95" s="24">
        <f t="shared" si="46"/>
        <v>2.7185550802672664</v>
      </c>
      <c r="BM95" s="24">
        <f t="shared" si="46"/>
        <v>2.5807632786519599</v>
      </c>
      <c r="BN95" s="24">
        <f t="shared" si="46"/>
        <v>2.3893724516051371</v>
      </c>
      <c r="BO95" s="24">
        <f t="shared" si="46"/>
        <v>2.394906472410844</v>
      </c>
      <c r="BP95" s="24" t="e">
        <f t="shared" si="46"/>
        <v>#DIV/0!</v>
      </c>
      <c r="BQ95" s="24">
        <f t="shared" si="46"/>
        <v>2.6470852284798365</v>
      </c>
      <c r="BR95" s="21"/>
      <c r="BS95" s="35">
        <f t="shared" si="56"/>
        <v>45444</v>
      </c>
      <c r="BT95" s="24">
        <f t="shared" si="58"/>
        <v>1.331413274530179E-2</v>
      </c>
      <c r="BU95" s="24">
        <f t="shared" si="49"/>
        <v>5.5502741090825906E-4</v>
      </c>
      <c r="BV95" s="24">
        <f t="shared" si="50"/>
        <v>3.7228051185987966E-3</v>
      </c>
      <c r="BW95" s="24">
        <f t="shared" si="65"/>
        <v>1.518389768905723E-2</v>
      </c>
      <c r="BX95" s="24">
        <f t="shared" si="66"/>
        <v>1.0908399191075656E-3</v>
      </c>
      <c r="BY95" s="24">
        <f t="shared" si="67"/>
        <v>4.2997207112074496E-3</v>
      </c>
      <c r="BZ95" s="24">
        <f t="shared" si="64"/>
        <v>5.293741628015795E-3</v>
      </c>
      <c r="CA95" s="24">
        <f t="shared" si="64"/>
        <v>1.3767817350083761E-3</v>
      </c>
      <c r="CB95" s="24">
        <f t="shared" si="64"/>
        <v>2.5736107363716625E-3</v>
      </c>
      <c r="CC95" s="24">
        <f t="shared" si="64"/>
        <v>7.2596259252746017E-4</v>
      </c>
      <c r="CD95" s="24">
        <f t="shared" si="64"/>
        <v>2.2050943819122387E-3</v>
      </c>
      <c r="CE95" s="24">
        <f t="shared" si="64"/>
        <v>3.0083401933513396E-4</v>
      </c>
      <c r="CF95" s="24">
        <f t="shared" si="57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:R108" si="68">+SUMPRODUCT($C$3:$N$3,C96:N96)</f>
        <v>6769.6624131099998</v>
      </c>
      <c r="S96" s="19">
        <f t="shared" si="52"/>
        <v>6644.5309171877334</v>
      </c>
      <c r="T96" s="19">
        <f t="shared" si="53"/>
        <v>6169.4734554503739</v>
      </c>
      <c r="U96" s="19">
        <f t="shared" si="54"/>
        <v>5833.948094501965</v>
      </c>
      <c r="V96" s="19"/>
      <c r="W96" s="20">
        <f t="shared" si="55"/>
        <v>6499.5928044376433</v>
      </c>
      <c r="X96" s="21"/>
      <c r="Y96" s="41">
        <f t="shared" ref="Y96:Y108" si="69">+B96/B95-1</f>
        <v>4.5914975417206128E-2</v>
      </c>
      <c r="Z96" s="24">
        <f t="shared" ref="Z96:Z108" si="70">+C96/C95-1</f>
        <v>2.8786312239909684E-2</v>
      </c>
      <c r="AA96" s="24">
        <f t="shared" ref="AA96:AA108" si="71">+D96/D95-1</f>
        <v>5.9752844983495201E-2</v>
      </c>
      <c r="AB96" s="24">
        <f t="shared" ref="AB96:AB108" si="72">+E96/E95-1</f>
        <v>2.7126026667598557E-2</v>
      </c>
      <c r="AC96" s="24">
        <f t="shared" ref="AC96:AC108" si="73">+F96/F95-1</f>
        <v>6.6150625652327877E-2</v>
      </c>
      <c r="AD96" s="24">
        <f t="shared" ref="AD96:AD108" si="74">+G96/G95-1</f>
        <v>3.5721047731308797E-2</v>
      </c>
      <c r="AE96" s="24">
        <f t="shared" ref="AE96:AE108" si="75">+H96/H95-1</f>
        <v>4.7340479460469709E-2</v>
      </c>
      <c r="AF96" s="24">
        <f t="shared" ref="AF96:AF108" si="76">+I96/I95-1</f>
        <v>5.2333424969823295E-2</v>
      </c>
      <c r="AG96" s="24">
        <f t="shared" ref="AG96:AG108" si="77">+J96/J95-1</f>
        <v>5.631375791051374E-2</v>
      </c>
      <c r="AH96" s="24">
        <f t="shared" ref="AH96:AH108" si="78">+K96/K95-1</f>
        <v>5.0705973691707928E-2</v>
      </c>
      <c r="AI96" s="24">
        <f t="shared" ref="AI96:AI108" si="79">+L96/L95-1</f>
        <v>5.5842468948059665E-2</v>
      </c>
      <c r="AJ96" s="24">
        <f t="shared" ref="AJ96:AJ108" si="80">+M96/M95-1</f>
        <v>0.10471553016306423</v>
      </c>
      <c r="AK96" s="24">
        <f t="shared" ref="AK96:AK108" si="81">+N96/N95-1</f>
        <v>4.2185931804313848E-2</v>
      </c>
      <c r="AL96" s="24">
        <f t="shared" ref="AL96:AL108" si="82">+O96/O95-1</f>
        <v>4.1684070138930496E-2</v>
      </c>
      <c r="AM96" s="24">
        <f t="shared" ref="AM96:AM108" si="83">+P96/P95-1</f>
        <v>4.2569128564883041E-2</v>
      </c>
      <c r="AN96" s="24">
        <f t="shared" ref="AN96:AN108" si="84">+Q96/Q95-1</f>
        <v>5.9593294474184155E-2</v>
      </c>
      <c r="AO96" s="24">
        <f t="shared" ref="AO96:AO108" si="85">+R96/R95-1</f>
        <v>4.5917095804450581E-2</v>
      </c>
      <c r="AP96" s="24">
        <f t="shared" ref="AP96:AP108" si="86">+S96/S95-1</f>
        <v>4.1387465687773961E-2</v>
      </c>
      <c r="AQ96" s="24">
        <f t="shared" ref="AQ96:AQ108" si="87">+T96/T95-1</f>
        <v>5.251756357702142E-2</v>
      </c>
      <c r="AR96" s="24">
        <f t="shared" ref="AR96:AR108" si="88">+U96/U95-1</f>
        <v>3.7027142413658343E-2</v>
      </c>
      <c r="AS96" s="24" t="e">
        <f t="shared" ref="AS96:AS108" si="89">+V96/V95-1</f>
        <v>#DIV/0!</v>
      </c>
      <c r="AT96" s="24">
        <f t="shared" ref="AT96:AT108" si="90">+W96/W95-1</f>
        <v>4.4260791355019702E-2</v>
      </c>
      <c r="AU96" s="21"/>
      <c r="AV96" s="24">
        <f t="shared" ref="AV96:AV108" si="91">+B96/B84-1</f>
        <v>2.6585686339509285</v>
      </c>
      <c r="AW96" s="24">
        <f t="shared" ref="AW96:AW108" si="92">+C96/C84-1</f>
        <v>2.6923725887418115</v>
      </c>
      <c r="AX96" s="24">
        <f t="shared" ref="AX96:AX108" si="93">+D96/D84-1</f>
        <v>2.4616851104545727</v>
      </c>
      <c r="AY96" s="24">
        <f t="shared" ref="AY96:AY108" si="94">+E96/E84-1</f>
        <v>1.9061057678787594</v>
      </c>
      <c r="AZ96" s="24">
        <f t="shared" ref="AZ96:AZ108" si="95">+F96/F84-1</f>
        <v>3.4166528490605508</v>
      </c>
      <c r="BA96" s="24">
        <f t="shared" ref="BA96:BA108" si="96">+G96/G84-1</f>
        <v>2.490605966036775</v>
      </c>
      <c r="BB96" s="24">
        <f t="shared" ref="BB96:BB108" si="97">+H96/H84-1</f>
        <v>2.787686242664432</v>
      </c>
      <c r="BC96" s="24">
        <f t="shared" ref="BC96:BC108" si="98">+I96/I84-1</f>
        <v>2.927492634418142</v>
      </c>
      <c r="BD96" s="24">
        <f t="shared" ref="BD96:BD108" si="99">+J96/J84-1</f>
        <v>3.0961445391853948</v>
      </c>
      <c r="BE96" s="24">
        <f t="shared" ref="BE96:BE108" si="100">+K96/K84-1</f>
        <v>2.4167133007079529</v>
      </c>
      <c r="BF96" s="24">
        <f t="shared" ref="BF96:BF108" si="101">+L96/L84-1</f>
        <v>1.9452990180111813</v>
      </c>
      <c r="BG96" s="24">
        <f t="shared" ref="BG96:BG108" si="102">+M96/M84-1</f>
        <v>2.494934457354518</v>
      </c>
      <c r="BH96" s="24">
        <f t="shared" ref="BH96:BH108" si="103">+N96/N84-1</f>
        <v>3.4323722343463556</v>
      </c>
      <c r="BI96" s="24">
        <f t="shared" ref="BI96:BI108" si="104">+O96/O84-1</f>
        <v>2.2081780690407489</v>
      </c>
      <c r="BJ96" s="24">
        <f t="shared" ref="BJ96:BJ108" si="105">+P96/P84-1</f>
        <v>2.5698509446888145</v>
      </c>
      <c r="BK96" s="24">
        <f t="shared" ref="BK96:BK108" si="106">+Q96/Q84-1</f>
        <v>3.3559392907750389</v>
      </c>
      <c r="BL96" s="24">
        <f t="shared" ref="BL96:BL108" si="107">+R96/R84-1</f>
        <v>2.6585306590666797</v>
      </c>
      <c r="BM96" s="24">
        <f t="shared" ref="BM96:BM108" si="108">+S96/S84-1</f>
        <v>2.5196013573072795</v>
      </c>
      <c r="BN96" s="24">
        <f t="shared" ref="BN96:BN108" si="109">+T96/T84-1</f>
        <v>2.3695383440716036</v>
      </c>
      <c r="BO96" s="24">
        <f t="shared" ref="BO96:BO108" si="110">+U96/U84-1</f>
        <v>2.3317474565478182</v>
      </c>
      <c r="BP96" s="24" t="e">
        <f t="shared" ref="BP96:BP108" si="111">+V96/V84-1</f>
        <v>#DIV/0!</v>
      </c>
      <c r="BQ96" s="24">
        <f t="shared" ref="BQ96:BQ108" si="112">+W96/W84-1</f>
        <v>2.5725974893057573</v>
      </c>
      <c r="BR96" s="21"/>
      <c r="BS96" s="35">
        <f t="shared" ref="BS96:BS108" si="113">+A96</f>
        <v>45474</v>
      </c>
      <c r="BT96" s="24">
        <f t="shared" si="58"/>
        <v>9.1270816750922707E-3</v>
      </c>
      <c r="BU96" s="24">
        <f t="shared" si="49"/>
        <v>1.5670674146632643E-3</v>
      </c>
      <c r="BV96" s="24">
        <f t="shared" si="50"/>
        <v>2.4615685826103418E-3</v>
      </c>
      <c r="BW96" s="24">
        <f t="shared" si="65"/>
        <v>5.405492840639535E-3</v>
      </c>
      <c r="BX96" s="24">
        <f t="shared" si="66"/>
        <v>2.1019693812821356E-3</v>
      </c>
      <c r="BY96" s="24">
        <f t="shared" si="67"/>
        <v>4.3155437640997329E-3</v>
      </c>
      <c r="BZ96" s="24">
        <f t="shared" ref="BZ96:BZ108" si="114">(I96-I95)/$B95*I$3</f>
        <v>7.1032458180653032E-3</v>
      </c>
      <c r="CA96" s="24">
        <f t="shared" ref="CA96:CA108" si="115">(J96-J95)/$B95*J$3</f>
        <v>1.1275400213048956E-3</v>
      </c>
      <c r="CB96" s="24">
        <f t="shared" ref="CB96:CB108" si="116">(K96-K95)/$B95*K$3</f>
        <v>2.9229649561181448E-3</v>
      </c>
      <c r="CC96" s="24">
        <f t="shared" ref="CC96:CC108" si="117">(L96-L95)/$B95*L$3</f>
        <v>6.9066833041943332E-4</v>
      </c>
      <c r="CD96" s="24">
        <f t="shared" ref="CD96:CD108" si="118">(M96-M95)/$B95*M$3</f>
        <v>7.5653280044670817E-3</v>
      </c>
      <c r="CE96" s="24">
        <f t="shared" ref="CE96:CE108" si="119">(N96-N95)/$B95*N$3</f>
        <v>1.5276977524459579E-3</v>
      </c>
      <c r="CF96" s="24">
        <f t="shared" ref="CF96:CF108" si="120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si="68"/>
        <v>7075.4779582100009</v>
      </c>
      <c r="S97" s="19">
        <f t="shared" si="52"/>
        <v>6934.8107692595349</v>
      </c>
      <c r="T97" s="19">
        <f t="shared" si="53"/>
        <v>6381.0386962707962</v>
      </c>
      <c r="U97" s="19">
        <f t="shared" si="54"/>
        <v>5993.4069286683325</v>
      </c>
      <c r="V97" s="19"/>
      <c r="W97" s="20">
        <f t="shared" si="55"/>
        <v>6728.009566488141</v>
      </c>
      <c r="X97" s="21"/>
      <c r="Y97" s="41">
        <f t="shared" si="69"/>
        <v>4.5173898717675742E-2</v>
      </c>
      <c r="Z97" s="24">
        <f t="shared" si="70"/>
        <v>5.5376453640472612E-2</v>
      </c>
      <c r="AA97" s="24">
        <f t="shared" si="71"/>
        <v>1.8812518534199185E-2</v>
      </c>
      <c r="AB97" s="24">
        <f t="shared" si="72"/>
        <v>2.3135428882325559E-2</v>
      </c>
      <c r="AC97" s="24">
        <f t="shared" si="73"/>
        <v>6.5635596367191074E-2</v>
      </c>
      <c r="AD97" s="24">
        <f t="shared" si="74"/>
        <v>4.3127991857495829E-2</v>
      </c>
      <c r="AE97" s="24">
        <f t="shared" si="75"/>
        <v>3.6825703725895886E-2</v>
      </c>
      <c r="AF97" s="24">
        <f t="shared" si="76"/>
        <v>4.1544863580761815E-2</v>
      </c>
      <c r="AG97" s="24">
        <f t="shared" si="77"/>
        <v>5.2908616945383624E-2</v>
      </c>
      <c r="AH97" s="24">
        <f t="shared" si="78"/>
        <v>2.6180380913749302E-2</v>
      </c>
      <c r="AI97" s="24">
        <f t="shared" si="79"/>
        <v>7.5045418408667297E-2</v>
      </c>
      <c r="AJ97" s="24">
        <f t="shared" si="80"/>
        <v>5.6306252250726496E-2</v>
      </c>
      <c r="AK97" s="24">
        <f t="shared" si="81"/>
        <v>1.4042322358649217E-2</v>
      </c>
      <c r="AL97" s="24">
        <f t="shared" si="82"/>
        <v>7.4570836492452885E-2</v>
      </c>
      <c r="AM97" s="24">
        <f t="shared" si="83"/>
        <v>3.9106434275551605E-2</v>
      </c>
      <c r="AN97" s="24">
        <f t="shared" si="84"/>
        <v>4.9114782199593421E-2</v>
      </c>
      <c r="AO97" s="24">
        <f t="shared" si="85"/>
        <v>4.517441586271187E-2</v>
      </c>
      <c r="AP97" s="24">
        <f t="shared" si="86"/>
        <v>4.3687034598773655E-2</v>
      </c>
      <c r="AQ97" s="24">
        <f t="shared" si="87"/>
        <v>3.4292268594415809E-2</v>
      </c>
      <c r="AR97" s="24">
        <f t="shared" si="88"/>
        <v>2.7332919591219085E-2</v>
      </c>
      <c r="AS97" s="24" t="e">
        <f t="shared" si="89"/>
        <v>#DIV/0!</v>
      </c>
      <c r="AT97" s="24">
        <f t="shared" si="90"/>
        <v>3.5143241880405851E-2</v>
      </c>
      <c r="AU97" s="21"/>
      <c r="AV97" s="24">
        <f t="shared" si="91"/>
        <v>2.4042148334042266</v>
      </c>
      <c r="AW97" s="24">
        <f t="shared" si="92"/>
        <v>2.3626757573189399</v>
      </c>
      <c r="AX97" s="24">
        <f t="shared" si="93"/>
        <v>2.2439555341445532</v>
      </c>
      <c r="AY97" s="24">
        <f t="shared" si="94"/>
        <v>1.738592433574115</v>
      </c>
      <c r="AZ97" s="24">
        <f t="shared" si="95"/>
        <v>3.3997905229754055</v>
      </c>
      <c r="BA97" s="24">
        <f t="shared" si="96"/>
        <v>2.2779386877301873</v>
      </c>
      <c r="BB97" s="24">
        <f t="shared" si="97"/>
        <v>2.4678090801070094</v>
      </c>
      <c r="BC97" s="24">
        <f t="shared" si="98"/>
        <v>2.6777098229030925</v>
      </c>
      <c r="BD97" s="24">
        <f t="shared" si="99"/>
        <v>3.1643138295422899</v>
      </c>
      <c r="BE97" s="24">
        <f t="shared" si="100"/>
        <v>2.1041708645323549</v>
      </c>
      <c r="BF97" s="24">
        <f t="shared" si="101"/>
        <v>1.9143476464188356</v>
      </c>
      <c r="BG97" s="24">
        <f t="shared" si="102"/>
        <v>2.217995635028887</v>
      </c>
      <c r="BH97" s="24">
        <f t="shared" si="103"/>
        <v>3.108804659428718</v>
      </c>
      <c r="BI97" s="24">
        <f t="shared" si="104"/>
        <v>2.1269282283581998</v>
      </c>
      <c r="BJ97" s="24">
        <f t="shared" si="105"/>
        <v>2.2626136993395347</v>
      </c>
      <c r="BK97" s="24">
        <f t="shared" si="106"/>
        <v>3.2184605545800942</v>
      </c>
      <c r="BL97" s="24">
        <f t="shared" si="107"/>
        <v>2.404178876203261</v>
      </c>
      <c r="BM97" s="24">
        <f t="shared" si="108"/>
        <v>2.2430129944389106</v>
      </c>
      <c r="BN97" s="24">
        <f t="shared" si="109"/>
        <v>2.1313186688656782</v>
      </c>
      <c r="BO97" s="24">
        <f t="shared" si="110"/>
        <v>2.1041412412725138</v>
      </c>
      <c r="BP97" s="24" t="e">
        <f t="shared" si="111"/>
        <v>#DIV/0!</v>
      </c>
      <c r="BQ97" s="24">
        <f t="shared" si="112"/>
        <v>2.3397536254378233</v>
      </c>
      <c r="BR97" s="21"/>
      <c r="BS97" s="35">
        <f t="shared" si="113"/>
        <v>45505</v>
      </c>
      <c r="BT97" s="24">
        <f t="shared" si="58"/>
        <v>1.7270298379029856E-2</v>
      </c>
      <c r="BU97" s="24">
        <f t="shared" si="49"/>
        <v>4.999012730890985E-4</v>
      </c>
      <c r="BV97" s="24">
        <f t="shared" si="50"/>
        <v>2.0617246508286649E-3</v>
      </c>
      <c r="BW97" s="24">
        <f t="shared" si="65"/>
        <v>5.46717481472899E-3</v>
      </c>
      <c r="BX97" s="24">
        <f t="shared" si="66"/>
        <v>2.513088914162619E-3</v>
      </c>
      <c r="BY97" s="24">
        <f t="shared" si="67"/>
        <v>3.3615953616491349E-3</v>
      </c>
      <c r="BZ97" s="24">
        <f t="shared" si="114"/>
        <v>5.6735123834206012E-3</v>
      </c>
      <c r="CA97" s="24">
        <f t="shared" si="115"/>
        <v>1.06989318302468E-3</v>
      </c>
      <c r="CB97" s="24">
        <f t="shared" si="116"/>
        <v>1.5160909768277202E-3</v>
      </c>
      <c r="CC97" s="24">
        <f t="shared" si="117"/>
        <v>9.3698332003256627E-4</v>
      </c>
      <c r="CD97" s="24">
        <f t="shared" si="118"/>
        <v>4.2966241588691962E-3</v>
      </c>
      <c r="CE97" s="24">
        <f t="shared" si="119"/>
        <v>5.0670776211015549E-4</v>
      </c>
      <c r="CF97" s="24">
        <f t="shared" si="120"/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si="68"/>
        <v>7289.9888791000012</v>
      </c>
      <c r="S98" s="19">
        <f t="shared" si="52"/>
        <v>7118.0014739865364</v>
      </c>
      <c r="T98" s="19">
        <f t="shared" si="53"/>
        <v>6612.0359234079187</v>
      </c>
      <c r="U98" s="19">
        <f t="shared" si="54"/>
        <v>6239.0002138521968</v>
      </c>
      <c r="V98" s="19"/>
      <c r="W98" s="20">
        <f t="shared" si="55"/>
        <v>6944.9790078806445</v>
      </c>
      <c r="X98" s="21"/>
      <c r="Y98" s="41">
        <f t="shared" si="69"/>
        <v>3.031806617753996E-2</v>
      </c>
      <c r="Z98" s="24">
        <f t="shared" si="70"/>
        <v>1.7605821304516933E-2</v>
      </c>
      <c r="AA98" s="24">
        <f t="shared" si="71"/>
        <v>1.4774439922272675E-2</v>
      </c>
      <c r="AB98" s="24">
        <f t="shared" si="72"/>
        <v>5.7538381478180911E-2</v>
      </c>
      <c r="AC98" s="24">
        <f t="shared" si="73"/>
        <v>7.8892412229055742E-2</v>
      </c>
      <c r="AD98" s="24">
        <f t="shared" si="74"/>
        <v>3.460605875432643E-2</v>
      </c>
      <c r="AE98" s="24">
        <f t="shared" si="75"/>
        <v>3.4135029489070101E-2</v>
      </c>
      <c r="AF98" s="24">
        <f t="shared" si="76"/>
        <v>1.3813626968764314E-2</v>
      </c>
      <c r="AG98" s="24">
        <f t="shared" si="77"/>
        <v>3.1534366035788519E-2</v>
      </c>
      <c r="AH98" s="24">
        <f t="shared" si="78"/>
        <v>2.3327149889755816E-2</v>
      </c>
      <c r="AI98" s="24">
        <f t="shared" si="79"/>
        <v>5.4177244921131296E-2</v>
      </c>
      <c r="AJ98" s="24">
        <f t="shared" si="80"/>
        <v>2.1505319652133315E-2</v>
      </c>
      <c r="AK98" s="24">
        <f t="shared" si="81"/>
        <v>3.8958466703307604E-2</v>
      </c>
      <c r="AL98" s="24">
        <f t="shared" si="82"/>
        <v>1.5973814573449596E-2</v>
      </c>
      <c r="AM98" s="24">
        <f t="shared" si="83"/>
        <v>2.9339444637267897E-2</v>
      </c>
      <c r="AN98" s="24">
        <f t="shared" si="84"/>
        <v>4.1649764269678036E-2</v>
      </c>
      <c r="AO98" s="24">
        <f t="shared" si="85"/>
        <v>3.0317516662050181E-2</v>
      </c>
      <c r="AP98" s="24">
        <f t="shared" si="86"/>
        <v>2.6416107204978889E-2</v>
      </c>
      <c r="AQ98" s="24">
        <f t="shared" si="87"/>
        <v>3.6200568298092595E-2</v>
      </c>
      <c r="AR98" s="24">
        <f t="shared" si="88"/>
        <v>4.0977241843719092E-2</v>
      </c>
      <c r="AS98" s="24" t="e">
        <f t="shared" si="89"/>
        <v>#DIV/0!</v>
      </c>
      <c r="AT98" s="24">
        <f t="shared" si="90"/>
        <v>3.2248682057947287E-2</v>
      </c>
      <c r="AU98" s="21"/>
      <c r="AV98" s="24">
        <f t="shared" si="91"/>
        <v>2.0859453618993697</v>
      </c>
      <c r="AW98" s="24">
        <f t="shared" si="92"/>
        <v>1.9540484329288113</v>
      </c>
      <c r="AX98" s="24">
        <f t="shared" si="93"/>
        <v>1.9173563479527234</v>
      </c>
      <c r="AY98" s="24">
        <f t="shared" si="94"/>
        <v>1.4878520424637989</v>
      </c>
      <c r="AZ98" s="24">
        <f t="shared" si="95"/>
        <v>3.3529015313492758</v>
      </c>
      <c r="BA98" s="24">
        <f t="shared" si="96"/>
        <v>1.9611714903493076</v>
      </c>
      <c r="BB98" s="24">
        <f t="shared" si="97"/>
        <v>2.1607200199511354</v>
      </c>
      <c r="BC98" s="24">
        <f t="shared" si="98"/>
        <v>2.3353271829352082</v>
      </c>
      <c r="BD98" s="24">
        <f t="shared" si="99"/>
        <v>2.9172580111375552</v>
      </c>
      <c r="BE98" s="24">
        <f t="shared" si="100"/>
        <v>1.7824129063552565</v>
      </c>
      <c r="BF98" s="24">
        <f t="shared" si="101"/>
        <v>1.8975961233548952</v>
      </c>
      <c r="BG98" s="24">
        <f t="shared" si="102"/>
        <v>1.9703865449421376</v>
      </c>
      <c r="BH98" s="24">
        <f t="shared" si="103"/>
        <v>2.8429435144665476</v>
      </c>
      <c r="BI98" s="24">
        <f t="shared" si="104"/>
        <v>1.7931137209331722</v>
      </c>
      <c r="BJ98" s="24">
        <f t="shared" si="105"/>
        <v>1.9284227292834379</v>
      </c>
      <c r="BK98" s="24">
        <f t="shared" si="106"/>
        <v>3.0223954693696218</v>
      </c>
      <c r="BL98" s="24">
        <f t="shared" si="107"/>
        <v>2.0859189208072517</v>
      </c>
      <c r="BM98" s="24">
        <f t="shared" si="108"/>
        <v>1.9013458243119823</v>
      </c>
      <c r="BN98" s="24">
        <f t="shared" si="109"/>
        <v>1.8500638219304819</v>
      </c>
      <c r="BO98" s="24">
        <f t="shared" si="110"/>
        <v>1.813709011502822</v>
      </c>
      <c r="BP98" s="24" t="e">
        <f t="shared" si="111"/>
        <v>#DIV/0!</v>
      </c>
      <c r="BQ98" s="24">
        <f t="shared" si="112"/>
        <v>2.0398248447731633</v>
      </c>
      <c r="BR98" s="21"/>
      <c r="BS98" s="35">
        <f t="shared" si="113"/>
        <v>45536</v>
      </c>
      <c r="BT98" s="24">
        <f t="shared" si="58"/>
        <v>5.5443397545057232E-3</v>
      </c>
      <c r="BU98" s="24">
        <f t="shared" si="49"/>
        <v>3.8269610802075794E-4</v>
      </c>
      <c r="BV98" s="24">
        <f t="shared" si="50"/>
        <v>5.0194405876078808E-3</v>
      </c>
      <c r="BW98" s="24">
        <f t="shared" si="65"/>
        <v>6.7000635846867062E-3</v>
      </c>
      <c r="BX98" s="24">
        <f t="shared" si="66"/>
        <v>2.0125644754235106E-3</v>
      </c>
      <c r="BY98" s="24">
        <f t="shared" si="67"/>
        <v>3.0910915154510536E-3</v>
      </c>
      <c r="BZ98" s="24">
        <f t="shared" si="114"/>
        <v>1.8798873255042833E-3</v>
      </c>
      <c r="CA98" s="24">
        <f t="shared" si="115"/>
        <v>6.4239217208766604E-4</v>
      </c>
      <c r="CB98" s="24">
        <f t="shared" si="116"/>
        <v>1.3263133276414758E-3</v>
      </c>
      <c r="CC98" s="24">
        <f t="shared" si="117"/>
        <v>6.9576543511556575E-4</v>
      </c>
      <c r="CD98" s="24">
        <f t="shared" si="118"/>
        <v>1.6585094160879341E-3</v>
      </c>
      <c r="CE98" s="24">
        <f t="shared" si="119"/>
        <v>1.3639171813342246E-3</v>
      </c>
      <c r="CF98" s="24">
        <f t="shared" si="120"/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si="68"/>
        <v>7453.6105153899989</v>
      </c>
      <c r="S99" s="19">
        <f t="shared" si="52"/>
        <v>7232.9233615856383</v>
      </c>
      <c r="T99" s="19">
        <f t="shared" si="53"/>
        <v>6842.6231291451522</v>
      </c>
      <c r="U99" s="19">
        <f t="shared" si="54"/>
        <v>6443.2731741163889</v>
      </c>
      <c r="V99" s="19"/>
      <c r="W99" s="20">
        <f t="shared" si="55"/>
        <v>7137.7616999234897</v>
      </c>
      <c r="X99" s="21"/>
      <c r="Y99" s="41">
        <f t="shared" si="69"/>
        <v>2.2444358129773745E-2</v>
      </c>
      <c r="Z99" s="24">
        <f t="shared" si="70"/>
        <v>-3.5299450468357918E-3</v>
      </c>
      <c r="AA99" s="24">
        <f t="shared" si="71"/>
        <v>2.3908135854586954E-2</v>
      </c>
      <c r="AB99" s="24">
        <f t="shared" si="72"/>
        <v>4.3686979473342102E-2</v>
      </c>
      <c r="AC99" s="24">
        <f t="shared" si="73"/>
        <v>6.6675146066241142E-2</v>
      </c>
      <c r="AD99" s="24">
        <f t="shared" si="74"/>
        <v>2.1661355421191519E-2</v>
      </c>
      <c r="AE99" s="24">
        <f t="shared" si="75"/>
        <v>2.963629384383859E-2</v>
      </c>
      <c r="AF99" s="24">
        <f t="shared" si="76"/>
        <v>1.7435164604185704E-2</v>
      </c>
      <c r="AG99" s="24">
        <f t="shared" si="77"/>
        <v>2.0316496737047718E-2</v>
      </c>
      <c r="AH99" s="24">
        <f t="shared" si="78"/>
        <v>3.5873723727245732E-2</v>
      </c>
      <c r="AI99" s="24">
        <f t="shared" si="79"/>
        <v>4.0626934907417089E-2</v>
      </c>
      <c r="AJ99" s="24">
        <f t="shared" si="80"/>
        <v>4.1559660717098934E-2</v>
      </c>
      <c r="AK99" s="24">
        <f t="shared" si="81"/>
        <v>1.8296983778597564E-2</v>
      </c>
      <c r="AL99" s="24">
        <f t="shared" si="82"/>
        <v>-2.1145728077111792E-2</v>
      </c>
      <c r="AM99" s="24">
        <f t="shared" si="83"/>
        <v>2.7168327990640506E-2</v>
      </c>
      <c r="AN99" s="24">
        <f t="shared" si="84"/>
        <v>3.11134229458645E-2</v>
      </c>
      <c r="AO99" s="24">
        <f t="shared" si="85"/>
        <v>2.2444703140644284E-2</v>
      </c>
      <c r="AP99" s="24">
        <f t="shared" si="86"/>
        <v>1.6145246389607459E-2</v>
      </c>
      <c r="AQ99" s="24">
        <f t="shared" si="87"/>
        <v>3.4873858582786799E-2</v>
      </c>
      <c r="AR99" s="24">
        <f t="shared" si="88"/>
        <v>3.2741297205063802E-2</v>
      </c>
      <c r="AS99" s="24" t="e">
        <f t="shared" si="89"/>
        <v>#DIV/0!</v>
      </c>
      <c r="AT99" s="24">
        <f t="shared" si="90"/>
        <v>2.7758570878916977E-2</v>
      </c>
      <c r="AU99" s="21"/>
      <c r="AV99" s="24">
        <f t="shared" si="91"/>
        <v>1.9382850618466412</v>
      </c>
      <c r="AW99" s="24">
        <f t="shared" si="92"/>
        <v>1.7528437456847104</v>
      </c>
      <c r="AX99" s="24">
        <f t="shared" si="93"/>
        <v>1.725344915543686</v>
      </c>
      <c r="AY99" s="24">
        <f t="shared" si="94"/>
        <v>1.3720390764995725</v>
      </c>
      <c r="AZ99" s="24">
        <f t="shared" si="95"/>
        <v>3.3422014409259981</v>
      </c>
      <c r="BA99" s="24">
        <f t="shared" si="96"/>
        <v>1.7338807871964352</v>
      </c>
      <c r="BB99" s="24">
        <f t="shared" si="97"/>
        <v>2.1238421510911043</v>
      </c>
      <c r="BC99" s="24">
        <f t="shared" si="98"/>
        <v>2.2318533588561946</v>
      </c>
      <c r="BD99" s="24">
        <f t="shared" si="99"/>
        <v>2.588046729050256</v>
      </c>
      <c r="BE99" s="24">
        <f t="shared" si="100"/>
        <v>1.6196228212717894</v>
      </c>
      <c r="BF99" s="24">
        <f t="shared" si="101"/>
        <v>1.9033858436012947</v>
      </c>
      <c r="BG99" s="24">
        <f t="shared" si="102"/>
        <v>1.858113296012605</v>
      </c>
      <c r="BH99" s="24">
        <f t="shared" si="103"/>
        <v>2.6261869006480398</v>
      </c>
      <c r="BI99" s="24">
        <f t="shared" si="104"/>
        <v>1.5762924145717689</v>
      </c>
      <c r="BJ99" s="24">
        <f t="shared" si="105"/>
        <v>1.7815807399383141</v>
      </c>
      <c r="BK99" s="24">
        <f t="shared" si="106"/>
        <v>2.9500046469932064</v>
      </c>
      <c r="BL99" s="24">
        <f t="shared" si="107"/>
        <v>1.9382563878961361</v>
      </c>
      <c r="BM99" s="24">
        <f t="shared" si="108"/>
        <v>1.7238344698790109</v>
      </c>
      <c r="BN99" s="24">
        <f t="shared" si="109"/>
        <v>1.6967964332657215</v>
      </c>
      <c r="BO99" s="24">
        <f t="shared" si="110"/>
        <v>1.6487042576573363</v>
      </c>
      <c r="BP99" s="24" t="e">
        <f t="shared" si="111"/>
        <v>#DIV/0!</v>
      </c>
      <c r="BQ99" s="24">
        <f t="shared" si="112"/>
        <v>1.9068976346785762</v>
      </c>
      <c r="BR99" s="21"/>
      <c r="BS99" s="35">
        <f t="shared" si="113"/>
        <v>45566</v>
      </c>
      <c r="BT99" s="24">
        <f t="shared" si="58"/>
        <v>-1.0979176286990784E-3</v>
      </c>
      <c r="BU99" s="24">
        <f t="shared" si="49"/>
        <v>6.0993975189659142E-4</v>
      </c>
      <c r="BV99" s="24">
        <f t="shared" si="50"/>
        <v>3.9117808707059068E-3</v>
      </c>
      <c r="BW99" s="24">
        <f t="shared" si="65"/>
        <v>5.9294510533267324E-3</v>
      </c>
      <c r="BX99" s="24">
        <f t="shared" si="66"/>
        <v>1.2649897088136399E-3</v>
      </c>
      <c r="BY99" s="24">
        <f t="shared" si="67"/>
        <v>2.6936515023288487E-3</v>
      </c>
      <c r="BZ99" s="24">
        <f t="shared" si="114"/>
        <v>2.3347315770425583E-3</v>
      </c>
      <c r="CA99" s="24">
        <f t="shared" si="115"/>
        <v>4.1435954237032145E-4</v>
      </c>
      <c r="CB99" s="24">
        <f t="shared" si="116"/>
        <v>2.0258351136419983E-3</v>
      </c>
      <c r="CC99" s="24">
        <f t="shared" si="117"/>
        <v>5.3382918605911916E-4</v>
      </c>
      <c r="CD99" s="24">
        <f t="shared" si="118"/>
        <v>3.1777033389950504E-3</v>
      </c>
      <c r="CE99" s="24">
        <f t="shared" si="119"/>
        <v>6.4594050529966638E-4</v>
      </c>
      <c r="CF99" s="24">
        <f t="shared" si="120"/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68"/>
        <v>7612.9629634900011</v>
      </c>
      <c r="S100" s="19">
        <f t="shared" si="52"/>
        <v>7340.9036990875093</v>
      </c>
      <c r="T100" s="19">
        <f t="shared" si="53"/>
        <v>6991.8390494549631</v>
      </c>
      <c r="U100" s="19">
        <f t="shared" si="54"/>
        <v>6560.4869069617998</v>
      </c>
      <c r="V100" s="19"/>
      <c r="W100" s="20">
        <f t="shared" si="55"/>
        <v>7300.1303735462898</v>
      </c>
      <c r="X100" s="21"/>
      <c r="Y100" s="41">
        <f t="shared" si="69"/>
        <v>2.1378599320499792E-2</v>
      </c>
      <c r="Z100" s="24">
        <f t="shared" si="70"/>
        <v>4.9902666310648325E-3</v>
      </c>
      <c r="AA100" s="24">
        <f t="shared" si="71"/>
        <v>4.6699279906151192E-2</v>
      </c>
      <c r="AB100" s="24">
        <f t="shared" si="72"/>
        <v>6.0376976888016909E-3</v>
      </c>
      <c r="AC100" s="24">
        <f t="shared" si="73"/>
        <v>5.0774798149379574E-2</v>
      </c>
      <c r="AD100" s="24">
        <f t="shared" si="74"/>
        <v>1.1220029755925287E-2</v>
      </c>
      <c r="AE100" s="24">
        <f t="shared" si="75"/>
        <v>2.3619858270741423E-2</v>
      </c>
      <c r="AF100" s="24">
        <f t="shared" si="76"/>
        <v>2.7527917376606315E-2</v>
      </c>
      <c r="AG100" s="24">
        <f t="shared" si="77"/>
        <v>1.5266613641053306E-2</v>
      </c>
      <c r="AH100" s="24">
        <f t="shared" si="78"/>
        <v>4.1925996103717722E-2</v>
      </c>
      <c r="AI100" s="24">
        <f t="shared" si="79"/>
        <v>6.3026966723535027E-2</v>
      </c>
      <c r="AJ100" s="24">
        <f t="shared" si="80"/>
        <v>3.3044855721177102E-2</v>
      </c>
      <c r="AK100" s="24">
        <f t="shared" si="81"/>
        <v>2.2736434287947249E-2</v>
      </c>
      <c r="AL100" s="24">
        <f t="shared" si="82"/>
        <v>-1.4850965008757822E-2</v>
      </c>
      <c r="AM100" s="24">
        <f t="shared" si="83"/>
        <v>2.2855756961110085E-2</v>
      </c>
      <c r="AN100" s="24">
        <f t="shared" si="84"/>
        <v>3.5557297012267286E-2</v>
      </c>
      <c r="AO100" s="24">
        <f t="shared" si="85"/>
        <v>2.1379229270294786E-2</v>
      </c>
      <c r="AP100" s="24">
        <f t="shared" si="86"/>
        <v>1.4929003406196628E-2</v>
      </c>
      <c r="AQ100" s="24">
        <f t="shared" si="87"/>
        <v>2.1806830142997002E-2</v>
      </c>
      <c r="AR100" s="24">
        <f t="shared" si="88"/>
        <v>1.8191644165620025E-2</v>
      </c>
      <c r="AS100" s="24" t="e">
        <f t="shared" si="89"/>
        <v>#DIV/0!</v>
      </c>
      <c r="AT100" s="24">
        <f t="shared" si="90"/>
        <v>2.2747841753324449E-2</v>
      </c>
      <c r="AU100" s="21"/>
      <c r="AV100" s="24">
        <f t="shared" si="91"/>
        <v>1.6615448382594025</v>
      </c>
      <c r="AW100" s="24">
        <f t="shared" si="92"/>
        <v>1.408086639461307</v>
      </c>
      <c r="AX100" s="24">
        <f t="shared" si="93"/>
        <v>1.5509937952873862</v>
      </c>
      <c r="AY100" s="24">
        <f t="shared" si="94"/>
        <v>1.1623513274993651</v>
      </c>
      <c r="AZ100" s="24">
        <f t="shared" si="95"/>
        <v>2.9684299773994791</v>
      </c>
      <c r="BA100" s="24">
        <f t="shared" si="96"/>
        <v>1.4560502156404698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2.2125868317350252</v>
      </c>
      <c r="BE100" s="24">
        <f t="shared" si="100"/>
        <v>1.441223198156945</v>
      </c>
      <c r="BF100" s="24">
        <f t="shared" si="101"/>
        <v>1.6748107407464161</v>
      </c>
      <c r="BG100" s="24">
        <f t="shared" si="102"/>
        <v>1.6869668821233779</v>
      </c>
      <c r="BH100" s="24">
        <f t="shared" si="103"/>
        <v>2.3232504202901545</v>
      </c>
      <c r="BI100" s="24">
        <f t="shared" si="104"/>
        <v>1.2308287937060842</v>
      </c>
      <c r="BJ100" s="24">
        <f t="shared" si="105"/>
        <v>1.5300512293276824</v>
      </c>
      <c r="BK100" s="24">
        <f t="shared" si="106"/>
        <v>2.6089759083116939</v>
      </c>
      <c r="BL100" s="24">
        <f t="shared" si="107"/>
        <v>1.6615239037291412</v>
      </c>
      <c r="BM100" s="24">
        <f t="shared" si="108"/>
        <v>1.4500019248823581</v>
      </c>
      <c r="BN100" s="24">
        <f t="shared" si="109"/>
        <v>1.4822172898780108</v>
      </c>
      <c r="BO100" s="24">
        <f t="shared" si="110"/>
        <v>1.4219805226167397</v>
      </c>
      <c r="BP100" s="24" t="e">
        <f t="shared" si="111"/>
        <v>#DIV/0!</v>
      </c>
      <c r="BQ100" s="24">
        <f t="shared" si="112"/>
        <v>1.663360200989858</v>
      </c>
      <c r="BR100" s="21"/>
      <c r="BS100" s="35">
        <f t="shared" si="113"/>
        <v>45597</v>
      </c>
      <c r="BT100" s="24">
        <f t="shared" si="58"/>
        <v>1.5126906899146485E-3</v>
      </c>
      <c r="BU100" s="24">
        <f t="shared" si="49"/>
        <v>1.1930886622785277E-3</v>
      </c>
      <c r="BV100" s="24">
        <f t="shared" si="50"/>
        <v>5.5185431986345382E-4</v>
      </c>
      <c r="BW100" s="24">
        <f t="shared" si="65"/>
        <v>4.7107625232673351E-3</v>
      </c>
      <c r="BX100" s="24">
        <f t="shared" si="66"/>
        <v>6.5473062616842556E-4</v>
      </c>
      <c r="BY100" s="24">
        <f t="shared" si="67"/>
        <v>2.1619167291732897E-3</v>
      </c>
      <c r="BZ100" s="24">
        <f t="shared" si="114"/>
        <v>3.6681857735462405E-3</v>
      </c>
      <c r="CA100" s="24">
        <f t="shared" si="115"/>
        <v>3.107180355557449E-4</v>
      </c>
      <c r="CB100" s="24">
        <f t="shared" si="116"/>
        <v>2.3987122819905888E-3</v>
      </c>
      <c r="CC100" s="24">
        <f t="shared" si="117"/>
        <v>8.4288833274479165E-4</v>
      </c>
      <c r="CD100" s="24">
        <f t="shared" si="118"/>
        <v>2.5738882395433108E-3</v>
      </c>
      <c r="CE100" s="24">
        <f t="shared" si="119"/>
        <v>7.9941104897395454E-4</v>
      </c>
      <c r="CF100" s="24">
        <f t="shared" si="120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si="68"/>
        <v>7788.5450649200011</v>
      </c>
      <c r="S101" s="19">
        <f t="shared" si="52"/>
        <v>7513.9604678234855</v>
      </c>
      <c r="T101" s="19">
        <f t="shared" si="53"/>
        <v>7169.4317571715437</v>
      </c>
      <c r="U101" s="19">
        <f t="shared" si="54"/>
        <v>6660.2567200999647</v>
      </c>
      <c r="V101" s="19"/>
      <c r="W101" s="20">
        <f t="shared" si="55"/>
        <v>7427.504837413926</v>
      </c>
      <c r="X101" s="21"/>
      <c r="Y101" s="41">
        <f t="shared" si="69"/>
        <v>2.3062593615844174E-2</v>
      </c>
      <c r="Z101" s="24">
        <f t="shared" si="70"/>
        <v>2.1688592673061446E-2</v>
      </c>
      <c r="AA101" s="24">
        <f t="shared" si="71"/>
        <v>2.2731928660211231E-2</v>
      </c>
      <c r="AB101" s="24">
        <f t="shared" si="72"/>
        <v>1.8228103997414813E-2</v>
      </c>
      <c r="AC101" s="24">
        <f t="shared" si="73"/>
        <v>2.9240648024020377E-2</v>
      </c>
      <c r="AD101" s="24">
        <f t="shared" si="74"/>
        <v>9.9851713208181092E-3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4.1873356549630758E-2</v>
      </c>
      <c r="AH101" s="24">
        <f t="shared" si="78"/>
        <v>1.6254615089280833E-2</v>
      </c>
      <c r="AI101" s="24">
        <f t="shared" si="79"/>
        <v>7.7563011517658431E-3</v>
      </c>
      <c r="AJ101" s="24">
        <f t="shared" si="80"/>
        <v>5.6627884134377027E-2</v>
      </c>
      <c r="AK101" s="24">
        <f t="shared" si="81"/>
        <v>1.4318500002884704E-2</v>
      </c>
      <c r="AL101" s="24">
        <f t="shared" si="82"/>
        <v>-3.9074211958181171E-2</v>
      </c>
      <c r="AM101" s="24">
        <f t="shared" si="83"/>
        <v>3.278485005603704E-2</v>
      </c>
      <c r="AN101" s="24">
        <f t="shared" si="84"/>
        <v>2.2885839060432733E-2</v>
      </c>
      <c r="AO101" s="24">
        <f t="shared" si="85"/>
        <v>2.3063569634063752E-2</v>
      </c>
      <c r="AP101" s="24">
        <f t="shared" si="86"/>
        <v>2.3574313985005313E-2</v>
      </c>
      <c r="AQ101" s="24">
        <f t="shared" si="87"/>
        <v>2.5399999407941909E-2</v>
      </c>
      <c r="AR101" s="24">
        <f t="shared" si="88"/>
        <v>1.5207684208971228E-2</v>
      </c>
      <c r="AS101" s="24" t="e">
        <f t="shared" si="89"/>
        <v>#DIV/0!</v>
      </c>
      <c r="AT101" s="24">
        <f t="shared" si="90"/>
        <v>1.7448245079184854E-2</v>
      </c>
      <c r="AU101" s="21"/>
      <c r="AV101" s="24">
        <f t="shared" si="91"/>
        <v>1.1636960407139791</v>
      </c>
      <c r="AW101" s="24">
        <f t="shared" si="92"/>
        <v>0.89875106725886456</v>
      </c>
      <c r="AX101" s="24">
        <f t="shared" si="93"/>
        <v>1.2012257164535947</v>
      </c>
      <c r="AY101" s="24">
        <f t="shared" si="94"/>
        <v>0.92440610010979185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1.9115139983069858</v>
      </c>
      <c r="BE101" s="24">
        <f t="shared" si="100"/>
        <v>1.0493203839080669</v>
      </c>
      <c r="BF101" s="24">
        <f t="shared" si="101"/>
        <v>1.556788993143186</v>
      </c>
      <c r="BG101" s="24">
        <f t="shared" si="102"/>
        <v>1.2976685138301822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1.1636921528551545</v>
      </c>
      <c r="BM101" s="24">
        <f t="shared" si="108"/>
        <v>1.0034787850500768</v>
      </c>
      <c r="BN101" s="24">
        <f t="shared" si="109"/>
        <v>1.0954078516825327</v>
      </c>
      <c r="BO101" s="24">
        <f t="shared" si="110"/>
        <v>1.0345672431655224</v>
      </c>
      <c r="BP101" s="24" t="e">
        <f t="shared" si="111"/>
        <v>#DIV/0!</v>
      </c>
      <c r="BQ101" s="24">
        <f t="shared" si="112"/>
        <v>1.1488754253153979</v>
      </c>
      <c r="BR101" s="21"/>
      <c r="BS101" s="35">
        <f t="shared" si="113"/>
        <v>45627</v>
      </c>
      <c r="BT101" s="24">
        <f t="shared" si="58"/>
        <v>6.4689360435217468E-3</v>
      </c>
      <c r="BU101" s="24">
        <f t="shared" si="49"/>
        <v>5.9516035024024367E-4</v>
      </c>
      <c r="BV101" s="24">
        <f t="shared" si="50"/>
        <v>1.6410510112819662E-3</v>
      </c>
      <c r="BW101" s="24">
        <f t="shared" si="65"/>
        <v>2.7909553780254663E-3</v>
      </c>
      <c r="BX101" s="24">
        <f t="shared" si="66"/>
        <v>5.7687680553227785E-4</v>
      </c>
      <c r="BY101" s="24">
        <f t="shared" si="67"/>
        <v>1.3494660640155185E-3</v>
      </c>
      <c r="BZ101" s="24">
        <f t="shared" si="114"/>
        <v>2.7716698977444773E-3</v>
      </c>
      <c r="CA101" s="24">
        <f t="shared" si="115"/>
        <v>8.4713938588675854E-4</v>
      </c>
      <c r="CB101" s="24">
        <f t="shared" si="116"/>
        <v>9.4868400618654931E-4</v>
      </c>
      <c r="CC101" s="24">
        <f t="shared" si="117"/>
        <v>1.0795824767335288E-4</v>
      </c>
      <c r="CD101" s="24">
        <f t="shared" si="118"/>
        <v>4.4611680759031229E-3</v>
      </c>
      <c r="CE101" s="24">
        <f t="shared" si="119"/>
        <v>5.0410648926284794E-4</v>
      </c>
      <c r="CF101" s="24">
        <f t="shared" si="120"/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si="68"/>
        <v>7941.7320003100003</v>
      </c>
      <c r="S102" s="19">
        <f t="shared" si="52"/>
        <v>7670.2133056095727</v>
      </c>
      <c r="T102" s="19">
        <f t="shared" si="53"/>
        <v>7383.3670599541028</v>
      </c>
      <c r="U102" s="19">
        <f t="shared" si="54"/>
        <v>6805.3551483398796</v>
      </c>
      <c r="V102" s="19"/>
      <c r="W102" s="20">
        <f t="shared" si="55"/>
        <v>7554.6683692425413</v>
      </c>
      <c r="X102" s="21"/>
      <c r="Y102" s="41">
        <f t="shared" si="69"/>
        <v>1.9666407829216581E-2</v>
      </c>
      <c r="Z102" s="24">
        <f t="shared" si="70"/>
        <v>1.09946070374769E-2</v>
      </c>
      <c r="AA102" s="24">
        <f t="shared" si="71"/>
        <v>2.1437246232222096E-2</v>
      </c>
      <c r="AB102" s="24">
        <f t="shared" si="72"/>
        <v>9.6155796638019986E-3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2.5363778471645171E-2</v>
      </c>
      <c r="AH102" s="24">
        <f t="shared" si="78"/>
        <v>3.7938788968067572E-2</v>
      </c>
      <c r="AI102" s="24">
        <f t="shared" si="79"/>
        <v>3.0104222721618612E-3</v>
      </c>
      <c r="AJ102" s="24">
        <f t="shared" si="80"/>
        <v>5.3549604444134813E-2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1.9668235095661402E-2</v>
      </c>
      <c r="AP102" s="24">
        <f t="shared" si="86"/>
        <v>2.0795003973629766E-2</v>
      </c>
      <c r="AQ102" s="24">
        <f t="shared" si="87"/>
        <v>2.9839924561463338E-2</v>
      </c>
      <c r="AR102" s="24">
        <f t="shared" si="88"/>
        <v>2.1785711022523024E-2</v>
      </c>
      <c r="AS102" s="24" t="e">
        <f t="shared" si="89"/>
        <v>#DIV/0!</v>
      </c>
      <c r="AT102" s="24">
        <f t="shared" si="90"/>
        <v>1.7120625918419563E-2</v>
      </c>
      <c r="AU102" s="21"/>
      <c r="AV102" s="24">
        <f t="shared" si="91"/>
        <v>0.80407135537068664</v>
      </c>
      <c r="AW102" s="24">
        <f t="shared" si="92"/>
        <v>0.61105362801741325</v>
      </c>
      <c r="AX102" s="24">
        <f t="shared" si="93"/>
        <v>0.85602581100515818</v>
      </c>
      <c r="AY102" s="24">
        <f t="shared" si="94"/>
        <v>0.65214532773823963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1.3337605609563163</v>
      </c>
      <c r="BE102" s="24">
        <f t="shared" si="100"/>
        <v>0.72827742129871464</v>
      </c>
      <c r="BF102" s="24">
        <f t="shared" si="101"/>
        <v>1.5636614524764663</v>
      </c>
      <c r="BG102" s="24">
        <f t="shared" si="102"/>
        <v>1.0101440751901158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0.80407094855747596</v>
      </c>
      <c r="BM102" s="24">
        <f t="shared" si="108"/>
        <v>0.68297861815650229</v>
      </c>
      <c r="BN102" s="24">
        <f t="shared" si="109"/>
        <v>0.74066549315053609</v>
      </c>
      <c r="BO102" s="24">
        <f t="shared" si="110"/>
        <v>0.66259684965326571</v>
      </c>
      <c r="BP102" s="24" t="e">
        <f t="shared" si="111"/>
        <v>#DIV/0!</v>
      </c>
      <c r="BQ102" s="24">
        <f t="shared" si="112"/>
        <v>0.74537090034450348</v>
      </c>
      <c r="BR102" s="21"/>
      <c r="BS102" s="35">
        <f t="shared" si="113"/>
        <v>45658</v>
      </c>
      <c r="BT102" s="24">
        <f t="shared" si="58"/>
        <v>3.2748961697192758E-3</v>
      </c>
      <c r="BU102" s="24">
        <f t="shared" si="49"/>
        <v>5.6108196750357764E-4</v>
      </c>
      <c r="BV102" s="24">
        <f t="shared" si="50"/>
        <v>8.6158658369489658E-4</v>
      </c>
      <c r="BW102" s="24">
        <f t="shared" si="65"/>
        <v>2.9392544248878316E-3</v>
      </c>
      <c r="BX102" s="24">
        <f t="shared" si="66"/>
        <v>1.391433754046907E-3</v>
      </c>
      <c r="BY102" s="24">
        <f t="shared" si="67"/>
        <v>1.6570256392874206E-3</v>
      </c>
      <c r="BZ102" s="24">
        <f t="shared" si="114"/>
        <v>1.0966442161128281E-3</v>
      </c>
      <c r="CA102" s="24">
        <f t="shared" si="115"/>
        <v>5.2256916069902686E-4</v>
      </c>
      <c r="CB102" s="24">
        <f t="shared" si="116"/>
        <v>2.1995238623477853E-3</v>
      </c>
      <c r="CC102" s="24">
        <f t="shared" si="117"/>
        <v>4.1274507387140581E-5</v>
      </c>
      <c r="CD102" s="24">
        <f t="shared" si="118"/>
        <v>4.357068419365972E-3</v>
      </c>
      <c r="CE102" s="24">
        <f t="shared" si="119"/>
        <v>7.6555584957230108E-4</v>
      </c>
      <c r="CF102" s="24">
        <f t="shared" si="120"/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si="68"/>
        <v>8153.8821310499998</v>
      </c>
      <c r="S103" s="19">
        <f t="shared" si="52"/>
        <v>7868.4372626626755</v>
      </c>
      <c r="T103" s="19">
        <f t="shared" si="53"/>
        <v>7485.0916462707974</v>
      </c>
      <c r="U103" s="19">
        <f t="shared" si="54"/>
        <v>6856.1567677258126</v>
      </c>
      <c r="V103" s="19"/>
      <c r="W103" s="20">
        <f t="shared" si="55"/>
        <v>7648.052276358072</v>
      </c>
      <c r="X103" s="21"/>
      <c r="Y103" s="41">
        <f t="shared" si="69"/>
        <v>2.6714263653926817E-2</v>
      </c>
      <c r="Z103" s="24">
        <f t="shared" si="70"/>
        <v>4.0114922180584323E-2</v>
      </c>
      <c r="AA103" s="24">
        <f t="shared" si="71"/>
        <v>1.4230465963278593E-2</v>
      </c>
      <c r="AB103" s="24">
        <f t="shared" si="72"/>
        <v>-8.062900899046932E-3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2.3456793179715829E-2</v>
      </c>
      <c r="AH103" s="24">
        <f t="shared" si="78"/>
        <v>1.3465385074090674E-2</v>
      </c>
      <c r="AI103" s="24">
        <f t="shared" si="79"/>
        <v>1.0633941877767006E-2</v>
      </c>
      <c r="AJ103" s="24">
        <f t="shared" si="80"/>
        <v>3.1800018863457957E-2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2.6713332901654008E-2</v>
      </c>
      <c r="AP103" s="24">
        <f t="shared" si="86"/>
        <v>2.5843343484089676E-2</v>
      </c>
      <c r="AQ103" s="24">
        <f t="shared" si="87"/>
        <v>1.3777533405920916E-2</v>
      </c>
      <c r="AR103" s="24">
        <f t="shared" si="88"/>
        <v>7.4649475712265101E-3</v>
      </c>
      <c r="AS103" s="24" t="e">
        <f t="shared" si="89"/>
        <v>#DIV/0!</v>
      </c>
      <c r="AT103" s="24">
        <f t="shared" si="90"/>
        <v>1.2361086225270546E-2</v>
      </c>
      <c r="AU103" s="21"/>
      <c r="AV103" s="24">
        <f t="shared" si="91"/>
        <v>0.63143961603383092</v>
      </c>
      <c r="AW103" s="24">
        <f t="shared" si="92"/>
        <v>0.49552649755045208</v>
      </c>
      <c r="AX103" s="24">
        <f t="shared" si="93"/>
        <v>0.626722427486474</v>
      </c>
      <c r="AY103" s="24">
        <f t="shared" si="94"/>
        <v>0.51275633485359906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0.94510018451273625</v>
      </c>
      <c r="BE103" s="24">
        <f t="shared" si="100"/>
        <v>0.5956342529029357</v>
      </c>
      <c r="BF103" s="24">
        <f t="shared" si="101"/>
        <v>1.4710411632725715</v>
      </c>
      <c r="BG103" s="24">
        <f t="shared" si="102"/>
        <v>0.80268883683905523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0.63144158195563649</v>
      </c>
      <c r="BM103" s="24">
        <f t="shared" si="108"/>
        <v>0.53986146346236485</v>
      </c>
      <c r="BN103" s="24">
        <f t="shared" si="109"/>
        <v>0.57674925747457584</v>
      </c>
      <c r="BO103" s="24">
        <f t="shared" si="110"/>
        <v>0.50890820662742886</v>
      </c>
      <c r="BP103" s="24" t="e">
        <f t="shared" si="111"/>
        <v>#DIV/0!</v>
      </c>
      <c r="BQ103" s="24">
        <f t="shared" si="112"/>
        <v>0.56990809306866375</v>
      </c>
      <c r="BR103" s="21"/>
      <c r="BS103" s="35">
        <f t="shared" si="113"/>
        <v>45689</v>
      </c>
      <c r="BT103" s="24">
        <f t="shared" si="58"/>
        <v>1.1847166840480145E-2</v>
      </c>
      <c r="BU103" s="24">
        <f t="shared" si="49"/>
        <v>3.7310409346580917E-4</v>
      </c>
      <c r="BV103" s="24">
        <f t="shared" si="50"/>
        <v>-7.1534033039568604E-4</v>
      </c>
      <c r="BW103" s="24">
        <f t="shared" si="65"/>
        <v>5.6719603469580849E-3</v>
      </c>
      <c r="BX103" s="24">
        <f t="shared" si="66"/>
        <v>6.5982308498707958E-4</v>
      </c>
      <c r="BY103" s="24">
        <f t="shared" si="67"/>
        <v>1.9178630885771642E-3</v>
      </c>
      <c r="BZ103" s="24">
        <f t="shared" si="114"/>
        <v>1.8083494731553024E-3</v>
      </c>
      <c r="CA103" s="24">
        <f t="shared" si="115"/>
        <v>4.8597991787099535E-4</v>
      </c>
      <c r="CB103" s="24">
        <f t="shared" si="116"/>
        <v>7.9465317338263191E-4</v>
      </c>
      <c r="CC103" s="24">
        <f t="shared" si="117"/>
        <v>1.4341550162284622E-4</v>
      </c>
      <c r="CD103" s="24">
        <f t="shared" si="118"/>
        <v>2.6733902913669721E-3</v>
      </c>
      <c r="CE103" s="24">
        <f t="shared" si="119"/>
        <v>1.0525799325376089E-3</v>
      </c>
      <c r="CF103" s="24">
        <f t="shared" si="120"/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si="68"/>
        <v>8441.15568876</v>
      </c>
      <c r="S104" s="19">
        <f t="shared" si="52"/>
        <v>8181.7536415108443</v>
      </c>
      <c r="T104" s="19">
        <f t="shared" si="53"/>
        <v>7677.7178627366611</v>
      </c>
      <c r="U104" s="19">
        <f t="shared" si="54"/>
        <v>7042.1101931453059</v>
      </c>
      <c r="V104" s="19"/>
      <c r="W104" s="20">
        <f t="shared" si="55"/>
        <v>7848.1652230107129</v>
      </c>
      <c r="X104" s="21"/>
      <c r="Y104" s="41">
        <f t="shared" si="69"/>
        <v>3.5226652591624941E-2</v>
      </c>
      <c r="Z104" s="24">
        <f t="shared" si="70"/>
        <v>5.7694863893127168E-2</v>
      </c>
      <c r="AA104" s="24">
        <f t="shared" si="71"/>
        <v>7.3510369482328031E-3</v>
      </c>
      <c r="AB104" s="24">
        <f t="shared" si="72"/>
        <v>4.8952283330034208E-2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1.7235288454558129E-2</v>
      </c>
      <c r="AH104" s="24">
        <f t="shared" si="78"/>
        <v>1.0474829876556901E-2</v>
      </c>
      <c r="AI104" s="24">
        <f t="shared" si="79"/>
        <v>0.25222362458754</v>
      </c>
      <c r="AJ104" s="24">
        <f t="shared" si="80"/>
        <v>2.1866871979698166E-2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3.5231507286089148E-2</v>
      </c>
      <c r="AP104" s="24">
        <f t="shared" si="86"/>
        <v>3.9819390863662152E-2</v>
      </c>
      <c r="AQ104" s="24">
        <f t="shared" si="87"/>
        <v>2.5734650364880096E-2</v>
      </c>
      <c r="AR104" s="24">
        <f t="shared" si="88"/>
        <v>2.7122108160483993E-2</v>
      </c>
      <c r="AS104" s="24" t="e">
        <f t="shared" si="89"/>
        <v>#DIV/0!</v>
      </c>
      <c r="AT104" s="24">
        <f t="shared" si="90"/>
        <v>2.6165216897279464E-2</v>
      </c>
      <c r="AU104" s="21"/>
      <c r="AV104" s="24">
        <f t="shared" si="91"/>
        <v>0.5450995378601311</v>
      </c>
      <c r="AW104" s="24">
        <f t="shared" si="92"/>
        <v>0.43418840738841835</v>
      </c>
      <c r="AX104" s="24">
        <f t="shared" si="93"/>
        <v>0.43023262400208417</v>
      </c>
      <c r="AY104" s="24">
        <f t="shared" si="94"/>
        <v>0.50020974500391469</v>
      </c>
      <c r="AZ104" s="24">
        <f t="shared" si="95"/>
        <v>1.5714246312081683</v>
      </c>
      <c r="BA104" s="24">
        <f t="shared" si="96"/>
        <v>0.36642057148139884</v>
      </c>
      <c r="BB104" s="24">
        <f t="shared" si="97"/>
        <v>0.46440369852435781</v>
      </c>
      <c r="BC104" s="24">
        <f t="shared" si="98"/>
        <v>0.43580355442862162</v>
      </c>
      <c r="BD104" s="24">
        <f t="shared" si="99"/>
        <v>0.71526402662211064</v>
      </c>
      <c r="BE104" s="24">
        <f t="shared" si="100"/>
        <v>0.50315694808905365</v>
      </c>
      <c r="BF104" s="24">
        <f t="shared" si="101"/>
        <v>1.1763308387169165</v>
      </c>
      <c r="BG104" s="24">
        <f t="shared" si="102"/>
        <v>0.71526813028423319</v>
      </c>
      <c r="BH104" s="24">
        <f t="shared" si="103"/>
        <v>0.42002347623077751</v>
      </c>
      <c r="BI104" s="24">
        <f t="shared" si="104"/>
        <v>0.47620912148246375</v>
      </c>
      <c r="BJ104" s="24">
        <f t="shared" si="105"/>
        <v>0.48167315708852754</v>
      </c>
      <c r="BK104" s="24">
        <f t="shared" si="106"/>
        <v>0.84498853288247755</v>
      </c>
      <c r="BL104" s="24">
        <f t="shared" si="107"/>
        <v>0.54510471009100203</v>
      </c>
      <c r="BM104" s="24">
        <f t="shared" si="108"/>
        <v>0.47269691486243692</v>
      </c>
      <c r="BN104" s="24">
        <f t="shared" si="109"/>
        <v>0.51550359421105907</v>
      </c>
      <c r="BO104" s="24">
        <f t="shared" si="110"/>
        <v>0.45502692761998564</v>
      </c>
      <c r="BP104" s="24" t="e">
        <f t="shared" si="111"/>
        <v>#DIV/0!</v>
      </c>
      <c r="BQ104" s="24">
        <f t="shared" si="112"/>
        <v>0.47709656097157227</v>
      </c>
      <c r="BR104" s="21"/>
      <c r="BS104" s="35">
        <f t="shared" si="113"/>
        <v>45717</v>
      </c>
      <c r="BT104" s="24">
        <f t="shared" si="58"/>
        <v>1.7261456384675029E-2</v>
      </c>
      <c r="BU104" s="24">
        <f t="shared" si="49"/>
        <v>1.9039106143607019E-4</v>
      </c>
      <c r="BV104" s="24">
        <f t="shared" si="50"/>
        <v>4.1959362462223827E-3</v>
      </c>
      <c r="BW104" s="24">
        <f t="shared" si="65"/>
        <v>3.1013049067723456E-3</v>
      </c>
      <c r="BX104" s="24">
        <f t="shared" si="66"/>
        <v>6.9393702566730091E-4</v>
      </c>
      <c r="BY104" s="24">
        <f t="shared" si="67"/>
        <v>1.3858378943419683E-3</v>
      </c>
      <c r="BZ104" s="24">
        <f t="shared" si="114"/>
        <v>1.3525142691180787E-3</v>
      </c>
      <c r="CA104" s="24">
        <f t="shared" si="115"/>
        <v>3.5594931243504592E-4</v>
      </c>
      <c r="CB104" s="24">
        <f t="shared" si="116"/>
        <v>6.1019008591088305E-4</v>
      </c>
      <c r="CC104" s="24">
        <f t="shared" si="117"/>
        <v>3.34835780755569E-3</v>
      </c>
      <c r="CD104" s="24">
        <f t="shared" si="118"/>
        <v>1.84742827937937E-3</v>
      </c>
      <c r="CE104" s="24">
        <f t="shared" si="119"/>
        <v>8.8766102725582302E-4</v>
      </c>
      <c r="CF104" s="24">
        <f t="shared" si="120"/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si="68"/>
        <v>8682.1302843400008</v>
      </c>
      <c r="S105" s="19">
        <f t="shared" si="52"/>
        <v>8443.3989772924451</v>
      </c>
      <c r="T105" s="19">
        <f t="shared" si="53"/>
        <v>7904.9367875788876</v>
      </c>
      <c r="U105" s="19">
        <f t="shared" si="54"/>
        <v>7227.328181542307</v>
      </c>
      <c r="V105" s="19"/>
      <c r="W105" s="20">
        <f t="shared" si="55"/>
        <v>8049.8160408377971</v>
      </c>
      <c r="X105" s="21"/>
      <c r="Y105" s="41">
        <f t="shared" si="69"/>
        <v>2.8546152344188336E-2</v>
      </c>
      <c r="Z105" s="24">
        <f t="shared" si="70"/>
        <v>3.4899032437098354E-2</v>
      </c>
      <c r="AA105" s="24">
        <f t="shared" si="71"/>
        <v>2.6563294476326549E-2</v>
      </c>
      <c r="AB105" s="24">
        <f t="shared" si="72"/>
        <v>3.6166063028141737E-2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2.9240703367706011E-2</v>
      </c>
      <c r="AH105" s="24">
        <f t="shared" si="78"/>
        <v>2.1154868162231999E-2</v>
      </c>
      <c r="AI105" s="24">
        <f t="shared" si="79"/>
        <v>4.565117679183972E-2</v>
      </c>
      <c r="AJ105" s="24">
        <f t="shared" si="80"/>
        <v>3.8821893703535837E-2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2.8547583348199179E-2</v>
      </c>
      <c r="AP105" s="24">
        <f t="shared" si="86"/>
        <v>3.1979126632965427E-2</v>
      </c>
      <c r="AQ105" s="24">
        <f t="shared" si="87"/>
        <v>2.9594591635754064E-2</v>
      </c>
      <c r="AR105" s="24">
        <f t="shared" si="88"/>
        <v>2.6301489655371935E-2</v>
      </c>
      <c r="AS105" s="24" t="e">
        <f t="shared" si="89"/>
        <v>#DIV/0!</v>
      </c>
      <c r="AT105" s="24">
        <f t="shared" si="90"/>
        <v>2.5694007719899492E-2</v>
      </c>
      <c r="AU105" s="21"/>
      <c r="AV105" s="24">
        <f t="shared" si="91"/>
        <v>0.46945302051140292</v>
      </c>
      <c r="AW105" s="24">
        <f t="shared" si="92"/>
        <v>0.40763781087014417</v>
      </c>
      <c r="AX105" s="24">
        <f t="shared" si="93"/>
        <v>0.38259121550100361</v>
      </c>
      <c r="AY105" s="24">
        <f t="shared" si="94"/>
        <v>0.40816833419349208</v>
      </c>
      <c r="AZ105" s="24">
        <f t="shared" si="95"/>
        <v>1.0043697773348255</v>
      </c>
      <c r="BA105" s="24">
        <f t="shared" si="96"/>
        <v>0.29716142600911022</v>
      </c>
      <c r="BB105" s="24">
        <f t="shared" si="97"/>
        <v>0.37020242400080861</v>
      </c>
      <c r="BC105" s="24">
        <f t="shared" si="98"/>
        <v>0.40756786702882031</v>
      </c>
      <c r="BD105" s="24">
        <f t="shared" si="99"/>
        <v>0.56334594804923555</v>
      </c>
      <c r="BE105" s="24">
        <f t="shared" si="100"/>
        <v>0.41730250626071586</v>
      </c>
      <c r="BF105" s="24">
        <f t="shared" si="101"/>
        <v>1.0907268221437461</v>
      </c>
      <c r="BG105" s="24">
        <f t="shared" si="102"/>
        <v>0.67284216284813514</v>
      </c>
      <c r="BH105" s="24">
        <f t="shared" si="103"/>
        <v>0.37417169947829509</v>
      </c>
      <c r="BI105" s="24">
        <f t="shared" si="104"/>
        <v>0.35493496919412904</v>
      </c>
      <c r="BJ105" s="24">
        <f t="shared" si="105"/>
        <v>0.44466653048907068</v>
      </c>
      <c r="BK105" s="24">
        <f t="shared" si="106"/>
        <v>0.6270286477476481</v>
      </c>
      <c r="BL105" s="24">
        <f t="shared" si="107"/>
        <v>0.46946512925636386</v>
      </c>
      <c r="BM105" s="24">
        <f t="shared" si="108"/>
        <v>0.424855469990989</v>
      </c>
      <c r="BN105" s="24">
        <f t="shared" si="109"/>
        <v>0.44549073487317736</v>
      </c>
      <c r="BO105" s="24">
        <f t="shared" si="110"/>
        <v>0.37784511246094699</v>
      </c>
      <c r="BP105" s="24" t="e">
        <f t="shared" si="111"/>
        <v>#DIV/0!</v>
      </c>
      <c r="BQ105" s="24">
        <f t="shared" si="112"/>
        <v>0.407362018413437</v>
      </c>
      <c r="BR105" s="21"/>
      <c r="BS105" s="35">
        <f t="shared" si="113"/>
        <v>45748</v>
      </c>
      <c r="BT105" s="24">
        <f t="shared" si="58"/>
        <v>1.0667892221885449E-2</v>
      </c>
      <c r="BU105" s="24">
        <f t="shared" si="49"/>
        <v>6.6946099617376487E-4</v>
      </c>
      <c r="BV105" s="24">
        <f t="shared" si="50"/>
        <v>3.1410688056936441E-3</v>
      </c>
      <c r="BW105" s="24">
        <f t="shared" si="65"/>
        <v>1.4833354345238647E-3</v>
      </c>
      <c r="BX105" s="24">
        <f t="shared" si="66"/>
        <v>3.8826542933909747E-4</v>
      </c>
      <c r="BY105" s="24">
        <f t="shared" si="67"/>
        <v>1.8607367002279841E-3</v>
      </c>
      <c r="BZ105" s="24">
        <f t="shared" si="114"/>
        <v>3.1558792349878307E-3</v>
      </c>
      <c r="CA105" s="24">
        <f t="shared" si="115"/>
        <v>5.9339432724992607E-4</v>
      </c>
      <c r="CB105" s="24">
        <f t="shared" si="116"/>
        <v>1.2028695952500455E-3</v>
      </c>
      <c r="CC105" s="24">
        <f t="shared" si="117"/>
        <v>7.3306844195588109E-4</v>
      </c>
      <c r="CD105" s="24">
        <f t="shared" si="118"/>
        <v>3.237550238731342E-3</v>
      </c>
      <c r="CE105" s="24">
        <f t="shared" si="119"/>
        <v>1.413755820793378E-3</v>
      </c>
      <c r="CF105" s="24">
        <f t="shared" si="120"/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si="68"/>
        <v>8823.8252841499998</v>
      </c>
      <c r="S106" s="19">
        <f t="shared" si="52"/>
        <v>8577.8085493642466</v>
      </c>
      <c r="T106" s="19">
        <f t="shared" si="53"/>
        <v>8108.2309273952969</v>
      </c>
      <c r="U106" s="19">
        <f t="shared" si="54"/>
        <v>7369.3999853266714</v>
      </c>
      <c r="V106" s="19"/>
      <c r="W106" s="20">
        <f t="shared" si="55"/>
        <v>8210.3035632555475</v>
      </c>
      <c r="X106" s="21"/>
      <c r="Y106" s="41">
        <f t="shared" si="69"/>
        <v>1.631775536262281E-2</v>
      </c>
      <c r="Z106" s="24">
        <f t="shared" si="70"/>
        <v>6.650309878874161E-3</v>
      </c>
      <c r="AA106" s="24">
        <f t="shared" si="71"/>
        <v>5.6125897902798982E-3</v>
      </c>
      <c r="AB106" s="24">
        <f t="shared" si="72"/>
        <v>1.9173859829019202E-2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3.2967956706290602E-2</v>
      </c>
      <c r="AH106" s="24">
        <f t="shared" si="78"/>
        <v>2.0118216731368932E-2</v>
      </c>
      <c r="AI106" s="24">
        <f t="shared" si="79"/>
        <v>3.3538376834849171E-2</v>
      </c>
      <c r="AJ106" s="24">
        <f t="shared" si="80"/>
        <v>4.2492281311796276E-2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1.632030333218748E-2</v>
      </c>
      <c r="AP106" s="24">
        <f t="shared" si="86"/>
        <v>1.5918893852260307E-2</v>
      </c>
      <c r="AQ106" s="24">
        <f t="shared" si="87"/>
        <v>2.5717364386246278E-2</v>
      </c>
      <c r="AR106" s="24">
        <f t="shared" si="88"/>
        <v>1.9657583025937342E-2</v>
      </c>
      <c r="AS106" s="24" t="e">
        <f t="shared" si="89"/>
        <v>#DIV/0!</v>
      </c>
      <c r="AT106" s="24">
        <f t="shared" si="90"/>
        <v>1.993679378554436E-2</v>
      </c>
      <c r="AU106" s="21"/>
      <c r="AV106" s="24">
        <f t="shared" si="91"/>
        <v>0.43231487455248918</v>
      </c>
      <c r="AW106" s="24">
        <f t="shared" si="92"/>
        <v>0.36438887440625511</v>
      </c>
      <c r="AX106" s="24">
        <f t="shared" si="93"/>
        <v>0.32037141595464425</v>
      </c>
      <c r="AY106" s="24">
        <f t="shared" si="94"/>
        <v>0.3716837297535438</v>
      </c>
      <c r="AZ106" s="24">
        <f t="shared" si="95"/>
        <v>0.97852451370667626</v>
      </c>
      <c r="BA106" s="24">
        <f t="shared" si="96"/>
        <v>0.27538945437489271</v>
      </c>
      <c r="BB106" s="24">
        <f t="shared" si="97"/>
        <v>0.39179945911238878</v>
      </c>
      <c r="BC106" s="24">
        <f t="shared" si="98"/>
        <v>0.31834792933453526</v>
      </c>
      <c r="BD106" s="24">
        <f t="shared" si="99"/>
        <v>0.50371690997576568</v>
      </c>
      <c r="BE106" s="24">
        <f t="shared" si="100"/>
        <v>0.39949746574446166</v>
      </c>
      <c r="BF106" s="24">
        <f t="shared" si="101"/>
        <v>0.93818725313848472</v>
      </c>
      <c r="BG106" s="24">
        <f t="shared" si="102"/>
        <v>0.67906872581727917</v>
      </c>
      <c r="BH106" s="24">
        <f t="shared" si="103"/>
        <v>0.34504904515561696</v>
      </c>
      <c r="BI106" s="24">
        <f t="shared" si="104"/>
        <v>0.23275990020760706</v>
      </c>
      <c r="BJ106" s="24">
        <f t="shared" si="105"/>
        <v>0.43245494766986337</v>
      </c>
      <c r="BK106" s="24">
        <f t="shared" si="106"/>
        <v>0.5455970402141892</v>
      </c>
      <c r="BL106" s="24">
        <f t="shared" si="107"/>
        <v>0.43232781388816743</v>
      </c>
      <c r="BM106" s="24">
        <f t="shared" si="108"/>
        <v>0.39216748422616821</v>
      </c>
      <c r="BN106" s="24">
        <f t="shared" si="109"/>
        <v>0.42579875362061825</v>
      </c>
      <c r="BO106" s="24">
        <f t="shared" si="110"/>
        <v>0.35055957464000298</v>
      </c>
      <c r="BP106" s="24" t="e">
        <f t="shared" si="111"/>
        <v>#DIV/0!</v>
      </c>
      <c r="BQ106" s="24">
        <f t="shared" si="112"/>
        <v>0.36936806262553556</v>
      </c>
      <c r="BR106" s="21"/>
      <c r="BS106" s="35">
        <f t="shared" si="113"/>
        <v>45778</v>
      </c>
      <c r="BT106" s="24">
        <f t="shared" si="58"/>
        <v>2.0454144141826918E-3</v>
      </c>
      <c r="BU106" s="24">
        <f t="shared" si="49"/>
        <v>1.4117850944263448E-4</v>
      </c>
      <c r="BV106" s="24">
        <f t="shared" si="50"/>
        <v>1.6776113016277313E-3</v>
      </c>
      <c r="BW106" s="24">
        <f t="shared" si="65"/>
        <v>8.9074501100889147E-4</v>
      </c>
      <c r="BX106" s="24">
        <f t="shared" si="66"/>
        <v>9.1588337639282819E-4</v>
      </c>
      <c r="BY106" s="24">
        <f t="shared" si="67"/>
        <v>2.3702930611697957E-3</v>
      </c>
      <c r="BZ106" s="24">
        <f t="shared" si="114"/>
        <v>1.4930426192230728E-3</v>
      </c>
      <c r="CA106" s="24">
        <f t="shared" si="115"/>
        <v>6.6948488341904379E-4</v>
      </c>
      <c r="CB106" s="24">
        <f t="shared" si="116"/>
        <v>1.1357049925748773E-3</v>
      </c>
      <c r="CC106" s="24">
        <f t="shared" si="117"/>
        <v>5.4751703174973497E-4</v>
      </c>
      <c r="CD106" s="24">
        <f t="shared" si="118"/>
        <v>3.5790449951385158E-3</v>
      </c>
      <c r="CE106" s="24">
        <f t="shared" si="119"/>
        <v>8.542308478486397E-4</v>
      </c>
      <c r="CF106" s="24">
        <f t="shared" si="120"/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si="68"/>
        <v>8909.1714224200005</v>
      </c>
      <c r="S107" s="19">
        <f t="shared" si="52"/>
        <v>8654.7705545998488</v>
      </c>
      <c r="T107" s="19">
        <f t="shared" si="53"/>
        <v>8239.8717721744124</v>
      </c>
      <c r="U107" s="19">
        <f t="shared" si="54"/>
        <v>7464.1495681185288</v>
      </c>
      <c r="V107" s="19"/>
      <c r="W107" s="20">
        <f t="shared" si="55"/>
        <v>8321.4439555853114</v>
      </c>
      <c r="X107" s="21"/>
      <c r="Y107" s="41">
        <f t="shared" si="69"/>
        <v>9.6708077184364249E-3</v>
      </c>
      <c r="Z107" s="24">
        <f t="shared" si="70"/>
        <v>-2.0662797283688139E-4</v>
      </c>
      <c r="AA107" s="24">
        <f t="shared" si="71"/>
        <v>2.7841820159498987E-2</v>
      </c>
      <c r="AB107" s="24">
        <f t="shared" si="72"/>
        <v>-4.1336549410871948E-3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1.4241063270934218E-2</v>
      </c>
      <c r="AH107" s="24">
        <f t="shared" si="78"/>
        <v>3.815454202773072E-2</v>
      </c>
      <c r="AI107" s="24">
        <f t="shared" si="79"/>
        <v>1.5472886713219447E-2</v>
      </c>
      <c r="AJ107" s="24">
        <f t="shared" si="80"/>
        <v>2.538253722023831E-2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9.6722380058120727E-3</v>
      </c>
      <c r="AP107" s="24">
        <f t="shared" si="86"/>
        <v>8.9722223097770115E-3</v>
      </c>
      <c r="AQ107" s="24">
        <f t="shared" si="87"/>
        <v>1.6235458259376889E-2</v>
      </c>
      <c r="AR107" s="24">
        <f t="shared" si="88"/>
        <v>1.2857163809878003E-2</v>
      </c>
      <c r="AS107" s="24" t="e">
        <f t="shared" si="89"/>
        <v>#DIV/0!</v>
      </c>
      <c r="AT107" s="24">
        <f t="shared" si="90"/>
        <v>1.3536697087201732E-2</v>
      </c>
      <c r="AU107" s="21"/>
      <c r="AV107" s="24">
        <f t="shared" si="91"/>
        <v>0.37645222829670377</v>
      </c>
      <c r="AW107" s="24">
        <f t="shared" si="92"/>
        <v>0.30958665291058796</v>
      </c>
      <c r="AX107" s="24">
        <f t="shared" si="93"/>
        <v>0.32979597668768879</v>
      </c>
      <c r="AY107" s="24">
        <f t="shared" si="94"/>
        <v>0.3126749620146696</v>
      </c>
      <c r="AZ107" s="24">
        <f t="shared" si="95"/>
        <v>0.63301603981110399</v>
      </c>
      <c r="BA107" s="24">
        <f t="shared" si="96"/>
        <v>0.27741109648277207</v>
      </c>
      <c r="BB107" s="24">
        <f t="shared" si="97"/>
        <v>0.3580721213903173</v>
      </c>
      <c r="BC107" s="24">
        <f t="shared" si="98"/>
        <v>0.28049303828954519</v>
      </c>
      <c r="BD107" s="24">
        <f t="shared" si="99"/>
        <v>0.4253159910723503</v>
      </c>
      <c r="BE107" s="24">
        <f t="shared" si="100"/>
        <v>0.39115625436136003</v>
      </c>
      <c r="BF107" s="24">
        <f t="shared" si="101"/>
        <v>0.85822129216823106</v>
      </c>
      <c r="BG107" s="24">
        <f t="shared" si="102"/>
        <v>0.67167188949407852</v>
      </c>
      <c r="BH107" s="24">
        <f t="shared" si="103"/>
        <v>0.34005461935050385</v>
      </c>
      <c r="BI107" s="24">
        <f t="shared" si="104"/>
        <v>0.12189397816382375</v>
      </c>
      <c r="BJ107" s="24">
        <f t="shared" si="105"/>
        <v>0.40922605890345332</v>
      </c>
      <c r="BK107" s="24">
        <f t="shared" si="106"/>
        <v>0.40866514024974121</v>
      </c>
      <c r="BL107" s="24">
        <f t="shared" si="107"/>
        <v>0.37647258186995836</v>
      </c>
      <c r="BM107" s="24">
        <f t="shared" si="108"/>
        <v>0.35644933950862012</v>
      </c>
      <c r="BN107" s="24">
        <f t="shared" si="109"/>
        <v>0.40572932592397093</v>
      </c>
      <c r="BO107" s="24">
        <f t="shared" si="110"/>
        <v>0.32680743328329109</v>
      </c>
      <c r="BP107" s="24" t="e">
        <f t="shared" si="111"/>
        <v>#DIV/0!</v>
      </c>
      <c r="BQ107" s="24">
        <f t="shared" si="112"/>
        <v>0.3369695474373362</v>
      </c>
      <c r="BR107" s="21"/>
      <c r="BS107" s="35">
        <f t="shared" si="113"/>
        <v>45809</v>
      </c>
      <c r="BT107" s="24">
        <f t="shared" si="58"/>
        <v>-6.2947380720163978E-5</v>
      </c>
      <c r="BU107" s="24">
        <f t="shared" si="49"/>
        <v>6.9295351690590334E-4</v>
      </c>
      <c r="BV107" s="24">
        <f t="shared" si="50"/>
        <v>-3.6268933000094142E-4</v>
      </c>
      <c r="BW107" s="24">
        <f t="shared" si="65"/>
        <v>2.6430519752325469E-4</v>
      </c>
      <c r="BX107" s="24">
        <f t="shared" si="66"/>
        <v>1.0585887271542713E-3</v>
      </c>
      <c r="BY107" s="24">
        <f t="shared" si="67"/>
        <v>1.9227997235458313E-3</v>
      </c>
      <c r="BZ107" s="24">
        <f t="shared" si="114"/>
        <v>1.1035949299205985E-3</v>
      </c>
      <c r="CA107" s="24">
        <f t="shared" si="115"/>
        <v>2.9393310123981245E-4</v>
      </c>
      <c r="CB107" s="24">
        <f t="shared" si="116"/>
        <v>2.1619382617782137E-3</v>
      </c>
      <c r="CC107" s="24">
        <f t="shared" si="117"/>
        <v>2.5687629786220518E-4</v>
      </c>
      <c r="CD107" s="24">
        <f t="shared" si="118"/>
        <v>2.1929840714728166E-3</v>
      </c>
      <c r="CE107" s="24">
        <f t="shared" si="119"/>
        <v>1.49834883963529E-4</v>
      </c>
      <c r="CF107" s="24">
        <f t="shared" si="120"/>
        <v>9.6721720006453307E-3</v>
      </c>
    </row>
    <row r="108" spans="1:84" x14ac:dyDescent="0.25">
      <c r="A108" s="31">
        <f>+[1]CUY!A109</f>
        <v>45839</v>
      </c>
      <c r="B108" s="17">
        <f>+[1]CUY!B109</f>
        <v>9074.6510999999991</v>
      </c>
      <c r="C108" s="17">
        <f>+[1]CUY!C109</f>
        <v>9660.9411999999993</v>
      </c>
      <c r="D108" s="17">
        <f>+[1]CUY!D109</f>
        <v>6359.6629999999996</v>
      </c>
      <c r="E108" s="17">
        <f>+[1]CUY!E109</f>
        <v>6733.4413000000004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7479.4610000000002</v>
      </c>
      <c r="K108" s="17">
        <f>+[1]CUY!K109</f>
        <v>8045.1587</v>
      </c>
      <c r="L108" s="17">
        <f>+[1]CUY!L109</f>
        <v>6729.6273000000001</v>
      </c>
      <c r="M108" s="17">
        <f>+[1]CUY!M109</f>
        <v>11653.4355</v>
      </c>
      <c r="N108" s="17">
        <f>+[1]CUY!N109</f>
        <v>8788.5059999999994</v>
      </c>
      <c r="O108" s="18">
        <f>+[1]CUY!R109</f>
        <v>7407.6090000000004</v>
      </c>
      <c r="P108" s="19">
        <f>+[1]CUY!S109</f>
        <v>9366.6805000000004</v>
      </c>
      <c r="Q108" s="20">
        <f>+[1]CUY!T109</f>
        <v>9066.5157999999992</v>
      </c>
      <c r="R108" s="18">
        <f t="shared" si="68"/>
        <v>9074.6087367499986</v>
      </c>
      <c r="S108" s="19">
        <f t="shared" si="52"/>
        <v>8810.7213052356001</v>
      </c>
      <c r="T108" s="19">
        <f t="shared" si="53"/>
        <v>8368.5821411646593</v>
      </c>
      <c r="U108" s="19">
        <f t="shared" si="54"/>
        <v>7565.2531333809366</v>
      </c>
      <c r="V108" s="19"/>
      <c r="W108" s="20">
        <f t="shared" si="55"/>
        <v>8451.7371254399422</v>
      </c>
      <c r="X108" s="21"/>
      <c r="Y108" s="41">
        <f t="shared" si="69"/>
        <v>1.8568573615583395E-2</v>
      </c>
      <c r="Z108" s="24">
        <f t="shared" si="70"/>
        <v>2.1609320576811974E-2</v>
      </c>
      <c r="AA108" s="24">
        <f t="shared" si="71"/>
        <v>5.7955078697466966E-3</v>
      </c>
      <c r="AB108" s="24">
        <f t="shared" si="72"/>
        <v>-6.1568188251110989E-3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2.443330340119787E-2</v>
      </c>
      <c r="AH108" s="24">
        <f t="shared" si="78"/>
        <v>4.1561632200136644E-2</v>
      </c>
      <c r="AI108" s="24">
        <f t="shared" si="79"/>
        <v>1.3346909420410835E-2</v>
      </c>
      <c r="AJ108" s="24">
        <f t="shared" si="80"/>
        <v>2.1170644750129863E-2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1.856932665069988E-2</v>
      </c>
      <c r="AP108" s="24">
        <f t="shared" si="86"/>
        <v>1.8019050840448525E-2</v>
      </c>
      <c r="AQ108" s="24">
        <f t="shared" si="87"/>
        <v>1.5620433490833419E-2</v>
      </c>
      <c r="AR108" s="24">
        <f t="shared" si="88"/>
        <v>1.3545222310958227E-2</v>
      </c>
      <c r="AS108" s="24" t="e">
        <f t="shared" si="89"/>
        <v>#DIV/0!</v>
      </c>
      <c r="AT108" s="24">
        <f t="shared" si="90"/>
        <v>1.5657519362030747E-2</v>
      </c>
      <c r="AU108" s="21"/>
      <c r="AV108" s="24">
        <f t="shared" si="91"/>
        <v>0.34046362828576515</v>
      </c>
      <c r="AW108" s="24">
        <f t="shared" si="92"/>
        <v>0.30045074939182914</v>
      </c>
      <c r="AX108" s="24">
        <f t="shared" si="93"/>
        <v>0.26208938816915417</v>
      </c>
      <c r="AY108" s="24">
        <f t="shared" si="94"/>
        <v>0.27013922948666713</v>
      </c>
      <c r="AZ108" s="24">
        <f t="shared" si="95"/>
        <v>0.56961917375587157</v>
      </c>
      <c r="BA108" s="24">
        <f t="shared" si="96"/>
        <v>0.25001525907618904</v>
      </c>
      <c r="BB108" s="24">
        <f t="shared" si="97"/>
        <v>0.30892796886900364</v>
      </c>
      <c r="BC108" s="24">
        <f t="shared" si="98"/>
        <v>0.2446489729669199</v>
      </c>
      <c r="BD108" s="24">
        <f t="shared" si="99"/>
        <v>0.38229873291917937</v>
      </c>
      <c r="BE108" s="24">
        <f t="shared" si="100"/>
        <v>0.37904895871772815</v>
      </c>
      <c r="BF108" s="24">
        <f t="shared" si="101"/>
        <v>0.7834315807678609</v>
      </c>
      <c r="BG108" s="24">
        <f t="shared" si="102"/>
        <v>0.54525053246364763</v>
      </c>
      <c r="BH108" s="24">
        <f t="shared" si="103"/>
        <v>0.30595483644667287</v>
      </c>
      <c r="BI108" s="24">
        <f t="shared" si="104"/>
        <v>0.1331542076046861</v>
      </c>
      <c r="BJ108" s="24">
        <f t="shared" si="105"/>
        <v>0.37005441862740796</v>
      </c>
      <c r="BK108" s="24">
        <f t="shared" si="106"/>
        <v>0.3565390454392583</v>
      </c>
      <c r="BL108" s="24">
        <f t="shared" si="107"/>
        <v>0.34048172316189418</v>
      </c>
      <c r="BM108" s="24">
        <f t="shared" si="108"/>
        <v>0.32601103299022594</v>
      </c>
      <c r="BN108" s="24">
        <f t="shared" si="109"/>
        <v>0.35644997933681033</v>
      </c>
      <c r="BO108" s="24">
        <f t="shared" si="110"/>
        <v>0.29676387428105322</v>
      </c>
      <c r="BP108" s="24" t="e">
        <f t="shared" si="111"/>
        <v>#DIV/0!</v>
      </c>
      <c r="BQ108" s="24">
        <f t="shared" si="112"/>
        <v>0.30034871102532135</v>
      </c>
      <c r="BR108" s="21"/>
      <c r="BS108" s="35">
        <f t="shared" si="113"/>
        <v>45839</v>
      </c>
      <c r="BT108" s="24">
        <f t="shared" si="58"/>
        <v>6.5186867882344726E-3</v>
      </c>
      <c r="BU108" s="24">
        <f t="shared" si="49"/>
        <v>1.4684002962504037E-4</v>
      </c>
      <c r="BV108" s="24">
        <f t="shared" si="50"/>
        <v>-5.328171414699396E-4</v>
      </c>
      <c r="BW108" s="24">
        <f t="shared" si="65"/>
        <v>2.4004433519631664E-3</v>
      </c>
      <c r="BX108" s="24">
        <f t="shared" si="66"/>
        <v>7.377031227291756E-4</v>
      </c>
      <c r="BY108" s="24">
        <f t="shared" si="67"/>
        <v>8.4911764886792232E-4</v>
      </c>
      <c r="BZ108" s="24">
        <f t="shared" si="114"/>
        <v>2.8885216388649781E-3</v>
      </c>
      <c r="CA108" s="24">
        <f t="shared" si="115"/>
        <v>5.065818884967203E-4</v>
      </c>
      <c r="CB108" s="24">
        <f t="shared" si="116"/>
        <v>2.4214295941251702E-3</v>
      </c>
      <c r="CC108" s="24">
        <f t="shared" si="117"/>
        <v>2.2285476945702409E-4</v>
      </c>
      <c r="CD108" s="24">
        <f t="shared" si="118"/>
        <v>1.857550576034737E-3</v>
      </c>
      <c r="CE108" s="24">
        <f t="shared" si="119"/>
        <v>5.5231396810557826E-4</v>
      </c>
      <c r="CF108" s="24">
        <f t="shared" si="120"/>
        <v>1.8569226235034045E-2</v>
      </c>
    </row>
    <row r="109" spans="1:84" x14ac:dyDescent="0.25">
      <c r="A109" s="31">
        <f>+[1]CUY!A110</f>
        <v>45870</v>
      </c>
      <c r="B109" s="17">
        <f>+[1]CUY!B110</f>
        <v>9266.2276999999995</v>
      </c>
      <c r="C109" s="17">
        <f>+[1]CUY!C110</f>
        <v>9804.6708999999992</v>
      </c>
      <c r="D109" s="17">
        <f>+[1]CUY!D110</f>
        <v>6595.1580000000004</v>
      </c>
      <c r="E109" s="17">
        <f>+[1]CUY!E110</f>
        <v>6696.5825999999997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7637.7650000000003</v>
      </c>
      <c r="K109" s="17">
        <f>+[1]CUY!K110</f>
        <v>8102.1045000000004</v>
      </c>
      <c r="L109" s="17">
        <f>+[1]CUY!L110</f>
        <v>7113.3531000000003</v>
      </c>
      <c r="M109" s="17">
        <f>+[1]CUY!M110</f>
        <v>12212.249100000001</v>
      </c>
      <c r="N109" s="17">
        <f>+[1]CUY!N110</f>
        <v>9027.1919999999991</v>
      </c>
      <c r="O109" s="18">
        <f>+[1]CUY!R110</f>
        <v>7421.9079000000002</v>
      </c>
      <c r="P109" s="19">
        <f>+[1]CUY!S110</f>
        <v>9573.8153000000002</v>
      </c>
      <c r="Q109" s="20">
        <f>+[1]CUY!T110</f>
        <v>9307.5835999999999</v>
      </c>
      <c r="R109" s="18">
        <f t="shared" ref="R109" si="121">+SUMPRODUCT($C$3:$N$3,C109:N109)</f>
        <v>9266.2015572700002</v>
      </c>
      <c r="S109" s="19">
        <f t="shared" si="52"/>
        <v>8967.2461347045592</v>
      </c>
      <c r="T109" s="19">
        <f t="shared" si="53"/>
        <v>8527.4510346242114</v>
      </c>
      <c r="U109" s="19">
        <f t="shared" si="54"/>
        <v>7626.3133428061401</v>
      </c>
      <c r="V109" s="19"/>
      <c r="W109" s="20">
        <f t="shared" si="55"/>
        <v>8599.9055429609798</v>
      </c>
      <c r="X109" s="21"/>
      <c r="Y109" s="41">
        <f t="shared" ref="Y109" si="122">+B109/B108-1</f>
        <v>2.1111180792394268E-2</v>
      </c>
      <c r="Z109" s="24">
        <f t="shared" ref="Z109" si="123">+C109/C108-1</f>
        <v>1.4877401386109268E-2</v>
      </c>
      <c r="AA109" s="24">
        <f t="shared" ref="AA109" si="124">+D109/D108-1</f>
        <v>3.7029477819815471E-2</v>
      </c>
      <c r="AB109" s="24">
        <f t="shared" ref="AB109" si="125">+E109/E108-1</f>
        <v>-5.4739765831182119E-3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2.1165161500273921E-2</v>
      </c>
      <c r="AH109" s="24">
        <f t="shared" ref="AH109" si="131">+K109/K108-1</f>
        <v>7.0782693199078484E-3</v>
      </c>
      <c r="AI109" s="24">
        <f t="shared" ref="AI109" si="132">+L109/L108-1</f>
        <v>5.7020364262965861E-2</v>
      </c>
      <c r="AJ109" s="24">
        <f t="shared" ref="AJ109" si="133">+M109/M108-1</f>
        <v>4.7952691719107321E-2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2.1113066808500225E-2</v>
      </c>
      <c r="AP109" s="24">
        <f t="shared" ref="AP109" si="139">+S109/S108-1</f>
        <v>1.7765268477615725E-2</v>
      </c>
      <c r="AQ109" s="24">
        <f t="shared" ref="AQ109" si="140">+T109/T108-1</f>
        <v>1.8983967747425723E-2</v>
      </c>
      <c r="AR109" s="24">
        <f t="shared" ref="AR109" si="141">+U109/U108-1</f>
        <v>8.0711389756122909E-3</v>
      </c>
      <c r="AS109" s="24" t="e">
        <f t="shared" ref="AS109" si="142">+V109/V108-1</f>
        <v>#DIV/0!</v>
      </c>
      <c r="AT109" s="24">
        <f t="shared" ref="AT109" si="143">+W109/W108-1</f>
        <v>1.7531119972372E-2</v>
      </c>
      <c r="AU109" s="21"/>
      <c r="AV109" s="24">
        <f t="shared" ref="AV109" si="144">+B109/B97-1</f>
        <v>0.309602545535695</v>
      </c>
      <c r="AW109" s="24">
        <f t="shared" ref="AW109" si="145">+C109/C97-1</f>
        <v>0.2505472077009252</v>
      </c>
      <c r="AX109" s="24">
        <f t="shared" ref="AX109" si="146">+D109/D97-1</f>
        <v>0.28465627911407942</v>
      </c>
      <c r="AY109" s="24">
        <f t="shared" ref="AY109" si="147">+E109/E97-1</f>
        <v>0.23462298482524835</v>
      </c>
      <c r="AZ109" s="24">
        <f t="shared" ref="AZ109" si="148">+F109/F97-1</f>
        <v>0.5172023474202756</v>
      </c>
      <c r="BA109" s="24">
        <f t="shared" ref="BA109" si="149">+G109/G97-1</f>
        <v>0.21973475982798529</v>
      </c>
      <c r="BB109" s="24">
        <f t="shared" ref="BB109" si="150">+H109/H97-1</f>
        <v>0.28100518783069117</v>
      </c>
      <c r="BC109" s="24">
        <f t="shared" ref="BC109" si="151">+I109/I97-1</f>
        <v>0.23224621200093076</v>
      </c>
      <c r="BD109" s="24">
        <f t="shared" ref="BD109" si="152">+J109/J97-1</f>
        <v>0.34062470961452673</v>
      </c>
      <c r="BE109" s="24">
        <f t="shared" ref="BE109" si="153">+K109/K97-1</f>
        <v>0.35337827976814595</v>
      </c>
      <c r="BF109" s="24">
        <f t="shared" ref="BF109" si="154">+L109/L97-1</f>
        <v>0.75352916896457245</v>
      </c>
      <c r="BG109" s="24">
        <f t="shared" ref="BG109" si="155">+M109/M97-1</f>
        <v>0.5330302660097217</v>
      </c>
      <c r="BH109" s="24">
        <f t="shared" ref="BH109" si="156">+N109/N97-1</f>
        <v>0.32284726244142359</v>
      </c>
      <c r="BI109" s="24">
        <f t="shared" ref="BI109" si="157">+O109/O97-1</f>
        <v>5.65534587807075E-2</v>
      </c>
      <c r="BJ109" s="24">
        <f t="shared" ref="BJ109" si="158">+P109/P97-1</f>
        <v>0.34765001915166716</v>
      </c>
      <c r="BK109" s="24">
        <f t="shared" ref="BK109" si="159">+Q109/Q97-1</f>
        <v>0.32741223184944968</v>
      </c>
      <c r="BL109" s="24">
        <f t="shared" ref="BL109" si="160">+R109/R97-1</f>
        <v>0.30962199472588314</v>
      </c>
      <c r="BM109" s="24">
        <f t="shared" ref="BM109" si="161">+S109/S97-1</f>
        <v>0.29307726383167587</v>
      </c>
      <c r="BN109" s="24">
        <f t="shared" ref="BN109" si="162">+T109/T97-1</f>
        <v>0.33637350289190704</v>
      </c>
      <c r="BO109" s="24">
        <f t="shared" ref="BO109" si="163">+U109/U97-1</f>
        <v>0.27245044989805511</v>
      </c>
      <c r="BP109" s="24" t="e">
        <f t="shared" ref="BP109" si="164">+V109/V97-1</f>
        <v>#DIV/0!</v>
      </c>
      <c r="BQ109" s="24">
        <f t="shared" ref="BQ109" si="165">+W109/W97-1</f>
        <v>0.27822433335955021</v>
      </c>
      <c r="BR109" s="21"/>
      <c r="BS109" s="35">
        <f t="shared" ref="BS109" si="166">+A109</f>
        <v>45870</v>
      </c>
      <c r="BT109" s="24">
        <f t="shared" ref="BT109" si="167">(C109-C108)/$B108*C$3</f>
        <v>4.5013279617989906E-3</v>
      </c>
      <c r="BU109" s="24">
        <f t="shared" ref="BU109" si="168">(D109-D108)/$B108*D$3</f>
        <v>9.2644570103637698E-4</v>
      </c>
      <c r="BV109" s="24">
        <f t="shared" ref="BV109" si="169">(E109-E108)/$B108*E$3</f>
        <v>-4.6222383800519643E-4</v>
      </c>
      <c r="BW109" s="24">
        <f t="shared" ref="BW109" si="170">(F109-F108)/$B108*F$3</f>
        <v>2.9308551598198661E-3</v>
      </c>
      <c r="BX109" s="24">
        <f t="shared" ref="BX109" si="171">(G109-G108)/$B108*G$3</f>
        <v>9.7044228620536081E-4</v>
      </c>
      <c r="BY109" s="24">
        <f t="shared" ref="BY109" si="172">(H109-H108)/$B108*H$3</f>
        <v>1.3109789532294003E-3</v>
      </c>
      <c r="BZ109" s="24">
        <f t="shared" ref="BZ109" si="173">(I109-I108)/$B108*I$3</f>
        <v>3.9519159364705646E-3</v>
      </c>
      <c r="CA109" s="24">
        <f t="shared" ref="CA109" si="174">(J109-J108)/$B108*J$3</f>
        <v>4.4134933187679282E-4</v>
      </c>
      <c r="CB109" s="24">
        <f t="shared" ref="CB109" si="175">(K109-K108)/$B108*K$3</f>
        <v>4.2169750856867969E-4</v>
      </c>
      <c r="CC109" s="24">
        <f t="shared" ref="CC109" si="176">(L109-L108)/$B108*L$3</f>
        <v>9.4719431361939678E-4</v>
      </c>
      <c r="CD109" s="24">
        <f t="shared" ref="CD109" si="177">(M109-M108)/$B108*M$3</f>
        <v>4.2182042238516583E-3</v>
      </c>
      <c r="CE109" s="24">
        <f t="shared" ref="CE109" si="178">(N109-N108)/$B108*N$3</f>
        <v>9.5478070776737511E-4</v>
      </c>
      <c r="CF109" s="24">
        <f t="shared" ref="CF109" si="179">+SUM(BT109:CE109)</f>
        <v>2.1112968246239264E-2</v>
      </c>
    </row>
    <row r="110" spans="1:84" x14ac:dyDescent="0.25">
      <c r="A110" s="31">
        <f>+[1]CUY!A111</f>
        <v>45901</v>
      </c>
      <c r="B110" s="17">
        <f>+[1]CUY!B111</f>
        <v>9465.5074999999997</v>
      </c>
      <c r="C110" s="17">
        <f>+[1]CUY!C111</f>
        <v>9986.7157999999999</v>
      </c>
      <c r="D110" s="17">
        <f>+[1]CUY!D111</f>
        <v>6671.7861999999996</v>
      </c>
      <c r="E110" s="17">
        <f>+[1]CUY!E111</f>
        <v>6858.1400999999996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7818.558</v>
      </c>
      <c r="K110" s="17">
        <f>+[1]CUY!K111</f>
        <v>8213.0373</v>
      </c>
      <c r="L110" s="17">
        <f>+[1]CUY!L111</f>
        <v>7242.6139999999996</v>
      </c>
      <c r="M110" s="17">
        <f>+[1]CUY!M111</f>
        <v>12330.507900000001</v>
      </c>
      <c r="N110" s="17">
        <f>+[1]CUY!N111</f>
        <v>9264.3243000000002</v>
      </c>
      <c r="O110" s="18">
        <f>+[1]CUY!R111</f>
        <v>7593.1674999999996</v>
      </c>
      <c r="P110" s="19">
        <f>+[1]CUY!S111</f>
        <v>9757.32</v>
      </c>
      <c r="Q110" s="20">
        <f>+[1]CUY!T111</f>
        <v>9573.9359999999997</v>
      </c>
      <c r="R110" s="18">
        <f t="shared" ref="R110" si="180">+SUMPRODUCT($C$3:$N$3,C110:N110)</f>
        <v>9465.4692785799998</v>
      </c>
      <c r="S110" s="19">
        <f t="shared" si="52"/>
        <v>9127.4072978907989</v>
      </c>
      <c r="T110" s="19">
        <f t="shared" si="53"/>
        <v>8678.3258202524394</v>
      </c>
      <c r="U110" s="19">
        <f t="shared" si="54"/>
        <v>7785.1645476258482</v>
      </c>
      <c r="V110" s="19"/>
      <c r="W110" s="20">
        <f t="shared" si="55"/>
        <v>8795.1851964231064</v>
      </c>
      <c r="X110" s="21"/>
      <c r="Y110" s="41">
        <f t="shared" ref="Y110" si="181">+B110/B109-1</f>
        <v>2.1506033140109571E-2</v>
      </c>
      <c r="Z110" s="24">
        <f t="shared" ref="Z110" si="182">+C110/C109-1</f>
        <v>1.8567160678488515E-2</v>
      </c>
      <c r="AA110" s="24">
        <f t="shared" ref="AA110" si="183">+D110/D109-1</f>
        <v>1.1618857349588785E-2</v>
      </c>
      <c r="AB110" s="24">
        <f t="shared" ref="AB110" si="184">+E110/E109-1</f>
        <v>2.412536507800267E-2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2.3670929912088079E-2</v>
      </c>
      <c r="AH110" s="24">
        <f t="shared" ref="AH110" si="190">+K110/K109-1</f>
        <v>1.3691850061918975E-2</v>
      </c>
      <c r="AI110" s="24">
        <f t="shared" ref="AI110" si="191">+L110/L109-1</f>
        <v>1.8171584930881446E-2</v>
      </c>
      <c r="AJ110" s="24">
        <f t="shared" ref="AJ110" si="192">+M110/M109-1</f>
        <v>9.683621668018505E-3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2.1504790293888965E-2</v>
      </c>
      <c r="AP110" s="24">
        <f t="shared" ref="AP110" si="198">+S110/S109-1</f>
        <v>1.7860685519313746E-2</v>
      </c>
      <c r="AQ110" s="24">
        <f t="shared" ref="AQ110" si="199">+T110/T109-1</f>
        <v>1.7692835176142063E-2</v>
      </c>
      <c r="AR110" s="24">
        <f t="shared" ref="AR110" si="200">+U110/U109-1</f>
        <v>2.0829357210919053E-2</v>
      </c>
      <c r="AS110" s="24" t="e">
        <f t="shared" ref="AS110" si="201">+V110/V109-1</f>
        <v>#DIV/0!</v>
      </c>
      <c r="AT110" s="24">
        <f t="shared" ref="AT110" si="202">+W110/W109-1</f>
        <v>2.2707185850658895E-2</v>
      </c>
      <c r="AU110" s="21"/>
      <c r="AV110" s="24">
        <f t="shared" ref="AV110" si="203">+B110/B98-1</f>
        <v>0.29840186753537812</v>
      </c>
      <c r="AW110" s="24">
        <f t="shared" ref="AW110" si="204">+C110/C98-1</f>
        <v>0.25172860844039047</v>
      </c>
      <c r="AX110" s="24">
        <f t="shared" ref="AX110" si="205">+D110/D98-1</f>
        <v>0.28066146134297765</v>
      </c>
      <c r="AY110" s="24">
        <f t="shared" ref="AY110" si="206">+E110/E98-1</f>
        <v>0.19561496510463794</v>
      </c>
      <c r="AZ110" s="24">
        <f t="shared" ref="AZ110" si="207">+F110/F98-1</f>
        <v>0.45963147430031071</v>
      </c>
      <c r="BA110" s="24">
        <f t="shared" ref="BA110" si="208">+G110/G98-1</f>
        <v>0.20253435173733303</v>
      </c>
      <c r="BB110" s="24">
        <f t="shared" ref="BB110" si="209">+H110/H98-1</f>
        <v>0.26472199234232185</v>
      </c>
      <c r="BC110" s="24">
        <f t="shared" ref="BC110" si="210">+I110/I98-1</f>
        <v>0.24915838345616792</v>
      </c>
      <c r="BD110" s="24">
        <f t="shared" ref="BD110" si="211">+J110/J98-1</f>
        <v>0.33040506292411065</v>
      </c>
      <c r="BE110" s="24">
        <f t="shared" ref="BE110" si="212">+K110/K98-1</f>
        <v>0.34063533093946208</v>
      </c>
      <c r="BF110" s="24">
        <f t="shared" ref="BF110" si="213">+L110/L98-1</f>
        <v>0.69363698731778745</v>
      </c>
      <c r="BG110" s="24">
        <f t="shared" ref="BG110" si="214">+M110/M98-1</f>
        <v>0.51528878149993407</v>
      </c>
      <c r="BH110" s="24">
        <f t="shared" ref="BH110" si="215">+N110/N98-1</f>
        <v>0.30669005556228512</v>
      </c>
      <c r="BI110" s="24">
        <f t="shared" ref="BI110" si="216">+O110/O98-1</f>
        <v>6.3938147506382492E-2</v>
      </c>
      <c r="BJ110" s="24">
        <f t="shared" ref="BJ110" si="217">+P110/P98-1</f>
        <v>0.33433233352630398</v>
      </c>
      <c r="BK110" s="24">
        <f t="shared" ref="BK110" si="218">+Q110/Q98-1</f>
        <v>0.31080373329366107</v>
      </c>
      <c r="BL110" s="24">
        <f t="shared" ref="BL110" si="219">+R110/R98-1</f>
        <v>0.2984202631250894</v>
      </c>
      <c r="BM110" s="24">
        <f t="shared" ref="BM110" si="220">+S110/S98-1</f>
        <v>0.28229915816227935</v>
      </c>
      <c r="BN110" s="24">
        <f t="shared" ref="BN110" si="221">+T110/T98-1</f>
        <v>0.3125043361499964</v>
      </c>
      <c r="BO110" s="24">
        <f t="shared" ref="BO110" si="222">+U110/U98-1</f>
        <v>0.24782245244049927</v>
      </c>
      <c r="BP110" s="24" t="e">
        <f t="shared" ref="BP110" si="223">+V110/V98-1</f>
        <v>#DIV/0!</v>
      </c>
      <c r="BQ110" s="24">
        <f t="shared" ref="BQ110" si="224">+W110/W98-1</f>
        <v>0.26640918373446287</v>
      </c>
      <c r="BR110" s="21"/>
      <c r="BS110" s="35">
        <f t="shared" ref="BS110" si="225">+A110</f>
        <v>45901</v>
      </c>
      <c r="BT110" s="24">
        <f t="shared" ref="BT110" si="226">(C110-C109)/$B109*C$3</f>
        <v>5.5834113141856236E-3</v>
      </c>
      <c r="BU110" s="24">
        <f t="shared" ref="BU110" si="227">(D110-D109)/$B109*D$3</f>
        <v>2.9522550368581721E-4</v>
      </c>
      <c r="BV110" s="24">
        <f t="shared" ref="BV110" si="228">(E110-E109)/$B109*E$3</f>
        <v>1.9841130711691865E-3</v>
      </c>
      <c r="BW110" s="24">
        <f t="shared" ref="BW110" si="229">(F110-F109)/$B109*F$3</f>
        <v>3.734206030788566E-3</v>
      </c>
      <c r="BX110" s="24">
        <f t="shared" ref="BX110" si="230">(G110-G109)/$B109*G$3</f>
        <v>1.0841944149505417E-3</v>
      </c>
      <c r="BY110" s="24">
        <f t="shared" ref="BY110" si="231">(H110-H109)/$B109*H$3</f>
        <v>1.8592278711217086E-3</v>
      </c>
      <c r="BZ110" s="24">
        <f t="shared" ref="BZ110" si="232">(I110-I109)/$B109*I$3</f>
        <v>3.550575872423235E-3</v>
      </c>
      <c r="CA110" s="24">
        <f t="shared" ref="CA110" si="233">(J110-J109)/$B109*J$3</f>
        <v>4.9362729344542135E-4</v>
      </c>
      <c r="CB110" s="24">
        <f t="shared" ref="CB110" si="234">(K110-K109)/$B109*K$3</f>
        <v>8.0450042901492394E-4</v>
      </c>
      <c r="CC110" s="24">
        <f t="shared" ref="CC110" si="235">(L110-L109)/$B109*L$3</f>
        <v>3.1247280487182338E-4</v>
      </c>
      <c r="CD110" s="24">
        <f t="shared" ref="CD110" si="236">(M110-M109)/$B109*M$3</f>
        <v>8.7422067126625579E-4</v>
      </c>
      <c r="CE110" s="24">
        <f t="shared" ref="CE110" si="237">(N110-N109)/$B109*N$3</f>
        <v>9.2895434568266008E-4</v>
      </c>
      <c r="CF110" s="24">
        <f t="shared" ref="CF110" si="238">+SUM(BT110:CE110)</f>
        <v>2.1504729622605762E-2</v>
      </c>
    </row>
    <row r="111" spans="1:84" x14ac:dyDescent="0.25">
      <c r="A111" s="31">
        <f>+[1]CUY!A112</f>
        <v>45931</v>
      </c>
      <c r="B111" s="17">
        <f>+[1]CUY!B112</f>
        <v>9687.3328000000001</v>
      </c>
      <c r="C111" s="17">
        <f>+[1]CUY!C112</f>
        <v>10249.275299999999</v>
      </c>
      <c r="D111" s="17">
        <f>+[1]CUY!D112</f>
        <v>6835.2096000000001</v>
      </c>
      <c r="E111" s="17">
        <f>+[1]CUY!E112</f>
        <v>7031.7671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8045.4429</v>
      </c>
      <c r="K111" s="17">
        <f>+[1]CUY!K112</f>
        <v>8302.7294999999995</v>
      </c>
      <c r="L111" s="17">
        <f>+[1]CUY!L112</f>
        <v>7384.1697999999997</v>
      </c>
      <c r="M111" s="17">
        <f>+[1]CUY!M112</f>
        <v>12309.595300000001</v>
      </c>
      <c r="N111" s="17">
        <f>+[1]CUY!N112</f>
        <v>9457.3462999999992</v>
      </c>
      <c r="O111" s="18">
        <f>+[1]CUY!R112</f>
        <v>7886.6133</v>
      </c>
      <c r="P111" s="19">
        <f>+[1]CUY!S112</f>
        <v>9936.3348000000005</v>
      </c>
      <c r="Q111" s="20">
        <f>+[1]CUY!T112</f>
        <v>9894.4513999999999</v>
      </c>
      <c r="R111" s="18">
        <f t="shared" ref="R111" si="239">+SUMPRODUCT($C$3:$N$3,C111:N111)</f>
        <v>9687.2680798300007</v>
      </c>
      <c r="S111" s="19">
        <f t="shared" si="52"/>
        <v>9302.7301663126382</v>
      </c>
      <c r="T111" s="19">
        <f t="shared" si="53"/>
        <v>8783.7466815834778</v>
      </c>
      <c r="U111" s="19">
        <f t="shared" si="54"/>
        <v>7921.4809537665124</v>
      </c>
      <c r="V111" s="19"/>
      <c r="W111" s="20">
        <f t="shared" si="55"/>
        <v>8986.4200149961744</v>
      </c>
      <c r="X111" s="21"/>
      <c r="Y111" s="41">
        <f t="shared" ref="Y111" si="240">+B111/B110-1</f>
        <v>2.3435119564376272E-2</v>
      </c>
      <c r="Z111" s="24">
        <f t="shared" ref="Z111" si="241">+C111/C110-1</f>
        <v>2.6290875324598728E-2</v>
      </c>
      <c r="AA111" s="24">
        <f t="shared" ref="AA111" si="242">+D111/D110-1</f>
        <v>2.449469978519403E-2</v>
      </c>
      <c r="AB111" s="24">
        <f t="shared" ref="AB111" si="243">+E111/E110-1</f>
        <v>2.5316922295011146E-2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2.9018765352895048E-2</v>
      </c>
      <c r="AH111" s="24">
        <f t="shared" ref="AH111" si="249">+K111/K110-1</f>
        <v>1.0920710173811132E-2</v>
      </c>
      <c r="AI111" s="24">
        <f t="shared" ref="AI111" si="250">+L111/L110-1</f>
        <v>1.9544849414866006E-2</v>
      </c>
      <c r="AJ111" s="24">
        <f t="shared" ref="AJ111" si="251">+M111/M110-1</f>
        <v>-1.696004752569813E-3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2.3432414677201807E-2</v>
      </c>
      <c r="AP111" s="24">
        <f t="shared" ref="AP111" si="257">+S111/S110-1</f>
        <v>1.9208397598555083E-2</v>
      </c>
      <c r="AQ111" s="24">
        <f t="shared" ref="AQ111" si="258">+T111/T110-1</f>
        <v>1.2147603525673123E-2</v>
      </c>
      <c r="AR111" s="24">
        <f t="shared" ref="AR111" si="259">+U111/U110-1</f>
        <v>1.7509765568440638E-2</v>
      </c>
      <c r="AS111" s="24" t="e">
        <f t="shared" ref="AS111" si="260">+V111/V110-1</f>
        <v>#DIV/0!</v>
      </c>
      <c r="AT111" s="24">
        <f t="shared" ref="AT111" si="261">+W111/W110-1</f>
        <v>2.1743125846950928E-2</v>
      </c>
      <c r="AU111" s="21"/>
      <c r="AV111" s="24">
        <f t="shared" ref="AV111" si="262">+B111/B99-1</f>
        <v>0.29966003526523188</v>
      </c>
      <c r="AW111" s="24">
        <f t="shared" ref="AW111" si="263">+C111/C99-1</f>
        <v>0.2891884134797309</v>
      </c>
      <c r="AX111" s="24">
        <f t="shared" ref="AX111" si="264">+D111/D99-1</f>
        <v>0.28139511096860081</v>
      </c>
      <c r="AY111" s="24">
        <f t="shared" ref="AY111" si="265">+E111/E99-1</f>
        <v>0.17457080559684823</v>
      </c>
      <c r="AZ111" s="24">
        <f t="shared" ref="AZ111" si="266">+F111/F99-1</f>
        <v>0.43028464143208711</v>
      </c>
      <c r="BA111" s="24">
        <f t="shared" ref="BA111" si="267">+G111/G99-1</f>
        <v>0.18942898698393029</v>
      </c>
      <c r="BB111" s="24">
        <f t="shared" ref="BB111" si="268">+H111/H99-1</f>
        <v>0.25423778579456013</v>
      </c>
      <c r="BC111" s="24">
        <f t="shared" ref="BC111" si="269">+I111/I99-1</f>
        <v>0.26319366996511717</v>
      </c>
      <c r="BD111" s="24">
        <f t="shared" ref="BD111" si="270">+J111/J99-1</f>
        <v>0.34175207364330773</v>
      </c>
      <c r="BE111" s="24">
        <f t="shared" ref="BE111" si="271">+K111/K99-1</f>
        <v>0.30834095874245659</v>
      </c>
      <c r="BF111" s="24">
        <f t="shared" ref="BF111" si="272">+L111/L99-1</f>
        <v>0.65932555585060482</v>
      </c>
      <c r="BG111" s="24">
        <f t="shared" ref="BG111" si="273">+M111/M99-1</f>
        <v>0.45235928538506309</v>
      </c>
      <c r="BH111" s="24">
        <f t="shared" ref="BH111" si="274">+N111/N99-1</f>
        <v>0.30994683904863796</v>
      </c>
      <c r="BI111" s="24">
        <f t="shared" ref="BI111" si="275">+O111/O99-1</f>
        <v>0.12892712195527234</v>
      </c>
      <c r="BJ111" s="24">
        <f t="shared" ref="BJ111" si="276">+P111/P99-1</f>
        <v>0.32287271301906539</v>
      </c>
      <c r="BK111" s="24">
        <f t="shared" ref="BK111" si="277">+Q111/Q99-1</f>
        <v>0.31380959356457594</v>
      </c>
      <c r="BL111" s="24">
        <f t="shared" ref="BL111" si="278">+R111/R99-1</f>
        <v>0.29967457513751361</v>
      </c>
      <c r="BM111" s="24">
        <f t="shared" ref="BM111" si="279">+S111/S99-1</f>
        <v>0.28616462545695298</v>
      </c>
      <c r="BN111" s="24">
        <f t="shared" ref="BN111" si="280">+T111/T99-1</f>
        <v>0.28368120175585787</v>
      </c>
      <c r="BO111" s="24">
        <f t="shared" ref="BO111" si="281">+U111/U99-1</f>
        <v>0.22941876585154097</v>
      </c>
      <c r="BP111" s="24" t="e">
        <f t="shared" ref="BP111" si="282">+V111/V99-1</f>
        <v>#DIV/0!</v>
      </c>
      <c r="BQ111" s="24">
        <f t="shared" ref="BQ111" si="283">+W111/W99-1</f>
        <v>0.25899692267570384</v>
      </c>
      <c r="BR111" s="21"/>
      <c r="BS111" s="35">
        <f t="shared" ref="BS111" si="284">+A111</f>
        <v>45931</v>
      </c>
      <c r="BT111" s="24">
        <f t="shared" ref="BT111" si="285">(C111-C110)/$B110*C$3</f>
        <v>7.883297319240392E-3</v>
      </c>
      <c r="BU111" s="24">
        <f t="shared" ref="BU111" si="286">(D111-D110)/$B110*D$3</f>
        <v>6.1636582930181202E-4</v>
      </c>
      <c r="BV111" s="24">
        <f t="shared" ref="BV111" si="287">(E111-E110)/$B110*E$3</f>
        <v>2.0874477781566438E-3</v>
      </c>
      <c r="BW111" s="24">
        <f t="shared" ref="BW111" si="288">(F111-F110)/$B110*F$3</f>
        <v>4.5216937306319736E-3</v>
      </c>
      <c r="BX111" s="24">
        <f t="shared" ref="BX111" si="289">(G111-G110)/$B110*G$3</f>
        <v>5.6937869628226692E-4</v>
      </c>
      <c r="BY111" s="24">
        <f t="shared" ref="BY111" si="290">(H111-H110)/$B110*H$3</f>
        <v>1.8681172034357315E-3</v>
      </c>
      <c r="BZ111" s="24">
        <f t="shared" ref="BZ111" si="291">(I111-I110)/$B110*I$3</f>
        <v>3.7189366233136541E-3</v>
      </c>
      <c r="CA111" s="24">
        <f t="shared" ref="CA111" si="292">(J111-J110)/$B110*J$3</f>
        <v>6.0643214006222068E-4</v>
      </c>
      <c r="CB111" s="24">
        <f t="shared" ref="CB111" si="293">(K111-K110)/$B110*K$3</f>
        <v>6.3676626319296306E-4</v>
      </c>
      <c r="CC111" s="24">
        <f t="shared" ref="CC111" si="294">(L111-L110)/$B110*L$3</f>
        <v>3.3498995378747543E-4</v>
      </c>
      <c r="CD111" s="24">
        <f t="shared" ref="CD111" si="295">(M111-M110)/$B110*M$3</f>
        <v>-1.5134033753604618E-4</v>
      </c>
      <c r="CE111" s="24">
        <f t="shared" ref="CE111" si="296">(N111-N110)/$B110*N$3</f>
        <v>7.402348579830469E-4</v>
      </c>
      <c r="CF111" s="24">
        <f t="shared" ref="CF111" si="297">+SUM(BT111:CE111)</f>
        <v>2.3432320057852136E-2</v>
      </c>
    </row>
    <row r="112" spans="1:84" x14ac:dyDescent="0.25">
      <c r="A112" s="31">
        <f>+[1]CUY!A113</f>
        <v>45962</v>
      </c>
      <c r="B112" s="17">
        <f>+[1]CUY!B113</f>
        <v>9960.8436999999994</v>
      </c>
      <c r="C112" s="17">
        <f>+[1]CUY!C113</f>
        <v>10593.292100000001</v>
      </c>
      <c r="D112" s="17">
        <f>+[1]CUY!D113</f>
        <v>6931.6073999999999</v>
      </c>
      <c r="E112" s="17">
        <f>+[1]CUY!E113</f>
        <v>7068.5291999999999</v>
      </c>
      <c r="F112" s="17">
        <f>+[1]CUY!F113</f>
        <v>11660.065000000001</v>
      </c>
      <c r="G112" s="17">
        <f>+[1]CUY!G113</f>
        <v>8328.5810999999994</v>
      </c>
      <c r="H112" s="17">
        <f>+[1]CUY!H113</f>
        <v>11816.389300000001</v>
      </c>
      <c r="I112" s="17">
        <f>+[1]CUY!I113</f>
        <v>10843.2451</v>
      </c>
      <c r="J112" s="17">
        <f>+[1]CUY!J113</f>
        <v>8233.4766999999993</v>
      </c>
      <c r="K112" s="17">
        <f>+[1]CUY!K113</f>
        <v>8446.3744999999999</v>
      </c>
      <c r="L112" s="17">
        <f>+[1]CUY!L113</f>
        <v>7508.9641000000001</v>
      </c>
      <c r="M112" s="17">
        <f>+[1]CUY!M113</f>
        <v>12514.4753</v>
      </c>
      <c r="N112" s="17">
        <f>+[1]CUY!N113</f>
        <v>9698.2957999999999</v>
      </c>
      <c r="O112" s="18">
        <f>+[1]CUY!R113</f>
        <v>7848.5460000000003</v>
      </c>
      <c r="P112" s="19">
        <f>+[1]CUY!S113</f>
        <v>10218.186600000001</v>
      </c>
      <c r="Q112" s="20">
        <f>+[1]CUY!T113</f>
        <v>10316.6973</v>
      </c>
      <c r="R112" s="18">
        <f t="shared" ref="R112" si="298">+SUMPRODUCT($C$3:$N$3,C112:N112)</f>
        <v>9960.75857068</v>
      </c>
      <c r="S112" s="19">
        <f t="shared" si="52"/>
        <v>9517.4144757367249</v>
      </c>
      <c r="T112" s="19">
        <f t="shared" si="53"/>
        <v>8905.104928370627</v>
      </c>
      <c r="U112" s="19">
        <f t="shared" si="54"/>
        <v>8022.4134951088909</v>
      </c>
      <c r="V112" s="19"/>
      <c r="W112" s="20">
        <f t="shared" si="55"/>
        <v>9200.5188248469804</v>
      </c>
      <c r="X112" s="21"/>
      <c r="Y112" s="41">
        <f t="shared" ref="Y112" si="299">+B112/B111-1</f>
        <v>2.8233870524196236E-2</v>
      </c>
      <c r="Z112" s="24">
        <f t="shared" ref="Z112" si="300">+C112/C111-1</f>
        <v>3.356498776064698E-2</v>
      </c>
      <c r="AA112" s="24">
        <f t="shared" ref="AA112" si="301">+D112/D111-1</f>
        <v>1.4103122748422958E-2</v>
      </c>
      <c r="AB112" s="24">
        <f t="shared" ref="AB112" si="302">+E112/E111-1</f>
        <v>5.228003071944709E-3</v>
      </c>
      <c r="AC112" s="24">
        <f t="shared" ref="AC112" si="303">+F112/F111-1</f>
        <v>4.6824795643387374E-2</v>
      </c>
      <c r="AD112" s="24">
        <f t="shared" ref="AD112" si="304">+G112/G111-1</f>
        <v>1.0995078953352166E-2</v>
      </c>
      <c r="AE112" s="24">
        <f t="shared" ref="AE112" si="305">+H112/H111-1</f>
        <v>2.1881413168042485E-2</v>
      </c>
      <c r="AF112" s="24">
        <f t="shared" ref="AF112" si="306">+I112/I111-1</f>
        <v>4.573653890806173E-2</v>
      </c>
      <c r="AG112" s="24">
        <f t="shared" ref="AG112" si="307">+J112/J111-1</f>
        <v>2.3371466597569057E-2</v>
      </c>
      <c r="AH112" s="24">
        <f t="shared" ref="AH112" si="308">+K112/K111-1</f>
        <v>1.7300936999091743E-2</v>
      </c>
      <c r="AI112" s="24">
        <f t="shared" ref="AI112" si="309">+L112/L111-1</f>
        <v>1.6900247878915309E-2</v>
      </c>
      <c r="AJ112" s="24">
        <f t="shared" ref="AJ112" si="310">+M112/M111-1</f>
        <v>1.6643926547284638E-2</v>
      </c>
      <c r="AK112" s="24">
        <f t="shared" ref="AK112" si="311">+N112/N111-1</f>
        <v>2.5477495732603161E-2</v>
      </c>
      <c r="AL112" s="24">
        <f t="shared" ref="AL112" si="312">+O112/O111-1</f>
        <v>-4.8268247157495781E-3</v>
      </c>
      <c r="AM112" s="24">
        <f t="shared" ref="AM112" si="313">+P112/P111-1</f>
        <v>2.8365771249978522E-2</v>
      </c>
      <c r="AN112" s="24">
        <f t="shared" ref="AN112" si="314">+Q112/Q111-1</f>
        <v>4.267501884945335E-2</v>
      </c>
      <c r="AO112" s="24">
        <f t="shared" ref="AO112" si="315">+R112/R111-1</f>
        <v>2.8231952351916112E-2</v>
      </c>
      <c r="AP112" s="24">
        <f t="shared" ref="AP112" si="316">+S112/S111-1</f>
        <v>2.307755955359303E-2</v>
      </c>
      <c r="AQ112" s="24">
        <f t="shared" ref="AQ112" si="317">+T112/T111-1</f>
        <v>1.3816227993186159E-2</v>
      </c>
      <c r="AR112" s="24">
        <f t="shared" ref="AR112" si="318">+U112/U111-1</f>
        <v>1.2741625200069162E-2</v>
      </c>
      <c r="AS112" s="24" t="e">
        <f t="shared" ref="AS112" si="319">+V112/V111-1</f>
        <v>#DIV/0!</v>
      </c>
      <c r="AT112" s="24">
        <f t="shared" ref="AT112" si="320">+W112/W111-1</f>
        <v>2.3824705443716843E-2</v>
      </c>
      <c r="AU112" s="21"/>
      <c r="AV112" s="24">
        <f t="shared" ref="AV112" si="321">+B112/B100-1</f>
        <v>0.30838307099387952</v>
      </c>
      <c r="AW112" s="24">
        <f t="shared" ref="AW112" si="322">+C112/C100-1</f>
        <v>0.32584369325886842</v>
      </c>
      <c r="AX112" s="24">
        <f t="shared" ref="AX112" si="323">+D112/D100-1</f>
        <v>0.24149009028107171</v>
      </c>
      <c r="AY112" s="24">
        <f t="shared" ref="AY112" si="324">+E112/E100-1</f>
        <v>0.17362546959145408</v>
      </c>
      <c r="AZ112" s="24">
        <f t="shared" ref="AZ112" si="325">+F112/F100-1</f>
        <v>0.42490801084683794</v>
      </c>
      <c r="BA112" s="24">
        <f t="shared" ref="BA112" si="326">+G112/G100-1</f>
        <v>0.18916439273406138</v>
      </c>
      <c r="BB112" s="24">
        <f t="shared" ref="BB112" si="327">+H112/H100-1</f>
        <v>0.25210767516929544</v>
      </c>
      <c r="BC112" s="24">
        <f t="shared" ref="BC112" si="328">+I112/I100-1</f>
        <v>0.28557847826896254</v>
      </c>
      <c r="BD112" s="24">
        <f t="shared" ref="BD112" si="329">+J112/J100-1</f>
        <v>0.35246325346037977</v>
      </c>
      <c r="BE112" s="24">
        <f t="shared" ref="BE112" si="330">+K112/K100-1</f>
        <v>0.27741940235695961</v>
      </c>
      <c r="BF112" s="24">
        <f t="shared" ref="BF112" si="331">+L112/L100-1</f>
        <v>0.58732433125107963</v>
      </c>
      <c r="BG112" s="24">
        <f t="shared" ref="BG112" si="332">+M112/M100-1</f>
        <v>0.42930119488422358</v>
      </c>
      <c r="BH112" s="24">
        <f t="shared" ref="BH112" si="333">+N112/N100-1</f>
        <v>0.3134576602677579</v>
      </c>
      <c r="BI112" s="24">
        <f t="shared" ref="BI112" si="334">+O112/O100-1</f>
        <v>0.140414240603429</v>
      </c>
      <c r="BJ112" s="24">
        <f t="shared" ref="BJ112" si="335">+P112/P100-1</f>
        <v>0.3299988864814356</v>
      </c>
      <c r="BK112" s="24">
        <f t="shared" ref="BK112" si="336">+Q112/Q100-1</f>
        <v>0.32283983386223891</v>
      </c>
      <c r="BL112" s="24">
        <f t="shared" ref="BL112" si="337">+R112/R100-1</f>
        <v>0.30839446066524689</v>
      </c>
      <c r="BM112" s="24">
        <f t="shared" ref="BM112" si="338">+S112/S100-1</f>
        <v>0.29649084988265972</v>
      </c>
      <c r="BN112" s="24">
        <f t="shared" ref="BN112" si="339">+T112/T100-1</f>
        <v>0.27364272337830897</v>
      </c>
      <c r="BO112" s="24">
        <f t="shared" ref="BO112" si="340">+U112/U100-1</f>
        <v>0.22283812297464323</v>
      </c>
      <c r="BP112" s="24" t="e">
        <f t="shared" ref="BP112" si="341">+V112/V100-1</f>
        <v>#DIV/0!</v>
      </c>
      <c r="BQ112" s="24">
        <f t="shared" ref="BQ112" si="342">+W112/W100-1</f>
        <v>0.26032253590801435</v>
      </c>
      <c r="BR112" s="21"/>
      <c r="BS112" s="35">
        <f t="shared" ref="BS112" si="343">+A112</f>
        <v>45962</v>
      </c>
      <c r="BT112" s="24">
        <f t="shared" ref="BT112" si="344">(C112-C111)/$B111*C$3</f>
        <v>1.009251737072565E-2</v>
      </c>
      <c r="BU112" s="24">
        <f t="shared" ref="BU112" si="345">(D112-D111)/$B111*D$3</f>
        <v>3.5524757237616431E-4</v>
      </c>
      <c r="BV112" s="24">
        <f t="shared" ref="BV112" si="346">(E112-E111)/$B111*E$3</f>
        <v>4.3185539986816503E-4</v>
      </c>
      <c r="BW112" s="24">
        <f t="shared" ref="BW112" si="347">(F112-F111)/$B111*F$3</f>
        <v>4.780921435877588E-3</v>
      </c>
      <c r="BX112" s="24">
        <f t="shared" ref="BX112" si="348">(G112-G111)/$B111*G$3</f>
        <v>5.8718608284005303E-4</v>
      </c>
      <c r="BY112" s="24">
        <f t="shared" ref="BY112" si="349">(H112-H111)/$B111*H$3</f>
        <v>1.9328010698672442E-3</v>
      </c>
      <c r="BZ112" s="24">
        <f t="shared" ref="BZ112" si="350">(I112-I111)/$B111*I$3</f>
        <v>5.92354154489252E-3</v>
      </c>
      <c r="CA112" s="24">
        <f t="shared" ref="CA112" si="351">(J112-J111)/$B111*J$3</f>
        <v>4.910799740461049E-4</v>
      </c>
      <c r="CB112" s="24">
        <f t="shared" ref="CB112" si="352">(K112-K111)/$B111*K$3</f>
        <v>9.9645012711858396E-4</v>
      </c>
      <c r="CC112" s="24">
        <f t="shared" ref="CC112" si="353">(L112-L111)/$B111*L$3</f>
        <v>2.8856160696781374E-4</v>
      </c>
      <c r="CD112" s="24">
        <f t="shared" ref="CD112" si="354">(M112-M111)/$B111*M$3</f>
        <v>1.4487248750244181E-3</v>
      </c>
      <c r="CE112" s="24">
        <f t="shared" ref="CE112" si="355">(N112-N111)/$B111*N$3</f>
        <v>9.0287667726249917E-4</v>
      </c>
      <c r="CF112" s="24">
        <f t="shared" ref="CF112" si="356">+SUM(BT112:CE112)</f>
        <v>2.8231763736866811E-2</v>
      </c>
    </row>
    <row r="113" spans="1:84" x14ac:dyDescent="0.25">
      <c r="A113" s="31">
        <f>+[1]CUY!A114</f>
        <v>45992</v>
      </c>
      <c r="B113" s="17">
        <f>+[1]CUY!B114</f>
        <v>10255.429700000001</v>
      </c>
      <c r="C113" s="17">
        <f>+[1]CUY!C114</f>
        <v>10943.8035</v>
      </c>
      <c r="D113" s="17">
        <f>+[1]CUY!D114</f>
        <v>7123.9874</v>
      </c>
      <c r="E113" s="17">
        <f>+[1]CUY!E114</f>
        <v>7171.4375</v>
      </c>
      <c r="F113" s="17">
        <f>+[1]CUY!F114</f>
        <v>11952.6922</v>
      </c>
      <c r="G113" s="17">
        <f>+[1]CUY!G114</f>
        <v>8528.1777999999995</v>
      </c>
      <c r="H113" s="17">
        <f>+[1]CUY!H114</f>
        <v>12026.5347</v>
      </c>
      <c r="I113" s="17">
        <f>+[1]CUY!I114</f>
        <v>11269.5674</v>
      </c>
      <c r="J113" s="17">
        <f>+[1]CUY!J114</f>
        <v>8479.5308000000005</v>
      </c>
      <c r="K113" s="17">
        <f>+[1]CUY!K114</f>
        <v>8667.5879999999997</v>
      </c>
      <c r="L113" s="17">
        <f>+[1]CUY!L114</f>
        <v>7629.6965</v>
      </c>
      <c r="M113" s="17">
        <f>+[1]CUY!M114</f>
        <v>13083.173000000001</v>
      </c>
      <c r="N113" s="17">
        <f>+[1]CUY!N114</f>
        <v>9918.33</v>
      </c>
      <c r="O113" s="18">
        <f>+[1]CUY!R114</f>
        <v>7797.7046</v>
      </c>
      <c r="P113" s="19">
        <f>+[1]CUY!S114</f>
        <v>10566.980100000001</v>
      </c>
      <c r="Q113" s="20">
        <f>+[1]CUY!T114</f>
        <v>10630.080900000001</v>
      </c>
      <c r="R113" s="18">
        <f t="shared" ref="R113" si="357">+SUMPRODUCT($C$3:$N$3,C113:N113)</f>
        <v>10255.346722720002</v>
      </c>
      <c r="S113" s="19">
        <f t="shared" si="52"/>
        <v>9805.4287229917718</v>
      </c>
      <c r="T113" s="19">
        <f t="shared" si="53"/>
        <v>9151.9615503155474</v>
      </c>
      <c r="U113" s="19">
        <f t="shared" si="54"/>
        <v>8190.5621061763659</v>
      </c>
      <c r="V113" s="19"/>
      <c r="W113" s="20">
        <f t="shared" si="55"/>
        <v>9436.1036724942624</v>
      </c>
      <c r="X113" s="21"/>
      <c r="Y113" s="41">
        <f t="shared" ref="Y113" si="358">+B113/B112-1</f>
        <v>2.9574402417337442E-2</v>
      </c>
      <c r="Z113" s="24">
        <f t="shared" ref="Z113" si="359">+C113/C112-1</f>
        <v>3.3088052013594549E-2</v>
      </c>
      <c r="AA113" s="24">
        <f t="shared" ref="AA113" si="360">+D113/D112-1</f>
        <v>2.7754024268598965E-2</v>
      </c>
      <c r="AB113" s="24">
        <f t="shared" ref="AB113" si="361">+E113/E112-1</f>
        <v>1.4558658115184642E-2</v>
      </c>
      <c r="AC113" s="24">
        <f t="shared" ref="AC113" si="362">+F113/F112-1</f>
        <v>2.5096532480736622E-2</v>
      </c>
      <c r="AD113" s="24">
        <f t="shared" ref="AD113" si="363">+G113/G112-1</f>
        <v>2.3965270626949975E-2</v>
      </c>
      <c r="AE113" s="24">
        <f t="shared" ref="AE113" si="364">+H113/H112-1</f>
        <v>1.7784231262590433E-2</v>
      </c>
      <c r="AF113" s="24">
        <f t="shared" ref="AF113" si="365">+I113/I112-1</f>
        <v>3.9316855431037023E-2</v>
      </c>
      <c r="AG113" s="24">
        <f t="shared" ref="AG113" si="366">+J113/J112-1</f>
        <v>2.9884592981237246E-2</v>
      </c>
      <c r="AH113" s="24">
        <f t="shared" ref="AH113" si="367">+K113/K112-1</f>
        <v>2.6190349480714969E-2</v>
      </c>
      <c r="AI113" s="24">
        <f t="shared" ref="AI113" si="368">+L113/L112-1</f>
        <v>1.607843617204141E-2</v>
      </c>
      <c r="AJ113" s="24">
        <f t="shared" ref="AJ113" si="369">+M113/M112-1</f>
        <v>4.5443191693382623E-2</v>
      </c>
      <c r="AK113" s="24">
        <f t="shared" ref="AK113" si="370">+N113/N112-1</f>
        <v>2.2687924202105636E-2</v>
      </c>
      <c r="AL113" s="24">
        <f t="shared" ref="AL113" si="371">+O113/O112-1</f>
        <v>-6.477811304157477E-3</v>
      </c>
      <c r="AM113" s="24">
        <f t="shared" ref="AM113" si="372">+P113/P112-1</f>
        <v>3.4134579221718253E-2</v>
      </c>
      <c r="AN113" s="24">
        <f t="shared" ref="AN113" si="373">+Q113/Q112-1</f>
        <v>3.0376349221761245E-2</v>
      </c>
      <c r="AO113" s="24">
        <f t="shared" ref="AO113" si="374">+R113/R112-1</f>
        <v>2.957487122588609E-2</v>
      </c>
      <c r="AP113" s="24">
        <f t="shared" ref="AP113" si="375">+S113/S112-1</f>
        <v>3.0261816167541866E-2</v>
      </c>
      <c r="AQ113" s="24">
        <f t="shared" ref="AQ113" si="376">+T113/T112-1</f>
        <v>2.772079879243905E-2</v>
      </c>
      <c r="AR113" s="24">
        <f t="shared" ref="AR113" si="377">+U113/U112-1</f>
        <v>2.0959853436873122E-2</v>
      </c>
      <c r="AS113" s="24" t="e">
        <f t="shared" ref="AS113" si="378">+V113/V112-1</f>
        <v>#DIV/0!</v>
      </c>
      <c r="AT113" s="24">
        <f t="shared" ref="AT113" si="379">+W113/W112-1</f>
        <v>2.560560465471351E-2</v>
      </c>
      <c r="AU113" s="21"/>
      <c r="AV113" s="24">
        <f t="shared" ref="AV113" si="380">+B113/B101-1</f>
        <v>0.31671094892685181</v>
      </c>
      <c r="AW113" s="24">
        <f t="shared" ref="AW113" si="381">+C113/C101-1</f>
        <v>0.34063675386617542</v>
      </c>
      <c r="AX113" s="24">
        <f t="shared" ref="AX113" si="382">+D113/D101-1</f>
        <v>0.24758639152633055</v>
      </c>
      <c r="AY113" s="24">
        <f t="shared" ref="AY113" si="383">+E113/E101-1</f>
        <v>0.16939600948348232</v>
      </c>
      <c r="AZ113" s="24">
        <f t="shared" ref="AZ113" si="384">+F113/F101-1</f>
        <v>0.41917078753872561</v>
      </c>
      <c r="BA113" s="24">
        <f t="shared" ref="BA113" si="385">+G113/G101-1</f>
        <v>0.2056246703438771</v>
      </c>
      <c r="BB113" s="24">
        <f t="shared" ref="BB113" si="386">+H113/H101-1</f>
        <v>0.25589964636290463</v>
      </c>
      <c r="BC113" s="24">
        <f t="shared" ref="BC113" si="387">+I113/I101-1</f>
        <v>0.30905791453865428</v>
      </c>
      <c r="BD113" s="24">
        <f t="shared" ref="BD113" si="388">+J113/J101-1</f>
        <v>0.33690055375340799</v>
      </c>
      <c r="BE113" s="24">
        <f t="shared" ref="BE113" si="389">+K113/K101-1</f>
        <v>0.28990849682190167</v>
      </c>
      <c r="BF113" s="24">
        <f t="shared" ref="BF113" si="390">+L113/L101-1</f>
        <v>0.60043258707696001</v>
      </c>
      <c r="BG113" s="24">
        <f t="shared" ref="BG113" si="391">+M113/M101-1</f>
        <v>0.41417165447518656</v>
      </c>
      <c r="BH113" s="24">
        <f t="shared" ref="BH113" si="392">+N113/N101-1</f>
        <v>0.32429536492015831</v>
      </c>
      <c r="BI113" s="24">
        <f t="shared" ref="BI113" si="393">+O113/O101-1</f>
        <v>0.1790992253971202</v>
      </c>
      <c r="BJ113" s="24">
        <f t="shared" ref="BJ113" si="394">+P113/P101-1</f>
        <v>0.33173703967695367</v>
      </c>
      <c r="BK113" s="24">
        <f t="shared" ref="BK113" si="395">+Q113/Q101-1</f>
        <v>0.33252688283581433</v>
      </c>
      <c r="BL113" s="24">
        <f t="shared" ref="BL113" si="396">+R113/R101-1</f>
        <v>0.31672175447897177</v>
      </c>
      <c r="BM113" s="24">
        <f t="shared" ref="BM113" si="397">+S113/S101-1</f>
        <v>0.30496144676045112</v>
      </c>
      <c r="BN113" s="24">
        <f t="shared" ref="BN113" si="398">+T113/T101-1</f>
        <v>0.27652537331998306</v>
      </c>
      <c r="BO113" s="24">
        <f t="shared" ref="BO113" si="399">+U113/U101-1</f>
        <v>0.22976672677767773</v>
      </c>
      <c r="BP113" s="24" t="e">
        <f t="shared" ref="BP113" si="400">+V113/V101-1</f>
        <v>#DIV/0!</v>
      </c>
      <c r="BQ113" s="24">
        <f t="shared" ref="BQ113" si="401">+W113/W101-1</f>
        <v>0.27042713253616424</v>
      </c>
      <c r="BR113" s="21"/>
      <c r="BS113" s="35">
        <f t="shared" ref="BS113" si="402">+A113</f>
        <v>45992</v>
      </c>
      <c r="BT113" s="24">
        <f t="shared" ref="BT113" si="403">(C113-C112)/$B112*C$3</f>
        <v>1.0000693001537594E-2</v>
      </c>
      <c r="BU113" s="24">
        <f t="shared" ref="BU113" si="404">(D113-D112)/$B112*D$3</f>
        <v>6.8949641283900522E-4</v>
      </c>
      <c r="BV113" s="24">
        <f t="shared" ref="BV113" si="405">(E113-E112)/$B112*E$3</f>
        <v>1.1757000604276128E-3</v>
      </c>
      <c r="BW113" s="24">
        <f t="shared" ref="BW113" si="406">(F113-F112)/$B112*F$3</f>
        <v>2.6087444138893491E-3</v>
      </c>
      <c r="BX113" s="24">
        <f t="shared" ref="BX113" si="407">(G113-G112)/$B112*G$3</f>
        <v>1.258394683976419E-3</v>
      </c>
      <c r="BY113" s="24">
        <f t="shared" ref="BY113" si="408">(H113-H112)/$B112*H$3</f>
        <v>1.5611889984781066E-3</v>
      </c>
      <c r="BZ113" s="24">
        <f t="shared" ref="BZ113" si="409">(I113-I112)/$B112*I$3</f>
        <v>5.1787780085335517E-3</v>
      </c>
      <c r="CA113" s="24">
        <f t="shared" ref="CA113" si="410">(J113-J112)/$B112*J$3</f>
        <v>6.2496400079041807E-4</v>
      </c>
      <c r="CB113" s="24">
        <f t="shared" ref="CB113" si="411">(K113-K112)/$B112*K$3</f>
        <v>1.4923983999467823E-3</v>
      </c>
      <c r="CC113" s="24">
        <f t="shared" ref="CC113" si="412">(L113-L112)/$B112*L$3</f>
        <v>2.7150368397006345E-4</v>
      </c>
      <c r="CD113" s="24">
        <f t="shared" ref="CD113" si="413">(M113-M112)/$B112*M$3</f>
        <v>3.9108928543874297E-3</v>
      </c>
      <c r="CE113" s="24">
        <f t="shared" ref="CE113" si="414">(N113-N112)/$B112*N$3</f>
        <v>8.0186394853279375E-4</v>
      </c>
      <c r="CF113" s="24">
        <f t="shared" ref="CF113" si="415">+SUM(BT113:CE113)</f>
        <v>2.9574618467309126E-2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13"/>
  <sheetViews>
    <sheetView zoomScale="85" workbookViewId="0">
      <pane xSplit="1" ySplit="4" topLeftCell="AC102" activePane="bottomRight" state="frozen"/>
      <selection pane="topRight" activeCell="B1" sqref="B1"/>
      <selection pane="bottomLeft" activeCell="A5" sqref="A5"/>
      <selection pane="bottomRight" activeCell="A113" sqref="A113:XFD113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4">+SUMPRODUCT($C$3:$N$3,C6:N6)</f>
        <v>102.55968636999999</v>
      </c>
      <c r="S6" s="19">
        <f t="shared" ref="S6:S69" si="5">+($C$3*$C6+$D$3*$D6+$E$3*$E6+$G$3*$G6+$K$3*$K6+$M$3*$M6+$N$3*$N6)/SUM($C$3:$E$3,$G$3,$K$3,$M$3:$N$3)</f>
        <v>101.14063898023835</v>
      </c>
      <c r="T6" s="19">
        <f t="shared" ref="T6:T69" si="6">+($E$3*$E6+$G$3*$G6+$K$3*$K6+$M$3*$M6+$N$3*$N6)/SUM($E$3,$G$3,$K$3,$M$3:$N$3)</f>
        <v>101.28642126696833</v>
      </c>
      <c r="U6" s="19">
        <f t="shared" ref="U6:U69" si="7">+($E$3*$E6+$G$3*$G6+$K$3*$K6+$N$3*$N6)/SUM($E$3,$G$3,$K$3,$N$3)</f>
        <v>101.12218044914135</v>
      </c>
      <c r="V6" s="19"/>
      <c r="W6" s="20">
        <f t="shared" ref="W6:W69" si="8">($E$3*$E6+SUMPRODUCT($G$3:$L$3,$G6:$L6)+$N$3*$N6)/SUM($E$3,$G$3:$L$3,$N$3)</f>
        <v>102.04954939736697</v>
      </c>
      <c r="X6" s="21"/>
      <c r="Y6" s="41">
        <f t="shared" ref="Y6:AN21" si="9">+B6/B5-1</f>
        <v>2.5592999999999977E-2</v>
      </c>
      <c r="Z6" s="24">
        <f t="shared" si="9"/>
        <v>9.4639999999999169E-3</v>
      </c>
      <c r="AA6" s="24">
        <f t="shared" si="9"/>
        <v>1.1900999999999939E-2</v>
      </c>
      <c r="AB6" s="24">
        <f t="shared" si="9"/>
        <v>9.1369999999999507E-3</v>
      </c>
      <c r="AC6" s="24">
        <f t="shared" si="9"/>
        <v>0.10318399999999994</v>
      </c>
      <c r="AD6" s="24">
        <f t="shared" si="9"/>
        <v>1.0683999999999916E-2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6.9917000000000007E-2</v>
      </c>
      <c r="AJ6" s="24">
        <f t="shared" si="9"/>
        <v>2.2653999999999952E-2</v>
      </c>
      <c r="AK6" s="24">
        <f t="shared" si="9"/>
        <v>2.4839000000000055E-2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2.5596863699999917E-2</v>
      </c>
      <c r="AP6" s="24">
        <f t="shared" si="10"/>
        <v>1.140638980238351E-2</v>
      </c>
      <c r="AQ6" s="24">
        <f t="shared" si="10"/>
        <v>1.2864212669683406E-2</v>
      </c>
      <c r="AR6" s="24">
        <f t="shared" si="10"/>
        <v>1.1221804491413634E-2</v>
      </c>
      <c r="AS6" s="24" t="e">
        <f t="shared" si="10"/>
        <v>#DIV/0!</v>
      </c>
      <c r="AT6" s="24">
        <f>+W6/W5-1</f>
        <v>2.0495493973669676E-2</v>
      </c>
      <c r="AU6" s="21"/>
      <c r="BR6" s="21"/>
      <c r="BS6" s="35">
        <f t="shared" ref="BS6:BS69" si="11">+A6</f>
        <v>42736</v>
      </c>
      <c r="BT6" s="24">
        <f>(C6-C5)/$B5*C$3</f>
        <v>2.5959751999999918E-3</v>
      </c>
      <c r="BU6" s="24">
        <f t="shared" ref="BU6:CE21" si="12">(D6-D5)/$B5*D$3</f>
        <v>4.1653500000000043E-4</v>
      </c>
      <c r="BV6" s="24">
        <f t="shared" si="12"/>
        <v>1.1713634000000074E-3</v>
      </c>
      <c r="BW6" s="24">
        <f t="shared" si="12"/>
        <v>1.0380310399999997E-2</v>
      </c>
      <c r="BX6" s="24">
        <f t="shared" si="12"/>
        <v>6.9980199999999807E-4</v>
      </c>
      <c r="BY6" s="24">
        <f t="shared" si="12"/>
        <v>2.3390235000000023E-3</v>
      </c>
      <c r="BZ6" s="24">
        <f t="shared" si="12"/>
        <v>3.3238655999999964E-3</v>
      </c>
      <c r="CA6" s="24">
        <f t="shared" si="12"/>
        <v>5.311031000000009E-4</v>
      </c>
      <c r="CB6" s="24">
        <f t="shared" si="12"/>
        <v>7.4685240000000404E-4</v>
      </c>
      <c r="CC6" s="24">
        <f t="shared" si="12"/>
        <v>1.4612652999999988E-3</v>
      </c>
      <c r="CD6" s="24">
        <f t="shared" si="12"/>
        <v>1.1508231999999999E-3</v>
      </c>
      <c r="CE6" s="24">
        <f t="shared" si="12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6">
        <f>+CI$3*(C$95-C$55)/$B$55</f>
        <v>4.31092439273207</v>
      </c>
      <c r="CJ6" s="56">
        <f t="shared" ref="CJ6:CT6" si="13">+CJ$3*(D$95-D$55)/$B$55</f>
        <v>0.38551020246251527</v>
      </c>
      <c r="CK6" s="56">
        <f t="shared" si="13"/>
        <v>1.587013865916491</v>
      </c>
      <c r="CL6" s="56">
        <f t="shared" si="13"/>
        <v>1.2501371118784941</v>
      </c>
      <c r="CM6" s="56">
        <f t="shared" si="13"/>
        <v>0.94600737538881119</v>
      </c>
      <c r="CN6" s="56">
        <f t="shared" si="13"/>
        <v>0.80058271381499446</v>
      </c>
      <c r="CO6" s="56">
        <f t="shared" si="13"/>
        <v>2.2403613150079265</v>
      </c>
      <c r="CP6" s="56">
        <f t="shared" si="13"/>
        <v>0.32845383355197721</v>
      </c>
      <c r="CQ6" s="56">
        <f t="shared" si="13"/>
        <v>0.95955301145232164</v>
      </c>
      <c r="CR6" s="56">
        <f t="shared" si="13"/>
        <v>0.16298878822749974</v>
      </c>
      <c r="CS6" s="56">
        <f t="shared" si="13"/>
        <v>0.75164889399681956</v>
      </c>
      <c r="CT6" s="56">
        <f t="shared" si="13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4"/>
        <v>104.28298574</v>
      </c>
      <c r="S7" s="19">
        <f t="shared" si="5"/>
        <v>102.73374667370643</v>
      </c>
      <c r="T7" s="19">
        <f t="shared" si="6"/>
        <v>102.84952799773755</v>
      </c>
      <c r="U7" s="19">
        <f t="shared" si="7"/>
        <v>102.37676387054161</v>
      </c>
      <c r="V7" s="19"/>
      <c r="W7" s="20">
        <f t="shared" si="8"/>
        <v>103.67379434452069</v>
      </c>
      <c r="X7" s="21"/>
      <c r="Y7" s="41">
        <f t="shared" si="9"/>
        <v>1.6803936844342893E-2</v>
      </c>
      <c r="Z7" s="24">
        <f t="shared" si="9"/>
        <v>1.2912793323981875E-2</v>
      </c>
      <c r="AA7" s="24">
        <f t="shared" si="9"/>
        <v>4.116904716963421E-2</v>
      </c>
      <c r="AB7" s="24">
        <f t="shared" si="9"/>
        <v>1.4486635610427623E-2</v>
      </c>
      <c r="AC7" s="24">
        <f t="shared" si="9"/>
        <v>1.5422631220177285E-2</v>
      </c>
      <c r="AD7" s="24">
        <f t="shared" si="9"/>
        <v>2.112430789445563E-3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-2.8478844620657418E-3</v>
      </c>
      <c r="AJ7" s="24">
        <f t="shared" si="9"/>
        <v>3.3267361199389001E-2</v>
      </c>
      <c r="AK7" s="24">
        <f t="shared" si="9"/>
        <v>1.7540316088673347E-2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1.6802892354632837E-2</v>
      </c>
      <c r="AP7" s="24">
        <f t="shared" si="10"/>
        <v>1.5751410209889682E-2</v>
      </c>
      <c r="AQ7" s="24">
        <f t="shared" si="10"/>
        <v>1.5432539833243997E-2</v>
      </c>
      <c r="AR7" s="24">
        <f t="shared" si="10"/>
        <v>1.2406609665930102E-2</v>
      </c>
      <c r="AS7" s="24" t="e">
        <f t="shared" si="10"/>
        <v>#DIV/0!</v>
      </c>
      <c r="AT7" s="24">
        <f t="shared" si="10"/>
        <v>1.5916238305268005E-2</v>
      </c>
      <c r="AU7" s="21"/>
      <c r="BR7" s="21"/>
      <c r="BS7" s="35">
        <f t="shared" si="11"/>
        <v>42767</v>
      </c>
      <c r="BT7" s="24">
        <f>(C7-C6)/$B6*C$3</f>
        <v>3.4862762323845803E-3</v>
      </c>
      <c r="BU7" s="24">
        <f t="shared" si="12"/>
        <v>1.4216799451634303E-3</v>
      </c>
      <c r="BV7" s="24">
        <f t="shared" si="12"/>
        <v>1.827387472418396E-3</v>
      </c>
      <c r="BW7" s="24">
        <f t="shared" si="12"/>
        <v>1.6688963360709432E-3</v>
      </c>
      <c r="BX7" s="24">
        <f t="shared" si="12"/>
        <v>1.363528222208981E-4</v>
      </c>
      <c r="BY7" s="24">
        <f t="shared" si="12"/>
        <v>1.101401823140367E-3</v>
      </c>
      <c r="BZ7" s="24">
        <f t="shared" si="12"/>
        <v>2.5310533515731973E-3</v>
      </c>
      <c r="CA7" s="24">
        <f t="shared" si="12"/>
        <v>1.2665220023927617E-3</v>
      </c>
      <c r="CB7" s="24">
        <f t="shared" si="12"/>
        <v>1.1899787732560488E-3</v>
      </c>
      <c r="CC7" s="24">
        <f t="shared" si="12"/>
        <v>-6.2093150011748659E-5</v>
      </c>
      <c r="CD7" s="24">
        <f t="shared" si="12"/>
        <v>1.6851390366353926E-3</v>
      </c>
      <c r="CE7" s="24">
        <f t="shared" si="12"/>
        <v>5.5036101065432039E-4</v>
      </c>
      <c r="CF7" s="24">
        <f t="shared" ref="CF7:CF70" si="14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4"/>
        <v>106.51724341999999</v>
      </c>
      <c r="S8" s="19">
        <f t="shared" si="5"/>
        <v>104.45677298235029</v>
      </c>
      <c r="T8" s="19">
        <f t="shared" si="6"/>
        <v>104.62012296380092</v>
      </c>
      <c r="U8" s="19">
        <f t="shared" si="7"/>
        <v>104.47869881109644</v>
      </c>
      <c r="V8" s="19"/>
      <c r="W8" s="20">
        <f t="shared" si="8"/>
        <v>106.25344867420732</v>
      </c>
      <c r="X8" s="21"/>
      <c r="Y8" s="41">
        <f t="shared" si="9"/>
        <v>2.1422537007576459E-2</v>
      </c>
      <c r="Z8" s="24">
        <f t="shared" si="9"/>
        <v>1.6901728021250007E-2</v>
      </c>
      <c r="AA8" s="24">
        <f t="shared" si="9"/>
        <v>1.1407988154447768E-2</v>
      </c>
      <c r="AB8" s="24">
        <f t="shared" si="9"/>
        <v>2.3549556730314558E-2</v>
      </c>
      <c r="AC8" s="24">
        <f t="shared" si="9"/>
        <v>2.993310111248193E-2</v>
      </c>
      <c r="AD8" s="24">
        <f t="shared" si="9"/>
        <v>1.0125204997141646E-2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0.15588309728458016</v>
      </c>
      <c r="AJ8" s="24">
        <f t="shared" si="9"/>
        <v>-1.9343696027634971E-3</v>
      </c>
      <c r="AK8" s="24">
        <f t="shared" si="9"/>
        <v>2.0286436232697103E-2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2.1424949277636385E-2</v>
      </c>
      <c r="AP8" s="24">
        <f t="shared" si="10"/>
        <v>1.6771765504828506E-2</v>
      </c>
      <c r="AQ8" s="24">
        <f t="shared" si="10"/>
        <v>1.7215392238866922E-2</v>
      </c>
      <c r="AR8" s="24">
        <f t="shared" si="10"/>
        <v>2.0531367285771873E-2</v>
      </c>
      <c r="AS8" s="24" t="e">
        <f t="shared" si="10"/>
        <v>#DIV/0!</v>
      </c>
      <c r="AT8" s="24">
        <f t="shared" si="10"/>
        <v>2.4882414558052401E-2</v>
      </c>
      <c r="AU8" s="21"/>
      <c r="BR8" s="21"/>
      <c r="BS8" s="35">
        <f t="shared" si="11"/>
        <v>42795</v>
      </c>
      <c r="BT8" s="24">
        <f t="shared" ref="BT8:CE42" si="15">(C8-C7)/$B7*C$3</f>
        <v>4.5457708709114768E-3</v>
      </c>
      <c r="BU8" s="24">
        <f t="shared" si="12"/>
        <v>4.033890568617836E-4</v>
      </c>
      <c r="BV8" s="24">
        <f t="shared" si="12"/>
        <v>2.9638413658257768E-3</v>
      </c>
      <c r="BW8" s="24">
        <f t="shared" si="12"/>
        <v>3.2346866738202961E-3</v>
      </c>
      <c r="BX8" s="24">
        <f t="shared" si="12"/>
        <v>6.4411690529685682E-4</v>
      </c>
      <c r="BY8" s="24">
        <f t="shared" si="12"/>
        <v>8.1553268183504686E-4</v>
      </c>
      <c r="BZ8" s="24">
        <f t="shared" si="12"/>
        <v>2.444569617012208E-3</v>
      </c>
      <c r="CA8" s="24">
        <f t="shared" si="12"/>
        <v>6.4428500604606542E-4</v>
      </c>
      <c r="CB8" s="24">
        <f t="shared" si="12"/>
        <v>1.8583290421134112E-3</v>
      </c>
      <c r="CC8" s="24">
        <f t="shared" si="12"/>
        <v>3.3330708736923772E-3</v>
      </c>
      <c r="CD8" s="24">
        <f t="shared" si="12"/>
        <v>-9.957087800757311E-5</v>
      </c>
      <c r="CE8" s="24">
        <f t="shared" si="12"/>
        <v>6.3698676769972733E-4</v>
      </c>
      <c r="CF8" s="24">
        <f t="shared" si="14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4"/>
        <v>108.65243848000001</v>
      </c>
      <c r="S9" s="19">
        <f t="shared" si="5"/>
        <v>106.30945492532813</v>
      </c>
      <c r="T9" s="19">
        <f t="shared" si="6"/>
        <v>106.62292621606335</v>
      </c>
      <c r="U9" s="19">
        <f t="shared" si="7"/>
        <v>106.44405690224572</v>
      </c>
      <c r="V9" s="19"/>
      <c r="W9" s="20">
        <f t="shared" si="8"/>
        <v>108.29772612646025</v>
      </c>
      <c r="X9" s="21"/>
      <c r="Y9" s="41">
        <f t="shared" si="9"/>
        <v>2.0043805337566889E-2</v>
      </c>
      <c r="Z9" s="24">
        <f t="shared" si="9"/>
        <v>1.441745906109082E-2</v>
      </c>
      <c r="AA9" s="24">
        <f t="shared" si="9"/>
        <v>2.9158795359142786E-2</v>
      </c>
      <c r="AB9" s="24">
        <f t="shared" si="9"/>
        <v>9.2903188864978947E-3</v>
      </c>
      <c r="AC9" s="24">
        <f t="shared" si="9"/>
        <v>3.4436163085091787E-2</v>
      </c>
      <c r="AD9" s="24">
        <f t="shared" si="9"/>
        <v>1.3177932388077629E-2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2.9663219472955138E-3</v>
      </c>
      <c r="AJ9" s="24">
        <f t="shared" si="9"/>
        <v>2.1106908482682485E-2</v>
      </c>
      <c r="AK9" s="24">
        <f t="shared" si="9"/>
        <v>2.2942376194817315E-2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2.0045534332698622E-2</v>
      </c>
      <c r="AP9" s="24">
        <f t="shared" si="10"/>
        <v>1.7736350550393576E-2</v>
      </c>
      <c r="AQ9" s="24">
        <f t="shared" si="10"/>
        <v>1.9143575781835009E-2</v>
      </c>
      <c r="AR9" s="24">
        <f t="shared" si="10"/>
        <v>1.8811088896721007E-2</v>
      </c>
      <c r="AS9" s="24" t="e">
        <f t="shared" si="10"/>
        <v>#DIV/0!</v>
      </c>
      <c r="AT9" s="24">
        <f t="shared" si="10"/>
        <v>1.9239633891988461E-2</v>
      </c>
      <c r="AU9" s="21"/>
      <c r="BR9" s="21"/>
      <c r="BS9" s="35">
        <f t="shared" si="11"/>
        <v>42826</v>
      </c>
      <c r="BT9" s="24">
        <f t="shared" si="15"/>
        <v>3.8604569048797006E-3</v>
      </c>
      <c r="BU9" s="24">
        <f t="shared" si="12"/>
        <v>1.0209525830221938E-3</v>
      </c>
      <c r="BV9" s="24">
        <f t="shared" si="12"/>
        <v>1.1716726109614753E-3</v>
      </c>
      <c r="BW9" s="24">
        <f t="shared" si="12"/>
        <v>3.7523111399433125E-3</v>
      </c>
      <c r="BX9" s="24">
        <f t="shared" si="12"/>
        <v>8.290446474590404E-4</v>
      </c>
      <c r="BY9" s="24">
        <f t="shared" si="12"/>
        <v>9.1023895783478442E-4</v>
      </c>
      <c r="BZ9" s="24">
        <f t="shared" si="12"/>
        <v>1.5603816115219516E-3</v>
      </c>
      <c r="CA9" s="24">
        <f t="shared" si="12"/>
        <v>2.2208802000061962E-3</v>
      </c>
      <c r="CB9" s="24">
        <f t="shared" si="12"/>
        <v>2.8667169561204984E-3</v>
      </c>
      <c r="CC9" s="24">
        <f t="shared" si="12"/>
        <v>7.1774848450992685E-5</v>
      </c>
      <c r="CD9" s="24">
        <f t="shared" si="12"/>
        <v>1.0616250785088154E-3</v>
      </c>
      <c r="CE9" s="24">
        <f t="shared" si="12"/>
        <v>7.1958106099794319E-4</v>
      </c>
      <c r="CF9" s="24">
        <f t="shared" si="14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4"/>
        <v>110.49065451</v>
      </c>
      <c r="S10" s="19">
        <f t="shared" si="5"/>
        <v>108.23838081158546</v>
      </c>
      <c r="T10" s="19">
        <f t="shared" si="6"/>
        <v>108.39333161764705</v>
      </c>
      <c r="U10" s="19">
        <f t="shared" si="7"/>
        <v>108.45938698811096</v>
      </c>
      <c r="V10" s="19"/>
      <c r="W10" s="20">
        <f t="shared" si="8"/>
        <v>109.74738132764695</v>
      </c>
      <c r="X10" s="21"/>
      <c r="Y10" s="41">
        <f t="shared" si="9"/>
        <v>1.6916440331812499E-2</v>
      </c>
      <c r="Z10" s="24">
        <f t="shared" si="9"/>
        <v>2.0083961273147155E-2</v>
      </c>
      <c r="AA10" s="24">
        <f t="shared" si="9"/>
        <v>1.8652259152874606E-2</v>
      </c>
      <c r="AB10" s="24">
        <f t="shared" si="9"/>
        <v>1.1356845688351047E-2</v>
      </c>
      <c r="AC10" s="24">
        <f t="shared" si="9"/>
        <v>3.231447414615829E-2</v>
      </c>
      <c r="AD10" s="24">
        <f t="shared" si="9"/>
        <v>2.1148881488313176E-2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1.6469456313898956E-3</v>
      </c>
      <c r="AJ10" s="24">
        <f t="shared" si="9"/>
        <v>2.8833001668693292E-3</v>
      </c>
      <c r="AK10" s="24">
        <f t="shared" si="9"/>
        <v>9.3487568680057365E-3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1.6918313622002579E-2</v>
      </c>
      <c r="AP10" s="24">
        <f t="shared" si="10"/>
        <v>1.8144443385700759E-2</v>
      </c>
      <c r="AQ10" s="24">
        <f t="shared" si="10"/>
        <v>1.6604359535172586E-2</v>
      </c>
      <c r="AR10" s="24">
        <f t="shared" si="10"/>
        <v>1.893323257789814E-2</v>
      </c>
      <c r="AS10" s="24" t="e">
        <f t="shared" si="10"/>
        <v>#DIV/0!</v>
      </c>
      <c r="AT10" s="24">
        <f t="shared" si="10"/>
        <v>1.338583230726309E-2</v>
      </c>
      <c r="AU10" s="21"/>
      <c r="BR10" s="21"/>
      <c r="BS10" s="35">
        <f t="shared" si="11"/>
        <v>42856</v>
      </c>
      <c r="BT10" s="24">
        <f t="shared" si="15"/>
        <v>5.3480720504143261E-3</v>
      </c>
      <c r="BU10" s="24">
        <f t="shared" si="12"/>
        <v>6.5891743985597691E-4</v>
      </c>
      <c r="BV10" s="24">
        <f t="shared" si="12"/>
        <v>1.4171984423621499E-3</v>
      </c>
      <c r="BW10" s="24">
        <f t="shared" si="12"/>
        <v>3.5708043224358197E-3</v>
      </c>
      <c r="BX10" s="24">
        <f t="shared" si="12"/>
        <v>1.3215541036173386E-3</v>
      </c>
      <c r="BY10" s="24">
        <f t="shared" si="12"/>
        <v>8.5248919252989221E-4</v>
      </c>
      <c r="BZ10" s="24">
        <f t="shared" si="12"/>
        <v>6.4844820651679426E-4</v>
      </c>
      <c r="CA10" s="24">
        <f t="shared" si="12"/>
        <v>3.8843110600202513E-5</v>
      </c>
      <c r="CB10" s="24">
        <f t="shared" si="12"/>
        <v>2.5836901769599532E-3</v>
      </c>
      <c r="CC10" s="24">
        <f t="shared" si="12"/>
        <v>3.9183280151164224E-5</v>
      </c>
      <c r="CD10" s="24">
        <f t="shared" si="12"/>
        <v>1.4517398255158671E-4</v>
      </c>
      <c r="CE10" s="24">
        <f t="shared" si="12"/>
        <v>2.9405430379828744E-4</v>
      </c>
      <c r="CF10" s="24">
        <f t="shared" si="14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4"/>
        <v>111.66460499000002</v>
      </c>
      <c r="S11" s="19">
        <f t="shared" si="5"/>
        <v>109.41032837532059</v>
      </c>
      <c r="T11" s="19">
        <f t="shared" si="6"/>
        <v>110.20902791289592</v>
      </c>
      <c r="U11" s="19">
        <f t="shared" si="7"/>
        <v>110.39064091809776</v>
      </c>
      <c r="V11" s="19"/>
      <c r="W11" s="20">
        <f t="shared" si="8"/>
        <v>111.28026597441128</v>
      </c>
      <c r="X11" s="21"/>
      <c r="Y11" s="41">
        <f t="shared" si="9"/>
        <v>1.1000120373211297E-2</v>
      </c>
      <c r="Z11" s="24">
        <f t="shared" si="9"/>
        <v>3.0493812014615873E-3</v>
      </c>
      <c r="AA11" s="24">
        <f t="shared" si="9"/>
        <v>1.1472511536516183E-2</v>
      </c>
      <c r="AB11" s="24">
        <f t="shared" si="9"/>
        <v>1.2850466197524169E-2</v>
      </c>
      <c r="AC11" s="24">
        <f t="shared" si="9"/>
        <v>1.2519226476735534E-2</v>
      </c>
      <c r="AD11" s="24">
        <f t="shared" si="9"/>
        <v>1.8634303216505055E-2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1.9364389541454141E-3</v>
      </c>
      <c r="AJ11" s="24">
        <f t="shared" si="9"/>
        <v>1.0434297904806877E-2</v>
      </c>
      <c r="AK11" s="24">
        <f t="shared" si="9"/>
        <v>1.9388196312428496E-2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1.0624884839412152E-2</v>
      </c>
      <c r="AP11" s="24">
        <f t="shared" si="10"/>
        <v>1.0827467622369413E-2</v>
      </c>
      <c r="AQ11" s="24">
        <f t="shared" si="10"/>
        <v>1.6750996285026742E-2</v>
      </c>
      <c r="AR11" s="24">
        <f t="shared" si="10"/>
        <v>1.7806240507320048E-2</v>
      </c>
      <c r="AS11" s="24" t="e">
        <f t="shared" si="10"/>
        <v>#DIV/0!</v>
      </c>
      <c r="AT11" s="24">
        <f t="shared" si="10"/>
        <v>1.3967391551584774E-2</v>
      </c>
      <c r="AU11" s="21"/>
      <c r="BR11" s="21"/>
      <c r="BS11" s="35">
        <f t="shared" si="11"/>
        <v>42887</v>
      </c>
      <c r="BT11" s="24">
        <f t="shared" si="15"/>
        <v>8.1453592506810872E-4</v>
      </c>
      <c r="BU11" s="24">
        <f t="shared" si="12"/>
        <v>4.059744935500767E-4</v>
      </c>
      <c r="BV11" s="24">
        <f t="shared" si="12"/>
        <v>1.5948174354713581E-3</v>
      </c>
      <c r="BW11" s="24">
        <f t="shared" si="12"/>
        <v>1.4043430292597415E-3</v>
      </c>
      <c r="BX11" s="24">
        <f t="shared" si="12"/>
        <v>1.1692691716965434E-3</v>
      </c>
      <c r="BY11" s="24">
        <f t="shared" si="12"/>
        <v>8.4054803298406881E-4</v>
      </c>
      <c r="BZ11" s="24">
        <f t="shared" si="12"/>
        <v>1.0501369810941602E-3</v>
      </c>
      <c r="CA11" s="24">
        <f t="shared" si="12"/>
        <v>2.5328940163653004E-4</v>
      </c>
      <c r="CB11" s="24">
        <f t="shared" si="12"/>
        <v>1.9232718524894248E-3</v>
      </c>
      <c r="CC11" s="24">
        <f t="shared" si="12"/>
        <v>4.537898102718917E-5</v>
      </c>
      <c r="CD11" s="24">
        <f t="shared" si="12"/>
        <v>5.1811634930676428E-4</v>
      </c>
      <c r="CE11" s="24">
        <f t="shared" si="12"/>
        <v>6.0529497319659431E-4</v>
      </c>
      <c r="CF11" s="24">
        <f t="shared" si="14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4"/>
        <v>113.3795025</v>
      </c>
      <c r="S12" s="19">
        <f t="shared" si="5"/>
        <v>110.6342504751848</v>
      </c>
      <c r="T12" s="19">
        <f t="shared" si="6"/>
        <v>111.61261674208146</v>
      </c>
      <c r="U12" s="19">
        <f t="shared" si="7"/>
        <v>111.53054768824306</v>
      </c>
      <c r="V12" s="19"/>
      <c r="W12" s="20">
        <f t="shared" si="8"/>
        <v>113.06374871129245</v>
      </c>
      <c r="X12" s="21"/>
      <c r="Y12" s="41">
        <f t="shared" si="9"/>
        <v>1.4980515661326077E-2</v>
      </c>
      <c r="Z12" s="24">
        <f t="shared" si="9"/>
        <v>7.2412269038220067E-3</v>
      </c>
      <c r="AA12" s="24">
        <f t="shared" si="9"/>
        <v>2.5453991916249086E-2</v>
      </c>
      <c r="AB12" s="24">
        <f t="shared" si="9"/>
        <v>-2.3030287366294644E-3</v>
      </c>
      <c r="AC12" s="24">
        <f t="shared" si="9"/>
        <v>2.2861054840718875E-2</v>
      </c>
      <c r="AD12" s="24">
        <f t="shared" si="9"/>
        <v>1.7696127441796605E-2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6.639968226116677E-3</v>
      </c>
      <c r="AJ12" s="24">
        <f t="shared" si="9"/>
        <v>2.7264688228798795E-2</v>
      </c>
      <c r="AK12" s="24">
        <f t="shared" si="9"/>
        <v>6.9473342060661913E-3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1.5357574677791197E-2</v>
      </c>
      <c r="AP12" s="24">
        <f t="shared" si="10"/>
        <v>1.1186531637723318E-2</v>
      </c>
      <c r="AQ12" s="24">
        <f t="shared" si="10"/>
        <v>1.2735697390370504E-2</v>
      </c>
      <c r="AR12" s="24">
        <f t="shared" si="10"/>
        <v>1.032611787253801E-2</v>
      </c>
      <c r="AS12" s="24" t="e">
        <f t="shared" si="10"/>
        <v>#DIV/0!</v>
      </c>
      <c r="AT12" s="24">
        <f t="shared" si="10"/>
        <v>1.6026945310242846E-2</v>
      </c>
      <c r="AU12" s="21"/>
      <c r="BR12" s="21"/>
      <c r="BS12" s="35">
        <f t="shared" si="11"/>
        <v>42917</v>
      </c>
      <c r="BT12" s="24">
        <f t="shared" si="15"/>
        <v>1.9190301069512696E-3</v>
      </c>
      <c r="BU12" s="24">
        <f t="shared" si="12"/>
        <v>9.0115402072063217E-4</v>
      </c>
      <c r="BV12" s="24">
        <f t="shared" si="12"/>
        <v>-2.8634234247137952E-4</v>
      </c>
      <c r="BW12" s="24">
        <f t="shared" si="12"/>
        <v>2.568289899028779E-3</v>
      </c>
      <c r="BX12" s="24">
        <f t="shared" si="12"/>
        <v>1.1187850868044529E-3</v>
      </c>
      <c r="BY12" s="24">
        <f t="shared" si="12"/>
        <v>1.2391273988385501E-3</v>
      </c>
      <c r="BZ12" s="24">
        <f t="shared" si="12"/>
        <v>3.9126464234846914E-3</v>
      </c>
      <c r="CA12" s="24">
        <f t="shared" si="12"/>
        <v>2.1452270308159528E-4</v>
      </c>
      <c r="CB12" s="24">
        <f t="shared" si="12"/>
        <v>2.0388189079997249E-3</v>
      </c>
      <c r="CC12" s="24">
        <f t="shared" si="12"/>
        <v>1.5420764137000098E-4</v>
      </c>
      <c r="CD12" s="24">
        <f t="shared" si="12"/>
        <v>1.3530737629705377E-3</v>
      </c>
      <c r="CE12" s="24">
        <f t="shared" si="12"/>
        <v>2.18693685427077E-4</v>
      </c>
      <c r="CF12" s="24">
        <f t="shared" si="14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4"/>
        <v>115.30465170999999</v>
      </c>
      <c r="S13" s="19">
        <f t="shared" si="5"/>
        <v>112.35190953386638</v>
      </c>
      <c r="T13" s="19">
        <f t="shared" si="6"/>
        <v>113.29656439479639</v>
      </c>
      <c r="U13" s="19">
        <f t="shared" si="7"/>
        <v>113.24520478863938</v>
      </c>
      <c r="V13" s="19"/>
      <c r="W13" s="20">
        <f t="shared" si="8"/>
        <v>114.82738002966808</v>
      </c>
      <c r="X13" s="21"/>
      <c r="Y13" s="41">
        <f t="shared" si="9"/>
        <v>1.697940967643774E-2</v>
      </c>
      <c r="Z13" s="24">
        <f t="shared" si="9"/>
        <v>1.6613740649021436E-2</v>
      </c>
      <c r="AA13" s="24">
        <f t="shared" si="9"/>
        <v>1.1788394054624174E-2</v>
      </c>
      <c r="AB13" s="24">
        <f t="shared" si="9"/>
        <v>1.960104028177545E-2</v>
      </c>
      <c r="AC13" s="24">
        <f t="shared" si="9"/>
        <v>2.7623755159812191E-2</v>
      </c>
      <c r="AD13" s="24">
        <f t="shared" si="9"/>
        <v>8.9712580722183244E-3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9.5301129319982358E-3</v>
      </c>
      <c r="AJ13" s="24">
        <f t="shared" si="9"/>
        <v>1.3388723463851671E-2</v>
      </c>
      <c r="AK13" s="24">
        <f t="shared" si="9"/>
        <v>1.9548009371834985E-2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1.6979693573800914E-2</v>
      </c>
      <c r="AP13" s="24">
        <f t="shared" si="10"/>
        <v>1.5525563298020906E-2</v>
      </c>
      <c r="AQ13" s="24">
        <f t="shared" si="10"/>
        <v>1.5087430990048833E-2</v>
      </c>
      <c r="AR13" s="24">
        <f t="shared" si="10"/>
        <v>1.5373878600410285E-2</v>
      </c>
      <c r="AS13" s="24" t="e">
        <f t="shared" si="10"/>
        <v>#DIV/0!</v>
      </c>
      <c r="AT13" s="24">
        <f t="shared" si="10"/>
        <v>1.5598556906856631E-2</v>
      </c>
      <c r="AU13" s="21"/>
      <c r="BR13" s="21"/>
      <c r="BS13" s="35">
        <f t="shared" si="11"/>
        <v>42948</v>
      </c>
      <c r="BT13" s="24">
        <f t="shared" si="15"/>
        <v>4.3693098779750946E-3</v>
      </c>
      <c r="BU13" s="24">
        <f t="shared" si="12"/>
        <v>4.2165401729604707E-4</v>
      </c>
      <c r="BV13" s="24">
        <f t="shared" si="12"/>
        <v>2.395555771155908E-3</v>
      </c>
      <c r="BW13" s="24">
        <f t="shared" si="12"/>
        <v>3.1274432101324285E-3</v>
      </c>
      <c r="BX13" s="24">
        <f t="shared" si="12"/>
        <v>5.6869865097879753E-4</v>
      </c>
      <c r="BY13" s="24">
        <f t="shared" si="12"/>
        <v>9.5028334296184621E-4</v>
      </c>
      <c r="BZ13" s="24">
        <f t="shared" si="12"/>
        <v>2.0675927093761252E-3</v>
      </c>
      <c r="CA13" s="24">
        <f t="shared" si="12"/>
        <v>5.7222683312973773E-4</v>
      </c>
      <c r="CB13" s="24">
        <f t="shared" si="12"/>
        <v>1.0046034301035847E-3</v>
      </c>
      <c r="CC13" s="24">
        <f t="shared" si="12"/>
        <v>2.1951004820137778E-4</v>
      </c>
      <c r="CD13" s="24">
        <f t="shared" si="12"/>
        <v>6.7248834655600552E-4</v>
      </c>
      <c r="CE13" s="24">
        <f t="shared" si="12"/>
        <v>6.1047747147827548E-4</v>
      </c>
      <c r="CF13" s="24">
        <f t="shared" si="14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4"/>
        <v>116.79562204</v>
      </c>
      <c r="S14" s="19">
        <f t="shared" si="5"/>
        <v>113.56851737818678</v>
      </c>
      <c r="T14" s="19">
        <f t="shared" si="6"/>
        <v>114.13119943438913</v>
      </c>
      <c r="U14" s="19">
        <f t="shared" si="7"/>
        <v>114.000692998679</v>
      </c>
      <c r="V14" s="19"/>
      <c r="W14" s="20">
        <f t="shared" si="8"/>
        <v>116.1604299091415</v>
      </c>
      <c r="X14" s="21"/>
      <c r="Y14" s="41">
        <f t="shared" si="9"/>
        <v>1.2930212066232016E-2</v>
      </c>
      <c r="Z14" s="24">
        <f t="shared" si="9"/>
        <v>1.6399242791680813E-2</v>
      </c>
      <c r="AA14" s="24">
        <f t="shared" si="9"/>
        <v>3.4725391332386391E-3</v>
      </c>
      <c r="AB14" s="24">
        <f t="shared" si="9"/>
        <v>-1.9781370486016137E-4</v>
      </c>
      <c r="AC14" s="24">
        <f t="shared" si="9"/>
        <v>1.4732148985596494E-2</v>
      </c>
      <c r="AD14" s="24">
        <f t="shared" si="9"/>
        <v>4.9362041899476683E-3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2.128631123153979E-2</v>
      </c>
      <c r="AJ14" s="24">
        <f t="shared" si="9"/>
        <v>1.1499726679031319E-2</v>
      </c>
      <c r="AK14" s="24">
        <f t="shared" si="9"/>
        <v>1.7581459836110591E-2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1.2930704077316113E-2</v>
      </c>
      <c r="AP14" s="24">
        <f t="shared" si="10"/>
        <v>1.0828546211345769E-2</v>
      </c>
      <c r="AQ14" s="24">
        <f t="shared" si="10"/>
        <v>7.3668168496650033E-3</v>
      </c>
      <c r="AR14" s="24">
        <f t="shared" si="10"/>
        <v>6.6712600454001958E-3</v>
      </c>
      <c r="AS14" s="24" t="e">
        <f t="shared" si="10"/>
        <v>#DIV/0!</v>
      </c>
      <c r="AT14" s="24">
        <f t="shared" si="10"/>
        <v>1.1609163939201528E-2</v>
      </c>
      <c r="AU14" s="21"/>
      <c r="BR14" s="21"/>
      <c r="BS14" s="35">
        <f t="shared" si="11"/>
        <v>42979</v>
      </c>
      <c r="BT14" s="24">
        <f t="shared" si="15"/>
        <v>4.3113475208059263E-3</v>
      </c>
      <c r="BU14" s="24">
        <f t="shared" si="12"/>
        <v>1.235737652597143E-4</v>
      </c>
      <c r="BV14" s="24">
        <f t="shared" si="12"/>
        <v>-2.4238271831927736E-5</v>
      </c>
      <c r="BW14" s="24">
        <f t="shared" si="12"/>
        <v>1.6853681931873821E-3</v>
      </c>
      <c r="BX14" s="24">
        <f t="shared" si="12"/>
        <v>3.1044780908835961E-4</v>
      </c>
      <c r="BY14" s="24">
        <f t="shared" si="12"/>
        <v>1.7166476155124383E-3</v>
      </c>
      <c r="BZ14" s="24">
        <f t="shared" si="12"/>
        <v>1.7826045327292441E-3</v>
      </c>
      <c r="CA14" s="24">
        <f t="shared" si="12"/>
        <v>2.6501349480849071E-4</v>
      </c>
      <c r="CB14" s="24">
        <f t="shared" si="12"/>
        <v>1.1473364231472417E-3</v>
      </c>
      <c r="CC14" s="24">
        <f t="shared" si="12"/>
        <v>4.8670284362327035E-4</v>
      </c>
      <c r="CD14" s="24">
        <f t="shared" si="12"/>
        <v>5.755684991622102E-4</v>
      </c>
      <c r="CE14" s="24">
        <f t="shared" si="12"/>
        <v>5.5044959567611363E-4</v>
      </c>
      <c r="CF14" s="24">
        <f t="shared" si="14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4"/>
        <v>118.70851040000001</v>
      </c>
      <c r="S15" s="19">
        <f t="shared" si="5"/>
        <v>115.14127566752153</v>
      </c>
      <c r="T15" s="19">
        <f t="shared" si="6"/>
        <v>115.34633382352941</v>
      </c>
      <c r="U15" s="19">
        <f t="shared" si="7"/>
        <v>115.0520752972259</v>
      </c>
      <c r="V15" s="19"/>
      <c r="W15" s="20">
        <f t="shared" si="8"/>
        <v>117.7353263489709</v>
      </c>
      <c r="X15" s="21"/>
      <c r="Y15" s="41">
        <f t="shared" si="9"/>
        <v>1.6376627324060644E-2</v>
      </c>
      <c r="Z15" s="24">
        <f t="shared" si="9"/>
        <v>1.6661695905131113E-2</v>
      </c>
      <c r="AA15" s="24">
        <f t="shared" si="9"/>
        <v>2.4179454136815881E-2</v>
      </c>
      <c r="AB15" s="24">
        <f t="shared" si="9"/>
        <v>1.0798408827503936E-2</v>
      </c>
      <c r="AC15" s="24">
        <f t="shared" si="9"/>
        <v>2.5350781003975031E-2</v>
      </c>
      <c r="AD15" s="24">
        <f t="shared" si="9"/>
        <v>7.0780727149508671E-3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3.0397307400920059E-3</v>
      </c>
      <c r="AJ15" s="24">
        <f t="shared" si="9"/>
        <v>1.9068985833149865E-2</v>
      </c>
      <c r="AK15" s="24">
        <f t="shared" si="9"/>
        <v>3.7234269888621885E-3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1.6378082727663168E-2</v>
      </c>
      <c r="AP15" s="24">
        <f t="shared" si="10"/>
        <v>1.3848541177106322E-2</v>
      </c>
      <c r="AQ15" s="24">
        <f t="shared" si="10"/>
        <v>1.0646820458930062E-2</v>
      </c>
      <c r="AR15" s="24">
        <f t="shared" si="10"/>
        <v>9.2225956780724871E-3</v>
      </c>
      <c r="AS15" s="24" t="e">
        <f t="shared" si="10"/>
        <v>#DIV/0!</v>
      </c>
      <c r="AT15" s="24">
        <f t="shared" si="10"/>
        <v>1.3557942589066396E-2</v>
      </c>
      <c r="AU15" s="21"/>
      <c r="BR15" s="21"/>
      <c r="BS15" s="35">
        <f t="shared" si="11"/>
        <v>43009</v>
      </c>
      <c r="BT15" s="24">
        <f t="shared" si="15"/>
        <v>4.3953478117548283E-3</v>
      </c>
      <c r="BU15" s="24">
        <f t="shared" si="12"/>
        <v>8.5241599561623087E-4</v>
      </c>
      <c r="BV15" s="24">
        <f t="shared" si="12"/>
        <v>1.3059892375068935E-3</v>
      </c>
      <c r="BW15" s="24">
        <f t="shared" si="12"/>
        <v>2.9053063286370419E-3</v>
      </c>
      <c r="BX15" s="24">
        <f t="shared" si="12"/>
        <v>4.4164108755120857E-4</v>
      </c>
      <c r="BY15" s="24">
        <f t="shared" si="12"/>
        <v>4.9570142429652194E-4</v>
      </c>
      <c r="BZ15" s="24">
        <f t="shared" si="12"/>
        <v>1.9652952835963943E-3</v>
      </c>
      <c r="CA15" s="24">
        <f t="shared" si="12"/>
        <v>2.0152299123674475E-3</v>
      </c>
      <c r="CB15" s="24">
        <f t="shared" si="12"/>
        <v>8.6106032390223378E-4</v>
      </c>
      <c r="CC15" s="24">
        <f t="shared" si="12"/>
        <v>7.0075560064897206E-5</v>
      </c>
      <c r="CD15" s="24">
        <f t="shared" si="12"/>
        <v>9.5306679680978517E-4</v>
      </c>
      <c r="CE15" s="24">
        <f t="shared" si="12"/>
        <v>1.1711030913270576E-4</v>
      </c>
      <c r="CF15" s="24">
        <f t="shared" si="14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4"/>
        <v>120.43881249000002</v>
      </c>
      <c r="S16" s="19">
        <f t="shared" si="5"/>
        <v>116.5621357519988</v>
      </c>
      <c r="T16" s="19">
        <f t="shared" si="6"/>
        <v>116.68924261877828</v>
      </c>
      <c r="U16" s="19">
        <f t="shared" si="7"/>
        <v>116.35940208058125</v>
      </c>
      <c r="V16" s="19"/>
      <c r="W16" s="20">
        <f t="shared" si="8"/>
        <v>119.72216093083628</v>
      </c>
      <c r="X16" s="21"/>
      <c r="Y16" s="41">
        <f t="shared" si="9"/>
        <v>1.4577043346991614E-2</v>
      </c>
      <c r="Z16" s="24">
        <f t="shared" si="9"/>
        <v>1.3503218179429899E-2</v>
      </c>
      <c r="AA16" s="24">
        <f t="shared" si="9"/>
        <v>1.0449372830136694E-2</v>
      </c>
      <c r="AB16" s="24">
        <f t="shared" si="9"/>
        <v>1.5757901173267808E-2</v>
      </c>
      <c r="AC16" s="24">
        <f t="shared" si="9"/>
        <v>8.2169027774010583E-3</v>
      </c>
      <c r="AD16" s="24">
        <f t="shared" si="9"/>
        <v>7.00690605515919E-3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4.7361529436895644E-4</v>
      </c>
      <c r="AJ16" s="24">
        <f t="shared" si="9"/>
        <v>1.3279214485359958E-2</v>
      </c>
      <c r="AK16" s="24">
        <f t="shared" si="9"/>
        <v>1.0916792563057554E-2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1.4576057640430129E-2</v>
      </c>
      <c r="AP16" s="24">
        <f t="shared" si="10"/>
        <v>1.2340145410409509E-2</v>
      </c>
      <c r="AQ16" s="24">
        <f t="shared" si="10"/>
        <v>1.1642405534131761E-2</v>
      </c>
      <c r="AR16" s="24">
        <f t="shared" si="10"/>
        <v>1.1362913532658947E-2</v>
      </c>
      <c r="AS16" s="24" t="e">
        <f t="shared" si="10"/>
        <v>#DIV/0!</v>
      </c>
      <c r="AT16" s="24">
        <f t="shared" si="10"/>
        <v>1.6875432747995633E-2</v>
      </c>
      <c r="AU16" s="21"/>
      <c r="BR16" s="21"/>
      <c r="BS16" s="35">
        <f t="shared" si="11"/>
        <v>43040</v>
      </c>
      <c r="BT16" s="24">
        <f t="shared" si="15"/>
        <v>3.5631419155704152E-3</v>
      </c>
      <c r="BU16" s="24">
        <f t="shared" si="12"/>
        <v>3.7120747519948255E-4</v>
      </c>
      <c r="BV16" s="24">
        <f t="shared" si="12"/>
        <v>1.8953441745740887E-3</v>
      </c>
      <c r="BW16" s="24">
        <f t="shared" si="12"/>
        <v>9.5000640230753428E-4</v>
      </c>
      <c r="BX16" s="24">
        <f t="shared" si="12"/>
        <v>4.3320076625512181E-4</v>
      </c>
      <c r="BY16" s="24">
        <f t="shared" si="12"/>
        <v>7.8035957380850039E-4</v>
      </c>
      <c r="BZ16" s="24">
        <f t="shared" si="12"/>
        <v>4.5941776067500543E-3</v>
      </c>
      <c r="CA16" s="24">
        <f t="shared" si="12"/>
        <v>3.063504151391025E-4</v>
      </c>
      <c r="CB16" s="24">
        <f t="shared" si="12"/>
        <v>6.6711909639854147E-4</v>
      </c>
      <c r="CC16" s="24">
        <f t="shared" si="12"/>
        <v>1.0775083566963807E-5</v>
      </c>
      <c r="CD16" s="24">
        <f t="shared" si="12"/>
        <v>6.6545247466033748E-4</v>
      </c>
      <c r="CE16" s="24">
        <f t="shared" si="12"/>
        <v>3.390835602221283E-4</v>
      </c>
      <c r="CF16" s="24">
        <f t="shared" si="14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4"/>
        <v>123.4640539</v>
      </c>
      <c r="S17" s="19">
        <f t="shared" si="5"/>
        <v>118.10248458289335</v>
      </c>
      <c r="T17" s="19">
        <f t="shared" si="6"/>
        <v>118.60108269230768</v>
      </c>
      <c r="U17" s="19">
        <f t="shared" si="7"/>
        <v>118.0785175693527</v>
      </c>
      <c r="V17" s="19"/>
      <c r="W17" s="20">
        <f t="shared" si="8"/>
        <v>122.30650559985166</v>
      </c>
      <c r="X17" s="21"/>
      <c r="Y17" s="41">
        <f t="shared" si="9"/>
        <v>2.5117571256816795E-2</v>
      </c>
      <c r="Z17" s="24">
        <f t="shared" si="9"/>
        <v>1.0077157693736627E-2</v>
      </c>
      <c r="AA17" s="24">
        <f t="shared" si="9"/>
        <v>5.9033370651864203E-3</v>
      </c>
      <c r="AB17" s="24">
        <f t="shared" si="9"/>
        <v>1.3139133916803658E-2</v>
      </c>
      <c r="AC17" s="24">
        <f t="shared" si="9"/>
        <v>8.1732730097544781E-2</v>
      </c>
      <c r="AD17" s="24">
        <f t="shared" si="9"/>
        <v>2.6902014238906258E-2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-3.0399133663361333E-4</v>
      </c>
      <c r="AJ17" s="24">
        <f t="shared" si="9"/>
        <v>2.5794043755314799E-2</v>
      </c>
      <c r="AK17" s="24">
        <f t="shared" si="9"/>
        <v>1.8446336131551222E-2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2.5118492514621504E-2</v>
      </c>
      <c r="AP17" s="24">
        <f t="shared" si="10"/>
        <v>1.3214830192986859E-2</v>
      </c>
      <c r="AQ17" s="24">
        <f t="shared" si="10"/>
        <v>1.6384030186701537E-2</v>
      </c>
      <c r="AR17" s="24">
        <f t="shared" si="10"/>
        <v>1.4774186340188677E-2</v>
      </c>
      <c r="AS17" s="24" t="e">
        <f t="shared" si="10"/>
        <v>#DIV/0!</v>
      </c>
      <c r="AT17" s="24">
        <f t="shared" si="10"/>
        <v>2.1586184620476123E-2</v>
      </c>
      <c r="AU17" s="21"/>
      <c r="AV17" s="24">
        <f t="shared" ref="AV17:BQ28" si="16">+B17/B5-1</f>
        <v>0.23462699999999992</v>
      </c>
      <c r="AW17" s="24">
        <f t="shared" si="16"/>
        <v>0.16903299999999999</v>
      </c>
      <c r="AX17" s="24">
        <f t="shared" si="16"/>
        <v>0.224634</v>
      </c>
      <c r="AY17" s="24">
        <f t="shared" si="16"/>
        <v>0.14614099999999985</v>
      </c>
      <c r="AZ17" s="24">
        <f t="shared" si="16"/>
        <v>0.48789199999999999</v>
      </c>
      <c r="BA17" s="24">
        <f t="shared" si="16"/>
        <v>0.15867100000000001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0.29240700000000008</v>
      </c>
      <c r="BG17" s="24">
        <f t="shared" si="16"/>
        <v>0.2171590000000001</v>
      </c>
      <c r="BH17" s="24">
        <f t="shared" si="16"/>
        <v>0.20896199999999987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0.23464053899999993</v>
      </c>
      <c r="BM17" s="24">
        <f t="shared" si="16"/>
        <v>0.18102484582893363</v>
      </c>
      <c r="BN17" s="24">
        <f t="shared" si="16"/>
        <v>0.18601082692307691</v>
      </c>
      <c r="BO17" s="24">
        <f t="shared" si="16"/>
        <v>0.18078517569352703</v>
      </c>
      <c r="BP17" s="24" t="e">
        <f t="shared" si="16"/>
        <v>#DIV/0!</v>
      </c>
      <c r="BQ17" s="24">
        <f t="shared" si="16"/>
        <v>0.22306505599851656</v>
      </c>
      <c r="BR17" s="21"/>
      <c r="BS17" s="35">
        <f t="shared" si="11"/>
        <v>43070</v>
      </c>
      <c r="BT17" s="24">
        <f t="shared" si="15"/>
        <v>2.6562808458488198E-3</v>
      </c>
      <c r="BU17" s="24">
        <f t="shared" si="12"/>
        <v>2.0885919347446265E-4</v>
      </c>
      <c r="BV17" s="24">
        <f t="shared" si="12"/>
        <v>1.5822009073578234E-3</v>
      </c>
      <c r="BW17" s="24">
        <f t="shared" si="12"/>
        <v>9.3903835679223051E-3</v>
      </c>
      <c r="BX17" s="24">
        <f t="shared" si="12"/>
        <v>1.6508025732827598E-3</v>
      </c>
      <c r="BY17" s="24">
        <f t="shared" si="12"/>
        <v>7.0042827156967604E-4</v>
      </c>
      <c r="BZ17" s="24">
        <f t="shared" si="12"/>
        <v>6.5036594883989803E-3</v>
      </c>
      <c r="CA17" s="24">
        <f t="shared" si="12"/>
        <v>5.2867543026423754E-5</v>
      </c>
      <c r="CB17" s="24">
        <f t="shared" si="12"/>
        <v>5.1824687639075715E-4</v>
      </c>
      <c r="CC17" s="24">
        <f t="shared" si="12"/>
        <v>-6.8198801703117788E-6</v>
      </c>
      <c r="CD17" s="24">
        <f t="shared" si="12"/>
        <v>1.2909463489807203E-3</v>
      </c>
      <c r="CE17" s="24">
        <f t="shared" si="12"/>
        <v>5.7088965572213001E-4</v>
      </c>
      <c r="CF17" s="24">
        <f t="shared" si="14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4"/>
        <v>126.63228191</v>
      </c>
      <c r="S18" s="19">
        <f t="shared" si="5"/>
        <v>119.9216287222809</v>
      </c>
      <c r="T18" s="19">
        <f t="shared" si="6"/>
        <v>120.50190101809956</v>
      </c>
      <c r="U18" s="19">
        <f t="shared" si="7"/>
        <v>119.67752523117571</v>
      </c>
      <c r="V18" s="19"/>
      <c r="W18" s="20">
        <f t="shared" si="8"/>
        <v>124.14003610235493</v>
      </c>
      <c r="X18" s="21"/>
      <c r="Y18" s="41">
        <f t="shared" si="9"/>
        <v>2.5656331831395374E-2</v>
      </c>
      <c r="Z18" s="24">
        <f t="shared" si="9"/>
        <v>1.364632136133026E-2</v>
      </c>
      <c r="AA18" s="24">
        <f t="shared" si="9"/>
        <v>2.2441807103183553E-2</v>
      </c>
      <c r="AB18" s="24">
        <f t="shared" si="9"/>
        <v>-3.1854719445513213E-3</v>
      </c>
      <c r="AC18" s="24">
        <f t="shared" si="9"/>
        <v>9.7384756420492824E-2</v>
      </c>
      <c r="AD18" s="24">
        <f t="shared" si="9"/>
        <v>1.284834090091147E-2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2.3050014430439081E-3</v>
      </c>
      <c r="AJ18" s="24">
        <f t="shared" si="9"/>
        <v>3.0397014687481239E-2</v>
      </c>
      <c r="AK18" s="24">
        <f t="shared" si="9"/>
        <v>1.88293759439917E-2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2.5661137067199524E-2</v>
      </c>
      <c r="AP18" s="24">
        <f t="shared" si="10"/>
        <v>1.5403097960320578E-2</v>
      </c>
      <c r="AQ18" s="24">
        <f t="shared" si="10"/>
        <v>1.6026989658460833E-2</v>
      </c>
      <c r="AR18" s="24">
        <f t="shared" si="10"/>
        <v>1.3541901564641856E-2</v>
      </c>
      <c r="AS18" s="24" t="e">
        <f t="shared" si="10"/>
        <v>#DIV/0!</v>
      </c>
      <c r="AT18" s="24">
        <f t="shared" si="10"/>
        <v>1.4991275349669486E-2</v>
      </c>
      <c r="AU18" s="21"/>
      <c r="AV18" s="24">
        <f t="shared" si="16"/>
        <v>0.23470323997921216</v>
      </c>
      <c r="AW18" s="24">
        <f t="shared" si="16"/>
        <v>0.17387643343398085</v>
      </c>
      <c r="AX18" s="24">
        <f t="shared" si="16"/>
        <v>0.2373908119470185</v>
      </c>
      <c r="AY18" s="24">
        <f t="shared" si="16"/>
        <v>0.13214558578270341</v>
      </c>
      <c r="AZ18" s="24">
        <f t="shared" si="16"/>
        <v>0.48007041436424025</v>
      </c>
      <c r="BA18" s="24">
        <f t="shared" si="16"/>
        <v>0.16115224936775507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0.21073503832540297</v>
      </c>
      <c r="BG18" s="24">
        <f t="shared" si="16"/>
        <v>0.22637470737903542</v>
      </c>
      <c r="BH18" s="24">
        <f t="shared" si="16"/>
        <v>0.20187268439237771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0.23471791297366473</v>
      </c>
      <c r="BM18" s="24">
        <f t="shared" si="16"/>
        <v>0.1856918240917198</v>
      </c>
      <c r="BN18" s="24">
        <f t="shared" si="16"/>
        <v>0.1897142727600527</v>
      </c>
      <c r="BO18" s="24">
        <f t="shared" si="16"/>
        <v>0.18349431054215271</v>
      </c>
      <c r="BP18" s="24" t="e">
        <f t="shared" si="16"/>
        <v>#DIV/0!</v>
      </c>
      <c r="BQ18" s="24">
        <f t="shared" si="16"/>
        <v>0.21646824347034221</v>
      </c>
      <c r="BR18" s="21"/>
      <c r="BS18" s="35">
        <f t="shared" si="11"/>
        <v>43101</v>
      </c>
      <c r="BT18" s="24">
        <f t="shared" si="15"/>
        <v>3.544315732605868E-3</v>
      </c>
      <c r="BU18" s="24">
        <f t="shared" si="12"/>
        <v>7.7910575420754634E-4</v>
      </c>
      <c r="BV18" s="24">
        <f t="shared" si="12"/>
        <v>-3.7910899405245289E-4</v>
      </c>
      <c r="BW18" s="24">
        <f t="shared" si="12"/>
        <v>1.1806593246381296E-2</v>
      </c>
      <c r="BX18" s="24">
        <f t="shared" si="12"/>
        <v>7.8979197765803404E-4</v>
      </c>
      <c r="BY18" s="24">
        <f t="shared" si="12"/>
        <v>8.1272683976617646E-4</v>
      </c>
      <c r="BZ18" s="24">
        <f t="shared" si="12"/>
        <v>3.0590539490874605E-3</v>
      </c>
      <c r="CA18" s="24">
        <f t="shared" si="12"/>
        <v>1.6520665755730875E-4</v>
      </c>
      <c r="CB18" s="24">
        <f t="shared" si="12"/>
        <v>2.9320315366503421E-3</v>
      </c>
      <c r="CC18" s="24">
        <f t="shared" si="12"/>
        <v>5.0429076960085665E-5</v>
      </c>
      <c r="CD18" s="24">
        <f t="shared" si="12"/>
        <v>1.5223208305018422E-3</v>
      </c>
      <c r="CE18" s="24">
        <f t="shared" si="12"/>
        <v>5.7895186157438884E-4</v>
      </c>
      <c r="CF18" s="24">
        <f t="shared" si="14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4"/>
        <v>129.20775063000002</v>
      </c>
      <c r="S19" s="19">
        <f t="shared" si="5"/>
        <v>121.91554751847943</v>
      </c>
      <c r="T19" s="19">
        <f t="shared" si="6"/>
        <v>122.2428890271493</v>
      </c>
      <c r="U19" s="19">
        <f t="shared" si="7"/>
        <v>121.24740515191547</v>
      </c>
      <c r="V19" s="19"/>
      <c r="W19" s="20">
        <f t="shared" si="8"/>
        <v>127.15933647320604</v>
      </c>
      <c r="X19" s="21"/>
      <c r="Y19" s="41">
        <f t="shared" si="9"/>
        <v>2.0337944394035246E-2</v>
      </c>
      <c r="Z19" s="24">
        <f t="shared" si="9"/>
        <v>1.9609514374009596E-2</v>
      </c>
      <c r="AA19" s="24">
        <f t="shared" si="9"/>
        <v>1.5691025678910231E-2</v>
      </c>
      <c r="AB19" s="24">
        <f t="shared" si="9"/>
        <v>9.3523794518988179E-3</v>
      </c>
      <c r="AC19" s="24">
        <f t="shared" si="9"/>
        <v>6.1336730381738036E-3</v>
      </c>
      <c r="AD19" s="24">
        <f t="shared" si="9"/>
        <v>1.5643879552608375E-2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2.3848489948169904E-2</v>
      </c>
      <c r="AJ19" s="24">
        <f t="shared" si="9"/>
        <v>2.2013990273945128E-2</v>
      </c>
      <c r="AK19" s="24">
        <f t="shared" si="9"/>
        <v>1.7329341103459628E-2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2.0338168760399178E-2</v>
      </c>
      <c r="AP19" s="24">
        <f t="shared" si="10"/>
        <v>1.6626848863236621E-2</v>
      </c>
      <c r="AQ19" s="24">
        <f t="shared" si="10"/>
        <v>1.4447805340334297E-2</v>
      </c>
      <c r="AR19" s="24">
        <f t="shared" si="10"/>
        <v>1.3117583420172663E-2</v>
      </c>
      <c r="AS19" s="24" t="e">
        <f t="shared" si="10"/>
        <v>#DIV/0!</v>
      </c>
      <c r="AT19" s="24">
        <f t="shared" si="10"/>
        <v>2.4321729440787809E-2</v>
      </c>
      <c r="AU19" s="21"/>
      <c r="AV19" s="24">
        <f t="shared" si="16"/>
        <v>0.23899457915838385</v>
      </c>
      <c r="AW19" s="24">
        <f t="shared" si="16"/>
        <v>0.18163734145461263</v>
      </c>
      <c r="AX19" s="24">
        <f t="shared" si="16"/>
        <v>0.20711112798511722</v>
      </c>
      <c r="AY19" s="24">
        <f t="shared" si="16"/>
        <v>0.12641586471776467</v>
      </c>
      <c r="AZ19" s="24">
        <f t="shared" si="16"/>
        <v>0.46653091685577008</v>
      </c>
      <c r="BA19" s="24">
        <f t="shared" si="16"/>
        <v>0.17683120083647719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0.24314958710995738</v>
      </c>
      <c r="BG19" s="24">
        <f t="shared" si="16"/>
        <v>0.21301819386282439</v>
      </c>
      <c r="BH19" s="24">
        <f t="shared" si="16"/>
        <v>0.20162349026433279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0.23901084834819408</v>
      </c>
      <c r="BM19" s="24">
        <f t="shared" si="16"/>
        <v>0.1867137281160054</v>
      </c>
      <c r="BN19" s="24">
        <f t="shared" si="16"/>
        <v>0.18856052533209833</v>
      </c>
      <c r="BO19" s="24">
        <f t="shared" si="16"/>
        <v>0.18432543252916589</v>
      </c>
      <c r="BP19" s="24" t="e">
        <f t="shared" si="16"/>
        <v>#DIV/0!</v>
      </c>
      <c r="BQ19" s="24">
        <f t="shared" si="16"/>
        <v>0.22653306245009253</v>
      </c>
      <c r="BR19" s="21"/>
      <c r="BS19" s="35">
        <f t="shared" si="11"/>
        <v>43132</v>
      </c>
      <c r="BT19" s="24">
        <f t="shared" si="15"/>
        <v>5.0334786382090274E-3</v>
      </c>
      <c r="BU19" s="24">
        <f t="shared" si="12"/>
        <v>5.4303353936617277E-4</v>
      </c>
      <c r="BV19" s="24">
        <f t="shared" si="12"/>
        <v>1.0817450483809961E-3</v>
      </c>
      <c r="BW19" s="24">
        <f t="shared" si="12"/>
        <v>7.9563027174380278E-4</v>
      </c>
      <c r="BX19" s="24">
        <f t="shared" si="12"/>
        <v>9.4962619531028267E-4</v>
      </c>
      <c r="BY19" s="24">
        <f t="shared" si="12"/>
        <v>8.8089698910924269E-4</v>
      </c>
      <c r="BZ19" s="24">
        <f t="shared" si="12"/>
        <v>5.0693418557801731E-3</v>
      </c>
      <c r="CA19" s="24">
        <f t="shared" si="12"/>
        <v>2.6447236561865468E-3</v>
      </c>
      <c r="CB19" s="24">
        <f t="shared" si="12"/>
        <v>1.1932625130004501E-3</v>
      </c>
      <c r="CC19" s="24">
        <f t="shared" si="12"/>
        <v>5.0988088948695663E-4</v>
      </c>
      <c r="CD19" s="24">
        <f t="shared" si="12"/>
        <v>1.1075842037806143E-3</v>
      </c>
      <c r="CE19" s="24">
        <f t="shared" si="12"/>
        <v>5.2928327580365896E-4</v>
      </c>
      <c r="CF19" s="24">
        <f t="shared" si="14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4"/>
        <v>133.23299622000002</v>
      </c>
      <c r="S20" s="19">
        <f t="shared" si="5"/>
        <v>125.19080340926234</v>
      </c>
      <c r="T20" s="19">
        <f t="shared" si="6"/>
        <v>126.2901063914027</v>
      </c>
      <c r="U20" s="19">
        <f t="shared" si="7"/>
        <v>125.08169491413474</v>
      </c>
      <c r="V20" s="19"/>
      <c r="W20" s="20">
        <f t="shared" si="8"/>
        <v>131.26789174856296</v>
      </c>
      <c r="X20" s="21"/>
      <c r="Y20" s="41">
        <f t="shared" si="9"/>
        <v>3.1149554547516001E-2</v>
      </c>
      <c r="Z20" s="24">
        <f t="shared" si="9"/>
        <v>2.1228697020334808E-2</v>
      </c>
      <c r="AA20" s="24">
        <f t="shared" si="9"/>
        <v>8.204352379844071E-3</v>
      </c>
      <c r="AB20" s="24">
        <f t="shared" si="9"/>
        <v>3.5185466212847238E-2</v>
      </c>
      <c r="AC20" s="24">
        <f t="shared" si="9"/>
        <v>4.836788298063377E-2</v>
      </c>
      <c r="AD20" s="24">
        <f t="shared" si="9"/>
        <v>4.486218419571153E-2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0.18901151266060912</v>
      </c>
      <c r="AJ20" s="24">
        <f t="shared" si="9"/>
        <v>4.1477149495305676E-2</v>
      </c>
      <c r="AK20" s="24">
        <f t="shared" si="9"/>
        <v>1.8277495848200154E-2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3.1153282758761947E-2</v>
      </c>
      <c r="AP20" s="24">
        <f t="shared" si="10"/>
        <v>2.6864956582231425E-2</v>
      </c>
      <c r="AQ20" s="24">
        <f t="shared" si="10"/>
        <v>3.3107998317632559E-2</v>
      </c>
      <c r="AR20" s="24">
        <f t="shared" si="10"/>
        <v>3.1623685120643508E-2</v>
      </c>
      <c r="AS20" s="24" t="e">
        <f t="shared" si="10"/>
        <v>#DIV/0!</v>
      </c>
      <c r="AT20" s="24">
        <f t="shared" si="10"/>
        <v>3.2310291869308783E-2</v>
      </c>
      <c r="AU20" s="21"/>
      <c r="AV20" s="24">
        <f t="shared" si="16"/>
        <v>0.2507935375391841</v>
      </c>
      <c r="AW20" s="24">
        <f t="shared" si="16"/>
        <v>0.18666526893643964</v>
      </c>
      <c r="AX20" s="24">
        <f t="shared" si="16"/>
        <v>0.20328760232699761</v>
      </c>
      <c r="AY20" s="24">
        <f t="shared" si="16"/>
        <v>0.13922117830063985</v>
      </c>
      <c r="AZ20" s="24">
        <f t="shared" si="16"/>
        <v>0.49278036696659266</v>
      </c>
      <c r="BA20" s="24">
        <f t="shared" si="16"/>
        <v>0.2173009967998405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0.27877912092100332</v>
      </c>
      <c r="BG20" s="24">
        <f t="shared" si="16"/>
        <v>0.26577921566879792</v>
      </c>
      <c r="BH20" s="24">
        <f t="shared" si="16"/>
        <v>0.1992574978617816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0.25081153006052914</v>
      </c>
      <c r="BM20" s="24">
        <f t="shared" si="16"/>
        <v>0.19849388254044009</v>
      </c>
      <c r="BN20" s="24">
        <f t="shared" si="16"/>
        <v>0.20713016591559263</v>
      </c>
      <c r="BO20" s="24">
        <f t="shared" si="16"/>
        <v>0.19719805412479086</v>
      </c>
      <c r="BP20" s="24" t="e">
        <f t="shared" si="16"/>
        <v>#DIV/0!</v>
      </c>
      <c r="BQ20" s="24">
        <f t="shared" si="16"/>
        <v>0.23542241109796391</v>
      </c>
      <c r="BR20" s="21"/>
      <c r="BS20" s="35">
        <f t="shared" si="11"/>
        <v>43160</v>
      </c>
      <c r="BT20" s="24">
        <f t="shared" si="15"/>
        <v>5.4452092283854524E-3</v>
      </c>
      <c r="BU20" s="24">
        <f t="shared" si="12"/>
        <v>2.8264232924708196E-4</v>
      </c>
      <c r="BV20" s="24">
        <f t="shared" si="12"/>
        <v>4.0259175872271935E-3</v>
      </c>
      <c r="BW20" s="24">
        <f t="shared" si="12"/>
        <v>6.1867049209129487E-3</v>
      </c>
      <c r="BX20" s="24">
        <f t="shared" si="12"/>
        <v>2.7107287062412885E-3</v>
      </c>
      <c r="BY20" s="24">
        <f t="shared" si="12"/>
        <v>1.1546553286735828E-3</v>
      </c>
      <c r="BZ20" s="24">
        <f t="shared" si="12"/>
        <v>2.0417857726091047E-3</v>
      </c>
      <c r="CA20" s="24">
        <f t="shared" si="12"/>
        <v>9.1170227010108735E-4</v>
      </c>
      <c r="CB20" s="24">
        <f t="shared" si="12"/>
        <v>1.6926065955294449E-3</v>
      </c>
      <c r="CC20" s="24">
        <f t="shared" si="12"/>
        <v>4.0549711042159884E-3</v>
      </c>
      <c r="CD20" s="24">
        <f t="shared" si="12"/>
        <v>2.0902570087852112E-3</v>
      </c>
      <c r="CE20" s="24">
        <f t="shared" si="12"/>
        <v>5.5659634211183877E-4</v>
      </c>
      <c r="CF20" s="24">
        <f t="shared" si="14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4"/>
        <v>136.86108397000001</v>
      </c>
      <c r="S21" s="19">
        <f t="shared" si="5"/>
        <v>128.29186468547294</v>
      </c>
      <c r="T21" s="19">
        <f t="shared" si="6"/>
        <v>129.60089097850678</v>
      </c>
      <c r="U21" s="19">
        <f t="shared" si="7"/>
        <v>128.47461588507264</v>
      </c>
      <c r="V21" s="19"/>
      <c r="W21" s="20">
        <f t="shared" si="8"/>
        <v>134.32531678101245</v>
      </c>
      <c r="X21" s="21"/>
      <c r="Y21" s="41">
        <f t="shared" si="9"/>
        <v>2.7230271769806302E-2</v>
      </c>
      <c r="Z21" s="24">
        <f t="shared" si="9"/>
        <v>2.4040581194807897E-2</v>
      </c>
      <c r="AA21" s="24">
        <f t="shared" si="9"/>
        <v>1.5897700667135695E-2</v>
      </c>
      <c r="AB21" s="24">
        <f t="shared" si="9"/>
        <v>4.1689633507853374E-2</v>
      </c>
      <c r="AC21" s="24">
        <f t="shared" si="9"/>
        <v>5.4882991225503108E-2</v>
      </c>
      <c r="AD21" s="24">
        <f t="shared" si="9"/>
        <v>2.5388051444167337E-2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-9.4992837489327187E-4</v>
      </c>
      <c r="AJ21" s="24">
        <f t="shared" si="9"/>
        <v>2.1133692403346949E-2</v>
      </c>
      <c r="AK21" s="24">
        <f t="shared" si="9"/>
        <v>1.7090473630340552E-2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2.7231150337632126E-2</v>
      </c>
      <c r="AP21" s="24">
        <f t="shared" si="10"/>
        <v>2.4770679568792975E-2</v>
      </c>
      <c r="AQ21" s="24">
        <f t="shared" si="10"/>
        <v>2.6215708274432759E-2</v>
      </c>
      <c r="AR21" s="24">
        <f t="shared" si="10"/>
        <v>2.712563955315006E-2</v>
      </c>
      <c r="AS21" s="24" t="e">
        <f t="shared" si="10"/>
        <v>#DIV/0!</v>
      </c>
      <c r="AT21" s="24">
        <f t="shared" si="10"/>
        <v>2.3291491862349911E-2</v>
      </c>
      <c r="AU21" s="21"/>
      <c r="AV21" s="24">
        <f t="shared" si="16"/>
        <v>0.25960569415848989</v>
      </c>
      <c r="AW21" s="24">
        <f t="shared" si="16"/>
        <v>0.19792239460281458</v>
      </c>
      <c r="AX21" s="24">
        <f t="shared" si="16"/>
        <v>0.18778279305156587</v>
      </c>
      <c r="AY21" s="24">
        <f t="shared" si="16"/>
        <v>0.17579141452344915</v>
      </c>
      <c r="AZ21" s="24">
        <f t="shared" si="16"/>
        <v>0.52228689883774804</v>
      </c>
      <c r="BA21" s="24">
        <f t="shared" si="16"/>
        <v>0.23197106572148529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0.27378591323822499</v>
      </c>
      <c r="BG21" s="24">
        <f t="shared" si="16"/>
        <v>0.26581241741271877</v>
      </c>
      <c r="BH21" s="24">
        <f t="shared" si="16"/>
        <v>0.19239695694518466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0.25962275568433246</v>
      </c>
      <c r="BM21" s="24">
        <f t="shared" si="16"/>
        <v>0.20677756061852914</v>
      </c>
      <c r="BN21" s="24">
        <f t="shared" si="16"/>
        <v>0.21550679181211296</v>
      </c>
      <c r="BO21" s="24">
        <f t="shared" si="16"/>
        <v>0.20696842664554738</v>
      </c>
      <c r="BP21" s="24" t="e">
        <f t="shared" si="16"/>
        <v>#DIV/0!</v>
      </c>
      <c r="BQ21" s="24">
        <f t="shared" si="16"/>
        <v>0.24033367629676317</v>
      </c>
      <c r="BR21" s="21"/>
      <c r="BS21" s="35">
        <f t="shared" si="11"/>
        <v>43191</v>
      </c>
      <c r="BT21" s="24">
        <f t="shared" si="15"/>
        <v>6.1071353835160528E-3</v>
      </c>
      <c r="BU21" s="24">
        <f t="shared" si="12"/>
        <v>5.3549340090549799E-4</v>
      </c>
      <c r="BV21" s="24">
        <f t="shared" si="12"/>
        <v>4.7887939989671975E-3</v>
      </c>
      <c r="BW21" s="24">
        <f t="shared" si="12"/>
        <v>7.1372703226891005E-3</v>
      </c>
      <c r="BX21" s="24">
        <f t="shared" si="12"/>
        <v>1.5544342732589555E-3</v>
      </c>
      <c r="BY21" s="24">
        <f t="shared" si="12"/>
        <v>1.1832333311316309E-3</v>
      </c>
      <c r="BZ21" s="24">
        <f t="shared" si="12"/>
        <v>3.4941453301949015E-3</v>
      </c>
      <c r="CA21" s="24">
        <f t="shared" si="12"/>
        <v>1.0918228872691489E-5</v>
      </c>
      <c r="CB21" s="24">
        <f t="shared" si="12"/>
        <v>8.5409673768149905E-4</v>
      </c>
      <c r="CC21" s="24">
        <f t="shared" si="12"/>
        <v>-2.3499291453001564E-5</v>
      </c>
      <c r="CD21" s="24">
        <f t="shared" si="12"/>
        <v>1.0757076463029475E-3</v>
      </c>
      <c r="CE21" s="24">
        <f t="shared" si="12"/>
        <v>5.1395162065114301E-4</v>
      </c>
      <c r="CF21" s="24">
        <f t="shared" si="14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4"/>
        <v>139.58101182000001</v>
      </c>
      <c r="S22" s="19">
        <f t="shared" si="5"/>
        <v>131.03999239704331</v>
      </c>
      <c r="T22" s="19">
        <f t="shared" si="6"/>
        <v>131.9271725678733</v>
      </c>
      <c r="U22" s="19">
        <f t="shared" si="7"/>
        <v>130.8578178996037</v>
      </c>
      <c r="V22" s="19"/>
      <c r="W22" s="20">
        <f t="shared" si="8"/>
        <v>137.3339834600408</v>
      </c>
      <c r="X22" s="21"/>
      <c r="Y22" s="41">
        <f t="shared" ref="Y22:AN49" si="18">+B22/B21-1</f>
        <v>1.9874570997886032E-2</v>
      </c>
      <c r="Z22" s="24">
        <f t="shared" si="18"/>
        <v>2.6103748610050381E-2</v>
      </c>
      <c r="AA22" s="24">
        <f t="shared" si="18"/>
        <v>2.0714242942095229E-2</v>
      </c>
      <c r="AB22" s="24">
        <f t="shared" ref="AB22:AB35" si="19">+E22/E21-1</f>
        <v>9.1981050520419938E-3</v>
      </c>
      <c r="AC22" s="24">
        <f t="shared" ref="AC22:AC35" si="20">+F22/F21-1</f>
        <v>-1.5026527600647821E-4</v>
      </c>
      <c r="AD22" s="24">
        <f t="shared" ref="AD22:AD35" si="21">+G22/G21-1</f>
        <v>2.2592671770789163E-2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7.1140991568827694E-3</v>
      </c>
      <c r="AJ22" s="24">
        <f t="shared" ref="AJ22:AJ35" si="27">+M22/M21-1</f>
        <v>1.4576617843188755E-2</v>
      </c>
      <c r="AK22" s="24">
        <f t="shared" ref="AK22:AK35" si="28">+N22/N21-1</f>
        <v>1.9866988343950176E-2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1.9873639540924692E-2</v>
      </c>
      <c r="AP22" s="24">
        <f>+S22/S21-1</f>
        <v>2.1420903954493253E-2</v>
      </c>
      <c r="AQ22" s="24">
        <f>+T22/T21-1</f>
        <v>1.7949580221267913E-2</v>
      </c>
      <c r="AR22" s="24">
        <f t="shared" ref="AP22:AT37" si="32">+U22/U21-1</f>
        <v>1.8549983575455675E-2</v>
      </c>
      <c r="AS22" s="24" t="e">
        <f t="shared" si="32"/>
        <v>#DIV/0!</v>
      </c>
      <c r="AT22" s="24">
        <f t="shared" si="32"/>
        <v>2.2398359081730712E-2</v>
      </c>
      <c r="AU22" s="21"/>
      <c r="AV22" s="24">
        <f t="shared" si="16"/>
        <v>0.26326978894865327</v>
      </c>
      <c r="AW22" s="24">
        <f t="shared" si="16"/>
        <v>0.20499165393380392</v>
      </c>
      <c r="AX22" s="24">
        <f t="shared" si="16"/>
        <v>0.19018713549755839</v>
      </c>
      <c r="AY22" s="24">
        <f t="shared" si="16"/>
        <v>0.17328168838951741</v>
      </c>
      <c r="AZ22" s="24">
        <f t="shared" si="16"/>
        <v>0.4744132627178832</v>
      </c>
      <c r="BA22" s="24">
        <f t="shared" si="16"/>
        <v>0.23371293498778423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0.28073844594114639</v>
      </c>
      <c r="BG22" s="24">
        <f t="shared" si="16"/>
        <v>0.28057140952373882</v>
      </c>
      <c r="BH22" s="24">
        <f t="shared" si="16"/>
        <v>0.20482269890902138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0.26328341920870035</v>
      </c>
      <c r="BM22" s="24">
        <f t="shared" si="16"/>
        <v>0.2106610558518005</v>
      </c>
      <c r="BN22" s="24">
        <f t="shared" si="16"/>
        <v>0.21711520993967492</v>
      </c>
      <c r="BO22" s="24">
        <f t="shared" si="16"/>
        <v>0.20651445240003063</v>
      </c>
      <c r="BP22" s="24" t="e">
        <f t="shared" si="16"/>
        <v>#DIV/0!</v>
      </c>
      <c r="BQ22" s="24">
        <f t="shared" si="16"/>
        <v>0.25136455921472067</v>
      </c>
      <c r="BR22" s="21"/>
      <c r="BS22" s="35">
        <f t="shared" si="11"/>
        <v>43221</v>
      </c>
      <c r="BT22" s="24">
        <f t="shared" si="15"/>
        <v>6.6106600038141868E-3</v>
      </c>
      <c r="BU22" s="24">
        <f t="shared" si="15"/>
        <v>6.9003487548800833E-4</v>
      </c>
      <c r="BV22" s="24">
        <f t="shared" si="15"/>
        <v>1.0714378302229509E-3</v>
      </c>
      <c r="BW22" s="24">
        <f t="shared" si="15"/>
        <v>-2.0067325109252964E-5</v>
      </c>
      <c r="BX22" s="24">
        <f t="shared" si="15"/>
        <v>1.3808007990746673E-3</v>
      </c>
      <c r="BY22" s="24">
        <f t="shared" si="15"/>
        <v>1.5248764598128166E-3</v>
      </c>
      <c r="BZ22" s="24">
        <f t="shared" si="15"/>
        <v>3.9411321052504793E-3</v>
      </c>
      <c r="CA22" s="24">
        <f t="shared" si="15"/>
        <v>9.4584698187833425E-4</v>
      </c>
      <c r="CB22" s="24">
        <f t="shared" si="15"/>
        <v>2.2290627605340671E-3</v>
      </c>
      <c r="CC22" s="24">
        <f t="shared" si="15"/>
        <v>1.7116038998000159E-4</v>
      </c>
      <c r="CD22" s="24">
        <f t="shared" si="15"/>
        <v>7.3754825246258153E-4</v>
      </c>
      <c r="CE22" s="24">
        <f t="shared" si="15"/>
        <v>5.9155067686797512E-4</v>
      </c>
      <c r="CF22" s="24">
        <f t="shared" si="14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4"/>
        <v>144.14543405000001</v>
      </c>
      <c r="S23" s="19">
        <f t="shared" si="5"/>
        <v>135.63907806607332</v>
      </c>
      <c r="T23" s="19">
        <f t="shared" si="6"/>
        <v>135.95253133484161</v>
      </c>
      <c r="U23" s="19">
        <f t="shared" si="7"/>
        <v>135.05259815059443</v>
      </c>
      <c r="V23" s="19"/>
      <c r="W23" s="20">
        <f t="shared" si="8"/>
        <v>142.34781487112923</v>
      </c>
      <c r="X23" s="21"/>
      <c r="Y23" s="41">
        <f t="shared" si="18"/>
        <v>3.2703507636931972E-2</v>
      </c>
      <c r="Z23" s="24">
        <f t="shared" si="18"/>
        <v>4.4828533040034868E-2</v>
      </c>
      <c r="AA23" s="24">
        <f t="shared" si="18"/>
        <v>6.6848982072318375E-3</v>
      </c>
      <c r="AB23" s="24">
        <f t="shared" si="19"/>
        <v>1.4498527835659303E-2</v>
      </c>
      <c r="AC23" s="24">
        <f t="shared" si="20"/>
        <v>4.4822115326388356E-3</v>
      </c>
      <c r="AD23" s="24">
        <f t="shared" si="21"/>
        <v>4.5680311335535517E-2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5.5651108515886172E-4</v>
      </c>
      <c r="AJ23" s="24">
        <f t="shared" si="27"/>
        <v>2.180385998096912E-2</v>
      </c>
      <c r="AK23" s="24">
        <f t="shared" si="28"/>
        <v>4.099990631355932E-2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3.2700882236662343E-2</v>
      </c>
      <c r="AP23" s="24">
        <f t="shared" si="32"/>
        <v>3.5096809644914018E-2</v>
      </c>
      <c r="AQ23" s="24">
        <f t="shared" si="32"/>
        <v>3.0511976332225021E-2</v>
      </c>
      <c r="AR23" s="24">
        <f t="shared" si="32"/>
        <v>3.2056015592503817E-2</v>
      </c>
      <c r="AS23" s="24" t="e">
        <f t="shared" si="32"/>
        <v>#DIV/0!</v>
      </c>
      <c r="AT23" s="24">
        <f t="shared" si="32"/>
        <v>3.6508308320840843E-2</v>
      </c>
      <c r="AU23" s="21"/>
      <c r="AV23" s="24">
        <f t="shared" si="16"/>
        <v>0.29038871098991903</v>
      </c>
      <c r="AW23" s="24">
        <f t="shared" si="16"/>
        <v>0.25518213330343564</v>
      </c>
      <c r="AX23" s="24">
        <f t="shared" si="16"/>
        <v>0.18455361038515083</v>
      </c>
      <c r="AY23" s="24">
        <f t="shared" si="16"/>
        <v>0.17519079600796039</v>
      </c>
      <c r="AZ23" s="24">
        <f t="shared" si="16"/>
        <v>0.46270989836057419</v>
      </c>
      <c r="BA23" s="24">
        <f t="shared" si="16"/>
        <v>0.26646954837776216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0.27897453497262092</v>
      </c>
      <c r="BG23" s="24">
        <f t="shared" si="16"/>
        <v>0.29498059591391645</v>
      </c>
      <c r="BH23" s="24">
        <f t="shared" si="16"/>
        <v>0.23036574410592792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0.29087846648370608</v>
      </c>
      <c r="BM23" s="24">
        <f t="shared" si="16"/>
        <v>0.23972827867564539</v>
      </c>
      <c r="BN23" s="24">
        <f t="shared" si="16"/>
        <v>0.2335879728681769</v>
      </c>
      <c r="BO23" s="24">
        <f t="shared" si="16"/>
        <v>0.22340623287796779</v>
      </c>
      <c r="BP23" s="24" t="e">
        <f t="shared" si="16"/>
        <v>#DIV/0!</v>
      </c>
      <c r="BQ23" s="24">
        <f t="shared" si="16"/>
        <v>0.27918291374197368</v>
      </c>
      <c r="BR23" s="21"/>
      <c r="BS23" s="35">
        <f t="shared" si="11"/>
        <v>43252</v>
      </c>
      <c r="BT23" s="24">
        <f t="shared" si="15"/>
        <v>1.1421969102647018E-2</v>
      </c>
      <c r="BU23" s="24">
        <f t="shared" si="15"/>
        <v>2.2287132025537005E-4</v>
      </c>
      <c r="BV23" s="24">
        <f t="shared" si="15"/>
        <v>1.6711759635989177E-3</v>
      </c>
      <c r="BW23" s="24">
        <f t="shared" si="15"/>
        <v>5.8682846832208116E-4</v>
      </c>
      <c r="BX23" s="24">
        <f t="shared" si="15"/>
        <v>2.7992932998897302E-3</v>
      </c>
      <c r="BY23" s="24">
        <f t="shared" si="15"/>
        <v>1.9933231025166518E-3</v>
      </c>
      <c r="BZ23" s="24">
        <f t="shared" si="15"/>
        <v>7.9253766523879384E-3</v>
      </c>
      <c r="CA23" s="24">
        <f t="shared" si="15"/>
        <v>3.4030433097408498E-4</v>
      </c>
      <c r="CB23" s="24">
        <f t="shared" si="15"/>
        <v>3.4088659913467821E-3</v>
      </c>
      <c r="CC23" s="24">
        <f t="shared" si="15"/>
        <v>1.3221754384457179E-5</v>
      </c>
      <c r="CD23" s="24">
        <f t="shared" si="15"/>
        <v>1.0975015457273811E-3</v>
      </c>
      <c r="CE23" s="24">
        <f t="shared" si="15"/>
        <v>1.2207860390905986E-3</v>
      </c>
      <c r="CF23" s="24">
        <f t="shared" si="14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4"/>
        <v>148.78827125999999</v>
      </c>
      <c r="S24" s="19">
        <f t="shared" si="5"/>
        <v>139.80456979936642</v>
      </c>
      <c r="T24" s="19">
        <f t="shared" si="6"/>
        <v>139.1669107748869</v>
      </c>
      <c r="U24" s="19">
        <f t="shared" si="7"/>
        <v>138.3658395310436</v>
      </c>
      <c r="V24" s="19"/>
      <c r="W24" s="20">
        <f t="shared" si="8"/>
        <v>147.048774281476</v>
      </c>
      <c r="X24" s="21"/>
      <c r="Y24" s="41">
        <f t="shared" si="18"/>
        <v>3.2209680664340157E-2</v>
      </c>
      <c r="Z24" s="24">
        <f t="shared" si="18"/>
        <v>4.0106626193399109E-2</v>
      </c>
      <c r="AA24" s="24">
        <f t="shared" si="18"/>
        <v>2.8695836682974152E-2</v>
      </c>
      <c r="AB24" s="24">
        <f t="shared" si="19"/>
        <v>-4.7928366649647725E-3</v>
      </c>
      <c r="AC24" s="24">
        <f t="shared" si="20"/>
        <v>1.9043041537692762E-2</v>
      </c>
      <c r="AD24" s="24">
        <f t="shared" si="21"/>
        <v>4.5439432885881592E-2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1.2581619270903621E-2</v>
      </c>
      <c r="AJ24" s="24">
        <f t="shared" si="27"/>
        <v>1.8576006940439482E-2</v>
      </c>
      <c r="AK24" s="24">
        <f t="shared" si="28"/>
        <v>2.8982530500860193E-2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3.2209394911458133E-2</v>
      </c>
      <c r="AP24" s="24">
        <f t="shared" si="32"/>
        <v>3.0710115349383171E-2</v>
      </c>
      <c r="AQ24" s="24">
        <f t="shared" si="32"/>
        <v>2.3643395297499037E-2</v>
      </c>
      <c r="AR24" s="24">
        <f t="shared" si="32"/>
        <v>2.453297030801771E-2</v>
      </c>
      <c r="AS24" s="24" t="e">
        <f t="shared" si="32"/>
        <v>#DIV/0!</v>
      </c>
      <c r="AT24" s="24">
        <f t="shared" si="32"/>
        <v>3.3024457836621224E-2</v>
      </c>
      <c r="AU24" s="21"/>
      <c r="AV24" s="24">
        <f t="shared" si="16"/>
        <v>0.31229289503741886</v>
      </c>
      <c r="AW24" s="24">
        <f t="shared" si="16"/>
        <v>0.29613762727082027</v>
      </c>
      <c r="AX24" s="24">
        <f t="shared" si="16"/>
        <v>0.18829842873195579</v>
      </c>
      <c r="AY24" s="24">
        <f t="shared" si="16"/>
        <v>0.17225804243098786</v>
      </c>
      <c r="AZ24" s="24">
        <f t="shared" si="16"/>
        <v>0.45725006994695017</v>
      </c>
      <c r="BA24" s="24">
        <f t="shared" si="16"/>
        <v>0.30099463948191985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0.28652362960609445</v>
      </c>
      <c r="BG24" s="24">
        <f t="shared" si="16"/>
        <v>0.28402755352724052</v>
      </c>
      <c r="BH24" s="24">
        <f t="shared" si="16"/>
        <v>0.25729004269115685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0.31230308811771312</v>
      </c>
      <c r="BM24" s="24">
        <f t="shared" si="16"/>
        <v>0.26366445471354738</v>
      </c>
      <c r="BN24" s="24">
        <f t="shared" si="16"/>
        <v>0.24687436633153159</v>
      </c>
      <c r="BO24" s="24">
        <f t="shared" si="16"/>
        <v>0.24060934335059647</v>
      </c>
      <c r="BP24" s="24" t="e">
        <f t="shared" si="16"/>
        <v>#DIV/0!</v>
      </c>
      <c r="BQ24" s="24">
        <f t="shared" si="16"/>
        <v>0.3005828654855951</v>
      </c>
      <c r="BR24" s="21"/>
      <c r="BS24" s="35">
        <f t="shared" si="11"/>
        <v>43282</v>
      </c>
      <c r="BT24" s="24">
        <f t="shared" si="15"/>
        <v>1.033884337081924E-2</v>
      </c>
      <c r="BU24" s="24">
        <f t="shared" si="15"/>
        <v>9.3260165252561733E-4</v>
      </c>
      <c r="BV24" s="24">
        <f t="shared" si="15"/>
        <v>-5.4270856024918974E-4</v>
      </c>
      <c r="BW24" s="24">
        <f t="shared" si="15"/>
        <v>2.4250558126305216E-3</v>
      </c>
      <c r="BX24" s="24">
        <f t="shared" si="15"/>
        <v>2.8195222799580998E-3</v>
      </c>
      <c r="BY24" s="24">
        <f t="shared" si="15"/>
        <v>1.1219858057623341E-3</v>
      </c>
      <c r="BZ24" s="24">
        <f t="shared" si="15"/>
        <v>8.933042742276763E-3</v>
      </c>
      <c r="CA24" s="24">
        <f t="shared" si="15"/>
        <v>2.8353981809730889E-4</v>
      </c>
      <c r="CB24" s="24">
        <f t="shared" si="15"/>
        <v>3.8133874693880507E-3</v>
      </c>
      <c r="CC24" s="24">
        <f t="shared" si="15"/>
        <v>2.8961281505171928E-4</v>
      </c>
      <c r="CD24" s="24">
        <f t="shared" si="15"/>
        <v>9.2515821094330051E-4</v>
      </c>
      <c r="CE24" s="24">
        <f t="shared" si="15"/>
        <v>8.698973935605624E-4</v>
      </c>
      <c r="CF24" s="24">
        <f t="shared" si="14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4"/>
        <v>154.21278006</v>
      </c>
      <c r="S25" s="19">
        <f t="shared" si="5"/>
        <v>144.51016942223563</v>
      </c>
      <c r="T25" s="19">
        <f t="shared" si="6"/>
        <v>142.94168605769229</v>
      </c>
      <c r="U25" s="19">
        <f t="shared" si="7"/>
        <v>142.0856668097754</v>
      </c>
      <c r="V25" s="19"/>
      <c r="W25" s="20">
        <f t="shared" si="8"/>
        <v>152.51169961060634</v>
      </c>
      <c r="X25" s="21"/>
      <c r="Y25" s="41">
        <f t="shared" si="18"/>
        <v>3.6458452352307713E-2</v>
      </c>
      <c r="Z25" s="24">
        <f t="shared" si="18"/>
        <v>4.4262861709519541E-2</v>
      </c>
      <c r="AA25" s="24">
        <f t="shared" si="18"/>
        <v>1.5337071307176986E-2</v>
      </c>
      <c r="AB25" s="24">
        <f t="shared" si="19"/>
        <v>1.8127174345407449E-2</v>
      </c>
      <c r="AC25" s="24">
        <f t="shared" si="20"/>
        <v>2.5948113453619248E-2</v>
      </c>
      <c r="AD25" s="24">
        <f t="shared" si="21"/>
        <v>4.5748754166205607E-2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6.3463902339491174E-3</v>
      </c>
      <c r="AJ25" s="24">
        <f t="shared" si="27"/>
        <v>2.8499713078480315E-2</v>
      </c>
      <c r="AK25" s="24">
        <f t="shared" si="28"/>
        <v>4.6492961094343643E-2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3.6457905949595748E-2</v>
      </c>
      <c r="AP25" s="24">
        <f t="shared" si="32"/>
        <v>3.3658410662986249E-2</v>
      </c>
      <c r="AQ25" s="24">
        <f t="shared" si="32"/>
        <v>2.7124086191087304E-2</v>
      </c>
      <c r="AR25" s="24">
        <f t="shared" si="32"/>
        <v>2.6884000352538129E-2</v>
      </c>
      <c r="AS25" s="24" t="e">
        <f t="shared" si="32"/>
        <v>#DIV/0!</v>
      </c>
      <c r="AT25" s="24">
        <f t="shared" si="32"/>
        <v>3.7150430908545973E-2</v>
      </c>
      <c r="AU25" s="21"/>
      <c r="AV25" s="24">
        <f t="shared" si="16"/>
        <v>0.33742831967085141</v>
      </c>
      <c r="AW25" s="24">
        <f t="shared" si="16"/>
        <v>0.33138903568145128</v>
      </c>
      <c r="AX25" s="24">
        <f t="shared" si="16"/>
        <v>0.19246618517990921</v>
      </c>
      <c r="AY25" s="24">
        <f t="shared" si="16"/>
        <v>0.17056350591217972</v>
      </c>
      <c r="AZ25" s="24">
        <f t="shared" si="16"/>
        <v>0.45487388023617803</v>
      </c>
      <c r="BA25" s="24">
        <f t="shared" si="16"/>
        <v>0.34841653072911316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0.28246636134962078</v>
      </c>
      <c r="BG25" s="24">
        <f t="shared" si="16"/>
        <v>0.30317413230495394</v>
      </c>
      <c r="BH25" s="24">
        <f t="shared" si="16"/>
        <v>0.29051811943702455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0.33743762955771239</v>
      </c>
      <c r="BM25" s="24">
        <f t="shared" si="16"/>
        <v>0.28622797798265953</v>
      </c>
      <c r="BN25" s="24">
        <f t="shared" si="16"/>
        <v>0.26165949357117024</v>
      </c>
      <c r="BO25" s="24">
        <f t="shared" si="16"/>
        <v>0.25467269960757988</v>
      </c>
      <c r="BP25" s="24" t="e">
        <f t="shared" si="16"/>
        <v>#DIV/0!</v>
      </c>
      <c r="BQ25" s="24">
        <f t="shared" si="16"/>
        <v>0.32818235137997331</v>
      </c>
      <c r="BR25" s="21"/>
      <c r="BS25" s="35">
        <f t="shared" si="11"/>
        <v>43313</v>
      </c>
      <c r="BT25" s="24">
        <f t="shared" si="15"/>
        <v>1.149754848917035E-2</v>
      </c>
      <c r="BU25" s="24">
        <f t="shared" si="15"/>
        <v>4.9675103403684683E-4</v>
      </c>
      <c r="BV25" s="24">
        <f t="shared" si="15"/>
        <v>1.9790178901481111E-3</v>
      </c>
      <c r="BW25" s="24">
        <f t="shared" si="15"/>
        <v>3.2622392728338199E-3</v>
      </c>
      <c r="BX25" s="24">
        <f t="shared" si="15"/>
        <v>2.8750993038314152E-3</v>
      </c>
      <c r="BY25" s="24">
        <f t="shared" si="15"/>
        <v>1.5319183685539902E-3</v>
      </c>
      <c r="BZ25" s="24">
        <f t="shared" si="15"/>
        <v>7.563721537942456E-3</v>
      </c>
      <c r="CA25" s="24">
        <f t="shared" si="15"/>
        <v>2.9920038740256097E-3</v>
      </c>
      <c r="CB25" s="24">
        <f t="shared" si="15"/>
        <v>1.3251516609783969E-3</v>
      </c>
      <c r="CC25" s="24">
        <f t="shared" si="15"/>
        <v>1.4330789631806097E-4</v>
      </c>
      <c r="CD25" s="24">
        <f t="shared" si="15"/>
        <v>1.4006500620354849E-3</v>
      </c>
      <c r="CE25" s="24">
        <f t="shared" si="15"/>
        <v>1.3911021078624438E-3</v>
      </c>
      <c r="CF25" s="24">
        <f t="shared" si="14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4"/>
        <v>164.33488928</v>
      </c>
      <c r="S26" s="19">
        <f t="shared" si="5"/>
        <v>153.28860532508679</v>
      </c>
      <c r="T26" s="19">
        <f t="shared" si="6"/>
        <v>151.07606023755656</v>
      </c>
      <c r="U26" s="19">
        <f t="shared" si="7"/>
        <v>150.47188923381768</v>
      </c>
      <c r="V26" s="19"/>
      <c r="W26" s="20">
        <f t="shared" si="8"/>
        <v>163.02219597626555</v>
      </c>
      <c r="X26" s="21"/>
      <c r="Y26" s="41">
        <f t="shared" si="18"/>
        <v>6.564023285085363E-2</v>
      </c>
      <c r="Z26" s="24">
        <f t="shared" si="18"/>
        <v>6.7805814315444524E-2</v>
      </c>
      <c r="AA26" s="24">
        <f t="shared" si="18"/>
        <v>4.217451360072455E-2</v>
      </c>
      <c r="AB26" s="24">
        <f t="shared" si="19"/>
        <v>4.4966108947485983E-2</v>
      </c>
      <c r="AC26" s="24">
        <f t="shared" si="20"/>
        <v>6.1170518087428016E-2</v>
      </c>
      <c r="AD26" s="24">
        <f t="shared" si="21"/>
        <v>8.1504246526984625E-2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1.0820099769430103E-2</v>
      </c>
      <c r="AJ26" s="24">
        <f t="shared" si="27"/>
        <v>4.4805568070595214E-2</v>
      </c>
      <c r="AK26" s="24">
        <f t="shared" si="28"/>
        <v>7.1143421184771238E-2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6.5637291643803941E-2</v>
      </c>
      <c r="AP26" s="24">
        <f t="shared" si="32"/>
        <v>6.0746146364287767E-2</v>
      </c>
      <c r="AQ26" s="24">
        <f t="shared" si="32"/>
        <v>5.690694159421894E-2</v>
      </c>
      <c r="AR26" s="24">
        <f t="shared" si="32"/>
        <v>5.9022296986998457E-2</v>
      </c>
      <c r="AS26" s="24" t="e">
        <f t="shared" si="32"/>
        <v>#DIV/0!</v>
      </c>
      <c r="AT26" s="24">
        <f t="shared" si="32"/>
        <v>6.8916000493697505E-2</v>
      </c>
      <c r="AU26" s="21"/>
      <c r="AV26" s="24">
        <f t="shared" si="16"/>
        <v>0.4070243033704497</v>
      </c>
      <c r="AW26" s="24">
        <f t="shared" si="16"/>
        <v>0.39872689152314544</v>
      </c>
      <c r="AX26" s="24">
        <f t="shared" si="16"/>
        <v>0.23845727517230353</v>
      </c>
      <c r="AY26" s="24">
        <f t="shared" si="16"/>
        <v>0.22344120548651381</v>
      </c>
      <c r="AZ26" s="24">
        <f t="shared" si="16"/>
        <v>0.52145496797894975</v>
      </c>
      <c r="BA26" s="24">
        <f t="shared" si="16"/>
        <v>0.45115500664664721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0.26932355899996274</v>
      </c>
      <c r="BG26" s="24">
        <f t="shared" si="16"/>
        <v>0.34608399160727932</v>
      </c>
      <c r="BH26" s="24">
        <f t="shared" si="16"/>
        <v>0.35844652061304916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0.40702953081339666</v>
      </c>
      <c r="BM26" s="24">
        <f t="shared" si="16"/>
        <v>0.34974558851227089</v>
      </c>
      <c r="BN26" s="24">
        <f t="shared" si="16"/>
        <v>0.32370518303722906</v>
      </c>
      <c r="BO26" s="24">
        <f t="shared" si="16"/>
        <v>0.31992082921426879</v>
      </c>
      <c r="BP26" s="24" t="e">
        <f t="shared" si="16"/>
        <v>#DIV/0!</v>
      </c>
      <c r="BQ26" s="24">
        <f t="shared" si="16"/>
        <v>0.40342280158379618</v>
      </c>
      <c r="BR26" s="21"/>
      <c r="BS26" s="35">
        <f t="shared" si="11"/>
        <v>43344</v>
      </c>
      <c r="BT26" s="24">
        <f t="shared" si="15"/>
        <v>1.7745597732447212E-2</v>
      </c>
      <c r="BU26" s="24">
        <f t="shared" si="15"/>
        <v>1.3381499160561939E-3</v>
      </c>
      <c r="BV26" s="24">
        <f t="shared" si="15"/>
        <v>4.8223091453683765E-3</v>
      </c>
      <c r="BW26" s="24">
        <f t="shared" si="15"/>
        <v>7.6124715404872556E-3</v>
      </c>
      <c r="BX26" s="24">
        <f t="shared" si="15"/>
        <v>5.1680805367734801E-3</v>
      </c>
      <c r="BY26" s="24">
        <f t="shared" si="15"/>
        <v>2.2963962199671491E-3</v>
      </c>
      <c r="BZ26" s="24">
        <f t="shared" si="15"/>
        <v>1.757458755997492E-2</v>
      </c>
      <c r="CA26" s="24">
        <f t="shared" si="15"/>
        <v>1.820164411845425E-4</v>
      </c>
      <c r="CB26" s="24">
        <f t="shared" si="15"/>
        <v>4.3271273060230065E-3</v>
      </c>
      <c r="CC26" s="24">
        <f t="shared" si="15"/>
        <v>2.3723032767590931E-4</v>
      </c>
      <c r="CD26" s="24">
        <f t="shared" si="15"/>
        <v>2.1851105924831278E-3</v>
      </c>
      <c r="CE26" s="24">
        <f t="shared" si="15"/>
        <v>2.1492699255497242E-3</v>
      </c>
      <c r="CF26" s="24">
        <f t="shared" si="14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4"/>
        <v>173.87006239999994</v>
      </c>
      <c r="S27" s="19">
        <f t="shared" si="5"/>
        <v>160.91971443656664</v>
      </c>
      <c r="T27" s="19">
        <f t="shared" si="6"/>
        <v>158.08599660633485</v>
      </c>
      <c r="U27" s="19">
        <f t="shared" si="7"/>
        <v>157.67756605019815</v>
      </c>
      <c r="V27" s="19"/>
      <c r="W27" s="20">
        <f t="shared" si="8"/>
        <v>171.65603337659931</v>
      </c>
      <c r="X27" s="21"/>
      <c r="Y27" s="41">
        <f t="shared" si="18"/>
        <v>5.8023144511104574E-2</v>
      </c>
      <c r="Z27" s="24">
        <f t="shared" si="18"/>
        <v>5.7928240040888479E-2</v>
      </c>
      <c r="AA27" s="24">
        <f t="shared" si="18"/>
        <v>1.6378207416111623E-2</v>
      </c>
      <c r="AB27" s="24">
        <f t="shared" si="19"/>
        <v>4.283235523429485E-2</v>
      </c>
      <c r="AC27" s="24">
        <f t="shared" si="20"/>
        <v>9.8314366685882781E-2</v>
      </c>
      <c r="AD27" s="24">
        <f t="shared" si="21"/>
        <v>4.6244074170879612E-2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4.4476814939022891E-3</v>
      </c>
      <c r="AJ27" s="24">
        <f t="shared" si="27"/>
        <v>3.7776713195795342E-2</v>
      </c>
      <c r="AK27" s="24">
        <f t="shared" si="28"/>
        <v>6.9244723712633682E-2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5.8022816468105809E-2</v>
      </c>
      <c r="AP27" s="24">
        <f t="shared" si="32"/>
        <v>4.9782624711707468E-2</v>
      </c>
      <c r="AQ27" s="24">
        <f t="shared" si="32"/>
        <v>4.64000474843973E-2</v>
      </c>
      <c r="AR27" s="24">
        <f t="shared" si="32"/>
        <v>4.7887195761751933E-2</v>
      </c>
      <c r="AS27" s="24" t="e">
        <f t="shared" si="32"/>
        <v>#DIV/0!</v>
      </c>
      <c r="AT27" s="24">
        <f t="shared" si="32"/>
        <v>5.2961115807756309E-2</v>
      </c>
      <c r="AU27" s="21"/>
      <c r="AV27" s="24">
        <f t="shared" si="16"/>
        <v>0.46467779544964416</v>
      </c>
      <c r="AW27" s="24">
        <f t="shared" si="16"/>
        <v>0.45550155435877238</v>
      </c>
      <c r="AX27" s="24">
        <f t="shared" si="16"/>
        <v>0.22902385926296653</v>
      </c>
      <c r="AY27" s="24">
        <f t="shared" si="16"/>
        <v>0.26221416918149609</v>
      </c>
      <c r="AZ27" s="24">
        <f t="shared" si="16"/>
        <v>0.6297211457338443</v>
      </c>
      <c r="BA27" s="24">
        <f t="shared" si="16"/>
        <v>0.50759148425744294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0.27110528808501555</v>
      </c>
      <c r="BG27" s="24">
        <f t="shared" si="16"/>
        <v>0.3707949509950017</v>
      </c>
      <c r="BH27" s="24">
        <f t="shared" si="16"/>
        <v>0.44712351585613241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0.46468068560651332</v>
      </c>
      <c r="BM27" s="24">
        <f t="shared" si="16"/>
        <v>0.39758495381997982</v>
      </c>
      <c r="BN27" s="24">
        <f t="shared" si="16"/>
        <v>0.37053334393959747</v>
      </c>
      <c r="BO27" s="24">
        <f t="shared" si="16"/>
        <v>0.37048867343638459</v>
      </c>
      <c r="BP27" s="24" t="e">
        <f t="shared" si="16"/>
        <v>#DIV/0!</v>
      </c>
      <c r="BQ27" s="24">
        <f t="shared" si="16"/>
        <v>0.45798239746502145</v>
      </c>
      <c r="BR27" s="21"/>
      <c r="BS27" s="35">
        <f t="shared" si="11"/>
        <v>43374</v>
      </c>
      <c r="BT27" s="24">
        <f t="shared" si="15"/>
        <v>1.5191326680569361E-2</v>
      </c>
      <c r="BU27" s="24">
        <f t="shared" si="15"/>
        <v>5.0821899719289039E-4</v>
      </c>
      <c r="BV27" s="24">
        <f t="shared" si="15"/>
        <v>4.5043620654927462E-3</v>
      </c>
      <c r="BW27" s="24">
        <f t="shared" si="15"/>
        <v>1.2183584399209647E-2</v>
      </c>
      <c r="BX27" s="24">
        <f t="shared" si="15"/>
        <v>2.9759302317798053E-3</v>
      </c>
      <c r="BY27" s="24">
        <f t="shared" si="15"/>
        <v>2.2319063704302261E-3</v>
      </c>
      <c r="BZ27" s="24">
        <f t="shared" si="15"/>
        <v>1.2326140567276036E-2</v>
      </c>
      <c r="CA27" s="24">
        <f t="shared" si="15"/>
        <v>4.0640627215398636E-4</v>
      </c>
      <c r="CB27" s="24">
        <f t="shared" si="15"/>
        <v>3.6942000587831844E-3</v>
      </c>
      <c r="CC27" s="24">
        <f t="shared" si="15"/>
        <v>9.2498754051991455E-5</v>
      </c>
      <c r="CD27" s="24">
        <f t="shared" si="15"/>
        <v>1.8063024583664714E-3</v>
      </c>
      <c r="CE27" s="24">
        <f t="shared" si="15"/>
        <v>2.1027126068031469E-3</v>
      </c>
      <c r="CF27" s="24">
        <f t="shared" si="14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4"/>
        <v>181.15235078000001</v>
      </c>
      <c r="S28" s="19">
        <f t="shared" si="5"/>
        <v>168.13442662543372</v>
      </c>
      <c r="T28" s="19">
        <f t="shared" si="6"/>
        <v>164.4297617929864</v>
      </c>
      <c r="U28" s="19">
        <f t="shared" si="7"/>
        <v>164.34263371862613</v>
      </c>
      <c r="V28" s="19"/>
      <c r="W28" s="20">
        <f t="shared" si="8"/>
        <v>178.02831084739478</v>
      </c>
      <c r="X28" s="21"/>
      <c r="Y28" s="41">
        <f t="shared" si="18"/>
        <v>4.1884696303743585E-2</v>
      </c>
      <c r="Z28" s="24">
        <f t="shared" si="18"/>
        <v>4.9899224479727389E-2</v>
      </c>
      <c r="AA28" s="24">
        <f t="shared" si="18"/>
        <v>5.1031943587173778E-2</v>
      </c>
      <c r="AB28" s="24">
        <f t="shared" si="19"/>
        <v>4.3440497040039494E-2</v>
      </c>
      <c r="AC28" s="24">
        <f t="shared" si="20"/>
        <v>4.8342040105875617E-2</v>
      </c>
      <c r="AD28" s="24">
        <f t="shared" si="21"/>
        <v>4.849914604799288E-2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3.3339279528186161E-3</v>
      </c>
      <c r="AJ28" s="24">
        <f t="shared" si="27"/>
        <v>2.7588999535884673E-2</v>
      </c>
      <c r="AK28" s="24">
        <f t="shared" si="28"/>
        <v>6.4088357473963908E-2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4.1883509325755464E-2</v>
      </c>
      <c r="AP28" s="24">
        <f t="shared" si="32"/>
        <v>4.4834234351758484E-2</v>
      </c>
      <c r="AQ28" s="24">
        <f t="shared" si="32"/>
        <v>4.0128571301914606E-2</v>
      </c>
      <c r="AR28" s="24">
        <f t="shared" si="32"/>
        <v>4.2270234348404934E-2</v>
      </c>
      <c r="AS28" s="24" t="e">
        <f t="shared" si="32"/>
        <v>#DIV/0!</v>
      </c>
      <c r="AT28" s="24">
        <f t="shared" si="32"/>
        <v>3.7122362351314608E-2</v>
      </c>
      <c r="AU28" s="21"/>
      <c r="AV28" s="24">
        <f t="shared" si="16"/>
        <v>0.50410004848984036</v>
      </c>
      <c r="AW28" s="24">
        <f t="shared" si="16"/>
        <v>0.50777020313296517</v>
      </c>
      <c r="AX28" s="24">
        <f t="shared" si="16"/>
        <v>0.27838501388561476</v>
      </c>
      <c r="AY28" s="24">
        <f t="shared" si="16"/>
        <v>0.29661347309279673</v>
      </c>
      <c r="AZ28" s="24">
        <f t="shared" si="16"/>
        <v>0.69458098353218634</v>
      </c>
      <c r="BA28" s="24">
        <f t="shared" si="16"/>
        <v>0.56970957629815033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0.27473932549504965</v>
      </c>
      <c r="BG28" s="24">
        <f t="shared" si="16"/>
        <v>0.3901536635953049</v>
      </c>
      <c r="BH28" s="24">
        <f t="shared" si="16"/>
        <v>0.52323840733237015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0.50410276417364219</v>
      </c>
      <c r="BM28" s="24">
        <f t="shared" si="33"/>
        <v>0.44244462870139678</v>
      </c>
      <c r="BN28" s="24">
        <f t="shared" si="33"/>
        <v>0.40912528098391698</v>
      </c>
      <c r="BO28" s="24">
        <f t="shared" si="33"/>
        <v>0.41237090239442376</v>
      </c>
      <c r="BP28" s="24" t="e">
        <f t="shared" si="33"/>
        <v>#DIV/0!</v>
      </c>
      <c r="BQ28" s="24">
        <f t="shared" si="33"/>
        <v>0.48701217438133337</v>
      </c>
      <c r="BR28" s="21"/>
      <c r="BS28" s="35">
        <f t="shared" si="11"/>
        <v>43405</v>
      </c>
      <c r="BT28" s="24">
        <f t="shared" si="15"/>
        <v>1.3084592661780926E-2</v>
      </c>
      <c r="BU28" s="24">
        <f t="shared" si="15"/>
        <v>1.5212017406328222E-3</v>
      </c>
      <c r="BV28" s="24">
        <f t="shared" si="15"/>
        <v>4.5027252889839218E-3</v>
      </c>
      <c r="BW28" s="24">
        <f t="shared" si="15"/>
        <v>6.2189141405136535E-3</v>
      </c>
      <c r="BX28" s="24">
        <f t="shared" si="15"/>
        <v>3.0863032142811938E-3</v>
      </c>
      <c r="BY28" s="24">
        <f t="shared" si="15"/>
        <v>3.8274942226220201E-3</v>
      </c>
      <c r="BZ28" s="24">
        <f t="shared" si="15"/>
        <v>3.5458825613483309E-3</v>
      </c>
      <c r="CA28" s="24">
        <f t="shared" si="15"/>
        <v>7.1864433782448469E-4</v>
      </c>
      <c r="CB28" s="24">
        <f t="shared" si="15"/>
        <v>2.0517671472233571E-3</v>
      </c>
      <c r="CC28" s="24">
        <f t="shared" si="15"/>
        <v>6.5824954361879277E-5</v>
      </c>
      <c r="CD28" s="24">
        <f t="shared" si="15"/>
        <v>1.2939306760653751E-3</v>
      </c>
      <c r="CE28" s="24">
        <f t="shared" si="15"/>
        <v>1.9667733760937909E-3</v>
      </c>
      <c r="CF28" s="24">
        <f t="shared" si="14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4"/>
        <v>185.90714198000003</v>
      </c>
      <c r="S29" s="19">
        <f t="shared" si="5"/>
        <v>172.14463508824861</v>
      </c>
      <c r="T29" s="19">
        <f t="shared" si="6"/>
        <v>168.89669519230767</v>
      </c>
      <c r="U29" s="19">
        <f t="shared" si="7"/>
        <v>168.55121076618229</v>
      </c>
      <c r="V29" s="19"/>
      <c r="W29" s="20">
        <f t="shared" si="8"/>
        <v>183.51942759132208</v>
      </c>
      <c r="X29" s="21"/>
      <c r="Y29" s="41">
        <f t="shared" si="18"/>
        <v>2.6248383937748754E-2</v>
      </c>
      <c r="Z29" s="24">
        <f t="shared" si="18"/>
        <v>2.0846417978187315E-2</v>
      </c>
      <c r="AA29" s="24">
        <f t="shared" si="18"/>
        <v>1.4871823208679746E-2</v>
      </c>
      <c r="AB29" s="24">
        <f t="shared" si="19"/>
        <v>1.9686002935584312E-2</v>
      </c>
      <c r="AC29" s="24">
        <f t="shared" si="20"/>
        <v>1.7460605522370276E-2</v>
      </c>
      <c r="AD29" s="24">
        <f t="shared" si="21"/>
        <v>2.4072767103487491E-2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0</v>
      </c>
      <c r="AJ29" s="24">
        <f t="shared" si="27"/>
        <v>3.6416688542101783E-2</v>
      </c>
      <c r="AK29" s="24">
        <f t="shared" si="28"/>
        <v>5.4444710518791517E-2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2.6247471697314451E-2</v>
      </c>
      <c r="AP29" s="24">
        <f t="shared" si="32"/>
        <v>2.3851203726103831E-2</v>
      </c>
      <c r="AQ29" s="24">
        <f t="shared" si="32"/>
        <v>2.7166209757969906E-2</v>
      </c>
      <c r="AR29" s="24">
        <f t="shared" si="32"/>
        <v>2.5608553011032598E-2</v>
      </c>
      <c r="AS29" s="24" t="e">
        <f t="shared" si="32"/>
        <v>#DIV/0!</v>
      </c>
      <c r="AT29" s="24">
        <f t="shared" si="32"/>
        <v>3.0844064732121534E-2</v>
      </c>
      <c r="AU29" s="21"/>
      <c r="AV29" s="24">
        <f t="shared" ref="AV29:BH48" si="34">+B29/B17-1</f>
        <v>0.50575922930569317</v>
      </c>
      <c r="AW29" s="24">
        <f t="shared" si="34"/>
        <v>0.52384577680869571</v>
      </c>
      <c r="AX29" s="24">
        <f t="shared" si="34"/>
        <v>0.28978290656637018</v>
      </c>
      <c r="AY29" s="24">
        <f t="shared" si="34"/>
        <v>0.30499214320053136</v>
      </c>
      <c r="AZ29" s="24">
        <f t="shared" si="34"/>
        <v>0.59389592793025314</v>
      </c>
      <c r="BA29" s="24">
        <f t="shared" si="34"/>
        <v>0.56538482451015004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0.27512695304188228</v>
      </c>
      <c r="BG29" s="24">
        <f t="shared" si="34"/>
        <v>0.40454944670334747</v>
      </c>
      <c r="BH29" s="24">
        <f t="shared" si="34"/>
        <v>0.57707934575280295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0.50575925629799889</v>
      </c>
      <c r="BM29" s="24">
        <f t="shared" si="33"/>
        <v>0.45758690595052087</v>
      </c>
      <c r="BN29" s="24">
        <f t="shared" si="33"/>
        <v>0.42407380572135445</v>
      </c>
      <c r="BO29" s="24">
        <f t="shared" si="33"/>
        <v>0.4274502613668465</v>
      </c>
      <c r="BP29" s="24" t="e">
        <f t="shared" si="33"/>
        <v>#DIV/0!</v>
      </c>
      <c r="BQ29" s="24">
        <f t="shared" si="33"/>
        <v>0.50048786604810558</v>
      </c>
      <c r="BR29" s="21"/>
      <c r="BS29" s="35">
        <f t="shared" si="11"/>
        <v>43435</v>
      </c>
      <c r="BT29" s="24">
        <f t="shared" si="15"/>
        <v>5.5084042965450738E-3</v>
      </c>
      <c r="BU29" s="24">
        <f t="shared" si="15"/>
        <v>4.4720348086836473E-4</v>
      </c>
      <c r="BV29" s="24">
        <f t="shared" si="15"/>
        <v>2.0435545751536716E-3</v>
      </c>
      <c r="BW29" s="24">
        <f t="shared" si="15"/>
        <v>2.2601238088613839E-3</v>
      </c>
      <c r="BX29" s="24">
        <f t="shared" si="15"/>
        <v>1.5416256785805358E-3</v>
      </c>
      <c r="BY29" s="24">
        <f t="shared" si="15"/>
        <v>3.0240463438627177E-3</v>
      </c>
      <c r="BZ29" s="24">
        <f t="shared" si="15"/>
        <v>3.8604959862037049E-3</v>
      </c>
      <c r="CA29" s="24">
        <f t="shared" si="15"/>
        <v>2.4281834080227362E-3</v>
      </c>
      <c r="CB29" s="24">
        <f t="shared" si="15"/>
        <v>1.7431974681783387E-3</v>
      </c>
      <c r="CC29" s="24">
        <f t="shared" si="15"/>
        <v>0</v>
      </c>
      <c r="CD29" s="24">
        <f t="shared" si="15"/>
        <v>1.6845166055571566E-3</v>
      </c>
      <c r="CE29" s="24">
        <f t="shared" si="15"/>
        <v>1.7064316793467542E-3</v>
      </c>
      <c r="CF29" s="24">
        <f t="shared" si="14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4"/>
        <v>191.54921111999997</v>
      </c>
      <c r="S30" s="19">
        <f t="shared" si="5"/>
        <v>177.00873965907374</v>
      </c>
      <c r="T30" s="19">
        <f t="shared" si="6"/>
        <v>173.87789691742083</v>
      </c>
      <c r="U30" s="19">
        <f t="shared" si="7"/>
        <v>173.37734527741085</v>
      </c>
      <c r="V30" s="19"/>
      <c r="W30" s="20">
        <f t="shared" si="8"/>
        <v>188.36130860374561</v>
      </c>
      <c r="X30" s="21"/>
      <c r="Y30" s="41">
        <f t="shared" si="18"/>
        <v>3.0346128212727974E-2</v>
      </c>
      <c r="Z30" s="24">
        <f t="shared" si="18"/>
        <v>2.5818080571407442E-2</v>
      </c>
      <c r="AA30" s="24">
        <f t="shared" si="18"/>
        <v>3.6444167565678587E-2</v>
      </c>
      <c r="AB30" s="24">
        <f t="shared" si="19"/>
        <v>1.9520560538341281E-2</v>
      </c>
      <c r="AC30" s="24">
        <f t="shared" si="20"/>
        <v>5.3139198286349165E-2</v>
      </c>
      <c r="AD30" s="24">
        <f t="shared" si="21"/>
        <v>2.6842492361197623E-2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3.2647181433303585E-2</v>
      </c>
      <c r="AJ30" s="24">
        <f t="shared" si="27"/>
        <v>3.4543976227801476E-2</v>
      </c>
      <c r="AK30" s="24">
        <f t="shared" si="28"/>
        <v>3.2883167097531807E-2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3.0348856315627337E-2</v>
      </c>
      <c r="AP30" s="24">
        <f t="shared" si="32"/>
        <v>2.8255917289153887E-2</v>
      </c>
      <c r="AQ30" s="24">
        <f t="shared" si="32"/>
        <v>2.9492594389970206E-2</v>
      </c>
      <c r="AR30" s="24">
        <f t="shared" si="32"/>
        <v>2.8633045644053334E-2</v>
      </c>
      <c r="AS30" s="24" t="e">
        <f t="shared" si="32"/>
        <v>#DIV/0!</v>
      </c>
      <c r="AT30" s="24">
        <f t="shared" si="32"/>
        <v>2.6383479264145748E-2</v>
      </c>
      <c r="AU30" s="21"/>
      <c r="AV30" s="24">
        <f t="shared" si="34"/>
        <v>0.51264428813640972</v>
      </c>
      <c r="AW30" s="24">
        <f t="shared" si="34"/>
        <v>0.54214395781891089</v>
      </c>
      <c r="AX30" s="24">
        <f t="shared" si="34"/>
        <v>0.3074465085930469</v>
      </c>
      <c r="AY30" s="24">
        <f t="shared" si="34"/>
        <v>0.3347180281665485</v>
      </c>
      <c r="AZ30" s="24">
        <f t="shared" si="34"/>
        <v>0.5296314896588048</v>
      </c>
      <c r="BA30" s="24">
        <f t="shared" si="34"/>
        <v>0.58701316850125873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0.313728108841689</v>
      </c>
      <c r="BG30" s="24">
        <f t="shared" si="34"/>
        <v>0.41020223145905987</v>
      </c>
      <c r="BH30" s="24">
        <f t="shared" si="34"/>
        <v>0.598833669176424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0.51264123358479541</v>
      </c>
      <c r="BM30" s="24">
        <f t="shared" si="33"/>
        <v>0.47603682125596669</v>
      </c>
      <c r="BN30" s="24">
        <f t="shared" si="33"/>
        <v>0.4429473348416646</v>
      </c>
      <c r="BO30" s="24">
        <f t="shared" si="33"/>
        <v>0.4487042988439609</v>
      </c>
      <c r="BP30" s="24" t="e">
        <f t="shared" si="33"/>
        <v>#DIV/0!</v>
      </c>
      <c r="BQ30" s="24">
        <f t="shared" si="33"/>
        <v>0.51732925587712475</v>
      </c>
      <c r="BR30" s="21"/>
      <c r="BS30" s="35">
        <f t="shared" si="11"/>
        <v>43466</v>
      </c>
      <c r="BT30" s="24">
        <f t="shared" si="15"/>
        <v>6.786193547137759E-3</v>
      </c>
      <c r="BU30" s="24">
        <f t="shared" si="15"/>
        <v>1.0837464921618636E-3</v>
      </c>
      <c r="BV30" s="24">
        <f t="shared" si="15"/>
        <v>2.0134226548921847E-3</v>
      </c>
      <c r="BW30" s="24">
        <f t="shared" si="15"/>
        <v>6.8195080178004687E-3</v>
      </c>
      <c r="BX30" s="24">
        <f t="shared" si="15"/>
        <v>1.7153553076273914E-3</v>
      </c>
      <c r="BY30" s="24">
        <f t="shared" si="15"/>
        <v>1.6175325475202094E-3</v>
      </c>
      <c r="BZ30" s="24">
        <f t="shared" si="15"/>
        <v>1.8259794916868971E-3</v>
      </c>
      <c r="CA30" s="24">
        <f t="shared" si="15"/>
        <v>2.1368981808460308E-3</v>
      </c>
      <c r="CB30" s="24">
        <f t="shared" si="15"/>
        <v>3.0730154794031978E-3</v>
      </c>
      <c r="CC30" s="24">
        <f t="shared" si="15"/>
        <v>6.0485796247655406E-4</v>
      </c>
      <c r="CD30" s="24">
        <f t="shared" si="15"/>
        <v>1.6137233459437147E-3</v>
      </c>
      <c r="CE30" s="24">
        <f t="shared" si="15"/>
        <v>1.0589566397048811E-3</v>
      </c>
      <c r="CF30" s="24">
        <f t="shared" si="14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4"/>
        <v>197.28930164000005</v>
      </c>
      <c r="S31" s="19">
        <f t="shared" si="5"/>
        <v>181.88454528586516</v>
      </c>
      <c r="T31" s="19">
        <f t="shared" si="6"/>
        <v>177.5962088800905</v>
      </c>
      <c r="U31" s="19">
        <f t="shared" si="7"/>
        <v>176.78438342140029</v>
      </c>
      <c r="V31" s="19"/>
      <c r="W31" s="20">
        <f t="shared" si="8"/>
        <v>192.20675314296309</v>
      </c>
      <c r="X31" s="21"/>
      <c r="Y31" s="41">
        <f t="shared" si="18"/>
        <v>2.9965554074047551E-2</v>
      </c>
      <c r="Z31" s="24">
        <f t="shared" si="18"/>
        <v>3.5601030743360074E-2</v>
      </c>
      <c r="AA31" s="24">
        <f t="shared" si="18"/>
        <v>2.3183407489939301E-2</v>
      </c>
      <c r="AB31" s="24">
        <f t="shared" si="19"/>
        <v>1.2002082756793708E-2</v>
      </c>
      <c r="AC31" s="24">
        <f t="shared" si="20"/>
        <v>5.8335972568503758E-2</v>
      </c>
      <c r="AD31" s="24">
        <f t="shared" si="21"/>
        <v>3.0704683932793797E-2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9.1985767884896763E-3</v>
      </c>
      <c r="AJ31" s="24">
        <f t="shared" si="27"/>
        <v>3.1514490151898444E-2</v>
      </c>
      <c r="AK31" s="24">
        <f t="shared" si="28"/>
        <v>4.2479021999923816E-2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2.9966662281913914E-2</v>
      </c>
      <c r="AP31" s="24">
        <f t="shared" si="32"/>
        <v>2.7545564338701256E-2</v>
      </c>
      <c r="AQ31" s="24">
        <f t="shared" si="32"/>
        <v>2.1384615460558587E-2</v>
      </c>
      <c r="AR31" s="24">
        <f t="shared" si="32"/>
        <v>1.9650999607463415E-2</v>
      </c>
      <c r="AS31" s="24" t="e">
        <f t="shared" si="32"/>
        <v>#DIV/0!</v>
      </c>
      <c r="AT31" s="24">
        <f t="shared" si="32"/>
        <v>2.0415257080779403E-2</v>
      </c>
      <c r="AU31" s="21"/>
      <c r="AV31" s="24">
        <f t="shared" si="34"/>
        <v>0.52691715613165657</v>
      </c>
      <c r="AW31" s="24">
        <f t="shared" si="34"/>
        <v>0.56633088428212353</v>
      </c>
      <c r="AX31" s="24">
        <f t="shared" si="34"/>
        <v>0.31709106406534548</v>
      </c>
      <c r="AY31" s="24">
        <f t="shared" si="34"/>
        <v>0.33822186571855983</v>
      </c>
      <c r="AZ31" s="24">
        <f t="shared" si="34"/>
        <v>0.6089949811450539</v>
      </c>
      <c r="BA31" s="24">
        <f t="shared" si="34"/>
        <v>0.61054670753080953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0.29493040302982987</v>
      </c>
      <c r="BG31" s="24">
        <f t="shared" si="34"/>
        <v>0.42331127522496304</v>
      </c>
      <c r="BH31" s="24">
        <f t="shared" si="34"/>
        <v>0.63835887990385221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0.5269153799059525</v>
      </c>
      <c r="BM31" s="24">
        <f t="shared" si="33"/>
        <v>0.49188966450973681</v>
      </c>
      <c r="BN31" s="24">
        <f t="shared" si="33"/>
        <v>0.45281423151450229</v>
      </c>
      <c r="BO31" s="24">
        <f t="shared" si="33"/>
        <v>0.4580467367520189</v>
      </c>
      <c r="BP31" s="24" t="e">
        <f t="shared" si="33"/>
        <v>#DIV/0!</v>
      </c>
      <c r="BQ31" s="24">
        <f t="shared" si="33"/>
        <v>0.51154259273335634</v>
      </c>
      <c r="BR31" s="21"/>
      <c r="BS31" s="35">
        <f t="shared" si="11"/>
        <v>43497</v>
      </c>
      <c r="BT31" s="24">
        <f t="shared" si="15"/>
        <v>9.3164845525840999E-3</v>
      </c>
      <c r="BU31" s="24">
        <f t="shared" si="15"/>
        <v>6.9348920837018204E-4</v>
      </c>
      <c r="BV31" s="24">
        <f t="shared" si="15"/>
        <v>1.2249324185341971E-3</v>
      </c>
      <c r="BW31" s="24">
        <f t="shared" si="15"/>
        <v>7.652038094124361E-3</v>
      </c>
      <c r="BX31" s="24">
        <f t="shared" si="15"/>
        <v>1.9554943810017964E-3</v>
      </c>
      <c r="BY31" s="24">
        <f t="shared" si="15"/>
        <v>1.2825004463665802E-3</v>
      </c>
      <c r="BZ31" s="24">
        <f t="shared" si="15"/>
        <v>3.7660740519539463E-3</v>
      </c>
      <c r="CA31" s="24">
        <f t="shared" si="15"/>
        <v>2.2158028385781849E-4</v>
      </c>
      <c r="CB31" s="24">
        <f t="shared" si="15"/>
        <v>8.3412866634019857E-4</v>
      </c>
      <c r="CC31" s="24">
        <f t="shared" si="15"/>
        <v>1.7080365822207041E-4</v>
      </c>
      <c r="CD31" s="24">
        <f t="shared" si="15"/>
        <v>1.4781988299452983E-3</v>
      </c>
      <c r="CE31" s="24">
        <f t="shared" si="15"/>
        <v>1.3713461893868116E-3</v>
      </c>
      <c r="CF31" s="24">
        <f t="shared" si="14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4"/>
        <v>205.75619685000001</v>
      </c>
      <c r="S32" s="19">
        <f t="shared" si="5"/>
        <v>190.31147633127168</v>
      </c>
      <c r="T32" s="19">
        <f t="shared" si="6"/>
        <v>183.57786657239819</v>
      </c>
      <c r="U32" s="19">
        <f t="shared" si="7"/>
        <v>182.71551922060769</v>
      </c>
      <c r="V32" s="19"/>
      <c r="W32" s="20">
        <f t="shared" si="8"/>
        <v>200.2502540515483</v>
      </c>
      <c r="X32" s="21"/>
      <c r="Y32" s="41">
        <f t="shared" si="18"/>
        <v>4.2915274443651397E-2</v>
      </c>
      <c r="Z32" s="24">
        <f t="shared" si="18"/>
        <v>6.1850685635809421E-2</v>
      </c>
      <c r="AA32" s="24">
        <f t="shared" si="18"/>
        <v>4.4415350420798694E-2</v>
      </c>
      <c r="AB32" s="24">
        <f t="shared" si="19"/>
        <v>5.0896705814655663E-2</v>
      </c>
      <c r="AC32" s="24">
        <f t="shared" si="20"/>
        <v>1.2739925811449115E-2</v>
      </c>
      <c r="AD32" s="24">
        <f t="shared" si="21"/>
        <v>2.451920622534054E-2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0.21979412369231155</v>
      </c>
      <c r="AJ32" s="24">
        <f t="shared" si="27"/>
        <v>3.4438529406605634E-2</v>
      </c>
      <c r="AK32" s="24">
        <f t="shared" si="28"/>
        <v>2.7123011427291122E-2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4.2916139596103298E-2</v>
      </c>
      <c r="AP32" s="24">
        <f t="shared" si="32"/>
        <v>4.6331209901105286E-2</v>
      </c>
      <c r="AQ32" s="24">
        <f t="shared" si="32"/>
        <v>3.3681223996996357E-2</v>
      </c>
      <c r="AR32" s="24">
        <f t="shared" si="32"/>
        <v>3.3550111635536117E-2</v>
      </c>
      <c r="AS32" s="24" t="e">
        <f t="shared" si="32"/>
        <v>#DIV/0!</v>
      </c>
      <c r="AT32" s="24">
        <f t="shared" si="32"/>
        <v>4.1848170145210473E-2</v>
      </c>
      <c r="AU32" s="21"/>
      <c r="AV32" s="24">
        <f t="shared" si="34"/>
        <v>0.54433973027176963</v>
      </c>
      <c r="AW32" s="24">
        <f t="shared" si="34"/>
        <v>0.62863570937666124</v>
      </c>
      <c r="AX32" s="24">
        <f t="shared" si="34"/>
        <v>0.36439613850590935</v>
      </c>
      <c r="AY32" s="24">
        <f t="shared" si="34"/>
        <v>0.35853235602094236</v>
      </c>
      <c r="AZ32" s="24">
        <f t="shared" si="34"/>
        <v>0.55431455340180125</v>
      </c>
      <c r="BA32" s="24">
        <f t="shared" si="34"/>
        <v>0.57919011650175167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0.32845517422434667</v>
      </c>
      <c r="BG32" s="24">
        <f t="shared" si="34"/>
        <v>0.41369210370581233</v>
      </c>
      <c r="BH32" s="24">
        <f t="shared" si="34"/>
        <v>0.65259088351330052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0.54433363121434719</v>
      </c>
      <c r="BM32" s="24">
        <f t="shared" si="33"/>
        <v>0.52017137959505511</v>
      </c>
      <c r="BN32" s="24">
        <f t="shared" si="33"/>
        <v>0.45362033351565367</v>
      </c>
      <c r="BO32" s="24">
        <f t="shared" si="33"/>
        <v>0.4607694542837546</v>
      </c>
      <c r="BP32" s="24" t="e">
        <f t="shared" si="33"/>
        <v>#DIV/0!</v>
      </c>
      <c r="BQ32" s="24">
        <f t="shared" si="33"/>
        <v>0.52550826698060771</v>
      </c>
      <c r="BR32" s="21"/>
      <c r="BS32" s="35">
        <f t="shared" si="11"/>
        <v>43525</v>
      </c>
      <c r="BT32" s="24">
        <f t="shared" si="15"/>
        <v>1.6274355099996741E-2</v>
      </c>
      <c r="BU32" s="24">
        <f t="shared" si="15"/>
        <v>1.3198552966651508E-3</v>
      </c>
      <c r="BV32" s="24">
        <f t="shared" si="15"/>
        <v>5.1039203918769862E-3</v>
      </c>
      <c r="BW32" s="24">
        <f t="shared" si="15"/>
        <v>1.7171508020826611E-3</v>
      </c>
      <c r="BX32" s="24">
        <f t="shared" si="15"/>
        <v>1.5626794345682271E-3</v>
      </c>
      <c r="BY32" s="24">
        <f t="shared" si="15"/>
        <v>1.720676387221819E-3</v>
      </c>
      <c r="BZ32" s="24">
        <f t="shared" si="15"/>
        <v>5.4970014152014492E-3</v>
      </c>
      <c r="CA32" s="24">
        <f t="shared" si="15"/>
        <v>1.6677428347823267E-3</v>
      </c>
      <c r="CB32" s="24">
        <f t="shared" si="15"/>
        <v>1.5504049949717766E-3</v>
      </c>
      <c r="CC32" s="24">
        <f t="shared" si="15"/>
        <v>3.9989551737980925E-3</v>
      </c>
      <c r="CD32" s="24">
        <f t="shared" si="15"/>
        <v>1.6177812560825226E-3</v>
      </c>
      <c r="CE32" s="24">
        <f t="shared" si="15"/>
        <v>8.8624770891455168E-4</v>
      </c>
      <c r="CF32" s="24">
        <f t="shared" si="14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4"/>
        <v>213.05400565000002</v>
      </c>
      <c r="S33" s="19">
        <f t="shared" si="5"/>
        <v>197.86919164278171</v>
      </c>
      <c r="T33" s="19">
        <f t="shared" si="6"/>
        <v>191.63819069570135</v>
      </c>
      <c r="U33" s="19">
        <f t="shared" si="7"/>
        <v>191.1701178005284</v>
      </c>
      <c r="V33" s="19"/>
      <c r="W33" s="20">
        <f t="shared" si="8"/>
        <v>208.71499536436119</v>
      </c>
      <c r="X33" s="21"/>
      <c r="Y33" s="41">
        <f t="shared" si="18"/>
        <v>3.5469227666182324E-2</v>
      </c>
      <c r="Z33" s="24">
        <f t="shared" si="18"/>
        <v>3.8023356728545288E-2</v>
      </c>
      <c r="AA33" s="24">
        <f t="shared" si="18"/>
        <v>1.044914160416055E-2</v>
      </c>
      <c r="AB33" s="24">
        <f t="shared" si="19"/>
        <v>4.6663230045605131E-2</v>
      </c>
      <c r="AC33" s="24">
        <f t="shared" si="20"/>
        <v>1.050191636719533E-2</v>
      </c>
      <c r="AD33" s="24">
        <f t="shared" si="21"/>
        <v>4.6020605011628524E-2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1.6091291227071647E-3</v>
      </c>
      <c r="AJ33" s="24">
        <f t="shared" si="27"/>
        <v>3.025784503862905E-2</v>
      </c>
      <c r="AK33" s="24">
        <f t="shared" si="28"/>
        <v>3.228159264899122E-2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3.5468233335009813E-2</v>
      </c>
      <c r="AP33" s="24">
        <f t="shared" si="32"/>
        <v>3.9712346607802429E-2</v>
      </c>
      <c r="AQ33" s="24">
        <f t="shared" si="32"/>
        <v>4.3906840589218676E-2</v>
      </c>
      <c r="AR33" s="24">
        <f t="shared" si="32"/>
        <v>4.6271923786138647E-2</v>
      </c>
      <c r="AS33" s="24" t="e">
        <f t="shared" si="32"/>
        <v>#DIV/0!</v>
      </c>
      <c r="AT33" s="24">
        <f t="shared" si="32"/>
        <v>4.2270814351296204E-2</v>
      </c>
      <c r="AU33" s="21"/>
      <c r="AV33" s="24">
        <f t="shared" si="34"/>
        <v>0.55672619051968342</v>
      </c>
      <c r="AW33" s="24">
        <f t="shared" si="34"/>
        <v>0.65087393701005536</v>
      </c>
      <c r="AX33" s="24">
        <f t="shared" si="34"/>
        <v>0.35707847951223037</v>
      </c>
      <c r="AY33" s="24">
        <f t="shared" si="34"/>
        <v>0.36501873315764888</v>
      </c>
      <c r="AZ33" s="24">
        <f t="shared" si="34"/>
        <v>0.48892137603362418</v>
      </c>
      <c r="BA33" s="24">
        <f t="shared" si="34"/>
        <v>0.6109661106008033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0.3318579998387774</v>
      </c>
      <c r="BG33" s="24">
        <f t="shared" si="34"/>
        <v>0.42632388995423809</v>
      </c>
      <c r="BH33" s="24">
        <f t="shared" si="34"/>
        <v>0.67727374649497873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0.556717216244623</v>
      </c>
      <c r="BM33" s="24">
        <f t="shared" si="33"/>
        <v>0.54233623564431133</v>
      </c>
      <c r="BN33" s="24">
        <f t="shared" si="33"/>
        <v>0.47867957734552102</v>
      </c>
      <c r="BO33" s="24">
        <f t="shared" si="33"/>
        <v>0.48799913884576407</v>
      </c>
      <c r="BP33" s="24" t="e">
        <f t="shared" si="33"/>
        <v>#DIV/0!</v>
      </c>
      <c r="BQ33" s="24">
        <f t="shared" si="33"/>
        <v>0.55380236850380604</v>
      </c>
      <c r="BR33" s="21"/>
      <c r="BS33" s="35">
        <f t="shared" si="11"/>
        <v>43556</v>
      </c>
      <c r="BT33" s="24">
        <f t="shared" si="15"/>
        <v>1.0186480245731554E-2</v>
      </c>
      <c r="BU33" s="24">
        <f t="shared" si="15"/>
        <v>3.1095536881600814E-4</v>
      </c>
      <c r="BV33" s="24">
        <f t="shared" si="15"/>
        <v>4.7151989035396809E-3</v>
      </c>
      <c r="BW33" s="24">
        <f t="shared" si="15"/>
        <v>1.3745451099133233E-3</v>
      </c>
      <c r="BX33" s="24">
        <f t="shared" si="15"/>
        <v>2.8812894587199171E-3</v>
      </c>
      <c r="BY33" s="24">
        <f t="shared" si="15"/>
        <v>1.7044351722696695E-3</v>
      </c>
      <c r="BZ33" s="24">
        <f t="shared" si="15"/>
        <v>6.7354699080936784E-3</v>
      </c>
      <c r="CA33" s="24">
        <f t="shared" si="15"/>
        <v>1.2704619616724911E-3</v>
      </c>
      <c r="CB33" s="24">
        <f t="shared" si="15"/>
        <v>3.8070367868269332E-3</v>
      </c>
      <c r="CC33" s="24">
        <f t="shared" si="15"/>
        <v>3.4241979460809035E-5</v>
      </c>
      <c r="CD33" s="24">
        <f t="shared" si="15"/>
        <v>1.409836843205206E-3</v>
      </c>
      <c r="CE33" s="24">
        <f t="shared" si="15"/>
        <v>1.038832678016844E-3</v>
      </c>
      <c r="CF33" s="24">
        <f t="shared" si="14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4"/>
        <v>220.34744001000001</v>
      </c>
      <c r="S34" s="19">
        <f t="shared" si="5"/>
        <v>204.45697162467948</v>
      </c>
      <c r="T34" s="19">
        <f t="shared" si="6"/>
        <v>198.58045746606328</v>
      </c>
      <c r="U34" s="19">
        <f t="shared" si="7"/>
        <v>198.39157767503301</v>
      </c>
      <c r="V34" s="19"/>
      <c r="W34" s="20">
        <f t="shared" si="8"/>
        <v>215.97777760059336</v>
      </c>
      <c r="X34" s="21"/>
      <c r="Y34" s="41">
        <f t="shared" si="18"/>
        <v>3.4233133960006601E-2</v>
      </c>
      <c r="Z34" s="24">
        <f t="shared" si="18"/>
        <v>3.1028741519997904E-2</v>
      </c>
      <c r="AA34" s="24">
        <f t="shared" si="18"/>
        <v>2.2123022719841456E-2</v>
      </c>
      <c r="AB34" s="24">
        <f t="shared" si="19"/>
        <v>4.0532006145783228E-2</v>
      </c>
      <c r="AC34" s="24">
        <f t="shared" si="20"/>
        <v>4.395847327205793E-2</v>
      </c>
      <c r="AD34" s="24">
        <f t="shared" si="21"/>
        <v>3.9250151296777558E-2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0</v>
      </c>
      <c r="AJ34" s="24">
        <f t="shared" si="27"/>
        <v>2.714678220546185E-2</v>
      </c>
      <c r="AK34" s="24">
        <f t="shared" si="28"/>
        <v>3.6506068265576008E-2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3.4232796223420792E-2</v>
      </c>
      <c r="AP34" s="24">
        <f t="shared" ref="AP34" si="35">+S34/S33-1</f>
        <v>3.3293611436947979E-2</v>
      </c>
      <c r="AQ34" s="24">
        <f t="shared" si="32"/>
        <v>3.6225904373024642E-2</v>
      </c>
      <c r="AR34" s="24">
        <f t="shared" si="32"/>
        <v>3.77750453762844E-2</v>
      </c>
      <c r="AS34" s="24" t="e">
        <f t="shared" si="32"/>
        <v>#DIV/0!</v>
      </c>
      <c r="AT34" s="24">
        <f t="shared" si="32"/>
        <v>3.479760629346873E-2</v>
      </c>
      <c r="AU34" s="21"/>
      <c r="AV34" s="24">
        <f t="shared" si="34"/>
        <v>0.57864295524447562</v>
      </c>
      <c r="AW34" s="24">
        <f t="shared" si="34"/>
        <v>0.65879764106630212</v>
      </c>
      <c r="AX34" s="24">
        <f t="shared" si="34"/>
        <v>0.35895150590719949</v>
      </c>
      <c r="AY34" s="24">
        <f t="shared" si="34"/>
        <v>0.40740026534815987</v>
      </c>
      <c r="AZ34" s="24">
        <f t="shared" si="34"/>
        <v>0.55460568979925284</v>
      </c>
      <c r="BA34" s="24">
        <f t="shared" si="34"/>
        <v>0.63720787405675039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0.32244995969548818</v>
      </c>
      <c r="BG34" s="24">
        <f t="shared" si="34"/>
        <v>0.44399542447932494</v>
      </c>
      <c r="BH34" s="24">
        <f t="shared" si="34"/>
        <v>0.70463838545019342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0.57863478088376552</v>
      </c>
      <c r="BM34" s="24">
        <f t="shared" si="33"/>
        <v>0.56026391550136179</v>
      </c>
      <c r="BN34" s="24">
        <f t="shared" si="33"/>
        <v>0.50522787384000445</v>
      </c>
      <c r="BO34" s="24">
        <f t="shared" si="33"/>
        <v>0.51608502158611813</v>
      </c>
      <c r="BP34" s="24" t="e">
        <f t="shared" si="33"/>
        <v>#DIV/0!</v>
      </c>
      <c r="BQ34" s="24">
        <f t="shared" si="33"/>
        <v>0.57264627559161307</v>
      </c>
      <c r="BR34" s="21"/>
      <c r="BS34" s="35">
        <f t="shared" si="11"/>
        <v>43586</v>
      </c>
      <c r="BT34" s="24">
        <f t="shared" si="15"/>
        <v>8.3331228359044621E-3</v>
      </c>
      <c r="BU34" s="24">
        <f t="shared" si="15"/>
        <v>6.4244976200522835E-4</v>
      </c>
      <c r="BV34" s="24">
        <f t="shared" si="15"/>
        <v>4.1399308803670831E-3</v>
      </c>
      <c r="BW34" s="24">
        <f t="shared" si="15"/>
        <v>5.614783133983484E-3</v>
      </c>
      <c r="BX34" s="24">
        <f t="shared" si="15"/>
        <v>2.4824410504719775E-3</v>
      </c>
      <c r="BY34" s="24">
        <f t="shared" si="15"/>
        <v>2.2919065350111151E-3</v>
      </c>
      <c r="BZ34" s="24">
        <f t="shared" si="15"/>
        <v>4.8828310981084829E-3</v>
      </c>
      <c r="CA34" s="24">
        <f t="shared" si="15"/>
        <v>9.4614057016422133E-4</v>
      </c>
      <c r="CB34" s="24">
        <f t="shared" si="15"/>
        <v>2.4700143956209474E-3</v>
      </c>
      <c r="CC34" s="24">
        <f t="shared" si="15"/>
        <v>0</v>
      </c>
      <c r="CD34" s="24">
        <f t="shared" si="15"/>
        <v>1.2585137166752157E-3</v>
      </c>
      <c r="CE34" s="24">
        <f t="shared" si="15"/>
        <v>1.1711612577088402E-3</v>
      </c>
      <c r="CF34" s="24">
        <f t="shared" si="14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4"/>
        <v>226.44566982999999</v>
      </c>
      <c r="S35" s="19">
        <f t="shared" si="5"/>
        <v>210.20625718811286</v>
      </c>
      <c r="T35" s="19">
        <f t="shared" si="6"/>
        <v>203.99534765271488</v>
      </c>
      <c r="U35" s="19">
        <f t="shared" si="7"/>
        <v>203.92209157859975</v>
      </c>
      <c r="V35" s="19"/>
      <c r="W35" s="20">
        <f t="shared" si="8"/>
        <v>221.8680722974226</v>
      </c>
      <c r="X35" s="21"/>
      <c r="Y35" s="41">
        <f t="shared" si="18"/>
        <v>2.7674416810419045E-2</v>
      </c>
      <c r="Z35" s="24">
        <f t="shared" si="18"/>
        <v>2.9158942297275114E-2</v>
      </c>
      <c r="AA35" s="24">
        <f t="shared" si="18"/>
        <v>2.7883903868302973E-2</v>
      </c>
      <c r="AB35" s="24">
        <f t="shared" si="19"/>
        <v>1.8574087997898392E-2</v>
      </c>
      <c r="AC35" s="24">
        <f t="shared" si="20"/>
        <v>2.7633152417365192E-2</v>
      </c>
      <c r="AD35" s="24">
        <f t="shared" si="21"/>
        <v>3.6556326331490752E-2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4.8515626749923157E-4</v>
      </c>
      <c r="AJ35" s="24">
        <f t="shared" si="27"/>
        <v>2.3663249481864046E-2</v>
      </c>
      <c r="AK35" s="24">
        <f t="shared" si="28"/>
        <v>2.4402113644281354E-2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2.7675519260506043E-2</v>
      </c>
      <c r="AP35" s="24">
        <f t="shared" si="32"/>
        <v>2.8119782454703035E-2</v>
      </c>
      <c r="AQ35" s="24">
        <f t="shared" si="32"/>
        <v>2.7267991300589101E-2</v>
      </c>
      <c r="AR35" s="24">
        <f t="shared" si="32"/>
        <v>2.787675751349572E-2</v>
      </c>
      <c r="AS35" s="24" t="e">
        <f t="shared" si="32"/>
        <v>#DIV/0!</v>
      </c>
      <c r="AT35" s="24">
        <f t="shared" si="32"/>
        <v>2.7272688710234583E-2</v>
      </c>
      <c r="AU35" s="21"/>
      <c r="AV35" s="24">
        <f t="shared" si="34"/>
        <v>0.57095523195715381</v>
      </c>
      <c r="AW35" s="24">
        <f t="shared" si="34"/>
        <v>0.63392018094857749</v>
      </c>
      <c r="AX35" s="24">
        <f t="shared" si="34"/>
        <v>0.38756862405226333</v>
      </c>
      <c r="AY35" s="24">
        <f t="shared" si="34"/>
        <v>0.41305423555747556</v>
      </c>
      <c r="AZ35" s="24">
        <f t="shared" si="34"/>
        <v>0.59043567664261087</v>
      </c>
      <c r="BA35" s="24">
        <f t="shared" si="34"/>
        <v>0.6229225710540387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0.32235564900469504</v>
      </c>
      <c r="BG35" s="24">
        <f t="shared" si="34"/>
        <v>0.44662308134848883</v>
      </c>
      <c r="BH35" s="24">
        <f t="shared" si="34"/>
        <v>0.67745948339054918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0.57095277642614994</v>
      </c>
      <c r="BM35" s="24">
        <f t="shared" si="33"/>
        <v>0.54974702117715601</v>
      </c>
      <c r="BN35" s="24">
        <f t="shared" si="33"/>
        <v>0.50048951387516682</v>
      </c>
      <c r="BO35" s="24">
        <f t="shared" si="33"/>
        <v>0.50994571278969647</v>
      </c>
      <c r="BP35" s="24" t="e">
        <f t="shared" si="33"/>
        <v>#DIV/0!</v>
      </c>
      <c r="BQ35" s="24">
        <f t="shared" si="33"/>
        <v>0.55863349569703535</v>
      </c>
      <c r="BR35" s="21"/>
      <c r="BS35" s="35">
        <f t="shared" si="11"/>
        <v>43617</v>
      </c>
      <c r="BT35" s="24">
        <f t="shared" si="15"/>
        <v>7.8067040082271111E-3</v>
      </c>
      <c r="BU35" s="24">
        <f t="shared" si="15"/>
        <v>8.0026349671854689E-4</v>
      </c>
      <c r="BV35" s="24">
        <f t="shared" si="15"/>
        <v>1.9087079629470747E-3</v>
      </c>
      <c r="BW35" s="24">
        <f t="shared" si="15"/>
        <v>3.5627520203608556E-3</v>
      </c>
      <c r="BX35" s="24">
        <f t="shared" si="15"/>
        <v>2.3232813374341934E-3</v>
      </c>
      <c r="BY35" s="24">
        <f t="shared" si="15"/>
        <v>2.4035135013703518E-3</v>
      </c>
      <c r="BZ35" s="24">
        <f t="shared" si="15"/>
        <v>2.311210954855657E-3</v>
      </c>
      <c r="CA35" s="24">
        <f t="shared" si="15"/>
        <v>2.0922076949573894E-3</v>
      </c>
      <c r="CB35" s="24">
        <f t="shared" si="15"/>
        <v>2.5835433455732725E-3</v>
      </c>
      <c r="CC35" s="24">
        <f t="shared" si="15"/>
        <v>9.6558885344433314E-6</v>
      </c>
      <c r="CD35" s="24">
        <f t="shared" si="15"/>
        <v>1.0895020202474012E-3</v>
      </c>
      <c r="CE35" s="24">
        <f t="shared" si="15"/>
        <v>7.8457141845738904E-4</v>
      </c>
      <c r="CF35" s="24">
        <f t="shared" si="14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4"/>
        <v>232.20550540000002</v>
      </c>
      <c r="S36" s="19">
        <f t="shared" si="5"/>
        <v>215.79323552572038</v>
      </c>
      <c r="T36" s="19">
        <f t="shared" si="6"/>
        <v>210.31622904411762</v>
      </c>
      <c r="U36" s="19">
        <f t="shared" si="7"/>
        <v>210.16375003302508</v>
      </c>
      <c r="V36" s="19"/>
      <c r="W36" s="20">
        <f t="shared" si="8"/>
        <v>227.95334785833489</v>
      </c>
      <c r="X36" s="21"/>
      <c r="Y36" s="41">
        <f t="shared" si="18"/>
        <v>2.5435188317371793E-2</v>
      </c>
      <c r="Z36" s="24">
        <f t="shared" si="18"/>
        <v>2.3491758276511954E-2</v>
      </c>
      <c r="AA36" s="24">
        <f t="shared" si="18"/>
        <v>6.5065900492893292E-3</v>
      </c>
      <c r="AB36" s="24">
        <f t="shared" si="18"/>
        <v>3.3500831003374199E-2</v>
      </c>
      <c r="AC36" s="24">
        <f t="shared" si="18"/>
        <v>2.2758458138151916E-2</v>
      </c>
      <c r="AD36" s="24">
        <f t="shared" si="18"/>
        <v>2.8151040761837054E-2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2.3485324470743141E-2</v>
      </c>
      <c r="AJ36" s="24">
        <f t="shared" si="18"/>
        <v>3.3229142208656137E-2</v>
      </c>
      <c r="AK36" s="24">
        <f t="shared" si="18"/>
        <v>2.3305097579062961E-2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2.543583886732792E-2</v>
      </c>
      <c r="AP36" s="24">
        <f t="shared" si="32"/>
        <v>2.6578553903881863E-2</v>
      </c>
      <c r="AQ36" s="24">
        <f t="shared" si="32"/>
        <v>3.0985419344776055E-2</v>
      </c>
      <c r="AR36" s="24">
        <f t="shared" si="32"/>
        <v>3.0608054311857424E-2</v>
      </c>
      <c r="AS36" s="24" t="e">
        <f t="shared" si="32"/>
        <v>#DIV/0!</v>
      </c>
      <c r="AT36" s="24">
        <f t="shared" si="32"/>
        <v>2.7427450456930735E-2</v>
      </c>
      <c r="AU36" s="21"/>
      <c r="AV36" s="24">
        <f t="shared" si="34"/>
        <v>0.56064490025257796</v>
      </c>
      <c r="AW36" s="24">
        <f t="shared" si="34"/>
        <v>0.60781961845860355</v>
      </c>
      <c r="AX36" s="24">
        <f t="shared" si="34"/>
        <v>0.35763839460802105</v>
      </c>
      <c r="AY36" s="24">
        <f t="shared" si="34"/>
        <v>0.46742585916239943</v>
      </c>
      <c r="AZ36" s="24">
        <f t="shared" si="34"/>
        <v>0.59623438275618579</v>
      </c>
      <c r="BA36" s="24">
        <f t="shared" si="34"/>
        <v>0.5960843622465779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0.33659507019473378</v>
      </c>
      <c r="BG36" s="24">
        <f t="shared" si="34"/>
        <v>0.4674340601548681</v>
      </c>
      <c r="BH36" s="24">
        <f t="shared" si="34"/>
        <v>0.66820406513641561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0.5606438829726883</v>
      </c>
      <c r="BM36" s="24">
        <f t="shared" si="33"/>
        <v>0.5435349204636537</v>
      </c>
      <c r="BN36" s="24">
        <f t="shared" si="33"/>
        <v>0.51125168959394496</v>
      </c>
      <c r="BO36" s="24">
        <f t="shared" si="33"/>
        <v>0.51889910649422233</v>
      </c>
      <c r="BP36" s="24" t="e">
        <f t="shared" si="33"/>
        <v>#DIV/0!</v>
      </c>
      <c r="BQ36" s="24">
        <f t="shared" si="33"/>
        <v>0.5501886974045358</v>
      </c>
      <c r="BR36" s="21"/>
      <c r="BS36" s="35">
        <f t="shared" si="11"/>
        <v>43647</v>
      </c>
      <c r="BT36" s="24">
        <f t="shared" si="15"/>
        <v>6.2985180324162228E-3</v>
      </c>
      <c r="BU36" s="24">
        <f t="shared" si="15"/>
        <v>1.8677613978312969E-4</v>
      </c>
      <c r="BV36" s="24">
        <f t="shared" si="15"/>
        <v>3.4121227403726049E-3</v>
      </c>
      <c r="BW36" s="24">
        <f t="shared" si="15"/>
        <v>2.9341381597599871E-3</v>
      </c>
      <c r="BX36" s="24">
        <f t="shared" si="15"/>
        <v>1.8045589558836621E-3</v>
      </c>
      <c r="BY36" s="24">
        <f t="shared" si="15"/>
        <v>2.0302584942205994E-3</v>
      </c>
      <c r="BZ36" s="24">
        <f t="shared" si="15"/>
        <v>3.1428002377648506E-3</v>
      </c>
      <c r="CA36" s="24">
        <f t="shared" si="15"/>
        <v>5.1833474502544343E-4</v>
      </c>
      <c r="CB36" s="24">
        <f t="shared" si="15"/>
        <v>2.382790575254964E-3</v>
      </c>
      <c r="CC36" s="24">
        <f t="shared" si="15"/>
        <v>4.5505329836929837E-4</v>
      </c>
      <c r="CD36" s="24">
        <f t="shared" si="15"/>
        <v>1.5239627595916329E-3</v>
      </c>
      <c r="CE36" s="24">
        <f t="shared" si="15"/>
        <v>7.4691448855380917E-4</v>
      </c>
      <c r="CF36" s="24">
        <f t="shared" si="14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4"/>
        <v>242.00562812000001</v>
      </c>
      <c r="S37" s="19">
        <f t="shared" si="5"/>
        <v>225.2244271835873</v>
      </c>
      <c r="T37" s="19">
        <f t="shared" si="6"/>
        <v>219.93724273190045</v>
      </c>
      <c r="U37" s="19">
        <f t="shared" si="7"/>
        <v>220.06807500000002</v>
      </c>
      <c r="V37" s="19"/>
      <c r="W37" s="20">
        <f t="shared" si="8"/>
        <v>238.99815036157983</v>
      </c>
      <c r="X37" s="21"/>
      <c r="Y37" s="41">
        <f t="shared" si="18"/>
        <v>4.2206821824809282E-2</v>
      </c>
      <c r="Z37" s="24">
        <f t="shared" si="18"/>
        <v>4.0857379463292487E-2</v>
      </c>
      <c r="AA37" s="24">
        <f t="shared" si="18"/>
        <v>4.7552049507884941E-2</v>
      </c>
      <c r="AB37" s="24">
        <f t="shared" si="18"/>
        <v>3.4309704894156301E-2</v>
      </c>
      <c r="AC37" s="24">
        <f t="shared" si="18"/>
        <v>1.9785090714656173E-2</v>
      </c>
      <c r="AD37" s="24">
        <f t="shared" si="18"/>
        <v>6.8719681299519886E-2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3.4784749610679233E-2</v>
      </c>
      <c r="AJ37" s="24">
        <f t="shared" si="18"/>
        <v>3.7553775569286074E-2</v>
      </c>
      <c r="AK37" s="24">
        <f t="shared" si="18"/>
        <v>4.1205555071670785E-2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4.2204523545288808E-2</v>
      </c>
      <c r="AP37" s="24">
        <f t="shared" si="32"/>
        <v>4.3704760415174349E-2</v>
      </c>
      <c r="AQ37" s="24">
        <f t="shared" si="32"/>
        <v>4.5745464967254845E-2</v>
      </c>
      <c r="AR37" s="24">
        <f t="shared" si="32"/>
        <v>4.7126704607329151E-2</v>
      </c>
      <c r="AS37" s="24" t="e">
        <f t="shared" si="32"/>
        <v>#DIV/0!</v>
      </c>
      <c r="AT37" s="24">
        <f t="shared" si="32"/>
        <v>4.845203023782263E-2</v>
      </c>
      <c r="AU37" s="21"/>
      <c r="AV37" s="24">
        <f t="shared" si="34"/>
        <v>0.56930049419526463</v>
      </c>
      <c r="AW37" s="24">
        <f t="shared" si="34"/>
        <v>0.60257630150598018</v>
      </c>
      <c r="AX37" s="24">
        <f t="shared" si="34"/>
        <v>0.40071403177591614</v>
      </c>
      <c r="AY37" s="24">
        <f t="shared" si="34"/>
        <v>0.49074972713516729</v>
      </c>
      <c r="AZ37" s="24">
        <f t="shared" si="34"/>
        <v>0.58664556567212789</v>
      </c>
      <c r="BA37" s="24">
        <f t="shared" si="34"/>
        <v>0.63114396660921579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0.37436593251036943</v>
      </c>
      <c r="BG37" s="24">
        <f t="shared" si="34"/>
        <v>0.48035213831554247</v>
      </c>
      <c r="BH37" s="24">
        <f t="shared" si="34"/>
        <v>0.6597754635605142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0.56929683795235508</v>
      </c>
      <c r="BM37" s="24">
        <f t="shared" si="33"/>
        <v>0.5585368703396747</v>
      </c>
      <c r="BN37" s="24">
        <f t="shared" si="33"/>
        <v>0.53865012228225861</v>
      </c>
      <c r="BO37" s="24">
        <f t="shared" si="33"/>
        <v>0.54884077994036962</v>
      </c>
      <c r="BP37" s="24" t="e">
        <f t="shared" si="33"/>
        <v>#DIV/0!</v>
      </c>
      <c r="BQ37" s="24">
        <f t="shared" si="33"/>
        <v>0.56708076148774911</v>
      </c>
      <c r="BR37" s="21"/>
      <c r="BS37" s="35">
        <f t="shared" si="11"/>
        <v>43678</v>
      </c>
      <c r="BT37" s="24">
        <f t="shared" si="15"/>
        <v>1.0933758954495604E-2</v>
      </c>
      <c r="BU37" s="24">
        <f t="shared" si="15"/>
        <v>1.33981734853046E-3</v>
      </c>
      <c r="BV37" s="24">
        <f t="shared" si="15"/>
        <v>3.5219944031441605E-3</v>
      </c>
      <c r="BW37" s="24">
        <f t="shared" si="15"/>
        <v>2.5441378146078093E-3</v>
      </c>
      <c r="BX37" s="24">
        <f t="shared" si="15"/>
        <v>4.4167870361039429E-3</v>
      </c>
      <c r="BY37" s="24">
        <f t="shared" si="15"/>
        <v>3.4684692366725826E-3</v>
      </c>
      <c r="BZ37" s="24">
        <f t="shared" si="15"/>
        <v>8.346169667935395E-3</v>
      </c>
      <c r="CA37" s="24">
        <f t="shared" si="15"/>
        <v>2.4912580350367673E-4</v>
      </c>
      <c r="CB37" s="24">
        <f t="shared" si="15"/>
        <v>3.6589656927724042E-3</v>
      </c>
      <c r="CC37" s="24">
        <f t="shared" si="15"/>
        <v>6.7271015986956049E-4</v>
      </c>
      <c r="CD37" s="24">
        <f t="shared" si="15"/>
        <v>1.7353906817259811E-3</v>
      </c>
      <c r="CE37" s="24">
        <f t="shared" si="15"/>
        <v>1.3178702318414406E-3</v>
      </c>
      <c r="CF37" s="24">
        <f t="shared" si="14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4"/>
        <v>254.73757547000002</v>
      </c>
      <c r="S38" s="19">
        <f t="shared" si="5"/>
        <v>238.42990360537036</v>
      </c>
      <c r="T38" s="19">
        <f t="shared" si="6"/>
        <v>233.82916662895926</v>
      </c>
      <c r="U38" s="19">
        <f t="shared" si="7"/>
        <v>234.85021083223251</v>
      </c>
      <c r="V38" s="19"/>
      <c r="W38" s="20">
        <f t="shared" si="8"/>
        <v>253.38452095308736</v>
      </c>
      <c r="X38" s="21"/>
      <c r="Y38" s="41">
        <f t="shared" si="18"/>
        <v>5.261354954064501E-2</v>
      </c>
      <c r="Z38" s="24">
        <f t="shared" si="18"/>
        <v>5.2788362649363263E-2</v>
      </c>
      <c r="AA38" s="24">
        <f t="shared" si="18"/>
        <v>6.2374180738507423E-2</v>
      </c>
      <c r="AB38" s="24">
        <f t="shared" si="18"/>
        <v>6.6048876522223798E-2</v>
      </c>
      <c r="AC38" s="24">
        <f t="shared" si="18"/>
        <v>2.2841210717974292E-2</v>
      </c>
      <c r="AD38" s="24">
        <f t="shared" si="18"/>
        <v>5.9131913887053411E-2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1.4673783245395589E-2</v>
      </c>
      <c r="AJ38" s="24">
        <f t="shared" si="18"/>
        <v>3.9175952990864182E-2</v>
      </c>
      <c r="AK38" s="24">
        <f t="shared" si="18"/>
        <v>8.7146619756401256E-2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5.2610129148264351E-2</v>
      </c>
      <c r="AP38" s="24">
        <f t="shared" ref="AP38:AP52" si="37">+S38/S37-1</f>
        <v>5.86325230656215E-2</v>
      </c>
      <c r="AQ38" s="24">
        <f t="shared" ref="AQ38:AQ52" si="38">+T38/T37-1</f>
        <v>6.3163126556027738E-2</v>
      </c>
      <c r="AR38" s="24">
        <f t="shared" ref="AR38:AT95" si="39">+U38/U37-1</f>
        <v>6.717074174540083E-2</v>
      </c>
      <c r="AS38" s="24" t="e">
        <f t="shared" si="39"/>
        <v>#DIV/0!</v>
      </c>
      <c r="AT38" s="24">
        <f t="shared" si="39"/>
        <v>6.0194485060835801E-2</v>
      </c>
      <c r="AU38" s="21"/>
      <c r="AV38" s="24">
        <f t="shared" si="34"/>
        <v>0.55011692742832086</v>
      </c>
      <c r="AW38" s="24">
        <f t="shared" si="34"/>
        <v>0.58003792249883657</v>
      </c>
      <c r="AX38" s="24">
        <f t="shared" si="34"/>
        <v>0.42786299466826261</v>
      </c>
      <c r="AY38" s="24">
        <f t="shared" si="34"/>
        <v>0.52082642506841492</v>
      </c>
      <c r="AZ38" s="24">
        <f t="shared" si="34"/>
        <v>0.52933618462879073</v>
      </c>
      <c r="BA38" s="24">
        <f t="shared" si="34"/>
        <v>0.59740161606201636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0.37960560996163228</v>
      </c>
      <c r="BG38" s="24">
        <f t="shared" si="34"/>
        <v>0.472375713824847</v>
      </c>
      <c r="BH38" s="24">
        <f t="shared" si="34"/>
        <v>0.68457299842125074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0.55011255726693875</v>
      </c>
      <c r="BM38" s="24">
        <f t="shared" si="33"/>
        <v>0.55543135838257629</v>
      </c>
      <c r="BN38" s="24">
        <f t="shared" si="33"/>
        <v>0.54775790592685047</v>
      </c>
      <c r="BO38" s="24">
        <f t="shared" si="33"/>
        <v>0.56075803944549185</v>
      </c>
      <c r="BP38" s="24" t="e">
        <f t="shared" si="33"/>
        <v>#DIV/0!</v>
      </c>
      <c r="BQ38" s="24">
        <f t="shared" si="33"/>
        <v>0.55429461267947633</v>
      </c>
      <c r="BR38" s="21"/>
      <c r="BS38" s="35">
        <f t="shared" si="11"/>
        <v>43709</v>
      </c>
      <c r="BT38" s="24">
        <f t="shared" si="15"/>
        <v>1.410829372282826E-2</v>
      </c>
      <c r="BU38" s="24">
        <f t="shared" si="15"/>
        <v>1.7664563518611182E-3</v>
      </c>
      <c r="BV38" s="24">
        <f t="shared" si="15"/>
        <v>6.7287408425457081E-3</v>
      </c>
      <c r="BW38" s="24">
        <f t="shared" si="15"/>
        <v>2.873931776681461E-3</v>
      </c>
      <c r="BX38" s="24">
        <f t="shared" si="15"/>
        <v>3.8972400262311494E-3</v>
      </c>
      <c r="BY38" s="24">
        <f t="shared" si="15"/>
        <v>3.8998879349493813E-3</v>
      </c>
      <c r="BZ38" s="24">
        <f t="shared" si="15"/>
        <v>7.340392963207403E-3</v>
      </c>
      <c r="CA38" s="24">
        <f t="shared" si="15"/>
        <v>2.0420419557995902E-3</v>
      </c>
      <c r="CB38" s="24">
        <f t="shared" si="15"/>
        <v>5.0853203461289466E-3</v>
      </c>
      <c r="CC38" s="24">
        <f t="shared" si="15"/>
        <v>2.8175868576455827E-4</v>
      </c>
      <c r="CD38" s="24">
        <f t="shared" si="15"/>
        <v>1.8022703090011961E-3</v>
      </c>
      <c r="CE38" s="24">
        <f t="shared" si="15"/>
        <v>2.7845177504511312E-3</v>
      </c>
      <c r="CF38" s="24">
        <f t="shared" si="14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4"/>
        <v>262.99593025000001</v>
      </c>
      <c r="S39" s="19">
        <f t="shared" si="5"/>
        <v>247.08996344848396</v>
      </c>
      <c r="T39" s="19">
        <f t="shared" si="6"/>
        <v>242.80713798076926</v>
      </c>
      <c r="U39" s="19">
        <f t="shared" si="7"/>
        <v>243.94868477542934</v>
      </c>
      <c r="V39" s="19"/>
      <c r="W39" s="20">
        <f t="shared" si="8"/>
        <v>262.4432627294641</v>
      </c>
      <c r="X39" s="21"/>
      <c r="Y39" s="41">
        <f t="shared" si="18"/>
        <v>3.2422726528638091E-2</v>
      </c>
      <c r="Z39" s="24">
        <f t="shared" si="18"/>
        <v>3.0917710147776667E-2</v>
      </c>
      <c r="AA39" s="24">
        <f t="shared" si="18"/>
        <v>6.3299852665835044E-2</v>
      </c>
      <c r="AB39" s="24">
        <f t="shared" si="18"/>
        <v>3.6923402609324807E-2</v>
      </c>
      <c r="AC39" s="24">
        <f t="shared" si="18"/>
        <v>1.243353711891948E-2</v>
      </c>
      <c r="AD39" s="24">
        <f t="shared" si="18"/>
        <v>6.3088196064320812E-2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5.765127142197235E-3</v>
      </c>
      <c r="AJ39" s="24">
        <f t="shared" si="18"/>
        <v>3.6267619084837222E-2</v>
      </c>
      <c r="AK39" s="24">
        <f t="shared" si="18"/>
        <v>4.2718099910390661E-2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3.2419067994829742E-2</v>
      </c>
      <c r="AP39" s="24">
        <f t="shared" si="37"/>
        <v>3.6321198440976588E-2</v>
      </c>
      <c r="AQ39" s="24">
        <f t="shared" si="38"/>
        <v>3.8395429797071667E-2</v>
      </c>
      <c r="AR39" s="24">
        <f t="shared" si="39"/>
        <v>3.8741604322835466E-2</v>
      </c>
      <c r="AS39" s="24" t="e">
        <f t="shared" si="39"/>
        <v>#DIV/0!</v>
      </c>
      <c r="AT39" s="24">
        <f t="shared" si="39"/>
        <v>3.5750967510970844E-2</v>
      </c>
      <c r="AU39" s="21"/>
      <c r="AV39" s="24">
        <f t="shared" si="34"/>
        <v>0.5126095803823365</v>
      </c>
      <c r="AW39" s="24">
        <f t="shared" si="34"/>
        <v>0.53969713195877511</v>
      </c>
      <c r="AX39" s="24">
        <f t="shared" si="34"/>
        <v>0.49378105589013499</v>
      </c>
      <c r="AY39" s="24">
        <f t="shared" si="34"/>
        <v>0.51220903680708396</v>
      </c>
      <c r="AZ39" s="24">
        <f t="shared" si="34"/>
        <v>0.4097523348617973</v>
      </c>
      <c r="BA39" s="24">
        <f t="shared" si="34"/>
        <v>0.62311915960466591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0.38141511725673016</v>
      </c>
      <c r="BG39" s="24">
        <f t="shared" si="34"/>
        <v>0.4702346429272275</v>
      </c>
      <c r="BH39" s="24">
        <f t="shared" si="34"/>
        <v>0.64278084999579232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0.51260042482161161</v>
      </c>
      <c r="BM39" s="24">
        <f t="shared" si="33"/>
        <v>0.5354859677301067</v>
      </c>
      <c r="BN39" s="24">
        <f t="shared" si="33"/>
        <v>0.53591806480751525</v>
      </c>
      <c r="BO39" s="24">
        <f t="shared" si="33"/>
        <v>0.54713629139712849</v>
      </c>
      <c r="BP39" s="24" t="e">
        <f t="shared" si="33"/>
        <v>#DIV/0!</v>
      </c>
      <c r="BQ39" s="24">
        <f t="shared" si="33"/>
        <v>0.5288904069785012</v>
      </c>
      <c r="BR39" s="21"/>
      <c r="BS39" s="35">
        <f t="shared" si="11"/>
        <v>43739</v>
      </c>
      <c r="BT39" s="24">
        <f t="shared" si="15"/>
        <v>8.2644839792270428E-3</v>
      </c>
      <c r="BU39" s="24">
        <f t="shared" si="15"/>
        <v>1.8092946824326019E-3</v>
      </c>
      <c r="BV39" s="24">
        <f t="shared" si="15"/>
        <v>3.809590048320829E-3</v>
      </c>
      <c r="BW39" s="24">
        <f t="shared" si="15"/>
        <v>1.5201669657357397E-3</v>
      </c>
      <c r="BX39" s="24">
        <f t="shared" si="15"/>
        <v>4.1837374855192549E-3</v>
      </c>
      <c r="BY39" s="24">
        <f t="shared" si="15"/>
        <v>2.146668752495241E-3</v>
      </c>
      <c r="BZ39" s="24">
        <f t="shared" si="15"/>
        <v>5.6408960060046484E-3</v>
      </c>
      <c r="CA39" s="24">
        <f t="shared" si="15"/>
        <v>4.6877934668551602E-4</v>
      </c>
      <c r="CB39" s="24">
        <f t="shared" si="15"/>
        <v>1.4121954235560151E-3</v>
      </c>
      <c r="CC39" s="24">
        <f t="shared" si="15"/>
        <v>1.0670913172871113E-4</v>
      </c>
      <c r="CD39" s="24">
        <f t="shared" si="15"/>
        <v>1.6471742191588215E-3</v>
      </c>
      <c r="CE39" s="24">
        <f t="shared" si="15"/>
        <v>1.4097124500804551E-3</v>
      </c>
      <c r="CF39" s="24">
        <f t="shared" si="14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4"/>
        <v>274.95412756999997</v>
      </c>
      <c r="S40" s="19">
        <f t="shared" si="5"/>
        <v>258.38317566752153</v>
      </c>
      <c r="T40" s="19">
        <f t="shared" si="6"/>
        <v>251.7655896210407</v>
      </c>
      <c r="U40" s="19">
        <f t="shared" si="7"/>
        <v>253.06687651915456</v>
      </c>
      <c r="V40" s="19"/>
      <c r="W40" s="20">
        <f t="shared" si="8"/>
        <v>274.0793170962358</v>
      </c>
      <c r="X40" s="21"/>
      <c r="Y40" s="41">
        <f t="shared" si="18"/>
        <v>4.5470601811979927E-2</v>
      </c>
      <c r="Z40" s="24">
        <f t="shared" si="18"/>
        <v>5.5200445773707196E-2</v>
      </c>
      <c r="AA40" s="24">
        <f t="shared" si="18"/>
        <v>5.7302752094495979E-2</v>
      </c>
      <c r="AB40" s="24">
        <f t="shared" si="18"/>
        <v>4.1863650775282313E-2</v>
      </c>
      <c r="AC40" s="24">
        <f t="shared" si="18"/>
        <v>3.0368868751024847E-2</v>
      </c>
      <c r="AD40" s="24">
        <f t="shared" si="18"/>
        <v>2.3848731900906861E-2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1.7258825976735892E-3</v>
      </c>
      <c r="AJ40" s="24">
        <f t="shared" si="18"/>
        <v>3.3924597504775278E-2</v>
      </c>
      <c r="AK40" s="24">
        <f t="shared" si="18"/>
        <v>5.5567118256820702E-2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4.5469134479125373E-2</v>
      </c>
      <c r="AP40" s="24">
        <f t="shared" si="37"/>
        <v>4.5704860130395764E-2</v>
      </c>
      <c r="AQ40" s="24">
        <f t="shared" si="38"/>
        <v>3.6895338888187856E-2</v>
      </c>
      <c r="AR40" s="24">
        <f t="shared" si="39"/>
        <v>3.7377499092151822E-2</v>
      </c>
      <c r="AS40" s="24" t="e">
        <f t="shared" si="39"/>
        <v>#DIV/0!</v>
      </c>
      <c r="AT40" s="24">
        <f t="shared" si="39"/>
        <v>4.4337409334704647E-2</v>
      </c>
      <c r="AU40" s="21"/>
      <c r="AV40" s="24">
        <f t="shared" si="34"/>
        <v>0.51781560274291727</v>
      </c>
      <c r="AW40" s="24">
        <f t="shared" si="34"/>
        <v>0.54747147356405113</v>
      </c>
      <c r="AX40" s="24">
        <f t="shared" si="34"/>
        <v>0.50269345385339959</v>
      </c>
      <c r="AY40" s="24">
        <f t="shared" si="34"/>
        <v>0.50992378798073945</v>
      </c>
      <c r="AZ40" s="24">
        <f t="shared" si="34"/>
        <v>0.385583009094977</v>
      </c>
      <c r="BA40" s="24">
        <f t="shared" si="34"/>
        <v>0.58495931975631388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0.37920112039990683</v>
      </c>
      <c r="BG40" s="24">
        <f t="shared" si="34"/>
        <v>0.47929937174558712</v>
      </c>
      <c r="BH40" s="24">
        <f t="shared" si="34"/>
        <v>0.62962543061183518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0.5178060145844714</v>
      </c>
      <c r="BM40" s="24">
        <f t="shared" si="33"/>
        <v>0.53676543735532545</v>
      </c>
      <c r="BN40" s="24">
        <f t="shared" si="33"/>
        <v>0.53114367420910247</v>
      </c>
      <c r="BO40" s="24">
        <f t="shared" si="33"/>
        <v>0.53987356045683632</v>
      </c>
      <c r="BP40" s="24" t="e">
        <f t="shared" si="33"/>
        <v>#DIV/0!</v>
      </c>
      <c r="BQ40" s="24">
        <f t="shared" si="33"/>
        <v>0.53952658311281509</v>
      </c>
      <c r="BR40" s="21"/>
      <c r="BS40" s="35">
        <f t="shared" si="11"/>
        <v>43770</v>
      </c>
      <c r="BT40" s="24">
        <f t="shared" si="15"/>
        <v>1.473389091238168E-2</v>
      </c>
      <c r="BU40" s="24">
        <f t="shared" si="15"/>
        <v>1.6868648384127242E-3</v>
      </c>
      <c r="BV40" s="24">
        <f t="shared" si="15"/>
        <v>4.3381318440223497E-3</v>
      </c>
      <c r="BW40" s="24">
        <f t="shared" si="15"/>
        <v>3.6411131656565675E-3</v>
      </c>
      <c r="BX40" s="24">
        <f t="shared" si="15"/>
        <v>1.6285209440059776E-3</v>
      </c>
      <c r="BY40" s="24">
        <f t="shared" si="15"/>
        <v>3.678026617327159E-3</v>
      </c>
      <c r="BZ40" s="24">
        <f t="shared" si="15"/>
        <v>6.7770989539309131E-3</v>
      </c>
      <c r="CA40" s="24">
        <f t="shared" si="15"/>
        <v>2.8765469643615557E-3</v>
      </c>
      <c r="CB40" s="24">
        <f t="shared" si="15"/>
        <v>2.6796169952101631E-3</v>
      </c>
      <c r="CC40" s="24">
        <f t="shared" si="15"/>
        <v>3.1120241860937704E-5</v>
      </c>
      <c r="CD40" s="24">
        <f t="shared" si="15"/>
        <v>1.546498723735624E-3</v>
      </c>
      <c r="CE40" s="24">
        <f t="shared" si="15"/>
        <v>1.8520207107307722E-3</v>
      </c>
      <c r="CF40" s="24">
        <f t="shared" si="14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4"/>
        <v>286.37693866000001</v>
      </c>
      <c r="S41" s="19">
        <f t="shared" si="5"/>
        <v>267.8528679891387</v>
      </c>
      <c r="T41" s="19">
        <f t="shared" si="6"/>
        <v>260.69154182692301</v>
      </c>
      <c r="U41" s="19">
        <f t="shared" si="7"/>
        <v>262.08422044253632</v>
      </c>
      <c r="V41" s="19"/>
      <c r="W41" s="20">
        <f t="shared" si="8"/>
        <v>287.85008381234934</v>
      </c>
      <c r="X41" s="21"/>
      <c r="Y41" s="41">
        <f t="shared" si="18"/>
        <v>4.1546797520736201E-2</v>
      </c>
      <c r="Z41" s="24">
        <f t="shared" si="18"/>
        <v>3.8674839246751969E-2</v>
      </c>
      <c r="AA41" s="24">
        <f t="shared" si="18"/>
        <v>3.1336518237804034E-2</v>
      </c>
      <c r="AB41" s="24">
        <f t="shared" si="18"/>
        <v>3.724173740292569E-2</v>
      </c>
      <c r="AC41" s="24">
        <f t="shared" si="18"/>
        <v>1.3826866758608558E-2</v>
      </c>
      <c r="AD41" s="24">
        <f t="shared" si="18"/>
        <v>4.7450296009965864E-2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1.2015486823000465E-3</v>
      </c>
      <c r="AJ41" s="24">
        <f t="shared" si="18"/>
        <v>3.4347899320148256E-2</v>
      </c>
      <c r="AK41" s="24">
        <f t="shared" si="18"/>
        <v>3.7302899790644606E-2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4.1544424849893957E-2</v>
      </c>
      <c r="AP41" s="24">
        <f t="shared" si="37"/>
        <v>3.6649802360980477E-2</v>
      </c>
      <c r="AQ41" s="24">
        <f t="shared" si="38"/>
        <v>3.5453424033513592E-2</v>
      </c>
      <c r="AR41" s="24">
        <f t="shared" si="39"/>
        <v>3.5632256767112791E-2</v>
      </c>
      <c r="AS41" s="24" t="e">
        <f t="shared" si="39"/>
        <v>#DIV/0!</v>
      </c>
      <c r="AT41" s="24">
        <f t="shared" si="39"/>
        <v>5.0243728209809824E-2</v>
      </c>
      <c r="AU41" s="21"/>
      <c r="AV41" s="24">
        <f t="shared" si="34"/>
        <v>0.54044187061032734</v>
      </c>
      <c r="AW41" s="24">
        <f t="shared" si="34"/>
        <v>0.57449706022029567</v>
      </c>
      <c r="AX41" s="24">
        <f t="shared" si="34"/>
        <v>0.52707228561732999</v>
      </c>
      <c r="AY41" s="24">
        <f t="shared" si="34"/>
        <v>0.53591985050528002</v>
      </c>
      <c r="AZ41" s="24">
        <f t="shared" si="34"/>
        <v>0.38063456523068284</v>
      </c>
      <c r="BA41" s="24">
        <f t="shared" si="34"/>
        <v>0.62114076457492295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0.38085829768875024</v>
      </c>
      <c r="BG41" s="24">
        <f t="shared" si="34"/>
        <v>0.47634654530990428</v>
      </c>
      <c r="BH41" s="24">
        <f t="shared" si="34"/>
        <v>0.60313306888754981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0.54042999967590566</v>
      </c>
      <c r="BM41" s="24">
        <f t="shared" si="33"/>
        <v>0.55597569364753086</v>
      </c>
      <c r="BN41" s="24">
        <f t="shared" si="33"/>
        <v>0.54349699696667653</v>
      </c>
      <c r="BO41" s="24">
        <f t="shared" si="33"/>
        <v>0.55492339242881461</v>
      </c>
      <c r="BP41" s="24" t="e">
        <f t="shared" si="33"/>
        <v>#DIV/0!</v>
      </c>
      <c r="BQ41" s="24">
        <f t="shared" si="33"/>
        <v>0.56849924604909052</v>
      </c>
      <c r="BR41" s="21"/>
      <c r="BS41" s="35">
        <f t="shared" si="11"/>
        <v>43800</v>
      </c>
      <c r="BT41" s="24">
        <f t="shared" si="15"/>
        <v>1.0419011640551871E-2</v>
      </c>
      <c r="BU41" s="24">
        <f t="shared" si="15"/>
        <v>9.3291716463128572E-4</v>
      </c>
      <c r="BV41" s="24">
        <f t="shared" si="15"/>
        <v>3.845870379112618E-3</v>
      </c>
      <c r="BW41" s="24">
        <f t="shared" si="15"/>
        <v>1.6338427059791468E-3</v>
      </c>
      <c r="BX41" s="24">
        <f t="shared" si="15"/>
        <v>3.1731525724797579E-3</v>
      </c>
      <c r="BY41" s="24">
        <f t="shared" si="15"/>
        <v>3.1606247767797038E-3</v>
      </c>
      <c r="BZ41" s="24">
        <f t="shared" si="15"/>
        <v>1.1159555501566469E-2</v>
      </c>
      <c r="CA41" s="24">
        <f t="shared" si="15"/>
        <v>2.7388144720217238E-3</v>
      </c>
      <c r="CB41" s="24">
        <f t="shared" si="15"/>
        <v>1.6563126517079574E-3</v>
      </c>
      <c r="CC41" s="24">
        <f t="shared" si="15"/>
        <v>2.0759178127429919E-5</v>
      </c>
      <c r="CD41" s="24">
        <f t="shared" si="15"/>
        <v>1.5485031238111598E-3</v>
      </c>
      <c r="CE41" s="24">
        <f t="shared" si="15"/>
        <v>1.2552914938793135E-3</v>
      </c>
      <c r="CF41" s="24">
        <f t="shared" si="14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4"/>
        <v>293.5962032999999</v>
      </c>
      <c r="S42" s="19">
        <f t="shared" si="5"/>
        <v>276.27423560114647</v>
      </c>
      <c r="T42" s="19">
        <f t="shared" si="6"/>
        <v>267.23246643099549</v>
      </c>
      <c r="U42" s="19">
        <f t="shared" si="7"/>
        <v>267.7393367569353</v>
      </c>
      <c r="V42" s="19"/>
      <c r="W42" s="20">
        <f t="shared" si="8"/>
        <v>292.91460168737257</v>
      </c>
      <c r="X42" s="21"/>
      <c r="Y42" s="41">
        <f t="shared" si="18"/>
        <v>2.5209514763806951E-2</v>
      </c>
      <c r="Z42" s="24">
        <f t="shared" si="18"/>
        <v>3.7490418382444712E-2</v>
      </c>
      <c r="AA42" s="24">
        <f t="shared" si="18"/>
        <v>4.5634608870788851E-2</v>
      </c>
      <c r="AB42" s="24">
        <f t="shared" si="18"/>
        <v>2.485936647770437E-2</v>
      </c>
      <c r="AC42" s="24">
        <f t="shared" si="18"/>
        <v>1.8756430887562514E-2</v>
      </c>
      <c r="AD42" s="24">
        <f t="shared" si="18"/>
        <v>4.4552216217685903E-4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0</v>
      </c>
      <c r="AJ42" s="24">
        <f t="shared" si="18"/>
        <v>4.6835793610134901E-2</v>
      </c>
      <c r="AK42" s="24">
        <f t="shared" si="18"/>
        <v>2.9301376047739414E-2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2.5208959470619074E-2</v>
      </c>
      <c r="AP42" s="24">
        <f t="shared" si="37"/>
        <v>3.1440274189445061E-2</v>
      </c>
      <c r="AQ42" s="24">
        <f t="shared" si="38"/>
        <v>2.5090666763615488E-2</v>
      </c>
      <c r="AR42" s="24">
        <f t="shared" si="39"/>
        <v>2.1577477288980518E-2</v>
      </c>
      <c r="AS42" s="24" t="e">
        <f t="shared" si="39"/>
        <v>#DIV/0!</v>
      </c>
      <c r="AT42" s="24">
        <f t="shared" si="39"/>
        <v>1.7594290083044806E-2</v>
      </c>
      <c r="AU42" s="21"/>
      <c r="AV42" s="24">
        <f t="shared" si="34"/>
        <v>0.53276226255125358</v>
      </c>
      <c r="AW42" s="24">
        <f t="shared" si="34"/>
        <v>0.59241257752053578</v>
      </c>
      <c r="AX42" s="24">
        <f t="shared" si="34"/>
        <v>0.54061326413679023</v>
      </c>
      <c r="AY42" s="24">
        <f t="shared" si="34"/>
        <v>0.54396282515204275</v>
      </c>
      <c r="AZ42" s="24">
        <f t="shared" si="34"/>
        <v>0.33555976676501564</v>
      </c>
      <c r="BA42" s="24">
        <f t="shared" si="34"/>
        <v>0.57946620906203217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0.33720240805977242</v>
      </c>
      <c r="BG42" s="24">
        <f t="shared" si="34"/>
        <v>0.49388759000686977</v>
      </c>
      <c r="BH42" s="24">
        <f t="shared" si="34"/>
        <v>0.59757378797303629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0.53274556226739289</v>
      </c>
      <c r="BM42" s="24">
        <f t="shared" si="33"/>
        <v>0.560794320852531</v>
      </c>
      <c r="BN42" s="24">
        <f t="shared" si="33"/>
        <v>0.53689727773686613</v>
      </c>
      <c r="BO42" s="24">
        <f t="shared" si="33"/>
        <v>0.54425790940876029</v>
      </c>
      <c r="BP42" s="24" t="e">
        <f t="shared" si="33"/>
        <v>#DIV/0!</v>
      </c>
      <c r="BQ42" s="24">
        <f t="shared" si="33"/>
        <v>0.5550677782960991</v>
      </c>
      <c r="BR42" s="21"/>
      <c r="BS42" s="35">
        <f t="shared" si="11"/>
        <v>43831</v>
      </c>
      <c r="BT42" s="24">
        <f t="shared" si="15"/>
        <v>1.0072078840405596E-2</v>
      </c>
      <c r="BU42" s="24">
        <f t="shared" ref="BU42:CE65" si="40">(D42-D41)/$B41*D$3</f>
        <v>1.3452663631030551E-3</v>
      </c>
      <c r="BV42" s="24">
        <f t="shared" si="40"/>
        <v>2.5565598374165479E-3</v>
      </c>
      <c r="BW42" s="24">
        <f t="shared" si="40"/>
        <v>2.1573552951364644E-3</v>
      </c>
      <c r="BX42" s="24">
        <f t="shared" si="40"/>
        <v>2.9962357180775895E-5</v>
      </c>
      <c r="BY42" s="24">
        <f t="shared" si="40"/>
        <v>-5.18289765902167E-4</v>
      </c>
      <c r="BZ42" s="24">
        <f t="shared" si="40"/>
        <v>3.7559467273793833E-3</v>
      </c>
      <c r="CA42" s="24">
        <f t="shared" si="40"/>
        <v>3.2034115987373537E-4</v>
      </c>
      <c r="CB42" s="24">
        <f t="shared" si="40"/>
        <v>2.4109096432662009E-3</v>
      </c>
      <c r="CC42" s="24">
        <f t="shared" si="40"/>
        <v>0</v>
      </c>
      <c r="CD42" s="24">
        <f t="shared" si="40"/>
        <v>2.0968996005251879E-3</v>
      </c>
      <c r="CE42" s="24">
        <f t="shared" si="40"/>
        <v>9.8201204011508984E-4</v>
      </c>
      <c r="CF42" s="24">
        <f t="shared" si="14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4"/>
        <v>298.82087264999996</v>
      </c>
      <c r="S43" s="19">
        <f t="shared" si="5"/>
        <v>282.43289393573696</v>
      </c>
      <c r="T43" s="19">
        <f t="shared" si="6"/>
        <v>272.20712231334841</v>
      </c>
      <c r="U43" s="19">
        <f t="shared" si="7"/>
        <v>273.25785392998677</v>
      </c>
      <c r="V43" s="19"/>
      <c r="W43" s="20">
        <f t="shared" si="8"/>
        <v>298.13243398850364</v>
      </c>
      <c r="X43" s="21"/>
      <c r="Y43" s="41">
        <f t="shared" si="18"/>
        <v>1.7795919145872308E-2</v>
      </c>
      <c r="Z43" s="24">
        <f t="shared" si="18"/>
        <v>2.7423664220508126E-2</v>
      </c>
      <c r="AA43" s="24">
        <f t="shared" si="18"/>
        <v>1.5241261154886221E-2</v>
      </c>
      <c r="AB43" s="24">
        <f t="shared" si="18"/>
        <v>2.0924722815911734E-2</v>
      </c>
      <c r="AC43" s="24">
        <f t="shared" si="18"/>
        <v>-2.6081873098160457E-5</v>
      </c>
      <c r="AD43" s="24">
        <f t="shared" si="18"/>
        <v>1.5806613907698885E-2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3.2238530763555318E-2</v>
      </c>
      <c r="AJ43" s="24">
        <f t="shared" si="18"/>
        <v>6.5587681370053996E-3</v>
      </c>
      <c r="AK43" s="24">
        <f t="shared" si="18"/>
        <v>1.6236711502532364E-2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1.7795425456035074E-2</v>
      </c>
      <c r="AP43" s="24">
        <f t="shared" si="37"/>
        <v>2.2291830149090197E-2</v>
      </c>
      <c r="AQ43" s="24">
        <f t="shared" si="38"/>
        <v>1.861546221831345E-2</v>
      </c>
      <c r="AR43" s="24">
        <f t="shared" si="39"/>
        <v>2.06115292578819E-2</v>
      </c>
      <c r="AS43" s="24" t="e">
        <f t="shared" si="39"/>
        <v>#DIV/0!</v>
      </c>
      <c r="AT43" s="24">
        <f t="shared" si="39"/>
        <v>1.7813493322193841E-2</v>
      </c>
      <c r="AU43" s="21"/>
      <c r="AV43" s="24">
        <f t="shared" si="34"/>
        <v>0.51465179556218787</v>
      </c>
      <c r="AW43" s="24">
        <f t="shared" si="34"/>
        <v>0.57983848680855821</v>
      </c>
      <c r="AX43" s="24">
        <f t="shared" si="34"/>
        <v>0.52865472776889222</v>
      </c>
      <c r="AY43" s="24">
        <f t="shared" si="34"/>
        <v>0.55757566724814089</v>
      </c>
      <c r="AZ43" s="24">
        <f t="shared" si="34"/>
        <v>0.26191017548372941</v>
      </c>
      <c r="BA43" s="24">
        <f t="shared" si="34"/>
        <v>0.55663619911670836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0.36773067340382992</v>
      </c>
      <c r="BG43" s="24">
        <f t="shared" si="34"/>
        <v>0.45774554471944007</v>
      </c>
      <c r="BH43" s="24">
        <f t="shared" si="34"/>
        <v>0.5573580843456829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0.51463292822267537</v>
      </c>
      <c r="BM43" s="24">
        <f t="shared" si="33"/>
        <v>0.55281414092572567</v>
      </c>
      <c r="BN43" s="24">
        <f t="shared" si="33"/>
        <v>0.53273047904495163</v>
      </c>
      <c r="BO43" s="24">
        <f t="shared" si="33"/>
        <v>0.54571262823946953</v>
      </c>
      <c r="BP43" s="24" t="e">
        <f t="shared" si="33"/>
        <v>#DIV/0!</v>
      </c>
      <c r="BQ43" s="24">
        <f t="shared" si="33"/>
        <v>0.55110280525238964</v>
      </c>
      <c r="BR43" s="21"/>
      <c r="BS43" s="35">
        <f t="shared" si="11"/>
        <v>43862</v>
      </c>
      <c r="BT43" s="24">
        <f t="shared" ref="BT43:BT74" si="41">(C43-C42)/$B42*C$3</f>
        <v>7.4558262493213453E-3</v>
      </c>
      <c r="BU43" s="24">
        <f t="shared" si="40"/>
        <v>4.5824968647328879E-4</v>
      </c>
      <c r="BV43" s="24">
        <f t="shared" si="40"/>
        <v>2.1511825457755829E-3</v>
      </c>
      <c r="BW43" s="24">
        <f t="shared" si="40"/>
        <v>-2.9810412560878094E-6</v>
      </c>
      <c r="BX43" s="24">
        <f t="shared" si="40"/>
        <v>1.03735242445896E-3</v>
      </c>
      <c r="BY43" s="24">
        <f t="shared" si="40"/>
        <v>3.2205851999043158E-4</v>
      </c>
      <c r="BZ43" s="24">
        <f t="shared" si="40"/>
        <v>2.8045314061460143E-3</v>
      </c>
      <c r="CA43" s="24">
        <f t="shared" si="40"/>
        <v>2.4417572618644525E-4</v>
      </c>
      <c r="CB43" s="24">
        <f t="shared" si="40"/>
        <v>1.9566627406287667E-3</v>
      </c>
      <c r="CC43" s="24">
        <f t="shared" si="40"/>
        <v>5.2224479675090434E-4</v>
      </c>
      <c r="CD43" s="24">
        <f t="shared" si="40"/>
        <v>2.9983889393361954E-4</v>
      </c>
      <c r="CE43" s="24">
        <f t="shared" si="40"/>
        <v>5.4633219730282334E-4</v>
      </c>
      <c r="CF43" s="24">
        <f t="shared" si="14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4"/>
        <v>306.58693734999997</v>
      </c>
      <c r="S44" s="19">
        <f t="shared" si="5"/>
        <v>289.67887117212251</v>
      </c>
      <c r="T44" s="19">
        <f t="shared" si="6"/>
        <v>277.78349720022624</v>
      </c>
      <c r="U44" s="19">
        <f t="shared" si="7"/>
        <v>279.05030914795242</v>
      </c>
      <c r="V44" s="19"/>
      <c r="W44" s="20">
        <f t="shared" si="8"/>
        <v>306.12443645466351</v>
      </c>
      <c r="X44" s="21"/>
      <c r="Y44" s="41">
        <f t="shared" si="18"/>
        <v>2.598619504303934E-2</v>
      </c>
      <c r="Z44" s="24">
        <f t="shared" si="18"/>
        <v>3.1057178253586892E-2</v>
      </c>
      <c r="AA44" s="24">
        <f t="shared" si="18"/>
        <v>3.1749930971618934E-2</v>
      </c>
      <c r="AB44" s="24">
        <f t="shared" si="18"/>
        <v>1.5133190800517671E-2</v>
      </c>
      <c r="AC44" s="24">
        <f t="shared" si="18"/>
        <v>1.2116395343154895E-2</v>
      </c>
      <c r="AD44" s="24">
        <f t="shared" si="18"/>
        <v>4.2643376666316568E-2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0.16360407902276464</v>
      </c>
      <c r="AJ44" s="24">
        <f t="shared" si="18"/>
        <v>1.6125193226697032E-2</v>
      </c>
      <c r="AK44" s="24">
        <f t="shared" si="18"/>
        <v>1.6006693304349673E-2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2.5989030254577328E-2</v>
      </c>
      <c r="AP44" s="24">
        <f t="shared" si="37"/>
        <v>2.5655571259466159E-2</v>
      </c>
      <c r="AQ44" s="24">
        <f t="shared" si="38"/>
        <v>2.0485778768340346E-2</v>
      </c>
      <c r="AR44" s="24">
        <f t="shared" si="39"/>
        <v>2.1197762972440692E-2</v>
      </c>
      <c r="AS44" s="24" t="e">
        <f t="shared" si="39"/>
        <v>#DIV/0!</v>
      </c>
      <c r="AT44" s="24">
        <f t="shared" si="39"/>
        <v>2.680688699059175E-2</v>
      </c>
      <c r="AU44" s="21"/>
      <c r="AV44" s="24">
        <f t="shared" si="34"/>
        <v>0.49006527243831211</v>
      </c>
      <c r="AW44" s="24">
        <f t="shared" si="34"/>
        <v>0.53402341246302609</v>
      </c>
      <c r="AX44" s="24">
        <f t="shared" si="34"/>
        <v>0.51011703267243091</v>
      </c>
      <c r="AY44" s="24">
        <f t="shared" si="34"/>
        <v>0.50456914391138441</v>
      </c>
      <c r="AZ44" s="24">
        <f t="shared" si="34"/>
        <v>0.26113323421518597</v>
      </c>
      <c r="BA44" s="24">
        <f t="shared" si="34"/>
        <v>0.58417374025400859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0.30472590387613474</v>
      </c>
      <c r="BG44" s="24">
        <f t="shared" si="34"/>
        <v>0.43193812990811709</v>
      </c>
      <c r="BH44" s="24">
        <f t="shared" si="34"/>
        <v>0.54050315294572915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0.49004959288544492</v>
      </c>
      <c r="BM44" s="24">
        <f t="shared" si="33"/>
        <v>0.52213033473548309</v>
      </c>
      <c r="BN44" s="24">
        <f t="shared" si="33"/>
        <v>0.513164426555071</v>
      </c>
      <c r="BO44" s="24">
        <f t="shared" si="33"/>
        <v>0.52723923144717499</v>
      </c>
      <c r="BP44" s="24" t="e">
        <f t="shared" si="33"/>
        <v>#DIV/0!</v>
      </c>
      <c r="BQ44" s="24">
        <f t="shared" si="33"/>
        <v>0.52870935372626859</v>
      </c>
      <c r="BR44" s="21"/>
      <c r="BS44" s="35">
        <f t="shared" si="11"/>
        <v>43891</v>
      </c>
      <c r="BT44" s="24">
        <f t="shared" si="41"/>
        <v>8.5235624967790122E-3</v>
      </c>
      <c r="BU44" s="24">
        <f t="shared" si="40"/>
        <v>9.5220972343904638E-4</v>
      </c>
      <c r="BV44" s="24">
        <f t="shared" si="40"/>
        <v>1.5605621708304812E-3</v>
      </c>
      <c r="BW44" s="24">
        <f t="shared" si="40"/>
        <v>1.3606004547215968E-3</v>
      </c>
      <c r="BX44" s="24">
        <f t="shared" si="40"/>
        <v>2.7931187382914629E-3</v>
      </c>
      <c r="BY44" s="24">
        <f t="shared" si="40"/>
        <v>1.4686492077844822E-3</v>
      </c>
      <c r="BZ44" s="24">
        <f t="shared" si="40"/>
        <v>1.5576117678791459E-3</v>
      </c>
      <c r="CA44" s="24">
        <f t="shared" si="40"/>
        <v>2.8399222341729206E-3</v>
      </c>
      <c r="CB44" s="24">
        <f t="shared" si="40"/>
        <v>9.781529494994111E-4</v>
      </c>
      <c r="CC44" s="24">
        <f t="shared" si="40"/>
        <v>2.687895430094752E-3</v>
      </c>
      <c r="CD44" s="24">
        <f t="shared" si="40"/>
        <v>7.290361227253085E-4</v>
      </c>
      <c r="CE44" s="24">
        <f t="shared" si="40"/>
        <v>5.3776746016500438E-4</v>
      </c>
      <c r="CF44" s="24">
        <f t="shared" si="14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4"/>
        <v>308.47345727000004</v>
      </c>
      <c r="S45" s="19">
        <f t="shared" si="5"/>
        <v>291.67846340322825</v>
      </c>
      <c r="T45" s="19">
        <f t="shared" si="6"/>
        <v>280.18831085972846</v>
      </c>
      <c r="U45" s="19">
        <f t="shared" si="7"/>
        <v>281.57955825627477</v>
      </c>
      <c r="V45" s="19"/>
      <c r="W45" s="20">
        <f t="shared" si="8"/>
        <v>308.47299458557393</v>
      </c>
      <c r="X45" s="21"/>
      <c r="Y45" s="41">
        <f t="shared" si="18"/>
        <v>6.1542395691380758E-3</v>
      </c>
      <c r="Z45" s="24">
        <f t="shared" si="18"/>
        <v>3.651388426175739E-3</v>
      </c>
      <c r="AA45" s="24">
        <f t="shared" si="18"/>
        <v>1.7999968203954886E-2</v>
      </c>
      <c r="AB45" s="24">
        <f t="shared" si="18"/>
        <v>6.1540176522274503E-3</v>
      </c>
      <c r="AC45" s="24">
        <f t="shared" si="18"/>
        <v>1.7745968723730243E-3</v>
      </c>
      <c r="AD45" s="24">
        <f t="shared" si="18"/>
        <v>1.833994307363751E-3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0</v>
      </c>
      <c r="AJ45" s="24">
        <f t="shared" si="18"/>
        <v>6.1543300676270007E-3</v>
      </c>
      <c r="AK45" s="24">
        <f t="shared" si="18"/>
        <v>-5.8758121685676956E-3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6.153295167453221E-3</v>
      </c>
      <c r="AP45" s="24">
        <f t="shared" si="37"/>
        <v>6.9027893647017891E-3</v>
      </c>
      <c r="AQ45" s="24">
        <f t="shared" si="38"/>
        <v>8.6571509241559763E-3</v>
      </c>
      <c r="AR45" s="24">
        <f t="shared" si="39"/>
        <v>9.0637746148538589E-3</v>
      </c>
      <c r="AS45" s="24" t="e">
        <f t="shared" si="39"/>
        <v>#DIV/0!</v>
      </c>
      <c r="AT45" s="24">
        <f t="shared" si="39"/>
        <v>7.6719067517441175E-3</v>
      </c>
      <c r="AU45" s="21"/>
      <c r="AV45" s="24">
        <f t="shared" si="34"/>
        <v>0.44788029527216255</v>
      </c>
      <c r="AW45" s="24">
        <f t="shared" si="34"/>
        <v>0.48322744167249532</v>
      </c>
      <c r="AX45" s="24">
        <f t="shared" si="34"/>
        <v>0.52140174893336333</v>
      </c>
      <c r="AY45" s="24">
        <f t="shared" si="34"/>
        <v>0.44633750907257097</v>
      </c>
      <c r="AZ45" s="24">
        <f t="shared" si="34"/>
        <v>0.25024130765644914</v>
      </c>
      <c r="BA45" s="24">
        <f t="shared" si="34"/>
        <v>0.51725415185092483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0.30262980432189424</v>
      </c>
      <c r="BG45" s="24">
        <f t="shared" si="34"/>
        <v>0.39843705799878815</v>
      </c>
      <c r="BH45" s="24">
        <f t="shared" si="34"/>
        <v>0.48355977349552148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0.44786509096079974</v>
      </c>
      <c r="BM45" s="24">
        <f t="shared" si="33"/>
        <v>0.47409741244510051</v>
      </c>
      <c r="BN45" s="24">
        <f t="shared" si="33"/>
        <v>0.46206927670609321</v>
      </c>
      <c r="BO45" s="24">
        <f t="shared" si="33"/>
        <v>0.47292663464319151</v>
      </c>
      <c r="BP45" s="24" t="e">
        <f t="shared" si="33"/>
        <v>#DIV/0!</v>
      </c>
      <c r="BQ45" s="24">
        <f t="shared" si="33"/>
        <v>0.47796277908571771</v>
      </c>
      <c r="BR45" s="21"/>
      <c r="BS45" s="35">
        <f t="shared" si="11"/>
        <v>43922</v>
      </c>
      <c r="BT45" s="24">
        <f t="shared" si="41"/>
        <v>1.0070671336600029E-3</v>
      </c>
      <c r="BU45" s="24">
        <f t="shared" si="40"/>
        <v>5.4286831662564232E-4</v>
      </c>
      <c r="BV45" s="24">
        <f t="shared" si="40"/>
        <v>6.2790048058387492E-4</v>
      </c>
      <c r="BW45" s="24">
        <f t="shared" si="40"/>
        <v>1.9658294230580497E-4</v>
      </c>
      <c r="BX45" s="24">
        <f t="shared" si="40"/>
        <v>1.2207593707984425E-4</v>
      </c>
      <c r="BY45" s="24">
        <f t="shared" si="40"/>
        <v>1.1761088427563748E-3</v>
      </c>
      <c r="BZ45" s="24">
        <f t="shared" si="40"/>
        <v>1.9737006393650658E-3</v>
      </c>
      <c r="CA45" s="24">
        <f t="shared" si="40"/>
        <v>-1.5165915598068253E-3</v>
      </c>
      <c r="CB45" s="24">
        <f t="shared" si="40"/>
        <v>1.9435302202909861E-3</v>
      </c>
      <c r="CC45" s="24">
        <f t="shared" si="40"/>
        <v>0</v>
      </c>
      <c r="CD45" s="24">
        <f t="shared" si="40"/>
        <v>2.7556915626118946E-4</v>
      </c>
      <c r="CE45" s="24">
        <f t="shared" si="40"/>
        <v>-1.954860864215926E-4</v>
      </c>
      <c r="CF45" s="24">
        <f t="shared" si="14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4"/>
        <v>313.38777223</v>
      </c>
      <c r="S46" s="19">
        <f t="shared" si="5"/>
        <v>298.21778622718358</v>
      </c>
      <c r="T46" s="19">
        <f t="shared" si="6"/>
        <v>288.93338170248865</v>
      </c>
      <c r="U46" s="19">
        <f t="shared" si="7"/>
        <v>291.06509963672386</v>
      </c>
      <c r="V46" s="19"/>
      <c r="W46" s="20">
        <f t="shared" si="8"/>
        <v>314.90160802892643</v>
      </c>
      <c r="X46" s="21"/>
      <c r="Y46" s="41">
        <f t="shared" si="18"/>
        <v>1.5930122714461703E-2</v>
      </c>
      <c r="Z46" s="24">
        <f t="shared" si="18"/>
        <v>1.4895347938973069E-2</v>
      </c>
      <c r="AA46" s="24">
        <f t="shared" si="18"/>
        <v>-2.2789546034772679E-3</v>
      </c>
      <c r="AB46" s="24">
        <f t="shared" si="18"/>
        <v>3.3996483979132019E-2</v>
      </c>
      <c r="AC46" s="24">
        <f t="shared" si="18"/>
        <v>-4.5062506486603926E-4</v>
      </c>
      <c r="AD46" s="24">
        <f t="shared" si="18"/>
        <v>1.9676623785208625E-2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-4.7971334274076183E-3</v>
      </c>
      <c r="AJ46" s="24">
        <f t="shared" si="18"/>
        <v>1.5930379160236319E-2</v>
      </c>
      <c r="AK46" s="24">
        <f t="shared" si="18"/>
        <v>5.6160517013668088E-3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1.5931078814662936E-2</v>
      </c>
      <c r="AP46" s="24">
        <f t="shared" si="37"/>
        <v>2.2419628613152387E-2</v>
      </c>
      <c r="AQ46" s="24">
        <f t="shared" si="38"/>
        <v>3.1211404986620783E-2</v>
      </c>
      <c r="AR46" s="24">
        <f t="shared" si="39"/>
        <v>3.3686896304510716E-2</v>
      </c>
      <c r="AS46" s="24" t="e">
        <f t="shared" si="39"/>
        <v>#DIV/0!</v>
      </c>
      <c r="AT46" s="24">
        <f t="shared" si="39"/>
        <v>2.0840117469567154E-2</v>
      </c>
      <c r="AU46" s="21"/>
      <c r="AV46" s="24">
        <f t="shared" si="34"/>
        <v>0.42225689523168963</v>
      </c>
      <c r="AW46" s="24">
        <f t="shared" si="34"/>
        <v>0.46001810606134574</v>
      </c>
      <c r="AX46" s="24">
        <f t="shared" si="34"/>
        <v>0.48508008299696748</v>
      </c>
      <c r="AY46" s="24">
        <f t="shared" si="34"/>
        <v>0.43725314569386442</v>
      </c>
      <c r="AZ46" s="24">
        <f t="shared" si="34"/>
        <v>0.19705711441686757</v>
      </c>
      <c r="BA46" s="24">
        <f t="shared" si="34"/>
        <v>0.48867776353263692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0.2963809153440442</v>
      </c>
      <c r="BG46" s="24">
        <f t="shared" si="34"/>
        <v>0.3831661795346466</v>
      </c>
      <c r="BH46" s="24">
        <f t="shared" si="34"/>
        <v>0.43934663535735785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0.42224376292176369</v>
      </c>
      <c r="BM46" s="24">
        <f t="shared" si="33"/>
        <v>0.45858458069417307</v>
      </c>
      <c r="BN46" s="24">
        <f t="shared" si="33"/>
        <v>0.45499403813120121</v>
      </c>
      <c r="BO46" s="24">
        <f t="shared" si="33"/>
        <v>0.46712427537367951</v>
      </c>
      <c r="BP46" s="24" t="e">
        <f t="shared" si="33"/>
        <v>#DIV/0!</v>
      </c>
      <c r="BQ46" s="24">
        <f t="shared" si="33"/>
        <v>0.45802781900678879</v>
      </c>
      <c r="BR46" s="21"/>
      <c r="BS46" s="35">
        <f t="shared" si="11"/>
        <v>43952</v>
      </c>
      <c r="BT46" s="24">
        <f t="shared" si="41"/>
        <v>4.0979756036362367E-3</v>
      </c>
      <c r="BU46" s="24">
        <f t="shared" si="40"/>
        <v>-6.9541112618903315E-5</v>
      </c>
      <c r="BV46" s="24">
        <f t="shared" si="40"/>
        <v>3.468693969829378E-3</v>
      </c>
      <c r="BW46" s="24">
        <f t="shared" si="40"/>
        <v>-4.9701204841149418E-5</v>
      </c>
      <c r="BX46" s="24">
        <f t="shared" si="40"/>
        <v>1.3041089278061392E-3</v>
      </c>
      <c r="BY46" s="24">
        <f t="shared" si="40"/>
        <v>1.1145484098729179E-3</v>
      </c>
      <c r="BZ46" s="24">
        <f t="shared" si="40"/>
        <v>8.5277973185267841E-4</v>
      </c>
      <c r="CA46" s="24">
        <f t="shared" si="40"/>
        <v>4.9493406537123635E-5</v>
      </c>
      <c r="CB46" s="24">
        <f t="shared" si="40"/>
        <v>4.3537079840581944E-3</v>
      </c>
      <c r="CC46" s="24">
        <f t="shared" si="40"/>
        <v>-8.8838086543940395E-5</v>
      </c>
      <c r="CD46" s="24">
        <f t="shared" si="40"/>
        <v>7.1330615854523903E-4</v>
      </c>
      <c r="CE46" s="24">
        <f t="shared" si="40"/>
        <v>1.84609958369015E-4</v>
      </c>
      <c r="CF46" s="24">
        <f t="shared" si="14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4"/>
        <v>319.41032190999999</v>
      </c>
      <c r="S47" s="19">
        <f t="shared" si="5"/>
        <v>304.41056545481973</v>
      </c>
      <c r="T47" s="19">
        <f t="shared" si="6"/>
        <v>296.86652598981902</v>
      </c>
      <c r="U47" s="19">
        <f t="shared" si="7"/>
        <v>299.43845650594454</v>
      </c>
      <c r="V47" s="19"/>
      <c r="W47" s="20">
        <f t="shared" si="8"/>
        <v>321.93534678286665</v>
      </c>
      <c r="X47" s="21"/>
      <c r="Y47" s="41">
        <f t="shared" si="18"/>
        <v>1.9220693189425653E-2</v>
      </c>
      <c r="Z47" s="24">
        <f t="shared" si="18"/>
        <v>1.0978011492978945E-2</v>
      </c>
      <c r="AA47" s="24">
        <f t="shared" si="18"/>
        <v>3.7746593511927218E-2</v>
      </c>
      <c r="AB47" s="24">
        <f t="shared" si="18"/>
        <v>6.4724557033631003E-2</v>
      </c>
      <c r="AC47" s="24">
        <f t="shared" si="18"/>
        <v>1.939330472763201E-2</v>
      </c>
      <c r="AD47" s="24">
        <f t="shared" si="18"/>
        <v>2.3195459251241335E-2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-1.4739060219021716E-2</v>
      </c>
      <c r="AJ47" s="24">
        <f t="shared" si="18"/>
        <v>1.9220423781889595E-2</v>
      </c>
      <c r="AK47" s="24">
        <f t="shared" si="18"/>
        <v>1.3339077325570159E-2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1.9217564352127736E-2</v>
      </c>
      <c r="AP47" s="24">
        <f t="shared" si="37"/>
        <v>2.0765962037282648E-2</v>
      </c>
      <c r="AQ47" s="24">
        <f t="shared" si="38"/>
        <v>2.7456655373587324E-2</v>
      </c>
      <c r="AR47" s="24">
        <f t="shared" si="39"/>
        <v>2.8767986542087787E-2</v>
      </c>
      <c r="AS47" s="24" t="e">
        <f t="shared" si="39"/>
        <v>#DIV/0!</v>
      </c>
      <c r="AT47" s="24">
        <f t="shared" si="39"/>
        <v>2.233630624488292E-2</v>
      </c>
      <c r="AU47" s="21"/>
      <c r="AV47" s="24">
        <f t="shared" si="34"/>
        <v>0.4105573077809701</v>
      </c>
      <c r="AW47" s="24">
        <f t="shared" si="34"/>
        <v>0.4342256972619154</v>
      </c>
      <c r="AX47" s="24">
        <f t="shared" si="34"/>
        <v>0.49932963384546802</v>
      </c>
      <c r="AY47" s="24">
        <f t="shared" si="34"/>
        <v>0.50237350127568758</v>
      </c>
      <c r="AZ47" s="24">
        <f t="shared" si="34"/>
        <v>0.18745877840026082</v>
      </c>
      <c r="BA47" s="24">
        <f t="shared" si="34"/>
        <v>0.46948920115679815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0.27665410222687359</v>
      </c>
      <c r="BG47" s="24">
        <f t="shared" si="34"/>
        <v>0.37716306644752295</v>
      </c>
      <c r="BH47" s="24">
        <f t="shared" si="34"/>
        <v>0.42380240337063779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0.41053844019093644</v>
      </c>
      <c r="BM47" s="24">
        <f t="shared" si="33"/>
        <v>0.44815177971797371</v>
      </c>
      <c r="BN47" s="24">
        <f t="shared" si="33"/>
        <v>0.45526125671850903</v>
      </c>
      <c r="BO47" s="24">
        <f t="shared" si="33"/>
        <v>0.46839635758899112</v>
      </c>
      <c r="BP47" s="24" t="e">
        <f t="shared" si="33"/>
        <v>#DIV/0!</v>
      </c>
      <c r="BQ47" s="24">
        <f t="shared" si="33"/>
        <v>0.4510215167475744</v>
      </c>
      <c r="BR47" s="21"/>
      <c r="BS47" s="35">
        <f t="shared" si="11"/>
        <v>43983</v>
      </c>
      <c r="BT47" s="24">
        <f t="shared" si="41"/>
        <v>3.0171702838223059E-3</v>
      </c>
      <c r="BU47" s="24">
        <f t="shared" si="40"/>
        <v>1.1311729744321929E-3</v>
      </c>
      <c r="BV47" s="24">
        <f t="shared" si="40"/>
        <v>6.7213466323660688E-3</v>
      </c>
      <c r="BW47" s="24">
        <f t="shared" si="40"/>
        <v>2.1044751811024149E-3</v>
      </c>
      <c r="BX47" s="24">
        <f t="shared" si="40"/>
        <v>1.5429963093461026E-3</v>
      </c>
      <c r="BY47" s="24">
        <f t="shared" si="40"/>
        <v>1.0029798695666869E-3</v>
      </c>
      <c r="BZ47" s="24">
        <f t="shared" si="40"/>
        <v>3.0884916438566733E-3</v>
      </c>
      <c r="CA47" s="24">
        <f t="shared" si="40"/>
        <v>1.8962707994161509E-4</v>
      </c>
      <c r="CB47" s="24">
        <f t="shared" si="40"/>
        <v>-6.0786687480175229E-4</v>
      </c>
      <c r="CC47" s="24">
        <f t="shared" si="40"/>
        <v>-2.6738372653294855E-4</v>
      </c>
      <c r="CD47" s="24">
        <f t="shared" si="40"/>
        <v>8.6062296297667758E-4</v>
      </c>
      <c r="CE47" s="24">
        <f t="shared" si="40"/>
        <v>4.3402842882041829E-4</v>
      </c>
      <c r="CF47" s="24">
        <f t="shared" si="14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4"/>
        <v>328.13171752999995</v>
      </c>
      <c r="S48" s="19">
        <f t="shared" si="5"/>
        <v>315.35814705083726</v>
      </c>
      <c r="T48" s="19">
        <f t="shared" si="6"/>
        <v>312.00691018099542</v>
      </c>
      <c r="U48" s="19">
        <f t="shared" si="7"/>
        <v>315.82922602377806</v>
      </c>
      <c r="V48" s="19"/>
      <c r="W48" s="20">
        <f t="shared" si="8"/>
        <v>333.14012102725758</v>
      </c>
      <c r="X48" s="21"/>
      <c r="Y48" s="41">
        <f t="shared" si="18"/>
        <v>2.7304743719430036E-2</v>
      </c>
      <c r="Z48" s="24">
        <f t="shared" si="18"/>
        <v>2.0347616535017599E-2</v>
      </c>
      <c r="AA48" s="24">
        <f t="shared" si="18"/>
        <v>1.3516027388306817E-2</v>
      </c>
      <c r="AB48" s="24">
        <f t="shared" si="18"/>
        <v>5.9926780042289129E-2</v>
      </c>
      <c r="AC48" s="24">
        <f t="shared" si="18"/>
        <v>1.1095173161485894E-2</v>
      </c>
      <c r="AD48" s="24">
        <f t="shared" si="18"/>
        <v>5.6677905519935123E-2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1.1051851166414828E-3</v>
      </c>
      <c r="AJ48" s="24">
        <f t="shared" si="18"/>
        <v>2.7304836820273959E-2</v>
      </c>
      <c r="AK48" s="24">
        <f t="shared" si="18"/>
        <v>1.4948177766351822E-2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2.7304676842777154E-2</v>
      </c>
      <c r="AP48" s="24">
        <f t="shared" si="37"/>
        <v>3.5963211656798943E-2</v>
      </c>
      <c r="AQ48" s="24">
        <f t="shared" si="38"/>
        <v>5.1000644618637958E-2</v>
      </c>
      <c r="AR48" s="24">
        <f t="shared" si="39"/>
        <v>5.4738358289353917E-2</v>
      </c>
      <c r="AS48" s="24" t="e">
        <f t="shared" si="39"/>
        <v>#DIV/0!</v>
      </c>
      <c r="AT48" s="24">
        <f t="shared" si="39"/>
        <v>3.4804423796148454E-2</v>
      </c>
      <c r="AU48" s="21"/>
      <c r="AV48" s="24">
        <f t="shared" si="34"/>
        <v>0.41312901105848443</v>
      </c>
      <c r="AW48" s="24">
        <f t="shared" si="34"/>
        <v>0.42981979086841515</v>
      </c>
      <c r="AX48" s="24">
        <f t="shared" si="34"/>
        <v>0.50977115228446501</v>
      </c>
      <c r="AY48" s="24">
        <f t="shared" si="34"/>
        <v>0.54078822179756969</v>
      </c>
      <c r="AZ48" s="24">
        <f t="shared" si="34"/>
        <v>0.17391729162953506</v>
      </c>
      <c r="BA48" s="24">
        <f t="shared" si="34"/>
        <v>0.51026134264471001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0.24873802367479692</v>
      </c>
      <c r="BG48" s="24">
        <f t="shared" si="42"/>
        <v>0.36926672066908717</v>
      </c>
      <c r="BH48" s="24">
        <f t="shared" si="42"/>
        <v>0.41217478366829896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0.41310912058159976</v>
      </c>
      <c r="BM48" s="24">
        <f t="shared" si="33"/>
        <v>0.46139032709970995</v>
      </c>
      <c r="BN48" s="24">
        <f t="shared" si="33"/>
        <v>0.48351323908316335</v>
      </c>
      <c r="BO48" s="24">
        <f t="shared" si="33"/>
        <v>0.5027768869471958</v>
      </c>
      <c r="BP48" s="24" t="e">
        <f t="shared" si="33"/>
        <v>#DIV/0!</v>
      </c>
      <c r="BQ48" s="24">
        <f t="shared" si="33"/>
        <v>0.46143991372433191</v>
      </c>
      <c r="BR48" s="21"/>
      <c r="BS48" s="35">
        <f t="shared" si="11"/>
        <v>44013</v>
      </c>
      <c r="BT48" s="24">
        <f t="shared" si="41"/>
        <v>5.5470638180368211E-3</v>
      </c>
      <c r="BU48" s="24">
        <f t="shared" si="40"/>
        <v>4.124045074398176E-4</v>
      </c>
      <c r="BV48" s="24">
        <f t="shared" si="40"/>
        <v>6.5009554186989229E-3</v>
      </c>
      <c r="BW48" s="24">
        <f t="shared" si="40"/>
        <v>1.2042027527654896E-3</v>
      </c>
      <c r="BX48" s="24">
        <f t="shared" si="40"/>
        <v>3.7850016765301705E-3</v>
      </c>
      <c r="BY48" s="24">
        <f t="shared" si="40"/>
        <v>1.2002843057051773E-3</v>
      </c>
      <c r="BZ48" s="24">
        <f t="shared" si="40"/>
        <v>2.1276818456045623E-3</v>
      </c>
      <c r="CA48" s="24">
        <f t="shared" si="40"/>
        <v>3.26680435816475E-5</v>
      </c>
      <c r="CB48" s="24">
        <f t="shared" si="40"/>
        <v>4.7688933679847518E-3</v>
      </c>
      <c r="CC48" s="24">
        <f t="shared" si="40"/>
        <v>1.938131496945765E-5</v>
      </c>
      <c r="CD48" s="24">
        <f t="shared" si="40"/>
        <v>1.222614216161875E-3</v>
      </c>
      <c r="CE48" s="24">
        <f t="shared" si="40"/>
        <v>4.8357873915538151E-4</v>
      </c>
      <c r="CF48" s="24">
        <f t="shared" si="14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4"/>
        <v>337.67559721999999</v>
      </c>
      <c r="S49" s="19">
        <f t="shared" si="5"/>
        <v>325.82227348016295</v>
      </c>
      <c r="T49" s="19">
        <f t="shared" si="6"/>
        <v>322.59018922511308</v>
      </c>
      <c r="U49" s="19">
        <f t="shared" si="7"/>
        <v>327.31738913474237</v>
      </c>
      <c r="V49" s="19"/>
      <c r="W49" s="20">
        <f t="shared" si="8"/>
        <v>343.51400663823472</v>
      </c>
      <c r="X49" s="21"/>
      <c r="Y49" s="41">
        <f t="shared" si="18"/>
        <v>2.90856307128462E-2</v>
      </c>
      <c r="Z49" s="24">
        <f t="shared" si="18"/>
        <v>3.4765556017965826E-2</v>
      </c>
      <c r="AA49" s="24">
        <f t="shared" si="18"/>
        <v>1.0689246830998034E-2</v>
      </c>
      <c r="AB49" s="24">
        <f t="shared" si="18"/>
        <v>2.3820278373323678E-2</v>
      </c>
      <c r="AC49" s="24">
        <f t="shared" si="18"/>
        <v>1.4013398055298776E-2</v>
      </c>
      <c r="AD49" s="24">
        <f t="shared" ref="Y49:AN65" si="43">+G49/G48-1</f>
        <v>4.4852352494162639E-2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-4.137073545984471E-5</v>
      </c>
      <c r="AJ49" s="24">
        <f t="shared" si="43"/>
        <v>1.7943216923935967E-2</v>
      </c>
      <c r="AK49" s="24">
        <f t="shared" si="43"/>
        <v>2.1906250374255976E-2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2.9085514079045138E-2</v>
      </c>
      <c r="AP49" s="24">
        <f t="shared" si="37"/>
        <v>3.3181722201198749E-2</v>
      </c>
      <c r="AQ49" s="24">
        <f t="shared" si="38"/>
        <v>3.3920014906010598E-2</v>
      </c>
      <c r="AR49" s="24">
        <f t="shared" si="39"/>
        <v>3.6374604261922849E-2</v>
      </c>
      <c r="AS49" s="24" t="e">
        <f t="shared" si="39"/>
        <v>#DIV/0!</v>
      </c>
      <c r="AT49" s="24">
        <f t="shared" si="39"/>
        <v>3.1139706556474245E-2</v>
      </c>
      <c r="AU49" s="21"/>
      <c r="AV49" s="24">
        <f t="shared" ref="AV49:BC80" si="44">+B49/B37-1</f>
        <v>0.39533797819276928</v>
      </c>
      <c r="AW49" s="24">
        <f t="shared" si="44"/>
        <v>0.42145148806683852</v>
      </c>
      <c r="AX49" s="24">
        <f t="shared" si="44"/>
        <v>0.45664310380223117</v>
      </c>
      <c r="AY49" s="24">
        <f t="shared" si="44"/>
        <v>0.52516235581155546</v>
      </c>
      <c r="AZ49" s="24">
        <f t="shared" si="44"/>
        <v>0.16727325468833731</v>
      </c>
      <c r="BA49" s="24">
        <f t="shared" si="44"/>
        <v>0.4765332241514757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0.2067112149982484</v>
      </c>
      <c r="BG49" s="24">
        <f t="shared" si="42"/>
        <v>0.34338653406182029</v>
      </c>
      <c r="BH49" s="24">
        <f t="shared" si="42"/>
        <v>0.38599936489218178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0.3953212569608564</v>
      </c>
      <c r="BM49" s="24">
        <f t="shared" si="33"/>
        <v>0.44665602019524853</v>
      </c>
      <c r="BN49" s="24">
        <f t="shared" si="33"/>
        <v>0.46673744390960081</v>
      </c>
      <c r="BO49" s="24">
        <f t="shared" si="33"/>
        <v>0.48734608204639551</v>
      </c>
      <c r="BP49" s="24" t="e">
        <f t="shared" si="33"/>
        <v>#DIV/0!</v>
      </c>
      <c r="BQ49" s="24">
        <f t="shared" si="33"/>
        <v>0.43730822233784261</v>
      </c>
      <c r="BR49" s="21"/>
      <c r="BS49" s="35">
        <f t="shared" si="11"/>
        <v>44044</v>
      </c>
      <c r="BT49" s="24">
        <f t="shared" si="41"/>
        <v>9.4134248170929385E-3</v>
      </c>
      <c r="BU49" s="24">
        <f t="shared" si="40"/>
        <v>3.217753513763204E-4</v>
      </c>
      <c r="BV49" s="24">
        <f t="shared" si="40"/>
        <v>2.6661197308027237E-3</v>
      </c>
      <c r="BW49" s="24">
        <f t="shared" si="40"/>
        <v>1.4969308303906653E-3</v>
      </c>
      <c r="BX49" s="24">
        <f t="shared" si="40"/>
        <v>3.0809229908411624E-3</v>
      </c>
      <c r="BY49" s="24">
        <f t="shared" si="40"/>
        <v>1.2117676440910406E-3</v>
      </c>
      <c r="BZ49" s="24">
        <f t="shared" si="40"/>
        <v>5.2444691771063407E-3</v>
      </c>
      <c r="CA49" s="24">
        <f t="shared" si="40"/>
        <v>-6.8246502693587845E-6</v>
      </c>
      <c r="CB49" s="24">
        <f t="shared" si="40"/>
        <v>4.1541051732066859E-3</v>
      </c>
      <c r="CC49" s="24">
        <f t="shared" si="40"/>
        <v>-7.0700399931606322E-7</v>
      </c>
      <c r="CD49" s="24">
        <f t="shared" si="40"/>
        <v>8.0343399330328391E-4</v>
      </c>
      <c r="CE49" s="24">
        <f t="shared" si="40"/>
        <v>7.0015076291153069E-4</v>
      </c>
      <c r="CF49" s="24">
        <f t="shared" si="14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4"/>
        <v>345.34779132</v>
      </c>
      <c r="S50" s="19">
        <f t="shared" si="5"/>
        <v>332.58906804947958</v>
      </c>
      <c r="T50" s="19">
        <f t="shared" si="6"/>
        <v>327.32227618778279</v>
      </c>
      <c r="U50" s="19">
        <f t="shared" si="7"/>
        <v>332.58770561426684</v>
      </c>
      <c r="V50" s="19"/>
      <c r="W50" s="20">
        <f t="shared" si="8"/>
        <v>351.40655496013352</v>
      </c>
      <c r="X50" s="21"/>
      <c r="Y50" s="41">
        <f t="shared" si="43"/>
        <v>2.2723328644406626E-2</v>
      </c>
      <c r="Z50" s="24">
        <f t="shared" si="43"/>
        <v>2.6112010826822241E-2</v>
      </c>
      <c r="AA50" s="24">
        <f t="shared" si="43"/>
        <v>4.1248809314708756E-2</v>
      </c>
      <c r="AB50" s="24">
        <f t="shared" si="43"/>
        <v>2.9803349850973104E-2</v>
      </c>
      <c r="AC50" s="24">
        <f t="shared" si="43"/>
        <v>1.4795943350005336E-2</v>
      </c>
      <c r="AD50" s="24">
        <f t="shared" si="43"/>
        <v>1.823846509421001E-2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-6.909944109924071E-3</v>
      </c>
      <c r="AJ50" s="24">
        <f t="shared" si="43"/>
        <v>5.1760604402455446E-3</v>
      </c>
      <c r="AK50" s="24">
        <f t="shared" si="43"/>
        <v>9.1786825332555999E-3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2.2720605703116625E-2</v>
      </c>
      <c r="AP50" s="24">
        <f t="shared" si="37"/>
        <v>2.0768360913572037E-2</v>
      </c>
      <c r="AQ50" s="24">
        <f t="shared" si="38"/>
        <v>1.466903557741972E-2</v>
      </c>
      <c r="AR50" s="24">
        <f t="shared" si="39"/>
        <v>1.6101547471878863E-2</v>
      </c>
      <c r="AS50" s="24" t="e">
        <f t="shared" si="39"/>
        <v>#DIV/0!</v>
      </c>
      <c r="AT50" s="24">
        <f t="shared" si="39"/>
        <v>2.2975914138519293E-2</v>
      </c>
      <c r="AU50" s="21"/>
      <c r="AV50" s="24">
        <f t="shared" si="44"/>
        <v>0.35571568717125124</v>
      </c>
      <c r="AW50" s="24">
        <f t="shared" si="44"/>
        <v>0.38543366972876214</v>
      </c>
      <c r="AX50" s="24">
        <f t="shared" si="44"/>
        <v>0.42767767226440356</v>
      </c>
      <c r="AY50" s="24">
        <f t="shared" si="44"/>
        <v>0.47330702904089494</v>
      </c>
      <c r="AZ50" s="24">
        <f t="shared" si="44"/>
        <v>0.1580919415704829</v>
      </c>
      <c r="BA50" s="24">
        <f t="shared" si="44"/>
        <v>0.41952376668817304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0.1810425456276612</v>
      </c>
      <c r="BG50" s="24">
        <f t="shared" si="42"/>
        <v>0.29943344057405041</v>
      </c>
      <c r="BH50" s="24">
        <f t="shared" si="42"/>
        <v>0.28659831860327611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0.35570023653880223</v>
      </c>
      <c r="BM50" s="24">
        <f t="shared" si="33"/>
        <v>0.39491340230524852</v>
      </c>
      <c r="BN50" s="24">
        <f t="shared" si="33"/>
        <v>0.39983510571706682</v>
      </c>
      <c r="BO50" s="24">
        <f t="shared" si="33"/>
        <v>0.4161694998513501</v>
      </c>
      <c r="BP50" s="24" t="e">
        <f t="shared" si="33"/>
        <v>#DIV/0!</v>
      </c>
      <c r="BQ50" s="24">
        <f t="shared" si="33"/>
        <v>0.38685091590576826</v>
      </c>
      <c r="BR50" s="21"/>
      <c r="BS50" s="35">
        <f t="shared" si="11"/>
        <v>44075</v>
      </c>
      <c r="BT50" s="24">
        <f t="shared" si="41"/>
        <v>7.1093393647738484E-3</v>
      </c>
      <c r="BU50" s="24">
        <f t="shared" si="40"/>
        <v>1.2195039609091589E-3</v>
      </c>
      <c r="BV50" s="24">
        <f t="shared" si="40"/>
        <v>3.3187161619900787E-3</v>
      </c>
      <c r="BW50" s="24">
        <f t="shared" si="40"/>
        <v>1.5573746946027877E-3</v>
      </c>
      <c r="BX50" s="24">
        <f t="shared" si="40"/>
        <v>1.2720005922854775E-3</v>
      </c>
      <c r="BY50" s="24">
        <f t="shared" si="40"/>
        <v>2.2595044051232703E-3</v>
      </c>
      <c r="BZ50" s="24">
        <f t="shared" si="40"/>
        <v>5.6120180647072047E-3</v>
      </c>
      <c r="CA50" s="24">
        <f t="shared" si="40"/>
        <v>1.2239472865921175E-4</v>
      </c>
      <c r="CB50" s="24">
        <f t="shared" si="40"/>
        <v>-1.5603278300141337E-4</v>
      </c>
      <c r="CC50" s="24">
        <f t="shared" si="40"/>
        <v>-1.1474497667875978E-4</v>
      </c>
      <c r="CD50" s="24">
        <f t="shared" si="40"/>
        <v>2.2925629673503019E-4</v>
      </c>
      <c r="CE50" s="24">
        <f t="shared" si="40"/>
        <v>2.9131537721181896E-4</v>
      </c>
      <c r="CF50" s="24">
        <f t="shared" si="14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4"/>
        <v>357.30444991999997</v>
      </c>
      <c r="S51" s="19">
        <f t="shared" si="5"/>
        <v>345.46865331120841</v>
      </c>
      <c r="T51" s="19">
        <f t="shared" si="6"/>
        <v>338.67506416855201</v>
      </c>
      <c r="U51" s="19">
        <f t="shared" si="7"/>
        <v>344.7846137714663</v>
      </c>
      <c r="V51" s="19"/>
      <c r="W51" s="20">
        <f t="shared" si="8"/>
        <v>362.83844533654741</v>
      </c>
      <c r="X51" s="21"/>
      <c r="Y51" s="41">
        <f t="shared" si="43"/>
        <v>3.4622168183348956E-2</v>
      </c>
      <c r="Z51" s="24">
        <f t="shared" si="43"/>
        <v>4.7283739363426669E-2</v>
      </c>
      <c r="AA51" s="24">
        <f t="shared" si="43"/>
        <v>6.0528517628759548E-3</v>
      </c>
      <c r="AB51" s="24">
        <f t="shared" si="43"/>
        <v>4.456271271735246E-2</v>
      </c>
      <c r="AC51" s="24">
        <f t="shared" si="43"/>
        <v>2.624968691933649E-2</v>
      </c>
      <c r="AD51" s="24">
        <f t="shared" si="43"/>
        <v>3.9900804522413624E-2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-8.7036285010611003E-4</v>
      </c>
      <c r="AJ51" s="24">
        <f t="shared" si="43"/>
        <v>2.1360289521080489E-2</v>
      </c>
      <c r="AK51" s="24">
        <f t="shared" si="43"/>
        <v>1.7437306464246571E-2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3.4622079250308246E-2</v>
      </c>
      <c r="AP51" s="24">
        <f t="shared" si="37"/>
        <v>3.8725221298652857E-2</v>
      </c>
      <c r="AQ51" s="24">
        <f t="shared" si="38"/>
        <v>3.4683823273476744E-2</v>
      </c>
      <c r="AR51" s="24">
        <f t="shared" si="39"/>
        <v>3.6672757144382784E-2</v>
      </c>
      <c r="AS51" s="24" t="e">
        <f t="shared" si="39"/>
        <v>#DIV/0!</v>
      </c>
      <c r="AT51" s="24">
        <f t="shared" si="39"/>
        <v>3.2531807432308213E-2</v>
      </c>
      <c r="AU51" s="21"/>
      <c r="AV51" s="24">
        <f t="shared" si="44"/>
        <v>0.35860386221592044</v>
      </c>
      <c r="AW51" s="24">
        <f t="shared" si="44"/>
        <v>0.40742771221337115</v>
      </c>
      <c r="AX51" s="24">
        <f t="shared" si="44"/>
        <v>0.35081293388571733</v>
      </c>
      <c r="AY51" s="24">
        <f t="shared" si="44"/>
        <v>0.48416130164276505</v>
      </c>
      <c r="AZ51" s="24">
        <f t="shared" si="44"/>
        <v>0.17389581526764042</v>
      </c>
      <c r="BA51" s="24">
        <f t="shared" si="44"/>
        <v>0.38856203321855398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0.17325067078480938</v>
      </c>
      <c r="BG51" s="24">
        <f t="shared" si="42"/>
        <v>0.28074031325052085</v>
      </c>
      <c r="BH51" s="24">
        <f t="shared" si="42"/>
        <v>0.25540462747663217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0.35859307625160475</v>
      </c>
      <c r="BM51" s="24">
        <f t="shared" si="33"/>
        <v>0.39814927522637134</v>
      </c>
      <c r="BN51" s="24">
        <f t="shared" si="33"/>
        <v>0.39483158108546079</v>
      </c>
      <c r="BO51" s="24">
        <f t="shared" si="33"/>
        <v>0.41334893479283563</v>
      </c>
      <c r="BP51" s="24" t="e">
        <f t="shared" si="33"/>
        <v>#DIV/0!</v>
      </c>
      <c r="BQ51" s="24">
        <f t="shared" si="33"/>
        <v>0.38254052157008211</v>
      </c>
      <c r="BR51" s="21"/>
      <c r="BS51" s="35">
        <f t="shared" si="11"/>
        <v>44105</v>
      </c>
      <c r="BT51" s="24">
        <f t="shared" si="41"/>
        <v>1.2916277054948321E-2</v>
      </c>
      <c r="BU51" s="24">
        <f t="shared" si="40"/>
        <v>1.8219153370179457E-4</v>
      </c>
      <c r="BV51" s="24">
        <f t="shared" si="40"/>
        <v>4.9965793354589203E-3</v>
      </c>
      <c r="BW51" s="24">
        <f t="shared" si="40"/>
        <v>2.7415435034969108E-3</v>
      </c>
      <c r="BX51" s="24">
        <f t="shared" si="40"/>
        <v>2.7705884294716024E-3</v>
      </c>
      <c r="BY51" s="24">
        <f t="shared" si="40"/>
        <v>1.9999916026756754E-3</v>
      </c>
      <c r="BZ51" s="24">
        <f t="shared" si="40"/>
        <v>5.0758461390116192E-3</v>
      </c>
      <c r="CA51" s="24">
        <f t="shared" si="40"/>
        <v>9.6176234935128083E-5</v>
      </c>
      <c r="CB51" s="24">
        <f t="shared" si="40"/>
        <v>2.3809381896121641E-3</v>
      </c>
      <c r="CC51" s="24">
        <f t="shared" si="40"/>
        <v>-1.4034274403130975E-5</v>
      </c>
      <c r="CD51" s="24">
        <f t="shared" si="40"/>
        <v>9.2985031624613081E-4</v>
      </c>
      <c r="CE51" s="24">
        <f t="shared" si="40"/>
        <v>5.461002391500034E-4</v>
      </c>
      <c r="CF51" s="24">
        <f t="shared" si="14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4"/>
        <v>367.73814400999998</v>
      </c>
      <c r="S52" s="19">
        <f t="shared" si="5"/>
        <v>356.43176783828636</v>
      </c>
      <c r="T52" s="19">
        <f t="shared" si="6"/>
        <v>349.53106153846153</v>
      </c>
      <c r="U52" s="19">
        <f t="shared" si="7"/>
        <v>356.33083976221928</v>
      </c>
      <c r="V52" s="19"/>
      <c r="W52" s="20">
        <f t="shared" si="8"/>
        <v>373.5549782495828</v>
      </c>
      <c r="X52" s="21"/>
      <c r="Y52" s="41">
        <f t="shared" si="43"/>
        <v>2.920307815624068E-2</v>
      </c>
      <c r="Z52" s="24">
        <f t="shared" si="43"/>
        <v>3.0766450118315358E-2</v>
      </c>
      <c r="AA52" s="24">
        <f t="shared" si="43"/>
        <v>3.7207386122138697E-2</v>
      </c>
      <c r="AB52" s="24">
        <f t="shared" si="43"/>
        <v>4.8212716229498298E-2</v>
      </c>
      <c r="AC52" s="24">
        <f t="shared" si="43"/>
        <v>2.3855454562255352E-2</v>
      </c>
      <c r="AD52" s="24">
        <f t="shared" si="43"/>
        <v>3.9734887118469286E-2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2.273028642564956E-3</v>
      </c>
      <c r="AJ52" s="24">
        <f t="shared" si="43"/>
        <v>2.2304763839404718E-2</v>
      </c>
      <c r="AK52" s="24">
        <f t="shared" si="43"/>
        <v>1.7615556613238548E-2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2.9201131114756862E-2</v>
      </c>
      <c r="AP52" s="24">
        <f t="shared" si="37"/>
        <v>3.1734035554311424E-2</v>
      </c>
      <c r="AQ52" s="24">
        <f t="shared" si="38"/>
        <v>3.2054315532680233E-2</v>
      </c>
      <c r="AR52" s="24">
        <f t="shared" si="39"/>
        <v>3.3488228678342891E-2</v>
      </c>
      <c r="AS52" s="24" t="e">
        <f t="shared" si="39"/>
        <v>#DIV/0!</v>
      </c>
      <c r="AT52" s="24">
        <f t="shared" si="39"/>
        <v>2.9535274033861914E-2</v>
      </c>
      <c r="AU52" s="21"/>
      <c r="AV52" s="24">
        <f t="shared" si="44"/>
        <v>0.33746398470136296</v>
      </c>
      <c r="AW52" s="24">
        <f t="shared" si="44"/>
        <v>0.37483761737097909</v>
      </c>
      <c r="AX52" s="24">
        <f t="shared" si="44"/>
        <v>0.32513903848267089</v>
      </c>
      <c r="AY52" s="24">
        <f t="shared" si="44"/>
        <v>0.49320570706158562</v>
      </c>
      <c r="AZ52" s="24">
        <f t="shared" si="44"/>
        <v>0.16647510420853218</v>
      </c>
      <c r="BA52" s="24">
        <f t="shared" si="44"/>
        <v>0.41010712215759004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0.17389150424567745</v>
      </c>
      <c r="BG52" s="24">
        <f t="shared" si="42"/>
        <v>0.26634662395787689</v>
      </c>
      <c r="BH52" s="24">
        <f t="shared" si="42"/>
        <v>0.21026816454285058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0.3374527135126506</v>
      </c>
      <c r="BM52" s="24">
        <f t="shared" si="33"/>
        <v>0.37946972328001083</v>
      </c>
      <c r="BN52" s="24">
        <f t="shared" si="33"/>
        <v>0.38831943660203172</v>
      </c>
      <c r="BO52" s="24">
        <f t="shared" si="33"/>
        <v>0.40805009594074115</v>
      </c>
      <c r="BP52" s="24" t="e">
        <f t="shared" si="33"/>
        <v>#DIV/0!</v>
      </c>
      <c r="BQ52" s="24">
        <f t="shared" si="33"/>
        <v>0.36294479352638898</v>
      </c>
      <c r="BR52" s="21"/>
      <c r="BS52" s="35">
        <f t="shared" si="11"/>
        <v>44136</v>
      </c>
      <c r="BT52" s="24">
        <f t="shared" si="41"/>
        <v>8.5071777653140997E-3</v>
      </c>
      <c r="BU52" s="24">
        <f t="shared" si="40"/>
        <v>1.0890211942296893E-3</v>
      </c>
      <c r="BV52" s="24">
        <f t="shared" si="40"/>
        <v>5.4577734751954064E-3</v>
      </c>
      <c r="BW52" s="24">
        <f t="shared" si="40"/>
        <v>2.4713256021189683E-3</v>
      </c>
      <c r="BX52" s="24">
        <f t="shared" si="40"/>
        <v>2.773144385409875E-3</v>
      </c>
      <c r="BY52" s="24">
        <f t="shared" si="40"/>
        <v>1.6000351800479545E-3</v>
      </c>
      <c r="BZ52" s="24">
        <f t="shared" si="40"/>
        <v>4.8019517789853368E-3</v>
      </c>
      <c r="CA52" s="24">
        <f t="shared" si="40"/>
        <v>-4.7237792495368329E-5</v>
      </c>
      <c r="CB52" s="24">
        <f t="shared" si="40"/>
        <v>1.011478183332548E-3</v>
      </c>
      <c r="CC52" s="24">
        <f t="shared" si="40"/>
        <v>3.5394402762011188E-5</v>
      </c>
      <c r="CD52" s="24">
        <f t="shared" si="40"/>
        <v>9.5851900114411477E-4</v>
      </c>
      <c r="CE52" s="24">
        <f t="shared" si="40"/>
        <v>5.4251932803589661E-4</v>
      </c>
      <c r="CF52" s="24">
        <f t="shared" si="14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4"/>
        <v>378.85674595999996</v>
      </c>
      <c r="S53" s="19">
        <f t="shared" si="5"/>
        <v>366.1902028360235</v>
      </c>
      <c r="T53" s="19">
        <f t="shared" si="6"/>
        <v>357.92935619343893</v>
      </c>
      <c r="U53" s="19">
        <f t="shared" si="7"/>
        <v>364.83345135402908</v>
      </c>
      <c r="V53" s="19"/>
      <c r="W53" s="20">
        <f t="shared" si="8"/>
        <v>385.42624225848323</v>
      </c>
      <c r="X53" s="21"/>
      <c r="Y53" s="41">
        <f t="shared" si="43"/>
        <v>3.0236917902687566E-2</v>
      </c>
      <c r="Z53" s="24">
        <f t="shared" si="43"/>
        <v>3.0005430115809917E-2</v>
      </c>
      <c r="AA53" s="24">
        <f t="shared" si="43"/>
        <v>4.0891765083214571E-2</v>
      </c>
      <c r="AB53" s="24">
        <f t="shared" si="43"/>
        <v>1.945631770175682E-2</v>
      </c>
      <c r="AC53" s="24">
        <f t="shared" si="43"/>
        <v>2.1693675480665364E-2</v>
      </c>
      <c r="AD53" s="24">
        <f t="shared" si="43"/>
        <v>3.6789528318069253E-2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-3.4555933763547042E-3</v>
      </c>
      <c r="AJ53" s="24">
        <f t="shared" si="43"/>
        <v>2.516665852211708E-2</v>
      </c>
      <c r="AK53" s="24">
        <f t="shared" si="43"/>
        <v>2.2067718191377317E-2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3.0235106504745923E-2</v>
      </c>
      <c r="AP53" s="24">
        <f t="shared" si="45"/>
        <v>2.7378129219291614E-2</v>
      </c>
      <c r="AQ53" s="24">
        <f t="shared" si="45"/>
        <v>2.4027319969825545E-2</v>
      </c>
      <c r="AR53" s="24">
        <f t="shared" si="39"/>
        <v>2.3861565273114227E-2</v>
      </c>
      <c r="AS53" s="24" t="e">
        <f t="shared" si="39"/>
        <v>#DIV/0!</v>
      </c>
      <c r="AT53" s="24">
        <f t="shared" si="39"/>
        <v>3.1779161569542413E-2</v>
      </c>
      <c r="AU53" s="21"/>
      <c r="AV53" s="24">
        <f t="shared" si="44"/>
        <v>0.32294081906305006</v>
      </c>
      <c r="AW53" s="24">
        <f t="shared" si="44"/>
        <v>0.36336239014564042</v>
      </c>
      <c r="AX53" s="24">
        <f t="shared" si="44"/>
        <v>0.33741634117997754</v>
      </c>
      <c r="AY53" s="24">
        <f t="shared" si="44"/>
        <v>0.46760194542857803</v>
      </c>
      <c r="AZ53" s="24">
        <f t="shared" si="44"/>
        <v>0.17552638981234403</v>
      </c>
      <c r="BA53" s="24">
        <f t="shared" si="44"/>
        <v>0.39575529610219129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0.16843108570765652</v>
      </c>
      <c r="BG53" s="24">
        <f t="shared" si="42"/>
        <v>0.25510607975029154</v>
      </c>
      <c r="BH53" s="24">
        <f t="shared" si="42"/>
        <v>0.19249258975717942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0.32293035791473512</v>
      </c>
      <c r="BM53" s="24">
        <f t="shared" si="33"/>
        <v>0.36713190933939277</v>
      </c>
      <c r="BN53" s="24">
        <f t="shared" si="33"/>
        <v>0.3729994985072187</v>
      </c>
      <c r="BO53" s="24">
        <f t="shared" si="33"/>
        <v>0.39204661287122855</v>
      </c>
      <c r="BP53" s="24" t="e">
        <f t="shared" si="33"/>
        <v>#DIV/0!</v>
      </c>
      <c r="BQ53" s="24">
        <f t="shared" si="33"/>
        <v>0.33898256048361675</v>
      </c>
      <c r="BR53" s="21"/>
      <c r="BS53" s="35">
        <f t="shared" si="11"/>
        <v>44166</v>
      </c>
      <c r="BT53" s="24">
        <f t="shared" si="41"/>
        <v>8.309352307287304E-3</v>
      </c>
      <c r="BU53" s="24">
        <f t="shared" si="40"/>
        <v>1.2061673055252203E-3</v>
      </c>
      <c r="BV53" s="24">
        <f t="shared" si="40"/>
        <v>2.2431736948359108E-3</v>
      </c>
      <c r="BW53" s="24">
        <f t="shared" si="40"/>
        <v>2.2356972006247942E-3</v>
      </c>
      <c r="BX53" s="24">
        <f t="shared" si="40"/>
        <v>2.5938583648411769E-3</v>
      </c>
      <c r="BY53" s="24">
        <f t="shared" si="40"/>
        <v>1.9042344411474232E-3</v>
      </c>
      <c r="BZ53" s="24">
        <f t="shared" si="40"/>
        <v>8.4053816944182104E-3</v>
      </c>
      <c r="CA53" s="24">
        <f t="shared" si="40"/>
        <v>1.5119872996949968E-4</v>
      </c>
      <c r="CB53" s="24">
        <f t="shared" si="40"/>
        <v>1.4921162334611132E-3</v>
      </c>
      <c r="CC53" s="24">
        <f t="shared" si="40"/>
        <v>-5.2400723121169924E-5</v>
      </c>
      <c r="CD53" s="24">
        <f t="shared" si="40"/>
        <v>1.0742564295565986E-3</v>
      </c>
      <c r="CE53" s="24">
        <f t="shared" si="40"/>
        <v>6.7198400388100894E-4</v>
      </c>
      <c r="CF53" s="24">
        <f t="shared" si="14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4"/>
        <v>394.43692436000003</v>
      </c>
      <c r="S54" s="19">
        <f t="shared" si="5"/>
        <v>378.40979277417415</v>
      </c>
      <c r="T54" s="19">
        <f t="shared" si="6"/>
        <v>368.95317935520364</v>
      </c>
      <c r="U54" s="19">
        <f t="shared" si="7"/>
        <v>375.62488685601056</v>
      </c>
      <c r="V54" s="19"/>
      <c r="W54" s="20">
        <f t="shared" si="8"/>
        <v>404.35487700723161</v>
      </c>
      <c r="X54" s="21"/>
      <c r="Y54" s="41">
        <f t="shared" si="43"/>
        <v>4.1123532928520667E-2</v>
      </c>
      <c r="Z54" s="24">
        <f t="shared" si="43"/>
        <v>3.5436465276003748E-2</v>
      </c>
      <c r="AA54" s="24">
        <f t="shared" si="43"/>
        <v>4.2982906716819258E-2</v>
      </c>
      <c r="AB54" s="24">
        <f t="shared" si="43"/>
        <v>1.6282084783109774E-2</v>
      </c>
      <c r="AC54" s="24">
        <f t="shared" si="43"/>
        <v>1.3926648084985116E-2</v>
      </c>
      <c r="AD54" s="24">
        <f t="shared" si="43"/>
        <v>3.9438240932038404E-2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1.3496467360031295E-2</v>
      </c>
      <c r="AJ54" s="24">
        <f t="shared" si="43"/>
        <v>3.917271667162292E-2</v>
      </c>
      <c r="AK54" s="24">
        <f t="shared" si="43"/>
        <v>1.3830371837850297E-2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4.1124194213622456E-2</v>
      </c>
      <c r="AP54" s="24">
        <f t="shared" si="45"/>
        <v>3.3369516288294765E-2</v>
      </c>
      <c r="AQ54" s="24">
        <f t="shared" si="45"/>
        <v>3.0798879642068178E-2</v>
      </c>
      <c r="AR54" s="24">
        <f t="shared" si="39"/>
        <v>2.9579073579822701E-2</v>
      </c>
      <c r="AS54" s="24" t="e">
        <f t="shared" si="39"/>
        <v>#DIV/0!</v>
      </c>
      <c r="AT54" s="24">
        <f t="shared" si="39"/>
        <v>4.9110913252383037E-2</v>
      </c>
      <c r="AU54" s="21"/>
      <c r="AV54" s="24">
        <f t="shared" si="44"/>
        <v>0.34347643048903365</v>
      </c>
      <c r="AW54" s="24">
        <f t="shared" si="44"/>
        <v>0.36066329782938533</v>
      </c>
      <c r="AX54" s="24">
        <f t="shared" si="44"/>
        <v>0.334024688146906</v>
      </c>
      <c r="AY54" s="24">
        <f t="shared" si="44"/>
        <v>0.45531925015035735</v>
      </c>
      <c r="AZ54" s="24">
        <f t="shared" si="44"/>
        <v>0.16995338239923252</v>
      </c>
      <c r="BA54" s="24">
        <f t="shared" si="44"/>
        <v>0.45015535340349722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0.18420077771835586</v>
      </c>
      <c r="BG54" s="24">
        <f t="shared" si="42"/>
        <v>0.2459184167817261</v>
      </c>
      <c r="BH54" s="24">
        <f t="shared" si="42"/>
        <v>0.17456872575999438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0.34346738795174381</v>
      </c>
      <c r="BM54" s="24">
        <f t="shared" si="33"/>
        <v>0.36968904085750309</v>
      </c>
      <c r="BN54" s="24">
        <f t="shared" si="33"/>
        <v>0.38064504018816292</v>
      </c>
      <c r="BO54" s="24">
        <f t="shared" si="33"/>
        <v>0.40294994155833797</v>
      </c>
      <c r="BP54" s="24" t="e">
        <f t="shared" si="33"/>
        <v>#DIV/0!</v>
      </c>
      <c r="BQ54" s="24">
        <f t="shared" si="33"/>
        <v>0.38045312414571653</v>
      </c>
      <c r="BR54" s="21"/>
      <c r="BS54" s="35">
        <f t="shared" si="11"/>
        <v>44197</v>
      </c>
      <c r="BT54" s="24">
        <f t="shared" si="41"/>
        <v>9.8111545603438016E-3</v>
      </c>
      <c r="BU54" s="24">
        <f t="shared" si="40"/>
        <v>1.2809610976129591E-3</v>
      </c>
      <c r="BV54" s="24">
        <f t="shared" si="40"/>
        <v>1.8575639717731099E-3</v>
      </c>
      <c r="BW54" s="24">
        <f t="shared" si="40"/>
        <v>1.4233445468426853E-3</v>
      </c>
      <c r="BX54" s="24">
        <f t="shared" si="40"/>
        <v>2.7982922383950675E-3</v>
      </c>
      <c r="BY54" s="24">
        <f t="shared" si="40"/>
        <v>1.8081826064348613E-3</v>
      </c>
      <c r="BZ54" s="24">
        <f t="shared" si="40"/>
        <v>1.184185261779795E-2</v>
      </c>
      <c r="CA54" s="24">
        <f t="shared" si="40"/>
        <v>4.4716759423373094E-3</v>
      </c>
      <c r="CB54" s="24">
        <f t="shared" si="40"/>
        <v>3.551313828249861E-3</v>
      </c>
      <c r="CC54" s="24">
        <f t="shared" si="40"/>
        <v>1.9796768450490006E-4</v>
      </c>
      <c r="CD54" s="24">
        <f t="shared" si="40"/>
        <v>1.6638855931700159E-3</v>
      </c>
      <c r="CE54" s="24">
        <f t="shared" si="40"/>
        <v>4.1780912926594202E-4</v>
      </c>
      <c r="CF54" s="24">
        <f t="shared" si="14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4"/>
        <v>409.64430248000002</v>
      </c>
      <c r="S55" s="19">
        <f t="shared" si="5"/>
        <v>394.1555775682607</v>
      </c>
      <c r="T55" s="19">
        <f t="shared" si="6"/>
        <v>383.40623345588239</v>
      </c>
      <c r="U55" s="19">
        <f t="shared" si="7"/>
        <v>389.60459402245709</v>
      </c>
      <c r="V55" s="19"/>
      <c r="W55" s="20">
        <f t="shared" si="8"/>
        <v>419.92800986463936</v>
      </c>
      <c r="X55" s="21"/>
      <c r="Y55" s="41">
        <f t="shared" si="43"/>
        <v>3.8555313439230909E-2</v>
      </c>
      <c r="Z55" s="24">
        <f t="shared" si="43"/>
        <v>4.4820139324370345E-2</v>
      </c>
      <c r="AA55" s="24">
        <f t="shared" si="43"/>
        <v>3.9008543502910387E-2</v>
      </c>
      <c r="AB55" s="24">
        <f t="shared" si="43"/>
        <v>3.454654341943364E-2</v>
      </c>
      <c r="AC55" s="24">
        <f t="shared" si="43"/>
        <v>1.5383767813650362E-2</v>
      </c>
      <c r="AD55" s="24">
        <f t="shared" si="43"/>
        <v>4.1253027209074533E-2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0</v>
      </c>
      <c r="AJ55" s="24">
        <f t="shared" si="43"/>
        <v>5.2476475277168921E-2</v>
      </c>
      <c r="AK55" s="24">
        <f t="shared" si="43"/>
        <v>2.6308668167648097E-2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3.8554651405100948E-2</v>
      </c>
      <c r="AP55" s="24">
        <f t="shared" si="45"/>
        <v>4.1610405160638297E-2</v>
      </c>
      <c r="AQ55" s="24">
        <f t="shared" si="45"/>
        <v>3.9173138786708472E-2</v>
      </c>
      <c r="AR55" s="24">
        <f t="shared" si="39"/>
        <v>3.7217201670147526E-2</v>
      </c>
      <c r="AS55" s="24" t="e">
        <f t="shared" si="39"/>
        <v>#DIV/0!</v>
      </c>
      <c r="AT55" s="24">
        <f t="shared" si="39"/>
        <v>3.8513527950175375E-2</v>
      </c>
      <c r="AU55" s="21"/>
      <c r="AV55" s="24">
        <f t="shared" si="44"/>
        <v>0.37087854167824008</v>
      </c>
      <c r="AW55" s="24">
        <f t="shared" si="44"/>
        <v>0.38370223104627454</v>
      </c>
      <c r="AX55" s="24">
        <f t="shared" si="44"/>
        <v>0.36525484262895991</v>
      </c>
      <c r="AY55" s="24">
        <f t="shared" si="44"/>
        <v>0.4747370361078973</v>
      </c>
      <c r="AZ55" s="24">
        <f t="shared" si="44"/>
        <v>0.18798265839979633</v>
      </c>
      <c r="BA55" s="24">
        <f t="shared" si="44"/>
        <v>0.48648239830425122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0.14721621255737549</v>
      </c>
      <c r="BG55" s="24">
        <f t="shared" si="42"/>
        <v>0.30275535347465876</v>
      </c>
      <c r="BH55" s="24">
        <f t="shared" si="42"/>
        <v>0.18620991641188822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0.37086910578634269</v>
      </c>
      <c r="BM55" s="24">
        <f t="shared" si="33"/>
        <v>0.39557249184276833</v>
      </c>
      <c r="BN55" s="24">
        <f t="shared" si="33"/>
        <v>0.4085091903456084</v>
      </c>
      <c r="BO55" s="24">
        <f t="shared" si="33"/>
        <v>0.42577638087679737</v>
      </c>
      <c r="BP55" s="24" t="e">
        <f t="shared" si="33"/>
        <v>#DIV/0!</v>
      </c>
      <c r="BQ55" s="24">
        <f t="shared" si="33"/>
        <v>0.40852843230345193</v>
      </c>
      <c r="BR55" s="21"/>
      <c r="BS55" s="35">
        <f t="shared" si="11"/>
        <v>44228</v>
      </c>
      <c r="BT55" s="24">
        <f t="shared" si="41"/>
        <v>1.2341391142091842E-2</v>
      </c>
      <c r="BU55" s="24">
        <f t="shared" si="40"/>
        <v>1.1645947340333147E-3</v>
      </c>
      <c r="BV55" s="24">
        <f t="shared" si="40"/>
        <v>3.8472496979884033E-3</v>
      </c>
      <c r="BW55" s="24">
        <f t="shared" si="40"/>
        <v>1.531194748991289E-3</v>
      </c>
      <c r="BX55" s="24">
        <f t="shared" si="40"/>
        <v>2.9223200828519609E-3</v>
      </c>
      <c r="BY55" s="24">
        <f t="shared" si="40"/>
        <v>2.6216752421480134E-3</v>
      </c>
      <c r="BZ55" s="24">
        <f t="shared" si="40"/>
        <v>7.0624702710308483E-3</v>
      </c>
      <c r="CA55" s="24">
        <f t="shared" si="40"/>
        <v>8.7652546594716254E-4</v>
      </c>
      <c r="CB55" s="24">
        <f t="shared" si="40"/>
        <v>3.1883438863092644E-3</v>
      </c>
      <c r="CC55" s="24">
        <f t="shared" si="40"/>
        <v>0</v>
      </c>
      <c r="CD55" s="24">
        <f t="shared" si="40"/>
        <v>2.2247944863394405E-3</v>
      </c>
      <c r="CE55" s="24">
        <f t="shared" si="40"/>
        <v>7.7393763539816566E-4</v>
      </c>
      <c r="CF55" s="24">
        <f t="shared" si="14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4"/>
        <v>426.23567937000001</v>
      </c>
      <c r="S56" s="19">
        <f t="shared" si="5"/>
        <v>410.73455779152215</v>
      </c>
      <c r="T56" s="19">
        <f t="shared" si="6"/>
        <v>399.38440975678731</v>
      </c>
      <c r="U56" s="19">
        <f t="shared" si="7"/>
        <v>405.4551791611625</v>
      </c>
      <c r="V56" s="19"/>
      <c r="W56" s="20">
        <f t="shared" si="8"/>
        <v>437.82014033005748</v>
      </c>
      <c r="X56" s="21"/>
      <c r="Y56" s="41">
        <f t="shared" si="43"/>
        <v>4.050153522722777E-2</v>
      </c>
      <c r="Z56" s="24">
        <f t="shared" si="43"/>
        <v>4.054745898239398E-2</v>
      </c>
      <c r="AA56" s="24">
        <f t="shared" si="43"/>
        <v>6.0405499070167679E-2</v>
      </c>
      <c r="AB56" s="24">
        <f t="shared" si="43"/>
        <v>6.2010086995967439E-2</v>
      </c>
      <c r="AC56" s="24">
        <f t="shared" si="43"/>
        <v>1.8851806810241234E-2</v>
      </c>
      <c r="AD56" s="24">
        <f t="shared" si="43"/>
        <v>2.0401073961125338E-2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0.24221279172808141</v>
      </c>
      <c r="AJ56" s="24">
        <f t="shared" si="43"/>
        <v>4.8313499880650035E-2</v>
      </c>
      <c r="AK56" s="24">
        <f t="shared" si="43"/>
        <v>2.0032009871907785E-2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4.0501910534469276E-2</v>
      </c>
      <c r="AP56" s="24">
        <f t="shared" si="45"/>
        <v>4.2062021107364123E-2</v>
      </c>
      <c r="AQ56" s="24">
        <f t="shared" si="45"/>
        <v>4.1674273672818396E-2</v>
      </c>
      <c r="AR56" s="24">
        <f t="shared" si="39"/>
        <v>4.0683773707739679E-2</v>
      </c>
      <c r="AS56" s="24" t="e">
        <f t="shared" si="39"/>
        <v>#DIV/0!</v>
      </c>
      <c r="AT56" s="24">
        <f t="shared" si="39"/>
        <v>4.2607613793577359E-2</v>
      </c>
      <c r="AU56" s="21"/>
      <c r="AV56" s="24">
        <f t="shared" si="44"/>
        <v>0.39027331373248697</v>
      </c>
      <c r="AW56" s="24">
        <f t="shared" si="44"/>
        <v>0.39643840406817099</v>
      </c>
      <c r="AX56" s="24">
        <f t="shared" si="44"/>
        <v>0.40317309388387934</v>
      </c>
      <c r="AY56" s="24">
        <f t="shared" si="44"/>
        <v>0.54283755295012526</v>
      </c>
      <c r="AZ56" s="24">
        <f t="shared" si="44"/>
        <v>0.19588842107383408</v>
      </c>
      <c r="BA56" s="24">
        <f t="shared" si="44"/>
        <v>0.45477185162170786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0.22471782267508966</v>
      </c>
      <c r="BG56" s="24">
        <f t="shared" si="42"/>
        <v>0.34402338726837067</v>
      </c>
      <c r="BH56" s="24">
        <f t="shared" si="42"/>
        <v>0.19090956107033552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0.39026040396303285</v>
      </c>
      <c r="BM56" s="24">
        <f t="shared" si="46"/>
        <v>0.41789615559317173</v>
      </c>
      <c r="BN56" s="24">
        <f t="shared" si="46"/>
        <v>0.43775427187782578</v>
      </c>
      <c r="BO56" s="24">
        <f t="shared" si="46"/>
        <v>0.45298236866023411</v>
      </c>
      <c r="BP56" s="24" t="e">
        <f t="shared" si="46"/>
        <v>#DIV/0!</v>
      </c>
      <c r="BQ56" s="24">
        <f t="shared" si="46"/>
        <v>0.43020317293388599</v>
      </c>
      <c r="BR56" s="21"/>
      <c r="BS56" s="35">
        <f t="shared" si="11"/>
        <v>44256</v>
      </c>
      <c r="BT56" s="24">
        <f t="shared" si="41"/>
        <v>1.1232242237325763E-2</v>
      </c>
      <c r="BU56" s="24">
        <f t="shared" si="40"/>
        <v>1.8041849283601339E-3</v>
      </c>
      <c r="BV56" s="24">
        <f t="shared" si="40"/>
        <v>6.879050800422404E-3</v>
      </c>
      <c r="BW56" s="24">
        <f t="shared" si="40"/>
        <v>1.8345150522572976E-3</v>
      </c>
      <c r="BX56" s="24">
        <f t="shared" si="40"/>
        <v>1.4489441132372245E-3</v>
      </c>
      <c r="BY56" s="24">
        <f t="shared" si="40"/>
        <v>2.0490157116067466E-3</v>
      </c>
      <c r="BZ56" s="24">
        <f t="shared" si="40"/>
        <v>6.2472948119621334E-3</v>
      </c>
      <c r="CA56" s="24">
        <f t="shared" si="40"/>
        <v>2.122325558005892E-4</v>
      </c>
      <c r="CB56" s="24">
        <f t="shared" si="40"/>
        <v>2.8060079405106161E-3</v>
      </c>
      <c r="CC56" s="24">
        <f t="shared" si="40"/>
        <v>3.3301332711007706E-3</v>
      </c>
      <c r="CD56" s="24">
        <f t="shared" si="40"/>
        <v>2.0757569824887906E-3</v>
      </c>
      <c r="CE56" s="24">
        <f t="shared" si="40"/>
        <v>5.8234452071080015E-4</v>
      </c>
      <c r="CF56" s="24">
        <f t="shared" si="14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4"/>
        <v>446.48911165999999</v>
      </c>
      <c r="S57" s="19">
        <f t="shared" si="5"/>
        <v>431.08301092170768</v>
      </c>
      <c r="T57" s="19">
        <f t="shared" si="6"/>
        <v>422.08429301470591</v>
      </c>
      <c r="U57" s="19">
        <f t="shared" si="7"/>
        <v>429.62252196169095</v>
      </c>
      <c r="V57" s="19"/>
      <c r="W57" s="20">
        <f t="shared" si="8"/>
        <v>460.02333104023734</v>
      </c>
      <c r="X57" s="21"/>
      <c r="Y57" s="41">
        <f t="shared" si="43"/>
        <v>4.7519516701369557E-2</v>
      </c>
      <c r="Z57" s="24">
        <f t="shared" si="43"/>
        <v>4.2802030966265336E-2</v>
      </c>
      <c r="AA57" s="24">
        <f t="shared" si="43"/>
        <v>3.1468137199362589E-2</v>
      </c>
      <c r="AB57" s="24">
        <f t="shared" si="43"/>
        <v>9.1414617275319188E-2</v>
      </c>
      <c r="AC57" s="24">
        <f t="shared" si="43"/>
        <v>5.1905076000181349E-2</v>
      </c>
      <c r="AD57" s="24">
        <f t="shared" si="43"/>
        <v>4.7647950035444087E-2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4.5556113182287916E-4</v>
      </c>
      <c r="AJ57" s="24">
        <f t="shared" si="43"/>
        <v>3.8416701817296728E-2</v>
      </c>
      <c r="AK57" s="24">
        <f t="shared" si="43"/>
        <v>3.470263946235197E-2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4.7516980089362004E-2</v>
      </c>
      <c r="AP57" s="24">
        <f t="shared" si="45"/>
        <v>4.9541614515216548E-2</v>
      </c>
      <c r="AQ57" s="24">
        <f t="shared" si="45"/>
        <v>5.6837179177179564E-2</v>
      </c>
      <c r="AR57" s="24">
        <f t="shared" si="39"/>
        <v>5.9605460831768653E-2</v>
      </c>
      <c r="AS57" s="24" t="e">
        <f t="shared" si="39"/>
        <v>#DIV/0!</v>
      </c>
      <c r="AT57" s="24">
        <f t="shared" si="39"/>
        <v>5.0713040961161804E-2</v>
      </c>
      <c r="AU57" s="21"/>
      <c r="AV57" s="24">
        <f t="shared" si="44"/>
        <v>0.44743059504227611</v>
      </c>
      <c r="AW57" s="24">
        <f t="shared" si="44"/>
        <v>0.45091096437883471</v>
      </c>
      <c r="AX57" s="24">
        <f t="shared" si="44"/>
        <v>0.42173711446197304</v>
      </c>
      <c r="AY57" s="24">
        <f t="shared" si="44"/>
        <v>0.67357623964989677</v>
      </c>
      <c r="AZ57" s="24">
        <f t="shared" si="44"/>
        <v>0.25573268116886938</v>
      </c>
      <c r="BA57" s="24">
        <f t="shared" si="44"/>
        <v>0.52129869497436676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0.22527575651255116</v>
      </c>
      <c r="BG57" s="24">
        <f t="shared" si="42"/>
        <v>0.38711954147106464</v>
      </c>
      <c r="BH57" s="24">
        <f t="shared" si="42"/>
        <v>0.23952045557649204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0.44741500812239376</v>
      </c>
      <c r="BM57" s="24">
        <f t="shared" si="46"/>
        <v>0.47793911793124355</v>
      </c>
      <c r="BN57" s="24">
        <f t="shared" si="46"/>
        <v>0.506430770504253</v>
      </c>
      <c r="BO57" s="24">
        <f t="shared" si="46"/>
        <v>0.52575891738091807</v>
      </c>
      <c r="BP57" s="24" t="e">
        <f t="shared" si="46"/>
        <v>#DIV/0!</v>
      </c>
      <c r="BQ57" s="24">
        <f t="shared" si="46"/>
        <v>0.49129207131492225</v>
      </c>
      <c r="BR57" s="21"/>
      <c r="BS57" s="35">
        <f t="shared" si="11"/>
        <v>44287</v>
      </c>
      <c r="BT57" s="24">
        <f t="shared" si="41"/>
        <v>1.1857315135341223E-2</v>
      </c>
      <c r="BU57" s="24">
        <f t="shared" si="40"/>
        <v>9.5786621308542738E-4</v>
      </c>
      <c r="BV57" s="24">
        <f t="shared" si="40"/>
        <v>1.0350652722953754E-2</v>
      </c>
      <c r="BW57" s="24">
        <f t="shared" si="40"/>
        <v>4.9459124549107022E-3</v>
      </c>
      <c r="BX57" s="24">
        <f t="shared" si="40"/>
        <v>3.3187230124050587E-3</v>
      </c>
      <c r="BY57" s="24">
        <f t="shared" si="40"/>
        <v>2.5499199390011428E-3</v>
      </c>
      <c r="BZ57" s="24">
        <f t="shared" si="40"/>
        <v>8.455367441860439E-3</v>
      </c>
      <c r="CA57" s="24">
        <f t="shared" si="40"/>
        <v>-8.8551758116073729E-5</v>
      </c>
      <c r="CB57" s="24">
        <f t="shared" si="40"/>
        <v>2.5101709727558068E-3</v>
      </c>
      <c r="CC57" s="24">
        <f t="shared" si="40"/>
        <v>7.4776386404281114E-6</v>
      </c>
      <c r="CD57" s="24">
        <f t="shared" si="40"/>
        <v>1.6629398398780022E-3</v>
      </c>
      <c r="CE57" s="24">
        <f t="shared" si="40"/>
        <v>9.8898351271298115E-4</v>
      </c>
      <c r="CF57" s="24">
        <f t="shared" si="14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4"/>
        <v>462.17978779999999</v>
      </c>
      <c r="S58" s="19">
        <f t="shared" si="5"/>
        <v>445.24527019158239</v>
      </c>
      <c r="T58" s="19">
        <f t="shared" si="6"/>
        <v>437.18776940045251</v>
      </c>
      <c r="U58" s="19">
        <f t="shared" si="7"/>
        <v>444.92114154557464</v>
      </c>
      <c r="V58" s="19"/>
      <c r="W58" s="20">
        <f t="shared" si="8"/>
        <v>479.08582445763028</v>
      </c>
      <c r="X58" s="21"/>
      <c r="Y58" s="41">
        <f t="shared" si="43"/>
        <v>3.5144406810333262E-2</v>
      </c>
      <c r="Z58" s="24">
        <f t="shared" si="43"/>
        <v>3.1085758278957654E-2</v>
      </c>
      <c r="AA58" s="24">
        <f t="shared" si="43"/>
        <v>1.6430297360581214E-2</v>
      </c>
      <c r="AB58" s="24">
        <f t="shared" si="43"/>
        <v>5.6489506438760495E-2</v>
      </c>
      <c r="AC58" s="24">
        <f t="shared" si="43"/>
        <v>1.5320299827001005E-2</v>
      </c>
      <c r="AD58" s="24">
        <f t="shared" si="43"/>
        <v>2.2089491386359628E-2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2.3934882929312673E-2</v>
      </c>
      <c r="AJ58" s="24">
        <f t="shared" si="43"/>
        <v>3.6962050018599868E-2</v>
      </c>
      <c r="AK58" s="24">
        <f t="shared" si="43"/>
        <v>1.93911664878752E-2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3.5142348895505382E-2</v>
      </c>
      <c r="AP58" s="24">
        <f t="shared" si="45"/>
        <v>3.2852742768948673E-2</v>
      </c>
      <c r="AQ58" s="24">
        <f t="shared" si="45"/>
        <v>3.5783080857785921E-2</v>
      </c>
      <c r="AR58" s="24">
        <f t="shared" si="39"/>
        <v>3.5609445040332144E-2</v>
      </c>
      <c r="AS58" s="24" t="e">
        <f t="shared" si="39"/>
        <v>#DIV/0!</v>
      </c>
      <c r="AT58" s="24">
        <f t="shared" si="39"/>
        <v>4.1438101355180113E-2</v>
      </c>
      <c r="AU58" s="21"/>
      <c r="AV58" s="24">
        <f t="shared" si="44"/>
        <v>0.47480584658801206</v>
      </c>
      <c r="AW58" s="24">
        <f t="shared" si="44"/>
        <v>0.4740570394177841</v>
      </c>
      <c r="AX58" s="24">
        <f t="shared" si="44"/>
        <v>0.4483975101946811</v>
      </c>
      <c r="AY58" s="24">
        <f t="shared" si="44"/>
        <v>0.7099823479197056</v>
      </c>
      <c r="AZ58" s="24">
        <f t="shared" si="44"/>
        <v>0.27554567519956685</v>
      </c>
      <c r="BA58" s="24">
        <f t="shared" si="44"/>
        <v>0.5248985542308735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0.26065009501184999</v>
      </c>
      <c r="BG58" s="24">
        <f t="shared" si="42"/>
        <v>0.41583552657777845</v>
      </c>
      <c r="BH58" s="24">
        <f t="shared" si="42"/>
        <v>0.25649963617618865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0.4747856449893626</v>
      </c>
      <c r="BM58" s="24">
        <f t="shared" si="46"/>
        <v>0.4930205063369113</v>
      </c>
      <c r="BN58" s="24">
        <f t="shared" si="46"/>
        <v>0.51310923931461705</v>
      </c>
      <c r="BO58" s="24">
        <f t="shared" si="46"/>
        <v>0.52859666823977647</v>
      </c>
      <c r="BP58" s="24" t="e">
        <f t="shared" si="46"/>
        <v>#DIV/0!</v>
      </c>
      <c r="BQ58" s="24">
        <f t="shared" si="46"/>
        <v>0.52138259139541177</v>
      </c>
      <c r="BR58" s="21"/>
      <c r="BS58" s="35">
        <f t="shared" si="11"/>
        <v>44317</v>
      </c>
      <c r="BT58" s="24">
        <f t="shared" si="41"/>
        <v>8.5728099556520495E-3</v>
      </c>
      <c r="BU58" s="24">
        <f t="shared" si="40"/>
        <v>4.9246224065330332E-4</v>
      </c>
      <c r="BV58" s="24">
        <f t="shared" si="40"/>
        <v>6.6641922219900437E-3</v>
      </c>
      <c r="BW58" s="24">
        <f t="shared" si="40"/>
        <v>1.4659470570699802E-3</v>
      </c>
      <c r="BX58" s="24">
        <f t="shared" si="40"/>
        <v>1.5387417828893206E-3</v>
      </c>
      <c r="BY58" s="24">
        <f t="shared" si="40"/>
        <v>2.3578603070468695E-3</v>
      </c>
      <c r="BZ58" s="24">
        <f t="shared" si="40"/>
        <v>9.4686462761603453E-3</v>
      </c>
      <c r="CA58" s="24">
        <f t="shared" si="40"/>
        <v>4.4795108356900603E-4</v>
      </c>
      <c r="CB58" s="24">
        <f t="shared" si="40"/>
        <v>1.6263515524686761E-3</v>
      </c>
      <c r="CC58" s="24">
        <f t="shared" si="40"/>
        <v>3.7521897923837786E-4</v>
      </c>
      <c r="CD58" s="24">
        <f t="shared" si="40"/>
        <v>1.5860689136493096E-3</v>
      </c>
      <c r="CE58" s="24">
        <f t="shared" si="40"/>
        <v>5.4586331986613158E-4</v>
      </c>
      <c r="CF58" s="24">
        <f t="shared" si="14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4"/>
        <v>478.10613089000003</v>
      </c>
      <c r="S59" s="19">
        <f t="shared" si="5"/>
        <v>459.78820549102426</v>
      </c>
      <c r="T59" s="19">
        <f t="shared" si="6"/>
        <v>451.03241091628956</v>
      </c>
      <c r="U59" s="19">
        <f t="shared" si="7"/>
        <v>458.99710785997354</v>
      </c>
      <c r="V59" s="19"/>
      <c r="W59" s="20">
        <f t="shared" si="8"/>
        <v>497.61563027999262</v>
      </c>
      <c r="X59" s="21"/>
      <c r="Y59" s="41">
        <f t="shared" si="43"/>
        <v>3.4460532801019905E-2</v>
      </c>
      <c r="Z59" s="24">
        <f t="shared" si="43"/>
        <v>3.20292878215509E-2</v>
      </c>
      <c r="AA59" s="24">
        <f t="shared" si="43"/>
        <v>4.9886142295114011E-2</v>
      </c>
      <c r="AB59" s="24">
        <f t="shared" si="43"/>
        <v>3.2655663955728054E-2</v>
      </c>
      <c r="AC59" s="24">
        <f t="shared" si="43"/>
        <v>1.2792468863001005E-2</v>
      </c>
      <c r="AD59" s="24">
        <f t="shared" si="43"/>
        <v>3.4123454571977963E-2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6.755211996720023E-3</v>
      </c>
      <c r="AJ59" s="24">
        <f t="shared" si="43"/>
        <v>3.1874341587145638E-2</v>
      </c>
      <c r="AK59" s="24">
        <f t="shared" si="43"/>
        <v>3.0249084592006481E-2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3.4459194258170234E-2</v>
      </c>
      <c r="AP59" s="24">
        <f t="shared" si="45"/>
        <v>3.2662750787187944E-2</v>
      </c>
      <c r="AQ59" s="24">
        <f t="shared" si="45"/>
        <v>3.1667495032679405E-2</v>
      </c>
      <c r="AR59" s="24">
        <f t="shared" si="39"/>
        <v>3.1636991367732126E-2</v>
      </c>
      <c r="AS59" s="24" t="e">
        <f t="shared" si="39"/>
        <v>#DIV/0!</v>
      </c>
      <c r="AT59" s="24">
        <f t="shared" si="39"/>
        <v>3.8677424537325367E-2</v>
      </c>
      <c r="AU59" s="21"/>
      <c r="AV59" s="24">
        <f t="shared" si="44"/>
        <v>0.49685779736808255</v>
      </c>
      <c r="AW59" s="24">
        <f t="shared" si="44"/>
        <v>0.50475086431614669</v>
      </c>
      <c r="AX59" s="24">
        <f t="shared" si="44"/>
        <v>0.46534084910071494</v>
      </c>
      <c r="AY59" s="24">
        <f t="shared" si="44"/>
        <v>0.65847866021166834</v>
      </c>
      <c r="AZ59" s="24">
        <f t="shared" si="44"/>
        <v>0.26728618634400481</v>
      </c>
      <c r="BA59" s="24">
        <f t="shared" si="44"/>
        <v>0.54118486992409154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0.28815220660170859</v>
      </c>
      <c r="BG59" s="24">
        <f t="shared" si="42"/>
        <v>0.43341353616337774</v>
      </c>
      <c r="BH59" s="24">
        <f t="shared" si="42"/>
        <v>0.27746736401126904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0.49683995191838437</v>
      </c>
      <c r="BM59" s="24">
        <f t="shared" si="46"/>
        <v>0.51042131144185099</v>
      </c>
      <c r="BN59" s="24">
        <f t="shared" si="46"/>
        <v>0.51931043559878365</v>
      </c>
      <c r="BO59" s="24">
        <f t="shared" si="46"/>
        <v>0.53285958395548105</v>
      </c>
      <c r="BP59" s="24" t="e">
        <f t="shared" si="46"/>
        <v>#DIV/0!</v>
      </c>
      <c r="BQ59" s="24">
        <f t="shared" si="46"/>
        <v>0.54570051177268142</v>
      </c>
      <c r="BR59" s="21"/>
      <c r="BS59" s="35">
        <f t="shared" si="11"/>
        <v>44348</v>
      </c>
      <c r="BT59" s="24">
        <f t="shared" si="41"/>
        <v>8.798382959333502E-3</v>
      </c>
      <c r="BU59" s="24">
        <f t="shared" si="40"/>
        <v>1.4681962024631762E-3</v>
      </c>
      <c r="BV59" s="24">
        <f t="shared" si="40"/>
        <v>3.9319003392157027E-3</v>
      </c>
      <c r="BW59" s="24">
        <f t="shared" si="40"/>
        <v>1.2006253789077028E-3</v>
      </c>
      <c r="BX59" s="24">
        <f t="shared" si="40"/>
        <v>2.3470427782194036E-3</v>
      </c>
      <c r="BY59" s="24">
        <f t="shared" si="40"/>
        <v>1.5326366912903463E-3</v>
      </c>
      <c r="BZ59" s="24">
        <f t="shared" si="40"/>
        <v>8.3014116894620481E-3</v>
      </c>
      <c r="CA59" s="24">
        <f t="shared" si="40"/>
        <v>2.4608586021405338E-3</v>
      </c>
      <c r="CB59" s="24">
        <f t="shared" si="40"/>
        <v>2.1043787125381696E-3</v>
      </c>
      <c r="CC59" s="24">
        <f t="shared" si="40"/>
        <v>1.0475237340642487E-4</v>
      </c>
      <c r="CD59" s="24">
        <f t="shared" si="40"/>
        <v>1.3701532593743009E-3</v>
      </c>
      <c r="CE59" s="24">
        <f t="shared" si="40"/>
        <v>8.3855613286315858E-4</v>
      </c>
      <c r="CF59" s="24">
        <f t="shared" si="14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4"/>
        <v>494.12007445</v>
      </c>
      <c r="S60" s="19">
        <f t="shared" si="5"/>
        <v>477.11276367476245</v>
      </c>
      <c r="T60" s="19">
        <f t="shared" si="6"/>
        <v>467.25220924773754</v>
      </c>
      <c r="U60" s="19">
        <f t="shared" si="7"/>
        <v>474.58970710039631</v>
      </c>
      <c r="V60" s="19"/>
      <c r="W60" s="20">
        <f t="shared" si="8"/>
        <v>512.35765918783613</v>
      </c>
      <c r="X60" s="21"/>
      <c r="Y60" s="41">
        <f t="shared" si="43"/>
        <v>3.3494321087429668E-2</v>
      </c>
      <c r="Z60" s="24">
        <f t="shared" si="43"/>
        <v>4.1000512058924965E-2</v>
      </c>
      <c r="AA60" s="24">
        <f t="shared" si="43"/>
        <v>2.6394079468001097E-2</v>
      </c>
      <c r="AB60" s="24">
        <f t="shared" si="43"/>
        <v>3.6563027251609093E-2</v>
      </c>
      <c r="AC60" s="24">
        <f t="shared" si="43"/>
        <v>2.9603358955382353E-2</v>
      </c>
      <c r="AD60" s="24">
        <f t="shared" si="43"/>
        <v>2.9512682007291957E-2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2.5250197762753723E-2</v>
      </c>
      <c r="AJ60" s="24">
        <f t="shared" si="43"/>
        <v>4.9455864810443506E-2</v>
      </c>
      <c r="AK60" s="24">
        <f t="shared" si="43"/>
        <v>2.8415856893086122E-2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3.3494537144273417E-2</v>
      </c>
      <c r="AP60" s="24">
        <f t="shared" si="45"/>
        <v>3.7679431479188619E-2</v>
      </c>
      <c r="AQ60" s="24">
        <f t="shared" si="45"/>
        <v>3.5961491766183462E-2</v>
      </c>
      <c r="AR60" s="24">
        <f t="shared" si="39"/>
        <v>3.3971018495348781E-2</v>
      </c>
      <c r="AS60" s="24" t="e">
        <f t="shared" si="39"/>
        <v>#DIV/0!</v>
      </c>
      <c r="AT60" s="24">
        <f t="shared" si="39"/>
        <v>2.96253333110712E-2</v>
      </c>
      <c r="AU60" s="21"/>
      <c r="AV60" s="24">
        <f t="shared" si="44"/>
        <v>0.50587646218234128</v>
      </c>
      <c r="AW60" s="24">
        <f t="shared" si="44"/>
        <v>0.53520858469164589</v>
      </c>
      <c r="AX60" s="24">
        <f t="shared" si="44"/>
        <v>0.48395992887772632</v>
      </c>
      <c r="AY60" s="24">
        <f t="shared" si="44"/>
        <v>0.62192114873501914</v>
      </c>
      <c r="AZ60" s="24">
        <f t="shared" si="44"/>
        <v>0.2904839710961109</v>
      </c>
      <c r="BA60" s="24">
        <f t="shared" si="44"/>
        <v>0.50156387354753584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0.31922032190159277</v>
      </c>
      <c r="BG60" s="24">
        <f t="shared" si="42"/>
        <v>0.46432119105121128</v>
      </c>
      <c r="BH60" s="24">
        <f t="shared" si="42"/>
        <v>0.29441849602989256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0.50585892204957084</v>
      </c>
      <c r="BM60" s="24">
        <f t="shared" si="46"/>
        <v>0.51292353832181026</v>
      </c>
      <c r="BN60" s="24">
        <f t="shared" si="46"/>
        <v>0.49757006656257774</v>
      </c>
      <c r="BO60" s="24">
        <f t="shared" si="46"/>
        <v>0.50267824506103675</v>
      </c>
      <c r="BP60" s="24" t="e">
        <f t="shared" si="46"/>
        <v>#DIV/0!</v>
      </c>
      <c r="BQ60" s="24">
        <f t="shared" si="46"/>
        <v>0.53796443853100162</v>
      </c>
      <c r="BR60" s="21"/>
      <c r="BS60" s="35">
        <f t="shared" si="11"/>
        <v>44378</v>
      </c>
      <c r="BT60" s="24">
        <f t="shared" si="41"/>
        <v>1.1236290429689016E-2</v>
      </c>
      <c r="BU60" s="24">
        <f t="shared" si="40"/>
        <v>7.8838612547842124E-4</v>
      </c>
      <c r="BV60" s="24">
        <f t="shared" si="40"/>
        <v>4.3946848314899249E-3</v>
      </c>
      <c r="BW60" s="24">
        <f t="shared" si="40"/>
        <v>2.7201990165879914E-3</v>
      </c>
      <c r="BX60" s="24">
        <f t="shared" si="40"/>
        <v>2.029248130506959E-3</v>
      </c>
      <c r="BY60" s="24">
        <f t="shared" si="40"/>
        <v>2.1701336447255267E-3</v>
      </c>
      <c r="BZ60" s="24">
        <f t="shared" si="40"/>
        <v>4.1558948352777613E-3</v>
      </c>
      <c r="CA60" s="24">
        <f t="shared" si="40"/>
        <v>4.6437761615556195E-5</v>
      </c>
      <c r="CB60" s="24">
        <f t="shared" si="40"/>
        <v>2.6667345170336004E-3</v>
      </c>
      <c r="CC60" s="24">
        <f t="shared" si="40"/>
        <v>3.8106550174865384E-4</v>
      </c>
      <c r="CD60" s="24">
        <f t="shared" si="40"/>
        <v>2.1205993002878626E-3</v>
      </c>
      <c r="CE60" s="24">
        <f t="shared" si="40"/>
        <v>7.8452894506274664E-4</v>
      </c>
      <c r="CF60" s="24">
        <f t="shared" si="14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4"/>
        <v>510.94856143999993</v>
      </c>
      <c r="S61" s="19">
        <f t="shared" si="5"/>
        <v>492.89424969075276</v>
      </c>
      <c r="T61" s="19">
        <f t="shared" si="6"/>
        <v>483.04638354072392</v>
      </c>
      <c r="U61" s="19">
        <f t="shared" si="7"/>
        <v>490.36637892998675</v>
      </c>
      <c r="V61" s="19"/>
      <c r="W61" s="20">
        <f t="shared" si="8"/>
        <v>529.83708218060451</v>
      </c>
      <c r="X61" s="21"/>
      <c r="Y61" s="41">
        <f t="shared" si="43"/>
        <v>3.4057785794644246E-2</v>
      </c>
      <c r="Z61" s="24">
        <f t="shared" si="43"/>
        <v>3.3982920558374818E-2</v>
      </c>
      <c r="AA61" s="24">
        <f t="shared" si="43"/>
        <v>1.6473476034531975E-2</v>
      </c>
      <c r="AB61" s="24">
        <f t="shared" si="43"/>
        <v>2.984381432992933E-2</v>
      </c>
      <c r="AC61" s="24">
        <f t="shared" si="43"/>
        <v>3.7969002426856191E-2</v>
      </c>
      <c r="AD61" s="24">
        <f t="shared" si="43"/>
        <v>3.6563175671229686E-2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1.66289875921799E-2</v>
      </c>
      <c r="AJ61" s="24">
        <f t="shared" si="43"/>
        <v>3.7539304881207602E-2</v>
      </c>
      <c r="AK61" s="24">
        <f t="shared" si="43"/>
        <v>3.7293682195986166E-2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3.4057484931636406E-2</v>
      </c>
      <c r="AP61" s="24">
        <f t="shared" si="45"/>
        <v>3.3077056866892329E-2</v>
      </c>
      <c r="AQ61" s="24">
        <f t="shared" si="45"/>
        <v>3.3802246368004329E-2</v>
      </c>
      <c r="AR61" s="24">
        <f t="shared" si="39"/>
        <v>3.3242760206455557E-2</v>
      </c>
      <c r="AS61" s="24" t="e">
        <f t="shared" si="39"/>
        <v>#DIV/0!</v>
      </c>
      <c r="AT61" s="24">
        <f t="shared" si="39"/>
        <v>3.4115666428166325E-2</v>
      </c>
      <c r="AU61" s="21"/>
      <c r="AV61" s="24">
        <f t="shared" si="44"/>
        <v>0.51315229140445706</v>
      </c>
      <c r="AW61" s="24">
        <f t="shared" si="44"/>
        <v>0.53404744372666091</v>
      </c>
      <c r="AX61" s="24">
        <f t="shared" si="44"/>
        <v>0.49245271178246419</v>
      </c>
      <c r="AY61" s="24">
        <f t="shared" si="44"/>
        <v>0.63146354652157877</v>
      </c>
      <c r="AZ61" s="24">
        <f t="shared" si="44"/>
        <v>0.32097106674859743</v>
      </c>
      <c r="BA61" s="24">
        <f t="shared" si="44"/>
        <v>0.48965144551016593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0.34121310723850096</v>
      </c>
      <c r="BG61" s="24">
        <f t="shared" si="42"/>
        <v>0.49251035364934515</v>
      </c>
      <c r="BH61" s="24">
        <f t="shared" si="42"/>
        <v>0.31390930191267485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0.51313439776671332</v>
      </c>
      <c r="BM61" s="24">
        <f t="shared" si="46"/>
        <v>0.51277027327219127</v>
      </c>
      <c r="BN61" s="24">
        <f t="shared" si="46"/>
        <v>0.49739948601982964</v>
      </c>
      <c r="BO61" s="24">
        <f t="shared" si="46"/>
        <v>0.4981372673974378</v>
      </c>
      <c r="BP61" s="24" t="e">
        <f t="shared" si="46"/>
        <v>#DIV/0!</v>
      </c>
      <c r="BQ61" s="24">
        <f t="shared" si="46"/>
        <v>0.54240313914940996</v>
      </c>
      <c r="BR61" s="21"/>
      <c r="BS61" s="35">
        <f t="shared" si="11"/>
        <v>44409</v>
      </c>
      <c r="BT61" s="24">
        <f t="shared" si="41"/>
        <v>9.3807427029077139E-3</v>
      </c>
      <c r="BU61" s="24">
        <f t="shared" si="40"/>
        <v>4.8867907688926254E-4</v>
      </c>
      <c r="BV61" s="24">
        <f t="shared" si="40"/>
        <v>3.5977214667789492E-3</v>
      </c>
      <c r="BW61" s="24">
        <f t="shared" si="40"/>
        <v>3.4757676045064734E-3</v>
      </c>
      <c r="BX61" s="24">
        <f t="shared" si="40"/>
        <v>2.5043440433785112E-3</v>
      </c>
      <c r="BY61" s="24">
        <f t="shared" si="40"/>
        <v>2.2364537791963058E-3</v>
      </c>
      <c r="BZ61" s="24">
        <f t="shared" si="40"/>
        <v>6.8599876266102026E-3</v>
      </c>
      <c r="CA61" s="24">
        <f t="shared" si="40"/>
        <v>6.4119577863815501E-5</v>
      </c>
      <c r="CB61" s="24">
        <f t="shared" si="40"/>
        <v>2.5413113971791356E-3</v>
      </c>
      <c r="CC61" s="24">
        <f t="shared" si="40"/>
        <v>2.4895590163539588E-4</v>
      </c>
      <c r="CD61" s="24">
        <f t="shared" si="40"/>
        <v>1.634493222260203E-3</v>
      </c>
      <c r="CE61" s="24">
        <f t="shared" si="40"/>
        <v>1.0245759321175676E-3</v>
      </c>
      <c r="CF61" s="24">
        <f t="shared" si="14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4"/>
        <v>530.08027656000002</v>
      </c>
      <c r="S62" s="19">
        <f t="shared" si="5"/>
        <v>513.33048014783537</v>
      </c>
      <c r="T62" s="19">
        <f t="shared" si="6"/>
        <v>505.60624813348414</v>
      </c>
      <c r="U62" s="19">
        <f t="shared" si="7"/>
        <v>513.31825990752975</v>
      </c>
      <c r="V62" s="19"/>
      <c r="W62" s="20">
        <f t="shared" si="8"/>
        <v>550.38906684591132</v>
      </c>
      <c r="X62" s="21"/>
      <c r="Y62" s="41">
        <f t="shared" si="43"/>
        <v>3.7444097185322267E-2</v>
      </c>
      <c r="Z62" s="24">
        <f t="shared" si="43"/>
        <v>3.3371712861485658E-2</v>
      </c>
      <c r="AA62" s="24">
        <f t="shared" si="43"/>
        <v>5.7950489030292873E-2</v>
      </c>
      <c r="AB62" s="24">
        <f t="shared" si="43"/>
        <v>5.0835244638332444E-2</v>
      </c>
      <c r="AC62" s="24">
        <f t="shared" si="43"/>
        <v>3.0897945907864433E-2</v>
      </c>
      <c r="AD62" s="24">
        <f t="shared" si="43"/>
        <v>3.3060063939399642E-2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1.3377608554466347E-2</v>
      </c>
      <c r="AJ62" s="24">
        <f t="shared" si="43"/>
        <v>4.6023049757563772E-2</v>
      </c>
      <c r="AK62" s="24">
        <f t="shared" si="43"/>
        <v>3.6767221060452604E-2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3.744352477690005E-2</v>
      </c>
      <c r="AP62" s="24">
        <f t="shared" si="45"/>
        <v>4.1461693801265742E-2</v>
      </c>
      <c r="AQ62" s="24">
        <f t="shared" si="45"/>
        <v>4.6703309167531071E-2</v>
      </c>
      <c r="AR62" s="24">
        <f t="shared" si="39"/>
        <v>4.6805576327695109E-2</v>
      </c>
      <c r="AS62" s="24" t="e">
        <f t="shared" si="39"/>
        <v>#DIV/0!</v>
      </c>
      <c r="AT62" s="24">
        <f t="shared" si="39"/>
        <v>3.8789253067608609E-2</v>
      </c>
      <c r="AU62" s="21"/>
      <c r="AV62" s="24">
        <f t="shared" si="44"/>
        <v>0.53493214527602739</v>
      </c>
      <c r="AW62" s="24">
        <f t="shared" si="44"/>
        <v>0.54490076892993855</v>
      </c>
      <c r="AX62" s="24">
        <f t="shared" si="44"/>
        <v>0.51639172324625715</v>
      </c>
      <c r="AY62" s="24">
        <f t="shared" si="44"/>
        <v>0.66478327660870606</v>
      </c>
      <c r="AZ62" s="24">
        <f t="shared" si="44"/>
        <v>0.34193122098948558</v>
      </c>
      <c r="BA62" s="24">
        <f t="shared" si="44"/>
        <v>0.51133498713758407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0.36861236613338955</v>
      </c>
      <c r="BG62" s="24">
        <f t="shared" si="42"/>
        <v>0.55316097682952803</v>
      </c>
      <c r="BH62" s="24">
        <f t="shared" si="42"/>
        <v>0.34982844886301279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0.53491723382364564</v>
      </c>
      <c r="BM62" s="24">
        <f t="shared" si="46"/>
        <v>0.54343762156207354</v>
      </c>
      <c r="BN62" s="24">
        <f t="shared" si="46"/>
        <v>0.54467411757646733</v>
      </c>
      <c r="BO62" s="24">
        <f t="shared" si="46"/>
        <v>0.54340720129586839</v>
      </c>
      <c r="BP62" s="24" t="e">
        <f t="shared" si="46"/>
        <v>#DIV/0!</v>
      </c>
      <c r="BQ62" s="24">
        <f t="shared" si="46"/>
        <v>0.56624587412250182</v>
      </c>
      <c r="BR62" s="21"/>
      <c r="BS62" s="35">
        <f t="shared" si="11"/>
        <v>44440</v>
      </c>
      <c r="BT62" s="24">
        <f t="shared" si="41"/>
        <v>9.2113562344298509E-3</v>
      </c>
      <c r="BU62" s="24">
        <f t="shared" si="40"/>
        <v>1.6898448920127226E-3</v>
      </c>
      <c r="BV62" s="24">
        <f t="shared" si="40"/>
        <v>6.1032994966080164E-3</v>
      </c>
      <c r="BW62" s="24">
        <f t="shared" si="40"/>
        <v>2.839165623030031E-3</v>
      </c>
      <c r="BX62" s="24">
        <f t="shared" si="40"/>
        <v>2.2698896201358357E-3</v>
      </c>
      <c r="BY62" s="24">
        <f t="shared" si="40"/>
        <v>1.995505463606587E-3</v>
      </c>
      <c r="BZ62" s="24">
        <f t="shared" si="40"/>
        <v>4.8885006606273597E-3</v>
      </c>
      <c r="CA62" s="24">
        <f t="shared" si="40"/>
        <v>1.0095610424193035E-3</v>
      </c>
      <c r="CB62" s="24">
        <f t="shared" si="40"/>
        <v>4.2152191871787995E-3</v>
      </c>
      <c r="CC62" s="24">
        <f t="shared" si="40"/>
        <v>1.9690320277551622E-4</v>
      </c>
      <c r="CD62" s="24">
        <f t="shared" si="40"/>
        <v>2.0106294562501474E-3</v>
      </c>
      <c r="CE62" s="24">
        <f t="shared" si="40"/>
        <v>1.0132733357249401E-3</v>
      </c>
      <c r="CF62" s="24">
        <f t="shared" si="14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4"/>
        <v>545.27211138000007</v>
      </c>
      <c r="S63" s="19">
        <f t="shared" si="5"/>
        <v>528.78518583496748</v>
      </c>
      <c r="T63" s="19">
        <f t="shared" si="6"/>
        <v>521.57084095022617</v>
      </c>
      <c r="U63" s="19">
        <f t="shared" si="7"/>
        <v>529.391229326288</v>
      </c>
      <c r="V63" s="19"/>
      <c r="W63" s="20">
        <f t="shared" si="8"/>
        <v>566.82927426293338</v>
      </c>
      <c r="X63" s="21"/>
      <c r="Y63" s="41">
        <f t="shared" si="43"/>
        <v>2.8660826481141877E-2</v>
      </c>
      <c r="Z63" s="24">
        <f t="shared" si="43"/>
        <v>2.932612363700704E-2</v>
      </c>
      <c r="AA63" s="24">
        <f t="shared" si="43"/>
        <v>2.0669490868711948E-2</v>
      </c>
      <c r="AB63" s="24">
        <f t="shared" si="43"/>
        <v>3.9262760277767539E-2</v>
      </c>
      <c r="AC63" s="24">
        <f t="shared" si="43"/>
        <v>1.9577962358018342E-2</v>
      </c>
      <c r="AD63" s="24">
        <f t="shared" si="43"/>
        <v>3.4637134224904331E-2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1.1039234737376891E-2</v>
      </c>
      <c r="AJ63" s="24">
        <f t="shared" si="43"/>
        <v>3.3327546167873701E-2</v>
      </c>
      <c r="AK63" s="24">
        <f t="shared" si="43"/>
        <v>2.9177605302336485E-2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2.8659498366150782E-2</v>
      </c>
      <c r="AP63" s="24">
        <f t="shared" si="45"/>
        <v>3.0106736858254157E-2</v>
      </c>
      <c r="AQ63" s="24">
        <f t="shared" si="45"/>
        <v>3.1575149388832768E-2</v>
      </c>
      <c r="AR63" s="24">
        <f t="shared" si="39"/>
        <v>3.1311898824042839E-2</v>
      </c>
      <c r="AS63" s="24" t="e">
        <f t="shared" si="39"/>
        <v>#DIV/0!</v>
      </c>
      <c r="AT63" s="24">
        <f t="shared" si="39"/>
        <v>2.9870156235543011E-2</v>
      </c>
      <c r="AU63" s="21"/>
      <c r="AV63" s="24">
        <f t="shared" si="44"/>
        <v>0.52608809061619088</v>
      </c>
      <c r="AW63" s="24">
        <f t="shared" si="44"/>
        <v>0.5184105893337605</v>
      </c>
      <c r="AX63" s="24">
        <f t="shared" si="44"/>
        <v>0.53842292222643917</v>
      </c>
      <c r="AY63" s="24">
        <f t="shared" si="44"/>
        <v>0.65633641929624331</v>
      </c>
      <c r="AZ63" s="24">
        <f t="shared" si="44"/>
        <v>0.33320722759802268</v>
      </c>
      <c r="BA63" s="24">
        <f t="shared" si="44"/>
        <v>0.50368505644536188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0.38492618761144914</v>
      </c>
      <c r="BG63" s="24">
        <f t="shared" si="42"/>
        <v>0.5713593307445981</v>
      </c>
      <c r="BH63" s="24">
        <f t="shared" si="42"/>
        <v>0.36540423841694558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0.52607142592846468</v>
      </c>
      <c r="BM63" s="24">
        <f t="shared" si="46"/>
        <v>0.53063145025381542</v>
      </c>
      <c r="BN63" s="24">
        <f t="shared" si="46"/>
        <v>0.54003319444460329</v>
      </c>
      <c r="BO63" s="24">
        <f t="shared" si="46"/>
        <v>0.53542590991947381</v>
      </c>
      <c r="BP63" s="24" t="e">
        <f t="shared" si="46"/>
        <v>#DIV/0!</v>
      </c>
      <c r="BQ63" s="24">
        <f t="shared" si="46"/>
        <v>0.56220841960993462</v>
      </c>
      <c r="BR63" s="21"/>
      <c r="BS63" s="35">
        <f t="shared" si="11"/>
        <v>44470</v>
      </c>
      <c r="BT63" s="24">
        <f t="shared" si="41"/>
        <v>8.0629061818093904E-3</v>
      </c>
      <c r="BU63" s="24">
        <f t="shared" si="40"/>
        <v>6.1463906132949362E-4</v>
      </c>
      <c r="BV63" s="24">
        <f t="shared" si="40"/>
        <v>4.7747486963905256E-3</v>
      </c>
      <c r="BW63" s="24">
        <f t="shared" si="40"/>
        <v>1.7876380035763959E-3</v>
      </c>
      <c r="BX63" s="24">
        <f t="shared" si="40"/>
        <v>2.3681209026687891E-3</v>
      </c>
      <c r="BY63" s="24">
        <f t="shared" si="40"/>
        <v>2.1598953113070936E-3</v>
      </c>
      <c r="BZ63" s="24">
        <f t="shared" si="40"/>
        <v>5.1832805965976708E-3</v>
      </c>
      <c r="CA63" s="24">
        <f t="shared" si="40"/>
        <v>4.2751108829719424E-5</v>
      </c>
      <c r="CB63" s="24">
        <f t="shared" si="40"/>
        <v>1.2348780075078479E-3</v>
      </c>
      <c r="CC63" s="24">
        <f t="shared" si="40"/>
        <v>1.5871569117382534E-4</v>
      </c>
      <c r="CD63" s="24">
        <f t="shared" si="40"/>
        <v>1.4680354259564293E-3</v>
      </c>
      <c r="CE63" s="24">
        <f t="shared" si="40"/>
        <v>8.0358534343207368E-4</v>
      </c>
      <c r="CF63" s="24">
        <f t="shared" si="14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4"/>
        <v>557.21622923999996</v>
      </c>
      <c r="S64" s="19">
        <f t="shared" si="5"/>
        <v>539.48130374113759</v>
      </c>
      <c r="T64" s="19">
        <f t="shared" si="6"/>
        <v>533.79291812782799</v>
      </c>
      <c r="U64" s="19">
        <f t="shared" si="7"/>
        <v>542.01527361294586</v>
      </c>
      <c r="V64" s="19"/>
      <c r="W64" s="20">
        <f t="shared" si="8"/>
        <v>581.26485206749487</v>
      </c>
      <c r="X64" s="21"/>
      <c r="Y64" s="41">
        <f t="shared" si="43"/>
        <v>2.1906232887188404E-2</v>
      </c>
      <c r="Z64" s="24">
        <f t="shared" si="43"/>
        <v>1.7562343310908446E-2</v>
      </c>
      <c r="AA64" s="24">
        <f t="shared" si="43"/>
        <v>8.3353999973894144E-3</v>
      </c>
      <c r="AB64" s="24">
        <f t="shared" si="43"/>
        <v>2.9051977819306796E-2</v>
      </c>
      <c r="AC64" s="24">
        <f t="shared" si="43"/>
        <v>1.8057385711303553E-2</v>
      </c>
      <c r="AD64" s="24">
        <f t="shared" si="43"/>
        <v>3.1088458510437844E-2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4.6031863998912126E-3</v>
      </c>
      <c r="AJ64" s="24">
        <f t="shared" si="43"/>
        <v>2.068842529545889E-2</v>
      </c>
      <c r="AK64" s="24">
        <f t="shared" si="43"/>
        <v>1.8759557048250608E-2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2.190487576885447E-2</v>
      </c>
      <c r="AP64" s="24">
        <f t="shared" si="45"/>
        <v>2.0227718538068817E-2</v>
      </c>
      <c r="AQ64" s="24">
        <f t="shared" si="45"/>
        <v>2.3433206418010277E-2</v>
      </c>
      <c r="AR64" s="24">
        <f t="shared" si="39"/>
        <v>2.3846341962868278E-2</v>
      </c>
      <c r="AS64" s="24" t="e">
        <f t="shared" si="39"/>
        <v>#DIV/0!</v>
      </c>
      <c r="AT64" s="24">
        <f t="shared" si="39"/>
        <v>2.5467241125350482E-2</v>
      </c>
      <c r="AU64" s="21"/>
      <c r="AV64" s="24">
        <f t="shared" si="44"/>
        <v>0.51526842936515904</v>
      </c>
      <c r="AW64" s="24">
        <f t="shared" si="44"/>
        <v>0.49895976650502005</v>
      </c>
      <c r="AX64" s="24">
        <f t="shared" si="44"/>
        <v>0.49559896449260221</v>
      </c>
      <c r="AY64" s="24">
        <f t="shared" si="44"/>
        <v>0.62605952190888137</v>
      </c>
      <c r="AZ64" s="24">
        <f t="shared" si="44"/>
        <v>0.32565730708555662</v>
      </c>
      <c r="BA64" s="24">
        <f t="shared" si="44"/>
        <v>0.49118042122479033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0.38814596546355551</v>
      </c>
      <c r="BG64" s="24">
        <f t="shared" si="42"/>
        <v>0.56887489680424075</v>
      </c>
      <c r="BH64" s="24">
        <f t="shared" si="42"/>
        <v>0.36693922187171402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0.5152527370803488</v>
      </c>
      <c r="BM64" s="24">
        <f t="shared" si="46"/>
        <v>0.51356122663539105</v>
      </c>
      <c r="BN64" s="24">
        <f t="shared" si="46"/>
        <v>0.52716876084871434</v>
      </c>
      <c r="BO64" s="24">
        <f t="shared" si="46"/>
        <v>0.52110121586622804</v>
      </c>
      <c r="BP64" s="24" t="e">
        <f t="shared" si="46"/>
        <v>#DIV/0!</v>
      </c>
      <c r="BQ64" s="24">
        <f t="shared" si="46"/>
        <v>0.55603561968630788</v>
      </c>
      <c r="BR64" s="21"/>
      <c r="BS64" s="35">
        <f t="shared" si="11"/>
        <v>44501</v>
      </c>
      <c r="BT64" s="24">
        <f t="shared" si="41"/>
        <v>4.831702674559412E-3</v>
      </c>
      <c r="BU64" s="24">
        <f t="shared" si="40"/>
        <v>2.4594033215314027E-4</v>
      </c>
      <c r="BV64" s="24">
        <f t="shared" si="40"/>
        <v>3.5694274449795064E-3</v>
      </c>
      <c r="BW64" s="24">
        <f t="shared" si="40"/>
        <v>1.634237617247404E-3</v>
      </c>
      <c r="BX64" s="24">
        <f t="shared" si="40"/>
        <v>2.1378487070646164E-3</v>
      </c>
      <c r="BY64" s="24">
        <f t="shared" si="40"/>
        <v>1.9146984679024662E-3</v>
      </c>
      <c r="BZ64" s="24">
        <f t="shared" si="40"/>
        <v>5.231273554472878E-3</v>
      </c>
      <c r="CA64" s="24">
        <f t="shared" si="40"/>
        <v>5.5992459634397548E-5</v>
      </c>
      <c r="CB64" s="24">
        <f t="shared" si="40"/>
        <v>7.8609323747529114E-4</v>
      </c>
      <c r="CC64" s="24">
        <f t="shared" si="40"/>
        <v>6.5048197380202926E-5</v>
      </c>
      <c r="CD64" s="24">
        <f t="shared" si="40"/>
        <v>9.1543273475247825E-4</v>
      </c>
      <c r="CE64" s="24">
        <f t="shared" si="40"/>
        <v>5.169196810584513E-4</v>
      </c>
      <c r="CF64" s="24">
        <f t="shared" si="14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4"/>
        <v>574.44233709999992</v>
      </c>
      <c r="S65" s="19">
        <f t="shared" si="5"/>
        <v>557.91594148438696</v>
      </c>
      <c r="T65" s="19">
        <f t="shared" si="6"/>
        <v>553.34602986425341</v>
      </c>
      <c r="U65" s="19">
        <f t="shared" si="7"/>
        <v>561.02087807133421</v>
      </c>
      <c r="V65" s="19"/>
      <c r="W65" s="20">
        <f t="shared" si="8"/>
        <v>599.46146606712409</v>
      </c>
      <c r="X65" s="21"/>
      <c r="Y65" s="41">
        <f t="shared" si="43"/>
        <v>3.0915776000872919E-2</v>
      </c>
      <c r="Z65" s="24">
        <f t="shared" si="43"/>
        <v>2.9619520294407176E-2</v>
      </c>
      <c r="AA65" s="24">
        <f t="shared" si="43"/>
        <v>4.8383463902365698E-2</v>
      </c>
      <c r="AB65" s="24">
        <f t="shared" si="43"/>
        <v>4.0101338397277697E-2</v>
      </c>
      <c r="AC65" s="24">
        <f t="shared" ref="Y65:AN81" si="47">+F65/F64-1</f>
        <v>1.8854429229010927E-2</v>
      </c>
      <c r="AD65" s="24">
        <f t="shared" si="47"/>
        <v>3.4138264137339114E-2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0</v>
      </c>
      <c r="AJ65" s="24">
        <f t="shared" si="47"/>
        <v>4.7065642839830168E-2</v>
      </c>
      <c r="AK65" s="24">
        <f t="shared" si="47"/>
        <v>2.2353111800226921E-2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3.0914583883342894E-2</v>
      </c>
      <c r="AP65" s="24">
        <f t="shared" si="45"/>
        <v>3.4171040989577905E-2</v>
      </c>
      <c r="AQ65" s="24">
        <f t="shared" si="45"/>
        <v>3.6630519200224754E-2</v>
      </c>
      <c r="AR65" s="24">
        <f t="shared" si="39"/>
        <v>3.5064702755886357E-2</v>
      </c>
      <c r="AS65" s="24" t="e">
        <f t="shared" si="39"/>
        <v>#DIV/0!</v>
      </c>
      <c r="AT65" s="24">
        <f t="shared" si="39"/>
        <v>3.1305202671219279E-2</v>
      </c>
      <c r="AU65" s="21"/>
      <c r="AV65" s="24">
        <f t="shared" si="44"/>
        <v>0.5162668912008046</v>
      </c>
      <c r="AW65" s="24">
        <f t="shared" si="44"/>
        <v>0.49839815461554005</v>
      </c>
      <c r="AX65" s="24">
        <f t="shared" si="44"/>
        <v>0.50636336610674815</v>
      </c>
      <c r="AY65" s="24">
        <f t="shared" si="44"/>
        <v>0.65898887052250066</v>
      </c>
      <c r="AZ65" s="24">
        <f t="shared" si="44"/>
        <v>0.3219733579426296</v>
      </c>
      <c r="BA65" s="24">
        <f t="shared" si="44"/>
        <v>0.48736719478893598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0.39295946697115158</v>
      </c>
      <c r="BG65" s="24">
        <f t="shared" si="42"/>
        <v>0.60238824458624807</v>
      </c>
      <c r="BH65" s="24">
        <f t="shared" si="42"/>
        <v>0.36732091450387938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0.51625210115870579</v>
      </c>
      <c r="BM65" s="24">
        <f t="shared" si="46"/>
        <v>0.52356872784555741</v>
      </c>
      <c r="BN65" s="24">
        <f t="shared" si="46"/>
        <v>0.54596436500504231</v>
      </c>
      <c r="BO65" s="24">
        <f t="shared" si="46"/>
        <v>0.53774517108884212</v>
      </c>
      <c r="BP65" s="24" t="e">
        <f t="shared" si="46"/>
        <v>#DIV/0!</v>
      </c>
      <c r="BQ65" s="24">
        <f t="shared" si="46"/>
        <v>0.55532083792338072</v>
      </c>
      <c r="BR65" s="21"/>
      <c r="BS65" s="35">
        <f t="shared" si="11"/>
        <v>44531</v>
      </c>
      <c r="BT65" s="24">
        <f t="shared" si="41"/>
        <v>8.1142005650873036E-3</v>
      </c>
      <c r="BU65" s="24">
        <f t="shared" si="40"/>
        <v>1.4086212428906454E-3</v>
      </c>
      <c r="BV65" s="24">
        <f t="shared" si="40"/>
        <v>4.9614427673199636E-3</v>
      </c>
      <c r="BW65" s="24">
        <f t="shared" ref="BW65:CE93" si="48">(F65-F64)/$B64*F$3</f>
        <v>1.6999452284504814E-3</v>
      </c>
      <c r="BX65" s="24">
        <f t="shared" si="48"/>
        <v>2.3686674433746171E-3</v>
      </c>
      <c r="BY65" s="24">
        <f t="shared" si="48"/>
        <v>2.8412436228472665E-4</v>
      </c>
      <c r="BZ65" s="24">
        <f t="shared" si="48"/>
        <v>6.4320790433140167E-3</v>
      </c>
      <c r="CA65" s="24">
        <f t="shared" si="48"/>
        <v>5.672944577365354E-4</v>
      </c>
      <c r="CB65" s="24">
        <f t="shared" si="48"/>
        <v>2.3836519307509556E-3</v>
      </c>
      <c r="CC65" s="24">
        <f t="shared" si="48"/>
        <v>0</v>
      </c>
      <c r="CD65" s="24">
        <f t="shared" si="48"/>
        <v>2.0801044320448731E-3</v>
      </c>
      <c r="CE65" s="24">
        <f t="shared" si="48"/>
        <v>6.1404348272399315E-4</v>
      </c>
      <c r="CF65" s="24">
        <f t="shared" si="14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4"/>
        <v>595.08009945999993</v>
      </c>
      <c r="S66" s="19">
        <f t="shared" si="5"/>
        <v>577.30426227183602</v>
      </c>
      <c r="T66" s="19">
        <f t="shared" si="6"/>
        <v>572.28019451357466</v>
      </c>
      <c r="U66" s="19">
        <f t="shared" si="7"/>
        <v>577.90763573315724</v>
      </c>
      <c r="V66" s="19"/>
      <c r="W66" s="20">
        <f t="shared" si="8"/>
        <v>619.1673607639533</v>
      </c>
      <c r="X66" s="21"/>
      <c r="Y66" s="41">
        <f t="shared" si="47"/>
        <v>3.592545642741074E-2</v>
      </c>
      <c r="Z66" s="24">
        <f t="shared" si="47"/>
        <v>3.7314864182103946E-2</v>
      </c>
      <c r="AA66" s="24">
        <f t="shared" si="47"/>
        <v>1.720165503344262E-2</v>
      </c>
      <c r="AB66" s="24">
        <f t="shared" si="47"/>
        <v>3.2730013680712489E-2</v>
      </c>
      <c r="AC66" s="24">
        <f t="shared" si="47"/>
        <v>4.4369613530253815E-2</v>
      </c>
      <c r="AD66" s="24">
        <f t="shared" si="47"/>
        <v>2.4741776577149155E-2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2.8435929385368652E-3</v>
      </c>
      <c r="AJ66" s="24">
        <f t="shared" si="47"/>
        <v>6.1343686385574747E-2</v>
      </c>
      <c r="AK66" s="24">
        <f t="shared" si="47"/>
        <v>3.202646968236178E-2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3.5926603989857586E-2</v>
      </c>
      <c r="AP66" s="24">
        <f t="shared" si="45"/>
        <v>3.4751329628375016E-2</v>
      </c>
      <c r="AQ66" s="24">
        <f t="shared" si="45"/>
        <v>3.4217584707287418E-2</v>
      </c>
      <c r="AR66" s="24">
        <f t="shared" si="39"/>
        <v>3.0100052104791386E-2</v>
      </c>
      <c r="AS66" s="24" t="e">
        <f t="shared" si="39"/>
        <v>#DIV/0!</v>
      </c>
      <c r="AT66" s="24">
        <f t="shared" si="39"/>
        <v>3.2872662902109884E-2</v>
      </c>
      <c r="AU66" s="21"/>
      <c r="AV66" s="24">
        <f t="shared" si="44"/>
        <v>0.50869653951122928</v>
      </c>
      <c r="AW66" s="24">
        <f t="shared" si="44"/>
        <v>0.50111641840952625</v>
      </c>
      <c r="AX66" s="24">
        <f t="shared" si="44"/>
        <v>0.4691279207143908</v>
      </c>
      <c r="AY66" s="24">
        <f t="shared" si="44"/>
        <v>0.68583863142337487</v>
      </c>
      <c r="AZ66" s="24">
        <f t="shared" si="44"/>
        <v>0.3616653705072701</v>
      </c>
      <c r="BA66" s="24">
        <f t="shared" si="44"/>
        <v>0.46633752885972535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0.3783180520735463</v>
      </c>
      <c r="BG66" s="24">
        <f t="shared" si="42"/>
        <v>0.63657553671849554</v>
      </c>
      <c r="BH66" s="24">
        <f t="shared" si="42"/>
        <v>0.39186141539660535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0.5086825363156775</v>
      </c>
      <c r="BM66" s="24">
        <f t="shared" si="46"/>
        <v>0.52560603159748909</v>
      </c>
      <c r="BN66" s="24">
        <f t="shared" si="46"/>
        <v>0.55109164667916111</v>
      </c>
      <c r="BO66" s="24">
        <f t="shared" si="46"/>
        <v>0.53852328734194965</v>
      </c>
      <c r="BP66" s="24" t="e">
        <f t="shared" si="46"/>
        <v>#DIV/0!</v>
      </c>
      <c r="BQ66" s="24">
        <f t="shared" si="46"/>
        <v>0.5312474164937051</v>
      </c>
      <c r="BR66" s="21"/>
      <c r="BS66" s="35">
        <f t="shared" si="11"/>
        <v>44562</v>
      </c>
      <c r="BT66" s="24">
        <f t="shared" si="41"/>
        <v>1.0209469238956345E-2</v>
      </c>
      <c r="BU66" s="24">
        <f t="shared" ref="BU66:BU108" si="49">(D66-D65)/$B65*D$3</f>
        <v>5.0928922347718013E-4</v>
      </c>
      <c r="BV66" s="24">
        <f t="shared" ref="BV66:BV108" si="50">(E66-E65)/$B65*E$3</f>
        <v>4.0855240816181733E-3</v>
      </c>
      <c r="BW66" s="24">
        <f t="shared" si="48"/>
        <v>3.9536310345920037E-3</v>
      </c>
      <c r="BX66" s="24">
        <f t="shared" si="48"/>
        <v>1.7220626978194445E-3</v>
      </c>
      <c r="BY66" s="24">
        <f t="shared" si="48"/>
        <v>1.9206186746084011E-3</v>
      </c>
      <c r="BZ66" s="24">
        <f t="shared" si="48"/>
        <v>6.0066497623990737E-3</v>
      </c>
      <c r="CA66" s="24">
        <f t="shared" si="48"/>
        <v>1.6332871790890274E-3</v>
      </c>
      <c r="CB66" s="24">
        <f t="shared" si="48"/>
        <v>2.2211667112890178E-3</v>
      </c>
      <c r="CC66" s="24">
        <f t="shared" si="48"/>
        <v>3.8318142587021544E-5</v>
      </c>
      <c r="CD66" s="24">
        <f t="shared" si="48"/>
        <v>2.7536056190036215E-3</v>
      </c>
      <c r="CE66" s="24">
        <f t="shared" si="48"/>
        <v>8.7246485598587418E-4</v>
      </c>
      <c r="CF66" s="24">
        <f t="shared" si="14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4"/>
        <v>623.89432869000007</v>
      </c>
      <c r="S67" s="19">
        <f t="shared" si="5"/>
        <v>607.61660663750195</v>
      </c>
      <c r="T67" s="19">
        <f t="shared" si="6"/>
        <v>600.23763755656103</v>
      </c>
      <c r="U67" s="19">
        <f t="shared" si="7"/>
        <v>603.78614464993393</v>
      </c>
      <c r="V67" s="19"/>
      <c r="W67" s="20">
        <f t="shared" si="8"/>
        <v>647.00952343778965</v>
      </c>
      <c r="X67" s="21"/>
      <c r="Y67" s="41">
        <f t="shared" si="47"/>
        <v>4.8421409942731364E-2</v>
      </c>
      <c r="Z67" s="24">
        <f t="shared" si="47"/>
        <v>5.99967091349769E-2</v>
      </c>
      <c r="AA67" s="24">
        <f t="shared" si="47"/>
        <v>2.4661603695123713E-2</v>
      </c>
      <c r="AB67" s="24">
        <f t="shared" si="47"/>
        <v>5.2801391329879266E-2</v>
      </c>
      <c r="AC67" s="24">
        <f t="shared" si="47"/>
        <v>2.8824378892331914E-2</v>
      </c>
      <c r="AD67" s="24">
        <f t="shared" si="47"/>
        <v>3.6940714815213216E-2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2.3186891085984707E-2</v>
      </c>
      <c r="AJ67" s="24">
        <f t="shared" si="47"/>
        <v>7.4895900059602338E-2</v>
      </c>
      <c r="AK67" s="24">
        <f t="shared" si="47"/>
        <v>3.9826154886166254E-2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4.842075756885067E-2</v>
      </c>
      <c r="AP67" s="24">
        <f t="shared" si="45"/>
        <v>5.2506704603876075E-2</v>
      </c>
      <c r="AQ67" s="24">
        <f t="shared" si="45"/>
        <v>4.8852718145784513E-2</v>
      </c>
      <c r="AR67" s="24">
        <f t="shared" si="39"/>
        <v>4.4779662556190702E-2</v>
      </c>
      <c r="AS67" s="24" t="e">
        <f t="shared" si="39"/>
        <v>#DIV/0!</v>
      </c>
      <c r="AT67" s="24">
        <f t="shared" si="39"/>
        <v>4.4967103303836353E-2</v>
      </c>
      <c r="AU67" s="21"/>
      <c r="AV67" s="24">
        <f t="shared" si="44"/>
        <v>0.52302889664300567</v>
      </c>
      <c r="AW67" s="24">
        <f t="shared" si="44"/>
        <v>0.52292093505348314</v>
      </c>
      <c r="AX67" s="24">
        <f t="shared" si="44"/>
        <v>0.44884176428167488</v>
      </c>
      <c r="AY67" s="24">
        <f t="shared" si="44"/>
        <v>0.71558570081714956</v>
      </c>
      <c r="AZ67" s="24">
        <f t="shared" si="44"/>
        <v>0.37968970302511673</v>
      </c>
      <c r="BA67" s="24">
        <f t="shared" si="44"/>
        <v>0.46026474411475871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0.41027696262882207</v>
      </c>
      <c r="BG67" s="24">
        <f t="shared" si="42"/>
        <v>0.67143720157097464</v>
      </c>
      <c r="BH67" s="24">
        <f t="shared" si="42"/>
        <v>0.41019358853339938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0.52301478358889253</v>
      </c>
      <c r="BM67" s="24">
        <f t="shared" si="46"/>
        <v>0.54156541532708258</v>
      </c>
      <c r="BN67" s="24">
        <f t="shared" si="46"/>
        <v>0.56553959007458054</v>
      </c>
      <c r="BO67" s="24">
        <f t="shared" si="46"/>
        <v>0.54974082419349313</v>
      </c>
      <c r="BP67" s="24" t="e">
        <f t="shared" si="46"/>
        <v>#DIV/0!</v>
      </c>
      <c r="BQ67" s="24">
        <f t="shared" si="46"/>
        <v>0.54076295993293777</v>
      </c>
      <c r="BR67" s="21"/>
      <c r="BS67" s="35">
        <f t="shared" si="11"/>
        <v>44593</v>
      </c>
      <c r="BT67" s="24">
        <f t="shared" si="41"/>
        <v>1.6437313002446687E-2</v>
      </c>
      <c r="BU67" s="24">
        <f t="shared" si="49"/>
        <v>7.1695866829779987E-4</v>
      </c>
      <c r="BV67" s="24">
        <f t="shared" si="50"/>
        <v>6.5706033057295792E-3</v>
      </c>
      <c r="BW67" s="24">
        <f t="shared" si="48"/>
        <v>2.5893822762347875E-3</v>
      </c>
      <c r="BX67" s="24">
        <f t="shared" si="48"/>
        <v>2.5433686278331954E-3</v>
      </c>
      <c r="BY67" s="24">
        <f t="shared" si="48"/>
        <v>2.4563258711316643E-3</v>
      </c>
      <c r="BZ67" s="24">
        <f t="shared" si="48"/>
        <v>9.1523945366063456E-3</v>
      </c>
      <c r="CA67" s="24">
        <f t="shared" si="48"/>
        <v>1.5301694875379632E-4</v>
      </c>
      <c r="CB67" s="24">
        <f t="shared" si="48"/>
        <v>2.9729891209367347E-3</v>
      </c>
      <c r="CC67" s="24">
        <f t="shared" si="48"/>
        <v>3.0247134877530536E-4</v>
      </c>
      <c r="CD67" s="24">
        <f t="shared" si="48"/>
        <v>3.444430672438362E-3</v>
      </c>
      <c r="CE67" s="24">
        <f t="shared" si="48"/>
        <v>1.0808603433441757E-3</v>
      </c>
      <c r="CF67" s="24">
        <f t="shared" si="14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4"/>
        <v>670.29463557999998</v>
      </c>
      <c r="S68" s="19">
        <f t="shared" si="5"/>
        <v>653.82586445919458</v>
      </c>
      <c r="T68" s="19">
        <f t="shared" si="6"/>
        <v>638.51893659502264</v>
      </c>
      <c r="U68" s="19">
        <f t="shared" si="7"/>
        <v>642.2777065389696</v>
      </c>
      <c r="V68" s="19"/>
      <c r="W68" s="20">
        <f t="shared" si="8"/>
        <v>688.69990489523468</v>
      </c>
      <c r="X68" s="21"/>
      <c r="Y68" s="41">
        <f t="shared" si="47"/>
        <v>7.4368772068735156E-2</v>
      </c>
      <c r="Z68" s="24">
        <f t="shared" si="47"/>
        <v>9.1966452550898081E-2</v>
      </c>
      <c r="AA68" s="24">
        <f t="shared" si="47"/>
        <v>6.782809671682144E-2</v>
      </c>
      <c r="AB68" s="24">
        <f t="shared" si="47"/>
        <v>8.8383437671579967E-2</v>
      </c>
      <c r="AC68" s="24">
        <f t="shared" si="47"/>
        <v>8.981560031504543E-2</v>
      </c>
      <c r="AD68" s="24">
        <f t="shared" si="47"/>
        <v>3.9063800816241834E-2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0.42940517100741515</v>
      </c>
      <c r="AJ68" s="24">
        <f t="shared" si="47"/>
        <v>6.3942110182886314E-2</v>
      </c>
      <c r="AK68" s="24">
        <f t="shared" si="47"/>
        <v>6.934688437686054E-2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7.4372060710068189E-2</v>
      </c>
      <c r="AP68" s="24">
        <f t="shared" si="45"/>
        <v>7.6050024500499802E-2</v>
      </c>
      <c r="AQ68" s="24">
        <f t="shared" si="45"/>
        <v>6.3776905417488594E-2</v>
      </c>
      <c r="AR68" s="24">
        <f t="shared" si="39"/>
        <v>6.375032323961749E-2</v>
      </c>
      <c r="AS68" s="24" t="e">
        <f t="shared" si="39"/>
        <v>#DIV/0!</v>
      </c>
      <c r="AT68" s="24">
        <f t="shared" si="39"/>
        <v>6.443549893350764E-2</v>
      </c>
      <c r="AU68" s="21"/>
      <c r="AV68" s="24">
        <f t="shared" si="44"/>
        <v>0.57260189448370924</v>
      </c>
      <c r="AW68" s="24">
        <f t="shared" si="44"/>
        <v>0.59817657196737839</v>
      </c>
      <c r="AX68" s="24">
        <f t="shared" si="44"/>
        <v>0.45898332756040272</v>
      </c>
      <c r="AY68" s="24">
        <f t="shared" si="44"/>
        <v>0.75818957422262767</v>
      </c>
      <c r="AZ68" s="24">
        <f t="shared" si="44"/>
        <v>0.475786126991526</v>
      </c>
      <c r="BA68" s="24">
        <f t="shared" si="44"/>
        <v>0.48697240128114916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0.62279538285058789</v>
      </c>
      <c r="BG68" s="24">
        <f t="shared" si="42"/>
        <v>0.69635554963287305</v>
      </c>
      <c r="BH68" s="24">
        <f t="shared" si="42"/>
        <v>0.47837137038060473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0.57259156852080673</v>
      </c>
      <c r="BM68" s="24">
        <f t="shared" si="46"/>
        <v>0.59184527344070981</v>
      </c>
      <c r="BN68" s="24">
        <f t="shared" si="46"/>
        <v>0.59875779073064184</v>
      </c>
      <c r="BO68" s="24">
        <f t="shared" si="46"/>
        <v>0.58409052233039449</v>
      </c>
      <c r="BP68" s="24" t="e">
        <f t="shared" si="46"/>
        <v>#DIV/0!</v>
      </c>
      <c r="BQ68" s="24">
        <f t="shared" si="46"/>
        <v>0.57302015475132695</v>
      </c>
      <c r="BR68" s="21"/>
      <c r="BS68" s="35">
        <f t="shared" si="11"/>
        <v>44621</v>
      </c>
      <c r="BT68" s="24">
        <f t="shared" si="41"/>
        <v>2.5474253481711114E-2</v>
      </c>
      <c r="BU68" s="24">
        <f t="shared" si="49"/>
        <v>1.9272010232359844E-3</v>
      </c>
      <c r="BV68" s="24">
        <f t="shared" si="50"/>
        <v>1.1044379975733388E-2</v>
      </c>
      <c r="BW68" s="24">
        <f t="shared" si="48"/>
        <v>7.9175963250697531E-3</v>
      </c>
      <c r="BX68" s="24">
        <f t="shared" si="48"/>
        <v>2.6600913924119578E-3</v>
      </c>
      <c r="BY68" s="24">
        <f t="shared" si="48"/>
        <v>2.7401557613923946E-3</v>
      </c>
      <c r="BZ68" s="24">
        <f t="shared" si="48"/>
        <v>8.4720897960099597E-3</v>
      </c>
      <c r="CA68" s="24">
        <f t="shared" si="48"/>
        <v>6.768862146840143E-4</v>
      </c>
      <c r="CB68" s="24">
        <f t="shared" si="48"/>
        <v>3.1101022114014606E-3</v>
      </c>
      <c r="CC68" s="24">
        <f t="shared" si="48"/>
        <v>5.4667356944909712E-3</v>
      </c>
      <c r="CD68" s="24">
        <f t="shared" si="48"/>
        <v>3.0149276409954674E-3</v>
      </c>
      <c r="CE68" s="24">
        <f t="shared" si="48"/>
        <v>1.8666075335428763E-3</v>
      </c>
      <c r="CF68" s="24">
        <f t="shared" si="14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4"/>
        <v>709.75409660999992</v>
      </c>
      <c r="S69" s="19">
        <f t="shared" si="5"/>
        <v>696.23419218585013</v>
      </c>
      <c r="T69" s="19">
        <f t="shared" si="6"/>
        <v>680.8406907805429</v>
      </c>
      <c r="U69" s="19">
        <f t="shared" si="7"/>
        <v>683.56238143989435</v>
      </c>
      <c r="V69" s="19"/>
      <c r="W69" s="20">
        <f t="shared" si="8"/>
        <v>726.86305616539971</v>
      </c>
      <c r="X69" s="21"/>
      <c r="Y69" s="41">
        <f t="shared" si="47"/>
        <v>5.8869592940136384E-2</v>
      </c>
      <c r="Z69" s="24">
        <f t="shared" si="47"/>
        <v>6.7410744200115502E-2</v>
      </c>
      <c r="AA69" s="24">
        <f t="shared" si="47"/>
        <v>2.2521872047987612E-2</v>
      </c>
      <c r="AB69" s="24">
        <f t="shared" si="47"/>
        <v>9.1775846285893747E-2</v>
      </c>
      <c r="AC69" s="24">
        <f t="shared" si="47"/>
        <v>5.4498344377252206E-2</v>
      </c>
      <c r="AD69" s="24">
        <f t="shared" si="47"/>
        <v>4.190161805613668E-2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1.7705629618175456E-2</v>
      </c>
      <c r="AJ69" s="24">
        <f t="shared" si="47"/>
        <v>7.8724678196886666E-2</v>
      </c>
      <c r="AK69" s="24">
        <f t="shared" si="47"/>
        <v>5.4340166856729599E-2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5.886883011655919E-2</v>
      </c>
      <c r="AP69" s="24">
        <f t="shared" si="45"/>
        <v>6.4861808062201876E-2</v>
      </c>
      <c r="AQ69" s="24">
        <f t="shared" si="45"/>
        <v>6.6281126149846159E-2</v>
      </c>
      <c r="AR69" s="24">
        <f t="shared" si="39"/>
        <v>6.427854256906218E-2</v>
      </c>
      <c r="AS69" s="24" t="e">
        <f t="shared" si="39"/>
        <v>#DIV/0!</v>
      </c>
      <c r="AT69" s="24">
        <f t="shared" si="39"/>
        <v>5.5413324437688649E-2</v>
      </c>
      <c r="AU69" s="21"/>
      <c r="AV69" s="24">
        <f t="shared" si="44"/>
        <v>0.58964133967879828</v>
      </c>
      <c r="AW69" s="24">
        <f t="shared" si="44"/>
        <v>0.63589137093085979</v>
      </c>
      <c r="AX69" s="24">
        <f t="shared" si="44"/>
        <v>0.44632908141448646</v>
      </c>
      <c r="AY69" s="24">
        <f t="shared" si="44"/>
        <v>0.75877148788792592</v>
      </c>
      <c r="AZ69" s="24">
        <f t="shared" si="44"/>
        <v>0.47942439206103171</v>
      </c>
      <c r="BA69" s="24">
        <f t="shared" si="44"/>
        <v>0.47881638182677033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0.65077596747729594</v>
      </c>
      <c r="BG69" s="24">
        <f t="shared" si="42"/>
        <v>0.76220258320458312</v>
      </c>
      <c r="BH69" s="24">
        <f t="shared" si="42"/>
        <v>0.50642924631295783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0.5896336060048768</v>
      </c>
      <c r="BM69" s="24">
        <f t="shared" si="46"/>
        <v>0.61508149137498402</v>
      </c>
      <c r="BN69" s="24">
        <f t="shared" si="46"/>
        <v>0.61304436589594102</v>
      </c>
      <c r="BO69" s="24">
        <f t="shared" si="46"/>
        <v>0.59107669290402565</v>
      </c>
      <c r="BP69" s="24" t="e">
        <f t="shared" si="46"/>
        <v>#DIV/0!</v>
      </c>
      <c r="BQ69" s="24">
        <f t="shared" si="46"/>
        <v>0.58005693868127395</v>
      </c>
      <c r="BR69" s="21"/>
      <c r="BS69" s="35">
        <f t="shared" si="11"/>
        <v>44652</v>
      </c>
      <c r="BT69" s="24">
        <f t="shared" si="41"/>
        <v>1.8978289737803206E-2</v>
      </c>
      <c r="BU69" s="24">
        <f t="shared" si="49"/>
        <v>6.3601863578187693E-4</v>
      </c>
      <c r="BV69" s="24">
        <f t="shared" si="50"/>
        <v>1.1617893638672371E-2</v>
      </c>
      <c r="BW69" s="24">
        <f t="shared" si="48"/>
        <v>4.8733155314045944E-3</v>
      </c>
      <c r="BX69" s="24">
        <f t="shared" si="48"/>
        <v>2.7595717690789799E-3</v>
      </c>
      <c r="BY69" s="24">
        <f t="shared" si="48"/>
        <v>3.1071629813372095E-3</v>
      </c>
      <c r="BZ69" s="24">
        <f t="shared" si="48"/>
        <v>7.7592726501297575E-3</v>
      </c>
      <c r="CA69" s="24">
        <f t="shared" si="48"/>
        <v>8.8851456336316306E-4</v>
      </c>
      <c r="CB69" s="24">
        <f t="shared" si="48"/>
        <v>2.8165039961843973E-3</v>
      </c>
      <c r="CC69" s="24">
        <f t="shared" si="48"/>
        <v>2.9989840398781428E-4</v>
      </c>
      <c r="CD69" s="24">
        <f t="shared" si="48"/>
        <v>3.6759148676141344E-3</v>
      </c>
      <c r="CE69" s="24">
        <f t="shared" si="48"/>
        <v>1.4558353482214492E-3</v>
      </c>
      <c r="CF69" s="24">
        <f t="shared" si="14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51">+SUMPRODUCT($C$3:$N$3,C70:N70)</f>
        <v>744.30591146000006</v>
      </c>
      <c r="S70" s="19">
        <f t="shared" ref="S70:S113" si="52">+($C$3*$C70+$D$3*$D70+$E$3*$E70+$G$3*$G70+$K$3*$K70+$M$3*$M70+$N$3*$N70)/SUM($C$3:$E$3,$G$3,$K$3,$M$3:$N$3)</f>
        <v>731.05197866948265</v>
      </c>
      <c r="T70" s="19">
        <f t="shared" ref="T70:T113" si="53">+($E$3*$E70+$G$3*$G70+$K$3*$K70+$M$3*$M70+$N$3*$N70)/SUM($E$3,$G$3,$K$3,$M$3:$N$3)</f>
        <v>716.88316357466067</v>
      </c>
      <c r="U70" s="19">
        <f t="shared" ref="U70:U113" si="54">+($E$3*$E70+$G$3*$G70+$K$3*$K70+$N$3*$N70)/SUM($E$3,$G$3,$K$3,$N$3)</f>
        <v>721.66021968295911</v>
      </c>
      <c r="V70" s="19"/>
      <c r="W70" s="20">
        <f t="shared" ref="W70:W113" si="55">($E$3*$E70+SUMPRODUCT($G$3:$L$3,$G70:$L70)+$N$3*$N70)/SUM($E$3,$G$3:$L$3,$N$3)</f>
        <v>766.74559347302056</v>
      </c>
      <c r="X70" s="21"/>
      <c r="Y70" s="41">
        <f t="shared" si="47"/>
        <v>4.8683763564224325E-2</v>
      </c>
      <c r="Z70" s="24">
        <f t="shared" si="47"/>
        <v>4.6203468147010707E-2</v>
      </c>
      <c r="AA70" s="24">
        <f t="shared" si="47"/>
        <v>5.3173179819731464E-2</v>
      </c>
      <c r="AB70" s="24">
        <f t="shared" si="47"/>
        <v>6.3384185671137683E-2</v>
      </c>
      <c r="AC70" s="24">
        <f t="shared" si="47"/>
        <v>2.3707872107303407E-2</v>
      </c>
      <c r="AD70" s="24">
        <f t="shared" si="47"/>
        <v>4.765229640836588E-2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1.8303984626635517E-2</v>
      </c>
      <c r="AJ70" s="24">
        <f t="shared" si="47"/>
        <v>3.5796819735616436E-2</v>
      </c>
      <c r="AK70" s="24">
        <f t="shared" si="47"/>
        <v>4.7860359426581178E-2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4.8681388406252246E-2</v>
      </c>
      <c r="AP70" s="24">
        <f t="shared" si="45"/>
        <v>5.0008728204400388E-2</v>
      </c>
      <c r="AQ70" s="24">
        <f t="shared" si="45"/>
        <v>5.2938188451687962E-2</v>
      </c>
      <c r="AR70" s="24">
        <f t="shared" si="39"/>
        <v>5.5734252319171507E-2</v>
      </c>
      <c r="AS70" s="24" t="e">
        <f t="shared" si="39"/>
        <v>#DIV/0!</v>
      </c>
      <c r="AT70" s="24">
        <f t="shared" si="39"/>
        <v>5.4869396606869847E-2</v>
      </c>
      <c r="AU70" s="21"/>
      <c r="AV70" s="24">
        <f t="shared" si="44"/>
        <v>0.61043333842510261</v>
      </c>
      <c r="AW70" s="24">
        <f t="shared" si="44"/>
        <v>0.6598766999132557</v>
      </c>
      <c r="AX70" s="24">
        <f t="shared" si="44"/>
        <v>0.49861235118090397</v>
      </c>
      <c r="AY70" s="24">
        <f t="shared" si="44"/>
        <v>0.77024927841791713</v>
      </c>
      <c r="AZ70" s="24">
        <f t="shared" si="44"/>
        <v>0.491645933404949</v>
      </c>
      <c r="BA70" s="24">
        <f t="shared" si="44"/>
        <v>0.51580208136733674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0.64169789840441127</v>
      </c>
      <c r="BG70" s="24">
        <f t="shared" si="42"/>
        <v>0.76022240291286969</v>
      </c>
      <c r="BH70" s="24">
        <f t="shared" si="42"/>
        <v>0.54850026504618032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0.61042505775281786</v>
      </c>
      <c r="BM70" s="24">
        <f t="shared" si="46"/>
        <v>0.64190846621441233</v>
      </c>
      <c r="BN70" s="24">
        <f t="shared" si="46"/>
        <v>0.63976033583413106</v>
      </c>
      <c r="BO70" s="24">
        <f t="shared" si="46"/>
        <v>0.62199579272866989</v>
      </c>
      <c r="BP70" s="24" t="e">
        <f t="shared" si="46"/>
        <v>#DIV/0!</v>
      </c>
      <c r="BQ70" s="24">
        <f t="shared" si="46"/>
        <v>0.60043473283946125</v>
      </c>
      <c r="BR70" s="21"/>
      <c r="BS70" s="35">
        <f t="shared" ref="BS70:BS95" si="56">+A70</f>
        <v>44682</v>
      </c>
      <c r="BT70" s="24">
        <f t="shared" si="41"/>
        <v>1.3112684739665635E-2</v>
      </c>
      <c r="BU70" s="24">
        <f t="shared" si="49"/>
        <v>1.450067156285985E-3</v>
      </c>
      <c r="BV70" s="24">
        <f t="shared" si="50"/>
        <v>8.2731503772460278E-3</v>
      </c>
      <c r="BW70" s="24">
        <f t="shared" si="48"/>
        <v>2.1112381426852335E-3</v>
      </c>
      <c r="BX70" s="24">
        <f t="shared" si="48"/>
        <v>3.0880119301912785E-3</v>
      </c>
      <c r="BY70" s="24">
        <f t="shared" si="48"/>
        <v>3.4753872528873421E-3</v>
      </c>
      <c r="BZ70" s="24">
        <f t="shared" si="48"/>
        <v>9.3204184555871605E-3</v>
      </c>
      <c r="CA70" s="24">
        <f t="shared" si="48"/>
        <v>9.5687105387254638E-4</v>
      </c>
      <c r="CB70" s="24">
        <f t="shared" si="48"/>
        <v>3.6154532721729494E-3</v>
      </c>
      <c r="CC70" s="24">
        <f t="shared" si="48"/>
        <v>2.9798069015500101E-4</v>
      </c>
      <c r="CD70" s="24">
        <f t="shared" si="48"/>
        <v>1.7028136884700699E-3</v>
      </c>
      <c r="CE70" s="24">
        <f t="shared" si="48"/>
        <v>1.2767489904718817E-3</v>
      </c>
      <c r="CF70" s="24">
        <f t="shared" si="14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51"/>
        <v>782.12958701000014</v>
      </c>
      <c r="S71" s="19">
        <f t="shared" si="52"/>
        <v>770.07180894554233</v>
      </c>
      <c r="T71" s="19">
        <f t="shared" si="53"/>
        <v>758.78396439479627</v>
      </c>
      <c r="U71" s="19">
        <f t="shared" si="54"/>
        <v>762.51769131439892</v>
      </c>
      <c r="V71" s="19"/>
      <c r="W71" s="20">
        <f t="shared" si="55"/>
        <v>805.83701989616179</v>
      </c>
      <c r="X71" s="21"/>
      <c r="Y71" s="41">
        <f t="shared" si="47"/>
        <v>5.0819530731697204E-2</v>
      </c>
      <c r="Z71" s="24">
        <f t="shared" si="47"/>
        <v>4.5754589399144674E-2</v>
      </c>
      <c r="AA71" s="24">
        <f t="shared" si="47"/>
        <v>6.9061915590190814E-2</v>
      </c>
      <c r="AB71" s="24">
        <f t="shared" si="47"/>
        <v>6.9717088604135613E-2</v>
      </c>
      <c r="AC71" s="24">
        <f t="shared" si="47"/>
        <v>5.0183104508410015E-2</v>
      </c>
      <c r="AD71" s="24">
        <f t="shared" si="47"/>
        <v>4.9734018512338718E-2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9.3057963659628484E-3</v>
      </c>
      <c r="AJ71" s="24">
        <f t="shared" si="47"/>
        <v>6.9899880724958674E-2</v>
      </c>
      <c r="AK71" s="24">
        <f t="shared" si="47"/>
        <v>5.2433056850379689E-2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5.0817378940074098E-2</v>
      </c>
      <c r="AP71" s="24">
        <f t="shared" si="45"/>
        <v>5.3374905498615677E-2</v>
      </c>
      <c r="AQ71" s="24">
        <f t="shared" si="45"/>
        <v>5.8448577047341743E-2</v>
      </c>
      <c r="AR71" s="24">
        <f t="shared" si="39"/>
        <v>5.6615939907827206E-2</v>
      </c>
      <c r="AS71" s="24" t="e">
        <f t="shared" si="39"/>
        <v>#DIV/0!</v>
      </c>
      <c r="AT71" s="24">
        <f t="shared" si="39"/>
        <v>5.0983568416838487E-2</v>
      </c>
      <c r="AU71" s="21"/>
      <c r="AV71" s="24">
        <f t="shared" si="44"/>
        <v>0.63590079205473038</v>
      </c>
      <c r="AW71" s="24">
        <f t="shared" si="44"/>
        <v>0.68195195354876104</v>
      </c>
      <c r="AX71" s="24">
        <f t="shared" si="44"/>
        <v>0.52598393896148554</v>
      </c>
      <c r="AY71" s="24">
        <f t="shared" si="44"/>
        <v>0.83378251852010488</v>
      </c>
      <c r="AZ71" s="24">
        <f t="shared" si="44"/>
        <v>0.54671505301492629</v>
      </c>
      <c r="BA71" s="24">
        <f t="shared" si="44"/>
        <v>0.53868380328119714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0.64585709117420542</v>
      </c>
      <c r="BG71" s="24">
        <f t="shared" si="42"/>
        <v>0.82508825253780249</v>
      </c>
      <c r="BH71" s="24">
        <f t="shared" si="42"/>
        <v>0.58184354817607664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0.63589114733596275</v>
      </c>
      <c r="BM71" s="24">
        <f t="shared" si="46"/>
        <v>0.67484028461137902</v>
      </c>
      <c r="BN71" s="24">
        <f t="shared" si="46"/>
        <v>0.68232691494009856</v>
      </c>
      <c r="BO71" s="24">
        <f t="shared" si="46"/>
        <v>0.66126905432924987</v>
      </c>
      <c r="BP71" s="24" t="e">
        <f t="shared" si="46"/>
        <v>#DIV/0!</v>
      </c>
      <c r="BQ71" s="24">
        <f t="shared" si="46"/>
        <v>0.61939651984553357</v>
      </c>
      <c r="BR71" s="21"/>
      <c r="BS71" s="35">
        <f t="shared" si="56"/>
        <v>44713</v>
      </c>
      <c r="BT71" s="24">
        <f t="shared" si="41"/>
        <v>1.2954579411277109E-2</v>
      </c>
      <c r="BU71" s="24">
        <f t="shared" si="49"/>
        <v>1.8914259826670428E-3</v>
      </c>
      <c r="BV71" s="24">
        <f t="shared" si="50"/>
        <v>9.2273054919401049E-3</v>
      </c>
      <c r="BW71" s="24">
        <f t="shared" si="48"/>
        <v>4.3624822353725374E-3</v>
      </c>
      <c r="BX71" s="24">
        <f t="shared" si="48"/>
        <v>3.2197437728750224E-3</v>
      </c>
      <c r="BY71" s="24">
        <f t="shared" si="48"/>
        <v>3.5707324387135478E-3</v>
      </c>
      <c r="BZ71" s="24">
        <f t="shared" si="48"/>
        <v>7.8614282478333773E-3</v>
      </c>
      <c r="CA71" s="24">
        <f t="shared" si="48"/>
        <v>1.2323855103516437E-4</v>
      </c>
      <c r="CB71" s="24">
        <f t="shared" si="48"/>
        <v>2.7768037293827569E-3</v>
      </c>
      <c r="CC71" s="24">
        <f t="shared" si="48"/>
        <v>1.4710550435419629E-4</v>
      </c>
      <c r="CD71" s="24">
        <f t="shared" si="48"/>
        <v>3.2841966357846277E-3</v>
      </c>
      <c r="CE71" s="24">
        <f t="shared" si="48"/>
        <v>1.3976344999611723E-3</v>
      </c>
      <c r="CF71" s="24">
        <f t="shared" ref="CF71:CF95" si="57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51"/>
        <v>845.02563786000007</v>
      </c>
      <c r="S72" s="19">
        <f t="shared" si="52"/>
        <v>839.31055153115108</v>
      </c>
      <c r="T72" s="19">
        <f t="shared" si="53"/>
        <v>839.77059963235297</v>
      </c>
      <c r="U72" s="19">
        <f t="shared" si="54"/>
        <v>844.33749943857333</v>
      </c>
      <c r="V72" s="19"/>
      <c r="W72" s="20">
        <f t="shared" si="55"/>
        <v>876.33705366215463</v>
      </c>
      <c r="X72" s="21"/>
      <c r="Y72" s="41">
        <f t="shared" si="47"/>
        <v>8.0417238813412339E-2</v>
      </c>
      <c r="Z72" s="24">
        <f t="shared" si="47"/>
        <v>7.3069865868226946E-2</v>
      </c>
      <c r="AA72" s="24">
        <f t="shared" si="47"/>
        <v>5.3146831133965566E-2</v>
      </c>
      <c r="AB72" s="24">
        <f t="shared" si="47"/>
        <v>0.11697081353112315</v>
      </c>
      <c r="AC72" s="24">
        <f t="shared" si="47"/>
        <v>5.5216758436008817E-2</v>
      </c>
      <c r="AD72" s="24">
        <f t="shared" si="47"/>
        <v>0.11238102119572768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4.7533256155376291E-2</v>
      </c>
      <c r="AJ72" s="24">
        <f t="shared" si="47"/>
        <v>0.10321445765989257</v>
      </c>
      <c r="AK72" s="24">
        <f t="shared" si="47"/>
        <v>7.3069654531173978E-2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8.0416406557952902E-2</v>
      </c>
      <c r="AP72" s="24">
        <f t="shared" si="45"/>
        <v>8.9912059864153626E-2</v>
      </c>
      <c r="AQ72" s="24">
        <f t="shared" si="45"/>
        <v>0.1067321385766915</v>
      </c>
      <c r="AR72" s="24">
        <f t="shared" si="39"/>
        <v>0.10730217679689047</v>
      </c>
      <c r="AS72" s="24" t="e">
        <f t="shared" si="39"/>
        <v>#DIV/0!</v>
      </c>
      <c r="AT72" s="24">
        <f t="shared" si="39"/>
        <v>8.7486715086727118E-2</v>
      </c>
      <c r="AU72" s="21"/>
      <c r="AV72" s="24">
        <f t="shared" si="44"/>
        <v>0.71017428994167253</v>
      </c>
      <c r="AW72" s="24">
        <f t="shared" si="44"/>
        <v>0.73376663727251779</v>
      </c>
      <c r="AX72" s="24">
        <f t="shared" si="44"/>
        <v>0.56575839809169293</v>
      </c>
      <c r="AY72" s="24">
        <f t="shared" si="44"/>
        <v>0.97603184533936305</v>
      </c>
      <c r="AZ72" s="24">
        <f t="shared" si="44"/>
        <v>0.58519261837151548</v>
      </c>
      <c r="BA72" s="24">
        <f t="shared" si="44"/>
        <v>0.66253674219346936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0.68162858358510792</v>
      </c>
      <c r="BG72" s="24">
        <f t="shared" si="42"/>
        <v>0.91857877421897305</v>
      </c>
      <c r="BH72" s="24">
        <f t="shared" si="42"/>
        <v>0.65052716601600724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0.71016253245851124</v>
      </c>
      <c r="BM72" s="24">
        <f t="shared" si="46"/>
        <v>0.75914503956404555</v>
      </c>
      <c r="BN72" s="24">
        <f t="shared" si="46"/>
        <v>0.79725335271150288</v>
      </c>
      <c r="BO72" s="24">
        <f t="shared" si="46"/>
        <v>0.77908936246685045</v>
      </c>
      <c r="BP72" s="24" t="e">
        <f t="shared" si="46"/>
        <v>#DIV/0!</v>
      </c>
      <c r="BQ72" s="24">
        <f t="shared" si="46"/>
        <v>0.71040100200957368</v>
      </c>
      <c r="BR72" s="21"/>
      <c r="BS72" s="35">
        <f t="shared" si="56"/>
        <v>44743</v>
      </c>
      <c r="BT72" s="24">
        <f t="shared" si="41"/>
        <v>2.0588684970248343E-2</v>
      </c>
      <c r="BU72" s="24">
        <f t="shared" si="49"/>
        <v>1.4808218967911214E-3</v>
      </c>
      <c r="BV72" s="24">
        <f t="shared" si="50"/>
        <v>1.5759918403563559E-2</v>
      </c>
      <c r="BW72" s="24">
        <f t="shared" si="48"/>
        <v>4.7971571402635419E-3</v>
      </c>
      <c r="BX72" s="24">
        <f t="shared" si="48"/>
        <v>7.2679489785742197E-3</v>
      </c>
      <c r="BY72" s="24">
        <f t="shared" si="48"/>
        <v>3.2520025775370732E-3</v>
      </c>
      <c r="BZ72" s="24">
        <f t="shared" si="48"/>
        <v>1.1620553735766641E-2</v>
      </c>
      <c r="CA72" s="24">
        <f t="shared" si="48"/>
        <v>1.3407966328364939E-3</v>
      </c>
      <c r="CB72" s="24">
        <f t="shared" si="48"/>
        <v>6.6973088134891076E-3</v>
      </c>
      <c r="CC72" s="24">
        <f t="shared" si="48"/>
        <v>7.2171806398326746E-4</v>
      </c>
      <c r="CD72" s="24">
        <f t="shared" si="48"/>
        <v>4.9375130347174799E-3</v>
      </c>
      <c r="CE72" s="24">
        <f t="shared" si="48"/>
        <v>1.950706061047738E-3</v>
      </c>
      <c r="CF72" s="24">
        <f t="shared" si="57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51"/>
        <v>899.4438290600001</v>
      </c>
      <c r="S73" s="19">
        <f t="shared" si="52"/>
        <v>899.13403967415923</v>
      </c>
      <c r="T73" s="19">
        <f t="shared" si="53"/>
        <v>902.07420096153839</v>
      </c>
      <c r="U73" s="19">
        <f t="shared" si="54"/>
        <v>908.18397483487468</v>
      </c>
      <c r="V73" s="19"/>
      <c r="W73" s="20">
        <f t="shared" si="55"/>
        <v>935.36239262006302</v>
      </c>
      <c r="X73" s="21"/>
      <c r="Y73" s="41">
        <f t="shared" si="47"/>
        <v>6.4400169601499302E-2</v>
      </c>
      <c r="Z73" s="24">
        <f t="shared" si="47"/>
        <v>6.795318536210937E-2</v>
      </c>
      <c r="AA73" s="24">
        <f t="shared" si="47"/>
        <v>6.7819368762394472E-2</v>
      </c>
      <c r="AB73" s="24">
        <f t="shared" si="47"/>
        <v>7.6486565934912765E-2</v>
      </c>
      <c r="AC73" s="24">
        <f t="shared" si="47"/>
        <v>3.1540280689781985E-2</v>
      </c>
      <c r="AD73" s="24">
        <f t="shared" si="47"/>
        <v>7.2267898823195509E-2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4.9224361769061753E-2</v>
      </c>
      <c r="AJ73" s="24">
        <f t="shared" si="47"/>
        <v>6.5358642986453885E-2</v>
      </c>
      <c r="AK73" s="24">
        <f t="shared" si="47"/>
        <v>8.4317324608792932E-2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6.4398272385927102E-2</v>
      </c>
      <c r="AP73" s="24">
        <f t="shared" si="45"/>
        <v>7.1276940381450382E-2</v>
      </c>
      <c r="AQ73" s="24">
        <f t="shared" si="45"/>
        <v>7.4191215263384569E-2</v>
      </c>
      <c r="AR73" s="24">
        <f t="shared" si="39"/>
        <v>7.5617244808805495E-2</v>
      </c>
      <c r="AS73" s="24" t="e">
        <f t="shared" si="39"/>
        <v>#DIV/0!</v>
      </c>
      <c r="AT73" s="24">
        <f t="shared" si="39"/>
        <v>6.7354608265444593E-2</v>
      </c>
      <c r="AU73" s="21"/>
      <c r="AV73" s="24">
        <f t="shared" si="44"/>
        <v>0.76035597745940575</v>
      </c>
      <c r="AW73" s="24">
        <f t="shared" si="44"/>
        <v>0.79072745413419487</v>
      </c>
      <c r="AX73" s="24">
        <f t="shared" si="44"/>
        <v>0.64485073511931912</v>
      </c>
      <c r="AY73" s="24">
        <f t="shared" si="44"/>
        <v>1.0655284867166479</v>
      </c>
      <c r="AZ73" s="24">
        <f t="shared" si="44"/>
        <v>0.57537463515684562</v>
      </c>
      <c r="BA73" s="24">
        <f t="shared" si="44"/>
        <v>0.71980330876964538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0.73554531582222227</v>
      </c>
      <c r="BG73" s="24">
        <f t="shared" si="42"/>
        <v>0.97002125100076331</v>
      </c>
      <c r="BH73" s="24">
        <f t="shared" si="42"/>
        <v>0.72535052663172883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0.76034124946963111</v>
      </c>
      <c r="BM73" s="24">
        <f t="shared" si="46"/>
        <v>0.82419259351937213</v>
      </c>
      <c r="BN73" s="24">
        <f t="shared" si="46"/>
        <v>0.86746911207438471</v>
      </c>
      <c r="BO73" s="24">
        <f t="shared" si="46"/>
        <v>0.85205188173095125</v>
      </c>
      <c r="BP73" s="24" t="e">
        <f t="shared" si="46"/>
        <v>#DIV/0!</v>
      </c>
      <c r="BQ73" s="24">
        <f t="shared" si="46"/>
        <v>0.76537736613389384</v>
      </c>
      <c r="BR73" s="21"/>
      <c r="BS73" s="35">
        <f t="shared" si="56"/>
        <v>44774</v>
      </c>
      <c r="BT73" s="24">
        <f t="shared" si="41"/>
        <v>1.9016763780447268E-2</v>
      </c>
      <c r="BU73" s="24">
        <f t="shared" si="49"/>
        <v>1.841944822237346E-3</v>
      </c>
      <c r="BV73" s="24">
        <f t="shared" si="50"/>
        <v>1.0653981463829449E-2</v>
      </c>
      <c r="BW73" s="24">
        <f t="shared" si="48"/>
        <v>2.6762628548694196E-3</v>
      </c>
      <c r="BX73" s="24">
        <f t="shared" si="48"/>
        <v>4.8120085364036745E-3</v>
      </c>
      <c r="BY73" s="24">
        <f t="shared" si="48"/>
        <v>3.4041571656337568E-3</v>
      </c>
      <c r="BZ73" s="24">
        <f t="shared" si="48"/>
        <v>9.4203180039943834E-3</v>
      </c>
      <c r="CA73" s="24">
        <f t="shared" si="48"/>
        <v>1.2426712378128483E-3</v>
      </c>
      <c r="CB73" s="24">
        <f t="shared" si="48"/>
        <v>5.1762135672442375E-3</v>
      </c>
      <c r="CC73" s="24">
        <f t="shared" si="48"/>
        <v>7.2464686570346954E-4</v>
      </c>
      <c r="CD73" s="24">
        <f t="shared" si="48"/>
        <v>3.1925608702171064E-3</v>
      </c>
      <c r="CE73" s="24">
        <f t="shared" si="48"/>
        <v>2.2356715785069037E-3</v>
      </c>
      <c r="CF73" s="24">
        <f t="shared" si="57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51"/>
        <v>954.58130934999986</v>
      </c>
      <c r="S74" s="19">
        <f t="shared" si="52"/>
        <v>962.20020066375002</v>
      </c>
      <c r="T74" s="19">
        <f t="shared" si="53"/>
        <v>966.40616069004523</v>
      </c>
      <c r="U74" s="19">
        <f t="shared" si="54"/>
        <v>972.66045951122851</v>
      </c>
      <c r="V74" s="19"/>
      <c r="W74" s="20">
        <f t="shared" si="55"/>
        <v>992.59679935101042</v>
      </c>
      <c r="X74" s="21"/>
      <c r="Y74" s="41">
        <f t="shared" si="47"/>
        <v>6.1304199717964192E-2</v>
      </c>
      <c r="Z74" s="24">
        <f t="shared" si="47"/>
        <v>6.6644379901160455E-2</v>
      </c>
      <c r="AA74" s="24">
        <f t="shared" si="47"/>
        <v>9.0886721070166931E-2</v>
      </c>
      <c r="AB74" s="24">
        <f t="shared" si="47"/>
        <v>7.9871308762246684E-2</v>
      </c>
      <c r="AC74" s="24">
        <f t="shared" si="47"/>
        <v>2.6876022626656004E-2</v>
      </c>
      <c r="AD74" s="24">
        <f t="shared" si="47"/>
        <v>6.3578012267999195E-2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2.1979162196558155E-2</v>
      </c>
      <c r="AJ74" s="24">
        <f t="shared" si="47"/>
        <v>7.3320687048817668E-2</v>
      </c>
      <c r="AK74" s="24">
        <f t="shared" si="47"/>
        <v>5.940134929045926E-2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6.1301749490708435E-2</v>
      </c>
      <c r="AP74" s="24">
        <f t="shared" si="45"/>
        <v>7.0141000347896609E-2</v>
      </c>
      <c r="AQ74" s="24">
        <f t="shared" si="45"/>
        <v>7.1315596499638367E-2</v>
      </c>
      <c r="AR74" s="24">
        <f t="shared" si="39"/>
        <v>7.0994959681023762E-2</v>
      </c>
      <c r="AS74" s="24" t="e">
        <f t="shared" si="39"/>
        <v>#DIV/0!</v>
      </c>
      <c r="AT74" s="24">
        <f t="shared" si="39"/>
        <v>6.118955303583129E-2</v>
      </c>
      <c r="AU74" s="21"/>
      <c r="AV74" s="24">
        <f t="shared" si="44"/>
        <v>0.80084227858164092</v>
      </c>
      <c r="AW74" s="24">
        <f t="shared" si="44"/>
        <v>0.84838558198755365</v>
      </c>
      <c r="AX74" s="24">
        <f t="shared" si="44"/>
        <v>0.69605841075686592</v>
      </c>
      <c r="AY74" s="24">
        <f t="shared" si="44"/>
        <v>1.1226019603140416</v>
      </c>
      <c r="AZ74" s="24">
        <f t="shared" si="44"/>
        <v>0.56922850212116227</v>
      </c>
      <c r="BA74" s="24">
        <f t="shared" si="44"/>
        <v>0.77060855267022199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0.75027663217094331</v>
      </c>
      <c r="BG74" s="24">
        <f t="shared" si="42"/>
        <v>1.0214320928348366</v>
      </c>
      <c r="BH74" s="24">
        <f t="shared" si="42"/>
        <v>0.76301742453147936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0.80082404790616724</v>
      </c>
      <c r="BM74" s="24">
        <f t="shared" si="46"/>
        <v>0.87442639366874042</v>
      </c>
      <c r="BN74" s="24">
        <f t="shared" si="46"/>
        <v>0.91138096939598379</v>
      </c>
      <c r="BO74" s="24">
        <f t="shared" si="46"/>
        <v>0.89484874293473537</v>
      </c>
      <c r="BP74" s="24" t="e">
        <f t="shared" si="46"/>
        <v>#DIV/0!</v>
      </c>
      <c r="BQ74" s="24">
        <f t="shared" si="46"/>
        <v>0.80344570621512901</v>
      </c>
      <c r="BR74" s="21"/>
      <c r="BS74" s="35">
        <f t="shared" si="56"/>
        <v>44805</v>
      </c>
      <c r="BT74" s="24">
        <f t="shared" si="41"/>
        <v>1.871274951070662E-2</v>
      </c>
      <c r="BU74" s="24">
        <f t="shared" si="49"/>
        <v>2.4763736124458614E-3</v>
      </c>
      <c r="BV74" s="24">
        <f t="shared" si="50"/>
        <v>1.125178057866693E-2</v>
      </c>
      <c r="BW74" s="24">
        <f t="shared" si="48"/>
        <v>2.2100874924565789E-3</v>
      </c>
      <c r="BX74" s="24">
        <f t="shared" si="48"/>
        <v>4.2646783004565833E-3</v>
      </c>
      <c r="BY74" s="24">
        <f t="shared" si="48"/>
        <v>2.6312705929021369E-3</v>
      </c>
      <c r="BZ74" s="24">
        <f t="shared" si="48"/>
        <v>8.9102428300345485E-3</v>
      </c>
      <c r="CA74" s="24">
        <f t="shared" si="48"/>
        <v>7.5047211639333818E-4</v>
      </c>
      <c r="CB74" s="24">
        <f t="shared" si="48"/>
        <v>4.5848128166620823E-3</v>
      </c>
      <c r="CC74" s="24">
        <f t="shared" si="48"/>
        <v>3.1894873859927337E-4</v>
      </c>
      <c r="CD74" s="24">
        <f t="shared" si="48"/>
        <v>3.5847063417133208E-3</v>
      </c>
      <c r="CE74" s="24">
        <f t="shared" si="48"/>
        <v>1.6044971852012591E-3</v>
      </c>
      <c r="CF74" s="24">
        <f t="shared" si="57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51"/>
        <v>1017.56554453</v>
      </c>
      <c r="S75" s="19">
        <f t="shared" si="52"/>
        <v>1028.3956047820186</v>
      </c>
      <c r="T75" s="19">
        <f t="shared" si="53"/>
        <v>1031.5894033653847</v>
      </c>
      <c r="U75" s="19">
        <f t="shared" si="54"/>
        <v>1036.7677995706738</v>
      </c>
      <c r="V75" s="19"/>
      <c r="W75" s="20">
        <f t="shared" si="55"/>
        <v>1054.3261058223623</v>
      </c>
      <c r="X75" s="21"/>
      <c r="Y75" s="41">
        <f t="shared" si="47"/>
        <v>6.598064888045907E-2</v>
      </c>
      <c r="Z75" s="24">
        <f t="shared" si="47"/>
        <v>7.2309887005937323E-2</v>
      </c>
      <c r="AA75" s="24">
        <f t="shared" si="47"/>
        <v>5.0601929194950213E-2</v>
      </c>
      <c r="AB75" s="24">
        <f t="shared" si="47"/>
        <v>5.8963604789358914E-2</v>
      </c>
      <c r="AC75" s="24">
        <f t="shared" si="47"/>
        <v>6.8784567085029114E-2</v>
      </c>
      <c r="AD75" s="24">
        <f t="shared" si="47"/>
        <v>6.3028807940293863E-2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3.5654478874263429E-2</v>
      </c>
      <c r="AJ75" s="24">
        <f t="shared" si="47"/>
        <v>7.7057636709572108E-2</v>
      </c>
      <c r="AK75" s="24">
        <f t="shared" si="47"/>
        <v>0.104608118177697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6.5981006084110172E-2</v>
      </c>
      <c r="AP75" s="24">
        <f t="shared" si="45"/>
        <v>6.8795874364405041E-2</v>
      </c>
      <c r="AQ75" s="24">
        <f t="shared" si="45"/>
        <v>6.744911748989324E-2</v>
      </c>
      <c r="AR75" s="24">
        <f t="shared" si="39"/>
        <v>6.5909269193136444E-2</v>
      </c>
      <c r="AS75" s="24" t="e">
        <f t="shared" si="39"/>
        <v>#DIV/0!</v>
      </c>
      <c r="AT75" s="24">
        <f t="shared" si="39"/>
        <v>6.2189709368106305E-2</v>
      </c>
      <c r="AU75" s="21"/>
      <c r="AV75" s="24">
        <f t="shared" si="44"/>
        <v>0.8661768497791773</v>
      </c>
      <c r="AW75" s="24">
        <f t="shared" si="44"/>
        <v>0.9255725557233081</v>
      </c>
      <c r="AX75" s="24">
        <f t="shared" si="44"/>
        <v>0.74579749302772802</v>
      </c>
      <c r="AY75" s="24">
        <f t="shared" si="44"/>
        <v>1.1628391869120285</v>
      </c>
      <c r="AZ75" s="24">
        <f t="shared" si="44"/>
        <v>0.64496219731760784</v>
      </c>
      <c r="BA75" s="24">
        <f t="shared" si="44"/>
        <v>0.81919615758230635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0.79288970308620432</v>
      </c>
      <c r="BG75" s="24">
        <f t="shared" si="42"/>
        <v>1.1069784510746672</v>
      </c>
      <c r="BH75" s="24">
        <f t="shared" si="42"/>
        <v>0.8922325452797979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0.8661609924532867</v>
      </c>
      <c r="BM75" s="24">
        <f t="shared" si="46"/>
        <v>0.94482680742682201</v>
      </c>
      <c r="BN75" s="24">
        <f t="shared" si="46"/>
        <v>0.97785098853681873</v>
      </c>
      <c r="BO75" s="24">
        <f t="shared" si="46"/>
        <v>0.95841514203036859</v>
      </c>
      <c r="BP75" s="24" t="e">
        <f t="shared" si="46"/>
        <v>#DIV/0!</v>
      </c>
      <c r="BQ75" s="24">
        <f t="shared" si="46"/>
        <v>0.86004173336554812</v>
      </c>
      <c r="BR75" s="21"/>
      <c r="BS75" s="35">
        <f t="shared" si="56"/>
        <v>44835</v>
      </c>
      <c r="BT75" s="24">
        <f t="shared" ref="BT75:BT108" si="58">(C75-C74)/$B74*C$3</f>
        <v>2.0405701166696742E-2</v>
      </c>
      <c r="BU75" s="24">
        <f t="shared" si="49"/>
        <v>1.4171720522844549E-3</v>
      </c>
      <c r="BV75" s="24">
        <f t="shared" si="50"/>
        <v>8.4517491756504557E-3</v>
      </c>
      <c r="BW75" s="24">
        <f t="shared" si="48"/>
        <v>5.4728507855270701E-3</v>
      </c>
      <c r="BX75" s="24">
        <f t="shared" si="48"/>
        <v>4.2368968567079984E-3</v>
      </c>
      <c r="BY75" s="24">
        <f t="shared" si="48"/>
        <v>3.5566533497604406E-3</v>
      </c>
      <c r="BZ75" s="24">
        <f t="shared" si="48"/>
        <v>8.2183136181175637E-3</v>
      </c>
      <c r="CA75" s="24">
        <f t="shared" si="48"/>
        <v>2.2657729181330311E-3</v>
      </c>
      <c r="CB75" s="24">
        <f t="shared" si="48"/>
        <v>4.8257211834346328E-3</v>
      </c>
      <c r="CC75" s="24">
        <f t="shared" si="48"/>
        <v>4.9822556248887648E-4</v>
      </c>
      <c r="CD75" s="24">
        <f t="shared" si="48"/>
        <v>3.8100647904135E-3</v>
      </c>
      <c r="CE75" s="24">
        <f t="shared" si="48"/>
        <v>2.8205167163540901E-3</v>
      </c>
      <c r="CF75" s="24">
        <f t="shared" si="57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51"/>
        <v>1067.4625093899999</v>
      </c>
      <c r="S76" s="19">
        <f t="shared" si="52"/>
        <v>1075.9444519987933</v>
      </c>
      <c r="T76" s="19">
        <f t="shared" si="53"/>
        <v>1083.4067434106332</v>
      </c>
      <c r="U76" s="19">
        <f t="shared" si="54"/>
        <v>1087.3930743394981</v>
      </c>
      <c r="V76" s="19"/>
      <c r="W76" s="20">
        <f t="shared" si="55"/>
        <v>1107.5677491006859</v>
      </c>
      <c r="X76" s="21"/>
      <c r="Y76" s="41">
        <f t="shared" si="47"/>
        <v>4.9036725435473993E-2</v>
      </c>
      <c r="Z76" s="24">
        <f t="shared" si="47"/>
        <v>3.9337704927995487E-2</v>
      </c>
      <c r="AA76" s="24">
        <f t="shared" si="47"/>
        <v>6.5302795111355838E-2</v>
      </c>
      <c r="AB76" s="24">
        <f t="shared" si="47"/>
        <v>5.2256308251090955E-2</v>
      </c>
      <c r="AC76" s="24">
        <f t="shared" si="47"/>
        <v>6.1506700196150454E-2</v>
      </c>
      <c r="AD76" s="24">
        <f t="shared" si="47"/>
        <v>5.4321874365362399E-2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7.0636753471815528E-3</v>
      </c>
      <c r="AJ76" s="24">
        <f t="shared" si="47"/>
        <v>5.8880235477773102E-2</v>
      </c>
      <c r="AK76" s="24">
        <f t="shared" si="47"/>
        <v>5.0480833478565135E-2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4.9035627363981371E-2</v>
      </c>
      <c r="AP76" s="24">
        <f t="shared" si="45"/>
        <v>4.6235949468933502E-2</v>
      </c>
      <c r="AQ76" s="24">
        <f t="shared" si="45"/>
        <v>5.0230585808853201E-2</v>
      </c>
      <c r="AR76" s="24">
        <f t="shared" si="39"/>
        <v>4.8829906551677515E-2</v>
      </c>
      <c r="AS76" s="24" t="e">
        <f t="shared" si="39"/>
        <v>#DIV/0!</v>
      </c>
      <c r="AT76" s="24">
        <f t="shared" si="39"/>
        <v>5.0498268974185967E-2</v>
      </c>
      <c r="AU76" s="21"/>
      <c r="AV76" s="24">
        <f t="shared" si="44"/>
        <v>0.91572180359912969</v>
      </c>
      <c r="AW76" s="24">
        <f t="shared" si="44"/>
        <v>0.96677891422944495</v>
      </c>
      <c r="AX76" s="24">
        <f t="shared" si="44"/>
        <v>0.84442889640257723</v>
      </c>
      <c r="AY76" s="24">
        <f t="shared" si="44"/>
        <v>1.2116095466661307</v>
      </c>
      <c r="AZ76" s="24">
        <f t="shared" si="44"/>
        <v>0.71516696261873136</v>
      </c>
      <c r="BA76" s="24">
        <f t="shared" si="44"/>
        <v>0.86018792749489958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0.79728087500151879</v>
      </c>
      <c r="BG76" s="24">
        <f t="shared" si="42"/>
        <v>1.1858167322459039</v>
      </c>
      <c r="BH76" s="24">
        <f t="shared" si="42"/>
        <v>0.95115128741476407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0.91570606413588607</v>
      </c>
      <c r="BM76" s="24">
        <f t="shared" si="46"/>
        <v>0.9944054493407799</v>
      </c>
      <c r="BN76" s="24">
        <f t="shared" si="46"/>
        <v>1.0296386606447796</v>
      </c>
      <c r="BO76" s="24">
        <f t="shared" si="46"/>
        <v>1.0062037497415757</v>
      </c>
      <c r="BP76" s="24" t="e">
        <f t="shared" si="46"/>
        <v>#DIV/0!</v>
      </c>
      <c r="BQ76" s="24">
        <f t="shared" si="46"/>
        <v>0.90544421387460416</v>
      </c>
      <c r="BR76" s="21"/>
      <c r="BS76" s="35">
        <f t="shared" si="56"/>
        <v>44866</v>
      </c>
      <c r="BT76" s="24">
        <f t="shared" si="58"/>
        <v>1.1166931374763989E-2</v>
      </c>
      <c r="BU76" s="24">
        <f t="shared" si="49"/>
        <v>1.8025036304046152E-3</v>
      </c>
      <c r="BV76" s="24">
        <f t="shared" si="50"/>
        <v>7.4410292473473562E-3</v>
      </c>
      <c r="BW76" s="24">
        <f t="shared" si="48"/>
        <v>4.906659042088128E-3</v>
      </c>
      <c r="BX76" s="24">
        <f t="shared" si="48"/>
        <v>3.6414911442891932E-3</v>
      </c>
      <c r="BY76" s="24">
        <f t="shared" si="48"/>
        <v>2.3174883054144892E-3</v>
      </c>
      <c r="BZ76" s="24">
        <f t="shared" si="48"/>
        <v>9.3021133047880115E-3</v>
      </c>
      <c r="CA76" s="24">
        <f t="shared" si="48"/>
        <v>1.4370804913548866E-3</v>
      </c>
      <c r="CB76" s="24">
        <f t="shared" si="48"/>
        <v>2.5714648084393401E-3</v>
      </c>
      <c r="CC76" s="24">
        <f t="shared" si="48"/>
        <v>9.589770420454901E-5</v>
      </c>
      <c r="CD76" s="24">
        <f t="shared" si="48"/>
        <v>2.9415473066019093E-3</v>
      </c>
      <c r="CE76" s="24">
        <f t="shared" si="48"/>
        <v>1.4104208360509541E-3</v>
      </c>
      <c r="CF76" s="24">
        <f t="shared" si="57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51"/>
        <v>1115.8604196900001</v>
      </c>
      <c r="S77" s="19">
        <f t="shared" si="52"/>
        <v>1123.5206004223865</v>
      </c>
      <c r="T77" s="19">
        <f t="shared" si="53"/>
        <v>1138.0204449095022</v>
      </c>
      <c r="U77" s="19">
        <f t="shared" si="54"/>
        <v>1138.079775033025</v>
      </c>
      <c r="V77" s="19"/>
      <c r="W77" s="20">
        <f t="shared" si="55"/>
        <v>1160.4857206564066</v>
      </c>
      <c r="X77" s="21"/>
      <c r="Y77" s="41">
        <f t="shared" si="47"/>
        <v>4.5340011207647413E-2</v>
      </c>
      <c r="Z77" s="24">
        <f t="shared" si="47"/>
        <v>3.3686477881520016E-2</v>
      </c>
      <c r="AA77" s="24">
        <f t="shared" si="47"/>
        <v>7.0622714307521095E-2</v>
      </c>
      <c r="AB77" s="24">
        <f t="shared" si="47"/>
        <v>4.2230318158875457E-2</v>
      </c>
      <c r="AC77" s="24">
        <f t="shared" si="47"/>
        <v>4.25779390735046E-2</v>
      </c>
      <c r="AD77" s="24">
        <f t="shared" si="47"/>
        <v>4.026553407585598E-2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1.6908212560386326E-2</v>
      </c>
      <c r="AJ77" s="24">
        <f t="shared" si="47"/>
        <v>7.3629421607618317E-2</v>
      </c>
      <c r="AK77" s="24">
        <f t="shared" si="47"/>
        <v>5.0730142803013356E-2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4.533921320352241E-2</v>
      </c>
      <c r="AP77" s="24">
        <f t="shared" si="45"/>
        <v>4.4218034058552513E-2</v>
      </c>
      <c r="AQ77" s="24">
        <f t="shared" si="45"/>
        <v>5.0409231649178654E-2</v>
      </c>
      <c r="AR77" s="24">
        <f t="shared" si="39"/>
        <v>4.6613043516315456E-2</v>
      </c>
      <c r="AS77" s="24" t="e">
        <f t="shared" si="39"/>
        <v>#DIV/0!</v>
      </c>
      <c r="AT77" s="24">
        <f t="shared" si="39"/>
        <v>4.7778541401813701E-2</v>
      </c>
      <c r="AU77" s="21"/>
      <c r="AV77" s="24">
        <f t="shared" si="44"/>
        <v>0.94252595436404785</v>
      </c>
      <c r="AW77" s="24">
        <f t="shared" si="44"/>
        <v>0.97454761545328328</v>
      </c>
      <c r="AX77" s="24">
        <f t="shared" si="44"/>
        <v>0.88355457655105885</v>
      </c>
      <c r="AY77" s="24">
        <f t="shared" si="44"/>
        <v>1.2161364824478538</v>
      </c>
      <c r="AZ77" s="24">
        <f t="shared" si="44"/>
        <v>0.75510375746922498</v>
      </c>
      <c r="BA77" s="24">
        <f t="shared" si="44"/>
        <v>0.87120954226673053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0.8276696820667615</v>
      </c>
      <c r="BG77" s="24">
        <f t="shared" si="42"/>
        <v>1.2412703253413961</v>
      </c>
      <c r="BH77" s="24">
        <f t="shared" si="42"/>
        <v>1.0053085838860389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0.94251075803932105</v>
      </c>
      <c r="BM77" s="24">
        <f t="shared" si="46"/>
        <v>1.0137811395622718</v>
      </c>
      <c r="BN77" s="24">
        <f t="shared" si="46"/>
        <v>1.0566162644894748</v>
      </c>
      <c r="BO77" s="24">
        <f t="shared" si="46"/>
        <v>1.0285872050706772</v>
      </c>
      <c r="BP77" s="24" t="e">
        <f t="shared" si="46"/>
        <v>#DIV/0!</v>
      </c>
      <c r="BQ77" s="24">
        <f t="shared" si="46"/>
        <v>0.93588042992985687</v>
      </c>
      <c r="BR77" s="21"/>
      <c r="BS77" s="35">
        <f t="shared" si="56"/>
        <v>44896</v>
      </c>
      <c r="BT77" s="24">
        <f t="shared" si="58"/>
        <v>9.4742845569597261E-3</v>
      </c>
      <c r="BU77" s="24">
        <f t="shared" si="49"/>
        <v>1.97957133652601E-3</v>
      </c>
      <c r="BV77" s="24">
        <f t="shared" si="50"/>
        <v>6.0318354518010316E-3</v>
      </c>
      <c r="BW77" s="24">
        <f t="shared" si="48"/>
        <v>3.4370047777702588E-3</v>
      </c>
      <c r="BX77" s="24">
        <f t="shared" si="48"/>
        <v>2.7128170090195119E-3</v>
      </c>
      <c r="BY77" s="24">
        <f t="shared" si="48"/>
        <v>3.0566656461999435E-3</v>
      </c>
      <c r="BZ77" s="24">
        <f t="shared" si="48"/>
        <v>8.2607609808995845E-3</v>
      </c>
      <c r="CA77" s="24">
        <f t="shared" si="48"/>
        <v>8.1903286920832752E-4</v>
      </c>
      <c r="CB77" s="24">
        <f t="shared" si="48"/>
        <v>4.2136613015971913E-3</v>
      </c>
      <c r="CC77" s="24">
        <f t="shared" si="48"/>
        <v>2.2036439093218354E-4</v>
      </c>
      <c r="CD77" s="24">
        <f t="shared" si="48"/>
        <v>3.7129050008552775E-3</v>
      </c>
      <c r="CE77" s="24">
        <f t="shared" si="48"/>
        <v>1.4193376508943351E-3</v>
      </c>
      <c r="CF77" s="24">
        <f t="shared" si="57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51"/>
        <v>1181.5747193200002</v>
      </c>
      <c r="S78" s="19">
        <f t="shared" si="52"/>
        <v>1187.9815806154775</v>
      </c>
      <c r="T78" s="19">
        <f t="shared" si="53"/>
        <v>1203.8259141968329</v>
      </c>
      <c r="U78" s="19">
        <f t="shared" si="54"/>
        <v>1199.1743947820346</v>
      </c>
      <c r="V78" s="19"/>
      <c r="W78" s="20">
        <f t="shared" si="55"/>
        <v>1223.8442382162063</v>
      </c>
      <c r="X78" s="21"/>
      <c r="Y78" s="41">
        <f t="shared" si="47"/>
        <v>5.8889839205681804E-2</v>
      </c>
      <c r="Z78" s="24">
        <f t="shared" si="47"/>
        <v>5.4598863884447679E-2</v>
      </c>
      <c r="AA78" s="24">
        <f t="shared" si="47"/>
        <v>7.8601718849593105E-2</v>
      </c>
      <c r="AB78" s="24">
        <f t="shared" si="47"/>
        <v>3.9158521146003267E-2</v>
      </c>
      <c r="AC78" s="24">
        <f t="shared" si="47"/>
        <v>8.1404515393590948E-2</v>
      </c>
      <c r="AD78" s="24">
        <f t="shared" si="47"/>
        <v>6.230546750134125E-2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3.0227828481670382E-3</v>
      </c>
      <c r="AJ78" s="24">
        <f t="shared" si="47"/>
        <v>8.2524250509903307E-2</v>
      </c>
      <c r="AK78" s="24">
        <f t="shared" si="47"/>
        <v>6.34419132032773E-2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5.8891146661744997E-2</v>
      </c>
      <c r="AP78" s="24">
        <f t="shared" si="45"/>
        <v>5.7374097251850165E-2</v>
      </c>
      <c r="AQ78" s="24">
        <f t="shared" si="45"/>
        <v>5.7824505334404197E-2</v>
      </c>
      <c r="AR78" s="24">
        <f t="shared" si="39"/>
        <v>5.3682194420190621E-2</v>
      </c>
      <c r="AS78" s="24" t="e">
        <f t="shared" si="39"/>
        <v>#DIV/0!</v>
      </c>
      <c r="AT78" s="24">
        <f t="shared" si="39"/>
        <v>5.4596550764935081E-2</v>
      </c>
      <c r="AU78" s="21"/>
      <c r="AV78" s="24">
        <f t="shared" si="44"/>
        <v>0.98558784583120507</v>
      </c>
      <c r="AW78" s="24">
        <f t="shared" si="44"/>
        <v>1.0074480216618329</v>
      </c>
      <c r="AX78" s="24">
        <f t="shared" si="44"/>
        <v>0.99724921185681348</v>
      </c>
      <c r="AY78" s="24">
        <f t="shared" si="44"/>
        <v>1.2299314237517711</v>
      </c>
      <c r="AZ78" s="24">
        <f t="shared" si="44"/>
        <v>0.81734235056475635</v>
      </c>
      <c r="BA78" s="24">
        <f t="shared" si="44"/>
        <v>0.93980198038795937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0.82799625339599903</v>
      </c>
      <c r="BG78" s="24">
        <f t="shared" si="42"/>
        <v>1.2859979385121236</v>
      </c>
      <c r="BH78" s="24">
        <f t="shared" si="42"/>
        <v>1.0663512609972843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0.98557256475592037</v>
      </c>
      <c r="BM78" s="24">
        <f t="shared" si="46"/>
        <v>1.0578084352616317</v>
      </c>
      <c r="BN78" s="24">
        <f t="shared" si="46"/>
        <v>1.1035603289050706</v>
      </c>
      <c r="BO78" s="24">
        <f t="shared" si="46"/>
        <v>1.075027773704206</v>
      </c>
      <c r="BP78" s="24" t="e">
        <f t="shared" si="46"/>
        <v>#DIV/0!</v>
      </c>
      <c r="BQ78" s="24">
        <f t="shared" si="46"/>
        <v>0.97659682304018536</v>
      </c>
      <c r="BR78" s="21"/>
      <c r="BS78" s="35">
        <f t="shared" si="56"/>
        <v>44927</v>
      </c>
      <c r="BT78" s="24">
        <f t="shared" si="58"/>
        <v>1.5184681479779489E-2</v>
      </c>
      <c r="BU78" s="24">
        <f t="shared" si="49"/>
        <v>2.2565121394207922E-3</v>
      </c>
      <c r="BV78" s="24">
        <f t="shared" si="50"/>
        <v>5.5764465376904413E-3</v>
      </c>
      <c r="BW78" s="24">
        <f t="shared" si="48"/>
        <v>6.5538266839635477E-3</v>
      </c>
      <c r="BX78" s="24">
        <f t="shared" si="48"/>
        <v>4.1773400615045322E-3</v>
      </c>
      <c r="BY78" s="24">
        <f t="shared" si="48"/>
        <v>2.4551287623493859E-3</v>
      </c>
      <c r="BZ78" s="24">
        <f t="shared" si="48"/>
        <v>9.4599326525703596E-3</v>
      </c>
      <c r="CA78" s="24">
        <f t="shared" si="48"/>
        <v>2.0890960736821298E-3</v>
      </c>
      <c r="CB78" s="24">
        <f t="shared" si="48"/>
        <v>5.0403451806691245E-3</v>
      </c>
      <c r="CC78" s="24">
        <f t="shared" si="48"/>
        <v>3.8324354512453411E-5</v>
      </c>
      <c r="CD78" s="24">
        <f t="shared" si="48"/>
        <v>4.2740624931668584E-3</v>
      </c>
      <c r="CE78" s="24">
        <f t="shared" si="48"/>
        <v>1.7841424547973249E-3</v>
      </c>
      <c r="CF78" s="24">
        <f t="shared" si="57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51"/>
        <v>1249.6087724500001</v>
      </c>
      <c r="S79" s="19">
        <f t="shared" si="52"/>
        <v>1263.8161820938303</v>
      </c>
      <c r="T79" s="19">
        <f t="shared" si="53"/>
        <v>1265.9896624434391</v>
      </c>
      <c r="U79" s="19">
        <f t="shared" si="54"/>
        <v>1257.9495998678997</v>
      </c>
      <c r="V79" s="19"/>
      <c r="W79" s="20">
        <f t="shared" si="55"/>
        <v>1282.9075519376972</v>
      </c>
      <c r="X79" s="21"/>
      <c r="Y79" s="41">
        <f t="shared" si="47"/>
        <v>5.75787312029159E-2</v>
      </c>
      <c r="Z79" s="24">
        <f t="shared" si="47"/>
        <v>8.1455810104845705E-2</v>
      </c>
      <c r="AA79" s="24">
        <f t="shared" si="47"/>
        <v>4.7180205376722295E-2</v>
      </c>
      <c r="AB79" s="24">
        <f t="shared" si="47"/>
        <v>5.053416113578213E-2</v>
      </c>
      <c r="AC79" s="24">
        <f t="shared" si="47"/>
        <v>3.8162490382932734E-2</v>
      </c>
      <c r="AD79" s="24">
        <f t="shared" si="47"/>
        <v>5.0106128066557343E-2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2.735826700390187E-2</v>
      </c>
      <c r="AJ79" s="24">
        <f t="shared" si="47"/>
        <v>6.6876272124626102E-2</v>
      </c>
      <c r="AK79" s="24">
        <f t="shared" si="47"/>
        <v>4.6766736315162039E-2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5.7579137415155301E-2</v>
      </c>
      <c r="AP79" s="24">
        <f t="shared" si="45"/>
        <v>6.3834829357424905E-2</v>
      </c>
      <c r="AQ79" s="24">
        <f t="shared" si="45"/>
        <v>5.1638486523261529E-2</v>
      </c>
      <c r="AR79" s="24">
        <f t="shared" si="39"/>
        <v>4.9013058769111106E-2</v>
      </c>
      <c r="AS79" s="24" t="e">
        <f t="shared" si="39"/>
        <v>#DIV/0!</v>
      </c>
      <c r="AT79" s="24">
        <f t="shared" si="39"/>
        <v>4.8260482729058474E-2</v>
      </c>
      <c r="AU79" s="21"/>
      <c r="AV79" s="24">
        <f t="shared" si="44"/>
        <v>1.0029307440419424</v>
      </c>
      <c r="AW79" s="24">
        <f t="shared" si="44"/>
        <v>1.0480877985756303</v>
      </c>
      <c r="AX79" s="24">
        <f t="shared" si="44"/>
        <v>1.0411420046564079</v>
      </c>
      <c r="AY79" s="24">
        <f t="shared" si="44"/>
        <v>1.2251292189899501</v>
      </c>
      <c r="AZ79" s="24">
        <f t="shared" si="44"/>
        <v>0.83383743547364553</v>
      </c>
      <c r="BA79" s="24">
        <f t="shared" si="44"/>
        <v>0.9644304806799302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0.8354487135632378</v>
      </c>
      <c r="BG79" s="24">
        <f t="shared" si="42"/>
        <v>1.2689424702328478</v>
      </c>
      <c r="BH79" s="24">
        <f t="shared" si="42"/>
        <v>1.080143642656918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1.002917345111666</v>
      </c>
      <c r="BM79" s="24">
        <f t="shared" si="46"/>
        <v>1.0799566178542754</v>
      </c>
      <c r="BN79" s="24">
        <f t="shared" si="46"/>
        <v>1.1091474163416546</v>
      </c>
      <c r="BO79" s="24">
        <f t="shared" si="46"/>
        <v>1.0834356849928044</v>
      </c>
      <c r="BP79" s="24" t="e">
        <f t="shared" si="46"/>
        <v>#DIV/0!</v>
      </c>
      <c r="BQ79" s="24">
        <f t="shared" si="46"/>
        <v>0.98282638116539189</v>
      </c>
      <c r="BR79" s="21"/>
      <c r="BS79" s="35">
        <f t="shared" si="56"/>
        <v>44958</v>
      </c>
      <c r="BT79" s="24">
        <f t="shared" si="58"/>
        <v>2.2562159547291634E-2</v>
      </c>
      <c r="BU79" s="24">
        <f t="shared" si="49"/>
        <v>1.3796717923458819E-3</v>
      </c>
      <c r="BV79" s="24">
        <f t="shared" si="50"/>
        <v>7.0623192206834924E-3</v>
      </c>
      <c r="BW79" s="24">
        <f t="shared" si="48"/>
        <v>3.1377660704832709E-3</v>
      </c>
      <c r="BX79" s="24">
        <f t="shared" si="48"/>
        <v>3.3702580273603775E-3</v>
      </c>
      <c r="BY79" s="24">
        <f t="shared" si="48"/>
        <v>2.735538056676571E-3</v>
      </c>
      <c r="BZ79" s="24">
        <f t="shared" si="48"/>
        <v>7.8982571167303395E-3</v>
      </c>
      <c r="CA79" s="24">
        <f t="shared" si="48"/>
        <v>9.3314018836331664E-4</v>
      </c>
      <c r="CB79" s="24">
        <f t="shared" si="48"/>
        <v>3.3084721345938263E-3</v>
      </c>
      <c r="CC79" s="24">
        <f t="shared" si="48"/>
        <v>3.2856136956726931E-4</v>
      </c>
      <c r="CD79" s="24">
        <f t="shared" si="48"/>
        <v>3.5409369079794032E-3</v>
      </c>
      <c r="CE79" s="24">
        <f t="shared" si="48"/>
        <v>1.3208494248685752E-3</v>
      </c>
      <c r="CF79" s="24">
        <f t="shared" si="57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51"/>
        <v>1336.62685999</v>
      </c>
      <c r="S80" s="19">
        <f t="shared" si="52"/>
        <v>1357.1462930457083</v>
      </c>
      <c r="T80" s="19">
        <f t="shared" si="53"/>
        <v>1348.0967674490951</v>
      </c>
      <c r="U80" s="19">
        <f t="shared" si="54"/>
        <v>1341.3000474570674</v>
      </c>
      <c r="V80" s="19"/>
      <c r="W80" s="20">
        <f t="shared" si="55"/>
        <v>1368.3022475801968</v>
      </c>
      <c r="X80" s="21"/>
      <c r="Y80" s="41">
        <f t="shared" si="47"/>
        <v>6.9633880946788906E-2</v>
      </c>
      <c r="Z80" s="24">
        <f t="shared" si="47"/>
        <v>8.3565948773015597E-2</v>
      </c>
      <c r="AA80" s="24">
        <f t="shared" si="47"/>
        <v>9.0030019131223327E-2</v>
      </c>
      <c r="AB80" s="24">
        <f t="shared" si="47"/>
        <v>7.7998272805915869E-2</v>
      </c>
      <c r="AC80" s="24">
        <f t="shared" si="47"/>
        <v>4.2977473147681966E-2</v>
      </c>
      <c r="AD80" s="24">
        <f t="shared" si="47"/>
        <v>4.3022831194289513E-2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0.46938115764429544</v>
      </c>
      <c r="AJ80" s="24">
        <f t="shared" si="47"/>
        <v>5.6850013338016536E-2</v>
      </c>
      <c r="AK80" s="24">
        <f t="shared" si="47"/>
        <v>5.7925476041992718E-2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6.9636264932256386E-2</v>
      </c>
      <c r="AP80" s="24">
        <f t="shared" si="45"/>
        <v>7.3847852460041441E-2</v>
      </c>
      <c r="AQ80" s="24">
        <f t="shared" si="45"/>
        <v>6.485606276372291E-2</v>
      </c>
      <c r="AR80" s="24">
        <f t="shared" si="39"/>
        <v>6.6258972217901668E-2</v>
      </c>
      <c r="AS80" s="24" t="e">
        <f t="shared" si="39"/>
        <v>#DIV/0!</v>
      </c>
      <c r="AT80" s="24">
        <f t="shared" si="39"/>
        <v>6.6563405534186604E-2</v>
      </c>
      <c r="AU80" s="21"/>
      <c r="AV80" s="24">
        <f t="shared" si="44"/>
        <v>0.99410355244405535</v>
      </c>
      <c r="AW80" s="24">
        <f t="shared" si="44"/>
        <v>1.0323318481531807</v>
      </c>
      <c r="AX80" s="24">
        <f t="shared" si="44"/>
        <v>1.083580742280462</v>
      </c>
      <c r="AY80" s="24">
        <f t="shared" si="44"/>
        <v>1.2038974242136038</v>
      </c>
      <c r="AZ80" s="24">
        <f t="shared" si="44"/>
        <v>0.75502271582551783</v>
      </c>
      <c r="BA80" s="24">
        <f t="shared" si="44"/>
        <v>0.97191533381644146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0.88678046661291421</v>
      </c>
      <c r="BG80" s="24">
        <f t="shared" si="42"/>
        <v>1.2538180009780655</v>
      </c>
      <c r="BH80" s="24">
        <f t="shared" si="42"/>
        <v>1.0579261842390086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0.99408855306357724</v>
      </c>
      <c r="BM80" s="24">
        <f t="shared" si="46"/>
        <v>1.0756999176963702</v>
      </c>
      <c r="BN80" s="24">
        <f t="shared" si="46"/>
        <v>1.111287058513847</v>
      </c>
      <c r="BO80" s="24">
        <f t="shared" si="46"/>
        <v>1.0883490642776734</v>
      </c>
      <c r="BP80" s="24" t="e">
        <f t="shared" si="46"/>
        <v>#DIV/0!</v>
      </c>
      <c r="BQ80" s="24">
        <f t="shared" si="46"/>
        <v>0.98679023745232475</v>
      </c>
      <c r="BR80" s="21"/>
      <c r="BS80" s="35">
        <f t="shared" si="56"/>
        <v>44986</v>
      </c>
      <c r="BT80" s="24">
        <f t="shared" si="58"/>
        <v>2.3669223857055766E-2</v>
      </c>
      <c r="BU80" s="24">
        <f t="shared" si="49"/>
        <v>2.6068258358744141E-3</v>
      </c>
      <c r="BV80" s="24">
        <f t="shared" si="50"/>
        <v>1.0827912561633016E-2</v>
      </c>
      <c r="BW80" s="24">
        <f t="shared" si="48"/>
        <v>3.4687848006757119E-3</v>
      </c>
      <c r="BX80" s="24">
        <f t="shared" si="48"/>
        <v>2.8733714938247888E-3</v>
      </c>
      <c r="BY80" s="24">
        <f t="shared" si="48"/>
        <v>3.2925464205733729E-3</v>
      </c>
      <c r="BZ80" s="24">
        <f t="shared" si="48"/>
        <v>7.4709405670217886E-3</v>
      </c>
      <c r="CA80" s="24">
        <f t="shared" si="48"/>
        <v>4.1726682481957864E-4</v>
      </c>
      <c r="CB80" s="24">
        <f t="shared" si="48"/>
        <v>4.8761497381834447E-3</v>
      </c>
      <c r="CC80" s="24">
        <f t="shared" si="48"/>
        <v>5.4759916839683901E-3</v>
      </c>
      <c r="CD80" s="24">
        <f t="shared" si="48"/>
        <v>3.0365333223434498E-3</v>
      </c>
      <c r="CE80" s="24">
        <f t="shared" si="48"/>
        <v>1.6192841506856596E-3</v>
      </c>
      <c r="CF80" s="24">
        <f t="shared" si="57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51"/>
        <v>1445.0198352100001</v>
      </c>
      <c r="S81" s="19">
        <f t="shared" si="52"/>
        <v>1478.0551692713834</v>
      </c>
      <c r="T81" s="19">
        <f t="shared" si="53"/>
        <v>1464.9212813065612</v>
      </c>
      <c r="U81" s="19">
        <f t="shared" si="54"/>
        <v>1456.9082324636724</v>
      </c>
      <c r="V81" s="19"/>
      <c r="W81" s="20">
        <f t="shared" si="55"/>
        <v>1472.4381540700908</v>
      </c>
      <c r="X81" s="21"/>
      <c r="Y81" s="41">
        <f t="shared" si="47"/>
        <v>8.1093918728547987E-2</v>
      </c>
      <c r="Z81" s="24">
        <f t="shared" si="47"/>
        <v>9.8481733534268923E-2</v>
      </c>
      <c r="AA81" s="24">
        <f t="shared" si="47"/>
        <v>2.7159564571630268E-2</v>
      </c>
      <c r="AB81" s="24">
        <f t="shared" ref="AB81:AN95" si="60">+E81/E80-1</f>
        <v>9.7282355682494659E-2</v>
      </c>
      <c r="AC81" s="24">
        <f t="shared" si="60"/>
        <v>6.7381114750549198E-2</v>
      </c>
      <c r="AD81" s="24">
        <f t="shared" si="60"/>
        <v>8.7496092956999227E-2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2.5557110191165133E-2</v>
      </c>
      <c r="AJ81" s="24">
        <f t="shared" si="60"/>
        <v>8.935168598515264E-2</v>
      </c>
      <c r="AK81" s="24">
        <f t="shared" si="60"/>
        <v>6.4876603760279261E-2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8.109441644829074E-2</v>
      </c>
      <c r="AP81" s="24">
        <f t="shared" si="45"/>
        <v>8.9090525351052108E-2</v>
      </c>
      <c r="AQ81" s="24">
        <f t="shared" si="45"/>
        <v>8.665884874015739E-2</v>
      </c>
      <c r="AR81" s="24">
        <f t="shared" si="39"/>
        <v>8.6191143604134934E-2</v>
      </c>
      <c r="AS81" s="24" t="e">
        <f t="shared" si="39"/>
        <v>#DIV/0!</v>
      </c>
      <c r="AT81" s="24">
        <f t="shared" si="39"/>
        <v>7.6105923727053382E-2</v>
      </c>
      <c r="AU81" s="21"/>
      <c r="AV81" s="24">
        <f t="shared" ref="AV81:BB95" si="61">+B81/B69-1</f>
        <v>1.0359572493495355</v>
      </c>
      <c r="AW81" s="24">
        <f t="shared" si="61"/>
        <v>1.0914904818099442</v>
      </c>
      <c r="AX81" s="24">
        <f t="shared" si="61"/>
        <v>1.0930309135628873</v>
      </c>
      <c r="AY81" s="24">
        <f t="shared" si="61"/>
        <v>1.2150130592744652</v>
      </c>
      <c r="AZ81" s="24">
        <f t="shared" si="61"/>
        <v>0.77646376859573585</v>
      </c>
      <c r="BA81" s="24">
        <f t="shared" si="61"/>
        <v>1.0582079766497068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0.9013367584796157</v>
      </c>
      <c r="BG81" s="24">
        <f t="shared" si="42"/>
        <v>1.276021387934748</v>
      </c>
      <c r="BH81" s="24">
        <f t="shared" si="42"/>
        <v>1.0784918518233524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1.0359443391899412</v>
      </c>
      <c r="BM81" s="24">
        <f t="shared" si="46"/>
        <v>1.1229281552963961</v>
      </c>
      <c r="BN81" s="24">
        <f t="shared" si="46"/>
        <v>1.1516359129873939</v>
      </c>
      <c r="BO81" s="24">
        <f t="shared" si="46"/>
        <v>1.1313464169791771</v>
      </c>
      <c r="BP81" s="24" t="e">
        <f t="shared" si="46"/>
        <v>#DIV/0!</v>
      </c>
      <c r="BQ81" s="24">
        <f t="shared" si="46"/>
        <v>1.0257435586807886</v>
      </c>
      <c r="BR81" s="21"/>
      <c r="BS81" s="35">
        <f t="shared" si="56"/>
        <v>45017</v>
      </c>
      <c r="BT81" s="24">
        <f t="shared" si="58"/>
        <v>2.8257292776560892E-2</v>
      </c>
      <c r="BU81" s="24">
        <f t="shared" si="49"/>
        <v>8.0140266938709338E-4</v>
      </c>
      <c r="BV81" s="24">
        <f t="shared" si="50"/>
        <v>1.3610583582226464E-2</v>
      </c>
      <c r="BW81" s="24">
        <f t="shared" si="48"/>
        <v>5.3029123524652826E-3</v>
      </c>
      <c r="BX81" s="24">
        <f t="shared" si="48"/>
        <v>5.6982318650921288E-3</v>
      </c>
      <c r="BY81" s="24">
        <f t="shared" si="48"/>
        <v>2.9006047500492647E-3</v>
      </c>
      <c r="BZ81" s="24">
        <f t="shared" si="48"/>
        <v>1.1373850983135921E-2</v>
      </c>
      <c r="CA81" s="24">
        <f t="shared" si="48"/>
        <v>1.142322613061265E-3</v>
      </c>
      <c r="CB81" s="24">
        <f t="shared" si="48"/>
        <v>5.0868813963012346E-3</v>
      </c>
      <c r="CC81" s="24">
        <f t="shared" si="48"/>
        <v>4.0958891001797689E-4</v>
      </c>
      <c r="CD81" s="24">
        <f t="shared" si="48"/>
        <v>4.7155074838510598E-3</v>
      </c>
      <c r="CE81" s="24">
        <f t="shared" si="48"/>
        <v>1.7937482278475934E-3</v>
      </c>
      <c r="CF81" s="24">
        <f t="shared" si="57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51"/>
        <v>1550.0733744200002</v>
      </c>
      <c r="S82" s="19">
        <f t="shared" si="52"/>
        <v>1586.6222985669031</v>
      </c>
      <c r="T82" s="19">
        <f t="shared" si="53"/>
        <v>1578.5006177319003</v>
      </c>
      <c r="U82" s="19">
        <f t="shared" si="54"/>
        <v>1568.9695475231174</v>
      </c>
      <c r="V82" s="19"/>
      <c r="W82" s="20">
        <f t="shared" si="55"/>
        <v>1581.0119385314297</v>
      </c>
      <c r="X82" s="21"/>
      <c r="Y82" s="41">
        <f t="shared" ref="Y82:AA95" si="62">+B82/B81-1</f>
        <v>7.2698946476225768E-2</v>
      </c>
      <c r="Z82" s="24">
        <f t="shared" si="62"/>
        <v>6.7407505408265678E-2</v>
      </c>
      <c r="AA82" s="24">
        <f t="shared" si="62"/>
        <v>8.4149822196661006E-2</v>
      </c>
      <c r="AB82" s="24">
        <f t="shared" si="60"/>
        <v>6.4456521487870733E-2</v>
      </c>
      <c r="AC82" s="24">
        <f t="shared" si="60"/>
        <v>7.5369512414739104E-2</v>
      </c>
      <c r="AD82" s="24">
        <f t="shared" si="60"/>
        <v>8.609490640447115E-2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3.9462653773208567E-2</v>
      </c>
      <c r="AJ82" s="24">
        <f t="shared" si="60"/>
        <v>8.1066297979862423E-2</v>
      </c>
      <c r="AK82" s="24">
        <f t="shared" si="60"/>
        <v>5.83199295757173E-2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7.2700413274765063E-2</v>
      </c>
      <c r="AP82" s="24">
        <f t="shared" si="45"/>
        <v>7.3452690774078899E-2</v>
      </c>
      <c r="AQ82" s="24">
        <f t="shared" si="45"/>
        <v>7.7532723344723165E-2</v>
      </c>
      <c r="AR82" s="24">
        <f t="shared" si="39"/>
        <v>7.6917209033781075E-2</v>
      </c>
      <c r="AS82" s="24" t="e">
        <f t="shared" si="39"/>
        <v>#DIV/0!</v>
      </c>
      <c r="AT82" s="24">
        <f t="shared" si="39"/>
        <v>7.3737415837276998E-2</v>
      </c>
      <c r="AU82" s="21"/>
      <c r="AV82" s="24">
        <f t="shared" si="61"/>
        <v>1.0825813007966238</v>
      </c>
      <c r="AW82" s="24">
        <f t="shared" si="61"/>
        <v>1.1338799819961802</v>
      </c>
      <c r="AX82" s="24">
        <f t="shared" si="61"/>
        <v>1.1545925554045393</v>
      </c>
      <c r="AY82" s="24">
        <f t="shared" si="61"/>
        <v>1.2172467184448732</v>
      </c>
      <c r="AZ82" s="24">
        <f t="shared" si="61"/>
        <v>0.86611339885936323</v>
      </c>
      <c r="BA82" s="24">
        <f t="shared" si="61"/>
        <v>1.1337319714029968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0.94084338520035704</v>
      </c>
      <c r="BG82" s="24">
        <f t="shared" si="42"/>
        <v>1.3754948548747699</v>
      </c>
      <c r="BH82" s="24">
        <f t="shared" si="42"/>
        <v>1.0992390163982684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1.0825756594885019</v>
      </c>
      <c r="BM82" s="24">
        <f t="shared" si="46"/>
        <v>1.1703276167237266</v>
      </c>
      <c r="BN82" s="24">
        <f t="shared" si="46"/>
        <v>1.2018938342210146</v>
      </c>
      <c r="BO82" s="24">
        <f t="shared" si="46"/>
        <v>1.1741111741096102</v>
      </c>
      <c r="BP82" s="24" t="e">
        <f t="shared" si="46"/>
        <v>#DIV/0!</v>
      </c>
      <c r="BQ82" s="24">
        <f t="shared" si="46"/>
        <v>1.0619772085942358</v>
      </c>
      <c r="BR82" s="21"/>
      <c r="BS82" s="35">
        <f t="shared" si="56"/>
        <v>45047</v>
      </c>
      <c r="BT82" s="24">
        <f t="shared" si="58"/>
        <v>1.9652261620514852E-2</v>
      </c>
      <c r="BU82" s="24">
        <f t="shared" si="49"/>
        <v>2.3591506483151359E-3</v>
      </c>
      <c r="BV82" s="24">
        <f t="shared" si="50"/>
        <v>9.1530219563298078E-3</v>
      </c>
      <c r="BW82" s="24">
        <f t="shared" si="48"/>
        <v>5.8563638783188637E-3</v>
      </c>
      <c r="BX82" s="24">
        <f t="shared" si="48"/>
        <v>5.6401830059769013E-3</v>
      </c>
      <c r="BY82" s="24">
        <f t="shared" si="48"/>
        <v>5.3399219484892438E-3</v>
      </c>
      <c r="BZ82" s="24">
        <f t="shared" si="48"/>
        <v>9.4404067497657739E-3</v>
      </c>
      <c r="CA82" s="24">
        <f t="shared" si="48"/>
        <v>1.6583987482195195E-3</v>
      </c>
      <c r="CB82" s="24">
        <f t="shared" si="48"/>
        <v>7.1002434179071343E-3</v>
      </c>
      <c r="CC82" s="24">
        <f t="shared" si="48"/>
        <v>5.9995566230188933E-4</v>
      </c>
      <c r="CD82" s="24">
        <f t="shared" si="48"/>
        <v>4.3109274398726635E-3</v>
      </c>
      <c r="CE82" s="24">
        <f t="shared" si="48"/>
        <v>1.5882769382310879E-3</v>
      </c>
      <c r="CF82" s="24">
        <f t="shared" si="57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51"/>
        <v>1655.1575332800001</v>
      </c>
      <c r="S83" s="19">
        <f t="shared" si="52"/>
        <v>1684.0286465530248</v>
      </c>
      <c r="T83" s="19">
        <f t="shared" si="53"/>
        <v>1683.9010446549771</v>
      </c>
      <c r="U83" s="19">
        <f t="shared" si="54"/>
        <v>1672.0120234808453</v>
      </c>
      <c r="V83" s="19"/>
      <c r="W83" s="20">
        <f t="shared" si="55"/>
        <v>1683.2818842017432</v>
      </c>
      <c r="X83" s="21"/>
      <c r="Y83" s="41">
        <f t="shared" si="62"/>
        <v>6.7789928256195342E-2</v>
      </c>
      <c r="Z83" s="24">
        <f t="shared" si="62"/>
        <v>5.6720293142643152E-2</v>
      </c>
      <c r="AA83" s="24">
        <f t="shared" si="62"/>
        <v>4.0854131321575116E-2</v>
      </c>
      <c r="AB83" s="24">
        <f t="shared" si="60"/>
        <v>5.6447228022974416E-2</v>
      </c>
      <c r="AC83" s="24">
        <f t="shared" si="60"/>
        <v>0.1371524760480145</v>
      </c>
      <c r="AD83" s="24">
        <f t="shared" si="60"/>
        <v>7.2634532731767454E-2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2.6863653798474774E-2</v>
      </c>
      <c r="AJ83" s="24">
        <f t="shared" si="60"/>
        <v>7.3047415177949659E-2</v>
      </c>
      <c r="AK83" s="24">
        <f t="shared" si="60"/>
        <v>6.6534349720082986E-2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6.7793022313746842E-2</v>
      </c>
      <c r="AP83" s="24">
        <f t="shared" si="45"/>
        <v>6.1392272170952555E-2</v>
      </c>
      <c r="AQ83" s="24">
        <f t="shared" si="45"/>
        <v>6.6772496468530562E-2</v>
      </c>
      <c r="AR83" s="24">
        <f t="shared" si="39"/>
        <v>6.5675255533415466E-2</v>
      </c>
      <c r="AS83" s="24" t="e">
        <f t="shared" si="39"/>
        <v>#DIV/0!</v>
      </c>
      <c r="AT83" s="24">
        <f t="shared" si="39"/>
        <v>6.4686384193474167E-2</v>
      </c>
      <c r="AU83" s="21"/>
      <c r="AV83" s="24">
        <f t="shared" si="61"/>
        <v>1.1162143191389799</v>
      </c>
      <c r="AW83" s="24">
        <f t="shared" si="61"/>
        <v>1.1562556865294935</v>
      </c>
      <c r="AX83" s="24">
        <f t="shared" si="61"/>
        <v>1.0977424505571842</v>
      </c>
      <c r="AY83" s="24">
        <f t="shared" si="61"/>
        <v>1.1897417312466287</v>
      </c>
      <c r="AZ83" s="24">
        <f t="shared" si="61"/>
        <v>1.0206528394804382</v>
      </c>
      <c r="BA83" s="24">
        <f t="shared" si="61"/>
        <v>1.1802804860646563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0.97460624634598503</v>
      </c>
      <c r="BG83" s="24">
        <f t="shared" si="63"/>
        <v>1.382483314293566</v>
      </c>
      <c r="BH83" s="24">
        <f t="shared" si="63"/>
        <v>1.1273662060385576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1.116219052149011</v>
      </c>
      <c r="BM83" s="24">
        <f t="shared" si="46"/>
        <v>1.1868462486101934</v>
      </c>
      <c r="BN83" s="24">
        <f t="shared" si="46"/>
        <v>1.2192101094256143</v>
      </c>
      <c r="BO83" s="24">
        <f t="shared" si="46"/>
        <v>1.1927517781242489</v>
      </c>
      <c r="BP83" s="24" t="e">
        <f t="shared" si="46"/>
        <v>#DIV/0!</v>
      </c>
      <c r="BQ83" s="24">
        <f t="shared" si="46"/>
        <v>1.0888614479620791</v>
      </c>
      <c r="BR83" s="21"/>
      <c r="BS83" s="35">
        <f t="shared" si="56"/>
        <v>45078</v>
      </c>
      <c r="BT83" s="24">
        <f t="shared" si="58"/>
        <v>1.6454896184050171E-2</v>
      </c>
      <c r="BU83" s="24">
        <f t="shared" si="49"/>
        <v>1.1575770321766588E-3</v>
      </c>
      <c r="BV83" s="24">
        <f t="shared" si="50"/>
        <v>7.9540869196096497E-3</v>
      </c>
      <c r="BW83" s="24">
        <f t="shared" si="48"/>
        <v>1.0683556856691085E-2</v>
      </c>
      <c r="BX83" s="24">
        <f t="shared" si="48"/>
        <v>4.8178004437135959E-3</v>
      </c>
      <c r="BY83" s="24">
        <f t="shared" si="48"/>
        <v>4.3507401785305303E-3</v>
      </c>
      <c r="BZ83" s="24">
        <f t="shared" si="48"/>
        <v>9.3860930946991165E-3</v>
      </c>
      <c r="CA83" s="24">
        <f t="shared" si="48"/>
        <v>1.3199191729044428E-3</v>
      </c>
      <c r="CB83" s="24">
        <f t="shared" si="48"/>
        <v>5.568974775159519E-3</v>
      </c>
      <c r="CC83" s="24">
        <f t="shared" si="48"/>
        <v>3.9575734840161837E-4</v>
      </c>
      <c r="CD83" s="24">
        <f t="shared" si="48"/>
        <v>3.9148010804471228E-3</v>
      </c>
      <c r="CE83" s="24">
        <f t="shared" si="48"/>
        <v>1.7876985018376239E-3</v>
      </c>
      <c r="CF83" s="24">
        <f t="shared" si="57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51"/>
        <v>1784.2269646500001</v>
      </c>
      <c r="S84" s="19">
        <f t="shared" si="52"/>
        <v>1809.2697369437324</v>
      </c>
      <c r="T84" s="19">
        <f t="shared" si="53"/>
        <v>1810.4601636312216</v>
      </c>
      <c r="U84" s="19">
        <f t="shared" si="54"/>
        <v>1799.0349053500663</v>
      </c>
      <c r="V84" s="19"/>
      <c r="W84" s="20">
        <f t="shared" si="55"/>
        <v>1825.1014098460971</v>
      </c>
      <c r="X84" s="21"/>
      <c r="Y84" s="41">
        <f t="shared" si="62"/>
        <v>7.7981483706818455E-2</v>
      </c>
      <c r="Z84" s="24">
        <f t="shared" si="62"/>
        <v>7.055465606932132E-2</v>
      </c>
      <c r="AA84" s="24">
        <f t="shared" si="62"/>
        <v>0.10376054506183174</v>
      </c>
      <c r="AB84" s="24">
        <f t="shared" si="60"/>
        <v>5.8650863797196529E-2</v>
      </c>
      <c r="AC84" s="24">
        <f t="shared" si="60"/>
        <v>5.8455971081273983E-2</v>
      </c>
      <c r="AD84" s="24">
        <f t="shared" si="60"/>
        <v>9.3642904100337043E-2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3.6791877875800072E-2</v>
      </c>
      <c r="AJ84" s="24">
        <f t="shared" si="60"/>
        <v>7.0547709721705987E-2</v>
      </c>
      <c r="AK84" s="24">
        <f t="shared" si="60"/>
        <v>8.649317894085029E-2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7.7980149185089997E-2</v>
      </c>
      <c r="AP84" s="24">
        <f t="shared" si="45"/>
        <v>7.4369928710570798E-2</v>
      </c>
      <c r="AQ84" s="24">
        <f t="shared" si="45"/>
        <v>7.5158287583446226E-2</v>
      </c>
      <c r="AR84" s="24">
        <f t="shared" si="39"/>
        <v>7.5970076820847776E-2</v>
      </c>
      <c r="AS84" s="24" t="e">
        <f t="shared" si="39"/>
        <v>#DIV/0!</v>
      </c>
      <c r="AT84" s="24">
        <f t="shared" si="39"/>
        <v>8.4251798213588192E-2</v>
      </c>
      <c r="AU84" s="21"/>
      <c r="AV84" s="24">
        <f t="shared" si="61"/>
        <v>1.1114434031915899</v>
      </c>
      <c r="AW84" s="24">
        <f t="shared" si="61"/>
        <v>1.1512015557555233</v>
      </c>
      <c r="AX84" s="24">
        <f t="shared" si="61"/>
        <v>1.1985589114228739</v>
      </c>
      <c r="AY84" s="24">
        <f t="shared" si="61"/>
        <v>1.0754096232366943</v>
      </c>
      <c r="AZ84" s="24">
        <f t="shared" si="61"/>
        <v>1.0268556638546804</v>
      </c>
      <c r="BA84" s="24">
        <f t="shared" si="61"/>
        <v>1.1435535460412107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0.95435868616535569</v>
      </c>
      <c r="BG84" s="24">
        <f t="shared" si="63"/>
        <v>1.3119367570448057</v>
      </c>
      <c r="BH84" s="24">
        <f t="shared" si="63"/>
        <v>1.1539784134330118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1.1114471380637596</v>
      </c>
      <c r="BM84" s="24">
        <f t="shared" si="46"/>
        <v>1.1556618508406555</v>
      </c>
      <c r="BN84" s="24">
        <f t="shared" si="46"/>
        <v>1.1558984851622944</v>
      </c>
      <c r="BO84" s="24">
        <f t="shared" si="46"/>
        <v>1.1307059162317219</v>
      </c>
      <c r="BP84" s="24" t="e">
        <f t="shared" si="46"/>
        <v>#DIV/0!</v>
      </c>
      <c r="BQ84" s="24">
        <f t="shared" si="46"/>
        <v>1.0826477691649794</v>
      </c>
      <c r="BR84" s="21"/>
      <c r="BS84" s="35">
        <f t="shared" si="56"/>
        <v>45108</v>
      </c>
      <c r="BT84" s="24">
        <f t="shared" si="58"/>
        <v>2.0256135178280621E-2</v>
      </c>
      <c r="BU84" s="24">
        <f t="shared" si="49"/>
        <v>2.8658286188916826E-3</v>
      </c>
      <c r="BV84" s="24">
        <f t="shared" si="50"/>
        <v>8.1768138947538177E-3</v>
      </c>
      <c r="BW84" s="24">
        <f t="shared" si="48"/>
        <v>4.8492432938264593E-3</v>
      </c>
      <c r="BX84" s="24">
        <f t="shared" si="48"/>
        <v>6.2394525828337426E-3</v>
      </c>
      <c r="BY84" s="24">
        <f t="shared" si="48"/>
        <v>5.1771216618662821E-3</v>
      </c>
      <c r="BZ84" s="24">
        <f t="shared" si="48"/>
        <v>1.4667112600012511E-2</v>
      </c>
      <c r="CA84" s="24">
        <f t="shared" si="48"/>
        <v>2.6052776492419142E-3</v>
      </c>
      <c r="CB84" s="24">
        <f t="shared" si="48"/>
        <v>6.5001676010967083E-3</v>
      </c>
      <c r="CC84" s="24">
        <f t="shared" si="48"/>
        <v>5.2124610488006899E-4</v>
      </c>
      <c r="CD84" s="24">
        <f t="shared" si="48"/>
        <v>3.7994510929656505E-3</v>
      </c>
      <c r="CE84" s="24">
        <f t="shared" si="48"/>
        <v>2.3212357253449335E-3</v>
      </c>
      <c r="CF84" s="24">
        <f t="shared" si="57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51"/>
        <v>2000.9423458799995</v>
      </c>
      <c r="S85" s="19">
        <f t="shared" si="52"/>
        <v>2039.4856019610795</v>
      </c>
      <c r="T85" s="19">
        <f t="shared" si="53"/>
        <v>2032.5616726527151</v>
      </c>
      <c r="U85" s="19">
        <f t="shared" si="54"/>
        <v>2023.3975024108324</v>
      </c>
      <c r="V85" s="19"/>
      <c r="W85" s="20">
        <f t="shared" si="55"/>
        <v>2049.8279690895606</v>
      </c>
      <c r="X85" s="21"/>
      <c r="Y85" s="41">
        <f t="shared" si="62"/>
        <v>0.12146015126213849</v>
      </c>
      <c r="Z85" s="24">
        <f t="shared" si="62"/>
        <v>0.13761880888682199</v>
      </c>
      <c r="AA85" s="24">
        <f t="shared" si="62"/>
        <v>8.0551915714672351E-2</v>
      </c>
      <c r="AB85" s="24">
        <f t="shared" si="60"/>
        <v>9.7296886547700634E-2</v>
      </c>
      <c r="AC85" s="24">
        <f t="shared" si="60"/>
        <v>7.4637367560386636E-2</v>
      </c>
      <c r="AD85" s="24">
        <f t="shared" si="60"/>
        <v>0.14518918790932567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0.1090569156458967</v>
      </c>
      <c r="AJ85" s="24">
        <f t="shared" si="60"/>
        <v>0.11105516405927318</v>
      </c>
      <c r="AK85" s="24">
        <f t="shared" si="60"/>
        <v>9.2395442432595454E-2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0.12146177897973365</v>
      </c>
      <c r="AP85" s="24">
        <f t="shared" si="45"/>
        <v>0.12724242290496379</v>
      </c>
      <c r="AQ85" s="24">
        <f t="shared" si="45"/>
        <v>0.1226768274072525</v>
      </c>
      <c r="AR85" s="24">
        <f t="shared" si="39"/>
        <v>0.12471275370674828</v>
      </c>
      <c r="AS85" s="24" t="e">
        <f t="shared" si="39"/>
        <v>#DIV/0!</v>
      </c>
      <c r="AT85" s="24">
        <f t="shared" si="39"/>
        <v>0.12313099865635069</v>
      </c>
      <c r="AU85" s="21"/>
      <c r="AV85" s="24">
        <f t="shared" si="61"/>
        <v>1.2246329021266527</v>
      </c>
      <c r="AW85" s="24">
        <f t="shared" si="61"/>
        <v>1.2915305512238278</v>
      </c>
      <c r="AX85" s="24">
        <f t="shared" si="61"/>
        <v>1.2247742577501137</v>
      </c>
      <c r="AY85" s="24">
        <f t="shared" si="61"/>
        <v>1.1155308296029909</v>
      </c>
      <c r="AZ85" s="24">
        <f t="shared" si="61"/>
        <v>1.111536384767402</v>
      </c>
      <c r="BA85" s="24">
        <f t="shared" si="61"/>
        <v>1.2893293246260402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1.0658069861147492</v>
      </c>
      <c r="BG85" s="24">
        <f t="shared" si="63"/>
        <v>1.4111028617484469</v>
      </c>
      <c r="BH85" s="24">
        <f t="shared" si="63"/>
        <v>1.170025460749089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1.2246440313801084</v>
      </c>
      <c r="BM85" s="24">
        <f t="shared" si="46"/>
        <v>1.2682776004122553</v>
      </c>
      <c r="BN85" s="24">
        <f t="shared" si="46"/>
        <v>1.2532089605114169</v>
      </c>
      <c r="BO85" s="24">
        <f t="shared" si="46"/>
        <v>1.2279599271488193</v>
      </c>
      <c r="BP85" s="24" t="e">
        <f t="shared" si="46"/>
        <v>#DIV/0!</v>
      </c>
      <c r="BQ85" s="24">
        <f t="shared" si="46"/>
        <v>1.191479992420633</v>
      </c>
      <c r="BR85" s="21"/>
      <c r="BS85" s="35">
        <f t="shared" si="56"/>
        <v>45139</v>
      </c>
      <c r="BT85" s="24">
        <f t="shared" si="58"/>
        <v>3.9237944232700071E-2</v>
      </c>
      <c r="BU85" s="24">
        <f t="shared" si="49"/>
        <v>2.2780193509498513E-3</v>
      </c>
      <c r="BV85" s="24">
        <f t="shared" si="50"/>
        <v>1.3321407053425972E-2</v>
      </c>
      <c r="BW85" s="24">
        <f t="shared" si="48"/>
        <v>6.0794305853960721E-3</v>
      </c>
      <c r="BX85" s="24">
        <f t="shared" si="48"/>
        <v>9.8145440656274476E-3</v>
      </c>
      <c r="BY85" s="24">
        <f t="shared" si="48"/>
        <v>7.9657460388896529E-3</v>
      </c>
      <c r="BZ85" s="24">
        <f t="shared" si="48"/>
        <v>1.9377005408704542E-2</v>
      </c>
      <c r="CA85" s="24">
        <f t="shared" si="48"/>
        <v>1.0201490034908159E-3</v>
      </c>
      <c r="CB85" s="24">
        <f t="shared" si="48"/>
        <v>1.2440698202357455E-2</v>
      </c>
      <c r="CC85" s="24">
        <f t="shared" si="48"/>
        <v>1.4860190045865103E-3</v>
      </c>
      <c r="CD85" s="24">
        <f t="shared" si="48"/>
        <v>5.9397945415267505E-3</v>
      </c>
      <c r="CE85" s="24">
        <f t="shared" si="48"/>
        <v>2.4992151171344197E-3</v>
      </c>
      <c r="CF85" s="24">
        <f t="shared" si="57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51"/>
        <v>2280.8822316400001</v>
      </c>
      <c r="S86" s="19">
        <f t="shared" si="52"/>
        <v>2361.0863731030327</v>
      </c>
      <c r="T86" s="19">
        <f t="shared" si="53"/>
        <v>2330.604587613122</v>
      </c>
      <c r="U86" s="19">
        <f t="shared" si="54"/>
        <v>2313.8837521136061</v>
      </c>
      <c r="V86" s="19"/>
      <c r="W86" s="20">
        <f t="shared" si="55"/>
        <v>2299.8658787502322</v>
      </c>
      <c r="X86" s="21"/>
      <c r="Y86" s="41">
        <f t="shared" si="62"/>
        <v>0.13990105394925623</v>
      </c>
      <c r="Z86" s="24">
        <f t="shared" si="62"/>
        <v>0.17496669109627683</v>
      </c>
      <c r="AA86" s="24">
        <f t="shared" si="62"/>
        <v>0.11997315726271096</v>
      </c>
      <c r="AB86" s="24">
        <f t="shared" si="60"/>
        <v>0.14227593770853253</v>
      </c>
      <c r="AC86" s="24">
        <f t="shared" si="60"/>
        <v>0.12719004686618662</v>
      </c>
      <c r="AD86" s="24">
        <f t="shared" si="60"/>
        <v>0.14534482681765803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3.854494951033427E-2</v>
      </c>
      <c r="AJ86" s="24">
        <f t="shared" si="60"/>
        <v>0.16437702075315852</v>
      </c>
      <c r="AK86" s="24">
        <f t="shared" si="60"/>
        <v>0.10384241429082341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0.13990402388974643</v>
      </c>
      <c r="AP86" s="24">
        <f t="shared" si="45"/>
        <v>0.15768719859199587</v>
      </c>
      <c r="AQ86" s="24">
        <f t="shared" si="45"/>
        <v>0.14663413119043445</v>
      </c>
      <c r="AR86" s="24">
        <f t="shared" si="39"/>
        <v>0.14356360989704986</v>
      </c>
      <c r="AS86" s="24" t="e">
        <f t="shared" si="39"/>
        <v>#DIV/0!</v>
      </c>
      <c r="AT86" s="24">
        <f t="shared" si="39"/>
        <v>0.12197994828401471</v>
      </c>
      <c r="AU86" s="21"/>
      <c r="AV86" s="24">
        <f t="shared" si="61"/>
        <v>1.389382224680026</v>
      </c>
      <c r="AW86" s="24">
        <f t="shared" si="61"/>
        <v>1.5242453061694126</v>
      </c>
      <c r="AX86" s="24">
        <f t="shared" si="61"/>
        <v>1.2840936657518736</v>
      </c>
      <c r="AY86" s="24">
        <f t="shared" si="61"/>
        <v>1.2377851346989601</v>
      </c>
      <c r="AZ86" s="24">
        <f t="shared" si="61"/>
        <v>1.3178093012801471</v>
      </c>
      <c r="BA86" s="24">
        <f t="shared" si="61"/>
        <v>1.465330674946006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1.0992927169683377</v>
      </c>
      <c r="BG86" s="24">
        <f t="shared" si="63"/>
        <v>1.6156514085378673</v>
      </c>
      <c r="BH86" s="24">
        <f t="shared" si="63"/>
        <v>1.2610563458977491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1.3894059199557494</v>
      </c>
      <c r="BM86" s="24">
        <f t="shared" si="46"/>
        <v>1.4538410732759104</v>
      </c>
      <c r="BN86" s="24">
        <f t="shared" si="46"/>
        <v>1.4116201680140317</v>
      </c>
      <c r="BO86" s="24">
        <f t="shared" si="46"/>
        <v>1.3789223973146347</v>
      </c>
      <c r="BP86" s="24" t="e">
        <f t="shared" si="46"/>
        <v>#DIV/0!</v>
      </c>
      <c r="BQ86" s="24">
        <f t="shared" si="46"/>
        <v>1.3170192370698288</v>
      </c>
      <c r="BR86" s="21"/>
      <c r="BS86" s="35">
        <f t="shared" si="56"/>
        <v>45170</v>
      </c>
      <c r="BT86" s="24">
        <f t="shared" si="58"/>
        <v>5.0605386609648979E-2</v>
      </c>
      <c r="BU86" s="24">
        <f t="shared" si="49"/>
        <v>3.2690940470248122E-3</v>
      </c>
      <c r="BV86" s="24">
        <f t="shared" si="50"/>
        <v>1.9060000723649332E-2</v>
      </c>
      <c r="BW86" s="24">
        <f t="shared" si="48"/>
        <v>9.9274523066122233E-3</v>
      </c>
      <c r="BX86" s="24">
        <f t="shared" si="48"/>
        <v>1.0032954080452613E-2</v>
      </c>
      <c r="BY86" s="24">
        <f t="shared" si="48"/>
        <v>6.1596610782414882E-3</v>
      </c>
      <c r="BZ86" s="24">
        <f t="shared" si="48"/>
        <v>1.4887046547243222E-2</v>
      </c>
      <c r="CA86" s="24">
        <f t="shared" si="48"/>
        <v>1.865633499006382E-3</v>
      </c>
      <c r="CB86" s="24">
        <f t="shared" si="48"/>
        <v>1.212931202039492E-2</v>
      </c>
      <c r="CC86" s="24">
        <f t="shared" si="48"/>
        <v>5.1940798489052216E-4</v>
      </c>
      <c r="CD86" s="24">
        <f t="shared" si="48"/>
        <v>8.7101482221715338E-3</v>
      </c>
      <c r="CE86" s="24">
        <f t="shared" si="48"/>
        <v>2.7360491805670968E-3</v>
      </c>
      <c r="CF86" s="24">
        <f t="shared" si="57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51"/>
        <v>2467.3569268599999</v>
      </c>
      <c r="S87" s="19">
        <f t="shared" si="52"/>
        <v>2561.296178790165</v>
      </c>
      <c r="T87" s="19">
        <f t="shared" si="53"/>
        <v>2547.8066768382355</v>
      </c>
      <c r="U87" s="19">
        <f t="shared" si="54"/>
        <v>2533.3167614597096</v>
      </c>
      <c r="V87" s="19"/>
      <c r="W87" s="20">
        <f t="shared" si="55"/>
        <v>2501.5964342851853</v>
      </c>
      <c r="X87" s="21"/>
      <c r="Y87" s="41">
        <f t="shared" si="62"/>
        <v>8.175730451777774E-2</v>
      </c>
      <c r="Z87" s="24">
        <f t="shared" si="62"/>
        <v>7.390023954948477E-2</v>
      </c>
      <c r="AA87" s="24">
        <f t="shared" si="62"/>
        <v>9.2761078602050961E-2</v>
      </c>
      <c r="AB87" s="24">
        <f t="shared" si="60"/>
        <v>0.1026193676223115</v>
      </c>
      <c r="AC87" s="24">
        <f t="shared" si="60"/>
        <v>6.4794115744477354E-2</v>
      </c>
      <c r="AD87" s="24">
        <f t="shared" si="60"/>
        <v>9.9624678710070524E-2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3.933669362588077E-2</v>
      </c>
      <c r="AJ87" s="24">
        <f t="shared" si="60"/>
        <v>8.3901908400103364E-2</v>
      </c>
      <c r="AK87" s="24">
        <f t="shared" si="60"/>
        <v>8.382145673987984E-2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8.1755512245768491E-2</v>
      </c>
      <c r="AP87" s="24">
        <f t="shared" si="45"/>
        <v>8.4795629659244032E-2</v>
      </c>
      <c r="AQ87" s="24">
        <f t="shared" si="45"/>
        <v>9.3195598420905856E-2</v>
      </c>
      <c r="AR87" s="24">
        <f t="shared" si="39"/>
        <v>9.483320376214377E-2</v>
      </c>
      <c r="AS87" s="24" t="e">
        <f t="shared" si="39"/>
        <v>#DIV/0!</v>
      </c>
      <c r="AT87" s="24">
        <f t="shared" si="39"/>
        <v>8.77140521101063E-2</v>
      </c>
      <c r="AU87" s="21"/>
      <c r="AV87" s="24">
        <f t="shared" si="61"/>
        <v>1.4247453999724642</v>
      </c>
      <c r="AW87" s="24">
        <f t="shared" si="61"/>
        <v>1.5279890373350491</v>
      </c>
      <c r="AX87" s="24">
        <f t="shared" si="61"/>
        <v>1.3757510703675631</v>
      </c>
      <c r="AY87" s="24">
        <f t="shared" si="61"/>
        <v>1.3300378019952612</v>
      </c>
      <c r="AZ87" s="24">
        <f t="shared" si="61"/>
        <v>1.3091554476240614</v>
      </c>
      <c r="BA87" s="24">
        <f t="shared" si="61"/>
        <v>1.550202243911198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1.1067566412481669</v>
      </c>
      <c r="BG87" s="24">
        <f t="shared" si="63"/>
        <v>1.6322728299712135</v>
      </c>
      <c r="BH87" s="24">
        <f t="shared" si="63"/>
        <v>1.2185074889949576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1.4247646160224887</v>
      </c>
      <c r="BM87" s="24">
        <f t="shared" si="46"/>
        <v>1.4905748010592323</v>
      </c>
      <c r="BN87" s="24">
        <f t="shared" si="46"/>
        <v>1.4697875613363713</v>
      </c>
      <c r="BO87" s="24">
        <f t="shared" si="46"/>
        <v>1.4434755424587431</v>
      </c>
      <c r="BP87" s="24" t="e">
        <f t="shared" si="46"/>
        <v>#DIV/0!</v>
      </c>
      <c r="BQ87" s="24">
        <f t="shared" si="46"/>
        <v>1.3726970436096417</v>
      </c>
      <c r="BR87" s="21"/>
      <c r="BS87" s="35">
        <f t="shared" si="56"/>
        <v>45200</v>
      </c>
      <c r="BT87" s="24">
        <f t="shared" si="58"/>
        <v>2.2031578509407825E-2</v>
      </c>
      <c r="BU87" s="24">
        <f t="shared" si="49"/>
        <v>2.4834165743459337E-3</v>
      </c>
      <c r="BV87" s="24">
        <f t="shared" si="50"/>
        <v>1.3776048509476649E-2</v>
      </c>
      <c r="BW87" s="24">
        <f t="shared" si="48"/>
        <v>5.0009238255186977E-3</v>
      </c>
      <c r="BX87" s="24">
        <f t="shared" si="48"/>
        <v>6.9097969101676098E-3</v>
      </c>
      <c r="BY87" s="24">
        <f t="shared" si="48"/>
        <v>3.0130454031245205E-3</v>
      </c>
      <c r="BZ87" s="24">
        <f t="shared" si="48"/>
        <v>1.2880125076564941E-2</v>
      </c>
      <c r="CA87" s="24">
        <f t="shared" si="48"/>
        <v>2.1906110854414958E-3</v>
      </c>
      <c r="CB87" s="24">
        <f t="shared" si="48"/>
        <v>6.3061386766816233E-3</v>
      </c>
      <c r="CC87" s="24">
        <f t="shared" si="48"/>
        <v>4.8294440250937193E-4</v>
      </c>
      <c r="CD87" s="24">
        <f t="shared" si="48"/>
        <v>4.5413267503377685E-3</v>
      </c>
      <c r="CE87" s="24">
        <f t="shared" si="48"/>
        <v>2.1386723237147476E-3</v>
      </c>
      <c r="CF87" s="24">
        <f t="shared" si="57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51"/>
        <v>2762.2716071300001</v>
      </c>
      <c r="S88" s="19">
        <f t="shared" si="52"/>
        <v>2881.8789946296579</v>
      </c>
      <c r="T88" s="19">
        <f t="shared" si="53"/>
        <v>2847.7705539875565</v>
      </c>
      <c r="U88" s="19">
        <f t="shared" si="54"/>
        <v>2832.4707035997358</v>
      </c>
      <c r="V88" s="19"/>
      <c r="W88" s="20">
        <f t="shared" si="55"/>
        <v>2794.5883488596328</v>
      </c>
      <c r="X88" s="21"/>
      <c r="Y88" s="41">
        <f t="shared" si="62"/>
        <v>0.1195271825339812</v>
      </c>
      <c r="Z88" s="24">
        <f t="shared" si="62"/>
        <v>0.13590910444866644</v>
      </c>
      <c r="AA88" s="24">
        <f t="shared" si="62"/>
        <v>0.10789213445805856</v>
      </c>
      <c r="AB88" s="24">
        <f t="shared" si="60"/>
        <v>0.10318428775466537</v>
      </c>
      <c r="AC88" s="24">
        <f t="shared" si="60"/>
        <v>7.9880085685282376E-2</v>
      </c>
      <c r="AD88" s="24">
        <f t="shared" si="60"/>
        <v>0.14290327224017596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2.1743693473638803E-2</v>
      </c>
      <c r="AJ88" s="24">
        <f t="shared" si="60"/>
        <v>0.11570663262894731</v>
      </c>
      <c r="AK88" s="24">
        <f t="shared" si="60"/>
        <v>0.12367351845891794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0.1195265577750495</v>
      </c>
      <c r="AP88" s="24">
        <f t="shared" si="45"/>
        <v>0.12516428927439427</v>
      </c>
      <c r="AQ88" s="24">
        <f t="shared" si="45"/>
        <v>0.11773415929719144</v>
      </c>
      <c r="AR88" s="24">
        <f t="shared" si="39"/>
        <v>0.11808785489882934</v>
      </c>
      <c r="AS88" s="24" t="e">
        <f t="shared" si="39"/>
        <v>#DIV/0!</v>
      </c>
      <c r="AT88" s="24">
        <f t="shared" si="39"/>
        <v>0.11712197481532138</v>
      </c>
      <c r="AU88" s="21"/>
      <c r="AV88" s="24">
        <f t="shared" si="61"/>
        <v>1.5876771710414026</v>
      </c>
      <c r="AW88" s="24">
        <f t="shared" si="61"/>
        <v>1.7628803899250838</v>
      </c>
      <c r="AX88" s="24">
        <f t="shared" si="61"/>
        <v>1.470730327911518</v>
      </c>
      <c r="AY88" s="24">
        <f t="shared" si="61"/>
        <v>1.4428089172568987</v>
      </c>
      <c r="AZ88" s="24">
        <f t="shared" si="61"/>
        <v>1.3491241102671574</v>
      </c>
      <c r="BA88" s="24">
        <f t="shared" si="61"/>
        <v>1.7644636427512048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1.1374669393540886</v>
      </c>
      <c r="BG88" s="24">
        <f t="shared" si="63"/>
        <v>1.7735377022716174</v>
      </c>
      <c r="BH88" s="24">
        <f t="shared" si="63"/>
        <v>1.3730829125472948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1.5876989428963615</v>
      </c>
      <c r="BM88" s="24">
        <f t="shared" si="46"/>
        <v>1.6784644776744386</v>
      </c>
      <c r="BN88" s="24">
        <f t="shared" si="46"/>
        <v>1.6285331629214288</v>
      </c>
      <c r="BO88" s="24">
        <f t="shared" si="46"/>
        <v>1.6048268748816787</v>
      </c>
      <c r="BP88" s="24" t="e">
        <f t="shared" si="46"/>
        <v>#DIV/0!</v>
      </c>
      <c r="BQ88" s="24">
        <f t="shared" si="46"/>
        <v>1.5231759873188442</v>
      </c>
      <c r="BR88" s="21"/>
      <c r="BS88" s="35">
        <f t="shared" si="56"/>
        <v>45231</v>
      </c>
      <c r="BT88" s="24">
        <f t="shared" si="58"/>
        <v>4.0223737501812122E-2</v>
      </c>
      <c r="BU88" s="24">
        <f t="shared" si="49"/>
        <v>2.9178902448123547E-3</v>
      </c>
      <c r="BV88" s="24">
        <f t="shared" si="50"/>
        <v>1.4119024124177967E-2</v>
      </c>
      <c r="BW88" s="24">
        <f t="shared" si="48"/>
        <v>6.0686068103525063E-3</v>
      </c>
      <c r="BX88" s="24">
        <f t="shared" si="48"/>
        <v>1.0075234528404276E-2</v>
      </c>
      <c r="BY88" s="24">
        <f t="shared" si="48"/>
        <v>7.3802011131043526E-3</v>
      </c>
      <c r="BZ88" s="24">
        <f t="shared" si="48"/>
        <v>1.6997210369493209E-2</v>
      </c>
      <c r="CA88" s="24">
        <f t="shared" si="48"/>
        <v>2.693276358636303E-3</v>
      </c>
      <c r="CB88" s="24">
        <f t="shared" si="48"/>
        <v>9.3566740930093803E-3</v>
      </c>
      <c r="CC88" s="24">
        <f t="shared" si="48"/>
        <v>2.5648325960285717E-4</v>
      </c>
      <c r="CD88" s="24">
        <f t="shared" si="48"/>
        <v>6.2752251216944945E-3</v>
      </c>
      <c r="CE88" s="24">
        <f t="shared" si="48"/>
        <v>3.1615035205046983E-3</v>
      </c>
      <c r="CF88" s="24">
        <f t="shared" si="57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51"/>
        <v>3433.7249564900003</v>
      </c>
      <c r="S89" s="19">
        <f t="shared" si="52"/>
        <v>3584.0561059737524</v>
      </c>
      <c r="T89" s="19">
        <f t="shared" si="53"/>
        <v>3464.5043136029408</v>
      </c>
      <c r="U89" s="19">
        <f t="shared" si="54"/>
        <v>3452.6153543262876</v>
      </c>
      <c r="V89" s="19"/>
      <c r="W89" s="20">
        <f t="shared" si="55"/>
        <v>3482.0618195623956</v>
      </c>
      <c r="X89" s="21"/>
      <c r="Y89" s="41">
        <f t="shared" si="62"/>
        <v>0.24308679453367188</v>
      </c>
      <c r="Z89" s="24">
        <f t="shared" si="62"/>
        <v>0.28048463476387053</v>
      </c>
      <c r="AA89" s="24">
        <f t="shared" si="62"/>
        <v>0.19931283809569633</v>
      </c>
      <c r="AB89" s="24">
        <f t="shared" si="60"/>
        <v>0.16712509005574905</v>
      </c>
      <c r="AC89" s="24">
        <f t="shared" si="60"/>
        <v>0.11364969273275882</v>
      </c>
      <c r="AD89" s="24">
        <f t="shared" si="60"/>
        <v>0.28397482205418534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3.679252238238373E-2</v>
      </c>
      <c r="AJ89" s="24">
        <f t="shared" si="60"/>
        <v>0.20292934188141531</v>
      </c>
      <c r="AK89" s="24">
        <f t="shared" si="60"/>
        <v>0.28225630024814241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0.24308013289744523</v>
      </c>
      <c r="AP89" s="24">
        <f t="shared" si="45"/>
        <v>0.24365253109259344</v>
      </c>
      <c r="AQ89" s="24">
        <f t="shared" si="45"/>
        <v>0.21656722264783945</v>
      </c>
      <c r="AR89" s="24">
        <f t="shared" si="39"/>
        <v>0.21894124092384115</v>
      </c>
      <c r="AS89" s="24" t="e">
        <f t="shared" si="39"/>
        <v>#DIV/0!</v>
      </c>
      <c r="AT89" s="24">
        <f t="shared" si="39"/>
        <v>0.24600169502005365</v>
      </c>
      <c r="AU89" s="21"/>
      <c r="AV89" s="24">
        <f t="shared" si="61"/>
        <v>2.077187599584617</v>
      </c>
      <c r="AW89" s="24">
        <f t="shared" si="61"/>
        <v>2.4225328111479683</v>
      </c>
      <c r="AX89" s="24">
        <f t="shared" si="61"/>
        <v>1.767715052312576</v>
      </c>
      <c r="AY89" s="24">
        <f t="shared" si="61"/>
        <v>1.7355408184430061</v>
      </c>
      <c r="AZ89" s="24">
        <f t="shared" si="61"/>
        <v>1.509262133356625</v>
      </c>
      <c r="BA89" s="24">
        <f t="shared" si="61"/>
        <v>2.4121112326671716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1.1792623092128696</v>
      </c>
      <c r="BG89" s="24">
        <f t="shared" si="63"/>
        <v>2.1075618977366659</v>
      </c>
      <c r="BH89" s="24">
        <f t="shared" si="63"/>
        <v>1.895986696933897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2.0771993485026843</v>
      </c>
      <c r="BM89" s="24">
        <f t="shared" si="46"/>
        <v>2.1900225991640299</v>
      </c>
      <c r="BN89" s="24">
        <f t="shared" si="46"/>
        <v>2.0443251956501056</v>
      </c>
      <c r="BO89" s="24">
        <f t="shared" si="46"/>
        <v>2.0337199817351106</v>
      </c>
      <c r="BP89" s="24" t="e">
        <f t="shared" si="46"/>
        <v>#DIV/0!</v>
      </c>
      <c r="BQ89" s="24">
        <f t="shared" si="46"/>
        <v>2.0005210383742025</v>
      </c>
      <c r="BR89" s="21"/>
      <c r="BS89" s="35">
        <f t="shared" si="56"/>
        <v>45261</v>
      </c>
      <c r="BT89" s="24">
        <f t="shared" si="58"/>
        <v>8.4227106970273705E-2</v>
      </c>
      <c r="BU89" s="24">
        <f t="shared" si="49"/>
        <v>5.3342980340060631E-3</v>
      </c>
      <c r="BV89" s="24">
        <f t="shared" si="50"/>
        <v>2.2534409839078017E-2</v>
      </c>
      <c r="BW89" s="24">
        <f t="shared" si="48"/>
        <v>8.3283627572830771E-3</v>
      </c>
      <c r="BX89" s="24">
        <f t="shared" si="48"/>
        <v>2.0439377280068297E-2</v>
      </c>
      <c r="BY89" s="24">
        <f t="shared" si="48"/>
        <v>1.7311808159960172E-2</v>
      </c>
      <c r="BZ89" s="24">
        <f t="shared" si="48"/>
        <v>4.5542641203318565E-2</v>
      </c>
      <c r="CA89" s="24">
        <f t="shared" si="48"/>
        <v>2.9892399238955125E-3</v>
      </c>
      <c r="CB89" s="24">
        <f t="shared" si="48"/>
        <v>1.7763409353831555E-2</v>
      </c>
      <c r="CC89" s="24">
        <f t="shared" si="48"/>
        <v>3.9608882805086649E-4</v>
      </c>
      <c r="CD89" s="24">
        <f t="shared" si="48"/>
        <v>1.0968096804280595E-2</v>
      </c>
      <c r="CE89" s="24">
        <f t="shared" si="48"/>
        <v>7.2421264090936173E-3</v>
      </c>
      <c r="CF89" s="24">
        <f t="shared" si="57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51"/>
        <v>4264.3266972800002</v>
      </c>
      <c r="S90" s="19">
        <f t="shared" si="52"/>
        <v>4441.2822936491184</v>
      </c>
      <c r="T90" s="19">
        <f t="shared" si="53"/>
        <v>4186.3527089083709</v>
      </c>
      <c r="U90" s="19">
        <f t="shared" si="54"/>
        <v>4180.30462480185</v>
      </c>
      <c r="V90" s="19"/>
      <c r="W90" s="20">
        <f t="shared" si="55"/>
        <v>4300.9222606156127</v>
      </c>
      <c r="X90" s="21"/>
      <c r="Y90" s="41">
        <f t="shared" si="62"/>
        <v>0.24190884114252698</v>
      </c>
      <c r="Z90" s="24">
        <f t="shared" si="62"/>
        <v>0.27537634319187321</v>
      </c>
      <c r="AA90" s="24">
        <f t="shared" si="62"/>
        <v>0.23139533070627594</v>
      </c>
      <c r="AB90" s="24">
        <f t="shared" si="60"/>
        <v>0.12104353816669344</v>
      </c>
      <c r="AC90" s="24">
        <f t="shared" si="60"/>
        <v>0.18222662549907254</v>
      </c>
      <c r="AD90" s="24">
        <f t="shared" si="60"/>
        <v>0.26018099036670805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4.8225354801261222E-3</v>
      </c>
      <c r="AJ90" s="24">
        <f t="shared" si="60"/>
        <v>0.19433131468559184</v>
      </c>
      <c r="AK90" s="24">
        <f t="shared" si="60"/>
        <v>0.56956654039321686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0.24189524534284534</v>
      </c>
      <c r="AP90" s="24">
        <f t="shared" si="45"/>
        <v>0.23917766974869004</v>
      </c>
      <c r="AQ90" s="24">
        <f t="shared" si="45"/>
        <v>0.2083554615507861</v>
      </c>
      <c r="AR90" s="24">
        <f t="shared" si="39"/>
        <v>0.21076465108218145</v>
      </c>
      <c r="AS90" s="24" t="e">
        <f t="shared" si="39"/>
        <v>#DIV/0!</v>
      </c>
      <c r="AT90" s="24">
        <f t="shared" si="39"/>
        <v>0.23516539438008222</v>
      </c>
      <c r="AU90" s="21"/>
      <c r="AV90" s="24">
        <f t="shared" si="61"/>
        <v>2.609050105386808</v>
      </c>
      <c r="AW90" s="24">
        <f t="shared" si="61"/>
        <v>3.139030991421941</v>
      </c>
      <c r="AX90" s="24">
        <f t="shared" si="61"/>
        <v>2.1597867244066911</v>
      </c>
      <c r="AY90" s="24">
        <f t="shared" si="61"/>
        <v>1.951099659486784</v>
      </c>
      <c r="AZ90" s="24">
        <f t="shared" si="61"/>
        <v>1.7432070628363383</v>
      </c>
      <c r="BA90" s="24">
        <f t="shared" si="61"/>
        <v>3.0476848175672755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1.1831726222623877</v>
      </c>
      <c r="BG90" s="24">
        <f t="shared" si="63"/>
        <v>2.428522257161879</v>
      </c>
      <c r="BH90" s="24">
        <f t="shared" si="63"/>
        <v>3.2742755993504398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2.6090199185491487</v>
      </c>
      <c r="BM90" s="24">
        <f t="shared" si="46"/>
        <v>2.7385110729984121</v>
      </c>
      <c r="BN90" s="24">
        <f t="shared" si="46"/>
        <v>2.4775399495378174</v>
      </c>
      <c r="BO90" s="24">
        <f t="shared" si="46"/>
        <v>2.485985560558666</v>
      </c>
      <c r="BP90" s="24" t="e">
        <f t="shared" si="46"/>
        <v>#DIV/0!</v>
      </c>
      <c r="BQ90" s="24">
        <f t="shared" si="46"/>
        <v>2.5142725898553477</v>
      </c>
      <c r="BR90" s="21"/>
      <c r="BS90" s="35">
        <f t="shared" si="56"/>
        <v>45292</v>
      </c>
      <c r="BT90" s="24">
        <f t="shared" si="58"/>
        <v>8.5180925762425433E-2</v>
      </c>
      <c r="BU90" s="24">
        <f t="shared" si="49"/>
        <v>5.9748584951995155E-3</v>
      </c>
      <c r="BV90" s="24">
        <f t="shared" si="50"/>
        <v>1.5323645509750591E-2</v>
      </c>
      <c r="BW90" s="24">
        <f t="shared" si="48"/>
        <v>1.1963282247963987E-2</v>
      </c>
      <c r="BX90" s="24">
        <f t="shared" si="48"/>
        <v>1.9342759909966492E-2</v>
      </c>
      <c r="BY90" s="24">
        <f t="shared" si="48"/>
        <v>1.2655984974728062E-2</v>
      </c>
      <c r="BZ90" s="24">
        <f t="shared" si="48"/>
        <v>4.7294795179702552E-2</v>
      </c>
      <c r="CA90" s="24">
        <f t="shared" si="48"/>
        <v>4.4441188726817493E-3</v>
      </c>
      <c r="CB90" s="24">
        <f t="shared" si="48"/>
        <v>1.4428639955971665E-2</v>
      </c>
      <c r="CC90" s="24">
        <f t="shared" si="48"/>
        <v>4.3301093623103767E-5</v>
      </c>
      <c r="CD90" s="24">
        <f t="shared" si="48"/>
        <v>1.0164075494349818E-2</v>
      </c>
      <c r="CE90" s="24">
        <f t="shared" si="48"/>
        <v>1.5074409664358725E-2</v>
      </c>
      <c r="CF90" s="24">
        <f t="shared" si="57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51"/>
        <v>4746.6079825199995</v>
      </c>
      <c r="S91" s="19">
        <f t="shared" si="52"/>
        <v>4912.7856501282258</v>
      </c>
      <c r="T91" s="19">
        <f t="shared" si="53"/>
        <v>4638.8684780542981</v>
      </c>
      <c r="U91" s="19">
        <f t="shared" si="54"/>
        <v>4631.2557219286655</v>
      </c>
      <c r="V91" s="19"/>
      <c r="W91" s="20">
        <f t="shared" si="55"/>
        <v>4796.0017112367887</v>
      </c>
      <c r="X91" s="21"/>
      <c r="Y91" s="41">
        <f t="shared" si="62"/>
        <v>0.11310171215911047</v>
      </c>
      <c r="Z91" s="24">
        <f t="shared" si="62"/>
        <v>9.6678226880892781E-2</v>
      </c>
      <c r="AA91" s="24">
        <f t="shared" si="62"/>
        <v>0.19769783332258872</v>
      </c>
      <c r="AB91" s="24">
        <f t="shared" si="60"/>
        <v>9.2420646534346673E-2</v>
      </c>
      <c r="AC91" s="24">
        <f t="shared" si="60"/>
        <v>0.14736191501729135</v>
      </c>
      <c r="AD91" s="24">
        <f t="shared" si="60"/>
        <v>0.10603489362284346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8.1950354219988419E-2</v>
      </c>
      <c r="AJ91" s="24">
        <f t="shared" si="60"/>
        <v>0.10937899320886713</v>
      </c>
      <c r="AK91" s="24">
        <f t="shared" si="60"/>
        <v>0.22041311000606001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0.11309670188909826</v>
      </c>
      <c r="AP91" s="24">
        <f t="shared" si="45"/>
        <v>0.10616378903753554</v>
      </c>
      <c r="AQ91" s="24">
        <f t="shared" si="45"/>
        <v>0.10809308259741091</v>
      </c>
      <c r="AR91" s="24">
        <f t="shared" si="39"/>
        <v>0.10787517599825414</v>
      </c>
      <c r="AS91" s="24" t="e">
        <f t="shared" si="39"/>
        <v>#DIV/0!</v>
      </c>
      <c r="AT91" s="24">
        <f t="shared" si="39"/>
        <v>0.1151100672417904</v>
      </c>
      <c r="AU91" s="21"/>
      <c r="AV91" s="24">
        <f t="shared" si="61"/>
        <v>2.79852556887634</v>
      </c>
      <c r="AW91" s="24">
        <f t="shared" si="61"/>
        <v>3.1972913976370521</v>
      </c>
      <c r="AX91" s="24">
        <f t="shared" si="61"/>
        <v>2.6139622331974022</v>
      </c>
      <c r="AY91" s="24">
        <f t="shared" si="61"/>
        <v>2.0687647458492875</v>
      </c>
      <c r="AZ91" s="24">
        <f t="shared" si="61"/>
        <v>2.0317520985986537</v>
      </c>
      <c r="BA91" s="24">
        <f t="shared" si="61"/>
        <v>3.2632649471911934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1.2991827367766731</v>
      </c>
      <c r="BG91" s="24">
        <f t="shared" si="63"/>
        <v>2.5651093470003916</v>
      </c>
      <c r="BH91" s="24">
        <f t="shared" si="63"/>
        <v>3.9833279910947912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2.7984752405456748</v>
      </c>
      <c r="BM91" s="24">
        <f t="shared" si="46"/>
        <v>2.8872628153794939</v>
      </c>
      <c r="BN91" s="24">
        <f t="shared" si="46"/>
        <v>2.6642230309377033</v>
      </c>
      <c r="BO91" s="24">
        <f t="shared" si="46"/>
        <v>2.681590838309424</v>
      </c>
      <c r="BP91" s="24" t="e">
        <f t="shared" si="46"/>
        <v>#DIV/0!</v>
      </c>
      <c r="BQ91" s="24">
        <f t="shared" si="46"/>
        <v>2.7383845032270107</v>
      </c>
      <c r="BR91" s="21"/>
      <c r="BS91" s="35">
        <f t="shared" si="56"/>
        <v>45323</v>
      </c>
      <c r="BT91" s="24">
        <f t="shared" si="58"/>
        <v>3.0710935234395196E-2</v>
      </c>
      <c r="BU91" s="24">
        <f t="shared" si="49"/>
        <v>5.0615406181868435E-3</v>
      </c>
      <c r="BV91" s="24">
        <f t="shared" si="50"/>
        <v>1.0561418450080733E-2</v>
      </c>
      <c r="BW91" s="24">
        <f t="shared" si="48"/>
        <v>9.2094732363958258E-3</v>
      </c>
      <c r="BX91" s="24">
        <f t="shared" si="48"/>
        <v>7.9989851216046032E-3</v>
      </c>
      <c r="BY91" s="24">
        <f t="shared" si="48"/>
        <v>6.9718192148402322E-3</v>
      </c>
      <c r="BZ91" s="24">
        <f t="shared" si="48"/>
        <v>1.8483131665364357E-2</v>
      </c>
      <c r="CA91" s="24">
        <f t="shared" si="48"/>
        <v>4.5394097126387938E-3</v>
      </c>
      <c r="CB91" s="24">
        <f t="shared" si="48"/>
        <v>6.0870097277216199E-3</v>
      </c>
      <c r="CC91" s="24">
        <f t="shared" si="48"/>
        <v>5.9535213646921673E-4</v>
      </c>
      <c r="CD91" s="24">
        <f t="shared" si="48"/>
        <v>5.5016646594528177E-3</v>
      </c>
      <c r="CE91" s="24">
        <f t="shared" si="48"/>
        <v>7.3726442868928691E-3</v>
      </c>
      <c r="CF91" s="24">
        <f t="shared" si="57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51"/>
        <v>5243.1386110799995</v>
      </c>
      <c r="S92" s="19">
        <f t="shared" si="52"/>
        <v>5382.8475700407307</v>
      </c>
      <c r="T92" s="19">
        <f t="shared" si="53"/>
        <v>5046.432059473982</v>
      </c>
      <c r="U92" s="19">
        <f t="shared" si="54"/>
        <v>5021.0802187252311</v>
      </c>
      <c r="V92" s="19"/>
      <c r="W92" s="20">
        <f t="shared" si="55"/>
        <v>5298.9850879844253</v>
      </c>
      <c r="X92" s="21"/>
      <c r="Y92" s="41">
        <f t="shared" si="62"/>
        <v>0.1046066580957834</v>
      </c>
      <c r="Z92" s="24">
        <f t="shared" si="62"/>
        <v>0.10260144281721084</v>
      </c>
      <c r="AA92" s="24">
        <f t="shared" si="62"/>
        <v>0.11519249715662494</v>
      </c>
      <c r="AB92" s="24">
        <f t="shared" si="60"/>
        <v>0.13041966577381681</v>
      </c>
      <c r="AC92" s="24">
        <f t="shared" si="60"/>
        <v>0.10368959800615296</v>
      </c>
      <c r="AD92" s="24">
        <f t="shared" si="60"/>
        <v>3.2019912914319715E-2</v>
      </c>
      <c r="AE92" s="24">
        <f t="shared" si="60"/>
        <v>0.10787352476087309</v>
      </c>
      <c r="AF92" s="24">
        <f t="shared" si="60"/>
        <v>0.11485280374831497</v>
      </c>
      <c r="AG92" s="24">
        <f t="shared" si="60"/>
        <v>0.13005243959401969</v>
      </c>
      <c r="AH92" s="24">
        <f t="shared" si="60"/>
        <v>6.212506278892449E-2</v>
      </c>
      <c r="AI92" s="24">
        <f t="shared" si="60"/>
        <v>0.63973511734146649</v>
      </c>
      <c r="AJ92" s="24">
        <f t="shared" si="60"/>
        <v>0.10958002135370681</v>
      </c>
      <c r="AK92" s="24">
        <f t="shared" si="60"/>
        <v>9.2412100773243022E-2</v>
      </c>
      <c r="AL92" s="24">
        <f t="shared" si="60"/>
        <v>0.11477838351236369</v>
      </c>
      <c r="AM92" s="24">
        <f t="shared" si="60"/>
        <v>9.230716210553358E-2</v>
      </c>
      <c r="AN92" s="24">
        <f t="shared" si="60"/>
        <v>0.15022781583405775</v>
      </c>
      <c r="AO92" s="24">
        <f t="shared" si="45"/>
        <v>0.10460746503367013</v>
      </c>
      <c r="AP92" s="24">
        <f t="shared" si="45"/>
        <v>9.5681341175598789E-2</v>
      </c>
      <c r="AQ92" s="24">
        <f t="shared" si="45"/>
        <v>8.7858404123289713E-2</v>
      </c>
      <c r="AR92" s="24">
        <f t="shared" si="39"/>
        <v>8.4172526891740151E-2</v>
      </c>
      <c r="AS92" s="24" t="e">
        <f t="shared" si="39"/>
        <v>#DIV/0!</v>
      </c>
      <c r="AT92" s="24">
        <f t="shared" si="39"/>
        <v>0.1048755624021509</v>
      </c>
      <c r="AU92" s="21"/>
      <c r="AV92" s="24">
        <f t="shared" si="61"/>
        <v>2.9227222595210693</v>
      </c>
      <c r="AW92" s="24">
        <f t="shared" si="61"/>
        <v>3.2710271176381696</v>
      </c>
      <c r="AX92" s="24">
        <f t="shared" si="61"/>
        <v>2.6973876835808142</v>
      </c>
      <c r="AY92" s="24">
        <f t="shared" si="61"/>
        <v>2.2179940412260617</v>
      </c>
      <c r="AZ92" s="24">
        <f t="shared" si="61"/>
        <v>2.2082315688546617</v>
      </c>
      <c r="BA92" s="24">
        <f t="shared" si="61"/>
        <v>3.2182914773716558</v>
      </c>
      <c r="BB92" s="24">
        <f t="shared" si="61"/>
        <v>3.2338651760455326</v>
      </c>
      <c r="BC92" s="24">
        <f t="shared" si="59"/>
        <v>3.1343708612267891</v>
      </c>
      <c r="BD92" s="24">
        <f t="shared" si="59"/>
        <v>2.8667599540729909</v>
      </c>
      <c r="BE92" s="24">
        <f t="shared" si="59"/>
        <v>2.7970769709899934</v>
      </c>
      <c r="BF92" s="24">
        <f t="shared" si="63"/>
        <v>1.565740451389821</v>
      </c>
      <c r="BG92" s="24">
        <f t="shared" si="63"/>
        <v>2.7429853389307794</v>
      </c>
      <c r="BH92" s="24">
        <f t="shared" si="63"/>
        <v>4.1457762601208792</v>
      </c>
      <c r="BI92" s="24">
        <f t="shared" si="63"/>
        <v>2.3647519855076391</v>
      </c>
      <c r="BJ92" s="24">
        <f t="shared" si="63"/>
        <v>3.0704879070826152</v>
      </c>
      <c r="BK92" s="24">
        <f t="shared" si="63"/>
        <v>2.7925265474432188</v>
      </c>
      <c r="BL92" s="24">
        <f t="shared" si="46"/>
        <v>2.9226644084641742</v>
      </c>
      <c r="BM92" s="24">
        <f t="shared" si="46"/>
        <v>2.9662986942701233</v>
      </c>
      <c r="BN92" s="24">
        <f t="shared" si="46"/>
        <v>2.7433752393182993</v>
      </c>
      <c r="BO92" s="24">
        <f t="shared" si="46"/>
        <v>2.7434429591235414</v>
      </c>
      <c r="BP92" s="24" t="e">
        <f t="shared" si="46"/>
        <v>#DIV/0!</v>
      </c>
      <c r="BQ92" s="24">
        <f t="shared" si="46"/>
        <v>2.8726714783634453</v>
      </c>
      <c r="BR92" s="21"/>
      <c r="BS92" s="35">
        <f t="shared" si="56"/>
        <v>45352</v>
      </c>
      <c r="BT92" s="24">
        <f t="shared" si="58"/>
        <v>3.2111619117055755E-2</v>
      </c>
      <c r="BU92" s="24">
        <f t="shared" si="49"/>
        <v>3.1733459684552584E-3</v>
      </c>
      <c r="BV92" s="24">
        <f t="shared" si="50"/>
        <v>1.4626869255855461E-2</v>
      </c>
      <c r="BW92" s="24">
        <f t="shared" si="48"/>
        <v>6.6795976530223088E-3</v>
      </c>
      <c r="BX92" s="24">
        <f t="shared" si="48"/>
        <v>2.400160079427512E-3</v>
      </c>
      <c r="BY92" s="24">
        <f t="shared" si="48"/>
        <v>6.1417019253898258E-3</v>
      </c>
      <c r="BZ92" s="24">
        <f t="shared" si="48"/>
        <v>1.8896204794984103E-2</v>
      </c>
      <c r="CA92" s="24">
        <f t="shared" si="48"/>
        <v>2.7234358253739187E-3</v>
      </c>
      <c r="CB92" s="24">
        <f t="shared" si="48"/>
        <v>4.4510553158205431E-3</v>
      </c>
      <c r="CC92" s="24">
        <f t="shared" si="48"/>
        <v>4.5174749744489335E-3</v>
      </c>
      <c r="CD92" s="24">
        <f t="shared" si="48"/>
        <v>5.4933423044889991E-3</v>
      </c>
      <c r="CE92" s="24">
        <f t="shared" si="48"/>
        <v>3.3891181929534119E-3</v>
      </c>
      <c r="CF92" s="24">
        <f t="shared" si="57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51"/>
        <v>5686.4137309099997</v>
      </c>
      <c r="S93" s="19">
        <f t="shared" si="52"/>
        <v>5731.9669754714141</v>
      </c>
      <c r="T93" s="19">
        <f t="shared" si="53"/>
        <v>5418.487885576923</v>
      </c>
      <c r="U93" s="19">
        <f t="shared" si="54"/>
        <v>5393.3329411492732</v>
      </c>
      <c r="V93" s="19"/>
      <c r="W93" s="20">
        <f t="shared" si="55"/>
        <v>5655.0510800852962</v>
      </c>
      <c r="X93" s="21"/>
      <c r="Y93" s="41">
        <f t="shared" si="62"/>
        <v>8.4532521256315718E-2</v>
      </c>
      <c r="Z93" s="24">
        <f t="shared" si="62"/>
        <v>5.5299380588997638E-2</v>
      </c>
      <c r="AA93" s="24">
        <f t="shared" si="62"/>
        <v>6.3701994877591206E-2</v>
      </c>
      <c r="AB93" s="24">
        <f t="shared" si="60"/>
        <v>6.7256759971791258E-2</v>
      </c>
      <c r="AC93" s="24">
        <f t="shared" si="60"/>
        <v>0.39271042299143843</v>
      </c>
      <c r="AD93" s="24">
        <f t="shared" si="60"/>
        <v>8.0601804546019729E-2</v>
      </c>
      <c r="AE93" s="24">
        <f t="shared" si="60"/>
        <v>8.5601537604764522E-2</v>
      </c>
      <c r="AF93" s="24">
        <f t="shared" si="60"/>
        <v>3.608794208039634E-2</v>
      </c>
      <c r="AG93" s="24">
        <f t="shared" si="60"/>
        <v>0.13798583477202508</v>
      </c>
      <c r="AH93" s="24">
        <f t="shared" si="60"/>
        <v>7.9595442821725815E-2</v>
      </c>
      <c r="AI93" s="24">
        <f t="shared" si="60"/>
        <v>0.12296172872828093</v>
      </c>
      <c r="AJ93" s="24">
        <f t="shared" si="60"/>
        <v>7.1357188826647988E-2</v>
      </c>
      <c r="AK93" s="24">
        <f t="shared" si="60"/>
        <v>7.3066210525853492E-2</v>
      </c>
      <c r="AL93" s="24">
        <f t="shared" si="60"/>
        <v>8.9050265060302225E-2</v>
      </c>
      <c r="AM93" s="24">
        <f t="shared" si="60"/>
        <v>5.8442793965530093E-2</v>
      </c>
      <c r="AN93" s="24">
        <f t="shared" si="60"/>
        <v>0.18783049262952756</v>
      </c>
      <c r="AO93" s="24">
        <f t="shared" si="45"/>
        <v>8.4543849154255613E-2</v>
      </c>
      <c r="AP93" s="24">
        <f t="shared" si="45"/>
        <v>6.4857754355478026E-2</v>
      </c>
      <c r="AQ93" s="24">
        <f t="shared" si="45"/>
        <v>7.3726510476735285E-2</v>
      </c>
      <c r="AR93" s="24">
        <f t="shared" si="39"/>
        <v>7.4137975536776146E-2</v>
      </c>
      <c r="AS93" s="24" t="e">
        <f t="shared" si="39"/>
        <v>#DIV/0!</v>
      </c>
      <c r="AT93" s="24">
        <f t="shared" si="39"/>
        <v>6.719513004636668E-2</v>
      </c>
      <c r="AU93" s="21"/>
      <c r="AV93" s="24">
        <f t="shared" si="61"/>
        <v>2.9351991428367974</v>
      </c>
      <c r="AW93" s="24">
        <f t="shared" si="61"/>
        <v>3.1031290135529259</v>
      </c>
      <c r="AX93" s="24">
        <f t="shared" si="61"/>
        <v>2.8289266736283021</v>
      </c>
      <c r="AY93" s="24">
        <f t="shared" si="61"/>
        <v>2.1299381387676566</v>
      </c>
      <c r="AZ93" s="24">
        <f t="shared" si="61"/>
        <v>3.1860751362068855</v>
      </c>
      <c r="BA93" s="24">
        <f t="shared" si="61"/>
        <v>3.1915492037810456</v>
      </c>
      <c r="BB93" s="24">
        <f t="shared" si="61"/>
        <v>3.3573947367792396</v>
      </c>
      <c r="BC93" s="24">
        <f t="shared" si="59"/>
        <v>2.9951552297919668</v>
      </c>
      <c r="BD93" s="24">
        <f t="shared" si="59"/>
        <v>3.1805847554456461</v>
      </c>
      <c r="BE93" s="24">
        <f t="shared" si="59"/>
        <v>2.825856931278786</v>
      </c>
      <c r="BF93" s="24">
        <f t="shared" si="63"/>
        <v>1.8094274849537424</v>
      </c>
      <c r="BG93" s="24">
        <f t="shared" si="63"/>
        <v>2.6811566935885689</v>
      </c>
      <c r="BH93" s="24">
        <f t="shared" si="63"/>
        <v>4.1853506896136548</v>
      </c>
      <c r="BI93" s="24">
        <f t="shared" si="63"/>
        <v>2.2974039068579826</v>
      </c>
      <c r="BJ93" s="24">
        <f t="shared" si="63"/>
        <v>2.9769661262695384</v>
      </c>
      <c r="BK93" s="24">
        <f t="shared" si="63"/>
        <v>3.2934490372365266</v>
      </c>
      <c r="BL93" s="24">
        <f t="shared" si="46"/>
        <v>2.9351803984639502</v>
      </c>
      <c r="BM93" s="24">
        <f t="shared" si="46"/>
        <v>2.8780467026119352</v>
      </c>
      <c r="BN93" s="24">
        <f t="shared" si="46"/>
        <v>2.6988252916526552</v>
      </c>
      <c r="BO93" s="24">
        <f t="shared" si="46"/>
        <v>2.7019029894758688</v>
      </c>
      <c r="BP93" s="24" t="e">
        <f t="shared" si="46"/>
        <v>#DIV/0!</v>
      </c>
      <c r="BQ93" s="24">
        <f t="shared" si="46"/>
        <v>2.8406034674214951</v>
      </c>
      <c r="BR93" s="21"/>
      <c r="BS93" s="35">
        <f t="shared" si="56"/>
        <v>45383</v>
      </c>
      <c r="BT93" s="24">
        <f t="shared" si="58"/>
        <v>1.7275869010813436E-2</v>
      </c>
      <c r="BU93" s="24">
        <f t="shared" si="49"/>
        <v>1.7716929005295535E-3</v>
      </c>
      <c r="BV93" s="24">
        <f t="shared" si="50"/>
        <v>7.7192709638765934E-3</v>
      </c>
      <c r="BW93" s="24">
        <f t="shared" si="48"/>
        <v>2.5277075963548373E-2</v>
      </c>
      <c r="BX93" s="24">
        <f t="shared" si="48"/>
        <v>5.6447569534387064E-3</v>
      </c>
      <c r="BY93" s="24">
        <f t="shared" si="48"/>
        <v>4.8880761000651522E-3</v>
      </c>
      <c r="BZ93" s="24">
        <f t="shared" ref="BZ93:CE95" si="64">(I93-I92)/$B92*I$3</f>
        <v>5.9924576911517986E-3</v>
      </c>
      <c r="CA93" s="24">
        <f t="shared" si="64"/>
        <v>2.9561338098463802E-3</v>
      </c>
      <c r="CB93" s="24">
        <f t="shared" si="64"/>
        <v>5.4834306395106502E-3</v>
      </c>
      <c r="CC93" s="24">
        <f t="shared" si="64"/>
        <v>1.2889366286447711E-3</v>
      </c>
      <c r="CD93" s="24">
        <f t="shared" si="64"/>
        <v>3.5933042018745326E-3</v>
      </c>
      <c r="CE93" s="24">
        <f t="shared" si="64"/>
        <v>2.6500453205895334E-3</v>
      </c>
      <c r="CF93" s="24">
        <f t="shared" si="57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51"/>
        <v>5943.4627269600005</v>
      </c>
      <c r="S94" s="19">
        <f t="shared" si="52"/>
        <v>5997.2238935284367</v>
      </c>
      <c r="T94" s="19">
        <f t="shared" si="53"/>
        <v>5686.7353118495466</v>
      </c>
      <c r="U94" s="19">
        <f t="shared" si="54"/>
        <v>5642.1812141017172</v>
      </c>
      <c r="V94" s="19"/>
      <c r="W94" s="20">
        <f t="shared" si="55"/>
        <v>5926.7205613016877</v>
      </c>
      <c r="X94" s="21"/>
      <c r="Y94" s="41">
        <f t="shared" si="62"/>
        <v>4.520328397786022E-2</v>
      </c>
      <c r="Z94" s="24">
        <f t="shared" si="62"/>
        <v>4.0650645815567765E-2</v>
      </c>
      <c r="AA94" s="24">
        <f t="shared" si="62"/>
        <v>6.908795548451252E-2</v>
      </c>
      <c r="AB94" s="24">
        <f t="shared" si="60"/>
        <v>5.0570595993030487E-2</v>
      </c>
      <c r="AC94" s="24">
        <f t="shared" si="60"/>
        <v>2.1382035242116126E-2</v>
      </c>
      <c r="AD94" s="24">
        <f t="shared" si="60"/>
        <v>2.5983265418936474E-2</v>
      </c>
      <c r="AE94" s="24">
        <f t="shared" si="60"/>
        <v>2.5296919146142738E-2</v>
      </c>
      <c r="AF94" s="24">
        <f t="shared" si="60"/>
        <v>4.8877627010109448E-2</v>
      </c>
      <c r="AG94" s="24">
        <f t="shared" si="60"/>
        <v>0.10357028972968219</v>
      </c>
      <c r="AH94" s="24">
        <f t="shared" si="60"/>
        <v>6.6234746007683309E-2</v>
      </c>
      <c r="AI94" s="24">
        <f t="shared" si="60"/>
        <v>9.08403569838383E-2</v>
      </c>
      <c r="AJ94" s="24">
        <f t="shared" si="60"/>
        <v>6.8938424839243728E-2</v>
      </c>
      <c r="AK94" s="24">
        <f t="shared" si="60"/>
        <v>3.2988316561909814E-2</v>
      </c>
      <c r="AL94" s="24">
        <f t="shared" si="60"/>
        <v>5.5996182506944381E-2</v>
      </c>
      <c r="AM94" s="24">
        <f t="shared" si="60"/>
        <v>3.8803421567528806E-2</v>
      </c>
      <c r="AN94" s="24">
        <f t="shared" si="60"/>
        <v>6.167400970831749E-2</v>
      </c>
      <c r="AO94" s="24">
        <f t="shared" si="45"/>
        <v>4.5204061507649884E-2</v>
      </c>
      <c r="AP94" s="24">
        <f t="shared" si="45"/>
        <v>4.6276770119598742E-2</v>
      </c>
      <c r="AQ94" s="24">
        <f t="shared" si="45"/>
        <v>4.9505956631674231E-2</v>
      </c>
      <c r="AR94" s="24">
        <f t="shared" si="39"/>
        <v>4.6139979798728303E-2</v>
      </c>
      <c r="AS94" s="24" t="e">
        <f t="shared" si="39"/>
        <v>#DIV/0!</v>
      </c>
      <c r="AT94" s="24">
        <f t="shared" si="39"/>
        <v>4.804014629913711E-2</v>
      </c>
      <c r="AU94" s="21"/>
      <c r="AV94" s="24">
        <f t="shared" si="61"/>
        <v>2.8343312265861731</v>
      </c>
      <c r="AW94" s="24">
        <f t="shared" si="61"/>
        <v>3.0002752802316772</v>
      </c>
      <c r="AX94" s="24">
        <f t="shared" si="61"/>
        <v>2.7757321962340891</v>
      </c>
      <c r="AY94" s="24">
        <f t="shared" si="61"/>
        <v>2.0891078306047302</v>
      </c>
      <c r="AZ94" s="24">
        <f t="shared" si="61"/>
        <v>2.9759188752660473</v>
      </c>
      <c r="BA94" s="24">
        <f t="shared" si="61"/>
        <v>2.9595612813397096</v>
      </c>
      <c r="BB94" s="24">
        <f t="shared" si="61"/>
        <v>3.0487945615554466</v>
      </c>
      <c r="BC94" s="24">
        <f t="shared" si="59"/>
        <v>2.9516794436757698</v>
      </c>
      <c r="BD94" s="24">
        <f t="shared" si="59"/>
        <v>3.2782619943241986</v>
      </c>
      <c r="BE94" s="24">
        <f t="shared" si="59"/>
        <v>2.7061992624781883</v>
      </c>
      <c r="BF94" s="24">
        <f t="shared" si="63"/>
        <v>1.9482895508392106</v>
      </c>
      <c r="BG94" s="24">
        <f t="shared" si="63"/>
        <v>2.6398598725943274</v>
      </c>
      <c r="BH94" s="24">
        <f t="shared" si="63"/>
        <v>4.061235766196468</v>
      </c>
      <c r="BI94" s="24">
        <f t="shared" si="63"/>
        <v>2.2481003124155836</v>
      </c>
      <c r="BJ94" s="24">
        <f t="shared" si="63"/>
        <v>2.8520555231838829</v>
      </c>
      <c r="BK94" s="24">
        <f t="shared" si="63"/>
        <v>3.2438772510953005</v>
      </c>
      <c r="BL94" s="24">
        <f t="shared" si="46"/>
        <v>2.8343105720294695</v>
      </c>
      <c r="BM94" s="24">
        <f t="shared" si="46"/>
        <v>2.7798686549063096</v>
      </c>
      <c r="BN94" s="24">
        <f t="shared" si="46"/>
        <v>2.6026183632545195</v>
      </c>
      <c r="BO94" s="24">
        <f t="shared" si="46"/>
        <v>2.5961062615962498</v>
      </c>
      <c r="BP94" s="24" t="e">
        <f t="shared" si="46"/>
        <v>#DIV/0!</v>
      </c>
      <c r="BQ94" s="24">
        <f t="shared" si="46"/>
        <v>2.7486880502666535</v>
      </c>
      <c r="BR94" s="21"/>
      <c r="BS94" s="35">
        <f t="shared" si="56"/>
        <v>45413</v>
      </c>
      <c r="BT94" s="24">
        <f t="shared" si="58"/>
        <v>1.2357203223976551E-2</v>
      </c>
      <c r="BU94" s="24">
        <f t="shared" si="49"/>
        <v>1.8845824701990246E-3</v>
      </c>
      <c r="BV94" s="24">
        <f t="shared" si="50"/>
        <v>5.7116916138111916E-3</v>
      </c>
      <c r="BW94" s="24">
        <f t="shared" ref="BW94:BW108" si="65">(F94-F93)/$B93*F$3</f>
        <v>1.7673464540650754E-3</v>
      </c>
      <c r="BX94" s="24">
        <f t="shared" ref="BX94:BX108" si="66">(G94-G93)/$B93*G$3</f>
        <v>1.8130814759041854E-3</v>
      </c>
      <c r="BY94" s="24">
        <f t="shared" ref="BY94:BY108" si="67">(H94-H93)/$B93*H$3</f>
        <v>1.4459454062649595E-3</v>
      </c>
      <c r="BZ94" s="24">
        <f t="shared" si="64"/>
        <v>7.7536646256725376E-3</v>
      </c>
      <c r="CA94" s="24">
        <f t="shared" si="64"/>
        <v>2.3281933859072806E-3</v>
      </c>
      <c r="CB94" s="24">
        <f t="shared" si="64"/>
        <v>4.5422233924704942E-3</v>
      </c>
      <c r="CC94" s="24">
        <f t="shared" si="64"/>
        <v>9.859679851866403E-4</v>
      </c>
      <c r="CD94" s="24">
        <f t="shared" si="64"/>
        <v>3.4293303069601552E-3</v>
      </c>
      <c r="CE94" s="24">
        <f t="shared" si="64"/>
        <v>1.1838067475305634E-3</v>
      </c>
      <c r="CF94" s="24">
        <f t="shared" si="57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51"/>
        <v>6237.8949606600008</v>
      </c>
      <c r="S95" s="19">
        <f t="shared" si="52"/>
        <v>6230.7945464474287</v>
      </c>
      <c r="T95" s="19">
        <f t="shared" si="53"/>
        <v>5884.6262193156099</v>
      </c>
      <c r="U95" s="19">
        <f t="shared" si="54"/>
        <v>5796.8743226882434</v>
      </c>
      <c r="V95" s="19"/>
      <c r="W95" s="20">
        <f t="shared" si="55"/>
        <v>6139.1010901353611</v>
      </c>
      <c r="X95" s="21"/>
      <c r="Y95" s="41">
        <f t="shared" si="62"/>
        <v>4.9534044474444983E-2</v>
      </c>
      <c r="Z95" s="24">
        <f t="shared" si="62"/>
        <v>4.4769726747667882E-2</v>
      </c>
      <c r="AA95" s="24">
        <f t="shared" si="62"/>
        <v>2.6072339842124981E-2</v>
      </c>
      <c r="AB95" s="24">
        <f t="shared" si="60"/>
        <v>3.0844511565060184E-2</v>
      </c>
      <c r="AC95" s="24">
        <f t="shared" si="60"/>
        <v>0.14977345175091128</v>
      </c>
      <c r="AD95" s="24">
        <f t="shared" si="60"/>
        <v>2.3365238630886909E-2</v>
      </c>
      <c r="AE95" s="24">
        <f t="shared" si="60"/>
        <v>5.3547428023910326E-2</v>
      </c>
      <c r="AF95" s="24">
        <f t="shared" si="60"/>
        <v>4.0816906605593894E-2</v>
      </c>
      <c r="AG95" s="24">
        <f t="shared" si="60"/>
        <v>4.3656149615866946E-2</v>
      </c>
      <c r="AH95" s="24">
        <f t="shared" si="60"/>
        <v>2.1172239742022203E-2</v>
      </c>
      <c r="AI95" s="24">
        <f t="shared" si="60"/>
        <v>7.533643250607458E-2</v>
      </c>
      <c r="AJ95" s="24">
        <f t="shared" si="60"/>
        <v>7.6504301912714068E-2</v>
      </c>
      <c r="AK95" s="24">
        <f t="shared" si="60"/>
        <v>3.6590820822842929E-2</v>
      </c>
      <c r="AL95" s="24">
        <f t="shared" si="60"/>
        <v>6.8102625639287151E-2</v>
      </c>
      <c r="AM95" s="24">
        <f t="shared" si="60"/>
        <v>3.3898500639989226E-2</v>
      </c>
      <c r="AN95" s="24">
        <f t="shared" si="60"/>
        <v>9.3515972291452698E-2</v>
      </c>
      <c r="AO95" s="24">
        <f t="shared" si="45"/>
        <v>4.9538837412815395E-2</v>
      </c>
      <c r="AP95" s="24">
        <f t="shared" si="45"/>
        <v>3.8946462074066712E-2</v>
      </c>
      <c r="AQ95" s="24">
        <f t="shared" si="45"/>
        <v>3.4798684414538261E-2</v>
      </c>
      <c r="AR95" s="24">
        <f t="shared" si="39"/>
        <v>2.7417252781583024E-2</v>
      </c>
      <c r="AS95" s="24" t="e">
        <f t="shared" si="39"/>
        <v>#DIV/0!</v>
      </c>
      <c r="AT95" s="24">
        <f t="shared" si="39"/>
        <v>3.5834409035648607E-2</v>
      </c>
      <c r="AU95" s="21"/>
      <c r="AV95" s="24">
        <f t="shared" si="61"/>
        <v>2.7687760987459913</v>
      </c>
      <c r="AW95" s="24">
        <f t="shared" si="61"/>
        <v>2.9550357256922113</v>
      </c>
      <c r="AX95" s="24">
        <f t="shared" si="61"/>
        <v>2.7221107671332465</v>
      </c>
      <c r="AY95" s="24">
        <f t="shared" si="61"/>
        <v>2.0142441272440776</v>
      </c>
      <c r="AZ95" s="24">
        <f t="shared" si="61"/>
        <v>3.0200466211738028</v>
      </c>
      <c r="BA95" s="24">
        <f t="shared" si="61"/>
        <v>2.7776868559620862</v>
      </c>
      <c r="BB95" s="24">
        <f t="shared" si="61"/>
        <v>2.9425654822381859</v>
      </c>
      <c r="BC95" s="24">
        <f t="shared" si="59"/>
        <v>2.87736532458959</v>
      </c>
      <c r="BD95" s="24">
        <f t="shared" si="59"/>
        <v>3.2041658259620807</v>
      </c>
      <c r="BE95" s="24">
        <f t="shared" si="59"/>
        <v>2.5142632483539762</v>
      </c>
      <c r="BF95" s="24">
        <f t="shared" si="63"/>
        <v>2.0874626401146106</v>
      </c>
      <c r="BG95" s="24">
        <f t="shared" si="63"/>
        <v>2.6515858999180004</v>
      </c>
      <c r="BH95" s="24">
        <f t="shared" si="63"/>
        <v>3.9191388337717186</v>
      </c>
      <c r="BI95" s="24">
        <f t="shared" si="63"/>
        <v>2.2835721597782057</v>
      </c>
      <c r="BJ95" s="24">
        <f t="shared" si="63"/>
        <v>2.7394808098786942</v>
      </c>
      <c r="BK95" s="24">
        <f t="shared" si="63"/>
        <v>3.2661792257586653</v>
      </c>
      <c r="BL95" s="24">
        <f t="shared" si="46"/>
        <v>2.7687620877382355</v>
      </c>
      <c r="BM95" s="24">
        <f t="shared" si="46"/>
        <v>2.699933821910339</v>
      </c>
      <c r="BN95" s="24">
        <f t="shared" si="46"/>
        <v>2.4946389741811346</v>
      </c>
      <c r="BO95" s="24">
        <f t="shared" si="46"/>
        <v>2.4670051658002641</v>
      </c>
      <c r="BP95" s="24" t="e">
        <f t="shared" si="46"/>
        <v>#DIV/0!</v>
      </c>
      <c r="BQ95" s="24">
        <f t="shared" si="46"/>
        <v>2.6471022160656621</v>
      </c>
      <c r="BR95" s="21"/>
      <c r="BS95" s="35">
        <f t="shared" si="56"/>
        <v>45444</v>
      </c>
      <c r="BT95" s="24">
        <f t="shared" si="58"/>
        <v>1.3550064908549436E-2</v>
      </c>
      <c r="BU95" s="24">
        <f t="shared" si="49"/>
        <v>7.2745391550195655E-4</v>
      </c>
      <c r="BV95" s="24">
        <f t="shared" si="50"/>
        <v>3.501620306101039E-3</v>
      </c>
      <c r="BW95" s="24">
        <f t="shared" si="65"/>
        <v>1.2097480759533841E-2</v>
      </c>
      <c r="BX95" s="24">
        <f t="shared" si="66"/>
        <v>1.6004176177608412E-3</v>
      </c>
      <c r="BY95" s="24">
        <f t="shared" si="67"/>
        <v>3.0024222217099931E-3</v>
      </c>
      <c r="BZ95" s="24">
        <f t="shared" si="64"/>
        <v>6.4977207557785398E-3</v>
      </c>
      <c r="CA95" s="24">
        <f t="shared" si="64"/>
        <v>1.0361640576668023E-3</v>
      </c>
      <c r="CB95" s="24">
        <f t="shared" si="64"/>
        <v>1.4811583212376753E-3</v>
      </c>
      <c r="CC95" s="24">
        <f t="shared" si="64"/>
        <v>8.5339376030626579E-4</v>
      </c>
      <c r="CD95" s="24">
        <f t="shared" si="64"/>
        <v>3.8921156950013189E-3</v>
      </c>
      <c r="CE95" s="24">
        <f t="shared" si="64"/>
        <v>1.2977392900220461E-3</v>
      </c>
      <c r="CF95" s="24">
        <f t="shared" si="57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:R108" si="68">+SUMPRODUCT($C$3:$N$3,C96:N96)</f>
        <v>6497.4696301799995</v>
      </c>
      <c r="S96" s="19">
        <f t="shared" si="52"/>
        <v>6484.0791951878118</v>
      </c>
      <c r="T96" s="19">
        <f t="shared" si="53"/>
        <v>6138.0280441742079</v>
      </c>
      <c r="U96" s="19">
        <f t="shared" si="54"/>
        <v>6023.9005333553505</v>
      </c>
      <c r="V96" s="19"/>
      <c r="W96" s="20">
        <f t="shared" si="55"/>
        <v>6363.8676952160213</v>
      </c>
      <c r="X96" s="21"/>
      <c r="Y96" s="41">
        <f t="shared" ref="Y96:Y108" si="69">+B96/B95-1</f>
        <v>4.1609773460840715E-2</v>
      </c>
      <c r="Z96" s="24">
        <f t="shared" ref="Z96:Z108" si="70">+C96/C95-1</f>
        <v>3.664275969209152E-2</v>
      </c>
      <c r="AA96" s="24">
        <f t="shared" ref="AA96:AA108" si="71">+D96/D95-1</f>
        <v>5.5430463363656646E-2</v>
      </c>
      <c r="AB96" s="24">
        <f t="shared" ref="AB96:AB108" si="72">+E96/E95-1</f>
        <v>3.2225868700463289E-2</v>
      </c>
      <c r="AC96" s="24">
        <f t="shared" ref="AC96:AC108" si="73">+F96/F95-1</f>
        <v>7.1015895500203374E-2</v>
      </c>
      <c r="AD96" s="24">
        <f t="shared" ref="AD96:AD108" si="74">+G96/G95-1</f>
        <v>3.560219250534491E-2</v>
      </c>
      <c r="AE96" s="24">
        <f t="shared" ref="AE96:AE108" si="75">+H96/H95-1</f>
        <v>5.3509572729591337E-2</v>
      </c>
      <c r="AF96" s="24">
        <f t="shared" ref="AF96:AF108" si="76">+I96/I95-1</f>
        <v>2.1917084518972008E-2</v>
      </c>
      <c r="AG96" s="24">
        <f t="shared" ref="AG96:AG108" si="77">+J96/J95-1</f>
        <v>6.0661660393061867E-2</v>
      </c>
      <c r="AH96" s="24">
        <f t="shared" ref="AH96:AH108" si="78">+K96/K95-1</f>
        <v>5.5855588419962521E-2</v>
      </c>
      <c r="AI96" s="24">
        <f t="shared" ref="AI96:AI108" si="79">+L96/L95-1</f>
        <v>4.3795735064918517E-2</v>
      </c>
      <c r="AJ96" s="24">
        <f t="shared" ref="AJ96:AJ108" si="80">+M96/M95-1</f>
        <v>6.4081995444593476E-2</v>
      </c>
      <c r="AK96" s="24">
        <f t="shared" ref="AK96:AK108" si="81">+N96/N95-1</f>
        <v>3.5602287175529712E-2</v>
      </c>
      <c r="AL96" s="24">
        <f t="shared" ref="AL96:AL108" si="82">+O96/O95-1</f>
        <v>4.6330516013617595E-2</v>
      </c>
      <c r="AM96" s="24">
        <f t="shared" ref="AM96:AM108" si="83">+P96/P95-1</f>
        <v>3.6974899834536723E-2</v>
      </c>
      <c r="AN96" s="24">
        <f t="shared" ref="AN96:AN108" si="84">+Q96/Q95-1</f>
        <v>5.4307460778885597E-2</v>
      </c>
      <c r="AO96" s="24">
        <f t="shared" ref="AO96:AO108" si="85">+R96/R95-1</f>
        <v>4.1612542557551313E-2</v>
      </c>
      <c r="AP96" s="24">
        <f t="shared" ref="AP96:AP108" si="86">+S96/S95-1</f>
        <v>4.0650457474126878E-2</v>
      </c>
      <c r="AQ96" s="24">
        <f t="shared" ref="AQ96:AQ108" si="87">+T96/T95-1</f>
        <v>4.3061668730434599E-2</v>
      </c>
      <c r="AR96" s="24">
        <f t="shared" ref="AR96:AR108" si="88">+U96/U95-1</f>
        <v>3.9163555742196321E-2</v>
      </c>
      <c r="AS96" s="24" t="e">
        <f t="shared" ref="AS96:AS108" si="89">+V96/V95-1</f>
        <v>#DIV/0!</v>
      </c>
      <c r="AT96" s="24">
        <f t="shared" ref="AT96:AT108" si="90">+W96/W95-1</f>
        <v>3.6612299061474562E-2</v>
      </c>
      <c r="AU96" s="21"/>
      <c r="AV96" s="24">
        <f t="shared" ref="AV96:AV108" si="91">+B96/B84-1</f>
        <v>2.6416154430970709</v>
      </c>
      <c r="AW96" s="24">
        <f t="shared" ref="AW96:AW108" si="92">+C96/C84-1</f>
        <v>2.8297522934661865</v>
      </c>
      <c r="AX96" s="24">
        <f t="shared" ref="AX96:AX108" si="93">+D96/D84-1</f>
        <v>2.559131651536096</v>
      </c>
      <c r="AY96" s="24">
        <f t="shared" ref="AY96:AY108" si="94">+E96/E84-1</f>
        <v>1.9390055485902185</v>
      </c>
      <c r="AZ96" s="24">
        <f t="shared" ref="AZ96:AZ108" si="95">+F96/F84-1</f>
        <v>3.0677495801083499</v>
      </c>
      <c r="BA96" s="24">
        <f t="shared" ref="BA96:BA108" si="96">+G96/G84-1</f>
        <v>2.5772012747170296</v>
      </c>
      <c r="BB96" s="24">
        <f t="shared" ref="BB96:BB108" si="97">+H96/H84-1</f>
        <v>2.7889486946453088</v>
      </c>
      <c r="BC96" s="24">
        <f t="shared" ref="BC96:BC108" si="98">+I96/I84-1</f>
        <v>2.616653965816846</v>
      </c>
      <c r="BD96" s="24">
        <f t="shared" ref="BD96:BD108" si="99">+J96/J84-1</f>
        <v>2.9703049948648315</v>
      </c>
      <c r="BE96" s="24">
        <f t="shared" ref="BE96:BE108" si="100">+K96/K84-1</f>
        <v>2.4071560237837719</v>
      </c>
      <c r="BF96" s="24">
        <f t="shared" ref="BF96:BF108" si="101">+L96/L84-1</f>
        <v>2.1083194271608265</v>
      </c>
      <c r="BG96" s="24">
        <f t="shared" ref="BG96:BG108" si="102">+M96/M84-1</f>
        <v>2.629531664620687</v>
      </c>
      <c r="BH96" s="24">
        <f t="shared" ref="BH96:BH108" si="103">+N96/N84-1</f>
        <v>3.6887284024682279</v>
      </c>
      <c r="BI96" s="24">
        <f t="shared" ref="BI96:BI108" si="104">+O96/O84-1</f>
        <v>2.2147847731501722</v>
      </c>
      <c r="BJ96" s="24">
        <f t="shared" ref="BJ96:BJ108" si="105">+P96/P84-1</f>
        <v>2.5969115378191798</v>
      </c>
      <c r="BK96" s="24">
        <f t="shared" ref="BK96:BK108" si="106">+Q96/Q84-1</f>
        <v>3.1456296107683421</v>
      </c>
      <c r="BL96" s="24">
        <f t="shared" ref="BL96:BL108" si="107">+R96/R84-1</f>
        <v>2.6416160942027713</v>
      </c>
      <c r="BM96" s="24">
        <f t="shared" ref="BM96:BM108" si="108">+S96/S84-1</f>
        <v>2.5838101211712603</v>
      </c>
      <c r="BN96" s="24">
        <f t="shared" ref="BN96:BN108" si="109">+T96/T84-1</f>
        <v>2.3903137818085032</v>
      </c>
      <c r="BO96" s="24">
        <f t="shared" ref="BO96:BO108" si="110">+U96/U84-1</f>
        <v>2.3484067015271091</v>
      </c>
      <c r="BP96" s="24" t="e">
        <f t="shared" ref="BP96:BP108" si="111">+V96/V84-1</f>
        <v>#DIV/0!</v>
      </c>
      <c r="BQ96" s="24">
        <f t="shared" ref="BQ96:BQ108" si="112">+W96/W84-1</f>
        <v>2.4868570375783441</v>
      </c>
      <c r="BR96" s="21"/>
      <c r="BS96" s="35">
        <f t="shared" ref="BS96:BS108" si="113">+A96</f>
        <v>45474</v>
      </c>
      <c r="BT96" s="24">
        <f t="shared" si="58"/>
        <v>1.1040002092336219E-2</v>
      </c>
      <c r="BU96" s="24">
        <f t="shared" si="49"/>
        <v>1.5120126902147121E-3</v>
      </c>
      <c r="BV96" s="24">
        <f t="shared" si="50"/>
        <v>3.5932912538422443E-3</v>
      </c>
      <c r="BW96" s="24">
        <f t="shared" si="65"/>
        <v>6.2839311047483944E-3</v>
      </c>
      <c r="BX96" s="24">
        <f t="shared" si="66"/>
        <v>2.3777926324244241E-3</v>
      </c>
      <c r="BY96" s="24">
        <f t="shared" si="67"/>
        <v>3.0117727095747616E-3</v>
      </c>
      <c r="BZ96" s="24">
        <f t="shared" ref="BZ96:BZ108" si="114">(I96-I95)/$B95*I$3</f>
        <v>3.4600433933730619E-3</v>
      </c>
      <c r="CA96" s="24">
        <f t="shared" ref="CA96:CA108" si="115">(J96-J95)/$B95*J$3</f>
        <v>1.4317206650358869E-3</v>
      </c>
      <c r="CB96" s="24">
        <f t="shared" ref="CB96:CB108" si="116">(K96-K95)/$B95*K$3</f>
        <v>3.8019270589665652E-3</v>
      </c>
      <c r="CC96" s="24">
        <f t="shared" ref="CC96:CC108" si="117">(L96-L95)/$B95*L$3</f>
        <v>5.0830462542885563E-4</v>
      </c>
      <c r="CD96" s="24">
        <f t="shared" ref="CD96:CD108" si="118">(M96-M95)/$B95*M$3</f>
        <v>3.3439143923491448E-3</v>
      </c>
      <c r="CE96" s="24">
        <f t="shared" ref="CE96:CE108" si="119">(N96-N95)/$B95*N$3</f>
        <v>1.2471078950392332E-3</v>
      </c>
      <c r="CF96" s="24">
        <f t="shared" ref="CF96:CF108" si="120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si="68"/>
        <v>6797.1429973499999</v>
      </c>
      <c r="S97" s="19">
        <f t="shared" si="52"/>
        <v>6764.3630120380139</v>
      </c>
      <c r="T97" s="19">
        <f t="shared" si="53"/>
        <v>6381.0370117081447</v>
      </c>
      <c r="U97" s="19">
        <f t="shared" si="54"/>
        <v>6231.412173381771</v>
      </c>
      <c r="V97" s="19"/>
      <c r="W97" s="20">
        <f t="shared" si="55"/>
        <v>6602.3407816984991</v>
      </c>
      <c r="X97" s="21"/>
      <c r="Y97" s="41">
        <f t="shared" si="69"/>
        <v>4.6117444825600984E-2</v>
      </c>
      <c r="Z97" s="24">
        <f t="shared" si="70"/>
        <v>4.8407481951249887E-2</v>
      </c>
      <c r="AA97" s="24">
        <f t="shared" si="71"/>
        <v>3.095887333324665E-2</v>
      </c>
      <c r="AB97" s="24">
        <f t="shared" si="72"/>
        <v>3.0497640933120573E-2</v>
      </c>
      <c r="AC97" s="24">
        <f t="shared" si="73"/>
        <v>8.136181405401155E-2</v>
      </c>
      <c r="AD97" s="24">
        <f t="shared" si="74"/>
        <v>4.4587488263999608E-2</v>
      </c>
      <c r="AE97" s="24">
        <f t="shared" si="75"/>
        <v>3.197673901207998E-2</v>
      </c>
      <c r="AF97" s="24">
        <f t="shared" si="76"/>
        <v>3.6513506551931085E-2</v>
      </c>
      <c r="AG97" s="24">
        <f t="shared" si="77"/>
        <v>5.3055341164500502E-2</v>
      </c>
      <c r="AH97" s="24">
        <f t="shared" si="78"/>
        <v>3.541000010589479E-2</v>
      </c>
      <c r="AI97" s="24">
        <f t="shared" si="79"/>
        <v>0.11796534132679426</v>
      </c>
      <c r="AJ97" s="24">
        <f t="shared" si="80"/>
        <v>6.6672837315354894E-2</v>
      </c>
      <c r="AK97" s="24">
        <f t="shared" si="81"/>
        <v>2.5743791802638194E-2</v>
      </c>
      <c r="AL97" s="24">
        <f t="shared" si="82"/>
        <v>4.7083610375416196E-2</v>
      </c>
      <c r="AM97" s="24">
        <f t="shared" si="83"/>
        <v>4.298529822144781E-2</v>
      </c>
      <c r="AN97" s="24">
        <f t="shared" si="84"/>
        <v>5.5888141590498597E-2</v>
      </c>
      <c r="AO97" s="24">
        <f t="shared" si="85"/>
        <v>4.6121549499523962E-2</v>
      </c>
      <c r="AP97" s="24">
        <f t="shared" si="86"/>
        <v>4.3226464145937005E-2</v>
      </c>
      <c r="AQ97" s="24">
        <f t="shared" si="87"/>
        <v>3.959072291378396E-2</v>
      </c>
      <c r="AR97" s="24">
        <f t="shared" si="88"/>
        <v>3.4448052200960699E-2</v>
      </c>
      <c r="AS97" s="24" t="e">
        <f t="shared" si="89"/>
        <v>#DIV/0!</v>
      </c>
      <c r="AT97" s="24">
        <f t="shared" si="90"/>
        <v>3.7472979939816797E-2</v>
      </c>
      <c r="AU97" s="21"/>
      <c r="AV97" s="24">
        <f t="shared" si="91"/>
        <v>2.3969619322476325</v>
      </c>
      <c r="AW97" s="24">
        <f t="shared" si="92"/>
        <v>2.5294256099886283</v>
      </c>
      <c r="AX97" s="24">
        <f t="shared" si="93"/>
        <v>2.3957816409824968</v>
      </c>
      <c r="AY97" s="24">
        <f t="shared" si="94"/>
        <v>1.7600901101981883</v>
      </c>
      <c r="AZ97" s="24">
        <f t="shared" si="95"/>
        <v>3.0932031565673563</v>
      </c>
      <c r="BA97" s="24">
        <f t="shared" si="96"/>
        <v>2.2629540463905475</v>
      </c>
      <c r="BB97" s="24">
        <f t="shared" si="97"/>
        <v>2.413186374663169</v>
      </c>
      <c r="BC97" s="24">
        <f t="shared" si="98"/>
        <v>2.3344155073941391</v>
      </c>
      <c r="BD97" s="24">
        <f t="shared" si="99"/>
        <v>2.9960217142573651</v>
      </c>
      <c r="BE97" s="24">
        <f t="shared" si="100"/>
        <v>2.0185796085415997</v>
      </c>
      <c r="BF97" s="24">
        <f t="shared" si="101"/>
        <v>2.1332867955787274</v>
      </c>
      <c r="BG97" s="24">
        <f t="shared" si="102"/>
        <v>2.4845460100128123</v>
      </c>
      <c r="BH97" s="24">
        <f t="shared" si="103"/>
        <v>3.4026493186117861</v>
      </c>
      <c r="BI97" s="24">
        <f t="shared" si="104"/>
        <v>2.052277680560386</v>
      </c>
      <c r="BJ97" s="24">
        <f t="shared" si="105"/>
        <v>2.3017324889512216</v>
      </c>
      <c r="BK97" s="24">
        <f t="shared" si="106"/>
        <v>3.0540592182752508</v>
      </c>
      <c r="BL97" s="24">
        <f t="shared" si="107"/>
        <v>2.3969709378910999</v>
      </c>
      <c r="BM97" s="24">
        <f t="shared" si="108"/>
        <v>2.3167005472035207</v>
      </c>
      <c r="BN97" s="24">
        <f t="shared" si="109"/>
        <v>2.1394063449893719</v>
      </c>
      <c r="BO97" s="24">
        <f t="shared" si="110"/>
        <v>2.0796777034454101</v>
      </c>
      <c r="BP97" s="24" t="e">
        <f t="shared" si="111"/>
        <v>#DIV/0!</v>
      </c>
      <c r="BQ97" s="24">
        <f t="shared" si="112"/>
        <v>2.220924331826224</v>
      </c>
      <c r="BR97" s="21"/>
      <c r="BS97" s="35">
        <f t="shared" si="113"/>
        <v>45505</v>
      </c>
      <c r="BT97" s="24">
        <f t="shared" si="58"/>
        <v>1.4515016905332717E-2</v>
      </c>
      <c r="BU97" s="24">
        <f t="shared" si="49"/>
        <v>8.5569038777310702E-4</v>
      </c>
      <c r="BV97" s="24">
        <f t="shared" si="50"/>
        <v>3.3699520886678156E-3</v>
      </c>
      <c r="BW97" s="24">
        <f t="shared" si="65"/>
        <v>7.4026521165597792E-3</v>
      </c>
      <c r="BX97" s="24">
        <f t="shared" si="66"/>
        <v>2.960725580110003E-3</v>
      </c>
      <c r="BY97" s="24">
        <f t="shared" si="67"/>
        <v>1.8203643546410935E-3</v>
      </c>
      <c r="BZ97" s="24">
        <f t="shared" si="114"/>
        <v>5.6553946769998496E-3</v>
      </c>
      <c r="CA97" s="24">
        <f t="shared" si="115"/>
        <v>1.2751020270654952E-3</v>
      </c>
      <c r="CB97" s="24">
        <f t="shared" si="116"/>
        <v>2.4432198824756693E-3</v>
      </c>
      <c r="CC97" s="24">
        <f t="shared" si="117"/>
        <v>1.3720095747867143E-3</v>
      </c>
      <c r="CD97" s="24">
        <f t="shared" si="118"/>
        <v>3.5541692871996012E-3</v>
      </c>
      <c r="CE97" s="24">
        <f t="shared" si="119"/>
        <v>8.9657494620561562E-4</v>
      </c>
      <c r="CF97" s="24">
        <f t="shared" si="120"/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si="68"/>
        <v>7050.4405216399991</v>
      </c>
      <c r="S98" s="19">
        <f t="shared" si="52"/>
        <v>6976.0614776436869</v>
      </c>
      <c r="T98" s="19">
        <f t="shared" si="53"/>
        <v>6589.8991133201353</v>
      </c>
      <c r="U98" s="19">
        <f t="shared" si="54"/>
        <v>6440.0768967965651</v>
      </c>
      <c r="V98" s="19"/>
      <c r="W98" s="20">
        <f t="shared" si="55"/>
        <v>6853.0834097533852</v>
      </c>
      <c r="X98" s="21"/>
      <c r="Y98" s="41">
        <f t="shared" si="69"/>
        <v>3.7263769835657046E-2</v>
      </c>
      <c r="Z98" s="24">
        <f t="shared" si="70"/>
        <v>3.0836134308095176E-2</v>
      </c>
      <c r="AA98" s="24">
        <f t="shared" si="71"/>
        <v>1.8876739670107945E-2</v>
      </c>
      <c r="AB98" s="24">
        <f t="shared" si="72"/>
        <v>3.9956990670020121E-2</v>
      </c>
      <c r="AC98" s="24">
        <f t="shared" si="73"/>
        <v>6.401114966216781E-2</v>
      </c>
      <c r="AD98" s="24">
        <f t="shared" si="74"/>
        <v>2.9780334306479972E-2</v>
      </c>
      <c r="AE98" s="24">
        <f t="shared" si="75"/>
        <v>4.3685418706447265E-2</v>
      </c>
      <c r="AF98" s="24">
        <f t="shared" si="76"/>
        <v>4.1019909071131844E-2</v>
      </c>
      <c r="AG98" s="24">
        <f t="shared" si="77"/>
        <v>4.7904590277839887E-2</v>
      </c>
      <c r="AH98" s="24">
        <f t="shared" si="78"/>
        <v>3.0514861435220864E-2</v>
      </c>
      <c r="AI98" s="24">
        <f t="shared" si="79"/>
        <v>5.5629232192579314E-2</v>
      </c>
      <c r="AJ98" s="24">
        <f t="shared" si="80"/>
        <v>2.8879640272011065E-2</v>
      </c>
      <c r="AK98" s="24">
        <f t="shared" si="81"/>
        <v>2.5996223454045397E-2</v>
      </c>
      <c r="AL98" s="24">
        <f t="shared" si="82"/>
        <v>3.2840408501762397E-2</v>
      </c>
      <c r="AM98" s="24">
        <f t="shared" si="83"/>
        <v>3.1909008184190846E-2</v>
      </c>
      <c r="AN98" s="24">
        <f t="shared" si="84"/>
        <v>5.7411686435758558E-2</v>
      </c>
      <c r="AO98" s="24">
        <f t="shared" si="85"/>
        <v>3.726529284270641E-2</v>
      </c>
      <c r="AP98" s="24">
        <f t="shared" si="86"/>
        <v>3.1296142035684538E-2</v>
      </c>
      <c r="AQ98" s="24">
        <f t="shared" si="87"/>
        <v>3.2731686280578431E-2</v>
      </c>
      <c r="AR98" s="24">
        <f t="shared" si="88"/>
        <v>3.3485944695831549E-2</v>
      </c>
      <c r="AS98" s="24" t="e">
        <f t="shared" si="89"/>
        <v>#DIV/0!</v>
      </c>
      <c r="AT98" s="24">
        <f t="shared" si="90"/>
        <v>3.7977837913174328E-2</v>
      </c>
      <c r="AU98" s="21"/>
      <c r="AV98" s="24">
        <f t="shared" si="91"/>
        <v>2.0910977120547969</v>
      </c>
      <c r="AW98" s="24">
        <f t="shared" si="92"/>
        <v>2.0964788020791212</v>
      </c>
      <c r="AX98" s="24">
        <f t="shared" si="93"/>
        <v>2.0892552241627289</v>
      </c>
      <c r="AY98" s="24">
        <f t="shared" si="94"/>
        <v>1.51285605362389</v>
      </c>
      <c r="AZ98" s="24">
        <f t="shared" si="95"/>
        <v>2.8637795006515634</v>
      </c>
      <c r="BA98" s="24">
        <f t="shared" si="96"/>
        <v>1.9337242636829761</v>
      </c>
      <c r="BB98" s="24">
        <f t="shared" si="97"/>
        <v>2.208672010551743</v>
      </c>
      <c r="BC98" s="24">
        <f t="shared" si="98"/>
        <v>2.1693989340722051</v>
      </c>
      <c r="BD98" s="24">
        <f t="shared" si="99"/>
        <v>2.8391800361649668</v>
      </c>
      <c r="BE98" s="24">
        <f t="shared" si="100"/>
        <v>1.6866646074602039</v>
      </c>
      <c r="BF98" s="24">
        <f t="shared" si="101"/>
        <v>2.1848300218641676</v>
      </c>
      <c r="BG98" s="24">
        <f t="shared" si="102"/>
        <v>2.0790529024475584</v>
      </c>
      <c r="BH98" s="24">
        <f t="shared" si="103"/>
        <v>3.0921616306891808</v>
      </c>
      <c r="BI98" s="24">
        <f t="shared" si="104"/>
        <v>1.7241591210880625</v>
      </c>
      <c r="BJ98" s="24">
        <f t="shared" si="105"/>
        <v>1.9677887886490573</v>
      </c>
      <c r="BK98" s="24">
        <f t="shared" si="106"/>
        <v>2.9203131529345026</v>
      </c>
      <c r="BL98" s="24">
        <f t="shared" si="107"/>
        <v>2.0911023918015226</v>
      </c>
      <c r="BM98" s="24">
        <f t="shared" si="108"/>
        <v>1.9545981701954731</v>
      </c>
      <c r="BN98" s="24">
        <f t="shared" si="109"/>
        <v>1.8275491897444303</v>
      </c>
      <c r="BO98" s="24">
        <f t="shared" si="110"/>
        <v>1.7832326887268679</v>
      </c>
      <c r="BP98" s="24" t="e">
        <f t="shared" si="111"/>
        <v>#DIV/0!</v>
      </c>
      <c r="BQ98" s="24">
        <f t="shared" si="112"/>
        <v>1.979775243883966</v>
      </c>
      <c r="BR98" s="21"/>
      <c r="BS98" s="35">
        <f t="shared" si="113"/>
        <v>45536</v>
      </c>
      <c r="BT98" s="24">
        <f t="shared" si="58"/>
        <v>9.2664769468418871E-3</v>
      </c>
      <c r="BU98" s="24">
        <f t="shared" si="49"/>
        <v>5.141849835525313E-4</v>
      </c>
      <c r="BV98" s="24">
        <f t="shared" si="50"/>
        <v>4.3492744073669303E-3</v>
      </c>
      <c r="BW98" s="24">
        <f t="shared" si="65"/>
        <v>6.0202278662255942E-3</v>
      </c>
      <c r="BX98" s="24">
        <f t="shared" si="66"/>
        <v>1.9745998148477301E-3</v>
      </c>
      <c r="BY98" s="24">
        <f t="shared" si="67"/>
        <v>2.4532969394146938E-3</v>
      </c>
      <c r="BZ98" s="24">
        <f t="shared" si="114"/>
        <v>6.2950414082753522E-3</v>
      </c>
      <c r="CA98" s="24">
        <f t="shared" si="115"/>
        <v>1.1589473467093759E-3</v>
      </c>
      <c r="CB98" s="24">
        <f t="shared" si="116"/>
        <v>2.0839147031986348E-3</v>
      </c>
      <c r="CC98" s="24">
        <f t="shared" si="117"/>
        <v>6.9143868632573534E-4</v>
      </c>
      <c r="CD98" s="24">
        <f t="shared" si="118"/>
        <v>1.5697545239181875E-3</v>
      </c>
      <c r="CE98" s="24">
        <f t="shared" si="119"/>
        <v>8.8773388729344708E-4</v>
      </c>
      <c r="CF98" s="24">
        <f t="shared" si="120"/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si="68"/>
        <v>7278.4528191200006</v>
      </c>
      <c r="S99" s="19">
        <f t="shared" si="52"/>
        <v>7182.5792197767396</v>
      </c>
      <c r="T99" s="19">
        <f t="shared" si="53"/>
        <v>6865.1967026866514</v>
      </c>
      <c r="U99" s="19">
        <f t="shared" si="54"/>
        <v>6683.2245098745043</v>
      </c>
      <c r="V99" s="19"/>
      <c r="W99" s="20">
        <f t="shared" si="55"/>
        <v>7064.054178527721</v>
      </c>
      <c r="X99" s="21"/>
      <c r="Y99" s="41">
        <f t="shared" si="69"/>
        <v>3.2338033151974921E-2</v>
      </c>
      <c r="Z99" s="24">
        <f t="shared" si="70"/>
        <v>1.6659963749009465E-2</v>
      </c>
      <c r="AA99" s="24">
        <f t="shared" si="71"/>
        <v>2.3728170354709643E-2</v>
      </c>
      <c r="AB99" s="24">
        <f t="shared" si="72"/>
        <v>5.2032992296394687E-2</v>
      </c>
      <c r="AC99" s="24">
        <f t="shared" si="73"/>
        <v>7.4919861632783746E-2</v>
      </c>
      <c r="AD99" s="24">
        <f t="shared" si="74"/>
        <v>2.5370397859152849E-2</v>
      </c>
      <c r="AE99" s="24">
        <f t="shared" si="75"/>
        <v>5.7206446420681845E-2</v>
      </c>
      <c r="AF99" s="24">
        <f t="shared" si="76"/>
        <v>8.6172154832311332E-3</v>
      </c>
      <c r="AG99" s="24">
        <f t="shared" si="77"/>
        <v>2.5880912017490987E-2</v>
      </c>
      <c r="AH99" s="24">
        <f t="shared" si="78"/>
        <v>3.0117621490377999E-2</v>
      </c>
      <c r="AI99" s="24">
        <f t="shared" si="79"/>
        <v>3.9729567430919932E-2</v>
      </c>
      <c r="AJ99" s="24">
        <f t="shared" si="80"/>
        <v>6.2399548925589299E-2</v>
      </c>
      <c r="AK99" s="24">
        <f t="shared" si="81"/>
        <v>3.1104096806197967E-2</v>
      </c>
      <c r="AL99" s="24">
        <f t="shared" si="82"/>
        <v>2.3719171172841058E-2</v>
      </c>
      <c r="AM99" s="24">
        <f t="shared" si="83"/>
        <v>3.4425413593620391E-2</v>
      </c>
      <c r="AN99" s="24">
        <f t="shared" si="84"/>
        <v>3.0745604257322867E-2</v>
      </c>
      <c r="AO99" s="24">
        <f t="shared" si="85"/>
        <v>3.2340149070141155E-2</v>
      </c>
      <c r="AP99" s="24">
        <f t="shared" si="86"/>
        <v>2.9603773245818532E-2</v>
      </c>
      <c r="AQ99" s="24">
        <f t="shared" si="87"/>
        <v>4.1775691043594021E-2</v>
      </c>
      <c r="AR99" s="24">
        <f t="shared" si="88"/>
        <v>3.7755389721959132E-2</v>
      </c>
      <c r="AS99" s="24" t="e">
        <f t="shared" si="89"/>
        <v>#DIV/0!</v>
      </c>
      <c r="AT99" s="24">
        <f t="shared" si="90"/>
        <v>3.0784795129456644E-2</v>
      </c>
      <c r="AU99" s="21"/>
      <c r="AV99" s="24">
        <f t="shared" si="91"/>
        <v>1.9498832307545344</v>
      </c>
      <c r="AW99" s="24">
        <f t="shared" si="92"/>
        <v>1.9314324652651069</v>
      </c>
      <c r="AX99" s="24">
        <f t="shared" si="93"/>
        <v>1.8940979508866111</v>
      </c>
      <c r="AY99" s="24">
        <f t="shared" si="94"/>
        <v>1.397570322934492</v>
      </c>
      <c r="AZ99" s="24">
        <f t="shared" si="95"/>
        <v>2.9005224247657622</v>
      </c>
      <c r="BA99" s="24">
        <f t="shared" si="96"/>
        <v>1.7356188649661983</v>
      </c>
      <c r="BB99" s="24">
        <f t="shared" si="97"/>
        <v>2.2143137550890333</v>
      </c>
      <c r="BC99" s="24">
        <f t="shared" si="98"/>
        <v>1.9442542445410629</v>
      </c>
      <c r="BD99" s="24">
        <f t="shared" si="99"/>
        <v>2.5440221364291489</v>
      </c>
      <c r="BE99" s="24">
        <f t="shared" si="100"/>
        <v>1.5607133636612729</v>
      </c>
      <c r="BF99" s="24">
        <f t="shared" si="101"/>
        <v>2.1860339015085279</v>
      </c>
      <c r="BG99" s="24">
        <f t="shared" si="102"/>
        <v>2.0179708969299202</v>
      </c>
      <c r="BH99" s="24">
        <f t="shared" si="103"/>
        <v>2.8931178156306094</v>
      </c>
      <c r="BI99" s="24">
        <f t="shared" si="104"/>
        <v>1.5738587935957309</v>
      </c>
      <c r="BJ99" s="24">
        <f t="shared" si="105"/>
        <v>1.8218259265152308</v>
      </c>
      <c r="BK99" s="24">
        <f t="shared" si="106"/>
        <v>2.832778740241944</v>
      </c>
      <c r="BL99" s="24">
        <f t="shared" si="107"/>
        <v>1.9498986303463934</v>
      </c>
      <c r="BM99" s="24">
        <f t="shared" si="108"/>
        <v>1.8042751475815071</v>
      </c>
      <c r="BN99" s="24">
        <f t="shared" si="109"/>
        <v>1.6945516569593848</v>
      </c>
      <c r="BO99" s="24">
        <f t="shared" si="110"/>
        <v>1.6381321955267834</v>
      </c>
      <c r="BP99" s="24" t="e">
        <f t="shared" si="111"/>
        <v>#DIV/0!</v>
      </c>
      <c r="BQ99" s="24">
        <f t="shared" si="112"/>
        <v>1.8238184551722978</v>
      </c>
      <c r="BR99" s="21"/>
      <c r="BS99" s="35">
        <f t="shared" si="113"/>
        <v>45566</v>
      </c>
      <c r="BT99" s="24">
        <f t="shared" si="58"/>
        <v>4.9754137025709369E-3</v>
      </c>
      <c r="BU99" s="24">
        <f t="shared" si="49"/>
        <v>6.3487626796039729E-4</v>
      </c>
      <c r="BV99" s="24">
        <f t="shared" si="50"/>
        <v>5.6784395747136529E-3</v>
      </c>
      <c r="BW99" s="24">
        <f t="shared" si="65"/>
        <v>7.2278850818950479E-3</v>
      </c>
      <c r="BX99" s="24">
        <f t="shared" si="66"/>
        <v>1.6700604301299726E-3</v>
      </c>
      <c r="BY99" s="24">
        <f t="shared" si="67"/>
        <v>3.2325034156058664E-3</v>
      </c>
      <c r="BZ99" s="24">
        <f t="shared" si="114"/>
        <v>1.3272131542443374E-3</v>
      </c>
      <c r="CA99" s="24">
        <f t="shared" si="115"/>
        <v>6.3255557214538243E-4</v>
      </c>
      <c r="CB99" s="24">
        <f t="shared" si="116"/>
        <v>2.0434040883958692E-3</v>
      </c>
      <c r="CC99" s="24">
        <f t="shared" si="117"/>
        <v>5.025585255503855E-4</v>
      </c>
      <c r="CD99" s="24">
        <f t="shared" si="118"/>
        <v>3.3643159829334812E-3</v>
      </c>
      <c r="CE99" s="24">
        <f t="shared" si="119"/>
        <v>1.0506224709173752E-3</v>
      </c>
      <c r="CF99" s="24">
        <f t="shared" si="120"/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68"/>
        <v>7517.8607443600004</v>
      </c>
      <c r="S100" s="19">
        <f t="shared" si="52"/>
        <v>7371.0130156433861</v>
      </c>
      <c r="T100" s="19">
        <f t="shared" si="53"/>
        <v>7030.2294132918551</v>
      </c>
      <c r="U100" s="19">
        <f t="shared" si="54"/>
        <v>6820.6906894980175</v>
      </c>
      <c r="V100" s="19"/>
      <c r="W100" s="20">
        <f t="shared" si="55"/>
        <v>7243.9573439829419</v>
      </c>
      <c r="X100" s="21"/>
      <c r="Y100" s="41">
        <f t="shared" si="69"/>
        <v>3.2889952025316749E-2</v>
      </c>
      <c r="Z100" s="24">
        <f t="shared" si="70"/>
        <v>2.7017910250621391E-2</v>
      </c>
      <c r="AA100" s="24">
        <f t="shared" si="71"/>
        <v>4.5155988953099024E-2</v>
      </c>
      <c r="AB100" s="24">
        <f t="shared" si="72"/>
        <v>2.2047826093498202E-2</v>
      </c>
      <c r="AC100" s="24">
        <f t="shared" si="73"/>
        <v>8.0828252496187858E-2</v>
      </c>
      <c r="AD100" s="24">
        <f t="shared" si="74"/>
        <v>1.0480730256988702E-2</v>
      </c>
      <c r="AE100" s="24">
        <f t="shared" si="75"/>
        <v>2.8233483786772817E-2</v>
      </c>
      <c r="AF100" s="24">
        <f t="shared" si="76"/>
        <v>3.1922448585304464E-2</v>
      </c>
      <c r="AG100" s="24">
        <f t="shared" si="77"/>
        <v>2.3715393480008062E-2</v>
      </c>
      <c r="AH100" s="24">
        <f t="shared" si="78"/>
        <v>3.1128363623026623E-2</v>
      </c>
      <c r="AI100" s="24">
        <f t="shared" si="79"/>
        <v>4.6904540755184021E-2</v>
      </c>
      <c r="AJ100" s="24">
        <f t="shared" si="80"/>
        <v>4.1427945649798126E-2</v>
      </c>
      <c r="AK100" s="24">
        <f t="shared" si="81"/>
        <v>1.4054089374560652E-2</v>
      </c>
      <c r="AL100" s="24">
        <f t="shared" si="82"/>
        <v>2.5349003047404617E-2</v>
      </c>
      <c r="AM100" s="24">
        <f t="shared" si="83"/>
        <v>3.1221104207836303E-2</v>
      </c>
      <c r="AN100" s="24">
        <f t="shared" si="84"/>
        <v>4.2625574045017656E-2</v>
      </c>
      <c r="AO100" s="24">
        <f t="shared" si="85"/>
        <v>3.289269453132837E-2</v>
      </c>
      <c r="AP100" s="24">
        <f t="shared" si="86"/>
        <v>2.6234837110853837E-2</v>
      </c>
      <c r="AQ100" s="24">
        <f t="shared" si="87"/>
        <v>2.4039035988673074E-2</v>
      </c>
      <c r="AR100" s="24">
        <f t="shared" si="88"/>
        <v>2.0568840597888993E-2</v>
      </c>
      <c r="AS100" s="24" t="e">
        <f t="shared" si="89"/>
        <v>#DIV/0!</v>
      </c>
      <c r="AT100" s="24">
        <f t="shared" si="90"/>
        <v>2.546741020221277E-2</v>
      </c>
      <c r="AU100" s="21"/>
      <c r="AV100" s="24">
        <f t="shared" si="91"/>
        <v>1.7215996147568795</v>
      </c>
      <c r="AW100" s="24">
        <f t="shared" si="92"/>
        <v>1.6504177426931199</v>
      </c>
      <c r="AX100" s="24">
        <f t="shared" si="93"/>
        <v>1.7302150741106668</v>
      </c>
      <c r="AY100" s="24">
        <f t="shared" si="94"/>
        <v>1.2212349864489997</v>
      </c>
      <c r="AZ100" s="24">
        <f t="shared" si="95"/>
        <v>2.9039471993841484</v>
      </c>
      <c r="BA100" s="24">
        <f t="shared" si="96"/>
        <v>1.4186562550981439</v>
      </c>
      <c r="BB100" s="24">
        <f t="shared" si="97"/>
        <v>1.9018027269242621</v>
      </c>
      <c r="BC100" s="24">
        <f t="shared" si="98"/>
        <v>1.7304201958123064</v>
      </c>
      <c r="BD100" s="24">
        <f t="shared" si="99"/>
        <v>2.201550640453096</v>
      </c>
      <c r="BE100" s="24">
        <f t="shared" si="100"/>
        <v>1.357580953054617</v>
      </c>
      <c r="BF100" s="24">
        <f t="shared" si="101"/>
        <v>2.2644912611592138</v>
      </c>
      <c r="BG100" s="24">
        <f t="shared" si="102"/>
        <v>1.8170480835223994</v>
      </c>
      <c r="BH100" s="24">
        <f t="shared" si="103"/>
        <v>2.5133265815247663</v>
      </c>
      <c r="BI100" s="24">
        <f t="shared" si="104"/>
        <v>1.362296050978403</v>
      </c>
      <c r="BJ100" s="24">
        <f t="shared" si="105"/>
        <v>1.5938294269178561</v>
      </c>
      <c r="BK100" s="24">
        <f t="shared" si="106"/>
        <v>2.5955671900986461</v>
      </c>
      <c r="BL100" s="24">
        <f t="shared" si="107"/>
        <v>1.7216225678006576</v>
      </c>
      <c r="BM100" s="24">
        <f t="shared" si="108"/>
        <v>1.5577107954147862</v>
      </c>
      <c r="BN100" s="24">
        <f t="shared" si="109"/>
        <v>1.4686783151991865</v>
      </c>
      <c r="BO100" s="24">
        <f t="shared" si="110"/>
        <v>1.4080357409627311</v>
      </c>
      <c r="BP100" s="24" t="e">
        <f t="shared" si="111"/>
        <v>#DIV/0!</v>
      </c>
      <c r="BQ100" s="24">
        <f t="shared" si="112"/>
        <v>1.5921375314324666</v>
      </c>
      <c r="BR100" s="21"/>
      <c r="BS100" s="35">
        <f t="shared" si="113"/>
        <v>45597</v>
      </c>
      <c r="BT100" s="24">
        <f t="shared" si="58"/>
        <v>7.9462219978232596E-3</v>
      </c>
      <c r="BU100" s="24">
        <f t="shared" si="49"/>
        <v>1.1981271952308465E-3</v>
      </c>
      <c r="BV100" s="24">
        <f t="shared" si="50"/>
        <v>2.4520166419876106E-3</v>
      </c>
      <c r="BW100" s="24">
        <f t="shared" si="65"/>
        <v>8.1195436629189332E-3</v>
      </c>
      <c r="BX100" s="24">
        <f t="shared" si="66"/>
        <v>6.8525986982822618E-4</v>
      </c>
      <c r="BY100" s="24">
        <f t="shared" si="67"/>
        <v>1.6337904995223263E-3</v>
      </c>
      <c r="BZ100" s="24">
        <f t="shared" si="114"/>
        <v>4.8036833220269698E-3</v>
      </c>
      <c r="CA100" s="24">
        <f t="shared" si="115"/>
        <v>5.7600262889129271E-4</v>
      </c>
      <c r="CB100" s="24">
        <f t="shared" si="116"/>
        <v>2.1074378056396607E-3</v>
      </c>
      <c r="CC100" s="24">
        <f t="shared" si="117"/>
        <v>5.9756639055137922E-4</v>
      </c>
      <c r="CD100" s="24">
        <f t="shared" si="118"/>
        <v>2.2986596699190549E-3</v>
      </c>
      <c r="CE100" s="24">
        <f t="shared" si="119"/>
        <v>4.7414632201423298E-4</v>
      </c>
      <c r="CF100" s="24">
        <f t="shared" si="120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si="68"/>
        <v>7717.0648506099988</v>
      </c>
      <c r="S101" s="19">
        <f t="shared" si="52"/>
        <v>7552.4336726052197</v>
      </c>
      <c r="T101" s="19">
        <f t="shared" si="53"/>
        <v>7237.0406872737549</v>
      </c>
      <c r="U101" s="19">
        <f t="shared" si="54"/>
        <v>6985.3016374504623</v>
      </c>
      <c r="V101" s="19"/>
      <c r="W101" s="20">
        <f t="shared" si="55"/>
        <v>7409.6165356202491</v>
      </c>
      <c r="X101" s="21"/>
      <c r="Y101" s="41">
        <f t="shared" si="69"/>
        <v>2.6495819913852747E-2</v>
      </c>
      <c r="Z101" s="24">
        <f t="shared" si="70"/>
        <v>1.9292134241695402E-2</v>
      </c>
      <c r="AA101" s="24">
        <f t="shared" si="71"/>
        <v>2.3390931754078581E-2</v>
      </c>
      <c r="AB101" s="24">
        <f t="shared" si="72"/>
        <v>2.6834491244178471E-2</v>
      </c>
      <c r="AC101" s="24">
        <f t="shared" si="73"/>
        <v>4.9913683154091837E-2</v>
      </c>
      <c r="AD101" s="24">
        <f t="shared" si="74"/>
        <v>1.9061002730223375E-2</v>
      </c>
      <c r="AE101" s="24">
        <f t="shared" si="75"/>
        <v>1.3921164791787621E-2</v>
      </c>
      <c r="AF101" s="24">
        <f t="shared" si="76"/>
        <v>2.0343614105077457E-2</v>
      </c>
      <c r="AG101" s="24">
        <f t="shared" si="77"/>
        <v>5.022948152178297E-2</v>
      </c>
      <c r="AH101" s="24">
        <f t="shared" si="78"/>
        <v>2.3014711336915905E-2</v>
      </c>
      <c r="AI101" s="24">
        <f t="shared" si="79"/>
        <v>1.4252947623293766E-2</v>
      </c>
      <c r="AJ101" s="24">
        <f t="shared" si="80"/>
        <v>5.5361764975657923E-2</v>
      </c>
      <c r="AK101" s="24">
        <f t="shared" si="81"/>
        <v>2.7243005740886783E-2</v>
      </c>
      <c r="AL101" s="24">
        <f t="shared" si="82"/>
        <v>-1.7693435706420124E-2</v>
      </c>
      <c r="AM101" s="24">
        <f t="shared" si="83"/>
        <v>2.9371929038185751E-2</v>
      </c>
      <c r="AN101" s="24">
        <f t="shared" si="84"/>
        <v>4.2738797246939741E-2</v>
      </c>
      <c r="AO101" s="24">
        <f t="shared" si="85"/>
        <v>2.6497445619678928E-2</v>
      </c>
      <c r="AP101" s="24">
        <f t="shared" si="86"/>
        <v>2.4612716946341928E-2</v>
      </c>
      <c r="AQ101" s="24">
        <f t="shared" si="87"/>
        <v>2.9417428909345178E-2</v>
      </c>
      <c r="AR101" s="24">
        <f t="shared" si="88"/>
        <v>2.4134058476790399E-2</v>
      </c>
      <c r="AS101" s="24" t="e">
        <f t="shared" si="89"/>
        <v>#DIV/0!</v>
      </c>
      <c r="AT101" s="24">
        <f t="shared" si="90"/>
        <v>2.2868603964780299E-2</v>
      </c>
      <c r="AU101" s="21"/>
      <c r="AV101" s="24">
        <f t="shared" si="91"/>
        <v>1.2473978810748396</v>
      </c>
      <c r="AW101" s="24">
        <f t="shared" si="92"/>
        <v>1.1097870948524968</v>
      </c>
      <c r="AX101" s="24">
        <f t="shared" si="93"/>
        <v>1.3297318763131587</v>
      </c>
      <c r="AY101" s="24">
        <f t="shared" si="94"/>
        <v>0.95423842455068897</v>
      </c>
      <c r="AZ101" s="24">
        <f t="shared" si="95"/>
        <v>2.6805178591542056</v>
      </c>
      <c r="BA101" s="24">
        <f t="shared" si="96"/>
        <v>0.9196313091535262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2.1935221489763652</v>
      </c>
      <c r="BG101" s="24">
        <f t="shared" si="102"/>
        <v>1.4714708785784798</v>
      </c>
      <c r="BH101" s="24">
        <f t="shared" si="103"/>
        <v>1.8146012283631858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1.2474324380653035</v>
      </c>
      <c r="BM101" s="24">
        <f t="shared" si="108"/>
        <v>1.1072308717536941</v>
      </c>
      <c r="BN101" s="24">
        <f t="shared" si="109"/>
        <v>1.0889108605979865</v>
      </c>
      <c r="BO101" s="24">
        <f t="shared" si="110"/>
        <v>1.0231913840901954</v>
      </c>
      <c r="BP101" s="24" t="e">
        <f t="shared" si="111"/>
        <v>#DIV/0!</v>
      </c>
      <c r="BQ101" s="24">
        <f t="shared" si="112"/>
        <v>1.1279393990056858</v>
      </c>
      <c r="BR101" s="21"/>
      <c r="BS101" s="35">
        <f t="shared" si="113"/>
        <v>45627</v>
      </c>
      <c r="BT101" s="24">
        <f t="shared" si="58"/>
        <v>5.6417414485673972E-3</v>
      </c>
      <c r="BU101" s="24">
        <f t="shared" si="49"/>
        <v>6.2800362489751494E-4</v>
      </c>
      <c r="BV101" s="24">
        <f t="shared" si="50"/>
        <v>2.9530321205723693E-3</v>
      </c>
      <c r="BW101" s="24">
        <f t="shared" si="65"/>
        <v>5.2467538008942553E-3</v>
      </c>
      <c r="BX101" s="24">
        <f t="shared" si="66"/>
        <v>1.219223942903276E-3</v>
      </c>
      <c r="BY101" s="24">
        <f t="shared" si="67"/>
        <v>8.0194606461198915E-4</v>
      </c>
      <c r="BZ101" s="24">
        <f t="shared" si="114"/>
        <v>3.0584352458327062E-3</v>
      </c>
      <c r="CA101" s="24">
        <f t="shared" si="115"/>
        <v>1.2091439501691367E-3</v>
      </c>
      <c r="CB101" s="24">
        <f t="shared" si="116"/>
        <v>1.5554737573959044E-3</v>
      </c>
      <c r="CC101" s="24">
        <f t="shared" si="117"/>
        <v>1.8404710690770039E-4</v>
      </c>
      <c r="CD101" s="24">
        <f t="shared" si="118"/>
        <v>3.0971795310849857E-3</v>
      </c>
      <c r="CE101" s="24">
        <f t="shared" si="119"/>
        <v>9.0234323162228516E-4</v>
      </c>
      <c r="CF101" s="24">
        <f t="shared" si="120"/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si="68"/>
        <v>7910.4688973700013</v>
      </c>
      <c r="S102" s="19">
        <f t="shared" si="52"/>
        <v>7733.1659583044211</v>
      </c>
      <c r="T102" s="19">
        <f t="shared" si="53"/>
        <v>7420.5911428167419</v>
      </c>
      <c r="U102" s="19">
        <f t="shared" si="54"/>
        <v>7108.2143165786001</v>
      </c>
      <c r="V102" s="19"/>
      <c r="W102" s="20">
        <f t="shared" si="55"/>
        <v>7553.979870888189</v>
      </c>
      <c r="X102" s="21"/>
      <c r="Y102" s="41">
        <f t="shared" si="69"/>
        <v>2.5060177814997253E-2</v>
      </c>
      <c r="Z102" s="24">
        <f t="shared" si="70"/>
        <v>2.2273694742481309E-2</v>
      </c>
      <c r="AA102" s="24">
        <f t="shared" si="71"/>
        <v>2.4158497702844617E-2</v>
      </c>
      <c r="AB102" s="24">
        <f t="shared" si="72"/>
        <v>1.1955244536499876E-2</v>
      </c>
      <c r="AC102" s="24">
        <f t="shared" si="73"/>
        <v>3.9724525408389777E-2</v>
      </c>
      <c r="AD102" s="24">
        <f t="shared" si="74"/>
        <v>1.7124354310215306E-2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3.6931226612320067E-3</v>
      </c>
      <c r="AJ102" s="24">
        <f t="shared" si="80"/>
        <v>6.23731969230783E-2</v>
      </c>
      <c r="AK102" s="24">
        <f t="shared" si="81"/>
        <v>1.9210019655722776E-2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2.5061866202240823E-2</v>
      </c>
      <c r="AP102" s="24">
        <f t="shared" si="86"/>
        <v>2.39303373632751E-2</v>
      </c>
      <c r="AQ102" s="24">
        <f t="shared" si="87"/>
        <v>2.5362639713461643E-2</v>
      </c>
      <c r="AR102" s="24">
        <f t="shared" si="88"/>
        <v>1.7595901438123063E-2</v>
      </c>
      <c r="AS102" s="24" t="e">
        <f t="shared" si="89"/>
        <v>#DIV/0!</v>
      </c>
      <c r="AT102" s="24">
        <f t="shared" si="90"/>
        <v>1.9483239729605639E-2</v>
      </c>
      <c r="AU102" s="21"/>
      <c r="AV102" s="24">
        <f t="shared" si="91"/>
        <v>0.85498161803587513</v>
      </c>
      <c r="AW102" s="24">
        <f t="shared" si="92"/>
        <v>0.69109287630121274</v>
      </c>
      <c r="AX102" s="24">
        <f t="shared" si="93"/>
        <v>0.93765124732671956</v>
      </c>
      <c r="AY102" s="24">
        <f t="shared" si="94"/>
        <v>0.76407227326148464</v>
      </c>
      <c r="AZ102" s="24">
        <f t="shared" si="95"/>
        <v>2.236879124381733</v>
      </c>
      <c r="BA102" s="24">
        <f t="shared" si="96"/>
        <v>0.54938359708813134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2.1899326545879334</v>
      </c>
      <c r="BG102" s="24">
        <f t="shared" si="102"/>
        <v>1.1984054056800022</v>
      </c>
      <c r="BH102" s="24">
        <f t="shared" si="103"/>
        <v>0.82768280251717674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0.85503350444882464</v>
      </c>
      <c r="BM102" s="24">
        <f t="shared" si="108"/>
        <v>0.74120117727319057</v>
      </c>
      <c r="BN102" s="24">
        <f t="shared" si="109"/>
        <v>0.77256711481238938</v>
      </c>
      <c r="BO102" s="24">
        <f t="shared" si="110"/>
        <v>0.70040582076372848</v>
      </c>
      <c r="BP102" s="24" t="e">
        <f t="shared" si="111"/>
        <v>#DIV/0!</v>
      </c>
      <c r="BQ102" s="24">
        <f t="shared" si="112"/>
        <v>0.75636280154641766</v>
      </c>
      <c r="BR102" s="21"/>
      <c r="BS102" s="35">
        <f t="shared" si="113"/>
        <v>45658</v>
      </c>
      <c r="BT102" s="24">
        <f t="shared" si="58"/>
        <v>6.4679500173129151E-3</v>
      </c>
      <c r="BU102" s="24">
        <f t="shared" si="49"/>
        <v>6.4664947909561822E-4</v>
      </c>
      <c r="BV102" s="24">
        <f t="shared" si="50"/>
        <v>1.3160625521432133E-3</v>
      </c>
      <c r="BW102" s="24">
        <f t="shared" si="65"/>
        <v>4.270966804175773E-3</v>
      </c>
      <c r="BX102" s="24">
        <f t="shared" si="66"/>
        <v>1.0874140532359565E-3</v>
      </c>
      <c r="BY102" s="24">
        <f t="shared" si="67"/>
        <v>1.7852381392406272E-3</v>
      </c>
      <c r="BZ102" s="24">
        <f t="shared" si="114"/>
        <v>2.9382056348430398E-3</v>
      </c>
      <c r="CA102" s="24">
        <f t="shared" si="115"/>
        <v>4.9530664163339154E-4</v>
      </c>
      <c r="CB102" s="24">
        <f t="shared" si="116"/>
        <v>1.7825839839770649E-3</v>
      </c>
      <c r="CC102" s="24">
        <f t="shared" si="117"/>
        <v>4.7120200688131345E-5</v>
      </c>
      <c r="CD102" s="24">
        <f t="shared" si="118"/>
        <v>3.5875554977790091E-3</v>
      </c>
      <c r="CE102" s="24">
        <f t="shared" si="119"/>
        <v>6.3673769384594301E-4</v>
      </c>
      <c r="CF102" s="24">
        <f t="shared" si="120"/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si="68"/>
        <v>8164.2892277499996</v>
      </c>
      <c r="S103" s="19">
        <f t="shared" si="52"/>
        <v>7964.2283959269889</v>
      </c>
      <c r="T103" s="19">
        <f t="shared" si="53"/>
        <v>7557.1831955316748</v>
      </c>
      <c r="U103" s="19">
        <f t="shared" si="54"/>
        <v>7197.2043622853371</v>
      </c>
      <c r="V103" s="19"/>
      <c r="W103" s="20">
        <f t="shared" si="55"/>
        <v>7674.7403515112192</v>
      </c>
      <c r="X103" s="21"/>
      <c r="Y103" s="41">
        <f t="shared" si="69"/>
        <v>3.20825549934729E-2</v>
      </c>
      <c r="Z103" s="24">
        <f t="shared" si="70"/>
        <v>4.3922073197260936E-2</v>
      </c>
      <c r="AA103" s="24">
        <f t="shared" si="71"/>
        <v>2.0107628284049772E-2</v>
      </c>
      <c r="AB103" s="24">
        <f t="shared" si="72"/>
        <v>2.1718801882084637E-3</v>
      </c>
      <c r="AC103" s="24">
        <f t="shared" si="73"/>
        <v>7.2414580262562422E-2</v>
      </c>
      <c r="AD103" s="24">
        <f t="shared" si="74"/>
        <v>1.6310310261402616E-2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9.0796648461801688E-2</v>
      </c>
      <c r="AJ103" s="24">
        <f t="shared" si="80"/>
        <v>4.5281719778451412E-2</v>
      </c>
      <c r="AK103" s="24">
        <f t="shared" si="81"/>
        <v>3.2477319593638754E-2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3.2086635277004394E-2</v>
      </c>
      <c r="AP103" s="24">
        <f t="shared" si="86"/>
        <v>2.9879410175393417E-2</v>
      </c>
      <c r="AQ103" s="24">
        <f t="shared" si="87"/>
        <v>1.8407165963746142E-2</v>
      </c>
      <c r="AR103" s="24">
        <f t="shared" si="88"/>
        <v>1.251932507144371E-2</v>
      </c>
      <c r="AS103" s="24" t="e">
        <f t="shared" si="89"/>
        <v>#DIV/0!</v>
      </c>
      <c r="AT103" s="24">
        <f t="shared" si="90"/>
        <v>1.5986338683323886E-2</v>
      </c>
      <c r="AU103" s="21"/>
      <c r="AV103" s="24">
        <f t="shared" si="91"/>
        <v>0.71996336623613799</v>
      </c>
      <c r="AW103" s="24">
        <f t="shared" si="92"/>
        <v>0.60974216331297049</v>
      </c>
      <c r="AX103" s="24">
        <f t="shared" si="93"/>
        <v>0.650343486778028</v>
      </c>
      <c r="AY103" s="24">
        <f t="shared" si="94"/>
        <v>0.61833597020611109</v>
      </c>
      <c r="AZ103" s="24">
        <f t="shared" si="95"/>
        <v>2.0254415124822867</v>
      </c>
      <c r="BA103" s="24">
        <f t="shared" si="96"/>
        <v>0.42369335122217411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2.2160143345504091</v>
      </c>
      <c r="BG103" s="24">
        <f t="shared" si="102"/>
        <v>1.0713867824129535</v>
      </c>
      <c r="BH103" s="24">
        <f t="shared" si="103"/>
        <v>0.54623137488334095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0.72002601811989853</v>
      </c>
      <c r="BM103" s="24">
        <f t="shared" si="108"/>
        <v>0.62112271186086021</v>
      </c>
      <c r="BN103" s="24">
        <f t="shared" si="109"/>
        <v>0.62910055141322285</v>
      </c>
      <c r="BO103" s="24">
        <f t="shared" si="110"/>
        <v>0.55405030393961785</v>
      </c>
      <c r="BP103" s="24" t="e">
        <f t="shared" si="111"/>
        <v>#DIV/0!</v>
      </c>
      <c r="BQ103" s="24">
        <f t="shared" si="112"/>
        <v>0.60023720040167872</v>
      </c>
      <c r="BR103" s="21"/>
      <c r="BS103" s="35">
        <f t="shared" si="113"/>
        <v>45689</v>
      </c>
      <c r="BT103" s="24">
        <f t="shared" si="58"/>
        <v>1.2719646642921034E-2</v>
      </c>
      <c r="BU103" s="24">
        <f t="shared" si="49"/>
        <v>5.3774659203031548E-4</v>
      </c>
      <c r="BV103" s="24">
        <f t="shared" si="50"/>
        <v>2.3602927645461534E-4</v>
      </c>
      <c r="BW103" s="24">
        <f t="shared" si="65"/>
        <v>7.8970051740351547E-3</v>
      </c>
      <c r="BX103" s="24">
        <f t="shared" si="66"/>
        <v>1.0277030607890938E-3</v>
      </c>
      <c r="BY103" s="24">
        <f t="shared" si="67"/>
        <v>1.2343831752706473E-3</v>
      </c>
      <c r="BZ103" s="24">
        <f t="shared" si="114"/>
        <v>1.7363765309959453E-3</v>
      </c>
      <c r="CA103" s="24">
        <f t="shared" si="115"/>
        <v>7.2142374880249213E-4</v>
      </c>
      <c r="CB103" s="24">
        <f t="shared" si="116"/>
        <v>1.0723049880274672E-3</v>
      </c>
      <c r="CC103" s="24">
        <f t="shared" si="117"/>
        <v>1.1343179466094834E-3</v>
      </c>
      <c r="CD103" s="24">
        <f t="shared" si="118"/>
        <v>2.6993007769174856E-3</v>
      </c>
      <c r="CE103" s="24">
        <f t="shared" si="119"/>
        <v>1.0703535463216023E-3</v>
      </c>
      <c r="CF103" s="24">
        <f t="shared" si="120"/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si="68"/>
        <v>8434.2910601399999</v>
      </c>
      <c r="S104" s="19">
        <f t="shared" si="52"/>
        <v>8203.0955468547309</v>
      </c>
      <c r="T104" s="19">
        <f t="shared" si="53"/>
        <v>7796.2579991515822</v>
      </c>
      <c r="U104" s="19">
        <f t="shared" si="54"/>
        <v>7393.0218089167765</v>
      </c>
      <c r="V104" s="19"/>
      <c r="W104" s="20">
        <f t="shared" si="55"/>
        <v>7911.2165659373268</v>
      </c>
      <c r="X104" s="21"/>
      <c r="Y104" s="41">
        <f t="shared" si="69"/>
        <v>3.3066613772764208E-2</v>
      </c>
      <c r="Z104" s="24">
        <f t="shared" si="70"/>
        <v>3.0004357216310895E-2</v>
      </c>
      <c r="AA104" s="24">
        <f t="shared" si="71"/>
        <v>9.5175967209930601E-3</v>
      </c>
      <c r="AB104" s="24">
        <f t="shared" si="72"/>
        <v>3.9450188538426634E-2</v>
      </c>
      <c r="AC104" s="24">
        <f t="shared" si="73"/>
        <v>4.6932627144553152E-2</v>
      </c>
      <c r="AD104" s="24">
        <f t="shared" si="74"/>
        <v>1.8666022671553595E-2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0.30645074012715123</v>
      </c>
      <c r="AJ104" s="24">
        <f t="shared" si="80"/>
        <v>5.1213217662155142E-2</v>
      </c>
      <c r="AK104" s="24">
        <f t="shared" si="81"/>
        <v>2.1740214301599003E-2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3.3071076349460826E-2</v>
      </c>
      <c r="AP104" s="24">
        <f t="shared" si="86"/>
        <v>2.9992503862634301E-2</v>
      </c>
      <c r="AQ104" s="24">
        <f t="shared" si="87"/>
        <v>3.1635438421191653E-2</v>
      </c>
      <c r="AR104" s="24">
        <f t="shared" si="88"/>
        <v>2.7207431771363755E-2</v>
      </c>
      <c r="AS104" s="24" t="e">
        <f t="shared" si="89"/>
        <v>#DIV/0!</v>
      </c>
      <c r="AT104" s="24">
        <f t="shared" si="90"/>
        <v>3.081227554226551E-2</v>
      </c>
      <c r="AU104" s="21"/>
      <c r="AV104" s="24">
        <f t="shared" si="91"/>
        <v>0.60856963657437735</v>
      </c>
      <c r="AW104" s="24">
        <f t="shared" si="92"/>
        <v>0.50375410172761748</v>
      </c>
      <c r="AX104" s="24">
        <f t="shared" si="93"/>
        <v>0.49395803395752935</v>
      </c>
      <c r="AY104" s="24">
        <f t="shared" si="94"/>
        <v>0.48810187957738815</v>
      </c>
      <c r="AZ104" s="24">
        <f t="shared" si="95"/>
        <v>1.8698589138262522</v>
      </c>
      <c r="BA104" s="24">
        <f t="shared" si="96"/>
        <v>0.40527137649700706</v>
      </c>
      <c r="BB104" s="24">
        <f t="shared" si="97"/>
        <v>0.58716404884181594</v>
      </c>
      <c r="BC104" s="24">
        <f t="shared" si="98"/>
        <v>0.38564109888326659</v>
      </c>
      <c r="BD104" s="24">
        <f t="shared" si="99"/>
        <v>0.82897535177859383</v>
      </c>
      <c r="BE104" s="24">
        <f t="shared" si="100"/>
        <v>0.52826067667186027</v>
      </c>
      <c r="BF104" s="24">
        <f t="shared" si="101"/>
        <v>1.5623433097200392</v>
      </c>
      <c r="BG104" s="24">
        <f t="shared" si="102"/>
        <v>0.96242643401836814</v>
      </c>
      <c r="BH104" s="24">
        <f t="shared" si="103"/>
        <v>0.44620036267897123</v>
      </c>
      <c r="BI104" s="24">
        <f t="shared" si="104"/>
        <v>0.46527040970668021</v>
      </c>
      <c r="BJ104" s="24">
        <f t="shared" si="105"/>
        <v>0.53082335080522181</v>
      </c>
      <c r="BK104" s="24">
        <f t="shared" si="106"/>
        <v>1.0238879934534864</v>
      </c>
      <c r="BL104" s="24">
        <f t="shared" si="107"/>
        <v>0.60863400450950045</v>
      </c>
      <c r="BM104" s="24">
        <f t="shared" si="108"/>
        <v>0.52393234995369942</v>
      </c>
      <c r="BN104" s="24">
        <f t="shared" si="109"/>
        <v>0.54490497588591924</v>
      </c>
      <c r="BO104" s="24">
        <f t="shared" si="110"/>
        <v>0.47239667299992716</v>
      </c>
      <c r="BP104" s="24" t="e">
        <f t="shared" si="111"/>
        <v>#DIV/0!</v>
      </c>
      <c r="BQ104" s="24">
        <f t="shared" si="112"/>
        <v>0.49296826365414748</v>
      </c>
      <c r="BR104" s="21"/>
      <c r="BS104" s="35">
        <f t="shared" si="113"/>
        <v>45717</v>
      </c>
      <c r="BT104" s="24">
        <f t="shared" si="58"/>
        <v>8.7888122255563791E-3</v>
      </c>
      <c r="BU104" s="24">
        <f t="shared" si="49"/>
        <v>2.5157974662786894E-4</v>
      </c>
      <c r="BV104" s="24">
        <f t="shared" si="50"/>
        <v>4.1630043996227937E-3</v>
      </c>
      <c r="BW104" s="24">
        <f t="shared" si="65"/>
        <v>5.3181372669523254E-3</v>
      </c>
      <c r="BX104" s="24">
        <f t="shared" si="66"/>
        <v>1.1581614645898286E-3</v>
      </c>
      <c r="BY104" s="24">
        <f t="shared" si="67"/>
        <v>1.5384251222715242E-3</v>
      </c>
      <c r="BZ104" s="24">
        <f t="shared" si="114"/>
        <v>2.0562351522973735E-3</v>
      </c>
      <c r="CA104" s="24">
        <f t="shared" si="115"/>
        <v>7.172087170924722E-4</v>
      </c>
      <c r="CB104" s="24">
        <f t="shared" si="116"/>
        <v>1.224633225849108E-3</v>
      </c>
      <c r="CC104" s="24">
        <f t="shared" si="117"/>
        <v>4.0462714765577079E-3</v>
      </c>
      <c r="CD104" s="24">
        <f t="shared" si="118"/>
        <v>3.0919278263289757E-3</v>
      </c>
      <c r="CE104" s="24">
        <f t="shared" si="119"/>
        <v>7.1676530808682901E-4</v>
      </c>
      <c r="CF104" s="24">
        <f t="shared" si="120"/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si="68"/>
        <v>8659.459373560001</v>
      </c>
      <c r="S105" s="19">
        <f t="shared" si="52"/>
        <v>8437.3427961080106</v>
      </c>
      <c r="T105" s="19">
        <f t="shared" si="53"/>
        <v>8000.6073688631213</v>
      </c>
      <c r="U105" s="19">
        <f t="shared" si="54"/>
        <v>7550.8599987780717</v>
      </c>
      <c r="V105" s="19"/>
      <c r="W105" s="20">
        <f t="shared" si="55"/>
        <v>8077.8783114222142</v>
      </c>
      <c r="X105" s="21"/>
      <c r="Y105" s="41">
        <f t="shared" si="69"/>
        <v>2.6696144787466736E-2</v>
      </c>
      <c r="Z105" s="24">
        <f t="shared" si="70"/>
        <v>3.0989752595453446E-2</v>
      </c>
      <c r="AA105" s="24">
        <f t="shared" si="71"/>
        <v>3.0708412531856411E-2</v>
      </c>
      <c r="AB105" s="24">
        <f t="shared" si="72"/>
        <v>3.060640545130866E-2</v>
      </c>
      <c r="AC105" s="24">
        <f t="shared" si="73"/>
        <v>2.8701279747606723E-2</v>
      </c>
      <c r="AD105" s="24">
        <f t="shared" si="74"/>
        <v>1.3050728624576458E-2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2.8073254455051266E-2</v>
      </c>
      <c r="AJ105" s="24">
        <f t="shared" si="80"/>
        <v>4.721517227441252E-2</v>
      </c>
      <c r="AK105" s="24">
        <f t="shared" si="81"/>
        <v>2.132491251045554E-2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2.6696768206652788E-2</v>
      </c>
      <c r="AP105" s="24">
        <f t="shared" si="86"/>
        <v>2.8555957676623223E-2</v>
      </c>
      <c r="AQ105" s="24">
        <f t="shared" si="87"/>
        <v>2.6211211806199453E-2</v>
      </c>
      <c r="AR105" s="24">
        <f t="shared" si="88"/>
        <v>2.1349617780232366E-2</v>
      </c>
      <c r="AS105" s="24" t="e">
        <f t="shared" si="89"/>
        <v>#DIV/0!</v>
      </c>
      <c r="AT105" s="24">
        <f t="shared" si="90"/>
        <v>2.1066512854984731E-2</v>
      </c>
      <c r="AU105" s="21"/>
      <c r="AV105" s="24">
        <f t="shared" si="91"/>
        <v>0.52278720289548164</v>
      </c>
      <c r="AW105" s="24">
        <f t="shared" si="92"/>
        <v>0.46911397639525765</v>
      </c>
      <c r="AX105" s="24">
        <f t="shared" si="93"/>
        <v>0.44761890170825502</v>
      </c>
      <c r="AY105" s="24">
        <f t="shared" si="94"/>
        <v>0.43699940499521794</v>
      </c>
      <c r="AZ105" s="24">
        <f t="shared" si="95"/>
        <v>1.119771266597529</v>
      </c>
      <c r="BA105" s="24">
        <f t="shared" si="96"/>
        <v>0.31742440729463617</v>
      </c>
      <c r="BB105" s="24">
        <f t="shared" si="97"/>
        <v>0.49845748060078687</v>
      </c>
      <c r="BC105" s="24">
        <f t="shared" si="98"/>
        <v>0.35918896144664125</v>
      </c>
      <c r="BD105" s="24">
        <f t="shared" si="99"/>
        <v>0.6589339769607947</v>
      </c>
      <c r="BE105" s="24">
        <f t="shared" si="100"/>
        <v>0.4355501415485048</v>
      </c>
      <c r="BF105" s="24">
        <f t="shared" si="101"/>
        <v>1.3458293885386849</v>
      </c>
      <c r="BG105" s="24">
        <f t="shared" si="102"/>
        <v>0.91820501846553726</v>
      </c>
      <c r="BH105" s="24">
        <f t="shared" si="103"/>
        <v>0.37646721553357754</v>
      </c>
      <c r="BI105" s="24">
        <f t="shared" si="104"/>
        <v>0.41079716372582342</v>
      </c>
      <c r="BJ105" s="24">
        <f t="shared" si="105"/>
        <v>0.48564095789825101</v>
      </c>
      <c r="BK105" s="24">
        <f t="shared" si="106"/>
        <v>0.72817899829321875</v>
      </c>
      <c r="BL105" s="24">
        <f t="shared" si="107"/>
        <v>0.52283315694903254</v>
      </c>
      <c r="BM105" s="24">
        <f t="shared" si="108"/>
        <v>0.47198035721657283</v>
      </c>
      <c r="BN105" s="24">
        <f t="shared" si="109"/>
        <v>0.47653875727199724</v>
      </c>
      <c r="BO105" s="24">
        <f t="shared" si="110"/>
        <v>0.40003594830343414</v>
      </c>
      <c r="BP105" s="24" t="e">
        <f t="shared" si="111"/>
        <v>#DIV/0!</v>
      </c>
      <c r="BQ105" s="24">
        <f t="shared" si="112"/>
        <v>0.42843595876067209</v>
      </c>
      <c r="BR105" s="21"/>
      <c r="BS105" s="35">
        <f t="shared" si="113"/>
        <v>45748</v>
      </c>
      <c r="BT105" s="24">
        <f t="shared" si="58"/>
        <v>9.0505443956917613E-3</v>
      </c>
      <c r="BU105" s="24">
        <f t="shared" si="49"/>
        <v>7.9321571488991972E-4</v>
      </c>
      <c r="BV105" s="24">
        <f t="shared" si="50"/>
        <v>3.2497164579094865E-3</v>
      </c>
      <c r="BW105" s="24">
        <f t="shared" si="65"/>
        <v>3.2959176132771684E-3</v>
      </c>
      <c r="BX105" s="24">
        <f t="shared" si="66"/>
        <v>7.9846443176195239E-4</v>
      </c>
      <c r="BY105" s="24">
        <f t="shared" si="67"/>
        <v>1.4044729652233443E-3</v>
      </c>
      <c r="BZ105" s="24">
        <f t="shared" si="114"/>
        <v>2.3327959147629931E-3</v>
      </c>
      <c r="CA105" s="24">
        <f t="shared" si="115"/>
        <v>7.8402354865044735E-4</v>
      </c>
      <c r="CB105" s="24">
        <f t="shared" si="116"/>
        <v>9.2305217968373008E-4</v>
      </c>
      <c r="CC105" s="24">
        <f t="shared" si="117"/>
        <v>4.687613732928974E-4</v>
      </c>
      <c r="CD105" s="24">
        <f t="shared" si="118"/>
        <v>2.9006234259979203E-3</v>
      </c>
      <c r="CE105" s="24">
        <f t="shared" si="119"/>
        <v>6.9536459558005399E-4</v>
      </c>
      <c r="CF105" s="24">
        <f t="shared" si="120"/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si="68"/>
        <v>8789.7446958399996</v>
      </c>
      <c r="S106" s="19">
        <f t="shared" si="52"/>
        <v>8540.3747250113156</v>
      </c>
      <c r="T106" s="19">
        <f t="shared" si="53"/>
        <v>8130.2004437499991</v>
      </c>
      <c r="U106" s="19">
        <f t="shared" si="54"/>
        <v>7665.7873376155876</v>
      </c>
      <c r="V106" s="19"/>
      <c r="W106" s="20">
        <f t="shared" si="55"/>
        <v>8191.8644827739672</v>
      </c>
      <c r="X106" s="21"/>
      <c r="Y106" s="41">
        <f t="shared" si="69"/>
        <v>1.5043927495021148E-2</v>
      </c>
      <c r="Z106" s="24">
        <f t="shared" si="70"/>
        <v>8.0492521258275218E-3</v>
      </c>
      <c r="AA106" s="24">
        <f t="shared" si="71"/>
        <v>9.0593488232495467E-3</v>
      </c>
      <c r="AB106" s="24">
        <f t="shared" si="72"/>
        <v>1.8063952875576827E-2</v>
      </c>
      <c r="AC106" s="24">
        <f t="shared" si="73"/>
        <v>3.5442237380024055E-2</v>
      </c>
      <c r="AD106" s="24">
        <f t="shared" si="74"/>
        <v>1.8756089555052036E-3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4.6790835224779004E-2</v>
      </c>
      <c r="AJ106" s="24">
        <f t="shared" si="80"/>
        <v>2.0316663054463335E-2</v>
      </c>
      <c r="AK106" s="24">
        <f t="shared" si="81"/>
        <v>2.5842770421791839E-2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1.5045433745875636E-2</v>
      </c>
      <c r="AP106" s="24">
        <f t="shared" si="86"/>
        <v>1.2211419091663789E-2</v>
      </c>
      <c r="AQ106" s="24">
        <f t="shared" si="87"/>
        <v>1.6197904597997193E-2</v>
      </c>
      <c r="AR106" s="24">
        <f t="shared" si="88"/>
        <v>1.5220430369006221E-2</v>
      </c>
      <c r="AS106" s="24" t="e">
        <f t="shared" si="89"/>
        <v>#DIV/0!</v>
      </c>
      <c r="AT106" s="24">
        <f t="shared" si="90"/>
        <v>1.4110904739747632E-2</v>
      </c>
      <c r="AU106" s="21"/>
      <c r="AV106" s="24">
        <f t="shared" si="91"/>
        <v>0.47884715524767607</v>
      </c>
      <c r="AW106" s="24">
        <f t="shared" si="92"/>
        <v>0.42308972866894656</v>
      </c>
      <c r="AX106" s="24">
        <f t="shared" si="93"/>
        <v>0.36633602390549114</v>
      </c>
      <c r="AY106" s="24">
        <f t="shared" si="94"/>
        <v>0.3925359229633234</v>
      </c>
      <c r="AZ106" s="24">
        <f t="shared" si="95"/>
        <v>1.1489517411566155</v>
      </c>
      <c r="BA106" s="24">
        <f t="shared" si="96"/>
        <v>0.28646872205289875</v>
      </c>
      <c r="BB106" s="24">
        <f t="shared" si="97"/>
        <v>0.49762557355836701</v>
      </c>
      <c r="BC106" s="24">
        <f t="shared" si="98"/>
        <v>0.29772714997578587</v>
      </c>
      <c r="BD106" s="24">
        <f t="shared" si="99"/>
        <v>0.54633521560325371</v>
      </c>
      <c r="BE106" s="24">
        <f t="shared" si="100"/>
        <v>0.37015580876139809</v>
      </c>
      <c r="BF106" s="24">
        <f t="shared" si="101"/>
        <v>1.251101812654722</v>
      </c>
      <c r="BG106" s="24">
        <f t="shared" si="102"/>
        <v>0.83095349368642979</v>
      </c>
      <c r="BH106" s="24">
        <f t="shared" si="103"/>
        <v>0.36694570416577177</v>
      </c>
      <c r="BI106" s="24">
        <f t="shared" si="104"/>
        <v>0.35431427207266752</v>
      </c>
      <c r="BJ106" s="24">
        <f t="shared" si="105"/>
        <v>0.45305903216665966</v>
      </c>
      <c r="BK106" s="24">
        <f t="shared" si="106"/>
        <v>0.64841339789384667</v>
      </c>
      <c r="BL106" s="24">
        <f t="shared" si="107"/>
        <v>0.47889287771067313</v>
      </c>
      <c r="BM106" s="24">
        <f t="shared" si="108"/>
        <v>0.42405467540192654</v>
      </c>
      <c r="BN106" s="24">
        <f t="shared" si="109"/>
        <v>0.42967801346564571</v>
      </c>
      <c r="BO106" s="24">
        <f t="shared" si="110"/>
        <v>0.3586567050445304</v>
      </c>
      <c r="BP106" s="24" t="e">
        <f t="shared" si="111"/>
        <v>#DIV/0!</v>
      </c>
      <c r="BQ106" s="24">
        <f t="shared" si="112"/>
        <v>0.38219178684793342</v>
      </c>
      <c r="BR106" s="21"/>
      <c r="BS106" s="35">
        <f t="shared" si="113"/>
        <v>45778</v>
      </c>
      <c r="BT106" s="24">
        <f t="shared" si="58"/>
        <v>2.3606116296148046E-3</v>
      </c>
      <c r="BU106" s="24">
        <f t="shared" si="49"/>
        <v>2.349226088480593E-4</v>
      </c>
      <c r="BV106" s="24">
        <f t="shared" si="50"/>
        <v>1.9252930381054463E-3</v>
      </c>
      <c r="BW106" s="24">
        <f t="shared" si="65"/>
        <v>4.0779656609469649E-3</v>
      </c>
      <c r="BX106" s="24">
        <f t="shared" si="66"/>
        <v>1.1322761916499983E-4</v>
      </c>
      <c r="BY106" s="24">
        <f t="shared" si="67"/>
        <v>1.3908272140927963E-3</v>
      </c>
      <c r="BZ106" s="24">
        <f t="shared" si="114"/>
        <v>2.0501491195519994E-4</v>
      </c>
      <c r="CA106" s="24">
        <f t="shared" si="115"/>
        <v>7.020152310191018E-4</v>
      </c>
      <c r="CB106" s="24">
        <f t="shared" si="116"/>
        <v>1.141961224701364E-3</v>
      </c>
      <c r="CC106" s="24">
        <f t="shared" si="117"/>
        <v>7.8235161436175714E-4</v>
      </c>
      <c r="CD106" s="24">
        <f t="shared" si="118"/>
        <v>1.2730813147058075E-3</v>
      </c>
      <c r="CE106" s="24">
        <f t="shared" si="119"/>
        <v>8.382747416871844E-4</v>
      </c>
      <c r="CF106" s="24">
        <f t="shared" si="120"/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si="68"/>
        <v>8950.0176336099994</v>
      </c>
      <c r="S107" s="19">
        <f t="shared" si="52"/>
        <v>8667.4945617287685</v>
      </c>
      <c r="T107" s="19">
        <f t="shared" si="53"/>
        <v>8284.959329864254</v>
      </c>
      <c r="U107" s="19">
        <f t="shared" si="54"/>
        <v>7794.1919933949812</v>
      </c>
      <c r="V107" s="19"/>
      <c r="W107" s="20">
        <f t="shared" si="55"/>
        <v>8330.3370759132213</v>
      </c>
      <c r="X107" s="21"/>
      <c r="Y107" s="41">
        <f t="shared" si="69"/>
        <v>1.8232502497023129E-2</v>
      </c>
      <c r="Z107" s="24">
        <f t="shared" si="70"/>
        <v>9.0550531881552487E-3</v>
      </c>
      <c r="AA107" s="24">
        <f t="shared" si="71"/>
        <v>2.8087200260073164E-2</v>
      </c>
      <c r="AB107" s="24">
        <f t="shared" si="72"/>
        <v>1.511325698938637E-2</v>
      </c>
      <c r="AC107" s="24">
        <f t="shared" si="73"/>
        <v>3.8974011978389456E-2</v>
      </c>
      <c r="AD107" s="24">
        <f t="shared" si="74"/>
        <v>3.0636182652706623E-2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1.4371471614881282E-2</v>
      </c>
      <c r="AJ107" s="24">
        <f t="shared" si="80"/>
        <v>2.8614002074488942E-2</v>
      </c>
      <c r="AK107" s="24">
        <f t="shared" si="81"/>
        <v>2.1009757953738273E-4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1.8234083391051481E-2</v>
      </c>
      <c r="AP107" s="24">
        <f t="shared" si="86"/>
        <v>1.4884573664568856E-2</v>
      </c>
      <c r="AQ107" s="24">
        <f t="shared" si="87"/>
        <v>1.9035064041160732E-2</v>
      </c>
      <c r="AR107" s="24">
        <f t="shared" si="88"/>
        <v>1.6750354546012369E-2</v>
      </c>
      <c r="AS107" s="24" t="e">
        <f t="shared" si="89"/>
        <v>#DIV/0!</v>
      </c>
      <c r="AT107" s="24">
        <f t="shared" si="90"/>
        <v>1.6903672348393517E-2</v>
      </c>
      <c r="AU107" s="21"/>
      <c r="AV107" s="24">
        <f t="shared" si="91"/>
        <v>0.43474168144062486</v>
      </c>
      <c r="AW107" s="24">
        <f t="shared" si="92"/>
        <v>0.37444246812520565</v>
      </c>
      <c r="AX107" s="24">
        <f t="shared" si="93"/>
        <v>0.36901904757281589</v>
      </c>
      <c r="AY107" s="24">
        <f t="shared" si="94"/>
        <v>0.37128505839147063</v>
      </c>
      <c r="AZ107" s="24">
        <f t="shared" si="95"/>
        <v>0.94186516366106798</v>
      </c>
      <c r="BA107" s="24">
        <f t="shared" si="96"/>
        <v>0.29560899935641793</v>
      </c>
      <c r="BB107" s="24">
        <f t="shared" si="97"/>
        <v>0.44699130710031842</v>
      </c>
      <c r="BC107" s="24">
        <f t="shared" si="98"/>
        <v>0.26721147313984916</v>
      </c>
      <c r="BD107" s="24">
        <f t="shared" si="99"/>
        <v>0.5129322017985829</v>
      </c>
      <c r="BE107" s="24">
        <f t="shared" si="100"/>
        <v>0.3619424591411029</v>
      </c>
      <c r="BF107" s="24">
        <f t="shared" si="101"/>
        <v>1.1234781873203183</v>
      </c>
      <c r="BG107" s="24">
        <f t="shared" si="102"/>
        <v>0.74950011570485353</v>
      </c>
      <c r="BH107" s="24">
        <f t="shared" si="103"/>
        <v>0.3189706764567628</v>
      </c>
      <c r="BI107" s="24">
        <f t="shared" si="104"/>
        <v>0.26062992131065865</v>
      </c>
      <c r="BJ107" s="24">
        <f t="shared" si="105"/>
        <v>0.43375030682530014</v>
      </c>
      <c r="BK107" s="24">
        <f t="shared" si="106"/>
        <v>0.54442185120110942</v>
      </c>
      <c r="BL107" s="24">
        <f t="shared" si="107"/>
        <v>0.4347817156355327</v>
      </c>
      <c r="BM107" s="24">
        <f t="shared" si="108"/>
        <v>0.39107372215806047</v>
      </c>
      <c r="BN107" s="24">
        <f t="shared" si="109"/>
        <v>0.40789899325633061</v>
      </c>
      <c r="BO107" s="24">
        <f t="shared" si="110"/>
        <v>0.34455079746847117</v>
      </c>
      <c r="BP107" s="24" t="e">
        <f t="shared" si="111"/>
        <v>#DIV/0!</v>
      </c>
      <c r="BQ107" s="24">
        <f t="shared" si="112"/>
        <v>0.35693108056142875</v>
      </c>
      <c r="BR107" s="21"/>
      <c r="BS107" s="35">
        <f t="shared" si="113"/>
        <v>45809</v>
      </c>
      <c r="BT107" s="24">
        <f t="shared" si="58"/>
        <v>2.6372841908798338E-3</v>
      </c>
      <c r="BU107" s="24">
        <f t="shared" si="49"/>
        <v>7.240493312965149E-4</v>
      </c>
      <c r="BV107" s="24">
        <f t="shared" si="50"/>
        <v>1.6155943998597674E-3</v>
      </c>
      <c r="BW107" s="24">
        <f t="shared" si="65"/>
        <v>4.5744468708798242E-3</v>
      </c>
      <c r="BX107" s="24">
        <f t="shared" si="66"/>
        <v>1.8254657719856834E-3</v>
      </c>
      <c r="BY107" s="24">
        <f t="shared" si="67"/>
        <v>1.0179541358205978E-3</v>
      </c>
      <c r="BZ107" s="24">
        <f t="shared" si="114"/>
        <v>2.2829525164188248E-3</v>
      </c>
      <c r="CA107" s="24">
        <f t="shared" si="115"/>
        <v>5.2394640360379466E-4</v>
      </c>
      <c r="CB107" s="24">
        <f t="shared" si="116"/>
        <v>9.7553453569383176E-4</v>
      </c>
      <c r="CC107" s="24">
        <f t="shared" si="117"/>
        <v>2.4780924316392708E-4</v>
      </c>
      <c r="CD107" s="24">
        <f t="shared" si="118"/>
        <v>1.8023225320426299E-3</v>
      </c>
      <c r="CE107" s="24">
        <f t="shared" si="119"/>
        <v>6.8875430255271986E-6</v>
      </c>
      <c r="CF107" s="24">
        <f t="shared" si="120"/>
        <v>1.823424747467076E-2</v>
      </c>
    </row>
    <row r="108" spans="1:84" x14ac:dyDescent="0.25">
      <c r="A108" s="31">
        <f>+[1]PAT!A109</f>
        <v>45839</v>
      </c>
      <c r="B108" s="17">
        <f>+[1]PAT!B109</f>
        <v>9141.6229999999996</v>
      </c>
      <c r="C108" s="17">
        <f>+[1]PAT!C109</f>
        <v>9541.5437000000002</v>
      </c>
      <c r="D108" s="17">
        <f>+[1]PAT!D109</f>
        <v>6679.8806999999997</v>
      </c>
      <c r="E108" s="17">
        <f>+[1]PAT!E109</f>
        <v>7523.9031000000004</v>
      </c>
      <c r="F108" s="17">
        <f>+[1]PAT!F109</f>
        <v>10904.6281</v>
      </c>
      <c r="G108" s="17">
        <f>+[1]PAT!G109</f>
        <v>8341.9781999999996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7510.7335000000003</v>
      </c>
      <c r="M108" s="17">
        <f>+[1]PAT!M109</f>
        <v>11500.853300000001</v>
      </c>
      <c r="N108" s="17">
        <f>+[1]PAT!N109</f>
        <v>9383.0164000000004</v>
      </c>
      <c r="O108" s="18">
        <f>+[1]PAT!R109</f>
        <v>7959.1296000000002</v>
      </c>
      <c r="P108" s="19">
        <f>+[1]PAT!S109</f>
        <v>9132.6761000000006</v>
      </c>
      <c r="Q108" s="20">
        <f>+[1]PAT!T109</f>
        <v>9902.0997000000007</v>
      </c>
      <c r="R108" s="18">
        <f t="shared" si="68"/>
        <v>9141.7193539100026</v>
      </c>
      <c r="S108" s="19">
        <f t="shared" si="52"/>
        <v>8803.4548009202008</v>
      </c>
      <c r="T108" s="19">
        <f t="shared" si="53"/>
        <v>8441.088591968326</v>
      </c>
      <c r="U108" s="19">
        <f t="shared" si="54"/>
        <v>7927.7595062087184</v>
      </c>
      <c r="V108" s="19"/>
      <c r="W108" s="20">
        <f t="shared" si="55"/>
        <v>8547.0594437233449</v>
      </c>
      <c r="X108" s="21"/>
      <c r="Y108" s="41">
        <f t="shared" si="69"/>
        <v>2.1419155864935258E-2</v>
      </c>
      <c r="Z108" s="24">
        <f t="shared" si="70"/>
        <v>1.3190971388983508E-2</v>
      </c>
      <c r="AA108" s="24">
        <f t="shared" si="71"/>
        <v>3.6325536436532246E-3</v>
      </c>
      <c r="AB108" s="24">
        <f t="shared" si="72"/>
        <v>1.1276917799009523E-2</v>
      </c>
      <c r="AC108" s="24">
        <f t="shared" si="73"/>
        <v>2.3454001470895713E-2</v>
      </c>
      <c r="AD108" s="24">
        <f t="shared" si="74"/>
        <v>1.2263479111587428E-2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2.1040571469129521E-2</v>
      </c>
      <c r="AJ108" s="24">
        <f t="shared" si="80"/>
        <v>2.5923749477018587E-2</v>
      </c>
      <c r="AK108" s="24">
        <f t="shared" si="81"/>
        <v>2.2269162727719838E-2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2.1419144424934533E-2</v>
      </c>
      <c r="AP108" s="24">
        <f t="shared" si="86"/>
        <v>1.5686221459170424E-2</v>
      </c>
      <c r="AQ108" s="24">
        <f t="shared" si="87"/>
        <v>1.8844903865886664E-2</v>
      </c>
      <c r="AR108" s="24">
        <f t="shared" si="88"/>
        <v>1.7136800444090383E-2</v>
      </c>
      <c r="AS108" s="24" t="e">
        <f t="shared" si="89"/>
        <v>#DIV/0!</v>
      </c>
      <c r="AT108" s="24">
        <f t="shared" si="90"/>
        <v>2.6016038226924332E-2</v>
      </c>
      <c r="AU108" s="21"/>
      <c r="AV108" s="24">
        <f t="shared" si="91"/>
        <v>0.4069305746548042</v>
      </c>
      <c r="AW108" s="24">
        <f t="shared" si="92"/>
        <v>0.34334869594968032</v>
      </c>
      <c r="AX108" s="24">
        <f t="shared" si="93"/>
        <v>0.30183098782594797</v>
      </c>
      <c r="AY108" s="24">
        <f t="shared" si="94"/>
        <v>0.34345492524793042</v>
      </c>
      <c r="AZ108" s="24">
        <f t="shared" si="95"/>
        <v>0.85563041633258208</v>
      </c>
      <c r="BA108" s="24">
        <f t="shared" si="96"/>
        <v>0.26641067655912787</v>
      </c>
      <c r="BB108" s="24">
        <f t="shared" si="97"/>
        <v>0.40110879759583429</v>
      </c>
      <c r="BC108" s="24">
        <f t="shared" si="98"/>
        <v>0.29756472787911514</v>
      </c>
      <c r="BD108" s="24">
        <f t="shared" si="99"/>
        <v>0.45898442742635015</v>
      </c>
      <c r="BE108" s="24">
        <f t="shared" si="100"/>
        <v>0.32703443086241979</v>
      </c>
      <c r="BF108" s="24">
        <f t="shared" si="101"/>
        <v>1.0771855153718564</v>
      </c>
      <c r="BG108" s="24">
        <f t="shared" si="102"/>
        <v>0.68676260485403406</v>
      </c>
      <c r="BH108" s="24">
        <f t="shared" si="103"/>
        <v>0.30198925377163754</v>
      </c>
      <c r="BI108" s="24">
        <f t="shared" si="104"/>
        <v>0.227280431556522</v>
      </c>
      <c r="BJ108" s="24">
        <f t="shared" si="105"/>
        <v>0.41209573943560929</v>
      </c>
      <c r="BK108" s="24">
        <f t="shared" si="106"/>
        <v>0.4987523262249971</v>
      </c>
      <c r="BL108" s="24">
        <f t="shared" si="107"/>
        <v>0.40696607667818352</v>
      </c>
      <c r="BM108" s="24">
        <f t="shared" si="108"/>
        <v>0.35770315813750764</v>
      </c>
      <c r="BN108" s="24">
        <f t="shared" si="109"/>
        <v>0.37521179949316519</v>
      </c>
      <c r="BO108" s="24">
        <f t="shared" si="110"/>
        <v>0.31605086476965893</v>
      </c>
      <c r="BP108" s="24" t="e">
        <f t="shared" si="111"/>
        <v>#DIV/0!</v>
      </c>
      <c r="BQ108" s="24">
        <f t="shared" si="112"/>
        <v>0.3430605180790478</v>
      </c>
      <c r="BR108" s="21"/>
      <c r="BS108" s="35">
        <f t="shared" si="113"/>
        <v>45839</v>
      </c>
      <c r="BT108" s="24">
        <f t="shared" si="58"/>
        <v>3.8072431146671543E-3</v>
      </c>
      <c r="BU108" s="24">
        <f t="shared" si="49"/>
        <v>9.4548520818592399E-5</v>
      </c>
      <c r="BV108" s="24">
        <f t="shared" si="50"/>
        <v>1.2018000847202836E-3</v>
      </c>
      <c r="BW108" s="24">
        <f t="shared" si="65"/>
        <v>2.8089121099944183E-3</v>
      </c>
      <c r="BX108" s="24">
        <f t="shared" si="66"/>
        <v>7.3962429644088728E-4</v>
      </c>
      <c r="BY108" s="24">
        <f t="shared" si="67"/>
        <v>1.1412060217455256E-3</v>
      </c>
      <c r="BZ108" s="24">
        <f t="shared" si="114"/>
        <v>6.4691012856959666E-3</v>
      </c>
      <c r="CA108" s="24">
        <f t="shared" si="115"/>
        <v>5.6846252155549318E-4</v>
      </c>
      <c r="CB108" s="24">
        <f t="shared" si="116"/>
        <v>1.8604048613512065E-3</v>
      </c>
      <c r="CC108" s="24">
        <f t="shared" si="117"/>
        <v>3.6142972042486454E-4</v>
      </c>
      <c r="CD108" s="24">
        <f t="shared" si="118"/>
        <v>1.6495185344160325E-3</v>
      </c>
      <c r="CE108" s="24">
        <f t="shared" si="119"/>
        <v>7.1711935360518225E-4</v>
      </c>
      <c r="CF108" s="24">
        <f t="shared" si="120"/>
        <v>2.1419370425435603E-2</v>
      </c>
    </row>
    <row r="109" spans="1:84" x14ac:dyDescent="0.25">
      <c r="A109" s="31">
        <f>+[1]PAT!A110</f>
        <v>45870</v>
      </c>
      <c r="B109" s="17">
        <f>+[1]PAT!B110</f>
        <v>9320.3353000000006</v>
      </c>
      <c r="C109" s="17">
        <f>+[1]PAT!C110</f>
        <v>9652.7919000000002</v>
      </c>
      <c r="D109" s="17">
        <f>+[1]PAT!D110</f>
        <v>6963.0078000000003</v>
      </c>
      <c r="E109" s="17">
        <f>+[1]PAT!E110</f>
        <v>7545.5203000000001</v>
      </c>
      <c r="F109" s="17">
        <f>+[1]PAT!F110</f>
        <v>11213.5416</v>
      </c>
      <c r="G109" s="17">
        <f>+[1]PAT!G110</f>
        <v>8389.7900000000009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8082.2038000000002</v>
      </c>
      <c r="M109" s="17">
        <f>+[1]PAT!M110</f>
        <v>11705.953</v>
      </c>
      <c r="N109" s="17">
        <f>+[1]PAT!N110</f>
        <v>9543.7160000000003</v>
      </c>
      <c r="O109" s="18">
        <f>+[1]PAT!R110</f>
        <v>8024.0177999999996</v>
      </c>
      <c r="P109" s="19">
        <f>+[1]PAT!S110</f>
        <v>9295.1180999999997</v>
      </c>
      <c r="Q109" s="20">
        <f>+[1]PAT!T110</f>
        <v>10206.0615</v>
      </c>
      <c r="R109" s="18">
        <f t="shared" ref="R109" si="121">+SUMPRODUCT($C$3:$N$3,C109:N109)</f>
        <v>9320.4350572500007</v>
      </c>
      <c r="S109" s="19">
        <f t="shared" si="52"/>
        <v>8907.0547699200488</v>
      </c>
      <c r="T109" s="19">
        <f t="shared" si="53"/>
        <v>8520.9856216346143</v>
      </c>
      <c r="U109" s="19">
        <f t="shared" si="54"/>
        <v>7986.6515964663131</v>
      </c>
      <c r="V109" s="19"/>
      <c r="W109" s="20">
        <f t="shared" si="55"/>
        <v>8726.5423117374376</v>
      </c>
      <c r="X109" s="21"/>
      <c r="Y109" s="41">
        <f t="shared" ref="Y109" si="122">+B109/B108-1</f>
        <v>1.954929666209182E-2</v>
      </c>
      <c r="Z109" s="24">
        <f t="shared" ref="Z109" si="123">+C109/C108-1</f>
        <v>1.165935025796716E-2</v>
      </c>
      <c r="AA109" s="24">
        <f t="shared" ref="AA109" si="124">+D109/D108-1</f>
        <v>4.2385053373782622E-2</v>
      </c>
      <c r="AB109" s="24">
        <f t="shared" ref="AB109" si="125">+E109/E108-1</f>
        <v>2.8731364177190244E-3</v>
      </c>
      <c r="AC109" s="24">
        <f t="shared" ref="AC109" si="126">+F109/F108-1</f>
        <v>2.8328659828389835E-2</v>
      </c>
      <c r="AD109" s="24">
        <f t="shared" ref="AD109" si="127">+G109/G108-1</f>
        <v>5.7314702644513105E-3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7.6087149144620891E-2</v>
      </c>
      <c r="AJ109" s="24">
        <f t="shared" ref="AJ109" si="133">+M109/M108-1</f>
        <v>1.7833433280989519E-2</v>
      </c>
      <c r="AK109" s="24">
        <f t="shared" ref="AK109" si="134">+N109/N108-1</f>
        <v>1.7126645968560839E-2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1.9549462898744485E-2</v>
      </c>
      <c r="AP109" s="24">
        <f t="shared" ref="AP109" si="139">+S109/S108-1</f>
        <v>1.1768103698222898E-2</v>
      </c>
      <c r="AQ109" s="24">
        <f t="shared" ref="AQ109" si="140">+T109/T108-1</f>
        <v>9.4652518802267327E-3</v>
      </c>
      <c r="AR109" s="24">
        <f t="shared" ref="AR109" si="141">+U109/U108-1</f>
        <v>7.4285919258112454E-3</v>
      </c>
      <c r="AS109" s="24" t="e">
        <f t="shared" ref="AS109" si="142">+V109/V108-1</f>
        <v>#DIV/0!</v>
      </c>
      <c r="AT109" s="24">
        <f t="shared" ref="AT109" si="143">+W109/W108-1</f>
        <v>2.0999370508169246E-2</v>
      </c>
      <c r="AU109" s="21"/>
      <c r="AV109" s="24">
        <f t="shared" ref="AV109" si="144">+B109/B97-1</f>
        <v>0.3711988887450719</v>
      </c>
      <c r="AW109" s="24">
        <f t="shared" ref="AW109" si="145">+C109/C97-1</f>
        <v>0.2962624669417746</v>
      </c>
      <c r="AX109" s="24">
        <f t="shared" ref="AX109" si="146">+D109/D97-1</f>
        <v>0.316259260023805</v>
      </c>
      <c r="AY109" s="24">
        <f t="shared" ref="AY109" si="147">+E109/E97-1</f>
        <v>0.30744098870447134</v>
      </c>
      <c r="AZ109" s="24">
        <f t="shared" ref="AZ109" si="148">+F109/F97-1</f>
        <v>0.7646248594725864</v>
      </c>
      <c r="BA109" s="24">
        <f t="shared" ref="BA109" si="149">+G109/G97-1</f>
        <v>0.21930339584204828</v>
      </c>
      <c r="BB109" s="24">
        <f t="shared" ref="BB109" si="150">+H109/H97-1</f>
        <v>0.38881076398085557</v>
      </c>
      <c r="BC109" s="24">
        <f t="shared" ref="BC109" si="151">+I109/I97-1</f>
        <v>0.29990550489013779</v>
      </c>
      <c r="BD109" s="24">
        <f t="shared" ref="BD109" si="152">+J109/J97-1</f>
        <v>0.41599620980093421</v>
      </c>
      <c r="BE109" s="24">
        <f t="shared" ref="BE109" si="153">+K109/K97-1</f>
        <v>0.29648021727351859</v>
      </c>
      <c r="BF109" s="24">
        <f t="shared" ref="BF109" si="154">+L109/L97-1</f>
        <v>0.99937561286850007</v>
      </c>
      <c r="BG109" s="24">
        <f t="shared" ref="BG109" si="155">+M109/M97-1</f>
        <v>0.60953135129004243</v>
      </c>
      <c r="BH109" s="24">
        <f t="shared" ref="BH109" si="156">+N109/N97-1</f>
        <v>0.29105140421913389</v>
      </c>
      <c r="BI109" s="24">
        <f t="shared" ref="BI109" si="157">+O109/O97-1</f>
        <v>0.18164971571034716</v>
      </c>
      <c r="BJ109" s="24">
        <f t="shared" ref="BJ109" si="158">+P109/P97-1</f>
        <v>0.37797967826755152</v>
      </c>
      <c r="BK109" s="24">
        <f t="shared" ref="BK109" si="159">+Q109/Q97-1</f>
        <v>0.46299500709733232</v>
      </c>
      <c r="BL109" s="24">
        <f t="shared" ref="BL109" si="160">+R109/R97-1</f>
        <v>0.3712283323866743</v>
      </c>
      <c r="BM109" s="24">
        <f t="shared" ref="BM109" si="161">+S109/S97-1</f>
        <v>0.31676179324924636</v>
      </c>
      <c r="BN109" s="24">
        <f t="shared" ref="BN109" si="162">+T109/T97-1</f>
        <v>0.33536063276235795</v>
      </c>
      <c r="BO109" s="24">
        <f t="shared" ref="BO109" si="163">+U109/U97-1</f>
        <v>0.28167602691766391</v>
      </c>
      <c r="BP109" s="24" t="e">
        <f t="shared" ref="BP109" si="164">+V109/V97-1</f>
        <v>#DIV/0!</v>
      </c>
      <c r="BQ109" s="24">
        <f t="shared" ref="BQ109" si="165">+W109/W97-1</f>
        <v>0.32173460902338835</v>
      </c>
      <c r="BR109" s="21"/>
      <c r="BS109" s="35">
        <f t="shared" ref="BS109" si="166">+A109</f>
        <v>45870</v>
      </c>
      <c r="BT109" s="24">
        <f t="shared" ref="BT109" si="167">(C109-C108)/$B108*C$3</f>
        <v>3.3380704126608589E-3</v>
      </c>
      <c r="BU109" s="24">
        <f t="shared" ref="BU109" si="168">(D109-D108)/$B108*D$3</f>
        <v>1.0839922517041035E-3</v>
      </c>
      <c r="BV109" s="24">
        <f t="shared" ref="BV109" si="169">(E109-E108)/$B108*E$3</f>
        <v>3.0315459738385184E-4</v>
      </c>
      <c r="BW109" s="24">
        <f t="shared" ref="BW109" si="170">(F109-F108)/$B108*F$3</f>
        <v>3.3994727303893468E-3</v>
      </c>
      <c r="BX109" s="24">
        <f t="shared" ref="BX109" si="171">(G109-G108)/$B108*G$3</f>
        <v>3.425729654351406E-4</v>
      </c>
      <c r="BY109" s="24">
        <f t="shared" ref="BY109" si="172">(H109-H108)/$B108*H$3</f>
        <v>1.2993121680909404E-3</v>
      </c>
      <c r="BZ109" s="24">
        <f t="shared" ref="BZ109" si="173">(I109-I108)/$B108*I$3</f>
        <v>5.4828788804788652E-3</v>
      </c>
      <c r="CA109" s="24">
        <f t="shared" ref="CA109" si="174">(J109-J108)/$B108*J$3</f>
        <v>5.4898597765407639E-4</v>
      </c>
      <c r="CB109" s="24">
        <f t="shared" ref="CB109" si="175">(K109-K108)/$B108*K$3</f>
        <v>7.5299096779642258E-4</v>
      </c>
      <c r="CC109" s="24">
        <f t="shared" ref="CC109" si="176">(L109-L108)/$B108*L$3</f>
        <v>1.3065217489279528E-3</v>
      </c>
      <c r="CD109" s="24">
        <f t="shared" ref="CD109" si="177">(M109-M108)/$B108*M$3</f>
        <v>1.1397390550890079E-3</v>
      </c>
      <c r="CE109" s="24">
        <f t="shared" ref="CE109" si="178">(N109-N108)/$B108*N$3</f>
        <v>5.5197719704695735E-4</v>
      </c>
      <c r="CF109" s="24">
        <f t="shared" ref="CF109" si="179">+SUM(BT109:CE109)</f>
        <v>1.9549668952657522E-2</v>
      </c>
    </row>
    <row r="110" spans="1:84" x14ac:dyDescent="0.25">
      <c r="A110" s="31">
        <f>+[1]PAT!A111</f>
        <v>45901</v>
      </c>
      <c r="B110" s="17">
        <f>+[1]PAT!B111</f>
        <v>9543.6368999999995</v>
      </c>
      <c r="C110" s="17">
        <f>+[1]PAT!C111</f>
        <v>9831.9868999999999</v>
      </c>
      <c r="D110" s="17">
        <f>+[1]PAT!D111</f>
        <v>7085.7779</v>
      </c>
      <c r="E110" s="17">
        <f>+[1]PAT!E111</f>
        <v>7617.1783999999998</v>
      </c>
      <c r="F110" s="17">
        <f>+[1]PAT!F111</f>
        <v>11626.6</v>
      </c>
      <c r="G110" s="17">
        <f>+[1]PAT!G111</f>
        <v>8542.7343999999994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8215.7790999999997</v>
      </c>
      <c r="M110" s="17">
        <f>+[1]PAT!M111</f>
        <v>11934.9974</v>
      </c>
      <c r="N110" s="17">
        <f>+[1]PAT!N111</f>
        <v>9763.1401000000005</v>
      </c>
      <c r="O110" s="18">
        <f>+[1]PAT!R111</f>
        <v>8193.5493000000006</v>
      </c>
      <c r="P110" s="19">
        <f>+[1]PAT!S111</f>
        <v>9497.9901000000009</v>
      </c>
      <c r="Q110" s="20">
        <f>+[1]PAT!T111</f>
        <v>10531.575500000001</v>
      </c>
      <c r="R110" s="18">
        <f t="shared" ref="R110" si="180">+SUMPRODUCT($C$3:$N$3,C110:N110)</f>
        <v>9543.7373370999994</v>
      </c>
      <c r="S110" s="19">
        <f t="shared" si="52"/>
        <v>9054.8275593603867</v>
      </c>
      <c r="T110" s="19">
        <f t="shared" si="53"/>
        <v>8646.8579070418546</v>
      </c>
      <c r="U110" s="19">
        <f t="shared" si="54"/>
        <v>8095.2149537978876</v>
      </c>
      <c r="V110" s="19"/>
      <c r="W110" s="20">
        <f t="shared" si="55"/>
        <v>8942.8653365659193</v>
      </c>
      <c r="X110" s="21"/>
      <c r="Y110" s="41">
        <f t="shared" ref="Y110" si="181">+B110/B109-1</f>
        <v>2.3958537199836538E-2</v>
      </c>
      <c r="Z110" s="24">
        <f t="shared" ref="Z110" si="182">+C110/C109-1</f>
        <v>1.8564059171316094E-2</v>
      </c>
      <c r="AA110" s="24">
        <f t="shared" ref="AA110" si="183">+D110/D109-1</f>
        <v>1.7631762526533423E-2</v>
      </c>
      <c r="AB110" s="24">
        <f t="shared" ref="AB110" si="184">+E110/E109-1</f>
        <v>9.4967738672706581E-3</v>
      </c>
      <c r="AC110" s="24">
        <f t="shared" ref="AC110" si="185">+F110/F109-1</f>
        <v>3.6835677320713689E-2</v>
      </c>
      <c r="AD110" s="24">
        <f t="shared" ref="AD110" si="186">+G110/G109-1</f>
        <v>1.8229824584405474E-2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1.6527088812088531E-2</v>
      </c>
      <c r="AJ110" s="24">
        <f t="shared" ref="AJ110" si="192">+M110/M109-1</f>
        <v>1.9566488947973859E-2</v>
      </c>
      <c r="AK110" s="24">
        <f t="shared" ref="AK110" si="193">+N110/N109-1</f>
        <v>2.2991474180497518E-2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2.3958353711858171E-2</v>
      </c>
      <c r="AP110" s="24">
        <f t="shared" ref="AP110" si="198">+S110/S109-1</f>
        <v>1.6590533375788752E-2</v>
      </c>
      <c r="AQ110" s="24">
        <f t="shared" ref="AQ110" si="199">+T110/T109-1</f>
        <v>1.4772033541243568E-2</v>
      </c>
      <c r="AR110" s="24">
        <f t="shared" ref="AR110" si="200">+U110/U109-1</f>
        <v>1.3593100440190575E-2</v>
      </c>
      <c r="AS110" s="24" t="e">
        <f t="shared" ref="AS110" si="201">+V110/V109-1</f>
        <v>#DIV/0!</v>
      </c>
      <c r="AT110" s="24">
        <f t="shared" ref="AT110" si="202">+W110/W109-1</f>
        <v>2.4789087945808808E-2</v>
      </c>
      <c r="AU110" s="21"/>
      <c r="AV110" s="24">
        <f t="shared" ref="AV110" si="203">+B110/B98-1</f>
        <v>0.3536101897706323</v>
      </c>
      <c r="AW110" s="24">
        <f t="shared" ref="AW110" si="204">+C110/C98-1</f>
        <v>0.28083049879295374</v>
      </c>
      <c r="AX110" s="24">
        <f t="shared" ref="AX110" si="205">+D110/D98-1</f>
        <v>0.314650907776723</v>
      </c>
      <c r="AY110" s="24">
        <f t="shared" ref="AY110" si="206">+E110/E98-1</f>
        <v>0.26914619735249357</v>
      </c>
      <c r="AZ110" s="24">
        <f t="shared" ref="AZ110" si="207">+F110/F98-1</f>
        <v>0.71955529974394516</v>
      </c>
      <c r="BA110" s="24">
        <f t="shared" ref="BA110" si="208">+G110/G98-1</f>
        <v>0.20562710463833533</v>
      </c>
      <c r="BB110" s="24">
        <f t="shared" ref="BB110" si="209">+H110/H98-1</f>
        <v>0.36496726756061659</v>
      </c>
      <c r="BC110" s="24">
        <f t="shared" ref="BC110" si="210">+I110/I98-1</f>
        <v>0.30579825664522109</v>
      </c>
      <c r="BD110" s="24">
        <f t="shared" ref="BD110" si="211">+J110/J98-1</f>
        <v>0.38212453848183192</v>
      </c>
      <c r="BE110" s="24">
        <f t="shared" ref="BE110" si="212">+K110/K98-1</f>
        <v>0.27226039921640366</v>
      </c>
      <c r="BF110" s="24">
        <f t="shared" ref="BF110" si="213">+L110/L98-1</f>
        <v>0.92531564038795566</v>
      </c>
      <c r="BG110" s="24">
        <f t="shared" ref="BG110" si="214">+M110/M98-1</f>
        <v>0.59496229146164192</v>
      </c>
      <c r="BH110" s="24">
        <f t="shared" ref="BH110" si="215">+N110/N98-1</f>
        <v>0.28727041002026565</v>
      </c>
      <c r="BI110" s="24">
        <f t="shared" ref="BI110" si="216">+O110/O98-1</f>
        <v>0.16824981731725508</v>
      </c>
      <c r="BJ110" s="24">
        <f t="shared" ref="BJ110" si="217">+P110/P98-1</f>
        <v>0.36451467145001071</v>
      </c>
      <c r="BK110" s="24">
        <f t="shared" ref="BK110" si="218">+Q110/Q98-1</f>
        <v>0.42768995077646665</v>
      </c>
      <c r="BL110" s="24">
        <f t="shared" ref="BL110" si="219">+R110/R98-1</f>
        <v>0.35363702563085186</v>
      </c>
      <c r="BM110" s="24">
        <f t="shared" ref="BM110" si="220">+S110/S98-1</f>
        <v>0.29798563105823539</v>
      </c>
      <c r="BN110" s="24">
        <f t="shared" ref="BN110" si="221">+T110/T98-1</f>
        <v>0.31213813115347966</v>
      </c>
      <c r="BO110" s="24">
        <f t="shared" ref="BO110" si="222">+U110/U98-1</f>
        <v>0.25700594628375084</v>
      </c>
      <c r="BP110" s="24" t="e">
        <f t="shared" ref="BP110" si="223">+V110/V98-1</f>
        <v>#DIV/0!</v>
      </c>
      <c r="BQ110" s="24">
        <f t="shared" ref="BQ110" si="224">+W110/W98-1</f>
        <v>0.30494038987448091</v>
      </c>
      <c r="BR110" s="21"/>
      <c r="BS110" s="35">
        <f t="shared" ref="BS110" si="225">+A110</f>
        <v>45901</v>
      </c>
      <c r="BT110" s="24">
        <f t="shared" ref="BT110" si="226">(C110-C109)/$B109*C$3</f>
        <v>5.2737575331651331E-3</v>
      </c>
      <c r="BU110" s="24">
        <f t="shared" ref="BU110" si="227">(D110-D109)/$B109*D$3</f>
        <v>4.6102992668085565E-4</v>
      </c>
      <c r="BV110" s="24">
        <f t="shared" ref="BV110" si="228">(E110-E109)/$B109*E$3</f>
        <v>9.8564784681082836E-4</v>
      </c>
      <c r="BW110" s="24">
        <f t="shared" ref="BW110" si="229">(F110-F109)/$B109*F$3</f>
        <v>4.4583884272918787E-3</v>
      </c>
      <c r="BX110" s="24">
        <f t="shared" ref="BX110" si="230">(G110-G109)/$B109*G$3</f>
        <v>1.0748388204445715E-3</v>
      </c>
      <c r="BY110" s="24">
        <f t="shared" ref="BY110" si="231">(H110-H109)/$B109*H$3</f>
        <v>1.4656231519911023E-3</v>
      </c>
      <c r="BZ110" s="24">
        <f t="shared" ref="BZ110" si="232">(I110-I109)/$B109*I$3</f>
        <v>6.6543037480636625E-3</v>
      </c>
      <c r="CA110" s="24">
        <f t="shared" ref="CA110" si="233">(J110-J109)/$B109*J$3</f>
        <v>5.7056505252552655E-4</v>
      </c>
      <c r="CB110" s="24">
        <f t="shared" ref="CB110" si="234">(K110-K109)/$B109*K$3</f>
        <v>7.2729585597633591E-4</v>
      </c>
      <c r="CC110" s="24">
        <f t="shared" ref="CC110" si="235">(L110-L109)/$B109*L$3</f>
        <v>2.9953040101464906E-4</v>
      </c>
      <c r="CD110" s="24">
        <f t="shared" ref="CD110" si="236">(M110-M109)/$B109*M$3</f>
        <v>1.2483945207421919E-3</v>
      </c>
      <c r="CE110" s="24">
        <f t="shared" ref="CE110" si="237">(N110-N109)/$B109*N$3</f>
        <v>7.3923485778456968E-4</v>
      </c>
      <c r="CF110" s="24">
        <f t="shared" ref="CF110" si="238">+SUM(BT110:CE110)</f>
        <v>2.3958610142491305E-2</v>
      </c>
    </row>
    <row r="111" spans="1:84" x14ac:dyDescent="0.25">
      <c r="A111" s="31">
        <f>+[1]PAT!A112</f>
        <v>45931</v>
      </c>
      <c r="B111" s="17">
        <f>+[1]PAT!B112</f>
        <v>9774.0954000000002</v>
      </c>
      <c r="C111" s="17">
        <f>+[1]PAT!C112</f>
        <v>9982.8335999999999</v>
      </c>
      <c r="D111" s="17">
        <f>+[1]PAT!D112</f>
        <v>7268.6648999999998</v>
      </c>
      <c r="E111" s="17">
        <f>+[1]PAT!E112</f>
        <v>7778.4175999999998</v>
      </c>
      <c r="F111" s="17">
        <f>+[1]PAT!F112</f>
        <v>12160.5661</v>
      </c>
      <c r="G111" s="17">
        <f>+[1]PAT!G112</f>
        <v>8696.7970999999998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8384.6394999999993</v>
      </c>
      <c r="M111" s="17">
        <f>+[1]PAT!M112</f>
        <v>12166.4506</v>
      </c>
      <c r="N111" s="17">
        <f>+[1]PAT!N112</f>
        <v>10049.6425</v>
      </c>
      <c r="O111" s="18">
        <f>+[1]PAT!R112</f>
        <v>8353.8315999999995</v>
      </c>
      <c r="P111" s="19">
        <f>+[1]PAT!S112</f>
        <v>9702.3799999999992</v>
      </c>
      <c r="Q111" s="20">
        <f>+[1]PAT!T112</f>
        <v>10893.4252</v>
      </c>
      <c r="R111" s="18">
        <f t="shared" ref="R111" si="239">+SUMPRODUCT($C$3:$N$3,C111:N111)</f>
        <v>9774.1964136499973</v>
      </c>
      <c r="S111" s="19">
        <f t="shared" si="52"/>
        <v>9215.5701251772516</v>
      </c>
      <c r="T111" s="19">
        <f t="shared" si="53"/>
        <v>8813.0851470588223</v>
      </c>
      <c r="U111" s="19">
        <f t="shared" si="54"/>
        <v>8250.4993973579913</v>
      </c>
      <c r="V111" s="19"/>
      <c r="W111" s="20">
        <f t="shared" si="55"/>
        <v>9160.1951521045812</v>
      </c>
      <c r="X111" s="21"/>
      <c r="Y111" s="41">
        <f t="shared" ref="Y111" si="240">+B111/B110-1</f>
        <v>2.4147869665913202E-2</v>
      </c>
      <c r="Z111" s="24">
        <f t="shared" ref="Z111" si="241">+C111/C110-1</f>
        <v>1.5342443143409712E-2</v>
      </c>
      <c r="AA111" s="24">
        <f t="shared" ref="AA111" si="242">+D111/D110-1</f>
        <v>2.5810433601086924E-2</v>
      </c>
      <c r="AB111" s="24">
        <f t="shared" ref="AB111" si="243">+E111/E110-1</f>
        <v>2.1167838211587631E-2</v>
      </c>
      <c r="AC111" s="24">
        <f t="shared" ref="AC111" si="244">+F111/F110-1</f>
        <v>4.5926246710130236E-2</v>
      </c>
      <c r="AD111" s="24">
        <f t="shared" ref="AD111" si="245">+G111/G110-1</f>
        <v>1.803435443340029E-2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2.0553181620961425E-2</v>
      </c>
      <c r="AJ111" s="24">
        <f t="shared" ref="AJ111" si="251">+M111/M110-1</f>
        <v>1.9392815284568155E-2</v>
      </c>
      <c r="AK111" s="24">
        <f t="shared" ref="AK111" si="252">+N111/N110-1</f>
        <v>2.9345312785176603E-2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2.4147675948092084E-2</v>
      </c>
      <c r="AP111" s="24">
        <f t="shared" ref="AP111" si="257">+S111/S110-1</f>
        <v>1.7752139923492782E-2</v>
      </c>
      <c r="AQ111" s="24">
        <f t="shared" ref="AQ111" si="258">+T111/T110-1</f>
        <v>1.9224005043681158E-2</v>
      </c>
      <c r="AR111" s="24">
        <f t="shared" ref="AR111" si="259">+U111/U110-1</f>
        <v>1.9182250804501644E-2</v>
      </c>
      <c r="AS111" s="24" t="e">
        <f t="shared" ref="AS111" si="260">+V111/V110-1</f>
        <v>#DIV/0!</v>
      </c>
      <c r="AT111" s="24">
        <f t="shared" ref="AT111" si="261">+W111/W110-1</f>
        <v>2.430203378441087E-2</v>
      </c>
      <c r="AU111" s="21"/>
      <c r="AV111" s="24">
        <f t="shared" ref="AV111" si="262">+B111/B99-1</f>
        <v>0.34287117949047108</v>
      </c>
      <c r="AW111" s="24">
        <f t="shared" ref="AW111" si="263">+C111/C99-1</f>
        <v>0.27917063154666488</v>
      </c>
      <c r="AX111" s="24">
        <f t="shared" ref="AX111" si="264">+D111/D99-1</f>
        <v>0.31732490791304024</v>
      </c>
      <c r="AY111" s="24">
        <f t="shared" ref="AY111" si="265">+E111/E99-1</f>
        <v>0.231911250136698</v>
      </c>
      <c r="AZ111" s="24">
        <f t="shared" ref="AZ111" si="266">+F111/F99-1</f>
        <v>0.67317405219377568</v>
      </c>
      <c r="BA111" s="24">
        <f t="shared" ref="BA111" si="267">+G111/G99-1</f>
        <v>0.19700140916930531</v>
      </c>
      <c r="BB111" s="24">
        <f t="shared" ref="BB111" si="268">+H111/H99-1</f>
        <v>0.31072746255828587</v>
      </c>
      <c r="BC111" s="24">
        <f t="shared" ref="BC111" si="269">+I111/I99-1</f>
        <v>0.34351528557315558</v>
      </c>
      <c r="BD111" s="24">
        <f t="shared" ref="BD111" si="270">+J111/J99-1</f>
        <v>0.37476909528261548</v>
      </c>
      <c r="BE111" s="24">
        <f t="shared" ref="BE111" si="271">+K111/K99-1</f>
        <v>0.24980041483439619</v>
      </c>
      <c r="BF111" s="24">
        <f t="shared" ref="BF111" si="272">+L111/L99-1</f>
        <v>0.88980583410510272</v>
      </c>
      <c r="BG111" s="24">
        <f t="shared" ref="BG111" si="273">+M111/M99-1</f>
        <v>0.53039701702630038</v>
      </c>
      <c r="BH111" s="24">
        <f t="shared" ref="BH111" si="274">+N111/N99-1</f>
        <v>0.28507467572448486</v>
      </c>
      <c r="BI111" s="24">
        <f t="shared" ref="BI111" si="275">+O111/O99-1</f>
        <v>0.16350574104302562</v>
      </c>
      <c r="BJ111" s="24">
        <f t="shared" ref="BJ111" si="276">+P111/P99-1</f>
        <v>0.3474901382014921</v>
      </c>
      <c r="BK111" s="24">
        <f t="shared" ref="BK111" si="277">+Q111/Q99-1</f>
        <v>0.43269426151077495</v>
      </c>
      <c r="BL111" s="24">
        <f t="shared" ref="BL111" si="278">+R111/R99-1</f>
        <v>0.34289479598931361</v>
      </c>
      <c r="BM111" s="24">
        <f t="shared" ref="BM111" si="279">+S111/S99-1</f>
        <v>0.28304468954589601</v>
      </c>
      <c r="BN111" s="24">
        <f t="shared" ref="BN111" si="280">+T111/T99-1</f>
        <v>0.28373381400854503</v>
      </c>
      <c r="BO111" s="24">
        <f t="shared" ref="BO111" si="281">+U111/U99-1</f>
        <v>0.23450878915826179</v>
      </c>
      <c r="BP111" s="24" t="e">
        <f t="shared" ref="BP111" si="282">+V111/V99-1</f>
        <v>#DIV/0!</v>
      </c>
      <c r="BQ111" s="24">
        <f t="shared" ref="BQ111" si="283">+W111/W99-1</f>
        <v>0.29673342256468005</v>
      </c>
      <c r="BR111" s="21"/>
      <c r="BS111" s="35">
        <f t="shared" ref="BS111" si="284">+A111</f>
        <v>45931</v>
      </c>
      <c r="BT111" s="24">
        <f t="shared" ref="BT111" si="285">(C111-C110)/$B110*C$3</f>
        <v>4.3355850860168424E-3</v>
      </c>
      <c r="BU111" s="24">
        <f t="shared" ref="BU111" si="286">(D111-D110)/$B110*D$3</f>
        <v>6.7071338390922968E-4</v>
      </c>
      <c r="BV111" s="24">
        <f t="shared" ref="BV111" si="287">(E111-E110)/$B110*E$3</f>
        <v>2.165931673280655E-3</v>
      </c>
      <c r="BW111" s="24">
        <f t="shared" ref="BW111" si="288">(F111-F110)/$B110*F$3</f>
        <v>5.6285659463846498E-3</v>
      </c>
      <c r="BX111" s="24">
        <f t="shared" ref="BX111" si="289">(G111-G110)/$B110*G$3</f>
        <v>1.0573649181896292E-3</v>
      </c>
      <c r="BY111" s="24">
        <f t="shared" ref="BY111" si="290">(H111-H110)/$B110*H$3</f>
        <v>8.6587735750927677E-4</v>
      </c>
      <c r="BZ111" s="24">
        <f t="shared" ref="BZ111" si="291">(I111-I110)/$B110*I$3</f>
        <v>5.6088987836492464E-3</v>
      </c>
      <c r="CA111" s="24">
        <f t="shared" ref="CA111" si="292">(J111-J110)/$B110*J$3</f>
        <v>5.0963225036359031E-4</v>
      </c>
      <c r="CB111" s="24">
        <f t="shared" ref="CB111" si="293">(K111-K110)/$B110*K$3</f>
        <v>7.6092394713801433E-4</v>
      </c>
      <c r="CC111" s="24">
        <f t="shared" ref="CC111" si="294">(L111-L110)/$B110*L$3</f>
        <v>3.6979428251298946E-4</v>
      </c>
      <c r="CD111" s="24">
        <f t="shared" ref="CD111" si="295">(M111-M110)/$B110*M$3</f>
        <v>1.2320064859131423E-3</v>
      </c>
      <c r="CE111" s="24">
        <f t="shared" ref="CE111" si="296">(N111-N110)/$B110*N$3</f>
        <v>9.4263596302579164E-4</v>
      </c>
      <c r="CF111" s="24">
        <f t="shared" ref="CF111" si="297">+SUM(BT111:CE111)</f>
        <v>2.4147930077893058E-2</v>
      </c>
    </row>
    <row r="112" spans="1:84" x14ac:dyDescent="0.25">
      <c r="A112" s="31">
        <f>+[1]PAT!A113</f>
        <v>45962</v>
      </c>
      <c r="B112" s="17">
        <f>+[1]PAT!B113</f>
        <v>10001.4949</v>
      </c>
      <c r="C112" s="17">
        <f>+[1]PAT!C113</f>
        <v>10193.534600000001</v>
      </c>
      <c r="D112" s="17">
        <f>+[1]PAT!D113</f>
        <v>7369.3941999999997</v>
      </c>
      <c r="E112" s="17">
        <f>+[1]PAT!E113</f>
        <v>7741.0101999999997</v>
      </c>
      <c r="F112" s="17">
        <f>+[1]PAT!F113</f>
        <v>12734.332200000001</v>
      </c>
      <c r="G112" s="17">
        <f>+[1]PAT!G113</f>
        <v>8870.1388000000006</v>
      </c>
      <c r="H112" s="17">
        <f>+[1]PAT!H113</f>
        <v>11439.4817</v>
      </c>
      <c r="I112" s="17">
        <f>+[1]PAT!I113</f>
        <v>11299.783600000001</v>
      </c>
      <c r="J112" s="17">
        <f>+[1]PAT!J113</f>
        <v>7848.1163999999999</v>
      </c>
      <c r="K112" s="17">
        <f>+[1]PAT!K113</f>
        <v>8064.0712000000003</v>
      </c>
      <c r="L112" s="17">
        <f>+[1]PAT!L113</f>
        <v>8553.2672000000002</v>
      </c>
      <c r="M112" s="17">
        <f>+[1]PAT!M113</f>
        <v>12426.787700000001</v>
      </c>
      <c r="N112" s="17">
        <f>+[1]PAT!N113</f>
        <v>10301.6157</v>
      </c>
      <c r="O112" s="18">
        <f>+[1]PAT!R113</f>
        <v>8429.7808000000005</v>
      </c>
      <c r="P112" s="19">
        <f>+[1]PAT!S113</f>
        <v>9886.7333999999992</v>
      </c>
      <c r="Q112" s="20">
        <f>+[1]PAT!T113</f>
        <v>11359.7523</v>
      </c>
      <c r="R112" s="18">
        <f t="shared" ref="R112" si="298">+SUMPRODUCT($C$3:$N$3,C112:N112)</f>
        <v>10001.61413743</v>
      </c>
      <c r="S112" s="19">
        <f t="shared" si="52"/>
        <v>9366.0232572032019</v>
      </c>
      <c r="T112" s="19">
        <f t="shared" si="53"/>
        <v>8921.723640893666</v>
      </c>
      <c r="U112" s="19">
        <f t="shared" si="54"/>
        <v>8333.687794782034</v>
      </c>
      <c r="V112" s="19"/>
      <c r="W112" s="20">
        <f t="shared" si="55"/>
        <v>9336.6292697385525</v>
      </c>
      <c r="X112" s="21"/>
      <c r="Y112" s="41">
        <f t="shared" ref="Y112" si="299">+B112/B111-1</f>
        <v>2.3265529002305385E-2</v>
      </c>
      <c r="Z112" s="24">
        <f t="shared" ref="Z112" si="300">+C112/C111-1</f>
        <v>2.1106331973719472E-2</v>
      </c>
      <c r="AA112" s="24">
        <f t="shared" ref="AA112" si="301">+D112/D111-1</f>
        <v>1.3858019510570641E-2</v>
      </c>
      <c r="AB112" s="24">
        <f t="shared" ref="AB112" si="302">+E112/E111-1</f>
        <v>-4.8091272445953681E-3</v>
      </c>
      <c r="AC112" s="24">
        <f t="shared" ref="AC112" si="303">+F112/F111-1</f>
        <v>4.7182515623183097E-2</v>
      </c>
      <c r="AD112" s="24">
        <f t="shared" ref="AD112" si="304">+G112/G111-1</f>
        <v>1.9931671166618425E-2</v>
      </c>
      <c r="AE112" s="24">
        <f t="shared" ref="AE112" si="305">+H112/H111-1</f>
        <v>2.5711042511883608E-2</v>
      </c>
      <c r="AF112" s="24">
        <f t="shared" ref="AF112" si="306">+I112/I111-1</f>
        <v>3.0527621642253422E-2</v>
      </c>
      <c r="AG112" s="24">
        <f t="shared" ref="AG112" si="307">+J112/J111-1</f>
        <v>3.0125188937160319E-2</v>
      </c>
      <c r="AH112" s="24">
        <f t="shared" ref="AH112" si="308">+K112/K111-1</f>
        <v>1.7405337760386885E-2</v>
      </c>
      <c r="AI112" s="24">
        <f t="shared" ref="AI112" si="309">+L112/L111-1</f>
        <v>2.0111502706824824E-2</v>
      </c>
      <c r="AJ112" s="24">
        <f t="shared" ref="AJ112" si="310">+M112/M111-1</f>
        <v>2.1397949867153487E-2</v>
      </c>
      <c r="AK112" s="24">
        <f t="shared" ref="AK112" si="311">+N112/N111-1</f>
        <v>2.5072852093992459E-2</v>
      </c>
      <c r="AL112" s="24">
        <f t="shared" ref="AL112" si="312">+O112/O111-1</f>
        <v>9.091540700916223E-3</v>
      </c>
      <c r="AM112" s="24">
        <f t="shared" ref="AM112" si="313">+P112/P111-1</f>
        <v>1.9000843092107367E-2</v>
      </c>
      <c r="AN112" s="24">
        <f t="shared" ref="AN112" si="314">+Q112/Q111-1</f>
        <v>4.2808124298682415E-2</v>
      </c>
      <c r="AO112" s="24">
        <f t="shared" ref="AO112" si="315">+R112/R111-1</f>
        <v>2.3267153038014188E-2</v>
      </c>
      <c r="AP112" s="24">
        <f t="shared" ref="AP112" si="316">+S112/S111-1</f>
        <v>1.6325971153418717E-2</v>
      </c>
      <c r="AQ112" s="24">
        <f t="shared" ref="AQ112" si="317">+T112/T111-1</f>
        <v>1.2326953844431943E-2</v>
      </c>
      <c r="AR112" s="24">
        <f t="shared" ref="AR112" si="318">+U112/U111-1</f>
        <v>1.0082831767817879E-2</v>
      </c>
      <c r="AS112" s="24" t="e">
        <f t="shared" ref="AS112" si="319">+V112/V111-1</f>
        <v>#DIV/0!</v>
      </c>
      <c r="AT112" s="24">
        <f t="shared" ref="AT112" si="320">+W112/W111-1</f>
        <v>1.926095620282009E-2</v>
      </c>
      <c r="AU112" s="21"/>
      <c r="AV112" s="24">
        <f t="shared" ref="AV112" si="321">+B112/B100-1</f>
        <v>0.33035836505996552</v>
      </c>
      <c r="AW112" s="24">
        <f t="shared" ref="AW112" si="322">+C112/C100-1</f>
        <v>0.27180764669272328</v>
      </c>
      <c r="AX112" s="24">
        <f t="shared" ref="AX112" si="323">+D112/D100-1</f>
        <v>0.27787663880342883</v>
      </c>
      <c r="AY112" s="24">
        <f t="shared" ref="AY112" si="324">+E112/E100-1</f>
        <v>0.19953959186699288</v>
      </c>
      <c r="AZ112" s="24">
        <f t="shared" ref="AZ112" si="325">+F112/F100-1</f>
        <v>0.62108883534934511</v>
      </c>
      <c r="BA112" s="24">
        <f t="shared" ref="BA112" si="326">+G112/G100-1</f>
        <v>0.20819686223244838</v>
      </c>
      <c r="BB112" s="24">
        <f t="shared" ref="BB112" si="327">+H112/H100-1</f>
        <v>0.30751201285369967</v>
      </c>
      <c r="BC112" s="24">
        <f t="shared" ref="BC112" si="328">+I112/I100-1</f>
        <v>0.34169928542577255</v>
      </c>
      <c r="BD112" s="24">
        <f t="shared" ref="BD112" si="329">+J112/J100-1</f>
        <v>0.3833769454309075</v>
      </c>
      <c r="BE112" s="24">
        <f t="shared" ref="BE112" si="330">+K112/K100-1</f>
        <v>0.23316713810476841</v>
      </c>
      <c r="BF112" s="24">
        <f t="shared" ref="BF112" si="331">+L112/L100-1</f>
        <v>0.84144073714920986</v>
      </c>
      <c r="BG112" s="24">
        <f t="shared" ref="BG112" si="332">+M112/M100-1</f>
        <v>0.50096257950726297</v>
      </c>
      <c r="BH112" s="24">
        <f t="shared" ref="BH112" si="333">+N112/N100-1</f>
        <v>0.29903836176148157</v>
      </c>
      <c r="BI112" s="24">
        <f t="shared" ref="BI112" si="334">+O112/O100-1</f>
        <v>0.14505772898204783</v>
      </c>
      <c r="BJ112" s="24">
        <f t="shared" ref="BJ112" si="335">+P112/P100-1</f>
        <v>0.33152199977560004</v>
      </c>
      <c r="BK112" s="24">
        <f t="shared" ref="BK112" si="336">+Q112/Q100-1</f>
        <v>0.43294510774682915</v>
      </c>
      <c r="BL112" s="24">
        <f t="shared" ref="BL112" si="337">+R112/R100-1</f>
        <v>0.33038034056873755</v>
      </c>
      <c r="BM112" s="24">
        <f t="shared" ref="BM112" si="338">+S112/S100-1</f>
        <v>0.27065618217276732</v>
      </c>
      <c r="BN112" s="24">
        <f t="shared" ref="BN112" si="339">+T112/T100-1</f>
        <v>0.2690515652342178</v>
      </c>
      <c r="BO112" s="24">
        <f t="shared" ref="BO112" si="340">+U112/U100-1</f>
        <v>0.22182461779327056</v>
      </c>
      <c r="BP112" s="24" t="e">
        <f t="shared" ref="BP112" si="341">+V112/V100-1</f>
        <v>#DIV/0!</v>
      </c>
      <c r="BQ112" s="24">
        <f t="shared" ref="BQ112" si="342">+W112/W100-1</f>
        <v>0.28888518062490376</v>
      </c>
      <c r="BR112" s="21"/>
      <c r="BS112" s="35">
        <f t="shared" ref="BS112" si="343">+A112</f>
        <v>45962</v>
      </c>
      <c r="BT112" s="24">
        <f t="shared" ref="BT112" si="344">(C112-C111)/$B111*C$3</f>
        <v>5.9131082657531923E-3</v>
      </c>
      <c r="BU112" s="24">
        <f t="shared" ref="BU112" si="345">(D112-D111)/$B111*D$3</f>
        <v>3.6070095039178755E-4</v>
      </c>
      <c r="BV112" s="24">
        <f t="shared" ref="BV112" si="346">(E112-E111)/$B111*E$3</f>
        <v>-4.9064680502300059E-4</v>
      </c>
      <c r="BW112" s="24">
        <f t="shared" ref="BW112" si="347">(F112-F111)/$B111*F$3</f>
        <v>5.9054948102921188E-3</v>
      </c>
      <c r="BX112" s="24">
        <f t="shared" ref="BX112" si="348">(G112-G111)/$B111*G$3</f>
        <v>1.161629888531685E-3</v>
      </c>
      <c r="BY112" s="24">
        <f t="shared" ref="BY112" si="349">(H112-H111)/$B111*H$3</f>
        <v>1.4522106874463308E-3</v>
      </c>
      <c r="BZ112" s="24">
        <f t="shared" ref="BZ112" si="350">(I112-I111)/$B111*I$3</f>
        <v>4.5959934624742954E-3</v>
      </c>
      <c r="CA112" s="24">
        <f t="shared" ref="CA112" si="351">(J112-J111)/$B111*J$3</f>
        <v>7.4906467661447053E-4</v>
      </c>
      <c r="CB112" s="24">
        <f t="shared" ref="CB112" si="352">(K112-K111)/$B111*K$3</f>
        <v>1.0966984821940708E-3</v>
      </c>
      <c r="CC112" s="24">
        <f t="shared" ref="CC112" si="353">(L112-L111)/$B111*L$3</f>
        <v>3.6057750469675368E-4</v>
      </c>
      <c r="CD112" s="24">
        <f t="shared" ref="CD112" si="354">(M112-M111)/$B111*M$3</f>
        <v>1.3530791483782768E-3</v>
      </c>
      <c r="CE112" s="24">
        <f t="shared" ref="CE112" si="355">(N112-N111)/$B111*N$3</f>
        <v>8.0948242841992425E-4</v>
      </c>
      <c r="CF112" s="24">
        <f t="shared" ref="CF112" si="356">+SUM(BT112:CE112)</f>
        <v>2.3267393500169903E-2</v>
      </c>
    </row>
    <row r="113" spans="1:84" x14ac:dyDescent="0.25">
      <c r="A113" s="31">
        <f>+[1]PAT!A114</f>
        <v>45992</v>
      </c>
      <c r="B113" s="17">
        <f>+[1]PAT!B114</f>
        <v>10258.628500000001</v>
      </c>
      <c r="C113" s="17">
        <f>+[1]PAT!C114</f>
        <v>10500.175800000001</v>
      </c>
      <c r="D113" s="17">
        <f>+[1]PAT!D114</f>
        <v>7543.5842000000002</v>
      </c>
      <c r="E113" s="17">
        <f>+[1]PAT!E114</f>
        <v>7810.6175000000003</v>
      </c>
      <c r="F113" s="17">
        <f>+[1]PAT!F114</f>
        <v>13096.176600000001</v>
      </c>
      <c r="G113" s="17">
        <f>+[1]PAT!G114</f>
        <v>8956.4794000000002</v>
      </c>
      <c r="H113" s="17">
        <f>+[1]PAT!H114</f>
        <v>11636.502699999999</v>
      </c>
      <c r="I113" s="17">
        <f>+[1]PAT!I114</f>
        <v>11790.9282</v>
      </c>
      <c r="J113" s="17">
        <f>+[1]PAT!J114</f>
        <v>8082.7421999999997</v>
      </c>
      <c r="K113" s="17">
        <f>+[1]PAT!K114</f>
        <v>8220.4290000000001</v>
      </c>
      <c r="L113" s="17">
        <f>+[1]PAT!L114</f>
        <v>8641.4408000000003</v>
      </c>
      <c r="M113" s="17">
        <f>+[1]PAT!M114</f>
        <v>12663.109700000001</v>
      </c>
      <c r="N113" s="17">
        <f>+[1]PAT!N114</f>
        <v>10518.195599999999</v>
      </c>
      <c r="O113" s="18">
        <f>+[1]PAT!R114</f>
        <v>8428.1142</v>
      </c>
      <c r="P113" s="19">
        <f>+[1]PAT!S114</f>
        <v>10148.402899999999</v>
      </c>
      <c r="Q113" s="20">
        <f>+[1]PAT!T114</f>
        <v>11761.3886</v>
      </c>
      <c r="R113" s="18">
        <f t="shared" ref="R113" si="357">+SUMPRODUCT($C$3:$N$3,C113:N113)</f>
        <v>10258.749283989999</v>
      </c>
      <c r="S113" s="19">
        <f t="shared" si="52"/>
        <v>9570.7933037260536</v>
      </c>
      <c r="T113" s="19">
        <f t="shared" si="53"/>
        <v>9050.4955093325789</v>
      </c>
      <c r="U113" s="19">
        <f t="shared" si="54"/>
        <v>8444.4162461690885</v>
      </c>
      <c r="V113" s="19"/>
      <c r="W113" s="20">
        <f t="shared" si="55"/>
        <v>9556.3958396625258</v>
      </c>
      <c r="X113" s="21"/>
      <c r="Y113" s="41">
        <f t="shared" ref="Y113" si="358">+B113/B112-1</f>
        <v>2.5709516684351064E-2</v>
      </c>
      <c r="Z113" s="24">
        <f t="shared" ref="Z113" si="359">+C113/C112-1</f>
        <v>3.0081930560180714E-2</v>
      </c>
      <c r="AA113" s="24">
        <f t="shared" ref="AA113" si="360">+D113/D112-1</f>
        <v>2.3636949696625109E-2</v>
      </c>
      <c r="AB113" s="24">
        <f t="shared" ref="AB113" si="361">+E113/E112-1</f>
        <v>8.9920176051441203E-3</v>
      </c>
      <c r="AC113" s="24">
        <f t="shared" ref="AC113" si="362">+F113/F112-1</f>
        <v>2.8414870471181741E-2</v>
      </c>
      <c r="AD113" s="24">
        <f t="shared" ref="AD113" si="363">+G113/G112-1</f>
        <v>9.7338499370493992E-3</v>
      </c>
      <c r="AE113" s="24">
        <f t="shared" ref="AE113" si="364">+H113/H112-1</f>
        <v>1.7222895684163575E-2</v>
      </c>
      <c r="AF113" s="24">
        <f t="shared" ref="AF113" si="365">+I113/I112-1</f>
        <v>4.3464956266950017E-2</v>
      </c>
      <c r="AG113" s="24">
        <f t="shared" ref="AG113" si="366">+J113/J112-1</f>
        <v>2.9895810413820945E-2</v>
      </c>
      <c r="AH113" s="24">
        <f t="shared" ref="AH113" si="367">+K113/K112-1</f>
        <v>1.9389436938503257E-2</v>
      </c>
      <c r="AI113" s="24">
        <f t="shared" ref="AI113" si="368">+L113/L112-1</f>
        <v>1.0308762480844669E-2</v>
      </c>
      <c r="AJ113" s="24">
        <f t="shared" ref="AJ113" si="369">+M113/M112-1</f>
        <v>1.9017143102879386E-2</v>
      </c>
      <c r="AK113" s="24">
        <f t="shared" ref="AK113" si="370">+N113/N112-1</f>
        <v>2.1023876866227864E-2</v>
      </c>
      <c r="AL113" s="24">
        <f t="shared" ref="AL113" si="371">+O113/O112-1</f>
        <v>-1.9770383590522744E-4</v>
      </c>
      <c r="AM113" s="24">
        <f t="shared" ref="AM113" si="372">+P113/P112-1</f>
        <v>2.6466729648035203E-2</v>
      </c>
      <c r="AN113" s="24">
        <f t="shared" ref="AN113" si="373">+Q113/Q112-1</f>
        <v>3.5356079022955456E-2</v>
      </c>
      <c r="AO113" s="24">
        <f t="shared" ref="AO113" si="374">+R113/R112-1</f>
        <v>2.5709364811195456E-2</v>
      </c>
      <c r="AP113" s="24">
        <f t="shared" ref="AP113" si="375">+S113/S112-1</f>
        <v>2.1863072608256484E-2</v>
      </c>
      <c r="AQ113" s="24">
        <f t="shared" ref="AQ113" si="376">+T113/T112-1</f>
        <v>1.4433519084661395E-2</v>
      </c>
      <c r="AR113" s="24">
        <f t="shared" ref="AR113" si="377">+U113/U112-1</f>
        <v>1.3286849005356816E-2</v>
      </c>
      <c r="AS113" s="24" t="e">
        <f t="shared" ref="AS113" si="378">+V113/V112-1</f>
        <v>#DIV/0!</v>
      </c>
      <c r="AT113" s="24">
        <f t="shared" ref="AT113" si="379">+W113/W112-1</f>
        <v>2.3538106052499064E-2</v>
      </c>
      <c r="AU113" s="21"/>
      <c r="AV113" s="24">
        <f t="shared" ref="AV113" si="380">+B113/B101-1</f>
        <v>0.32933930092103014</v>
      </c>
      <c r="AW113" s="24">
        <f t="shared" ref="AW113" si="381">+C113/C101-1</f>
        <v>0.28527046564630565</v>
      </c>
      <c r="AX113" s="24">
        <f t="shared" ref="AX113" si="382">+D113/D101-1</f>
        <v>0.27818383380755884</v>
      </c>
      <c r="AY113" s="24">
        <f t="shared" ref="AY113" si="383">+E113/E101-1</f>
        <v>0.17869616117843878</v>
      </c>
      <c r="AZ113" s="24">
        <f t="shared" ref="AZ113" si="384">+F113/F101-1</f>
        <v>0.58789421585564217</v>
      </c>
      <c r="BA113" s="24">
        <f t="shared" ref="BA113" si="385">+G113/G101-1</f>
        <v>0.1971386069287091</v>
      </c>
      <c r="BB113" s="24">
        <f t="shared" ref="BB113" si="386">+H113/H101-1</f>
        <v>0.31176979240787062</v>
      </c>
      <c r="BC113" s="24">
        <f t="shared" ref="BC113" si="387">+I113/I101-1</f>
        <v>0.37210265917930752</v>
      </c>
      <c r="BD113" s="24">
        <f t="shared" ref="BD113" si="388">+J113/J101-1</f>
        <v>0.35659314977324796</v>
      </c>
      <c r="BE113" s="24">
        <f t="shared" ref="BE113" si="389">+K113/K101-1</f>
        <v>0.22879714302533039</v>
      </c>
      <c r="BF113" s="24">
        <f t="shared" ref="BF113" si="390">+L113/L101-1</f>
        <v>0.83427981815638486</v>
      </c>
      <c r="BG113" s="24">
        <f t="shared" ref="BG113" si="391">+M113/M101-1</f>
        <v>0.44927232578782839</v>
      </c>
      <c r="BH113" s="24">
        <f t="shared" ref="BH113" si="392">+N113/N101-1</f>
        <v>0.29117373095867172</v>
      </c>
      <c r="BI113" s="24">
        <f t="shared" ref="BI113" si="393">+O113/O101-1</f>
        <v>0.16545220025073748</v>
      </c>
      <c r="BJ113" s="24">
        <f t="shared" ref="BJ113" si="394">+P113/P101-1</f>
        <v>0.3277640413617402</v>
      </c>
      <c r="BK113" s="24">
        <f t="shared" ref="BK113" si="395">+Q113/Q101-1</f>
        <v>0.42279968111758848</v>
      </c>
      <c r="BL113" s="24">
        <f t="shared" ref="BL113" si="396">+R113/R101-1</f>
        <v>0.32935895739933962</v>
      </c>
      <c r="BM113" s="24">
        <f t="shared" ref="BM113" si="397">+S113/S101-1</f>
        <v>0.26724625711603212</v>
      </c>
      <c r="BN113" s="24">
        <f t="shared" ref="BN113" si="398">+T113/T101-1</f>
        <v>0.25057960849215077</v>
      </c>
      <c r="BO113" s="24">
        <f t="shared" ref="BO113" si="399">+U113/U101-1</f>
        <v>0.20888355069677167</v>
      </c>
      <c r="BP113" s="24" t="e">
        <f t="shared" ref="BP113" si="400">+V113/V101-1</f>
        <v>#DIV/0!</v>
      </c>
      <c r="BQ113" s="24">
        <f t="shared" ref="BQ113" si="401">+W113/W101-1</f>
        <v>0.28972879955690889</v>
      </c>
      <c r="BR113" s="21"/>
      <c r="BS113" s="35">
        <f t="shared" ref="BS113" si="402">+A113</f>
        <v>45992</v>
      </c>
      <c r="BT113" s="24">
        <f t="shared" ref="BT113" si="403">(C113-C112)/$B112*C$3</f>
        <v>8.4099109184168075E-3</v>
      </c>
      <c r="BU113" s="24">
        <f t="shared" ref="BU113" si="404">(D113-D112)/$B112*D$3</f>
        <v>6.0957387480145781E-4</v>
      </c>
      <c r="BV113" s="24">
        <f t="shared" ref="BV113" si="405">(E113-E112)/$B112*E$3</f>
        <v>8.9223220620750156E-4</v>
      </c>
      <c r="BW113" s="24">
        <f t="shared" ref="BW113" si="406">(F113-F112)/$B112*F$3</f>
        <v>3.6396105786146021E-3</v>
      </c>
      <c r="BX113" s="24">
        <f t="shared" ref="BX113" si="407">(G113-G112)/$B112*G$3</f>
        <v>5.6544640141744913E-4</v>
      </c>
      <c r="BY113" s="24">
        <f t="shared" ref="BY113" si="408">(H113-H112)/$B112*H$3</f>
        <v>9.7510818107800494E-4</v>
      </c>
      <c r="BZ113" s="24">
        <f t="shared" ref="BZ113" si="409">(I113-I112)/$B112*I$3</f>
        <v>6.5901753666844304E-3</v>
      </c>
      <c r="CA113" s="24">
        <f t="shared" ref="CA113" si="410">(J113-J112)/$B112*J$3</f>
        <v>7.4834443199086101E-4</v>
      </c>
      <c r="CB113" s="24">
        <f t="shared" ref="CB113" si="411">(K113-K112)/$B112*K$3</f>
        <v>1.2147185177287831E-3</v>
      </c>
      <c r="CC113" s="24">
        <f t="shared" ref="CC113" si="412">(L113-L112)/$B112*L$3</f>
        <v>1.8425527967824107E-4</v>
      </c>
      <c r="CD113" s="24">
        <f t="shared" ref="CD113" si="413">(M113-M112)/$B112*M$3</f>
        <v>1.2003363217232663E-3</v>
      </c>
      <c r="CE113" s="24">
        <f t="shared" ref="CE113" si="414">(N113-N112)/$B112*N$3</f>
        <v>6.79959238893374E-4</v>
      </c>
      <c r="CF113" s="24">
        <f t="shared" ref="CF113" si="415">+SUM(BT113:CE113)</f>
        <v>2.570967131723478E-2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12"/>
  <sheetViews>
    <sheetView zoomScale="85" workbookViewId="0">
      <pane xSplit="1" ySplit="3" topLeftCell="B93" activePane="bottomRight" state="frozen"/>
      <selection pane="topRight" activeCell="B1" sqref="B1"/>
      <selection pane="bottomLeft" activeCell="A4" sqref="A4"/>
      <selection pane="bottomRight" activeCell="A112" sqref="A112:XFD112"/>
    </sheetView>
  </sheetViews>
  <sheetFormatPr baseColWidth="10" defaultColWidth="11.42578125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30" t="s">
        <v>0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X1" s="230" t="s">
        <v>35</v>
      </c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T1" s="230" t="s">
        <v>36</v>
      </c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230"/>
      <c r="BH1" s="230"/>
      <c r="BI1" s="230"/>
      <c r="BJ1" s="230"/>
      <c r="BK1" s="230"/>
      <c r="BL1" s="230"/>
      <c r="BM1" s="230"/>
      <c r="BN1" s="230"/>
    </row>
    <row r="2" spans="1:66" ht="15.75" thickBot="1" x14ac:dyDescent="0.3">
      <c r="B2" s="208" t="s">
        <v>0</v>
      </c>
      <c r="C2" s="191" t="s">
        <v>37</v>
      </c>
      <c r="D2" s="191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91" t="s">
        <v>37</v>
      </c>
      <c r="Y2" s="191" t="s">
        <v>37</v>
      </c>
      <c r="Z2" s="191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1" t="s">
        <v>37</v>
      </c>
      <c r="AU2" s="231"/>
      <c r="AV2" s="232"/>
      <c r="AW2" s="233" t="s">
        <v>38</v>
      </c>
      <c r="AX2" s="233"/>
      <c r="AY2" s="233"/>
      <c r="AZ2" s="233" t="s">
        <v>39</v>
      </c>
      <c r="BA2" s="233"/>
      <c r="BB2" s="233"/>
      <c r="BC2" s="233" t="s">
        <v>40</v>
      </c>
      <c r="BD2" s="233"/>
      <c r="BE2" s="233"/>
      <c r="BF2" s="233" t="s">
        <v>41</v>
      </c>
      <c r="BG2" s="233"/>
      <c r="BH2" s="233"/>
      <c r="BI2" s="233" t="s">
        <v>42</v>
      </c>
      <c r="BJ2" s="233"/>
      <c r="BK2" s="233"/>
      <c r="BL2" s="233" t="s">
        <v>43</v>
      </c>
      <c r="BM2" s="233"/>
      <c r="BN2" s="233"/>
    </row>
    <row r="3" spans="1:66" s="178" customFormat="1" ht="15.75" thickBot="1" x14ac:dyDescent="0.3">
      <c r="A3" s="214"/>
      <c r="B3" s="208" t="s">
        <v>44</v>
      </c>
      <c r="C3" s="208" t="s">
        <v>45</v>
      </c>
      <c r="D3" s="180" t="s">
        <v>46</v>
      </c>
      <c r="E3" s="208" t="str">
        <f>+B3</f>
        <v>Núcleo INDEC</v>
      </c>
      <c r="F3" s="208" t="str">
        <f t="shared" ref="F3:V3" si="0">+C3</f>
        <v>Subyacente CE</v>
      </c>
      <c r="G3" s="208" t="str">
        <f t="shared" si="0"/>
        <v>Subyacente SE</v>
      </c>
      <c r="H3" s="208" t="str">
        <f t="shared" si="0"/>
        <v>Núcleo INDEC</v>
      </c>
      <c r="I3" s="208" t="str">
        <f t="shared" si="0"/>
        <v>Subyacente CE</v>
      </c>
      <c r="J3" s="208" t="str">
        <f t="shared" si="0"/>
        <v>Subyacente SE</v>
      </c>
      <c r="K3" s="208" t="str">
        <f t="shared" si="0"/>
        <v>Núcleo INDEC</v>
      </c>
      <c r="L3" s="208" t="str">
        <f t="shared" si="0"/>
        <v>Subyacente CE</v>
      </c>
      <c r="M3" s="208" t="str">
        <f t="shared" si="0"/>
        <v>Subyacente SE</v>
      </c>
      <c r="N3" s="208" t="str">
        <f t="shared" si="0"/>
        <v>Núcleo INDEC</v>
      </c>
      <c r="O3" s="208" t="str">
        <f t="shared" si="0"/>
        <v>Subyacente CE</v>
      </c>
      <c r="P3" s="208" t="str">
        <f t="shared" si="0"/>
        <v>Subyacente SE</v>
      </c>
      <c r="Q3" s="208" t="str">
        <f t="shared" si="0"/>
        <v>Núcleo INDEC</v>
      </c>
      <c r="R3" s="208" t="str">
        <f t="shared" si="0"/>
        <v>Subyacente CE</v>
      </c>
      <c r="S3" s="208" t="str">
        <f t="shared" si="0"/>
        <v>Subyacente SE</v>
      </c>
      <c r="T3" s="208" t="str">
        <f t="shared" si="0"/>
        <v>Núcleo INDEC</v>
      </c>
      <c r="U3" s="208" t="str">
        <f t="shared" si="0"/>
        <v>Subyacente CE</v>
      </c>
      <c r="V3" s="208" t="str">
        <f t="shared" si="0"/>
        <v>Subyacente SE</v>
      </c>
      <c r="X3" s="208" t="s">
        <v>44</v>
      </c>
      <c r="Y3" s="208" t="s">
        <v>45</v>
      </c>
      <c r="Z3" s="180" t="s">
        <v>46</v>
      </c>
      <c r="AA3" s="208" t="str">
        <f t="shared" ref="AA3:AR3" si="1">+X3</f>
        <v>Núcleo INDEC</v>
      </c>
      <c r="AB3" s="208" t="str">
        <f t="shared" si="1"/>
        <v>Subyacente CE</v>
      </c>
      <c r="AC3" s="208" t="str">
        <f t="shared" si="1"/>
        <v>Subyacente SE</v>
      </c>
      <c r="AD3" s="208" t="str">
        <f t="shared" si="1"/>
        <v>Núcleo INDEC</v>
      </c>
      <c r="AE3" s="208" t="str">
        <f t="shared" si="1"/>
        <v>Subyacente CE</v>
      </c>
      <c r="AF3" s="208" t="str">
        <f t="shared" si="1"/>
        <v>Subyacente SE</v>
      </c>
      <c r="AG3" s="208" t="str">
        <f t="shared" si="1"/>
        <v>Núcleo INDEC</v>
      </c>
      <c r="AH3" s="208" t="str">
        <f t="shared" si="1"/>
        <v>Subyacente CE</v>
      </c>
      <c r="AI3" s="208" t="str">
        <f t="shared" si="1"/>
        <v>Subyacente SE</v>
      </c>
      <c r="AJ3" s="208" t="str">
        <f t="shared" si="1"/>
        <v>Núcleo INDEC</v>
      </c>
      <c r="AK3" s="208" t="str">
        <f t="shared" si="1"/>
        <v>Subyacente CE</v>
      </c>
      <c r="AL3" s="208" t="str">
        <f t="shared" si="1"/>
        <v>Subyacente SE</v>
      </c>
      <c r="AM3" s="208" t="str">
        <f t="shared" si="1"/>
        <v>Núcleo INDEC</v>
      </c>
      <c r="AN3" s="208" t="str">
        <f t="shared" si="1"/>
        <v>Subyacente CE</v>
      </c>
      <c r="AO3" s="208" t="str">
        <f t="shared" si="1"/>
        <v>Subyacente SE</v>
      </c>
      <c r="AP3" s="208" t="str">
        <f t="shared" si="1"/>
        <v>Núcleo INDEC</v>
      </c>
      <c r="AQ3" s="208" t="str">
        <f t="shared" si="1"/>
        <v>Subyacente CE</v>
      </c>
      <c r="AR3" s="208" t="str">
        <f t="shared" si="1"/>
        <v>Subyacente SE</v>
      </c>
      <c r="AT3" s="208" t="s">
        <v>47</v>
      </c>
      <c r="AU3" s="208" t="s">
        <v>48</v>
      </c>
      <c r="AV3" s="180" t="s">
        <v>49</v>
      </c>
      <c r="AW3" s="208" t="str">
        <f t="shared" ref="AW3:BN3" si="2">+AT3</f>
        <v>Max</v>
      </c>
      <c r="AX3" s="208" t="str">
        <f t="shared" si="2"/>
        <v>Min</v>
      </c>
      <c r="AY3" s="208" t="str">
        <f t="shared" si="2"/>
        <v>Dif</v>
      </c>
      <c r="AZ3" s="208" t="str">
        <f t="shared" si="2"/>
        <v>Max</v>
      </c>
      <c r="BA3" s="208" t="str">
        <f t="shared" si="2"/>
        <v>Min</v>
      </c>
      <c r="BB3" s="208" t="str">
        <f t="shared" si="2"/>
        <v>Dif</v>
      </c>
      <c r="BC3" s="208" t="str">
        <f t="shared" si="2"/>
        <v>Max</v>
      </c>
      <c r="BD3" s="208" t="str">
        <f t="shared" si="2"/>
        <v>Min</v>
      </c>
      <c r="BE3" s="208" t="str">
        <f t="shared" si="2"/>
        <v>Dif</v>
      </c>
      <c r="BF3" s="208" t="str">
        <f t="shared" si="2"/>
        <v>Max</v>
      </c>
      <c r="BG3" s="208" t="str">
        <f t="shared" si="2"/>
        <v>Min</v>
      </c>
      <c r="BH3" s="208" t="str">
        <f t="shared" si="2"/>
        <v>Dif</v>
      </c>
      <c r="BI3" s="208" t="str">
        <f t="shared" si="2"/>
        <v>Max</v>
      </c>
      <c r="BJ3" s="208" t="str">
        <f t="shared" si="2"/>
        <v>Min</v>
      </c>
      <c r="BK3" s="208" t="str">
        <f t="shared" si="2"/>
        <v>Dif</v>
      </c>
      <c r="BL3" s="208" t="str">
        <f t="shared" si="2"/>
        <v>Max</v>
      </c>
      <c r="BM3" s="208" t="str">
        <f t="shared" si="2"/>
        <v>Min</v>
      </c>
      <c r="BN3" s="208" t="str">
        <f t="shared" si="2"/>
        <v>Dif</v>
      </c>
    </row>
    <row r="4" spans="1:66" x14ac:dyDescent="0.25">
      <c r="A4" s="35">
        <f>+NAC!A5</f>
        <v>42705</v>
      </c>
      <c r="B4" s="71">
        <f>+NAC!$P5</f>
        <v>100</v>
      </c>
      <c r="C4" s="71">
        <f>+NAC!$S5</f>
        <v>100</v>
      </c>
      <c r="D4" s="179">
        <f>+[1]IPCse!$DK6</f>
        <v>99.977362021663282</v>
      </c>
      <c r="E4" s="71">
        <f>+GBA!$P5</f>
        <v>100</v>
      </c>
      <c r="F4" s="71">
        <f>+GBA!$S5</f>
        <v>100.00000000000003</v>
      </c>
      <c r="G4" s="179">
        <f>+[1]IPCse!$DE6</f>
        <v>99.964361044511705</v>
      </c>
      <c r="H4" s="71">
        <f>+PAM!$P5</f>
        <v>100</v>
      </c>
      <c r="I4" s="71">
        <f>+PAM!$S5</f>
        <v>100.00000000000001</v>
      </c>
      <c r="J4" s="179">
        <f>+[1]IPCse!$DF6</f>
        <v>100.05224715459087</v>
      </c>
      <c r="K4" s="71">
        <f>+NOA!$P5</f>
        <v>100</v>
      </c>
      <c r="L4" s="71">
        <f>+NOA!$S5</f>
        <v>99.999999999999986</v>
      </c>
      <c r="M4" s="179">
        <f>+[1]IPCse!$DG6</f>
        <v>100.02697913814032</v>
      </c>
      <c r="N4" s="71">
        <f>+NEA!$P5</f>
        <v>100</v>
      </c>
      <c r="O4" s="71">
        <f>+NEA!$S5</f>
        <v>100</v>
      </c>
      <c r="P4" s="179">
        <f>+[1]IPCse!$DH6</f>
        <v>99.490584028508522</v>
      </c>
      <c r="Q4" s="71">
        <f>+CUY!$P5</f>
        <v>100</v>
      </c>
      <c r="R4" s="71">
        <f>+CUY!$S5</f>
        <v>100</v>
      </c>
      <c r="S4" s="179">
        <f>+[1]IPCse!$DI6</f>
        <v>100.21806299033547</v>
      </c>
      <c r="T4" s="71">
        <f>+PAT!$P5</f>
        <v>100</v>
      </c>
      <c r="U4" s="71">
        <f>+PAT!$S5</f>
        <v>100</v>
      </c>
      <c r="V4" s="179">
        <f>+[1]IPCse!$DJ6</f>
        <v>99.677056315889075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5">
      <c r="A5" s="35">
        <f>+NAC!A6</f>
        <v>42736</v>
      </c>
      <c r="B5" s="71">
        <f>+NAC!P6</f>
        <v>101.5039</v>
      </c>
      <c r="C5" s="71">
        <f>+NAC!S6</f>
        <v>101.38044496894182</v>
      </c>
      <c r="D5" s="179">
        <f>+[1]IPCse!$DK7</f>
        <v>101.58411071992555</v>
      </c>
      <c r="E5" s="71">
        <f>+GBA!$P6</f>
        <v>101.3389</v>
      </c>
      <c r="F5" s="71">
        <f>+GBA!$S6</f>
        <v>101.37342075173721</v>
      </c>
      <c r="G5" s="179">
        <f>+[1]IPCse!$DE7</f>
        <v>101.53900747032412</v>
      </c>
      <c r="H5" s="71">
        <f>+PAM!$P6</f>
        <v>101.6093</v>
      </c>
      <c r="I5" s="71">
        <f>+PAM!$S6</f>
        <v>101.49104715185243</v>
      </c>
      <c r="J5" s="179">
        <f>+[1]IPCse!$DF7</f>
        <v>101.69965844401278</v>
      </c>
      <c r="K5" s="71">
        <f>+NOA!$P6</f>
        <v>101.43389999999999</v>
      </c>
      <c r="L5" s="71">
        <f>+NOA!$S6</f>
        <v>101.29748537280997</v>
      </c>
      <c r="M5" s="179">
        <f>+[1]IPCse!$DG7</f>
        <v>101.50337666541775</v>
      </c>
      <c r="N5" s="71">
        <f>+NEA!$P6</f>
        <v>101.8639</v>
      </c>
      <c r="O5" s="71">
        <f>+NEA!$S6</f>
        <v>101.77160070035704</v>
      </c>
      <c r="P5" s="179">
        <f>+[1]IPCse!$DH7</f>
        <v>101.47448019890835</v>
      </c>
      <c r="Q5" s="71">
        <f>+CUY!$P6</f>
        <v>101.7235</v>
      </c>
      <c r="R5" s="71">
        <f>+CUY!$S6</f>
        <v>101.23527726252802</v>
      </c>
      <c r="S5" s="179">
        <f>+[1]IPCse!$DI7</f>
        <v>101.67600519041102</v>
      </c>
      <c r="T5" s="71">
        <f>+PAT!$P6</f>
        <v>101.8374</v>
      </c>
      <c r="U5" s="71">
        <f>+PAT!$S6</f>
        <v>101.14063898023835</v>
      </c>
      <c r="V5" s="179">
        <f>+[1]IPCse!$DJ7</f>
        <v>101.28609235249478</v>
      </c>
      <c r="X5" s="164">
        <f>+B5/B4-1</f>
        <v>1.5039000000000025E-2</v>
      </c>
      <c r="Y5" s="164">
        <f t="shared" ref="Y5:AR5" si="3">+C5/C4-1</f>
        <v>1.3804449689418075E-2</v>
      </c>
      <c r="Z5" s="181">
        <f t="shared" si="3"/>
        <v>1.6071125160454836E-2</v>
      </c>
      <c r="AA5" s="164">
        <f t="shared" si="3"/>
        <v>1.3388999999999873E-2</v>
      </c>
      <c r="AB5" s="164">
        <f t="shared" si="3"/>
        <v>1.3734207517371866E-2</v>
      </c>
      <c r="AC5" s="181">
        <f t="shared" si="3"/>
        <v>1.5752078134238845E-2</v>
      </c>
      <c r="AD5" s="164">
        <f t="shared" si="3"/>
        <v>1.6093000000000135E-2</v>
      </c>
      <c r="AE5" s="164">
        <f t="shared" si="3"/>
        <v>1.4910471518524204E-2</v>
      </c>
      <c r="AF5" s="181">
        <f t="shared" si="3"/>
        <v>1.6465510133685468E-2</v>
      </c>
      <c r="AG5" s="164">
        <f t="shared" si="3"/>
        <v>1.433899999999988E-2</v>
      </c>
      <c r="AH5" s="164">
        <f t="shared" si="3"/>
        <v>1.2974853728099811E-2</v>
      </c>
      <c r="AI5" s="181">
        <f t="shared" si="3"/>
        <v>1.4759993153831807E-2</v>
      </c>
      <c r="AJ5" s="164">
        <f t="shared" si="3"/>
        <v>1.8639000000000072E-2</v>
      </c>
      <c r="AK5" s="164">
        <f t="shared" si="3"/>
        <v>1.7716007003570455E-2</v>
      </c>
      <c r="AL5" s="181">
        <f t="shared" si="3"/>
        <v>1.9940542009798223E-2</v>
      </c>
      <c r="AM5" s="164">
        <f t="shared" si="3"/>
        <v>1.7235000000000111E-2</v>
      </c>
      <c r="AN5" s="164">
        <f t="shared" si="3"/>
        <v>1.2352772625280117E-2</v>
      </c>
      <c r="AO5" s="181">
        <f t="shared" si="3"/>
        <v>1.4547698853610402E-2</v>
      </c>
      <c r="AP5" s="164">
        <f t="shared" si="3"/>
        <v>1.8374000000000112E-2</v>
      </c>
      <c r="AQ5" s="164">
        <f t="shared" si="3"/>
        <v>1.140638980238351E-2</v>
      </c>
      <c r="AR5" s="181">
        <f t="shared" si="3"/>
        <v>1.6142491522888269E-2</v>
      </c>
      <c r="AT5" s="24">
        <f t="shared" ref="AT5:AT36" si="4">+MAX(X5:Z5)</f>
        <v>1.6071125160454836E-2</v>
      </c>
      <c r="AU5" s="24">
        <f t="shared" ref="AU5:AU36" si="5">+MIN(X5:Z5)</f>
        <v>1.3804449689418075E-2</v>
      </c>
      <c r="AV5" s="24">
        <f>+AT5-AU5</f>
        <v>2.2666754710367609E-3</v>
      </c>
      <c r="AW5" s="24">
        <f t="shared" ref="AW5:AW36" si="6">+MAX(AA5:AC5)</f>
        <v>1.5752078134238845E-2</v>
      </c>
      <c r="AX5" s="24">
        <f t="shared" ref="AX5:AX36" si="7">+MIN(AA5:AC5)</f>
        <v>1.3388999999999873E-2</v>
      </c>
      <c r="AY5" s="24">
        <f>+AW5-AX5</f>
        <v>2.3630781342389717E-3</v>
      </c>
      <c r="AZ5" s="24">
        <f t="shared" ref="AZ5:AZ36" si="8">+MAX(AD5:AF5)</f>
        <v>1.6465510133685468E-2</v>
      </c>
      <c r="BA5" s="24">
        <f t="shared" ref="BA5:BA36" si="9">+MIN(AD5:AF5)</f>
        <v>1.4910471518524204E-2</v>
      </c>
      <c r="BB5" s="24">
        <f>+AZ5-BA5</f>
        <v>1.5550386151612638E-3</v>
      </c>
      <c r="BC5" s="24">
        <f t="shared" ref="BC5:BC36" si="10">+MAX(AG5:AI5)</f>
        <v>1.4759993153831807E-2</v>
      </c>
      <c r="BD5" s="24">
        <f t="shared" ref="BD5:BD36" si="11">+MIN(AG5:AI5)</f>
        <v>1.2974853728099811E-2</v>
      </c>
      <c r="BE5" s="24">
        <f>+BC5-BD5</f>
        <v>1.7851394257319964E-3</v>
      </c>
      <c r="BF5" s="24">
        <f t="shared" ref="BF5:BF36" si="12">+MAX(AJ5:AL5)</f>
        <v>1.9940542009798223E-2</v>
      </c>
      <c r="BG5" s="24">
        <f t="shared" ref="BG5:BG36" si="13">+MIN(AJ5:AL5)</f>
        <v>1.7716007003570455E-2</v>
      </c>
      <c r="BH5" s="24">
        <f>+BF5-BG5</f>
        <v>2.224535006227768E-3</v>
      </c>
      <c r="BI5" s="24">
        <f t="shared" ref="BI5:BI36" si="14">+MAX(AM5:AO5)</f>
        <v>1.7235000000000111E-2</v>
      </c>
      <c r="BJ5" s="24">
        <f t="shared" ref="BJ5:BJ36" si="15">+MIN(AM5:AO5)</f>
        <v>1.2352772625280117E-2</v>
      </c>
      <c r="BK5" s="24">
        <f>+BI5-BJ5</f>
        <v>4.882227374719994E-3</v>
      </c>
      <c r="BL5" s="24">
        <f t="shared" ref="BL5:BL36" si="16">+MAX(AP5:AR5)</f>
        <v>1.8374000000000112E-2</v>
      </c>
      <c r="BM5" s="24">
        <f t="shared" ref="BM5:BM36" si="17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1">
        <f>+NAC!P7</f>
        <v>103.2105</v>
      </c>
      <c r="C6" s="71">
        <f>+NAC!S7</f>
        <v>102.78661387387673</v>
      </c>
      <c r="D6" s="179">
        <f>+[1]IPCse!$DK8</f>
        <v>103.26909952997703</v>
      </c>
      <c r="E6" s="71">
        <f>+GBA!$P7</f>
        <v>103.2097</v>
      </c>
      <c r="F6" s="71">
        <f>+GBA!$S7</f>
        <v>102.7314721572963</v>
      </c>
      <c r="G6" s="179">
        <f>+[1]IPCse!$DE8</f>
        <v>103.3383592796561</v>
      </c>
      <c r="H6" s="71">
        <f>+PAM!$P7</f>
        <v>103.1957</v>
      </c>
      <c r="I6" s="71">
        <f>+PAM!$S7</f>
        <v>102.92561568311613</v>
      </c>
      <c r="J6" s="179">
        <f>+[1]IPCse!$DF8</f>
        <v>103.28819931615777</v>
      </c>
      <c r="K6" s="71">
        <f>+NOA!$P7</f>
        <v>102.9705</v>
      </c>
      <c r="L6" s="71">
        <f>+NOA!$S7</f>
        <v>102.99430674996603</v>
      </c>
      <c r="M6" s="179">
        <f>+[1]IPCse!$DG8</f>
        <v>103.24292081326635</v>
      </c>
      <c r="N6" s="71">
        <f>+NEA!$P7</f>
        <v>103.4466</v>
      </c>
      <c r="O6" s="71">
        <f>+NEA!$S7</f>
        <v>103.30469703378192</v>
      </c>
      <c r="P6" s="179">
        <f>+[1]IPCse!$DH8</f>
        <v>103.23243852403473</v>
      </c>
      <c r="Q6" s="71">
        <f>+CUY!$P7</f>
        <v>103.14879999999999</v>
      </c>
      <c r="R6" s="71">
        <f>+CUY!$S7</f>
        <v>102.18932743455495</v>
      </c>
      <c r="S6" s="179">
        <f>+[1]IPCse!$DI8</f>
        <v>102.4711889786179</v>
      </c>
      <c r="T6" s="71">
        <f>+PAT!$P7</f>
        <v>103.524</v>
      </c>
      <c r="U6" s="71">
        <f>+PAT!$S7</f>
        <v>102.73374667370643</v>
      </c>
      <c r="V6" s="179">
        <f>+[1]IPCse!$DJ8</f>
        <v>103.4292248376631</v>
      </c>
      <c r="X6" s="164">
        <f t="shared" ref="X6:X69" si="18">+B6/B5-1</f>
        <v>1.6813147081047974E-2</v>
      </c>
      <c r="Y6" s="164">
        <f t="shared" ref="Y6:Y69" si="19">+C6/C5-1</f>
        <v>1.3870218318391636E-2</v>
      </c>
      <c r="Z6" s="181">
        <f t="shared" ref="Z6:Z69" si="20">+D6/D5-1</f>
        <v>1.6587129602355866E-2</v>
      </c>
      <c r="AA6" s="164">
        <f t="shared" ref="AA6:AA69" si="21">+E6/E5-1</f>
        <v>1.8460827974252858E-2</v>
      </c>
      <c r="AB6" s="164">
        <f t="shared" ref="AB6:AB69" si="22">+F6/F5-1</f>
        <v>1.3396523422889439E-2</v>
      </c>
      <c r="AC6" s="181">
        <f t="shared" ref="AC6:AC69" si="23">+G6/G5-1</f>
        <v>1.7720793753650321E-2</v>
      </c>
      <c r="AD6" s="164">
        <f t="shared" ref="AD6:AD69" si="24">+H6/H5-1</f>
        <v>1.5612744109053001E-2</v>
      </c>
      <c r="AE6" s="164">
        <f t="shared" ref="AE6:AE69" si="25">+I6/I5-1</f>
        <v>1.4134926887859223E-2</v>
      </c>
      <c r="AF6" s="181">
        <f t="shared" ref="AF6:AF69" si="26">+J6/J5-1</f>
        <v>1.5619923374860845E-2</v>
      </c>
      <c r="AG6" s="164">
        <f t="shared" ref="AG6:AG69" si="27">+K6/K5-1</f>
        <v>1.5148781620345941E-2</v>
      </c>
      <c r="AH6" s="164">
        <f t="shared" ref="AH6:AH69" si="28">+L6/L5-1</f>
        <v>1.6750873636311558E-2</v>
      </c>
      <c r="AI6" s="181">
        <f t="shared" ref="AI6:AI69" si="29">+M6/M5-1</f>
        <v>1.713779585464037E-2</v>
      </c>
      <c r="AJ6" s="164">
        <f t="shared" ref="AJ6:AJ69" si="30">+N6/N5-1</f>
        <v>1.553739843065105E-2</v>
      </c>
      <c r="AK6" s="164">
        <f t="shared" ref="AK6:AK69" si="31">+O6/O5-1</f>
        <v>1.5064087848423613E-2</v>
      </c>
      <c r="AL6" s="181">
        <f t="shared" ref="AL6:AL69" si="32">+P6/P5-1</f>
        <v>1.7324142204822923E-2</v>
      </c>
      <c r="AM6" s="164">
        <f t="shared" ref="AM6:AM69" si="33">+Q6/Q5-1</f>
        <v>1.4011511597614934E-2</v>
      </c>
      <c r="AN6" s="164">
        <f t="shared" ref="AN6:AN69" si="34">+R6/R5-1</f>
        <v>9.4240881027356505E-3</v>
      </c>
      <c r="AO6" s="181">
        <f t="shared" ref="AO6:AO69" si="35">+S6/S5-1</f>
        <v>7.8207615131782315E-3</v>
      </c>
      <c r="AP6" s="164">
        <f t="shared" ref="AP6:AP69" si="36">+T6/T5-1</f>
        <v>1.6561695408563004E-2</v>
      </c>
      <c r="AQ6" s="164">
        <f t="shared" ref="AQ6:AQ69" si="37">+U6/U5-1</f>
        <v>1.5751410209889682E-2</v>
      </c>
      <c r="AR6" s="181">
        <f t="shared" ref="AR6:AR69" si="38">+V6/V5-1</f>
        <v>2.1159198024046644E-2</v>
      </c>
      <c r="AT6" s="24">
        <f t="shared" si="4"/>
        <v>1.6813147081047974E-2</v>
      </c>
      <c r="AU6" s="24">
        <f t="shared" si="5"/>
        <v>1.3870218318391636E-2</v>
      </c>
      <c r="AV6" s="24">
        <f t="shared" ref="AV6:AV69" si="39">+AT6-AU6</f>
        <v>2.9429287626563383E-3</v>
      </c>
      <c r="AW6" s="24">
        <f t="shared" si="6"/>
        <v>1.8460827974252858E-2</v>
      </c>
      <c r="AX6" s="24">
        <f t="shared" si="7"/>
        <v>1.3396523422889439E-2</v>
      </c>
      <c r="AY6" s="24">
        <f t="shared" ref="AY6:AY69" si="40">+AW6-AX6</f>
        <v>5.0643045513634188E-3</v>
      </c>
      <c r="AZ6" s="24">
        <f t="shared" si="8"/>
        <v>1.5619923374860845E-2</v>
      </c>
      <c r="BA6" s="24">
        <f t="shared" si="9"/>
        <v>1.4134926887859223E-2</v>
      </c>
      <c r="BB6" s="24">
        <f t="shared" ref="BB6:BB69" si="41">+AZ6-BA6</f>
        <v>1.4849964870016219E-3</v>
      </c>
      <c r="BC6" s="24">
        <f t="shared" si="10"/>
        <v>1.713779585464037E-2</v>
      </c>
      <c r="BD6" s="24">
        <f t="shared" si="11"/>
        <v>1.5148781620345941E-2</v>
      </c>
      <c r="BE6" s="24">
        <f t="shared" ref="BE6:BE69" si="42">+BC6-BD6</f>
        <v>1.9890142342944284E-3</v>
      </c>
      <c r="BF6" s="24">
        <f t="shared" si="12"/>
        <v>1.7324142204822923E-2</v>
      </c>
      <c r="BG6" s="24">
        <f t="shared" si="13"/>
        <v>1.5064087848423613E-2</v>
      </c>
      <c r="BH6" s="24">
        <f t="shared" ref="BH6:BH69" si="43">+BF6-BG6</f>
        <v>2.2600543563993103E-3</v>
      </c>
      <c r="BI6" s="24">
        <f t="shared" si="14"/>
        <v>1.4011511597614934E-2</v>
      </c>
      <c r="BJ6" s="24">
        <f t="shared" si="15"/>
        <v>7.8207615131782315E-3</v>
      </c>
      <c r="BK6" s="24">
        <f t="shared" ref="BK6:BK69" si="44">+BI6-BJ6</f>
        <v>6.1907500844367025E-3</v>
      </c>
      <c r="BL6" s="24">
        <f t="shared" si="16"/>
        <v>2.1159198024046644E-2</v>
      </c>
      <c r="BM6" s="24">
        <f t="shared" si="17"/>
        <v>1.5751410209889682E-2</v>
      </c>
      <c r="BN6" s="24">
        <f t="shared" ref="BN6:BN69" si="45">+BL6-BM6</f>
        <v>5.4077878141569613E-3</v>
      </c>
    </row>
    <row r="7" spans="1:66" x14ac:dyDescent="0.25">
      <c r="A7" s="35">
        <f>+NAC!A8</f>
        <v>42795</v>
      </c>
      <c r="B7" s="71">
        <f>+NAC!P8</f>
        <v>105.20569999999999</v>
      </c>
      <c r="C7" s="71">
        <f>+NAC!S8</f>
        <v>105.07108879117253</v>
      </c>
      <c r="D7" s="179">
        <f>+[1]IPCse!$DK9</f>
        <v>104.86013681750936</v>
      </c>
      <c r="E7" s="71">
        <f>+GBA!$P8</f>
        <v>105.0891</v>
      </c>
      <c r="F7" s="71">
        <f>+GBA!$S8</f>
        <v>105.30612485786483</v>
      </c>
      <c r="G7" s="179">
        <f>+[1]IPCse!$DE9</f>
        <v>105.19017259619027</v>
      </c>
      <c r="H7" s="71">
        <f>+PAM!$P8</f>
        <v>105.31229999999999</v>
      </c>
      <c r="I7" s="71">
        <f>+PAM!$S8</f>
        <v>104.96164271489239</v>
      </c>
      <c r="J7" s="179">
        <f>+[1]IPCse!$DF9</f>
        <v>104.64051584713003</v>
      </c>
      <c r="K7" s="71">
        <f>+NOA!$P8</f>
        <v>105.264</v>
      </c>
      <c r="L7" s="71">
        <f>+NOA!$S8</f>
        <v>104.8927584408529</v>
      </c>
      <c r="M7" s="179">
        <f>+[1]IPCse!$DG9</f>
        <v>104.67940293443293</v>
      </c>
      <c r="N7" s="71">
        <f>+NEA!$P8</f>
        <v>105.4076</v>
      </c>
      <c r="O7" s="71">
        <f>+NEA!$S8</f>
        <v>105.01772103817632</v>
      </c>
      <c r="P7" s="179">
        <f>+[1]IPCse!$DH9</f>
        <v>104.6680120395265</v>
      </c>
      <c r="Q7" s="71">
        <f>+CUY!$P8</f>
        <v>105.2127</v>
      </c>
      <c r="R7" s="71">
        <f>+CUY!$S8</f>
        <v>104.31227679880327</v>
      </c>
      <c r="S7" s="179">
        <f>+[1]IPCse!$DI9</f>
        <v>104.00292226357256</v>
      </c>
      <c r="T7" s="71">
        <f>+PAT!$P8</f>
        <v>105.2611</v>
      </c>
      <c r="U7" s="71">
        <f>+PAT!$S8</f>
        <v>104.45677298235029</v>
      </c>
      <c r="V7" s="179">
        <f>+[1]IPCse!$DJ9</f>
        <v>104.71056263747738</v>
      </c>
      <c r="X7" s="164">
        <f t="shared" si="18"/>
        <v>1.9331366479185652E-2</v>
      </c>
      <c r="Y7" s="164">
        <f t="shared" si="19"/>
        <v>2.2225412738072547E-2</v>
      </c>
      <c r="Z7" s="181">
        <f t="shared" si="20"/>
        <v>1.5406712121765809E-2</v>
      </c>
      <c r="AA7" s="164">
        <f t="shared" si="21"/>
        <v>1.8209528755533722E-2</v>
      </c>
      <c r="AB7" s="164">
        <f t="shared" si="22"/>
        <v>2.5061966372158961E-2</v>
      </c>
      <c r="AC7" s="181">
        <f t="shared" si="23"/>
        <v>1.7919902439352153E-2</v>
      </c>
      <c r="AD7" s="164">
        <f t="shared" si="24"/>
        <v>2.0510544528502539E-2</v>
      </c>
      <c r="AE7" s="164">
        <f t="shared" si="25"/>
        <v>1.9781538524332953E-2</v>
      </c>
      <c r="AF7" s="181">
        <f t="shared" si="26"/>
        <v>1.3092652790207993E-2</v>
      </c>
      <c r="AG7" s="164">
        <f t="shared" si="27"/>
        <v>2.2273369557300304E-2</v>
      </c>
      <c r="AH7" s="164">
        <f t="shared" si="28"/>
        <v>1.8432588662358196E-2</v>
      </c>
      <c r="AI7" s="181">
        <f t="shared" si="29"/>
        <v>1.3913613735945241E-2</v>
      </c>
      <c r="AJ7" s="164">
        <f t="shared" si="30"/>
        <v>1.8956640430908278E-2</v>
      </c>
      <c r="AK7" s="164">
        <f t="shared" si="31"/>
        <v>1.6582247018586349E-2</v>
      </c>
      <c r="AL7" s="181">
        <f t="shared" si="32"/>
        <v>1.390622498138061E-2</v>
      </c>
      <c r="AM7" s="164">
        <f t="shared" si="33"/>
        <v>2.0008957932617699E-2</v>
      </c>
      <c r="AN7" s="164">
        <f t="shared" si="34"/>
        <v>2.0774668133596519E-2</v>
      </c>
      <c r="AO7" s="181">
        <f t="shared" si="35"/>
        <v>1.4947940979530117E-2</v>
      </c>
      <c r="AP7" s="164">
        <f t="shared" si="36"/>
        <v>1.6779683938024093E-2</v>
      </c>
      <c r="AQ7" s="164">
        <f t="shared" si="37"/>
        <v>1.6771765504828506E-2</v>
      </c>
      <c r="AR7" s="181">
        <f t="shared" si="38"/>
        <v>1.2388546871789918E-2</v>
      </c>
      <c r="AT7" s="24">
        <f t="shared" si="4"/>
        <v>2.2225412738072547E-2</v>
      </c>
      <c r="AU7" s="24">
        <f t="shared" si="5"/>
        <v>1.5406712121765809E-2</v>
      </c>
      <c r="AV7" s="24">
        <f t="shared" si="39"/>
        <v>6.8187006163067387E-3</v>
      </c>
      <c r="AW7" s="24">
        <f t="shared" si="6"/>
        <v>2.5061966372158961E-2</v>
      </c>
      <c r="AX7" s="24">
        <f t="shared" si="7"/>
        <v>1.7919902439352153E-2</v>
      </c>
      <c r="AY7" s="24">
        <f t="shared" si="40"/>
        <v>7.1420639328068081E-3</v>
      </c>
      <c r="AZ7" s="24">
        <f t="shared" si="8"/>
        <v>2.0510544528502539E-2</v>
      </c>
      <c r="BA7" s="24">
        <f t="shared" si="9"/>
        <v>1.3092652790207993E-2</v>
      </c>
      <c r="BB7" s="24">
        <f t="shared" si="41"/>
        <v>7.4178917382945464E-3</v>
      </c>
      <c r="BC7" s="24">
        <f t="shared" si="10"/>
        <v>2.2273369557300304E-2</v>
      </c>
      <c r="BD7" s="24">
        <f t="shared" si="11"/>
        <v>1.3913613735945241E-2</v>
      </c>
      <c r="BE7" s="24">
        <f t="shared" si="42"/>
        <v>8.3597558213550638E-3</v>
      </c>
      <c r="BF7" s="24">
        <f t="shared" si="12"/>
        <v>1.8956640430908278E-2</v>
      </c>
      <c r="BG7" s="24">
        <f t="shared" si="13"/>
        <v>1.390622498138061E-2</v>
      </c>
      <c r="BH7" s="24">
        <f t="shared" si="43"/>
        <v>5.0504154495276676E-3</v>
      </c>
      <c r="BI7" s="24">
        <f t="shared" si="14"/>
        <v>2.0774668133596519E-2</v>
      </c>
      <c r="BJ7" s="24">
        <f t="shared" si="15"/>
        <v>1.4947940979530117E-2</v>
      </c>
      <c r="BK7" s="24">
        <f t="shared" si="44"/>
        <v>5.8267271540664023E-3</v>
      </c>
      <c r="BL7" s="24">
        <f t="shared" si="16"/>
        <v>1.6779683938024093E-2</v>
      </c>
      <c r="BM7" s="24">
        <f t="shared" si="17"/>
        <v>1.2388546871789918E-2</v>
      </c>
      <c r="BN7" s="24">
        <f t="shared" si="45"/>
        <v>4.3911370662341742E-3</v>
      </c>
    </row>
    <row r="8" spans="1:66" x14ac:dyDescent="0.25">
      <c r="A8" s="35">
        <f>+NAC!A9</f>
        <v>42826</v>
      </c>
      <c r="B8" s="71">
        <f>+NAC!P9</f>
        <v>107.42700000000001</v>
      </c>
      <c r="C8" s="71">
        <f>+NAC!S9</f>
        <v>107.62567498559318</v>
      </c>
      <c r="D8" s="179">
        <f>+[1]IPCse!$DK10</f>
        <v>107.32609975754247</v>
      </c>
      <c r="E8" s="71">
        <f>+GBA!$P9</f>
        <v>107.4973</v>
      </c>
      <c r="F8" s="71">
        <f>+GBA!$S9</f>
        <v>108.02975426405561</v>
      </c>
      <c r="G8" s="179">
        <f>+[1]IPCse!$DE10</f>
        <v>107.93048109309551</v>
      </c>
      <c r="H8" s="71">
        <f>+PAM!$P9</f>
        <v>107.3262</v>
      </c>
      <c r="I8" s="71">
        <f>+PAM!$S9</f>
        <v>107.42313534924587</v>
      </c>
      <c r="J8" s="179">
        <f>+[1]IPCse!$DF10</f>
        <v>106.86415913333623</v>
      </c>
      <c r="K8" s="71">
        <f>+NOA!$P9</f>
        <v>107.45359999999999</v>
      </c>
      <c r="L8" s="71">
        <f>+NOA!$S9</f>
        <v>107.30490160260763</v>
      </c>
      <c r="M8" s="179">
        <f>+[1]IPCse!$DG10</f>
        <v>106.82878076810815</v>
      </c>
      <c r="N8" s="71">
        <f>+NEA!$P9</f>
        <v>107.5916</v>
      </c>
      <c r="O8" s="71">
        <f>+NEA!$S9</f>
        <v>107.23933584180169</v>
      </c>
      <c r="P8" s="179">
        <f>+[1]IPCse!$DH10</f>
        <v>107.19976868258821</v>
      </c>
      <c r="Q8" s="71">
        <f>+CUY!$P9</f>
        <v>107.6553</v>
      </c>
      <c r="R8" s="71">
        <f>+CUY!$S9</f>
        <v>107.05802089753178</v>
      </c>
      <c r="S8" s="179">
        <f>+[1]IPCse!$DI10</f>
        <v>106.629733901872</v>
      </c>
      <c r="T8" s="71">
        <f>+PAT!$P9</f>
        <v>107.0217</v>
      </c>
      <c r="U8" s="71">
        <f>+PAT!$S9</f>
        <v>106.30945492532813</v>
      </c>
      <c r="V8" s="179">
        <f>+[1]IPCse!$DJ10</f>
        <v>106.53715415801952</v>
      </c>
      <c r="X8" s="164">
        <f t="shared" si="18"/>
        <v>2.1113875008673677E-2</v>
      </c>
      <c r="Y8" s="164">
        <f t="shared" si="19"/>
        <v>2.4312931595273257E-2</v>
      </c>
      <c r="Z8" s="181">
        <f t="shared" si="20"/>
        <v>2.351668627254111E-2</v>
      </c>
      <c r="AA8" s="164">
        <f t="shared" si="21"/>
        <v>2.2915792408537028E-2</v>
      </c>
      <c r="AB8" s="164">
        <f t="shared" si="22"/>
        <v>2.5863922064048639E-2</v>
      </c>
      <c r="AC8" s="181">
        <f t="shared" si="23"/>
        <v>2.6050993446173898E-2</v>
      </c>
      <c r="AD8" s="164">
        <f t="shared" si="24"/>
        <v>1.9123122370321433E-2</v>
      </c>
      <c r="AE8" s="164">
        <f t="shared" si="25"/>
        <v>2.3451353948791054E-2</v>
      </c>
      <c r="AF8" s="181">
        <f t="shared" si="26"/>
        <v>2.1250308909550153E-2</v>
      </c>
      <c r="AG8" s="164">
        <f t="shared" si="27"/>
        <v>2.0801033591731244E-2</v>
      </c>
      <c r="AH8" s="164">
        <f t="shared" si="28"/>
        <v>2.2996279224698712E-2</v>
      </c>
      <c r="AI8" s="181">
        <f t="shared" si="29"/>
        <v>2.0532958475331542E-2</v>
      </c>
      <c r="AJ8" s="164">
        <f t="shared" si="30"/>
        <v>2.0719568607956207E-2</v>
      </c>
      <c r="AK8" s="164">
        <f t="shared" si="31"/>
        <v>2.1154665914124848E-2</v>
      </c>
      <c r="AL8" s="181">
        <f t="shared" si="32"/>
        <v>2.4188446820845533E-2</v>
      </c>
      <c r="AM8" s="164">
        <f t="shared" si="33"/>
        <v>2.3215828507394898E-2</v>
      </c>
      <c r="AN8" s="164">
        <f t="shared" si="34"/>
        <v>2.632234846167214E-2</v>
      </c>
      <c r="AO8" s="181">
        <f t="shared" si="35"/>
        <v>2.5257094523194024E-2</v>
      </c>
      <c r="AP8" s="164">
        <f t="shared" si="36"/>
        <v>1.6726026993827636E-2</v>
      </c>
      <c r="AQ8" s="164">
        <f t="shared" si="37"/>
        <v>1.7736350550393576E-2</v>
      </c>
      <c r="AR8" s="181">
        <f t="shared" si="38"/>
        <v>1.7444195452048561E-2</v>
      </c>
      <c r="AT8" s="24">
        <f t="shared" si="4"/>
        <v>2.4312931595273257E-2</v>
      </c>
      <c r="AU8" s="24">
        <f t="shared" si="5"/>
        <v>2.1113875008673677E-2</v>
      </c>
      <c r="AV8" s="24">
        <f t="shared" si="39"/>
        <v>3.1990565865995801E-3</v>
      </c>
      <c r="AW8" s="24">
        <f t="shared" si="6"/>
        <v>2.6050993446173898E-2</v>
      </c>
      <c r="AX8" s="24">
        <f t="shared" si="7"/>
        <v>2.2915792408537028E-2</v>
      </c>
      <c r="AY8" s="24">
        <f t="shared" si="40"/>
        <v>3.13520103763687E-3</v>
      </c>
      <c r="AZ8" s="24">
        <f t="shared" si="8"/>
        <v>2.3451353948791054E-2</v>
      </c>
      <c r="BA8" s="24">
        <f t="shared" si="9"/>
        <v>1.9123122370321433E-2</v>
      </c>
      <c r="BB8" s="24">
        <f t="shared" si="41"/>
        <v>4.3282315784696213E-3</v>
      </c>
      <c r="BC8" s="24">
        <f t="shared" si="10"/>
        <v>2.2996279224698712E-2</v>
      </c>
      <c r="BD8" s="24">
        <f t="shared" si="11"/>
        <v>2.0532958475331542E-2</v>
      </c>
      <c r="BE8" s="24">
        <f t="shared" si="42"/>
        <v>2.4633207493671705E-3</v>
      </c>
      <c r="BF8" s="24">
        <f t="shared" si="12"/>
        <v>2.4188446820845533E-2</v>
      </c>
      <c r="BG8" s="24">
        <f t="shared" si="13"/>
        <v>2.0719568607956207E-2</v>
      </c>
      <c r="BH8" s="24">
        <f t="shared" si="43"/>
        <v>3.4688782128893259E-3</v>
      </c>
      <c r="BI8" s="24">
        <f t="shared" si="14"/>
        <v>2.632234846167214E-2</v>
      </c>
      <c r="BJ8" s="24">
        <f t="shared" si="15"/>
        <v>2.3215828507394898E-2</v>
      </c>
      <c r="BK8" s="24">
        <f t="shared" si="44"/>
        <v>3.1065199542772426E-3</v>
      </c>
      <c r="BL8" s="24">
        <f t="shared" si="16"/>
        <v>1.7736350550393576E-2</v>
      </c>
      <c r="BM8" s="24">
        <f t="shared" si="17"/>
        <v>1.6726026993827636E-2</v>
      </c>
      <c r="BN8" s="24">
        <f t="shared" si="45"/>
        <v>1.0103235565659396E-3</v>
      </c>
    </row>
    <row r="9" spans="1:66" x14ac:dyDescent="0.25">
      <c r="A9" s="35">
        <f>+NAC!A10</f>
        <v>42856</v>
      </c>
      <c r="B9" s="71">
        <f>+NAC!P10</f>
        <v>109.2069</v>
      </c>
      <c r="C9" s="71">
        <f>+NAC!S10</f>
        <v>109.21769141520394</v>
      </c>
      <c r="D9" s="179">
        <f>+[1]IPCse!$DK11</f>
        <v>109.3645133891221</v>
      </c>
      <c r="E9" s="71">
        <f>+GBA!$P10</f>
        <v>109.2199</v>
      </c>
      <c r="F9" s="71">
        <f>+GBA!$S10</f>
        <v>109.35014273531273</v>
      </c>
      <c r="G9" s="179">
        <f>+[1]IPCse!$DE11</f>
        <v>109.8308662246244</v>
      </c>
      <c r="H9" s="71">
        <f>+PAM!$P10</f>
        <v>109.0797</v>
      </c>
      <c r="I9" s="71">
        <f>+PAM!$S10</f>
        <v>109.18984277346611</v>
      </c>
      <c r="J9" s="179">
        <f>+[1]IPCse!$DF11</f>
        <v>108.91785270798492</v>
      </c>
      <c r="K9" s="71">
        <f>+NOA!$P10</f>
        <v>109.0912</v>
      </c>
      <c r="L9" s="71">
        <f>+NOA!$S10</f>
        <v>108.88714165421702</v>
      </c>
      <c r="M9" s="179">
        <f>+[1]IPCse!$DG11</f>
        <v>108.86824579070294</v>
      </c>
      <c r="N9" s="71">
        <f>+NEA!$P10</f>
        <v>109.8413</v>
      </c>
      <c r="O9" s="71">
        <f>+NEA!$S10</f>
        <v>109.52138655589121</v>
      </c>
      <c r="P9" s="179">
        <f>+[1]IPCse!$DH11</f>
        <v>109.80438151405208</v>
      </c>
      <c r="Q9" s="71">
        <f>+CUY!$P10</f>
        <v>109.5453</v>
      </c>
      <c r="R9" s="71">
        <f>+CUY!$S10</f>
        <v>109.02320626776365</v>
      </c>
      <c r="S9" s="179">
        <f>+[1]IPCse!$DI11</f>
        <v>109.16347890042802</v>
      </c>
      <c r="T9" s="71">
        <f>+PAT!$P10</f>
        <v>109.1808</v>
      </c>
      <c r="U9" s="71">
        <f>+PAT!$S10</f>
        <v>108.23838081158546</v>
      </c>
      <c r="V9" s="179">
        <f>+[1]IPCse!$DJ11</f>
        <v>108.68863199116082</v>
      </c>
      <c r="X9" s="164">
        <f t="shared" si="18"/>
        <v>1.6568460442905497E-2</v>
      </c>
      <c r="Y9" s="164">
        <f t="shared" si="19"/>
        <v>1.4792162091655792E-2</v>
      </c>
      <c r="Z9" s="181">
        <f t="shared" si="20"/>
        <v>1.8992711336613954E-2</v>
      </c>
      <c r="AA9" s="164">
        <f t="shared" si="21"/>
        <v>1.6024588524548911E-2</v>
      </c>
      <c r="AB9" s="164">
        <f t="shared" si="22"/>
        <v>1.2222451862935024E-2</v>
      </c>
      <c r="AC9" s="181">
        <f t="shared" si="23"/>
        <v>1.7607492455163909E-2</v>
      </c>
      <c r="AD9" s="164">
        <f t="shared" si="24"/>
        <v>1.6338042341944581E-2</v>
      </c>
      <c r="AE9" s="164">
        <f t="shared" si="25"/>
        <v>1.6446247062855246E-2</v>
      </c>
      <c r="AF9" s="181">
        <f t="shared" si="26"/>
        <v>1.9217795669792981E-2</v>
      </c>
      <c r="AG9" s="164">
        <f t="shared" si="27"/>
        <v>1.5240066410059816E-2</v>
      </c>
      <c r="AH9" s="164">
        <f t="shared" si="28"/>
        <v>1.4745272843817103E-2</v>
      </c>
      <c r="AI9" s="181">
        <f t="shared" si="29"/>
        <v>1.9090969754881337E-2</v>
      </c>
      <c r="AJ9" s="164">
        <f t="shared" si="30"/>
        <v>2.0909624914956293E-2</v>
      </c>
      <c r="AK9" s="164">
        <f t="shared" si="31"/>
        <v>2.1279978061930382E-2</v>
      </c>
      <c r="AL9" s="181">
        <f t="shared" si="32"/>
        <v>2.4296813915484883E-2</v>
      </c>
      <c r="AM9" s="164">
        <f t="shared" si="33"/>
        <v>1.7556033005342142E-2</v>
      </c>
      <c r="AN9" s="164">
        <f t="shared" si="34"/>
        <v>1.8356264703536906E-2</v>
      </c>
      <c r="AO9" s="181">
        <f t="shared" si="35"/>
        <v>2.3762086857384013E-2</v>
      </c>
      <c r="AP9" s="164">
        <f t="shared" si="36"/>
        <v>2.0174413226476506E-2</v>
      </c>
      <c r="AQ9" s="164">
        <f t="shared" si="37"/>
        <v>1.8144443385700759E-2</v>
      </c>
      <c r="AR9" s="181">
        <f t="shared" si="38"/>
        <v>2.0194624590311072E-2</v>
      </c>
      <c r="AT9" s="24">
        <f t="shared" si="4"/>
        <v>1.8992711336613954E-2</v>
      </c>
      <c r="AU9" s="24">
        <f t="shared" si="5"/>
        <v>1.4792162091655792E-2</v>
      </c>
      <c r="AV9" s="24">
        <f t="shared" si="39"/>
        <v>4.2005492449581627E-3</v>
      </c>
      <c r="AW9" s="24">
        <f t="shared" si="6"/>
        <v>1.7607492455163909E-2</v>
      </c>
      <c r="AX9" s="24">
        <f t="shared" si="7"/>
        <v>1.2222451862935024E-2</v>
      </c>
      <c r="AY9" s="24">
        <f t="shared" si="40"/>
        <v>5.3850405922288846E-3</v>
      </c>
      <c r="AZ9" s="24">
        <f t="shared" si="8"/>
        <v>1.9217795669792981E-2</v>
      </c>
      <c r="BA9" s="24">
        <f t="shared" si="9"/>
        <v>1.6338042341944581E-2</v>
      </c>
      <c r="BB9" s="24">
        <f t="shared" si="41"/>
        <v>2.8797533278484E-3</v>
      </c>
      <c r="BC9" s="24">
        <f t="shared" si="10"/>
        <v>1.9090969754881337E-2</v>
      </c>
      <c r="BD9" s="24">
        <f t="shared" si="11"/>
        <v>1.4745272843817103E-2</v>
      </c>
      <c r="BE9" s="24">
        <f t="shared" si="42"/>
        <v>4.3456969110642341E-3</v>
      </c>
      <c r="BF9" s="24">
        <f t="shared" si="12"/>
        <v>2.4296813915484883E-2</v>
      </c>
      <c r="BG9" s="24">
        <f t="shared" si="13"/>
        <v>2.0909624914956293E-2</v>
      </c>
      <c r="BH9" s="24">
        <f t="shared" si="43"/>
        <v>3.3871890005285898E-3</v>
      </c>
      <c r="BI9" s="24">
        <f t="shared" si="14"/>
        <v>2.3762086857384013E-2</v>
      </c>
      <c r="BJ9" s="24">
        <f t="shared" si="15"/>
        <v>1.7556033005342142E-2</v>
      </c>
      <c r="BK9" s="24">
        <f t="shared" si="44"/>
        <v>6.2060538520418707E-3</v>
      </c>
      <c r="BL9" s="24">
        <f t="shared" si="16"/>
        <v>2.0194624590311072E-2</v>
      </c>
      <c r="BM9" s="24">
        <f t="shared" si="17"/>
        <v>1.8144443385700759E-2</v>
      </c>
      <c r="BN9" s="24">
        <f t="shared" si="45"/>
        <v>2.0501812046103129E-3</v>
      </c>
    </row>
    <row r="10" spans="1:66" x14ac:dyDescent="0.25">
      <c r="A10" s="35">
        <f>+NAC!A11</f>
        <v>42887</v>
      </c>
      <c r="B10" s="71">
        <f>+NAC!P11</f>
        <v>110.6653</v>
      </c>
      <c r="C10" s="71">
        <f>+NAC!S11</f>
        <v>110.46887185577305</v>
      </c>
      <c r="D10" s="179">
        <f>+[1]IPCse!$DK12</f>
        <v>110.76933335802661</v>
      </c>
      <c r="E10" s="71">
        <f>+GBA!$P11</f>
        <v>110.88290000000001</v>
      </c>
      <c r="F10" s="71">
        <f>+GBA!$S11</f>
        <v>110.9000649084018</v>
      </c>
      <c r="G10" s="179">
        <f>+[1]IPCse!$DE12</f>
        <v>111.39644239572388</v>
      </c>
      <c r="H10" s="71">
        <f>+PAM!$P11</f>
        <v>110.3141</v>
      </c>
      <c r="I10" s="71">
        <f>+PAM!$S11</f>
        <v>110.21033190803925</v>
      </c>
      <c r="J10" s="179">
        <f>+[1]IPCse!$DF12</f>
        <v>110.21634756178442</v>
      </c>
      <c r="K10" s="71">
        <f>+NOA!$P11</f>
        <v>110.1614</v>
      </c>
      <c r="L10" s="71">
        <f>+NOA!$S11</f>
        <v>109.94169770473992</v>
      </c>
      <c r="M10" s="179">
        <f>+[1]IPCse!$DG12</f>
        <v>110.07222235950746</v>
      </c>
      <c r="N10" s="71">
        <f>+NEA!$P11</f>
        <v>111.54430000000001</v>
      </c>
      <c r="O10" s="71">
        <f>+NEA!$S11</f>
        <v>110.87960038450974</v>
      </c>
      <c r="P10" s="179">
        <f>+[1]IPCse!$DH12</f>
        <v>111.55761791305216</v>
      </c>
      <c r="Q10" s="71">
        <f>+CUY!$P11</f>
        <v>111.0548</v>
      </c>
      <c r="R10" s="71">
        <f>+CUY!$S11</f>
        <v>109.80058942408375</v>
      </c>
      <c r="S10" s="179">
        <f>+[1]IPCse!$DI12</f>
        <v>109.9851710384482</v>
      </c>
      <c r="T10" s="71">
        <f>+PAT!$P11</f>
        <v>110.6001</v>
      </c>
      <c r="U10" s="71">
        <f>+PAT!$S11</f>
        <v>109.41032837532059</v>
      </c>
      <c r="V10" s="179">
        <f>+[1]IPCse!$DJ12</f>
        <v>109.93706745029088</v>
      </c>
      <c r="X10" s="164">
        <f t="shared" si="18"/>
        <v>1.3354467529066438E-2</v>
      </c>
      <c r="Y10" s="164">
        <f t="shared" si="19"/>
        <v>1.1455840389562821E-2</v>
      </c>
      <c r="Z10" s="181">
        <f t="shared" si="20"/>
        <v>1.2845299863458726E-2</v>
      </c>
      <c r="AA10" s="164">
        <f t="shared" si="21"/>
        <v>1.52261629977688E-2</v>
      </c>
      <c r="AB10" s="164">
        <f t="shared" si="22"/>
        <v>1.4173938271308195E-2</v>
      </c>
      <c r="AC10" s="181">
        <f t="shared" si="23"/>
        <v>1.4254427966520655E-2</v>
      </c>
      <c r="AD10" s="164">
        <f t="shared" si="24"/>
        <v>1.1316496103307871E-2</v>
      </c>
      <c r="AE10" s="164">
        <f t="shared" si="25"/>
        <v>9.3460079129368268E-3</v>
      </c>
      <c r="AF10" s="181">
        <f t="shared" si="26"/>
        <v>1.1921781613532412E-2</v>
      </c>
      <c r="AG10" s="164">
        <f t="shared" si="27"/>
        <v>9.810140506292031E-3</v>
      </c>
      <c r="AH10" s="164">
        <f t="shared" si="28"/>
        <v>9.6848538266507411E-3</v>
      </c>
      <c r="AI10" s="181">
        <f t="shared" si="29"/>
        <v>1.1059024236682813E-2</v>
      </c>
      <c r="AJ10" s="164">
        <f t="shared" si="30"/>
        <v>1.5504186494515348E-2</v>
      </c>
      <c r="AK10" s="164">
        <f t="shared" si="31"/>
        <v>1.2401357135169322E-2</v>
      </c>
      <c r="AL10" s="181">
        <f t="shared" si="32"/>
        <v>1.5966907466034908E-2</v>
      </c>
      <c r="AM10" s="164">
        <f t="shared" si="33"/>
        <v>1.3779687490015569E-2</v>
      </c>
      <c r="AN10" s="164">
        <f t="shared" si="34"/>
        <v>7.130437481455365E-3</v>
      </c>
      <c r="AO10" s="181">
        <f t="shared" si="35"/>
        <v>7.5271706828772267E-3</v>
      </c>
      <c r="AP10" s="164">
        <f t="shared" si="36"/>
        <v>1.2999538380374487E-2</v>
      </c>
      <c r="AQ10" s="164">
        <f t="shared" si="37"/>
        <v>1.0827467622369413E-2</v>
      </c>
      <c r="AR10" s="181">
        <f t="shared" si="38"/>
        <v>1.1486348077613062E-2</v>
      </c>
      <c r="AT10" s="24">
        <f t="shared" si="4"/>
        <v>1.3354467529066438E-2</v>
      </c>
      <c r="AU10" s="24">
        <f t="shared" si="5"/>
        <v>1.1455840389562821E-2</v>
      </c>
      <c r="AV10" s="24">
        <f t="shared" si="39"/>
        <v>1.8986271395036169E-3</v>
      </c>
      <c r="AW10" s="24">
        <f t="shared" si="6"/>
        <v>1.52261629977688E-2</v>
      </c>
      <c r="AX10" s="24">
        <f t="shared" si="7"/>
        <v>1.4173938271308195E-2</v>
      </c>
      <c r="AY10" s="24">
        <f t="shared" si="40"/>
        <v>1.0522247264606044E-3</v>
      </c>
      <c r="AZ10" s="24">
        <f t="shared" si="8"/>
        <v>1.1921781613532412E-2</v>
      </c>
      <c r="BA10" s="24">
        <f t="shared" si="9"/>
        <v>9.3460079129368268E-3</v>
      </c>
      <c r="BB10" s="24">
        <f t="shared" si="41"/>
        <v>2.575773700595585E-3</v>
      </c>
      <c r="BC10" s="24">
        <f t="shared" si="10"/>
        <v>1.1059024236682813E-2</v>
      </c>
      <c r="BD10" s="24">
        <f t="shared" si="11"/>
        <v>9.6848538266507411E-3</v>
      </c>
      <c r="BE10" s="24">
        <f t="shared" si="42"/>
        <v>1.3741704100320717E-3</v>
      </c>
      <c r="BF10" s="24">
        <f t="shared" si="12"/>
        <v>1.5966907466034908E-2</v>
      </c>
      <c r="BG10" s="24">
        <f t="shared" si="13"/>
        <v>1.2401357135169322E-2</v>
      </c>
      <c r="BH10" s="24">
        <f t="shared" si="43"/>
        <v>3.5655503308655856E-3</v>
      </c>
      <c r="BI10" s="24">
        <f t="shared" si="14"/>
        <v>1.3779687490015569E-2</v>
      </c>
      <c r="BJ10" s="24">
        <f t="shared" si="15"/>
        <v>7.130437481455365E-3</v>
      </c>
      <c r="BK10" s="24">
        <f t="shared" si="44"/>
        <v>6.6492500085602035E-3</v>
      </c>
      <c r="BL10" s="24">
        <f t="shared" si="16"/>
        <v>1.2999538380374487E-2</v>
      </c>
      <c r="BM10" s="24">
        <f t="shared" si="17"/>
        <v>1.0827467622369413E-2</v>
      </c>
      <c r="BN10" s="24">
        <f t="shared" si="45"/>
        <v>2.1720707580050735E-3</v>
      </c>
    </row>
    <row r="11" spans="1:66" x14ac:dyDescent="0.25">
      <c r="A11" s="35">
        <f>+NAC!A12</f>
        <v>42917</v>
      </c>
      <c r="B11" s="71">
        <f>+NAC!P12</f>
        <v>112.6183</v>
      </c>
      <c r="C11" s="71">
        <f>+NAC!S12</f>
        <v>112.10166804687019</v>
      </c>
      <c r="D11" s="179">
        <f>+[1]IPCse!$DK13</f>
        <v>112.87069659229911</v>
      </c>
      <c r="E11" s="71">
        <f>+GBA!$P12</f>
        <v>112.8387</v>
      </c>
      <c r="F11" s="71">
        <f>+GBA!$S12</f>
        <v>112.5710814592546</v>
      </c>
      <c r="G11" s="179">
        <f>+[1]IPCse!$DE13</f>
        <v>113.39194092024827</v>
      </c>
      <c r="H11" s="71">
        <f>+PAM!$P12</f>
        <v>112.4443</v>
      </c>
      <c r="I11" s="71">
        <f>+PAM!$S12</f>
        <v>112.08480803924442</v>
      </c>
      <c r="J11" s="179">
        <f>+[1]IPCse!$DF13</f>
        <v>112.74416962242209</v>
      </c>
      <c r="K11" s="71">
        <f>+NOA!$P12</f>
        <v>111.9143</v>
      </c>
      <c r="L11" s="71">
        <f>+NOA!$S12</f>
        <v>111.1930795192177</v>
      </c>
      <c r="M11" s="179">
        <f>+[1]IPCse!$DG13</f>
        <v>111.89159505140148</v>
      </c>
      <c r="N11" s="71">
        <f>+NEA!$P12</f>
        <v>113.18380000000001</v>
      </c>
      <c r="O11" s="71">
        <f>+NEA!$S12</f>
        <v>111.90710359791265</v>
      </c>
      <c r="P11" s="179">
        <f>+[1]IPCse!$DH13</f>
        <v>113.10067321900604</v>
      </c>
      <c r="Q11" s="71">
        <f>+CUY!$P12</f>
        <v>112.7657</v>
      </c>
      <c r="R11" s="71">
        <f>+CUY!$S12</f>
        <v>111.28377349289454</v>
      </c>
      <c r="S11" s="179">
        <f>+[1]IPCse!$DI13</f>
        <v>111.71940058570679</v>
      </c>
      <c r="T11" s="71">
        <f>+PAT!$P12</f>
        <v>112.0685</v>
      </c>
      <c r="U11" s="71">
        <f>+PAT!$S12</f>
        <v>110.6342504751848</v>
      </c>
      <c r="V11" s="179">
        <f>+[1]IPCse!$DJ13</f>
        <v>111.27435311301721</v>
      </c>
      <c r="X11" s="164">
        <f t="shared" si="18"/>
        <v>1.7647808301247014E-2</v>
      </c>
      <c r="Y11" s="164">
        <f t="shared" si="19"/>
        <v>1.4780599852860954E-2</v>
      </c>
      <c r="Z11" s="181">
        <f t="shared" si="20"/>
        <v>1.8970622739784115E-2</v>
      </c>
      <c r="AA11" s="164">
        <f t="shared" si="21"/>
        <v>1.7638427566378567E-2</v>
      </c>
      <c r="AB11" s="164">
        <f t="shared" si="22"/>
        <v>1.5067768916393165E-2</v>
      </c>
      <c r="AC11" s="181">
        <f t="shared" si="23"/>
        <v>1.7913485220969694E-2</v>
      </c>
      <c r="AD11" s="164">
        <f t="shared" si="24"/>
        <v>1.9310314819229735E-2</v>
      </c>
      <c r="AE11" s="164">
        <f t="shared" si="25"/>
        <v>1.7008170638386666E-2</v>
      </c>
      <c r="AF11" s="181">
        <f t="shared" si="26"/>
        <v>2.2935091903863336E-2</v>
      </c>
      <c r="AG11" s="164">
        <f t="shared" si="27"/>
        <v>1.5912107144607779E-2</v>
      </c>
      <c r="AH11" s="164">
        <f t="shared" si="28"/>
        <v>1.1382231133436838E-2</v>
      </c>
      <c r="AI11" s="181">
        <f t="shared" si="29"/>
        <v>1.6528899416164755E-2</v>
      </c>
      <c r="AJ11" s="164">
        <f t="shared" si="30"/>
        <v>1.4698196142698405E-2</v>
      </c>
      <c r="AK11" s="164">
        <f t="shared" si="31"/>
        <v>9.2668372706947721E-3</v>
      </c>
      <c r="AL11" s="181">
        <f t="shared" si="32"/>
        <v>1.3831913362981174E-2</v>
      </c>
      <c r="AM11" s="164">
        <f t="shared" si="33"/>
        <v>1.5405907714029388E-2</v>
      </c>
      <c r="AN11" s="164">
        <f t="shared" si="34"/>
        <v>1.3507979115506163E-2</v>
      </c>
      <c r="AO11" s="181">
        <f t="shared" si="35"/>
        <v>1.5767848800747331E-2</v>
      </c>
      <c r="AP11" s="164">
        <f t="shared" si="36"/>
        <v>1.3276660690180186E-2</v>
      </c>
      <c r="AQ11" s="164">
        <f t="shared" si="37"/>
        <v>1.1186531637723318E-2</v>
      </c>
      <c r="AR11" s="181">
        <f t="shared" si="38"/>
        <v>1.216410164234194E-2</v>
      </c>
      <c r="AT11" s="24">
        <f t="shared" si="4"/>
        <v>1.8970622739784115E-2</v>
      </c>
      <c r="AU11" s="24">
        <f t="shared" si="5"/>
        <v>1.4780599852860954E-2</v>
      </c>
      <c r="AV11" s="24">
        <f t="shared" si="39"/>
        <v>4.1900228869231615E-3</v>
      </c>
      <c r="AW11" s="24">
        <f t="shared" si="6"/>
        <v>1.7913485220969694E-2</v>
      </c>
      <c r="AX11" s="24">
        <f t="shared" si="7"/>
        <v>1.5067768916393165E-2</v>
      </c>
      <c r="AY11" s="24">
        <f t="shared" si="40"/>
        <v>2.8457163045765288E-3</v>
      </c>
      <c r="AZ11" s="24">
        <f t="shared" si="8"/>
        <v>2.2935091903863336E-2</v>
      </c>
      <c r="BA11" s="24">
        <f t="shared" si="9"/>
        <v>1.7008170638386666E-2</v>
      </c>
      <c r="BB11" s="24">
        <f t="shared" si="41"/>
        <v>5.9269212654766701E-3</v>
      </c>
      <c r="BC11" s="24">
        <f t="shared" si="10"/>
        <v>1.6528899416164755E-2</v>
      </c>
      <c r="BD11" s="24">
        <f t="shared" si="11"/>
        <v>1.1382231133436838E-2</v>
      </c>
      <c r="BE11" s="24">
        <f t="shared" si="42"/>
        <v>5.1466682827279175E-3</v>
      </c>
      <c r="BF11" s="24">
        <f t="shared" si="12"/>
        <v>1.4698196142698405E-2</v>
      </c>
      <c r="BG11" s="24">
        <f t="shared" si="13"/>
        <v>9.2668372706947721E-3</v>
      </c>
      <c r="BH11" s="24">
        <f t="shared" si="43"/>
        <v>5.4313588720036332E-3</v>
      </c>
      <c r="BI11" s="24">
        <f t="shared" si="14"/>
        <v>1.5767848800747331E-2</v>
      </c>
      <c r="BJ11" s="24">
        <f t="shared" si="15"/>
        <v>1.3507979115506163E-2</v>
      </c>
      <c r="BK11" s="24">
        <f t="shared" si="44"/>
        <v>2.259869685241167E-3</v>
      </c>
      <c r="BL11" s="24">
        <f t="shared" si="16"/>
        <v>1.3276660690180186E-2</v>
      </c>
      <c r="BM11" s="24">
        <f t="shared" si="17"/>
        <v>1.1186531637723318E-2</v>
      </c>
      <c r="BN11" s="24">
        <f t="shared" si="45"/>
        <v>2.0901290524568683E-3</v>
      </c>
    </row>
    <row r="12" spans="1:66" x14ac:dyDescent="0.25">
      <c r="A12" s="35">
        <f>+NAC!A13</f>
        <v>42948</v>
      </c>
      <c r="B12" s="71">
        <f>+NAC!P13</f>
        <v>114.23099999999999</v>
      </c>
      <c r="C12" s="71">
        <f>+NAC!S13</f>
        <v>113.42068188403263</v>
      </c>
      <c r="D12" s="179">
        <f>+[1]IPCse!$DK14</f>
        <v>114.20827290056064</v>
      </c>
      <c r="E12" s="71">
        <f>+GBA!$P13</f>
        <v>114.5355</v>
      </c>
      <c r="F12" s="71">
        <f>+GBA!$S13</f>
        <v>113.82594126658245</v>
      </c>
      <c r="G12" s="179">
        <f>+[1]IPCse!$DE14</f>
        <v>114.66012745758633</v>
      </c>
      <c r="H12" s="71">
        <f>+PAM!$P13</f>
        <v>114.0026</v>
      </c>
      <c r="I12" s="71">
        <f>+PAM!$S13</f>
        <v>113.39735784155808</v>
      </c>
      <c r="J12" s="179">
        <f>+[1]IPCse!$DF14</f>
        <v>114.24301840710525</v>
      </c>
      <c r="K12" s="71">
        <f>+NOA!$P13</f>
        <v>113.3031</v>
      </c>
      <c r="L12" s="71">
        <f>+NOA!$S13</f>
        <v>112.54909129430938</v>
      </c>
      <c r="M12" s="179">
        <f>+[1]IPCse!$DG14</f>
        <v>113.15091050391563</v>
      </c>
      <c r="N12" s="71">
        <f>+NEA!$P13</f>
        <v>114.4192</v>
      </c>
      <c r="O12" s="71">
        <f>+NEA!$S13</f>
        <v>113.01335667399066</v>
      </c>
      <c r="P12" s="179">
        <f>+[1]IPCse!$DH14</f>
        <v>113.91629494249739</v>
      </c>
      <c r="Q12" s="71">
        <f>+CUY!$P13</f>
        <v>114.40309999999999</v>
      </c>
      <c r="R12" s="71">
        <f>+CUY!$S13</f>
        <v>112.763017920718</v>
      </c>
      <c r="S12" s="179">
        <f>+[1]IPCse!$DI14</f>
        <v>113.18284294657246</v>
      </c>
      <c r="T12" s="71">
        <f>+PAT!$P13</f>
        <v>113.9473</v>
      </c>
      <c r="U12" s="71">
        <f>+PAT!$S13</f>
        <v>112.35190953386638</v>
      </c>
      <c r="V12" s="179">
        <f>+[1]IPCse!$DJ14</f>
        <v>112.57389852645655</v>
      </c>
      <c r="X12" s="164">
        <f t="shared" si="18"/>
        <v>1.4320052780054215E-2</v>
      </c>
      <c r="Y12" s="164">
        <f t="shared" si="19"/>
        <v>1.1766228461568939E-2</v>
      </c>
      <c r="Z12" s="181">
        <f t="shared" si="20"/>
        <v>1.1850518767444029E-2</v>
      </c>
      <c r="AA12" s="164">
        <f t="shared" si="21"/>
        <v>1.5037394085539724E-2</v>
      </c>
      <c r="AB12" s="164">
        <f t="shared" si="22"/>
        <v>1.1147266163397784E-2</v>
      </c>
      <c r="AC12" s="181">
        <f t="shared" si="23"/>
        <v>1.1184097626744105E-2</v>
      </c>
      <c r="AD12" s="164">
        <f t="shared" si="24"/>
        <v>1.3858417011800572E-2</v>
      </c>
      <c r="AE12" s="164">
        <f t="shared" si="25"/>
        <v>1.1710327432189471E-2</v>
      </c>
      <c r="AF12" s="181">
        <f t="shared" si="26"/>
        <v>1.3294246520265895E-2</v>
      </c>
      <c r="AG12" s="164">
        <f t="shared" si="27"/>
        <v>1.2409495480023569E-2</v>
      </c>
      <c r="AH12" s="164">
        <f t="shared" si="28"/>
        <v>1.2195109452448616E-2</v>
      </c>
      <c r="AI12" s="181">
        <f t="shared" si="29"/>
        <v>1.1254781486809806E-2</v>
      </c>
      <c r="AJ12" s="164">
        <f t="shared" si="30"/>
        <v>1.0914989600985248E-2</v>
      </c>
      <c r="AK12" s="164">
        <f t="shared" si="31"/>
        <v>9.8854589254031566E-3</v>
      </c>
      <c r="AL12" s="181">
        <f t="shared" si="32"/>
        <v>7.2114665658267185E-3</v>
      </c>
      <c r="AM12" s="164">
        <f t="shared" si="33"/>
        <v>1.4520372772926615E-2</v>
      </c>
      <c r="AN12" s="164">
        <f t="shared" si="34"/>
        <v>1.3292543750036634E-2</v>
      </c>
      <c r="AO12" s="181">
        <f t="shared" si="35"/>
        <v>1.3099267926549363E-2</v>
      </c>
      <c r="AP12" s="164">
        <f t="shared" si="36"/>
        <v>1.6764746561255039E-2</v>
      </c>
      <c r="AQ12" s="164">
        <f t="shared" si="37"/>
        <v>1.5525563298020906E-2</v>
      </c>
      <c r="AR12" s="181">
        <f t="shared" si="38"/>
        <v>1.1678750557367223E-2</v>
      </c>
      <c r="AT12" s="24">
        <f t="shared" si="4"/>
        <v>1.4320052780054215E-2</v>
      </c>
      <c r="AU12" s="24">
        <f t="shared" si="5"/>
        <v>1.1766228461568939E-2</v>
      </c>
      <c r="AV12" s="24">
        <f t="shared" si="39"/>
        <v>2.553824318485276E-3</v>
      </c>
      <c r="AW12" s="24">
        <f t="shared" si="6"/>
        <v>1.5037394085539724E-2</v>
      </c>
      <c r="AX12" s="24">
        <f t="shared" si="7"/>
        <v>1.1147266163397784E-2</v>
      </c>
      <c r="AY12" s="24">
        <f t="shared" si="40"/>
        <v>3.8901279221419394E-3</v>
      </c>
      <c r="AZ12" s="24">
        <f t="shared" si="8"/>
        <v>1.3858417011800572E-2</v>
      </c>
      <c r="BA12" s="24">
        <f t="shared" si="9"/>
        <v>1.1710327432189471E-2</v>
      </c>
      <c r="BB12" s="24">
        <f t="shared" si="41"/>
        <v>2.148089579611101E-3</v>
      </c>
      <c r="BC12" s="24">
        <f t="shared" si="10"/>
        <v>1.2409495480023569E-2</v>
      </c>
      <c r="BD12" s="24">
        <f t="shared" si="11"/>
        <v>1.1254781486809806E-2</v>
      </c>
      <c r="BE12" s="24">
        <f t="shared" si="42"/>
        <v>1.1547139932137629E-3</v>
      </c>
      <c r="BF12" s="24">
        <f t="shared" si="12"/>
        <v>1.0914989600985248E-2</v>
      </c>
      <c r="BG12" s="24">
        <f t="shared" si="13"/>
        <v>7.2114665658267185E-3</v>
      </c>
      <c r="BH12" s="24">
        <f t="shared" si="43"/>
        <v>3.7035230351585291E-3</v>
      </c>
      <c r="BI12" s="24">
        <f t="shared" si="14"/>
        <v>1.4520372772926615E-2</v>
      </c>
      <c r="BJ12" s="24">
        <f t="shared" si="15"/>
        <v>1.3099267926549363E-2</v>
      </c>
      <c r="BK12" s="24">
        <f t="shared" si="44"/>
        <v>1.4211048463772524E-3</v>
      </c>
      <c r="BL12" s="24">
        <f t="shared" si="16"/>
        <v>1.6764746561255039E-2</v>
      </c>
      <c r="BM12" s="24">
        <f t="shared" si="17"/>
        <v>1.1678750557367223E-2</v>
      </c>
      <c r="BN12" s="24">
        <f t="shared" si="45"/>
        <v>5.085996003887816E-3</v>
      </c>
    </row>
    <row r="13" spans="1:66" x14ac:dyDescent="0.25">
      <c r="A13" s="35">
        <f>+NAC!A14</f>
        <v>42979</v>
      </c>
      <c r="B13" s="71">
        <f>+NAC!P14</f>
        <v>116.09780000000001</v>
      </c>
      <c r="C13" s="71">
        <f>+NAC!S14</f>
        <v>115.67751778071901</v>
      </c>
      <c r="D13" s="179">
        <f>+[1]IPCse!$DK15</f>
        <v>115.16683083279173</v>
      </c>
      <c r="E13" s="71">
        <f>+GBA!$P14</f>
        <v>116.5488</v>
      </c>
      <c r="F13" s="71">
        <f>+GBA!$S14</f>
        <v>116.4449439513582</v>
      </c>
      <c r="G13" s="179">
        <f>+[1]IPCse!$DE15</f>
        <v>115.53155010513406</v>
      </c>
      <c r="H13" s="71">
        <f>+PAM!$P14</f>
        <v>115.76049999999999</v>
      </c>
      <c r="I13" s="71">
        <f>+PAM!$S14</f>
        <v>115.34983367989456</v>
      </c>
      <c r="J13" s="179">
        <f>+[1]IPCse!$DF15</f>
        <v>115.31432914251222</v>
      </c>
      <c r="K13" s="71">
        <f>+NOA!$P14</f>
        <v>115.2821</v>
      </c>
      <c r="L13" s="71">
        <f>+NOA!$S14</f>
        <v>114.78256315360586</v>
      </c>
      <c r="M13" s="179">
        <f>+[1]IPCse!$DG15</f>
        <v>114.63235641116255</v>
      </c>
      <c r="N13" s="71">
        <f>+NEA!$P14</f>
        <v>115.9294</v>
      </c>
      <c r="O13" s="71">
        <f>+NEA!$S14</f>
        <v>114.63338854710244</v>
      </c>
      <c r="P13" s="179">
        <f>+[1]IPCse!$DH15</f>
        <v>114.41065689318</v>
      </c>
      <c r="Q13" s="71">
        <f>+CUY!$P14</f>
        <v>116.1101</v>
      </c>
      <c r="R13" s="71">
        <f>+CUY!$S14</f>
        <v>114.89325901271501</v>
      </c>
      <c r="S13" s="179">
        <f>+[1]IPCse!$DI15</f>
        <v>114.40906607833102</v>
      </c>
      <c r="T13" s="71">
        <f>+PAT!$P14</f>
        <v>115.5547</v>
      </c>
      <c r="U13" s="71">
        <f>+PAT!$S14</f>
        <v>113.56851737818678</v>
      </c>
      <c r="V13" s="179">
        <f>+[1]IPCse!$DJ15</f>
        <v>112.90813779377405</v>
      </c>
      <c r="X13" s="164">
        <f t="shared" si="18"/>
        <v>1.6342323887561294E-2</v>
      </c>
      <c r="Y13" s="164">
        <f t="shared" si="19"/>
        <v>1.9897922135522883E-2</v>
      </c>
      <c r="Z13" s="181">
        <f t="shared" si="20"/>
        <v>8.3930691524045642E-3</v>
      </c>
      <c r="AA13" s="164">
        <f t="shared" si="21"/>
        <v>1.7577956179525067E-2</v>
      </c>
      <c r="AB13" s="164">
        <f t="shared" si="22"/>
        <v>2.3008838368768769E-2</v>
      </c>
      <c r="AC13" s="181">
        <f t="shared" si="23"/>
        <v>7.6000495278543134E-3</v>
      </c>
      <c r="AD13" s="164">
        <f t="shared" si="24"/>
        <v>1.5419823758405338E-2</v>
      </c>
      <c r="AE13" s="164">
        <f t="shared" si="25"/>
        <v>1.7218001155410834E-2</v>
      </c>
      <c r="AF13" s="181">
        <f t="shared" si="26"/>
        <v>9.3774722547101952E-3</v>
      </c>
      <c r="AG13" s="164">
        <f t="shared" si="27"/>
        <v>1.7466424131378666E-2</v>
      </c>
      <c r="AH13" s="164">
        <f t="shared" si="28"/>
        <v>1.9844423740890793E-2</v>
      </c>
      <c r="AI13" s="181">
        <f t="shared" si="29"/>
        <v>1.3092655645892126E-2</v>
      </c>
      <c r="AJ13" s="164">
        <f t="shared" si="30"/>
        <v>1.3198833762165796E-2</v>
      </c>
      <c r="AK13" s="164">
        <f t="shared" si="31"/>
        <v>1.4334870857655169E-2</v>
      </c>
      <c r="AL13" s="181">
        <f t="shared" si="32"/>
        <v>4.3396947814371423E-3</v>
      </c>
      <c r="AM13" s="164">
        <f t="shared" si="33"/>
        <v>1.4920924345581676E-2</v>
      </c>
      <c r="AN13" s="164">
        <f t="shared" si="34"/>
        <v>1.8891309680047375E-2</v>
      </c>
      <c r="AO13" s="181">
        <f t="shared" si="35"/>
        <v>1.0834001866673271E-2</v>
      </c>
      <c r="AP13" s="164">
        <f t="shared" si="36"/>
        <v>1.4106521172506881E-2</v>
      </c>
      <c r="AQ13" s="164">
        <f t="shared" si="37"/>
        <v>1.0828546211345769E-2</v>
      </c>
      <c r="AR13" s="181">
        <f t="shared" si="38"/>
        <v>2.9690654023051266E-3</v>
      </c>
      <c r="AT13" s="24">
        <f t="shared" si="4"/>
        <v>1.9897922135522883E-2</v>
      </c>
      <c r="AU13" s="24">
        <f t="shared" si="5"/>
        <v>8.3930691524045642E-3</v>
      </c>
      <c r="AV13" s="24">
        <f t="shared" si="39"/>
        <v>1.1504852983118319E-2</v>
      </c>
      <c r="AW13" s="24">
        <f t="shared" si="6"/>
        <v>2.3008838368768769E-2</v>
      </c>
      <c r="AX13" s="24">
        <f t="shared" si="7"/>
        <v>7.6000495278543134E-3</v>
      </c>
      <c r="AY13" s="24">
        <f t="shared" si="40"/>
        <v>1.5408788840914456E-2</v>
      </c>
      <c r="AZ13" s="24">
        <f t="shared" si="8"/>
        <v>1.7218001155410834E-2</v>
      </c>
      <c r="BA13" s="24">
        <f t="shared" si="9"/>
        <v>9.3774722547101952E-3</v>
      </c>
      <c r="BB13" s="24">
        <f t="shared" si="41"/>
        <v>7.8405289007006385E-3</v>
      </c>
      <c r="BC13" s="24">
        <f t="shared" si="10"/>
        <v>1.9844423740890793E-2</v>
      </c>
      <c r="BD13" s="24">
        <f t="shared" si="11"/>
        <v>1.3092655645892126E-2</v>
      </c>
      <c r="BE13" s="24">
        <f t="shared" si="42"/>
        <v>6.7517680949986669E-3</v>
      </c>
      <c r="BF13" s="24">
        <f t="shared" si="12"/>
        <v>1.4334870857655169E-2</v>
      </c>
      <c r="BG13" s="24">
        <f t="shared" si="13"/>
        <v>4.3396947814371423E-3</v>
      </c>
      <c r="BH13" s="24">
        <f t="shared" si="43"/>
        <v>9.9951760762180264E-3</v>
      </c>
      <c r="BI13" s="24">
        <f t="shared" si="14"/>
        <v>1.8891309680047375E-2</v>
      </c>
      <c r="BJ13" s="24">
        <f t="shared" si="15"/>
        <v>1.0834001866673271E-2</v>
      </c>
      <c r="BK13" s="24">
        <f t="shared" si="44"/>
        <v>8.0573078133741038E-3</v>
      </c>
      <c r="BL13" s="24">
        <f t="shared" si="16"/>
        <v>1.4106521172506881E-2</v>
      </c>
      <c r="BM13" s="24">
        <f t="shared" si="17"/>
        <v>2.9690654023051266E-3</v>
      </c>
      <c r="BN13" s="24">
        <f t="shared" si="45"/>
        <v>1.1137455770201754E-2</v>
      </c>
    </row>
    <row r="14" spans="1:66" x14ac:dyDescent="0.25">
      <c r="A14" s="35">
        <f>+NAC!A15</f>
        <v>43009</v>
      </c>
      <c r="B14" s="71">
        <f>+NAC!P15</f>
        <v>117.6245</v>
      </c>
      <c r="C14" s="71">
        <f>+NAC!S15</f>
        <v>117.47429239416597</v>
      </c>
      <c r="D14" s="179">
        <f>+[1]IPCse!$DK16</f>
        <v>116.46160262909443</v>
      </c>
      <c r="E14" s="71">
        <f>+GBA!$P15</f>
        <v>117.8751</v>
      </c>
      <c r="F14" s="71">
        <f>+GBA!$S15</f>
        <v>118.14733483891348</v>
      </c>
      <c r="G14" s="179">
        <f>+[1]IPCse!$DE16</f>
        <v>116.70243505193699</v>
      </c>
      <c r="H14" s="71">
        <f>+PAM!$P15</f>
        <v>117.4736</v>
      </c>
      <c r="I14" s="71">
        <f>+PAM!$S15</f>
        <v>117.25254655147168</v>
      </c>
      <c r="J14" s="179">
        <f>+[1]IPCse!$DF16</f>
        <v>116.70549416979101</v>
      </c>
      <c r="K14" s="71">
        <f>+NOA!$P15</f>
        <v>117.08029999999999</v>
      </c>
      <c r="L14" s="71">
        <f>+NOA!$S15</f>
        <v>117.1207200461768</v>
      </c>
      <c r="M14" s="179">
        <f>+[1]IPCse!$DG16</f>
        <v>116.40121627347928</v>
      </c>
      <c r="N14" s="71">
        <f>+NEA!$P15</f>
        <v>117.3565</v>
      </c>
      <c r="O14" s="71">
        <f>+NEA!$S15</f>
        <v>116.16736944520736</v>
      </c>
      <c r="P14" s="179">
        <f>+[1]IPCse!$DH16</f>
        <v>115.35868841793651</v>
      </c>
      <c r="Q14" s="71">
        <f>+CUY!$P15</f>
        <v>117.9829</v>
      </c>
      <c r="R14" s="71">
        <f>+CUY!$S15</f>
        <v>116.71161657442033</v>
      </c>
      <c r="S14" s="179">
        <f>+[1]IPCse!$DI16</f>
        <v>116.03105148546427</v>
      </c>
      <c r="T14" s="71">
        <f>+PAT!$P15</f>
        <v>116.9633</v>
      </c>
      <c r="U14" s="71">
        <f>+PAT!$S15</f>
        <v>115.14127566752153</v>
      </c>
      <c r="V14" s="179">
        <f>+[1]IPCse!$DJ16</f>
        <v>113.95027222169115</v>
      </c>
      <c r="X14" s="164">
        <f t="shared" si="18"/>
        <v>1.3150119985047004E-2</v>
      </c>
      <c r="Y14" s="164">
        <f t="shared" si="19"/>
        <v>1.5532617296067475E-2</v>
      </c>
      <c r="Z14" s="181">
        <f t="shared" si="20"/>
        <v>1.1242575548358724E-2</v>
      </c>
      <c r="AA14" s="164">
        <f t="shared" si="21"/>
        <v>1.1379782546023565E-2</v>
      </c>
      <c r="AB14" s="164">
        <f t="shared" si="22"/>
        <v>1.4619706358967477E-2</v>
      </c>
      <c r="AC14" s="181">
        <f t="shared" si="23"/>
        <v>1.0134763583951045E-2</v>
      </c>
      <c r="AD14" s="164">
        <f t="shared" si="24"/>
        <v>1.4798657573179108E-2</v>
      </c>
      <c r="AE14" s="164">
        <f t="shared" si="25"/>
        <v>1.6495150542282566E-2</v>
      </c>
      <c r="AF14" s="181">
        <f t="shared" si="26"/>
        <v>1.2064112392827564E-2</v>
      </c>
      <c r="AG14" s="164">
        <f t="shared" si="27"/>
        <v>1.5598258532764309E-2</v>
      </c>
      <c r="AH14" s="164">
        <f t="shared" si="28"/>
        <v>2.037031434332004E-2</v>
      </c>
      <c r="AI14" s="181">
        <f t="shared" si="29"/>
        <v>1.5430720589675317E-2</v>
      </c>
      <c r="AJ14" s="164">
        <f t="shared" si="30"/>
        <v>1.231007837528697E-2</v>
      </c>
      <c r="AK14" s="164">
        <f t="shared" si="31"/>
        <v>1.3381623953954813E-2</v>
      </c>
      <c r="AL14" s="181">
        <f t="shared" si="32"/>
        <v>8.2862169530382168E-3</v>
      </c>
      <c r="AM14" s="164">
        <f t="shared" si="33"/>
        <v>1.612951844843824E-2</v>
      </c>
      <c r="AN14" s="164">
        <f t="shared" si="34"/>
        <v>1.5826494759836995E-2</v>
      </c>
      <c r="AO14" s="181">
        <f t="shared" si="35"/>
        <v>1.4177070600530417E-2</v>
      </c>
      <c r="AP14" s="164">
        <f t="shared" si="36"/>
        <v>1.2189897944436812E-2</v>
      </c>
      <c r="AQ14" s="164">
        <f t="shared" si="37"/>
        <v>1.3848541177106322E-2</v>
      </c>
      <c r="AR14" s="181">
        <f t="shared" si="38"/>
        <v>9.2299319453887918E-3</v>
      </c>
      <c r="AT14" s="24">
        <f t="shared" si="4"/>
        <v>1.5532617296067475E-2</v>
      </c>
      <c r="AU14" s="24">
        <f t="shared" si="5"/>
        <v>1.1242575548358724E-2</v>
      </c>
      <c r="AV14" s="24">
        <f t="shared" si="39"/>
        <v>4.2900417477087505E-3</v>
      </c>
      <c r="AW14" s="24">
        <f t="shared" si="6"/>
        <v>1.4619706358967477E-2</v>
      </c>
      <c r="AX14" s="24">
        <f t="shared" si="7"/>
        <v>1.0134763583951045E-2</v>
      </c>
      <c r="AY14" s="24">
        <f t="shared" si="40"/>
        <v>4.4849427750164317E-3</v>
      </c>
      <c r="AZ14" s="24">
        <f t="shared" si="8"/>
        <v>1.6495150542282566E-2</v>
      </c>
      <c r="BA14" s="24">
        <f t="shared" si="9"/>
        <v>1.2064112392827564E-2</v>
      </c>
      <c r="BB14" s="24">
        <f t="shared" si="41"/>
        <v>4.4310381494550022E-3</v>
      </c>
      <c r="BC14" s="24">
        <f t="shared" si="10"/>
        <v>2.037031434332004E-2</v>
      </c>
      <c r="BD14" s="24">
        <f t="shared" si="11"/>
        <v>1.5430720589675317E-2</v>
      </c>
      <c r="BE14" s="24">
        <f t="shared" si="42"/>
        <v>4.9395937536447221E-3</v>
      </c>
      <c r="BF14" s="24">
        <f t="shared" si="12"/>
        <v>1.3381623953954813E-2</v>
      </c>
      <c r="BG14" s="24">
        <f t="shared" si="13"/>
        <v>8.2862169530382168E-3</v>
      </c>
      <c r="BH14" s="24">
        <f t="shared" si="43"/>
        <v>5.0954070009165964E-3</v>
      </c>
      <c r="BI14" s="24">
        <f t="shared" si="14"/>
        <v>1.612951844843824E-2</v>
      </c>
      <c r="BJ14" s="24">
        <f t="shared" si="15"/>
        <v>1.4177070600530417E-2</v>
      </c>
      <c r="BK14" s="24">
        <f t="shared" si="44"/>
        <v>1.9524478479078233E-3</v>
      </c>
      <c r="BL14" s="24">
        <f t="shared" si="16"/>
        <v>1.3848541177106322E-2</v>
      </c>
      <c r="BM14" s="24">
        <f t="shared" si="17"/>
        <v>9.2299319453887918E-3</v>
      </c>
      <c r="BN14" s="24">
        <f t="shared" si="45"/>
        <v>4.6186092317175298E-3</v>
      </c>
    </row>
    <row r="15" spans="1:66" x14ac:dyDescent="0.25">
      <c r="A15" s="35">
        <f>+NAC!A16</f>
        <v>43040</v>
      </c>
      <c r="B15" s="71">
        <f>+NAC!P16</f>
        <v>119.1358</v>
      </c>
      <c r="C15" s="71">
        <f>+NAC!S16</f>
        <v>118.89805068988305</v>
      </c>
      <c r="D15" s="179">
        <f>+[1]IPCse!$DK17</f>
        <v>118.24713148516611</v>
      </c>
      <c r="E15" s="71">
        <f>+GBA!$P16</f>
        <v>119.41379999999999</v>
      </c>
      <c r="F15" s="71">
        <f>+GBA!$S16</f>
        <v>119.34770603284905</v>
      </c>
      <c r="G15" s="179">
        <f>+[1]IPCse!$DE17</f>
        <v>118.45534214852256</v>
      </c>
      <c r="H15" s="71">
        <f>+PAM!$P16</f>
        <v>119.0116</v>
      </c>
      <c r="I15" s="71">
        <f>+PAM!$S16</f>
        <v>118.9741314687363</v>
      </c>
      <c r="J15" s="179">
        <f>+[1]IPCse!$DF17</f>
        <v>118.58157644219415</v>
      </c>
      <c r="K15" s="71">
        <f>+NOA!$P16</f>
        <v>118.4813</v>
      </c>
      <c r="L15" s="71">
        <f>+NOA!$S16</f>
        <v>118.4579824799674</v>
      </c>
      <c r="M15" s="179">
        <f>+[1]IPCse!$DG17</f>
        <v>118.12267970529201</v>
      </c>
      <c r="N15" s="71">
        <f>+NEA!$P16</f>
        <v>118.6951</v>
      </c>
      <c r="O15" s="71">
        <f>+NEA!$S16</f>
        <v>117.77793249107388</v>
      </c>
      <c r="P15" s="179">
        <f>+[1]IPCse!$DH17</f>
        <v>117.20040867459507</v>
      </c>
      <c r="Q15" s="71">
        <f>+CUY!$P16</f>
        <v>119.40989999999999</v>
      </c>
      <c r="R15" s="71">
        <f>+CUY!$S16</f>
        <v>118.03365440538518</v>
      </c>
      <c r="S15" s="179">
        <f>+[1]IPCse!$DI17</f>
        <v>117.77978431860086</v>
      </c>
      <c r="T15" s="71">
        <f>+PAT!$P16</f>
        <v>118.4409</v>
      </c>
      <c r="U15" s="71">
        <f>+PAT!$S16</f>
        <v>116.5621357519988</v>
      </c>
      <c r="V15" s="179">
        <f>+[1]IPCse!$DJ17</f>
        <v>115.45990238912651</v>
      </c>
      <c r="X15" s="164">
        <f t="shared" si="18"/>
        <v>1.2848513702502506E-2</v>
      </c>
      <c r="Y15" s="164">
        <f t="shared" si="19"/>
        <v>1.2119743534524829E-2</v>
      </c>
      <c r="Z15" s="181">
        <f t="shared" si="20"/>
        <v>1.5331481069844166E-2</v>
      </c>
      <c r="AA15" s="164">
        <f t="shared" si="21"/>
        <v>1.3053647462441198E-2</v>
      </c>
      <c r="AB15" s="164">
        <f t="shared" si="22"/>
        <v>1.0159951517926258E-2</v>
      </c>
      <c r="AC15" s="181">
        <f t="shared" si="23"/>
        <v>1.5020312950672077E-2</v>
      </c>
      <c r="AD15" s="164">
        <f t="shared" si="24"/>
        <v>1.3092303291973639E-2</v>
      </c>
      <c r="AE15" s="164">
        <f t="shared" si="25"/>
        <v>1.468270811934036E-2</v>
      </c>
      <c r="AF15" s="181">
        <f t="shared" si="26"/>
        <v>1.6075355198562402E-2</v>
      </c>
      <c r="AG15" s="164">
        <f t="shared" si="27"/>
        <v>1.1966146311548576E-2</v>
      </c>
      <c r="AH15" s="164">
        <f t="shared" si="28"/>
        <v>1.1417812606201228E-2</v>
      </c>
      <c r="AI15" s="181">
        <f t="shared" si="29"/>
        <v>1.4789050208618315E-2</v>
      </c>
      <c r="AJ15" s="164">
        <f t="shared" si="30"/>
        <v>1.140627063690558E-2</v>
      </c>
      <c r="AK15" s="164">
        <f t="shared" si="31"/>
        <v>1.3864160422657923E-2</v>
      </c>
      <c r="AL15" s="181">
        <f t="shared" si="32"/>
        <v>1.5965162935852151E-2</v>
      </c>
      <c r="AM15" s="164">
        <f t="shared" si="33"/>
        <v>1.2094973085082561E-2</v>
      </c>
      <c r="AN15" s="164">
        <f t="shared" si="34"/>
        <v>1.1327388564803753E-2</v>
      </c>
      <c r="AO15" s="181">
        <f t="shared" si="35"/>
        <v>1.507124869376586E-2</v>
      </c>
      <c r="AP15" s="164">
        <f t="shared" si="36"/>
        <v>1.2633022495090351E-2</v>
      </c>
      <c r="AQ15" s="164">
        <f t="shared" si="37"/>
        <v>1.2340145410409509E-2</v>
      </c>
      <c r="AR15" s="181">
        <f t="shared" si="38"/>
        <v>1.3248148846001451E-2</v>
      </c>
      <c r="AT15" s="24">
        <f t="shared" si="4"/>
        <v>1.5331481069844166E-2</v>
      </c>
      <c r="AU15" s="24">
        <f t="shared" si="5"/>
        <v>1.2119743534524829E-2</v>
      </c>
      <c r="AV15" s="24">
        <f t="shared" si="39"/>
        <v>3.2117375353193367E-3</v>
      </c>
      <c r="AW15" s="24">
        <f t="shared" si="6"/>
        <v>1.5020312950672077E-2</v>
      </c>
      <c r="AX15" s="24">
        <f t="shared" si="7"/>
        <v>1.0159951517926258E-2</v>
      </c>
      <c r="AY15" s="24">
        <f t="shared" si="40"/>
        <v>4.8603614327458189E-3</v>
      </c>
      <c r="AZ15" s="24">
        <f t="shared" si="8"/>
        <v>1.6075355198562402E-2</v>
      </c>
      <c r="BA15" s="24">
        <f t="shared" si="9"/>
        <v>1.3092303291973639E-2</v>
      </c>
      <c r="BB15" s="24">
        <f t="shared" si="41"/>
        <v>2.9830519065887628E-3</v>
      </c>
      <c r="BC15" s="24">
        <f t="shared" si="10"/>
        <v>1.4789050208618315E-2</v>
      </c>
      <c r="BD15" s="24">
        <f t="shared" si="11"/>
        <v>1.1417812606201228E-2</v>
      </c>
      <c r="BE15" s="24">
        <f t="shared" si="42"/>
        <v>3.3712376024170876E-3</v>
      </c>
      <c r="BF15" s="24">
        <f t="shared" si="12"/>
        <v>1.5965162935852151E-2</v>
      </c>
      <c r="BG15" s="24">
        <f t="shared" si="13"/>
        <v>1.140627063690558E-2</v>
      </c>
      <c r="BH15" s="24">
        <f t="shared" si="43"/>
        <v>4.5588922989465708E-3</v>
      </c>
      <c r="BI15" s="24">
        <f t="shared" si="14"/>
        <v>1.507124869376586E-2</v>
      </c>
      <c r="BJ15" s="24">
        <f t="shared" si="15"/>
        <v>1.1327388564803753E-2</v>
      </c>
      <c r="BK15" s="24">
        <f t="shared" si="44"/>
        <v>3.7438601289621065E-3</v>
      </c>
      <c r="BL15" s="24">
        <f t="shared" si="16"/>
        <v>1.3248148846001451E-2</v>
      </c>
      <c r="BM15" s="24">
        <f t="shared" si="17"/>
        <v>1.2340145410409509E-2</v>
      </c>
      <c r="BN15" s="24">
        <f t="shared" si="45"/>
        <v>9.0800343559194197E-4</v>
      </c>
    </row>
    <row r="16" spans="1:66" x14ac:dyDescent="0.25">
      <c r="A16" s="35">
        <f>+NAC!A17</f>
        <v>43070</v>
      </c>
      <c r="B16" s="71">
        <f>+NAC!P17</f>
        <v>121.1263</v>
      </c>
      <c r="C16" s="71">
        <f>+NAC!S17</f>
        <v>120.17070577278425</v>
      </c>
      <c r="D16" s="179">
        <f>+[1]IPCse!$DK18</f>
        <v>120.14999780754701</v>
      </c>
      <c r="E16" s="71">
        <f>+GBA!$P17</f>
        <v>121.77070000000001</v>
      </c>
      <c r="F16" s="71">
        <f>+GBA!$S17</f>
        <v>120.59474385660141</v>
      </c>
      <c r="G16" s="179">
        <f>+[1]IPCse!$DE18</f>
        <v>120.56184558309131</v>
      </c>
      <c r="H16" s="71">
        <f>+PAM!$P17</f>
        <v>120.7731</v>
      </c>
      <c r="I16" s="71">
        <f>+PAM!$S17</f>
        <v>120.2270827793235</v>
      </c>
      <c r="J16" s="179">
        <f>+[1]IPCse!$DF18</f>
        <v>120.28214753028674</v>
      </c>
      <c r="K16" s="71">
        <f>+NOA!$P17</f>
        <v>119.98220000000001</v>
      </c>
      <c r="L16" s="71">
        <f>+NOA!$S17</f>
        <v>119.79550912671462</v>
      </c>
      <c r="M16" s="179">
        <f>+[1]IPCse!$DG18</f>
        <v>119.83472094226559</v>
      </c>
      <c r="N16" s="71">
        <f>+NEA!$P17</f>
        <v>120.4722</v>
      </c>
      <c r="O16" s="71">
        <f>+NEA!$S17</f>
        <v>119.23339198022521</v>
      </c>
      <c r="P16" s="179">
        <f>+[1]IPCse!$DH18</f>
        <v>118.60136683293304</v>
      </c>
      <c r="Q16" s="71">
        <f>+CUY!$P17</f>
        <v>120.96299999999999</v>
      </c>
      <c r="R16" s="71">
        <f>+CUY!$S17</f>
        <v>119.36071060583393</v>
      </c>
      <c r="S16" s="179">
        <f>+[1]IPCse!$DI18</f>
        <v>119.62890054539879</v>
      </c>
      <c r="T16" s="71">
        <f>+PAT!$P17</f>
        <v>119.9773</v>
      </c>
      <c r="U16" s="71">
        <f>+PAT!$S17</f>
        <v>118.10248458289335</v>
      </c>
      <c r="V16" s="179">
        <f>+[1]IPCse!$DJ18</f>
        <v>117.7292702785616</v>
      </c>
      <c r="X16" s="164">
        <f t="shared" si="18"/>
        <v>1.6707824180473008E-2</v>
      </c>
      <c r="Y16" s="164">
        <f t="shared" si="19"/>
        <v>1.0703750612536256E-2</v>
      </c>
      <c r="Z16" s="181">
        <f t="shared" si="20"/>
        <v>1.6092283157157272E-2</v>
      </c>
      <c r="AA16" s="164">
        <f t="shared" si="21"/>
        <v>1.9737249798599477E-2</v>
      </c>
      <c r="AB16" s="164">
        <f t="shared" si="22"/>
        <v>1.0448779161361887E-2</v>
      </c>
      <c r="AC16" s="181">
        <f t="shared" si="23"/>
        <v>1.7783102022765229E-2</v>
      </c>
      <c r="AD16" s="164">
        <f t="shared" si="24"/>
        <v>1.4801078214224495E-2</v>
      </c>
      <c r="AE16" s="164">
        <f t="shared" si="25"/>
        <v>1.0531291929762432E-2</v>
      </c>
      <c r="AF16" s="181">
        <f t="shared" si="26"/>
        <v>1.4340938441829376E-2</v>
      </c>
      <c r="AG16" s="164">
        <f t="shared" si="27"/>
        <v>1.2667821841927829E-2</v>
      </c>
      <c r="AH16" s="164">
        <f t="shared" si="28"/>
        <v>1.1291148293644193E-2</v>
      </c>
      <c r="AI16" s="181">
        <f t="shared" si="29"/>
        <v>1.4493755485779802E-2</v>
      </c>
      <c r="AJ16" s="164">
        <f t="shared" si="30"/>
        <v>1.4971974411749134E-2</v>
      </c>
      <c r="AK16" s="164">
        <f t="shared" si="31"/>
        <v>1.2357658674825522E-2</v>
      </c>
      <c r="AL16" s="181">
        <f t="shared" si="32"/>
        <v>1.1953526222145738E-2</v>
      </c>
      <c r="AM16" s="164">
        <f t="shared" si="33"/>
        <v>1.3006459263427805E-2</v>
      </c>
      <c r="AN16" s="164">
        <f t="shared" si="34"/>
        <v>1.1243032397276975E-2</v>
      </c>
      <c r="AO16" s="181">
        <f t="shared" si="35"/>
        <v>1.5699775963216034E-2</v>
      </c>
      <c r="AP16" s="164">
        <f t="shared" si="36"/>
        <v>1.2971870358972293E-2</v>
      </c>
      <c r="AQ16" s="164">
        <f t="shared" si="37"/>
        <v>1.3214830192986859E-2</v>
      </c>
      <c r="AR16" s="181">
        <f t="shared" si="38"/>
        <v>1.965503038264127E-2</v>
      </c>
      <c r="AT16" s="24">
        <f t="shared" si="4"/>
        <v>1.6707824180473008E-2</v>
      </c>
      <c r="AU16" s="24">
        <f t="shared" si="5"/>
        <v>1.0703750612536256E-2</v>
      </c>
      <c r="AV16" s="24">
        <f t="shared" si="39"/>
        <v>6.0040735679367518E-3</v>
      </c>
      <c r="AW16" s="24">
        <f t="shared" si="6"/>
        <v>1.9737249798599477E-2</v>
      </c>
      <c r="AX16" s="24">
        <f t="shared" si="7"/>
        <v>1.0448779161361887E-2</v>
      </c>
      <c r="AY16" s="24">
        <f t="shared" si="40"/>
        <v>9.2884706372375891E-3</v>
      </c>
      <c r="AZ16" s="24">
        <f t="shared" si="8"/>
        <v>1.4801078214224495E-2</v>
      </c>
      <c r="BA16" s="24">
        <f t="shared" si="9"/>
        <v>1.0531291929762432E-2</v>
      </c>
      <c r="BB16" s="24">
        <f t="shared" si="41"/>
        <v>4.2697862844620627E-3</v>
      </c>
      <c r="BC16" s="24">
        <f t="shared" si="10"/>
        <v>1.4493755485779802E-2</v>
      </c>
      <c r="BD16" s="24">
        <f t="shared" si="11"/>
        <v>1.1291148293644193E-2</v>
      </c>
      <c r="BE16" s="24">
        <f t="shared" si="42"/>
        <v>3.2026071921356092E-3</v>
      </c>
      <c r="BF16" s="24">
        <f t="shared" si="12"/>
        <v>1.4971974411749134E-2</v>
      </c>
      <c r="BG16" s="24">
        <f t="shared" si="13"/>
        <v>1.1953526222145738E-2</v>
      </c>
      <c r="BH16" s="24">
        <f t="shared" si="43"/>
        <v>3.0184481896033954E-3</v>
      </c>
      <c r="BI16" s="24">
        <f t="shared" si="14"/>
        <v>1.5699775963216034E-2</v>
      </c>
      <c r="BJ16" s="24">
        <f t="shared" si="15"/>
        <v>1.1243032397276975E-2</v>
      </c>
      <c r="BK16" s="24">
        <f t="shared" si="44"/>
        <v>4.4567435659390586E-3</v>
      </c>
      <c r="BL16" s="24">
        <f t="shared" si="16"/>
        <v>1.965503038264127E-2</v>
      </c>
      <c r="BM16" s="24">
        <f t="shared" si="17"/>
        <v>1.2971870358972293E-2</v>
      </c>
      <c r="BN16" s="24">
        <f t="shared" si="45"/>
        <v>6.683160023668977E-3</v>
      </c>
    </row>
    <row r="17" spans="1:66" x14ac:dyDescent="0.25">
      <c r="A17" s="35">
        <f>+NAC!A18</f>
        <v>43101</v>
      </c>
      <c r="B17" s="71">
        <f>+NAC!P18</f>
        <v>122.9418</v>
      </c>
      <c r="C17" s="71">
        <f>+NAC!S18</f>
        <v>122.42235553648723</v>
      </c>
      <c r="D17" s="179">
        <f>+[1]IPCse!$DK19</f>
        <v>122.66082746018131</v>
      </c>
      <c r="E17" s="71">
        <f>+GBA!$P18</f>
        <v>123.53959999999999</v>
      </c>
      <c r="F17" s="71">
        <f>+GBA!$S18</f>
        <v>123.21719444093497</v>
      </c>
      <c r="G17" s="179">
        <f>+[1]IPCse!$DE19</f>
        <v>123.41869293867477</v>
      </c>
      <c r="H17" s="71">
        <f>+PAM!$P18</f>
        <v>122.6614</v>
      </c>
      <c r="I17" s="71">
        <f>+PAM!$S18</f>
        <v>122.43688324791334</v>
      </c>
      <c r="J17" s="179">
        <f>+[1]IPCse!$DF19</f>
        <v>122.68833813016332</v>
      </c>
      <c r="K17" s="71">
        <f>+NOA!$P18</f>
        <v>121.9401</v>
      </c>
      <c r="L17" s="71">
        <f>+NOA!$S18</f>
        <v>121.66938163791932</v>
      </c>
      <c r="M17" s="179">
        <f>+[1]IPCse!$DG19</f>
        <v>121.90204478982129</v>
      </c>
      <c r="N17" s="71">
        <f>+NEA!$P18</f>
        <v>121.9888</v>
      </c>
      <c r="O17" s="71">
        <f>+NEA!$S18</f>
        <v>120.85522997802798</v>
      </c>
      <c r="P17" s="179">
        <f>+[1]IPCse!$DH19</f>
        <v>120.52850626278629</v>
      </c>
      <c r="Q17" s="71">
        <f>+CUY!$P18</f>
        <v>122.4315</v>
      </c>
      <c r="R17" s="71">
        <f>+CUY!$S18</f>
        <v>120.54735093492891</v>
      </c>
      <c r="S17" s="179">
        <f>+[1]IPCse!$DI19</f>
        <v>121.05914951417546</v>
      </c>
      <c r="T17" s="71">
        <f>+PAT!$P18</f>
        <v>122.1913</v>
      </c>
      <c r="U17" s="71">
        <f>+PAT!$S18</f>
        <v>119.9216287222809</v>
      </c>
      <c r="V17" s="179">
        <f>+[1]IPCse!$DJ19</f>
        <v>120.10928356557562</v>
      </c>
      <c r="X17" s="164">
        <f t="shared" si="18"/>
        <v>1.4988487223666525E-2</v>
      </c>
      <c r="Y17" s="164">
        <f t="shared" si="19"/>
        <v>1.8737093613815814E-2</v>
      </c>
      <c r="Z17" s="181">
        <f t="shared" si="20"/>
        <v>2.0897458996679052E-2</v>
      </c>
      <c r="AA17" s="164">
        <f t="shared" si="21"/>
        <v>1.4526482971683574E-2</v>
      </c>
      <c r="AB17" s="164">
        <f t="shared" si="22"/>
        <v>2.1745977481837153E-2</v>
      </c>
      <c r="AC17" s="181">
        <f t="shared" si="23"/>
        <v>2.3696114983695393E-2</v>
      </c>
      <c r="AD17" s="164">
        <f t="shared" si="24"/>
        <v>1.5635104174687831E-2</v>
      </c>
      <c r="AE17" s="164">
        <f t="shared" si="25"/>
        <v>1.8380221972498001E-2</v>
      </c>
      <c r="AF17" s="181">
        <f t="shared" si="26"/>
        <v>2.0004553038685202E-2</v>
      </c>
      <c r="AG17" s="164">
        <f t="shared" si="27"/>
        <v>1.6318253874324729E-2</v>
      </c>
      <c r="AH17" s="164">
        <f t="shared" si="28"/>
        <v>1.5642260088586379E-2</v>
      </c>
      <c r="AI17" s="181">
        <f t="shared" si="29"/>
        <v>1.7251459604530561E-2</v>
      </c>
      <c r="AJ17" s="164">
        <f t="shared" si="30"/>
        <v>1.2588796419422899E-2</v>
      </c>
      <c r="AK17" s="164">
        <f t="shared" si="31"/>
        <v>1.3602213028307997E-2</v>
      </c>
      <c r="AL17" s="181">
        <f t="shared" si="32"/>
        <v>1.6248880441385616E-2</v>
      </c>
      <c r="AM17" s="164">
        <f t="shared" si="33"/>
        <v>1.2140075890974877E-2</v>
      </c>
      <c r="AN17" s="164">
        <f t="shared" si="34"/>
        <v>9.941632578023496E-3</v>
      </c>
      <c r="AO17" s="181">
        <f t="shared" si="35"/>
        <v>1.1955714398912187E-2</v>
      </c>
      <c r="AP17" s="164">
        <f t="shared" si="36"/>
        <v>1.8453490785340199E-2</v>
      </c>
      <c r="AQ17" s="164">
        <f t="shared" si="37"/>
        <v>1.5403097960320578E-2</v>
      </c>
      <c r="AR17" s="181">
        <f t="shared" si="38"/>
        <v>2.0215986061772329E-2</v>
      </c>
      <c r="AT17" s="24">
        <f t="shared" si="4"/>
        <v>2.0897458996679052E-2</v>
      </c>
      <c r="AU17" s="24">
        <f t="shared" si="5"/>
        <v>1.4988487223666525E-2</v>
      </c>
      <c r="AV17" s="24">
        <f t="shared" si="39"/>
        <v>5.908971773012528E-3</v>
      </c>
      <c r="AW17" s="24">
        <f t="shared" si="6"/>
        <v>2.3696114983695393E-2</v>
      </c>
      <c r="AX17" s="24">
        <f t="shared" si="7"/>
        <v>1.4526482971683574E-2</v>
      </c>
      <c r="AY17" s="24">
        <f t="shared" si="40"/>
        <v>9.1696320120118191E-3</v>
      </c>
      <c r="AZ17" s="24">
        <f t="shared" si="8"/>
        <v>2.0004553038685202E-2</v>
      </c>
      <c r="BA17" s="24">
        <f t="shared" si="9"/>
        <v>1.5635104174687831E-2</v>
      </c>
      <c r="BB17" s="24">
        <f t="shared" si="41"/>
        <v>4.3694488639973716E-3</v>
      </c>
      <c r="BC17" s="24">
        <f t="shared" si="10"/>
        <v>1.7251459604530561E-2</v>
      </c>
      <c r="BD17" s="24">
        <f t="shared" si="11"/>
        <v>1.5642260088586379E-2</v>
      </c>
      <c r="BE17" s="24">
        <f t="shared" si="42"/>
        <v>1.6091995159441819E-3</v>
      </c>
      <c r="BF17" s="24">
        <f t="shared" si="12"/>
        <v>1.6248880441385616E-2</v>
      </c>
      <c r="BG17" s="24">
        <f t="shared" si="13"/>
        <v>1.2588796419422899E-2</v>
      </c>
      <c r="BH17" s="24">
        <f t="shared" si="43"/>
        <v>3.6600840219627173E-3</v>
      </c>
      <c r="BI17" s="24">
        <f t="shared" si="14"/>
        <v>1.2140075890974877E-2</v>
      </c>
      <c r="BJ17" s="24">
        <f t="shared" si="15"/>
        <v>9.941632578023496E-3</v>
      </c>
      <c r="BK17" s="24">
        <f t="shared" si="44"/>
        <v>2.1984433129513814E-3</v>
      </c>
      <c r="BL17" s="24">
        <f t="shared" si="16"/>
        <v>2.0215986061772329E-2</v>
      </c>
      <c r="BM17" s="24">
        <f t="shared" si="17"/>
        <v>1.5403097960320578E-2</v>
      </c>
      <c r="BN17" s="24">
        <f t="shared" si="45"/>
        <v>4.8128881014517511E-3</v>
      </c>
    </row>
    <row r="18" spans="1:66" x14ac:dyDescent="0.25">
      <c r="A18" s="35">
        <f>+NAC!A19</f>
        <v>43132</v>
      </c>
      <c r="B18" s="71">
        <f>+NAC!P19</f>
        <v>125.5123</v>
      </c>
      <c r="C18" s="71">
        <f>+NAC!S19</f>
        <v>124.32397383336716</v>
      </c>
      <c r="D18" s="179">
        <f>+[1]IPCse!$DK20</f>
        <v>124.86673474790234</v>
      </c>
      <c r="E18" s="71">
        <f>+GBA!$P19</f>
        <v>126.2302</v>
      </c>
      <c r="F18" s="71">
        <f>+GBA!$S19</f>
        <v>125.10865255843338</v>
      </c>
      <c r="G18" s="179">
        <f>+[1]IPCse!$DE20</f>
        <v>125.82784729950707</v>
      </c>
      <c r="H18" s="71">
        <f>+PAM!$P19</f>
        <v>125.18040000000001</v>
      </c>
      <c r="I18" s="71">
        <f>+PAM!$S19</f>
        <v>124.20132487919169</v>
      </c>
      <c r="J18" s="179">
        <f>+[1]IPCse!$DF20</f>
        <v>124.63636632031249</v>
      </c>
      <c r="K18" s="71">
        <f>+NOA!$P19</f>
        <v>124.0185</v>
      </c>
      <c r="L18" s="71">
        <f>+NOA!$S19</f>
        <v>123.36896127936981</v>
      </c>
      <c r="M18" s="179">
        <f>+[1]IPCse!$DG20</f>
        <v>123.67908675157025</v>
      </c>
      <c r="N18" s="71">
        <f>+NEA!$P19</f>
        <v>124.07259999999999</v>
      </c>
      <c r="O18" s="71">
        <f>+NEA!$S19</f>
        <v>122.5794205850041</v>
      </c>
      <c r="P18" s="179">
        <f>+[1]IPCse!$DH20</f>
        <v>122.47904954800593</v>
      </c>
      <c r="Q18" s="71">
        <f>+CUY!$P19</f>
        <v>125.6037</v>
      </c>
      <c r="R18" s="71">
        <f>+CUY!$S19</f>
        <v>123.31800504113684</v>
      </c>
      <c r="S18" s="179">
        <f>+[1]IPCse!$DI20</f>
        <v>123.65376417670761</v>
      </c>
      <c r="T18" s="71">
        <f>+PAT!$P19</f>
        <v>124.51130000000001</v>
      </c>
      <c r="U18" s="71">
        <f>+PAT!$S19</f>
        <v>121.91554751847943</v>
      </c>
      <c r="V18" s="179">
        <f>+[1]IPCse!$DJ20</f>
        <v>122.71488898952161</v>
      </c>
      <c r="X18" s="164">
        <f t="shared" si="18"/>
        <v>2.0908267163812333E-2</v>
      </c>
      <c r="Y18" s="164">
        <f t="shared" si="19"/>
        <v>1.5533260151273209E-2</v>
      </c>
      <c r="Z18" s="181">
        <f t="shared" si="20"/>
        <v>1.7983795914283451E-2</v>
      </c>
      <c r="AA18" s="164">
        <f t="shared" si="21"/>
        <v>2.177925134936487E-2</v>
      </c>
      <c r="AB18" s="164">
        <f t="shared" si="22"/>
        <v>1.5350602049335693E-2</v>
      </c>
      <c r="AC18" s="181">
        <f t="shared" si="23"/>
        <v>1.9520173998515578E-2</v>
      </c>
      <c r="AD18" s="164">
        <f t="shared" si="24"/>
        <v>2.0536207804574325E-2</v>
      </c>
      <c r="AE18" s="164">
        <f t="shared" si="25"/>
        <v>1.4411030275130798E-2</v>
      </c>
      <c r="AF18" s="181">
        <f t="shared" si="26"/>
        <v>1.5877859459490384E-2</v>
      </c>
      <c r="AG18" s="164">
        <f t="shared" si="27"/>
        <v>1.704443411150236E-2</v>
      </c>
      <c r="AH18" s="164">
        <f t="shared" si="28"/>
        <v>1.396883602571708E-2</v>
      </c>
      <c r="AI18" s="181">
        <f t="shared" si="29"/>
        <v>1.4577622260667278E-2</v>
      </c>
      <c r="AJ18" s="164">
        <f t="shared" si="30"/>
        <v>1.7081896042915323E-2</v>
      </c>
      <c r="AK18" s="164">
        <f t="shared" si="31"/>
        <v>1.4266578345757841E-2</v>
      </c>
      <c r="AL18" s="181">
        <f t="shared" si="32"/>
        <v>1.6183252789733427E-2</v>
      </c>
      <c r="AM18" s="164">
        <f t="shared" si="33"/>
        <v>2.5909998652307697E-2</v>
      </c>
      <c r="AN18" s="164">
        <f t="shared" si="34"/>
        <v>2.2983948504214924E-2</v>
      </c>
      <c r="AO18" s="181">
        <f t="shared" si="35"/>
        <v>2.1432619285238985E-2</v>
      </c>
      <c r="AP18" s="164">
        <f t="shared" si="36"/>
        <v>1.8986621797132841E-2</v>
      </c>
      <c r="AQ18" s="164">
        <f t="shared" si="37"/>
        <v>1.6626848863236621E-2</v>
      </c>
      <c r="AR18" s="181">
        <f t="shared" si="38"/>
        <v>2.1693622229653986E-2</v>
      </c>
      <c r="AT18" s="24">
        <f t="shared" si="4"/>
        <v>2.0908267163812333E-2</v>
      </c>
      <c r="AU18" s="24">
        <f t="shared" si="5"/>
        <v>1.5533260151273209E-2</v>
      </c>
      <c r="AV18" s="24">
        <f t="shared" si="39"/>
        <v>5.3750070125391236E-3</v>
      </c>
      <c r="AW18" s="24">
        <f t="shared" si="6"/>
        <v>2.177925134936487E-2</v>
      </c>
      <c r="AX18" s="24">
        <f t="shared" si="7"/>
        <v>1.5350602049335693E-2</v>
      </c>
      <c r="AY18" s="24">
        <f t="shared" si="40"/>
        <v>6.4286493000291767E-3</v>
      </c>
      <c r="AZ18" s="24">
        <f t="shared" si="8"/>
        <v>2.0536207804574325E-2</v>
      </c>
      <c r="BA18" s="24">
        <f t="shared" si="9"/>
        <v>1.4411030275130798E-2</v>
      </c>
      <c r="BB18" s="24">
        <f t="shared" si="41"/>
        <v>6.1251775294435262E-3</v>
      </c>
      <c r="BC18" s="24">
        <f t="shared" si="10"/>
        <v>1.704443411150236E-2</v>
      </c>
      <c r="BD18" s="24">
        <f t="shared" si="11"/>
        <v>1.396883602571708E-2</v>
      </c>
      <c r="BE18" s="24">
        <f t="shared" si="42"/>
        <v>3.0755980857852805E-3</v>
      </c>
      <c r="BF18" s="24">
        <f t="shared" si="12"/>
        <v>1.7081896042915323E-2</v>
      </c>
      <c r="BG18" s="24">
        <f t="shared" si="13"/>
        <v>1.4266578345757841E-2</v>
      </c>
      <c r="BH18" s="24">
        <f t="shared" si="43"/>
        <v>2.8153176971574823E-3</v>
      </c>
      <c r="BI18" s="24">
        <f t="shared" si="14"/>
        <v>2.5909998652307697E-2</v>
      </c>
      <c r="BJ18" s="24">
        <f t="shared" si="15"/>
        <v>2.1432619285238985E-2</v>
      </c>
      <c r="BK18" s="24">
        <f t="shared" si="44"/>
        <v>4.4773793670687123E-3</v>
      </c>
      <c r="BL18" s="24">
        <f t="shared" si="16"/>
        <v>2.1693622229653986E-2</v>
      </c>
      <c r="BM18" s="24">
        <f t="shared" si="17"/>
        <v>1.6626848863236621E-2</v>
      </c>
      <c r="BN18" s="24">
        <f t="shared" si="45"/>
        <v>5.0667733664173653E-3</v>
      </c>
    </row>
    <row r="19" spans="1:66" x14ac:dyDescent="0.25">
      <c r="A19" s="35">
        <f>+NAC!A20</f>
        <v>43160</v>
      </c>
      <c r="B19" s="71">
        <f>+NAC!P20</f>
        <v>128.74600000000001</v>
      </c>
      <c r="C19" s="71">
        <f>+NAC!S20</f>
        <v>127.42264694231967</v>
      </c>
      <c r="D19" s="179">
        <f>+[1]IPCse!$DK21</f>
        <v>127.12273995052837</v>
      </c>
      <c r="E19" s="71">
        <f>+GBA!$P20</f>
        <v>129.3424</v>
      </c>
      <c r="F19" s="71">
        <f>+GBA!$S20</f>
        <v>128.35407244156664</v>
      </c>
      <c r="G19" s="179">
        <f>+[1]IPCse!$DE21</f>
        <v>128.19484759692361</v>
      </c>
      <c r="H19" s="71">
        <f>+PAM!$P20</f>
        <v>128.387</v>
      </c>
      <c r="I19" s="71">
        <f>+PAM!$S20</f>
        <v>127.00598213501249</v>
      </c>
      <c r="J19" s="179">
        <f>+[1]IPCse!$DF21</f>
        <v>126.60303476633783</v>
      </c>
      <c r="K19" s="71">
        <f>+NOA!$P20</f>
        <v>127.8267</v>
      </c>
      <c r="L19" s="71">
        <f>+NOA!$S20</f>
        <v>126.70287404590519</v>
      </c>
      <c r="M19" s="179">
        <f>+[1]IPCse!$DG21</f>
        <v>126.40829403885721</v>
      </c>
      <c r="N19" s="71">
        <f>+NEA!$P20</f>
        <v>127.1854</v>
      </c>
      <c r="O19" s="71">
        <f>+NEA!$S20</f>
        <v>125.13898247734137</v>
      </c>
      <c r="P19" s="179">
        <f>+[1]IPCse!$DH21</f>
        <v>124.72063782662391</v>
      </c>
      <c r="Q19" s="71">
        <f>+CUY!$P20</f>
        <v>128.7072</v>
      </c>
      <c r="R19" s="71">
        <f>+CUY!$S20</f>
        <v>126.16474038893043</v>
      </c>
      <c r="S19" s="179">
        <f>+[1]IPCse!$DI21</f>
        <v>125.77791778379709</v>
      </c>
      <c r="T19" s="71">
        <f>+PAT!$P20</f>
        <v>128.55189999999999</v>
      </c>
      <c r="U19" s="71">
        <f>+PAT!$S20</f>
        <v>125.19080340926234</v>
      </c>
      <c r="V19" s="179">
        <f>+[1]IPCse!$DJ21</f>
        <v>125.50189070715294</v>
      </c>
      <c r="X19" s="164">
        <f t="shared" si="18"/>
        <v>2.5764008786389958E-2</v>
      </c>
      <c r="Y19" s="164">
        <f t="shared" si="19"/>
        <v>2.4924180054811451E-2</v>
      </c>
      <c r="Z19" s="181">
        <f t="shared" si="20"/>
        <v>1.8067303571129179E-2</v>
      </c>
      <c r="AA19" s="164">
        <f t="shared" si="21"/>
        <v>2.4654955787125399E-2</v>
      </c>
      <c r="AB19" s="164">
        <f t="shared" si="22"/>
        <v>2.5940810781392321E-2</v>
      </c>
      <c r="AC19" s="181">
        <f t="shared" si="23"/>
        <v>1.8811418523138057E-2</v>
      </c>
      <c r="AD19" s="164">
        <f t="shared" si="24"/>
        <v>2.5615831232365327E-2</v>
      </c>
      <c r="AE19" s="164">
        <f t="shared" si="25"/>
        <v>2.2581540563668234E-2</v>
      </c>
      <c r="AF19" s="181">
        <f t="shared" si="26"/>
        <v>1.5779250503589415E-2</v>
      </c>
      <c r="AG19" s="164">
        <f t="shared" si="27"/>
        <v>3.070670907969375E-2</v>
      </c>
      <c r="AH19" s="164">
        <f t="shared" si="28"/>
        <v>2.7023918593151786E-2</v>
      </c>
      <c r="AI19" s="181">
        <f t="shared" si="29"/>
        <v>2.2066845405877E-2</v>
      </c>
      <c r="AJ19" s="164">
        <f t="shared" si="30"/>
        <v>2.5088536872766465E-2</v>
      </c>
      <c r="AK19" s="164">
        <f t="shared" si="31"/>
        <v>2.0880845089019662E-2</v>
      </c>
      <c r="AL19" s="181">
        <f t="shared" si="32"/>
        <v>1.8301809875977071E-2</v>
      </c>
      <c r="AM19" s="164">
        <f t="shared" si="33"/>
        <v>2.4708667021751785E-2</v>
      </c>
      <c r="AN19" s="164">
        <f t="shared" si="34"/>
        <v>2.3084506977257391E-2</v>
      </c>
      <c r="AO19" s="181">
        <f t="shared" si="35"/>
        <v>1.7178236515743794E-2</v>
      </c>
      <c r="AP19" s="164">
        <f t="shared" si="36"/>
        <v>3.2451673060999164E-2</v>
      </c>
      <c r="AQ19" s="164">
        <f t="shared" si="37"/>
        <v>2.6864956582231425E-2</v>
      </c>
      <c r="AR19" s="181">
        <f t="shared" si="38"/>
        <v>2.2711194546810809E-2</v>
      </c>
      <c r="AT19" s="24">
        <f t="shared" si="4"/>
        <v>2.5764008786389958E-2</v>
      </c>
      <c r="AU19" s="24">
        <f t="shared" si="5"/>
        <v>1.8067303571129179E-2</v>
      </c>
      <c r="AV19" s="24">
        <f t="shared" si="39"/>
        <v>7.6967052152607796E-3</v>
      </c>
      <c r="AW19" s="24">
        <f t="shared" si="6"/>
        <v>2.5940810781392321E-2</v>
      </c>
      <c r="AX19" s="24">
        <f t="shared" si="7"/>
        <v>1.8811418523138057E-2</v>
      </c>
      <c r="AY19" s="24">
        <f t="shared" si="40"/>
        <v>7.1293922582542635E-3</v>
      </c>
      <c r="AZ19" s="24">
        <f t="shared" si="8"/>
        <v>2.5615831232365327E-2</v>
      </c>
      <c r="BA19" s="24">
        <f t="shared" si="9"/>
        <v>1.5779250503589415E-2</v>
      </c>
      <c r="BB19" s="24">
        <f t="shared" si="41"/>
        <v>9.8365807287759122E-3</v>
      </c>
      <c r="BC19" s="24">
        <f t="shared" si="10"/>
        <v>3.070670907969375E-2</v>
      </c>
      <c r="BD19" s="24">
        <f t="shared" si="11"/>
        <v>2.2066845405877E-2</v>
      </c>
      <c r="BE19" s="24">
        <f t="shared" si="42"/>
        <v>8.63986367381675E-3</v>
      </c>
      <c r="BF19" s="24">
        <f t="shared" si="12"/>
        <v>2.5088536872766465E-2</v>
      </c>
      <c r="BG19" s="24">
        <f t="shared" si="13"/>
        <v>1.8301809875977071E-2</v>
      </c>
      <c r="BH19" s="24">
        <f t="shared" si="43"/>
        <v>6.786726996789394E-3</v>
      </c>
      <c r="BI19" s="24">
        <f t="shared" si="14"/>
        <v>2.4708667021751785E-2</v>
      </c>
      <c r="BJ19" s="24">
        <f t="shared" si="15"/>
        <v>1.7178236515743794E-2</v>
      </c>
      <c r="BK19" s="24">
        <f t="shared" si="44"/>
        <v>7.5304305060079901E-3</v>
      </c>
      <c r="BL19" s="24">
        <f t="shared" si="16"/>
        <v>3.2451673060999164E-2</v>
      </c>
      <c r="BM19" s="24">
        <f t="shared" si="17"/>
        <v>2.2711194546810809E-2</v>
      </c>
      <c r="BN19" s="24">
        <f t="shared" si="45"/>
        <v>9.7404785141883554E-3</v>
      </c>
    </row>
    <row r="20" spans="1:66" x14ac:dyDescent="0.25">
      <c r="A20" s="35">
        <f>+NAC!A21</f>
        <v>43191</v>
      </c>
      <c r="B20" s="71">
        <f>+NAC!P21</f>
        <v>131.48840000000001</v>
      </c>
      <c r="C20" s="71">
        <f>+NAC!S21</f>
        <v>129.77462419228291</v>
      </c>
      <c r="D20" s="179">
        <f>+[1]IPCse!$DK22</f>
        <v>129.41149564985318</v>
      </c>
      <c r="E20" s="71">
        <f>+GBA!$P21</f>
        <v>132.0556</v>
      </c>
      <c r="F20" s="71">
        <f>+GBA!$S21</f>
        <v>130.39881516108659</v>
      </c>
      <c r="G20" s="179">
        <f>+[1]IPCse!$DE22</f>
        <v>130.28956236539449</v>
      </c>
      <c r="H20" s="71">
        <f>+PAM!$P21</f>
        <v>131.1335</v>
      </c>
      <c r="I20" s="71">
        <f>+PAM!$S21</f>
        <v>129.73071086542689</v>
      </c>
      <c r="J20" s="179">
        <f>+[1]IPCse!$DF22</f>
        <v>129.05151573743825</v>
      </c>
      <c r="K20" s="71">
        <f>+NOA!$P21</f>
        <v>130.43049999999999</v>
      </c>
      <c r="L20" s="71">
        <f>+NOA!$S21</f>
        <v>129.07451362216489</v>
      </c>
      <c r="M20" s="179">
        <f>+[1]IPCse!$DG22</f>
        <v>128.49897470008258</v>
      </c>
      <c r="N20" s="71">
        <f>+NEA!$P21</f>
        <v>129.7902</v>
      </c>
      <c r="O20" s="71">
        <f>+NEA!$S21</f>
        <v>127.24336178247735</v>
      </c>
      <c r="P20" s="179">
        <f>+[1]IPCse!$DH22</f>
        <v>127.15769630094462</v>
      </c>
      <c r="Q20" s="71">
        <f>+CUY!$P21</f>
        <v>131.83779999999999</v>
      </c>
      <c r="R20" s="71">
        <f>+CUY!$S21</f>
        <v>128.68891027673894</v>
      </c>
      <c r="S20" s="179">
        <f>+[1]IPCse!$DI22</f>
        <v>128.16010107948125</v>
      </c>
      <c r="T20" s="71">
        <f>+PAT!$P21</f>
        <v>131.45930000000001</v>
      </c>
      <c r="U20" s="71">
        <f>+PAT!$S21</f>
        <v>128.29186468547294</v>
      </c>
      <c r="V20" s="179">
        <f>+[1]IPCse!$DJ22</f>
        <v>128.53829567058932</v>
      </c>
      <c r="X20" s="164">
        <f t="shared" si="18"/>
        <v>2.1300855948922726E-2</v>
      </c>
      <c r="Y20" s="164">
        <f t="shared" si="19"/>
        <v>1.8458078735626327E-2</v>
      </c>
      <c r="Z20" s="181">
        <f t="shared" si="20"/>
        <v>1.8004298052539669E-2</v>
      </c>
      <c r="AA20" s="164">
        <f t="shared" si="21"/>
        <v>2.0976879971301043E-2</v>
      </c>
      <c r="AB20" s="164">
        <f t="shared" si="22"/>
        <v>1.5930485730796029E-2</v>
      </c>
      <c r="AC20" s="181">
        <f t="shared" si="23"/>
        <v>1.6340085485004652E-2</v>
      </c>
      <c r="AD20" s="164">
        <f t="shared" si="24"/>
        <v>2.1392352808306203E-2</v>
      </c>
      <c r="AE20" s="164">
        <f t="shared" si="25"/>
        <v>2.1453546396876799E-2</v>
      </c>
      <c r="AF20" s="181">
        <f t="shared" si="26"/>
        <v>1.9339828430016803E-2</v>
      </c>
      <c r="AG20" s="164">
        <f t="shared" si="27"/>
        <v>2.0369766253842014E-2</v>
      </c>
      <c r="AH20" s="164">
        <f t="shared" si="28"/>
        <v>1.8718119806820255E-2</v>
      </c>
      <c r="AI20" s="181">
        <f t="shared" si="29"/>
        <v>1.653910985131013E-2</v>
      </c>
      <c r="AJ20" s="164">
        <f t="shared" si="30"/>
        <v>2.0480338152020661E-2</v>
      </c>
      <c r="AK20" s="164">
        <f t="shared" si="31"/>
        <v>1.6816337031644091E-2</v>
      </c>
      <c r="AL20" s="181">
        <f t="shared" si="32"/>
        <v>1.9540137997918983E-2</v>
      </c>
      <c r="AM20" s="164">
        <f t="shared" si="33"/>
        <v>2.432342557370526E-2</v>
      </c>
      <c r="AN20" s="164">
        <f t="shared" si="34"/>
        <v>2.000693601102177E-2</v>
      </c>
      <c r="AO20" s="181">
        <f t="shared" si="35"/>
        <v>1.8939598759926568E-2</v>
      </c>
      <c r="AP20" s="164">
        <f t="shared" si="36"/>
        <v>2.2616546313201313E-2</v>
      </c>
      <c r="AQ20" s="164">
        <f t="shared" si="37"/>
        <v>2.4770679568792975E-2</v>
      </c>
      <c r="AR20" s="181">
        <f t="shared" si="38"/>
        <v>2.4194097366401879E-2</v>
      </c>
      <c r="AT20" s="24">
        <f t="shared" si="4"/>
        <v>2.1300855948922726E-2</v>
      </c>
      <c r="AU20" s="24">
        <f t="shared" si="5"/>
        <v>1.8004298052539669E-2</v>
      </c>
      <c r="AV20" s="24">
        <f t="shared" si="39"/>
        <v>3.2965578963830566E-3</v>
      </c>
      <c r="AW20" s="24">
        <f t="shared" si="6"/>
        <v>2.0976879971301043E-2</v>
      </c>
      <c r="AX20" s="24">
        <f t="shared" si="7"/>
        <v>1.5930485730796029E-2</v>
      </c>
      <c r="AY20" s="24">
        <f t="shared" si="40"/>
        <v>5.0463942405050144E-3</v>
      </c>
      <c r="AZ20" s="24">
        <f t="shared" si="8"/>
        <v>2.1453546396876799E-2</v>
      </c>
      <c r="BA20" s="24">
        <f t="shared" si="9"/>
        <v>1.9339828430016803E-2</v>
      </c>
      <c r="BB20" s="24">
        <f t="shared" si="41"/>
        <v>2.1137179668599959E-3</v>
      </c>
      <c r="BC20" s="24">
        <f t="shared" si="10"/>
        <v>2.0369766253842014E-2</v>
      </c>
      <c r="BD20" s="24">
        <f t="shared" si="11"/>
        <v>1.653910985131013E-2</v>
      </c>
      <c r="BE20" s="24">
        <f t="shared" si="42"/>
        <v>3.8306564025318846E-3</v>
      </c>
      <c r="BF20" s="24">
        <f t="shared" si="12"/>
        <v>2.0480338152020661E-2</v>
      </c>
      <c r="BG20" s="24">
        <f t="shared" si="13"/>
        <v>1.6816337031644091E-2</v>
      </c>
      <c r="BH20" s="24">
        <f t="shared" si="43"/>
        <v>3.6640011203765699E-3</v>
      </c>
      <c r="BI20" s="24">
        <f t="shared" si="14"/>
        <v>2.432342557370526E-2</v>
      </c>
      <c r="BJ20" s="24">
        <f t="shared" si="15"/>
        <v>1.8939598759926568E-2</v>
      </c>
      <c r="BK20" s="24">
        <f t="shared" si="44"/>
        <v>5.3838268137786915E-3</v>
      </c>
      <c r="BL20" s="24">
        <f t="shared" si="16"/>
        <v>2.4770679568792975E-2</v>
      </c>
      <c r="BM20" s="24">
        <f t="shared" si="17"/>
        <v>2.2616546313201313E-2</v>
      </c>
      <c r="BN20" s="24">
        <f t="shared" si="45"/>
        <v>2.1541332555916615E-3</v>
      </c>
    </row>
    <row r="21" spans="1:66" x14ac:dyDescent="0.25">
      <c r="A21" s="35">
        <f>+NAC!A22</f>
        <v>43221</v>
      </c>
      <c r="B21" s="71">
        <f>+NAC!P22</f>
        <v>134.9794</v>
      </c>
      <c r="C21" s="71">
        <f>+NAC!S22</f>
        <v>133.17273444358042</v>
      </c>
      <c r="D21" s="179">
        <f>+[1]IPCse!$DK23</f>
        <v>133.31606964703082</v>
      </c>
      <c r="E21" s="71">
        <f>+GBA!$P22</f>
        <v>135.4453</v>
      </c>
      <c r="F21" s="71">
        <f>+GBA!$S22</f>
        <v>133.75223515476947</v>
      </c>
      <c r="G21" s="179">
        <f>+[1]IPCse!$DE23</f>
        <v>134.31623355175066</v>
      </c>
      <c r="H21" s="71">
        <f>+PAM!$P22</f>
        <v>134.87180000000001</v>
      </c>
      <c r="I21" s="71">
        <f>+PAM!$S22</f>
        <v>133.31741560989897</v>
      </c>
      <c r="J21" s="179">
        <f>+[1]IPCse!$DF23</f>
        <v>132.99804700087361</v>
      </c>
      <c r="K21" s="71">
        <f>+NOA!$P22</f>
        <v>133.5703</v>
      </c>
      <c r="L21" s="71">
        <f>+NOA!$S22</f>
        <v>132.1260794377292</v>
      </c>
      <c r="M21" s="179">
        <f>+[1]IPCse!$DG23</f>
        <v>132.09250900423351</v>
      </c>
      <c r="N21" s="71">
        <f>+NEA!$P22</f>
        <v>133.7912</v>
      </c>
      <c r="O21" s="71">
        <f>+NEA!$S22</f>
        <v>130.99611343037625</v>
      </c>
      <c r="P21" s="179">
        <f>+[1]IPCse!$DH23</f>
        <v>131.31585815283705</v>
      </c>
      <c r="Q21" s="71">
        <f>+CUY!$P22</f>
        <v>134.92330000000001</v>
      </c>
      <c r="R21" s="71">
        <f>+CUY!$S22</f>
        <v>131.52121835452508</v>
      </c>
      <c r="S21" s="179">
        <f>+[1]IPCse!$DI23</f>
        <v>131.66470045634307</v>
      </c>
      <c r="T21" s="71">
        <f>+PAT!$P22</f>
        <v>134.57650000000001</v>
      </c>
      <c r="U21" s="71">
        <f>+PAT!$S22</f>
        <v>131.03999239704331</v>
      </c>
      <c r="V21" s="179">
        <f>+[1]IPCse!$DJ23</f>
        <v>131.60688280180153</v>
      </c>
      <c r="X21" s="164">
        <f t="shared" si="18"/>
        <v>2.6549870558923772E-2</v>
      </c>
      <c r="Y21" s="164">
        <f t="shared" si="19"/>
        <v>2.6184705002594733E-2</v>
      </c>
      <c r="Z21" s="181">
        <f t="shared" si="20"/>
        <v>3.0171770889211968E-2</v>
      </c>
      <c r="AA21" s="164">
        <f t="shared" si="21"/>
        <v>2.5668733472870464E-2</v>
      </c>
      <c r="AB21" s="164">
        <f t="shared" si="22"/>
        <v>2.5716644660768395E-2</v>
      </c>
      <c r="AC21" s="181">
        <f t="shared" si="23"/>
        <v>3.09055546219692E-2</v>
      </c>
      <c r="AD21" s="164">
        <f t="shared" si="24"/>
        <v>2.8507589593810945E-2</v>
      </c>
      <c r="AE21" s="164">
        <f t="shared" si="25"/>
        <v>2.7647306644243086E-2</v>
      </c>
      <c r="AF21" s="181">
        <f t="shared" si="26"/>
        <v>3.0581053162248573E-2</v>
      </c>
      <c r="AG21" s="164">
        <f t="shared" si="27"/>
        <v>2.4072590383384274E-2</v>
      </c>
      <c r="AH21" s="164">
        <f t="shared" si="28"/>
        <v>2.3641892810048137E-2</v>
      </c>
      <c r="AI21" s="181">
        <f t="shared" si="29"/>
        <v>2.7965470639265799E-2</v>
      </c>
      <c r="AJ21" s="164">
        <f t="shared" si="30"/>
        <v>3.0826672583908588E-2</v>
      </c>
      <c r="AK21" s="164">
        <f t="shared" si="31"/>
        <v>2.9492710624183571E-2</v>
      </c>
      <c r="AL21" s="181">
        <f t="shared" si="32"/>
        <v>3.2700827184312109E-2</v>
      </c>
      <c r="AM21" s="164">
        <f t="shared" si="33"/>
        <v>2.3403758254461282E-2</v>
      </c>
      <c r="AN21" s="164">
        <f t="shared" si="34"/>
        <v>2.2008952222032141E-2</v>
      </c>
      <c r="AO21" s="181">
        <f t="shared" si="35"/>
        <v>2.7345479188475075E-2</v>
      </c>
      <c r="AP21" s="164">
        <f t="shared" si="36"/>
        <v>2.3712282052315681E-2</v>
      </c>
      <c r="AQ21" s="164">
        <f t="shared" si="37"/>
        <v>2.1420903954493253E-2</v>
      </c>
      <c r="AR21" s="181">
        <f t="shared" si="38"/>
        <v>2.387294086329117E-2</v>
      </c>
      <c r="AT21" s="24">
        <f t="shared" si="4"/>
        <v>3.0171770889211968E-2</v>
      </c>
      <c r="AU21" s="24">
        <f t="shared" si="5"/>
        <v>2.6184705002594733E-2</v>
      </c>
      <c r="AV21" s="24">
        <f t="shared" si="39"/>
        <v>3.9870658866172359E-3</v>
      </c>
      <c r="AW21" s="24">
        <f t="shared" si="6"/>
        <v>3.09055546219692E-2</v>
      </c>
      <c r="AX21" s="24">
        <f t="shared" si="7"/>
        <v>2.5668733472870464E-2</v>
      </c>
      <c r="AY21" s="24">
        <f t="shared" si="40"/>
        <v>5.236821149098736E-3</v>
      </c>
      <c r="AZ21" s="24">
        <f t="shared" si="8"/>
        <v>3.0581053162248573E-2</v>
      </c>
      <c r="BA21" s="24">
        <f t="shared" si="9"/>
        <v>2.7647306644243086E-2</v>
      </c>
      <c r="BB21" s="24">
        <f t="shared" si="41"/>
        <v>2.9337465180054867E-3</v>
      </c>
      <c r="BC21" s="24">
        <f t="shared" si="10"/>
        <v>2.7965470639265799E-2</v>
      </c>
      <c r="BD21" s="24">
        <f t="shared" si="11"/>
        <v>2.3641892810048137E-2</v>
      </c>
      <c r="BE21" s="24">
        <f t="shared" si="42"/>
        <v>4.3235778292176619E-3</v>
      </c>
      <c r="BF21" s="24">
        <f t="shared" si="12"/>
        <v>3.2700827184312109E-2</v>
      </c>
      <c r="BG21" s="24">
        <f t="shared" si="13"/>
        <v>2.9492710624183571E-2</v>
      </c>
      <c r="BH21" s="24">
        <f t="shared" si="43"/>
        <v>3.2081165601285377E-3</v>
      </c>
      <c r="BI21" s="24">
        <f t="shared" si="14"/>
        <v>2.7345479188475075E-2</v>
      </c>
      <c r="BJ21" s="24">
        <f t="shared" si="15"/>
        <v>2.2008952222032141E-2</v>
      </c>
      <c r="BK21" s="24">
        <f t="shared" si="44"/>
        <v>5.3365269664429338E-3</v>
      </c>
      <c r="BL21" s="24">
        <f t="shared" si="16"/>
        <v>2.387294086329117E-2</v>
      </c>
      <c r="BM21" s="24">
        <f t="shared" si="17"/>
        <v>2.1420903954493253E-2</v>
      </c>
      <c r="BN21" s="24">
        <f t="shared" si="45"/>
        <v>2.4520369087979166E-3</v>
      </c>
    </row>
    <row r="22" spans="1:66" x14ac:dyDescent="0.25">
      <c r="A22" s="35">
        <f>+NAC!A23</f>
        <v>43252</v>
      </c>
      <c r="B22" s="71">
        <f>+NAC!P23</f>
        <v>140.47839999999999</v>
      </c>
      <c r="C22" s="71">
        <f>+NAC!S23</f>
        <v>138.13243433773962</v>
      </c>
      <c r="D22" s="179">
        <f>+[1]IPCse!$DK24</f>
        <v>138.48565267095375</v>
      </c>
      <c r="E22" s="71">
        <f>+GBA!$P23</f>
        <v>141.1129</v>
      </c>
      <c r="F22" s="71">
        <f>+GBA!$S23</f>
        <v>138.63933374921041</v>
      </c>
      <c r="G22" s="179">
        <f>+[1]IPCse!$DE24</f>
        <v>139.23930969304368</v>
      </c>
      <c r="H22" s="71">
        <f>+PAM!$P23</f>
        <v>140.33320000000001</v>
      </c>
      <c r="I22" s="71">
        <f>+PAM!$S23</f>
        <v>138.54570912285843</v>
      </c>
      <c r="J22" s="179">
        <f>+[1]IPCse!$DF24</f>
        <v>138.58363650498777</v>
      </c>
      <c r="K22" s="71">
        <f>+NOA!$P23</f>
        <v>138.68680000000001</v>
      </c>
      <c r="L22" s="71">
        <f>+NOA!$S23</f>
        <v>137.04174542985197</v>
      </c>
      <c r="M22" s="179">
        <f>+[1]IPCse!$DG24</f>
        <v>137.22946925374788</v>
      </c>
      <c r="N22" s="71">
        <f>+NEA!$P23</f>
        <v>138.4881</v>
      </c>
      <c r="O22" s="71">
        <f>+NEA!$S23</f>
        <v>135.02299987640757</v>
      </c>
      <c r="P22" s="179">
        <f>+[1]IPCse!$DH24</f>
        <v>135.87006364322207</v>
      </c>
      <c r="Q22" s="71">
        <f>+CUY!$P23</f>
        <v>140.55170000000001</v>
      </c>
      <c r="R22" s="71">
        <f>+CUY!$S23</f>
        <v>136.95796043380699</v>
      </c>
      <c r="S22" s="179">
        <f>+[1]IPCse!$DI24</f>
        <v>137.18818074517489</v>
      </c>
      <c r="T22" s="71">
        <f>+PAT!$P23</f>
        <v>139.93039999999999</v>
      </c>
      <c r="U22" s="71">
        <f>+PAT!$S23</f>
        <v>135.63907806607332</v>
      </c>
      <c r="V22" s="179">
        <f>+[1]IPCse!$DJ24</f>
        <v>136.32894075379872</v>
      </c>
      <c r="X22" s="164">
        <f t="shared" si="18"/>
        <v>4.0739549886871673E-2</v>
      </c>
      <c r="Y22" s="164">
        <f t="shared" si="19"/>
        <v>3.724260761695497E-2</v>
      </c>
      <c r="Z22" s="181">
        <f t="shared" si="20"/>
        <v>3.8776893420350511E-2</v>
      </c>
      <c r="AA22" s="164">
        <f t="shared" si="21"/>
        <v>4.1844198359042295E-2</v>
      </c>
      <c r="AB22" s="164">
        <f t="shared" si="22"/>
        <v>3.6538444301778661E-2</v>
      </c>
      <c r="AC22" s="181">
        <f t="shared" si="23"/>
        <v>3.6652875167142218E-2</v>
      </c>
      <c r="AD22" s="164">
        <f t="shared" si="24"/>
        <v>4.0493268422309159E-2</v>
      </c>
      <c r="AE22" s="164">
        <f t="shared" si="25"/>
        <v>3.9216883173448291E-2</v>
      </c>
      <c r="AF22" s="181">
        <f t="shared" si="26"/>
        <v>4.1997530265068139E-2</v>
      </c>
      <c r="AG22" s="164">
        <f t="shared" si="27"/>
        <v>3.830567124577855E-2</v>
      </c>
      <c r="AH22" s="164">
        <f t="shared" si="28"/>
        <v>3.7204358239052437E-2</v>
      </c>
      <c r="AI22" s="181">
        <f t="shared" si="29"/>
        <v>3.8889111034674517E-2</v>
      </c>
      <c r="AJ22" s="164">
        <f t="shared" si="30"/>
        <v>3.5106195325253164E-2</v>
      </c>
      <c r="AK22" s="164">
        <f t="shared" si="31"/>
        <v>3.0740503214788717E-2</v>
      </c>
      <c r="AL22" s="181">
        <f t="shared" si="32"/>
        <v>3.4681306237091647E-2</v>
      </c>
      <c r="AM22" s="164">
        <f t="shared" si="33"/>
        <v>4.1715552465734218E-2</v>
      </c>
      <c r="AN22" s="164">
        <f t="shared" si="34"/>
        <v>4.1337376183870012E-2</v>
      </c>
      <c r="AO22" s="181">
        <f t="shared" si="35"/>
        <v>4.1951109672430986E-2</v>
      </c>
      <c r="AP22" s="164">
        <f t="shared" si="36"/>
        <v>3.9783320267654299E-2</v>
      </c>
      <c r="AQ22" s="164">
        <f t="shared" si="37"/>
        <v>3.5096809644914018E-2</v>
      </c>
      <c r="AR22" s="181">
        <f t="shared" si="38"/>
        <v>3.5880022772886155E-2</v>
      </c>
      <c r="AT22" s="24">
        <f t="shared" si="4"/>
        <v>4.0739549886871673E-2</v>
      </c>
      <c r="AU22" s="24">
        <f t="shared" si="5"/>
        <v>3.724260761695497E-2</v>
      </c>
      <c r="AV22" s="24">
        <f t="shared" si="39"/>
        <v>3.496942269916703E-3</v>
      </c>
      <c r="AW22" s="24">
        <f t="shared" si="6"/>
        <v>4.1844198359042295E-2</v>
      </c>
      <c r="AX22" s="24">
        <f t="shared" si="7"/>
        <v>3.6538444301778661E-2</v>
      </c>
      <c r="AY22" s="24">
        <f t="shared" si="40"/>
        <v>5.3057540572636341E-3</v>
      </c>
      <c r="AZ22" s="24">
        <f t="shared" si="8"/>
        <v>4.1997530265068139E-2</v>
      </c>
      <c r="BA22" s="24">
        <f t="shared" si="9"/>
        <v>3.9216883173448291E-2</v>
      </c>
      <c r="BB22" s="24">
        <f t="shared" si="41"/>
        <v>2.7806470916198478E-3</v>
      </c>
      <c r="BC22" s="24">
        <f t="shared" si="10"/>
        <v>3.8889111034674517E-2</v>
      </c>
      <c r="BD22" s="24">
        <f t="shared" si="11"/>
        <v>3.7204358239052437E-2</v>
      </c>
      <c r="BE22" s="24">
        <f t="shared" si="42"/>
        <v>1.6847527956220798E-3</v>
      </c>
      <c r="BF22" s="24">
        <f t="shared" si="12"/>
        <v>3.5106195325253164E-2</v>
      </c>
      <c r="BG22" s="24">
        <f t="shared" si="13"/>
        <v>3.0740503214788717E-2</v>
      </c>
      <c r="BH22" s="24">
        <f t="shared" si="43"/>
        <v>4.3656921104644475E-3</v>
      </c>
      <c r="BI22" s="24">
        <f t="shared" si="14"/>
        <v>4.1951109672430986E-2</v>
      </c>
      <c r="BJ22" s="24">
        <f t="shared" si="15"/>
        <v>4.1337376183870012E-2</v>
      </c>
      <c r="BK22" s="24">
        <f t="shared" si="44"/>
        <v>6.1373348856097465E-4</v>
      </c>
      <c r="BL22" s="24">
        <f t="shared" si="16"/>
        <v>3.9783320267654299E-2</v>
      </c>
      <c r="BM22" s="24">
        <f t="shared" si="17"/>
        <v>3.5096809644914018E-2</v>
      </c>
      <c r="BN22" s="24">
        <f t="shared" si="45"/>
        <v>4.6865106227402809E-3</v>
      </c>
    </row>
    <row r="23" spans="1:66" x14ac:dyDescent="0.25">
      <c r="A23" s="35">
        <f>+NAC!A24</f>
        <v>43282</v>
      </c>
      <c r="B23" s="71">
        <f>+NAC!P24</f>
        <v>144.964</v>
      </c>
      <c r="C23" s="71">
        <f>+NAC!S24</f>
        <v>142.72323724784729</v>
      </c>
      <c r="D23" s="179">
        <f>+[1]IPCse!$DK25</f>
        <v>143.64978474961481</v>
      </c>
      <c r="E23" s="71">
        <f>+GBA!$P24</f>
        <v>145.20689999999999</v>
      </c>
      <c r="F23" s="71">
        <f>+GBA!$S24</f>
        <v>143.2071731364498</v>
      </c>
      <c r="G23" s="179">
        <f>+[1]IPCse!$DE25</f>
        <v>144.22134771374286</v>
      </c>
      <c r="H23" s="71">
        <f>+PAM!$P24</f>
        <v>145.11080000000001</v>
      </c>
      <c r="I23" s="71">
        <f>+PAM!$S24</f>
        <v>143.08675589398158</v>
      </c>
      <c r="J23" s="179">
        <f>+[1]IPCse!$DF25</f>
        <v>143.91952861500971</v>
      </c>
      <c r="K23" s="71">
        <f>+NOA!$P24</f>
        <v>143.4915</v>
      </c>
      <c r="L23" s="71">
        <f>+NOA!$S24</f>
        <v>142.11947232106476</v>
      </c>
      <c r="M23" s="179">
        <f>+[1]IPCse!$DG25</f>
        <v>143.00923248782848</v>
      </c>
      <c r="N23" s="71">
        <f>+NEA!$P24</f>
        <v>143.184</v>
      </c>
      <c r="O23" s="71">
        <f>+NEA!$S24</f>
        <v>139.44972486954134</v>
      </c>
      <c r="P23" s="179">
        <f>+[1]IPCse!$DH25</f>
        <v>140.9020592729614</v>
      </c>
      <c r="Q23" s="71">
        <f>+CUY!$P24</f>
        <v>145.63499999999999</v>
      </c>
      <c r="R23" s="71">
        <f>+CUY!$S24</f>
        <v>142.34187578160058</v>
      </c>
      <c r="S23" s="179">
        <f>+[1]IPCse!$DI25</f>
        <v>142.88225291644002</v>
      </c>
      <c r="T23" s="71">
        <f>+PAT!$P24</f>
        <v>144.72460000000001</v>
      </c>
      <c r="U23" s="71">
        <f>+PAT!$S24</f>
        <v>139.80456979936642</v>
      </c>
      <c r="V23" s="179">
        <f>+[1]IPCse!$DJ25</f>
        <v>140.59087796431743</v>
      </c>
      <c r="X23" s="164">
        <f t="shared" si="18"/>
        <v>3.1930887595530644E-2</v>
      </c>
      <c r="Y23" s="164">
        <f t="shared" si="19"/>
        <v>3.3234793349713687E-2</v>
      </c>
      <c r="Z23" s="181">
        <f t="shared" si="20"/>
        <v>3.7290015095868378E-2</v>
      </c>
      <c r="AA23" s="164">
        <f t="shared" si="21"/>
        <v>2.9012230632351699E-2</v>
      </c>
      <c r="AB23" s="164">
        <f t="shared" si="22"/>
        <v>3.2947643815876448E-2</v>
      </c>
      <c r="AC23" s="181">
        <f t="shared" si="23"/>
        <v>3.5780398737125241E-2</v>
      </c>
      <c r="AD23" s="164">
        <f t="shared" si="24"/>
        <v>3.4044687928444617E-2</v>
      </c>
      <c r="AE23" s="164">
        <f t="shared" si="25"/>
        <v>3.2776524079112912E-2</v>
      </c>
      <c r="AF23" s="181">
        <f t="shared" si="26"/>
        <v>3.8503045847190664E-2</v>
      </c>
      <c r="AG23" s="164">
        <f t="shared" si="27"/>
        <v>3.4644248767726982E-2</v>
      </c>
      <c r="AH23" s="164">
        <f t="shared" si="28"/>
        <v>3.7052409652881702E-2</v>
      </c>
      <c r="AI23" s="181">
        <f t="shared" si="29"/>
        <v>4.2117507744589222E-2</v>
      </c>
      <c r="AJ23" s="164">
        <f t="shared" si="30"/>
        <v>3.3908328585632974E-2</v>
      </c>
      <c r="AK23" s="164">
        <f t="shared" si="31"/>
        <v>3.2784969947236675E-2</v>
      </c>
      <c r="AL23" s="181">
        <f t="shared" si="32"/>
        <v>3.7035351973873532E-2</v>
      </c>
      <c r="AM23" s="164">
        <f t="shared" si="33"/>
        <v>3.6166762835312394E-2</v>
      </c>
      <c r="AN23" s="164">
        <f t="shared" si="34"/>
        <v>3.931071498684946E-2</v>
      </c>
      <c r="AO23" s="181">
        <f t="shared" si="35"/>
        <v>4.1505559300635264E-2</v>
      </c>
      <c r="AP23" s="164">
        <f t="shared" si="36"/>
        <v>3.4261318484046566E-2</v>
      </c>
      <c r="AQ23" s="164">
        <f t="shared" si="37"/>
        <v>3.0710115349383171E-2</v>
      </c>
      <c r="AR23" s="181">
        <f t="shared" si="38"/>
        <v>3.1262160381745341E-2</v>
      </c>
      <c r="AT23" s="24">
        <f t="shared" si="4"/>
        <v>3.7290015095868378E-2</v>
      </c>
      <c r="AU23" s="24">
        <f t="shared" si="5"/>
        <v>3.1930887595530644E-2</v>
      </c>
      <c r="AV23" s="24">
        <f t="shared" si="39"/>
        <v>5.3591275003377348E-3</v>
      </c>
      <c r="AW23" s="24">
        <f t="shared" si="6"/>
        <v>3.5780398737125241E-2</v>
      </c>
      <c r="AX23" s="24">
        <f t="shared" si="7"/>
        <v>2.9012230632351699E-2</v>
      </c>
      <c r="AY23" s="24">
        <f t="shared" si="40"/>
        <v>6.768168104773542E-3</v>
      </c>
      <c r="AZ23" s="24">
        <f t="shared" si="8"/>
        <v>3.8503045847190664E-2</v>
      </c>
      <c r="BA23" s="24">
        <f t="shared" si="9"/>
        <v>3.2776524079112912E-2</v>
      </c>
      <c r="BB23" s="24">
        <f t="shared" si="41"/>
        <v>5.7265217680777525E-3</v>
      </c>
      <c r="BC23" s="24">
        <f t="shared" si="10"/>
        <v>4.2117507744589222E-2</v>
      </c>
      <c r="BD23" s="24">
        <f t="shared" si="11"/>
        <v>3.4644248767726982E-2</v>
      </c>
      <c r="BE23" s="24">
        <f t="shared" si="42"/>
        <v>7.4732589768622404E-3</v>
      </c>
      <c r="BF23" s="24">
        <f t="shared" si="12"/>
        <v>3.7035351973873532E-2</v>
      </c>
      <c r="BG23" s="24">
        <f t="shared" si="13"/>
        <v>3.2784969947236675E-2</v>
      </c>
      <c r="BH23" s="24">
        <f t="shared" si="43"/>
        <v>4.2503820266368564E-3</v>
      </c>
      <c r="BI23" s="24">
        <f t="shared" si="14"/>
        <v>4.1505559300635264E-2</v>
      </c>
      <c r="BJ23" s="24">
        <f t="shared" si="15"/>
        <v>3.6166762835312394E-2</v>
      </c>
      <c r="BK23" s="24">
        <f t="shared" si="44"/>
        <v>5.3387964653228703E-3</v>
      </c>
      <c r="BL23" s="24">
        <f t="shared" si="16"/>
        <v>3.4261318484046566E-2</v>
      </c>
      <c r="BM23" s="24">
        <f t="shared" si="17"/>
        <v>3.0710115349383171E-2</v>
      </c>
      <c r="BN23" s="24">
        <f t="shared" si="45"/>
        <v>3.5512031346633943E-3</v>
      </c>
    </row>
    <row r="24" spans="1:66" x14ac:dyDescent="0.25">
      <c r="A24" s="35">
        <f>+NAC!A25</f>
        <v>43313</v>
      </c>
      <c r="B24" s="71">
        <f>+NAC!P25</f>
        <v>149.8236</v>
      </c>
      <c r="C24" s="71">
        <f>+NAC!S25</f>
        <v>147.07406798489421</v>
      </c>
      <c r="D24" s="179">
        <f>+[1]IPCse!$DK26</f>
        <v>148.02488809757526</v>
      </c>
      <c r="E24" s="71">
        <f>+GBA!$P25</f>
        <v>149.87029999999999</v>
      </c>
      <c r="F24" s="71">
        <f>+GBA!$S25</f>
        <v>147.05761781427671</v>
      </c>
      <c r="G24" s="179">
        <f>+[1]IPCse!$DE26</f>
        <v>148.05458664738785</v>
      </c>
      <c r="H24" s="71">
        <f>+PAM!$P25</f>
        <v>150.32849999999999</v>
      </c>
      <c r="I24" s="71">
        <f>+PAM!$S25</f>
        <v>147.92528342363451</v>
      </c>
      <c r="J24" s="179">
        <f>+[1]IPCse!$DF26</f>
        <v>148.97319191985059</v>
      </c>
      <c r="K24" s="71">
        <f>+NOA!$P25</f>
        <v>148.04310000000001</v>
      </c>
      <c r="L24" s="71">
        <f>+NOA!$S25</f>
        <v>147.15005702838516</v>
      </c>
      <c r="M24" s="179">
        <f>+[1]IPCse!$DG26</f>
        <v>147.90460248869522</v>
      </c>
      <c r="N24" s="71">
        <f>+NEA!$P25</f>
        <v>148.29079999999999</v>
      </c>
      <c r="O24" s="71">
        <f>+NEA!$S25</f>
        <v>144.38391327931888</v>
      </c>
      <c r="P24" s="179">
        <f>+[1]IPCse!$DH26</f>
        <v>145.48728645213279</v>
      </c>
      <c r="Q24" s="71">
        <f>+CUY!$P25</f>
        <v>150.01230000000001</v>
      </c>
      <c r="R24" s="71">
        <f>+CUY!$S25</f>
        <v>146.25260294689602</v>
      </c>
      <c r="S24" s="179">
        <f>+[1]IPCse!$DI26</f>
        <v>146.74697095726029</v>
      </c>
      <c r="T24" s="71">
        <f>+PAT!$P25</f>
        <v>149.6046</v>
      </c>
      <c r="U24" s="71">
        <f>+PAT!$S25</f>
        <v>144.51016942223563</v>
      </c>
      <c r="V24" s="179">
        <f>+[1]IPCse!$DJ26</f>
        <v>144.77381967156887</v>
      </c>
      <c r="X24" s="164">
        <f t="shared" si="18"/>
        <v>3.3522805662095312E-2</v>
      </c>
      <c r="Y24" s="164">
        <f t="shared" si="19"/>
        <v>3.0484389374460852E-2</v>
      </c>
      <c r="Z24" s="181">
        <f t="shared" si="20"/>
        <v>3.0456734450290845E-2</v>
      </c>
      <c r="AA24" s="164">
        <f t="shared" si="21"/>
        <v>3.2115553737460001E-2</v>
      </c>
      <c r="AB24" s="164">
        <f t="shared" si="22"/>
        <v>2.6887233324256465E-2</v>
      </c>
      <c r="AC24" s="181">
        <f t="shared" si="23"/>
        <v>2.6578859471299454E-2</v>
      </c>
      <c r="AD24" s="164">
        <f t="shared" si="24"/>
        <v>3.5956662081664259E-2</v>
      </c>
      <c r="AE24" s="164">
        <f t="shared" si="25"/>
        <v>3.3815341604627402E-2</v>
      </c>
      <c r="AF24" s="181">
        <f t="shared" si="26"/>
        <v>3.5114507068457756E-2</v>
      </c>
      <c r="AG24" s="164">
        <f t="shared" si="27"/>
        <v>3.1720345804455263E-2</v>
      </c>
      <c r="AH24" s="164">
        <f t="shared" si="28"/>
        <v>3.5396871555754883E-2</v>
      </c>
      <c r="AI24" s="181">
        <f t="shared" si="29"/>
        <v>3.423114658896842E-2</v>
      </c>
      <c r="AJ24" s="164">
        <f t="shared" si="30"/>
        <v>3.5665996200692662E-2</v>
      </c>
      <c r="AK24" s="164">
        <f t="shared" si="31"/>
        <v>3.5383278198602319E-2</v>
      </c>
      <c r="AL24" s="181">
        <f t="shared" si="32"/>
        <v>3.2541945822727181E-2</v>
      </c>
      <c r="AM24" s="164">
        <f t="shared" si="33"/>
        <v>3.0056648470491387E-2</v>
      </c>
      <c r="AN24" s="164">
        <f t="shared" si="34"/>
        <v>2.7474185961240183E-2</v>
      </c>
      <c r="AO24" s="181">
        <f t="shared" si="35"/>
        <v>2.7048271999745355E-2</v>
      </c>
      <c r="AP24" s="164">
        <f t="shared" si="36"/>
        <v>3.3719215668932545E-2</v>
      </c>
      <c r="AQ24" s="164">
        <f t="shared" si="37"/>
        <v>3.3658410662986249E-2</v>
      </c>
      <c r="AR24" s="181">
        <f t="shared" si="38"/>
        <v>2.9752582584434029E-2</v>
      </c>
      <c r="AT24" s="24">
        <f t="shared" si="4"/>
        <v>3.3522805662095312E-2</v>
      </c>
      <c r="AU24" s="24">
        <f t="shared" si="5"/>
        <v>3.0456734450290845E-2</v>
      </c>
      <c r="AV24" s="24">
        <f t="shared" si="39"/>
        <v>3.0660712118044664E-3</v>
      </c>
      <c r="AW24" s="24">
        <f t="shared" si="6"/>
        <v>3.2115553737460001E-2</v>
      </c>
      <c r="AX24" s="24">
        <f t="shared" si="7"/>
        <v>2.6578859471299454E-2</v>
      </c>
      <c r="AY24" s="24">
        <f t="shared" si="40"/>
        <v>5.5366942661605467E-3</v>
      </c>
      <c r="AZ24" s="24">
        <f t="shared" si="8"/>
        <v>3.5956662081664259E-2</v>
      </c>
      <c r="BA24" s="24">
        <f t="shared" si="9"/>
        <v>3.3815341604627402E-2</v>
      </c>
      <c r="BB24" s="24">
        <f t="shared" si="41"/>
        <v>2.1413204770368566E-3</v>
      </c>
      <c r="BC24" s="24">
        <f t="shared" si="10"/>
        <v>3.5396871555754883E-2</v>
      </c>
      <c r="BD24" s="24">
        <f t="shared" si="11"/>
        <v>3.1720345804455263E-2</v>
      </c>
      <c r="BE24" s="24">
        <f t="shared" si="42"/>
        <v>3.6765257512996197E-3</v>
      </c>
      <c r="BF24" s="24">
        <f t="shared" si="12"/>
        <v>3.5665996200692662E-2</v>
      </c>
      <c r="BG24" s="24">
        <f t="shared" si="13"/>
        <v>3.2541945822727181E-2</v>
      </c>
      <c r="BH24" s="24">
        <f t="shared" si="43"/>
        <v>3.1240503779654816E-3</v>
      </c>
      <c r="BI24" s="24">
        <f t="shared" si="14"/>
        <v>3.0056648470491387E-2</v>
      </c>
      <c r="BJ24" s="24">
        <f t="shared" si="15"/>
        <v>2.7048271999745355E-2</v>
      </c>
      <c r="BK24" s="24">
        <f t="shared" si="44"/>
        <v>3.0083764707460325E-3</v>
      </c>
      <c r="BL24" s="24">
        <f t="shared" si="16"/>
        <v>3.3719215668932545E-2</v>
      </c>
      <c r="BM24" s="24">
        <f t="shared" si="17"/>
        <v>2.9752582584434029E-2</v>
      </c>
      <c r="BN24" s="24">
        <f t="shared" si="45"/>
        <v>3.9666330844985165E-3</v>
      </c>
    </row>
    <row r="25" spans="1:66" x14ac:dyDescent="0.25">
      <c r="A25" s="35">
        <f>+NAC!A26</f>
        <v>43344</v>
      </c>
      <c r="B25" s="71">
        <f>+NAC!P26</f>
        <v>161.27199999999999</v>
      </c>
      <c r="C25" s="71">
        <f>+NAC!S26</f>
        <v>157.90007612989069</v>
      </c>
      <c r="D25" s="179">
        <f>+[1]IPCse!$DK27</f>
        <v>157.21274271738076</v>
      </c>
      <c r="E25" s="71">
        <f>+GBA!$P26</f>
        <v>161.58019999999999</v>
      </c>
      <c r="F25" s="71">
        <f>+GBA!$S26</f>
        <v>158.84321707201522</v>
      </c>
      <c r="G25" s="179">
        <f>+[1]IPCse!$DE27</f>
        <v>157.6585103103703</v>
      </c>
      <c r="H25" s="71">
        <f>+PAM!$P26</f>
        <v>161.446</v>
      </c>
      <c r="I25" s="71">
        <f>+PAM!$S26</f>
        <v>157.70935416605653</v>
      </c>
      <c r="J25" s="179">
        <f>+[1]IPCse!$DF27</f>
        <v>157.66947286129337</v>
      </c>
      <c r="K25" s="71">
        <f>+NOA!$P26</f>
        <v>159.29</v>
      </c>
      <c r="L25" s="71">
        <f>+NOA!$S26</f>
        <v>156.92345378242561</v>
      </c>
      <c r="M25" s="179">
        <f>+[1]IPCse!$DG27</f>
        <v>156.72708369389946</v>
      </c>
      <c r="N25" s="71">
        <f>+NEA!$P26</f>
        <v>160.07339999999999</v>
      </c>
      <c r="O25" s="71">
        <f>+NEA!$S26</f>
        <v>155.14970081021696</v>
      </c>
      <c r="P25" s="179">
        <f>+[1]IPCse!$DH27</f>
        <v>154.88842660860084</v>
      </c>
      <c r="Q25" s="71">
        <f>+CUY!$P26</f>
        <v>162.55600000000001</v>
      </c>
      <c r="R25" s="71">
        <f>+CUY!$S26</f>
        <v>157.90232566940912</v>
      </c>
      <c r="S25" s="179">
        <f>+[1]IPCse!$DI27</f>
        <v>157.27089982918557</v>
      </c>
      <c r="T25" s="71">
        <f>+PAT!$P26</f>
        <v>159.66749999999999</v>
      </c>
      <c r="U25" s="71">
        <f>+PAT!$S26</f>
        <v>153.28860532508679</v>
      </c>
      <c r="V25" s="179">
        <f>+[1]IPCse!$DJ27</f>
        <v>152.39757945562761</v>
      </c>
      <c r="X25" s="164">
        <f t="shared" si="18"/>
        <v>7.6412527799358587E-2</v>
      </c>
      <c r="Y25" s="164">
        <f t="shared" si="19"/>
        <v>7.3609224884623403E-2</v>
      </c>
      <c r="Z25" s="181">
        <f t="shared" si="20"/>
        <v>6.2069660973153695E-2</v>
      </c>
      <c r="AA25" s="164">
        <f t="shared" si="21"/>
        <v>7.8133559484434345E-2</v>
      </c>
      <c r="AB25" s="164">
        <f t="shared" si="22"/>
        <v>8.0142732031895703E-2</v>
      </c>
      <c r="AC25" s="181">
        <f t="shared" si="23"/>
        <v>6.4867451123655551E-2</v>
      </c>
      <c r="AD25" s="164">
        <f t="shared" si="24"/>
        <v>7.3954705860831416E-2</v>
      </c>
      <c r="AE25" s="164">
        <f t="shared" si="25"/>
        <v>6.614197732785132E-2</v>
      </c>
      <c r="AF25" s="181">
        <f t="shared" si="26"/>
        <v>5.8374804415290305E-2</v>
      </c>
      <c r="AG25" s="164">
        <f t="shared" si="27"/>
        <v>7.5970443742396476E-2</v>
      </c>
      <c r="AH25" s="164">
        <f t="shared" si="28"/>
        <v>6.6417893077371781E-2</v>
      </c>
      <c r="AI25" s="181">
        <f t="shared" si="29"/>
        <v>5.9649808435667584E-2</v>
      </c>
      <c r="AJ25" s="164">
        <f t="shared" si="30"/>
        <v>7.9456041777372644E-2</v>
      </c>
      <c r="AK25" s="164">
        <f t="shared" si="31"/>
        <v>7.4563621987936202E-2</v>
      </c>
      <c r="AL25" s="181">
        <f t="shared" si="32"/>
        <v>6.4618293362431745E-2</v>
      </c>
      <c r="AM25" s="164">
        <f t="shared" si="33"/>
        <v>8.3617810006246129E-2</v>
      </c>
      <c r="AN25" s="164">
        <f t="shared" si="34"/>
        <v>7.9654806053216731E-2</v>
      </c>
      <c r="AO25" s="181">
        <f t="shared" si="35"/>
        <v>7.1714794542439675E-2</v>
      </c>
      <c r="AP25" s="164">
        <f t="shared" si="36"/>
        <v>6.7263306074813123E-2</v>
      </c>
      <c r="AQ25" s="164">
        <f t="shared" si="37"/>
        <v>6.0746146364287767E-2</v>
      </c>
      <c r="AR25" s="181">
        <f t="shared" si="38"/>
        <v>5.2659795820500177E-2</v>
      </c>
      <c r="AT25" s="24">
        <f t="shared" si="4"/>
        <v>7.6412527799358587E-2</v>
      </c>
      <c r="AU25" s="24">
        <f t="shared" si="5"/>
        <v>6.2069660973153695E-2</v>
      </c>
      <c r="AV25" s="24">
        <f t="shared" si="39"/>
        <v>1.4342866826204892E-2</v>
      </c>
      <c r="AW25" s="24">
        <f t="shared" si="6"/>
        <v>8.0142732031895703E-2</v>
      </c>
      <c r="AX25" s="24">
        <f t="shared" si="7"/>
        <v>6.4867451123655551E-2</v>
      </c>
      <c r="AY25" s="24">
        <f t="shared" si="40"/>
        <v>1.5275280908240152E-2</v>
      </c>
      <c r="AZ25" s="24">
        <f t="shared" si="8"/>
        <v>7.3954705860831416E-2</v>
      </c>
      <c r="BA25" s="24">
        <f t="shared" si="9"/>
        <v>5.8374804415290305E-2</v>
      </c>
      <c r="BB25" s="24">
        <f t="shared" si="41"/>
        <v>1.5579901445541111E-2</v>
      </c>
      <c r="BC25" s="24">
        <f t="shared" si="10"/>
        <v>7.5970443742396476E-2</v>
      </c>
      <c r="BD25" s="24">
        <f t="shared" si="11"/>
        <v>5.9649808435667584E-2</v>
      </c>
      <c r="BE25" s="24">
        <f t="shared" si="42"/>
        <v>1.6320635306728892E-2</v>
      </c>
      <c r="BF25" s="24">
        <f t="shared" si="12"/>
        <v>7.9456041777372644E-2</v>
      </c>
      <c r="BG25" s="24">
        <f t="shared" si="13"/>
        <v>6.4618293362431745E-2</v>
      </c>
      <c r="BH25" s="24">
        <f t="shared" si="43"/>
        <v>1.4837748414940899E-2</v>
      </c>
      <c r="BI25" s="24">
        <f t="shared" si="14"/>
        <v>8.3617810006246129E-2</v>
      </c>
      <c r="BJ25" s="24">
        <f t="shared" si="15"/>
        <v>7.1714794542439675E-2</v>
      </c>
      <c r="BK25" s="24">
        <f t="shared" si="44"/>
        <v>1.1903015463806454E-2</v>
      </c>
      <c r="BL25" s="24">
        <f t="shared" si="16"/>
        <v>6.7263306074813123E-2</v>
      </c>
      <c r="BM25" s="24">
        <f t="shared" si="17"/>
        <v>5.2659795820500177E-2</v>
      </c>
      <c r="BN25" s="24">
        <f t="shared" si="45"/>
        <v>1.4603510254312946E-2</v>
      </c>
    </row>
    <row r="26" spans="1:66" x14ac:dyDescent="0.25">
      <c r="A26" s="35">
        <f>+NAC!A27</f>
        <v>43374</v>
      </c>
      <c r="B26" s="71">
        <f>+NAC!P27</f>
        <v>168.5933</v>
      </c>
      <c r="C26" s="71">
        <f>+NAC!S27</f>
        <v>165.37711159170101</v>
      </c>
      <c r="D26" s="179">
        <f>+[1]IPCse!$DK28</f>
        <v>163.89391977219347</v>
      </c>
      <c r="E26" s="71">
        <f>+GBA!$P27</f>
        <v>168.46190000000001</v>
      </c>
      <c r="F26" s="71">
        <f>+GBA!$S27</f>
        <v>165.95873741313963</v>
      </c>
      <c r="G26" s="179">
        <f>+[1]IPCse!$DE28</f>
        <v>163.94944781013299</v>
      </c>
      <c r="H26" s="71">
        <f>+PAM!$P27</f>
        <v>168.904</v>
      </c>
      <c r="I26" s="71">
        <f>+PAM!$S27</f>
        <v>165.32816393322599</v>
      </c>
      <c r="J26" s="179">
        <f>+[1]IPCse!$DF28</f>
        <v>164.60454345968336</v>
      </c>
      <c r="K26" s="71">
        <f>+NOA!$P27</f>
        <v>167.1825</v>
      </c>
      <c r="L26" s="71">
        <f>+NOA!$S27</f>
        <v>164.90958970528317</v>
      </c>
      <c r="M26" s="179">
        <f>+[1]IPCse!$DG28</f>
        <v>163.96932372261156</v>
      </c>
      <c r="N26" s="71">
        <f>+NEA!$P27</f>
        <v>168.4787</v>
      </c>
      <c r="O26" s="71">
        <f>+NEA!$S27</f>
        <v>163.21951878604781</v>
      </c>
      <c r="P26" s="179">
        <f>+[1]IPCse!$DH28</f>
        <v>162.11802669652982</v>
      </c>
      <c r="Q26" s="71">
        <f>+CUY!$P27</f>
        <v>170.41290000000001</v>
      </c>
      <c r="R26" s="71">
        <f>+CUY!$S27</f>
        <v>165.22162761406133</v>
      </c>
      <c r="S26" s="179">
        <f>+[1]IPCse!$DI28</f>
        <v>164.30785616374447</v>
      </c>
      <c r="T26" s="71">
        <f>+PAT!$P27</f>
        <v>167.7414</v>
      </c>
      <c r="U26" s="71">
        <f>+PAT!$S27</f>
        <v>160.91971443656664</v>
      </c>
      <c r="V26" s="179">
        <f>+[1]IPCse!$DJ28</f>
        <v>159.20456457615285</v>
      </c>
      <c r="X26" s="164">
        <f t="shared" si="18"/>
        <v>4.5397217123865241E-2</v>
      </c>
      <c r="Y26" s="164">
        <f t="shared" si="19"/>
        <v>4.7352956661399048E-2</v>
      </c>
      <c r="Z26" s="181">
        <f t="shared" si="20"/>
        <v>4.2497681417742239E-2</v>
      </c>
      <c r="AA26" s="164">
        <f t="shared" si="21"/>
        <v>4.2589995556386429E-2</v>
      </c>
      <c r="AB26" s="164">
        <f t="shared" si="22"/>
        <v>4.4795871503272355E-2</v>
      </c>
      <c r="AC26" s="181">
        <f t="shared" si="23"/>
        <v>3.9902302053838934E-2</v>
      </c>
      <c r="AD26" s="164">
        <f t="shared" si="24"/>
        <v>4.6195012573863714E-2</v>
      </c>
      <c r="AE26" s="164">
        <f t="shared" si="25"/>
        <v>4.8309181198899598E-2</v>
      </c>
      <c r="AF26" s="181">
        <f t="shared" si="26"/>
        <v>4.3984865760862801E-2</v>
      </c>
      <c r="AG26" s="164">
        <f t="shared" si="27"/>
        <v>4.9547994224370617E-2</v>
      </c>
      <c r="AH26" s="164">
        <f t="shared" si="28"/>
        <v>5.0891920425931492E-2</v>
      </c>
      <c r="AI26" s="181">
        <f t="shared" si="29"/>
        <v>4.6209243852560755E-2</v>
      </c>
      <c r="AJ26" s="164">
        <f t="shared" si="30"/>
        <v>5.2509036479515103E-2</v>
      </c>
      <c r="AK26" s="164">
        <f t="shared" si="31"/>
        <v>5.2013106913445295E-2</v>
      </c>
      <c r="AL26" s="181">
        <f t="shared" si="32"/>
        <v>4.6676180049255667E-2</v>
      </c>
      <c r="AM26" s="164">
        <f t="shared" si="33"/>
        <v>4.8333497379364543E-2</v>
      </c>
      <c r="AN26" s="164">
        <f t="shared" si="34"/>
        <v>4.635335112147887E-2</v>
      </c>
      <c r="AO26" s="181">
        <f t="shared" si="35"/>
        <v>4.4744172902945634E-2</v>
      </c>
      <c r="AP26" s="164">
        <f t="shared" si="36"/>
        <v>5.0566959462633454E-2</v>
      </c>
      <c r="AQ26" s="164">
        <f t="shared" si="37"/>
        <v>4.9782624711707468E-2</v>
      </c>
      <c r="AR26" s="181">
        <f t="shared" si="38"/>
        <v>4.4665966118623057E-2</v>
      </c>
      <c r="AT26" s="24">
        <f t="shared" si="4"/>
        <v>4.7352956661399048E-2</v>
      </c>
      <c r="AU26" s="24">
        <f t="shared" si="5"/>
        <v>4.2497681417742239E-2</v>
      </c>
      <c r="AV26" s="24">
        <f t="shared" si="39"/>
        <v>4.8552752436568092E-3</v>
      </c>
      <c r="AW26" s="24">
        <f t="shared" si="6"/>
        <v>4.4795871503272355E-2</v>
      </c>
      <c r="AX26" s="24">
        <f t="shared" si="7"/>
        <v>3.9902302053838934E-2</v>
      </c>
      <c r="AY26" s="24">
        <f t="shared" si="40"/>
        <v>4.8935694494334214E-3</v>
      </c>
      <c r="AZ26" s="24">
        <f t="shared" si="8"/>
        <v>4.8309181198899598E-2</v>
      </c>
      <c r="BA26" s="24">
        <f t="shared" si="9"/>
        <v>4.3984865760862801E-2</v>
      </c>
      <c r="BB26" s="24">
        <f t="shared" si="41"/>
        <v>4.3243154380367965E-3</v>
      </c>
      <c r="BC26" s="24">
        <f t="shared" si="10"/>
        <v>5.0891920425931492E-2</v>
      </c>
      <c r="BD26" s="24">
        <f t="shared" si="11"/>
        <v>4.6209243852560755E-2</v>
      </c>
      <c r="BE26" s="24">
        <f t="shared" si="42"/>
        <v>4.6826765733707365E-3</v>
      </c>
      <c r="BF26" s="24">
        <f t="shared" si="12"/>
        <v>5.2509036479515103E-2</v>
      </c>
      <c r="BG26" s="24">
        <f t="shared" si="13"/>
        <v>4.6676180049255667E-2</v>
      </c>
      <c r="BH26" s="24">
        <f t="shared" si="43"/>
        <v>5.8328564302594366E-3</v>
      </c>
      <c r="BI26" s="24">
        <f t="shared" si="14"/>
        <v>4.8333497379364543E-2</v>
      </c>
      <c r="BJ26" s="24">
        <f t="shared" si="15"/>
        <v>4.4744172902945634E-2</v>
      </c>
      <c r="BK26" s="24">
        <f t="shared" si="44"/>
        <v>3.5893244764189092E-3</v>
      </c>
      <c r="BL26" s="24">
        <f t="shared" si="16"/>
        <v>5.0566959462633454E-2</v>
      </c>
      <c r="BM26" s="24">
        <f t="shared" si="17"/>
        <v>4.4665966118623057E-2</v>
      </c>
      <c r="BN26" s="24">
        <f t="shared" si="45"/>
        <v>5.9009933440103968E-3</v>
      </c>
    </row>
    <row r="27" spans="1:66" x14ac:dyDescent="0.25">
      <c r="A27" s="35">
        <f>+NAC!A28</f>
        <v>43405</v>
      </c>
      <c r="B27" s="71">
        <f>+NAC!P28</f>
        <v>174.15459999999999</v>
      </c>
      <c r="C27" s="71">
        <f>+NAC!S28</f>
        <v>170.68770930806414</v>
      </c>
      <c r="D27" s="179">
        <f>+[1]IPCse!$DK29</f>
        <v>169.81555189467224</v>
      </c>
      <c r="E27" s="71">
        <f>+GBA!$P28</f>
        <v>173.80850000000001</v>
      </c>
      <c r="F27" s="71">
        <f>+GBA!$S28</f>
        <v>171.2523273215414</v>
      </c>
      <c r="G27" s="179">
        <f>+[1]IPCse!$DE29</f>
        <v>170.10282447717506</v>
      </c>
      <c r="H27" s="71">
        <f>+PAM!$P28</f>
        <v>174.34</v>
      </c>
      <c r="I27" s="71">
        <f>+PAM!$S28</f>
        <v>170.56216185385856</v>
      </c>
      <c r="J27" s="179">
        <f>+[1]IPCse!$DF29</f>
        <v>170.11830672415903</v>
      </c>
      <c r="K27" s="71">
        <f>+NOA!$P28</f>
        <v>173.41300000000001</v>
      </c>
      <c r="L27" s="71">
        <f>+NOA!$S28</f>
        <v>169.87395030558193</v>
      </c>
      <c r="M27" s="179">
        <f>+[1]IPCse!$DG29</f>
        <v>169.5416940070011</v>
      </c>
      <c r="N27" s="71">
        <f>+NEA!$P28</f>
        <v>174.04499999999999</v>
      </c>
      <c r="O27" s="71">
        <f>+NEA!$S28</f>
        <v>168.22878358967318</v>
      </c>
      <c r="P27" s="179">
        <f>+[1]IPCse!$DH29</f>
        <v>167.48802074287303</v>
      </c>
      <c r="Q27" s="71">
        <f>+CUY!$P28</f>
        <v>176.66900000000001</v>
      </c>
      <c r="R27" s="71">
        <f>+CUY!$S28</f>
        <v>170.85268939416602</v>
      </c>
      <c r="S27" s="179">
        <f>+[1]IPCse!$DI29</f>
        <v>170.57716224565453</v>
      </c>
      <c r="T27" s="71">
        <f>+PAT!$P28</f>
        <v>174.5566</v>
      </c>
      <c r="U27" s="71">
        <f>+PAT!$S28</f>
        <v>168.13442662543372</v>
      </c>
      <c r="V27" s="179">
        <f>+[1]IPCse!$DJ29</f>
        <v>166.5885305080524</v>
      </c>
      <c r="X27" s="164">
        <f t="shared" si="18"/>
        <v>3.2986482855487109E-2</v>
      </c>
      <c r="Y27" s="164">
        <f t="shared" si="19"/>
        <v>3.2112047823609657E-2</v>
      </c>
      <c r="Z27" s="181">
        <f t="shared" si="20"/>
        <v>3.6130883505072209E-2</v>
      </c>
      <c r="AA27" s="164">
        <f t="shared" si="21"/>
        <v>3.1737740106219769E-2</v>
      </c>
      <c r="AB27" s="164">
        <f t="shared" si="22"/>
        <v>3.1897024470750601E-2</v>
      </c>
      <c r="AC27" s="181">
        <f t="shared" si="23"/>
        <v>3.7532158535649174E-2</v>
      </c>
      <c r="AD27" s="164">
        <f t="shared" si="24"/>
        <v>3.2183962487567053E-2</v>
      </c>
      <c r="AE27" s="164">
        <f t="shared" si="25"/>
        <v>3.1658235330953799E-2</v>
      </c>
      <c r="AF27" s="181">
        <f t="shared" si="26"/>
        <v>3.3497029599466321E-2</v>
      </c>
      <c r="AG27" s="164">
        <f t="shared" si="27"/>
        <v>3.7267656602814281E-2</v>
      </c>
      <c r="AH27" s="164">
        <f t="shared" si="28"/>
        <v>3.0103528904357635E-2</v>
      </c>
      <c r="AI27" s="181">
        <f t="shared" si="29"/>
        <v>3.3984224352942682E-2</v>
      </c>
      <c r="AJ27" s="164">
        <f t="shared" si="30"/>
        <v>3.3038597757461208E-2</v>
      </c>
      <c r="AK27" s="164">
        <f t="shared" si="31"/>
        <v>3.0690353953264804E-2</v>
      </c>
      <c r="AL27" s="181">
        <f t="shared" si="32"/>
        <v>3.3123978596133252E-2</v>
      </c>
      <c r="AM27" s="164">
        <f t="shared" si="33"/>
        <v>3.6711422668119553E-2</v>
      </c>
      <c r="AN27" s="164">
        <f t="shared" si="34"/>
        <v>3.4081868466144138E-2</v>
      </c>
      <c r="AO27" s="181">
        <f t="shared" si="35"/>
        <v>3.8155851024324949E-2</v>
      </c>
      <c r="AP27" s="164">
        <f t="shared" si="36"/>
        <v>4.0629206624005709E-2</v>
      </c>
      <c r="AQ27" s="164">
        <f t="shared" si="37"/>
        <v>4.4834234351758484E-2</v>
      </c>
      <c r="AR27" s="181">
        <f t="shared" si="38"/>
        <v>4.6380365736106599E-2</v>
      </c>
      <c r="AT27" s="24">
        <f t="shared" si="4"/>
        <v>3.6130883505072209E-2</v>
      </c>
      <c r="AU27" s="24">
        <f t="shared" si="5"/>
        <v>3.2112047823609657E-2</v>
      </c>
      <c r="AV27" s="24">
        <f t="shared" si="39"/>
        <v>4.0188356814625514E-3</v>
      </c>
      <c r="AW27" s="24">
        <f t="shared" si="6"/>
        <v>3.7532158535649174E-2</v>
      </c>
      <c r="AX27" s="24">
        <f t="shared" si="7"/>
        <v>3.1737740106219769E-2</v>
      </c>
      <c r="AY27" s="24">
        <f t="shared" si="40"/>
        <v>5.7944184294294043E-3</v>
      </c>
      <c r="AZ27" s="24">
        <f t="shared" si="8"/>
        <v>3.3497029599466321E-2</v>
      </c>
      <c r="BA27" s="24">
        <f t="shared" si="9"/>
        <v>3.1658235330953799E-2</v>
      </c>
      <c r="BB27" s="24">
        <f t="shared" si="41"/>
        <v>1.8387942685125225E-3</v>
      </c>
      <c r="BC27" s="24">
        <f t="shared" si="10"/>
        <v>3.7267656602814281E-2</v>
      </c>
      <c r="BD27" s="24">
        <f t="shared" si="11"/>
        <v>3.0103528904357635E-2</v>
      </c>
      <c r="BE27" s="24">
        <f t="shared" si="42"/>
        <v>7.164127698456646E-3</v>
      </c>
      <c r="BF27" s="24">
        <f t="shared" si="12"/>
        <v>3.3123978596133252E-2</v>
      </c>
      <c r="BG27" s="24">
        <f t="shared" si="13"/>
        <v>3.0690353953264804E-2</v>
      </c>
      <c r="BH27" s="24">
        <f t="shared" si="43"/>
        <v>2.4336246428684483E-3</v>
      </c>
      <c r="BI27" s="24">
        <f t="shared" si="14"/>
        <v>3.8155851024324949E-2</v>
      </c>
      <c r="BJ27" s="24">
        <f t="shared" si="15"/>
        <v>3.4081868466144138E-2</v>
      </c>
      <c r="BK27" s="24">
        <f t="shared" si="44"/>
        <v>4.0739825581808109E-3</v>
      </c>
      <c r="BL27" s="24">
        <f t="shared" si="16"/>
        <v>4.6380365736106599E-2</v>
      </c>
      <c r="BM27" s="24">
        <f t="shared" si="17"/>
        <v>4.0629206624005709E-2</v>
      </c>
      <c r="BN27" s="24">
        <f t="shared" si="45"/>
        <v>5.7511591121008898E-3</v>
      </c>
    </row>
    <row r="28" spans="1:66" x14ac:dyDescent="0.25">
      <c r="A28" s="35">
        <f>+NAC!A29</f>
        <v>43435</v>
      </c>
      <c r="B28" s="71">
        <f>+NAC!P29</f>
        <v>178.93260000000001</v>
      </c>
      <c r="C28" s="71">
        <f>+NAC!S29</f>
        <v>173.99868443917677</v>
      </c>
      <c r="D28" s="179">
        <f>+[1]IPCse!$DK30</f>
        <v>173.93015675176011</v>
      </c>
      <c r="E28" s="71">
        <f>+GBA!$P29</f>
        <v>178.9256</v>
      </c>
      <c r="F28" s="71">
        <f>+GBA!$S29</f>
        <v>174.27188112760584</v>
      </c>
      <c r="G28" s="179">
        <f>+[1]IPCse!$DE30</f>
        <v>174.25267331300529</v>
      </c>
      <c r="H28" s="71">
        <f>+PAM!$P29</f>
        <v>178.78800000000001</v>
      </c>
      <c r="I28" s="71">
        <f>+PAM!$S29</f>
        <v>174.08077063991806</v>
      </c>
      <c r="J28" s="179">
        <f>+[1]IPCse!$DF30</f>
        <v>174.19305516782745</v>
      </c>
      <c r="K28" s="71">
        <f>+NOA!$P29</f>
        <v>177.3631</v>
      </c>
      <c r="L28" s="71">
        <f>+NOA!$S29</f>
        <v>173.28623532527502</v>
      </c>
      <c r="M28" s="179">
        <f>+[1]IPCse!$DG30</f>
        <v>173.40843039305622</v>
      </c>
      <c r="N28" s="71">
        <f>+NEA!$P29</f>
        <v>178.54179999999999</v>
      </c>
      <c r="O28" s="71">
        <f>+NEA!$S29</f>
        <v>172.03829024993135</v>
      </c>
      <c r="P28" s="179">
        <f>+[1]IPCse!$DH30</f>
        <v>171.11423228511273</v>
      </c>
      <c r="Q28" s="71">
        <f>+CUY!$P29</f>
        <v>181.67609999999999</v>
      </c>
      <c r="R28" s="71">
        <f>+CUY!$S29</f>
        <v>174.21443549738217</v>
      </c>
      <c r="S28" s="179">
        <f>+[1]IPCse!$DI30</f>
        <v>174.61713735860533</v>
      </c>
      <c r="T28" s="71">
        <f>+PAT!$P29</f>
        <v>179.72790000000001</v>
      </c>
      <c r="U28" s="71">
        <f>+PAT!$S29</f>
        <v>172.14463508824861</v>
      </c>
      <c r="V28" s="179">
        <f>+[1]IPCse!$DJ30</f>
        <v>171.5965518311568</v>
      </c>
      <c r="X28" s="164">
        <f t="shared" si="18"/>
        <v>2.7435393610045544E-2</v>
      </c>
      <c r="Y28" s="164">
        <f t="shared" si="19"/>
        <v>1.9397853217051786E-2</v>
      </c>
      <c r="Z28" s="181">
        <f t="shared" si="20"/>
        <v>2.4229847096925106E-2</v>
      </c>
      <c r="AA28" s="164">
        <f t="shared" si="21"/>
        <v>2.9441022734791433E-2</v>
      </c>
      <c r="AB28" s="164">
        <f t="shared" si="22"/>
        <v>1.763219135933225E-2</v>
      </c>
      <c r="AC28" s="181">
        <f t="shared" si="23"/>
        <v>2.4396119515270431E-2</v>
      </c>
      <c r="AD28" s="164">
        <f t="shared" si="24"/>
        <v>2.551336468968679E-2</v>
      </c>
      <c r="AE28" s="164">
        <f t="shared" si="25"/>
        <v>2.0629480465159222E-2</v>
      </c>
      <c r="AF28" s="181">
        <f t="shared" si="26"/>
        <v>2.395243946482184E-2</v>
      </c>
      <c r="AG28" s="164">
        <f t="shared" si="27"/>
        <v>2.2778569080749378E-2</v>
      </c>
      <c r="AH28" s="164">
        <f t="shared" si="28"/>
        <v>2.0087158823085094E-2</v>
      </c>
      <c r="AI28" s="181">
        <f t="shared" si="29"/>
        <v>2.2806993929737729E-2</v>
      </c>
      <c r="AJ28" s="164">
        <f t="shared" si="30"/>
        <v>2.5836996179149141E-2</v>
      </c>
      <c r="AK28" s="164">
        <f t="shared" si="31"/>
        <v>2.2644797037526754E-2</v>
      </c>
      <c r="AL28" s="181">
        <f t="shared" si="32"/>
        <v>2.1650572537403434E-2</v>
      </c>
      <c r="AM28" s="164">
        <f t="shared" si="33"/>
        <v>2.8341701147343246E-2</v>
      </c>
      <c r="AN28" s="164">
        <f t="shared" si="34"/>
        <v>1.9676284377709852E-2</v>
      </c>
      <c r="AO28" s="181">
        <f t="shared" si="35"/>
        <v>2.368415009233571E-2</v>
      </c>
      <c r="AP28" s="164">
        <f t="shared" si="36"/>
        <v>2.9625347881432118E-2</v>
      </c>
      <c r="AQ28" s="164">
        <f t="shared" si="37"/>
        <v>2.3851203726103831E-2</v>
      </c>
      <c r="AR28" s="181">
        <f t="shared" si="38"/>
        <v>3.0062221617726204E-2</v>
      </c>
      <c r="AT28" s="24">
        <f t="shared" si="4"/>
        <v>2.7435393610045544E-2</v>
      </c>
      <c r="AU28" s="24">
        <f t="shared" si="5"/>
        <v>1.9397853217051786E-2</v>
      </c>
      <c r="AV28" s="24">
        <f t="shared" si="39"/>
        <v>8.0375403929937583E-3</v>
      </c>
      <c r="AW28" s="24">
        <f t="shared" si="6"/>
        <v>2.9441022734791433E-2</v>
      </c>
      <c r="AX28" s="24">
        <f t="shared" si="7"/>
        <v>1.763219135933225E-2</v>
      </c>
      <c r="AY28" s="24">
        <f t="shared" si="40"/>
        <v>1.1808831375459183E-2</v>
      </c>
      <c r="AZ28" s="24">
        <f t="shared" si="8"/>
        <v>2.551336468968679E-2</v>
      </c>
      <c r="BA28" s="24">
        <f t="shared" si="9"/>
        <v>2.0629480465159222E-2</v>
      </c>
      <c r="BB28" s="24">
        <f t="shared" si="41"/>
        <v>4.8838842245275682E-3</v>
      </c>
      <c r="BC28" s="24">
        <f t="shared" si="10"/>
        <v>2.2806993929737729E-2</v>
      </c>
      <c r="BD28" s="24">
        <f t="shared" si="11"/>
        <v>2.0087158823085094E-2</v>
      </c>
      <c r="BE28" s="24">
        <f t="shared" si="42"/>
        <v>2.7198351066526349E-3</v>
      </c>
      <c r="BF28" s="24">
        <f t="shared" si="12"/>
        <v>2.5836996179149141E-2</v>
      </c>
      <c r="BG28" s="24">
        <f t="shared" si="13"/>
        <v>2.1650572537403434E-2</v>
      </c>
      <c r="BH28" s="24">
        <f t="shared" si="43"/>
        <v>4.1864236417457068E-3</v>
      </c>
      <c r="BI28" s="24">
        <f t="shared" si="14"/>
        <v>2.8341701147343246E-2</v>
      </c>
      <c r="BJ28" s="24">
        <f t="shared" si="15"/>
        <v>1.9676284377709852E-2</v>
      </c>
      <c r="BK28" s="24">
        <f t="shared" si="44"/>
        <v>8.6654167696333939E-3</v>
      </c>
      <c r="BL28" s="24">
        <f t="shared" si="16"/>
        <v>3.0062221617726204E-2</v>
      </c>
      <c r="BM28" s="24">
        <f t="shared" si="17"/>
        <v>2.3851203726103831E-2</v>
      </c>
      <c r="BN28" s="24">
        <f t="shared" si="45"/>
        <v>6.2110178916223724E-3</v>
      </c>
    </row>
    <row r="29" spans="1:66" x14ac:dyDescent="0.25">
      <c r="A29" s="35">
        <f>+NAC!A30</f>
        <v>43466</v>
      </c>
      <c r="B29" s="71">
        <f>+NAC!P30</f>
        <v>184.3056</v>
      </c>
      <c r="C29" s="71">
        <f>+NAC!S30</f>
        <v>178.96547728663089</v>
      </c>
      <c r="D29" s="179">
        <f>+[1]IPCse!$DK31</f>
        <v>179.21426696625454</v>
      </c>
      <c r="E29" s="71">
        <f>+GBA!$P30</f>
        <v>184.08260000000001</v>
      </c>
      <c r="F29" s="71">
        <f>+GBA!$S30</f>
        <v>179.4326513739735</v>
      </c>
      <c r="G29" s="179">
        <f>+[1]IPCse!$DE31</f>
        <v>179.78253770552755</v>
      </c>
      <c r="H29" s="71">
        <f>+PAM!$P30</f>
        <v>184.06870000000001</v>
      </c>
      <c r="I29" s="71">
        <f>+PAM!$S30</f>
        <v>178.61016021379413</v>
      </c>
      <c r="J29" s="179">
        <f>+[1]IPCse!$DF31</f>
        <v>178.9684991027402</v>
      </c>
      <c r="K29" s="71">
        <f>+NOA!$P30</f>
        <v>183.27500000000001</v>
      </c>
      <c r="L29" s="71">
        <f>+NOA!$S30</f>
        <v>178.53022376748606</v>
      </c>
      <c r="M29" s="179">
        <f>+[1]IPCse!$DG31</f>
        <v>178.88560391375071</v>
      </c>
      <c r="N29" s="71">
        <f>+NEA!$P30</f>
        <v>184.42949999999999</v>
      </c>
      <c r="O29" s="71">
        <f>+NEA!$S30</f>
        <v>177.28957517165614</v>
      </c>
      <c r="P29" s="179">
        <f>+[1]IPCse!$DH31</f>
        <v>176.88317071506162</v>
      </c>
      <c r="Q29" s="71">
        <f>+CUY!$P30</f>
        <v>188.08699999999999</v>
      </c>
      <c r="R29" s="71">
        <f>+CUY!$S30</f>
        <v>179.27333035153328</v>
      </c>
      <c r="S29" s="179">
        <f>+[1]IPCse!$DI31</f>
        <v>180.04830416992189</v>
      </c>
      <c r="T29" s="71">
        <f>+PAT!$P30</f>
        <v>185.41069999999999</v>
      </c>
      <c r="U29" s="71">
        <f>+PAT!$S30</f>
        <v>177.00873965907374</v>
      </c>
      <c r="V29" s="179">
        <f>+[1]IPCse!$DJ31</f>
        <v>177.34824563350546</v>
      </c>
      <c r="X29" s="164">
        <f t="shared" si="18"/>
        <v>3.0028066433953393E-2</v>
      </c>
      <c r="Y29" s="164">
        <f t="shared" si="19"/>
        <v>2.8545002299660061E-2</v>
      </c>
      <c r="Z29" s="181">
        <f t="shared" si="20"/>
        <v>3.0380644237767873E-2</v>
      </c>
      <c r="AA29" s="164">
        <f t="shared" si="21"/>
        <v>2.8822035527616086E-2</v>
      </c>
      <c r="AB29" s="164">
        <f t="shared" si="22"/>
        <v>2.9613327250360255E-2</v>
      </c>
      <c r="AC29" s="181">
        <f t="shared" si="23"/>
        <v>3.1734746373670353E-2</v>
      </c>
      <c r="AD29" s="164">
        <f t="shared" si="24"/>
        <v>2.9536098619594053E-2</v>
      </c>
      <c r="AE29" s="164">
        <f t="shared" si="25"/>
        <v>2.6018896614635301E-2</v>
      </c>
      <c r="AF29" s="181">
        <f t="shared" si="26"/>
        <v>2.7414663175359122E-2</v>
      </c>
      <c r="AG29" s="164">
        <f t="shared" si="27"/>
        <v>3.3332186909227568E-2</v>
      </c>
      <c r="AH29" s="164">
        <f t="shared" si="28"/>
        <v>3.0262002243672592E-2</v>
      </c>
      <c r="AI29" s="181">
        <f t="shared" si="29"/>
        <v>3.158539356062251E-2</v>
      </c>
      <c r="AJ29" s="164">
        <f t="shared" si="30"/>
        <v>3.2976591476057582E-2</v>
      </c>
      <c r="AK29" s="164">
        <f t="shared" si="31"/>
        <v>3.0523931120775005E-2</v>
      </c>
      <c r="AL29" s="181">
        <f t="shared" si="32"/>
        <v>3.3713960276177346E-2</v>
      </c>
      <c r="AM29" s="164">
        <f t="shared" si="33"/>
        <v>3.528752543675262E-2</v>
      </c>
      <c r="AN29" s="164">
        <f t="shared" si="34"/>
        <v>2.9038321880204387E-2</v>
      </c>
      <c r="AO29" s="181">
        <f t="shared" si="35"/>
        <v>3.1103286272313291E-2</v>
      </c>
      <c r="AP29" s="164">
        <f t="shared" si="36"/>
        <v>3.1618908360916631E-2</v>
      </c>
      <c r="AQ29" s="164">
        <f t="shared" si="37"/>
        <v>2.8255917289153887E-2</v>
      </c>
      <c r="AR29" s="181">
        <f t="shared" si="38"/>
        <v>3.351870268353685E-2</v>
      </c>
      <c r="AT29" s="24">
        <f t="shared" si="4"/>
        <v>3.0380644237767873E-2</v>
      </c>
      <c r="AU29" s="24">
        <f t="shared" si="5"/>
        <v>2.8545002299660061E-2</v>
      </c>
      <c r="AV29" s="24">
        <f t="shared" si="39"/>
        <v>1.8356419381078126E-3</v>
      </c>
      <c r="AW29" s="24">
        <f t="shared" si="6"/>
        <v>3.1734746373670353E-2</v>
      </c>
      <c r="AX29" s="24">
        <f t="shared" si="7"/>
        <v>2.8822035527616086E-2</v>
      </c>
      <c r="AY29" s="24">
        <f t="shared" si="40"/>
        <v>2.9127108460542672E-3</v>
      </c>
      <c r="AZ29" s="24">
        <f t="shared" si="8"/>
        <v>2.9536098619594053E-2</v>
      </c>
      <c r="BA29" s="24">
        <f t="shared" si="9"/>
        <v>2.6018896614635301E-2</v>
      </c>
      <c r="BB29" s="24">
        <f t="shared" si="41"/>
        <v>3.5172020049587527E-3</v>
      </c>
      <c r="BC29" s="24">
        <f t="shared" si="10"/>
        <v>3.3332186909227568E-2</v>
      </c>
      <c r="BD29" s="24">
        <f t="shared" si="11"/>
        <v>3.0262002243672592E-2</v>
      </c>
      <c r="BE29" s="24">
        <f t="shared" si="42"/>
        <v>3.0701846655549758E-3</v>
      </c>
      <c r="BF29" s="24">
        <f t="shared" si="12"/>
        <v>3.3713960276177346E-2</v>
      </c>
      <c r="BG29" s="24">
        <f t="shared" si="13"/>
        <v>3.0523931120775005E-2</v>
      </c>
      <c r="BH29" s="24">
        <f t="shared" si="43"/>
        <v>3.1900291554023408E-3</v>
      </c>
      <c r="BI29" s="24">
        <f t="shared" si="14"/>
        <v>3.528752543675262E-2</v>
      </c>
      <c r="BJ29" s="24">
        <f t="shared" si="15"/>
        <v>2.9038321880204387E-2</v>
      </c>
      <c r="BK29" s="24">
        <f t="shared" si="44"/>
        <v>6.2492035565482329E-3</v>
      </c>
      <c r="BL29" s="24">
        <f t="shared" si="16"/>
        <v>3.351870268353685E-2</v>
      </c>
      <c r="BM29" s="24">
        <f t="shared" si="17"/>
        <v>2.8255917289153887E-2</v>
      </c>
      <c r="BN29" s="24">
        <f t="shared" si="45"/>
        <v>5.2627853943829628E-3</v>
      </c>
    </row>
    <row r="30" spans="1:66" x14ac:dyDescent="0.25">
      <c r="A30" s="35">
        <f>+NAC!A31</f>
        <v>43497</v>
      </c>
      <c r="B30" s="71">
        <f>+NAC!P31</f>
        <v>191.41149999999999</v>
      </c>
      <c r="C30" s="71">
        <f>+NAC!S31</f>
        <v>185.84854979790438</v>
      </c>
      <c r="D30" s="179">
        <f>+[1]IPCse!$DK32</f>
        <v>186.50600546853187</v>
      </c>
      <c r="E30" s="71">
        <f>+GBA!$P31</f>
        <v>190.92509999999999</v>
      </c>
      <c r="F30" s="71">
        <f>+GBA!$S31</f>
        <v>185.98818850284275</v>
      </c>
      <c r="G30" s="179">
        <f>+[1]IPCse!$DE32</f>
        <v>187.03949733605296</v>
      </c>
      <c r="H30" s="71">
        <f>+PAM!$P31</f>
        <v>191.6009</v>
      </c>
      <c r="I30" s="71">
        <f>+PAM!$S31</f>
        <v>185.7609024161664</v>
      </c>
      <c r="J30" s="179">
        <f>+[1]IPCse!$DF32</f>
        <v>186.30022860010382</v>
      </c>
      <c r="K30" s="71">
        <f>+NOA!$P31</f>
        <v>191.01580000000001</v>
      </c>
      <c r="L30" s="71">
        <f>+NOA!$S31</f>
        <v>186.71041590384351</v>
      </c>
      <c r="M30" s="179">
        <f>+[1]IPCse!$DG32</f>
        <v>187.13515740457478</v>
      </c>
      <c r="N30" s="71">
        <f>+NEA!$P31</f>
        <v>192.00540000000001</v>
      </c>
      <c r="O30" s="71">
        <f>+NEA!$S31</f>
        <v>184.87294077176597</v>
      </c>
      <c r="P30" s="179">
        <f>+[1]IPCse!$DH32</f>
        <v>184.69323508787724</v>
      </c>
      <c r="Q30" s="71">
        <f>+CUY!$P31</f>
        <v>194.75479999999999</v>
      </c>
      <c r="R30" s="71">
        <f>+CUY!$S31</f>
        <v>186.62829810022433</v>
      </c>
      <c r="S30" s="179">
        <f>+[1]IPCse!$DI32</f>
        <v>187.11807175112207</v>
      </c>
      <c r="T30" s="71">
        <f>+PAT!$P31</f>
        <v>190.99199999999999</v>
      </c>
      <c r="U30" s="71">
        <f>+PAT!$S31</f>
        <v>181.88454528586516</v>
      </c>
      <c r="V30" s="179">
        <f>+[1]IPCse!$DJ32</f>
        <v>182.97886217801752</v>
      </c>
      <c r="X30" s="164">
        <f t="shared" si="18"/>
        <v>3.8554986934743019E-2</v>
      </c>
      <c r="Y30" s="164">
        <f t="shared" si="19"/>
        <v>3.8460336684094543E-2</v>
      </c>
      <c r="Z30" s="181">
        <f t="shared" si="20"/>
        <v>4.0687265727846977E-2</v>
      </c>
      <c r="AA30" s="164">
        <f t="shared" si="21"/>
        <v>3.7170813536966385E-2</v>
      </c>
      <c r="AB30" s="164">
        <f t="shared" si="22"/>
        <v>3.6534806116230278E-2</v>
      </c>
      <c r="AC30" s="181">
        <f t="shared" si="23"/>
        <v>4.0365208563313715E-2</v>
      </c>
      <c r="AD30" s="164">
        <f t="shared" si="24"/>
        <v>4.0920591061924139E-2</v>
      </c>
      <c r="AE30" s="164">
        <f t="shared" si="25"/>
        <v>4.0035472751454471E-2</v>
      </c>
      <c r="AF30" s="181">
        <f t="shared" si="26"/>
        <v>4.0966592076937092E-2</v>
      </c>
      <c r="AG30" s="164">
        <f t="shared" si="27"/>
        <v>4.2235984176783647E-2</v>
      </c>
      <c r="AH30" s="164">
        <f t="shared" si="28"/>
        <v>4.5819648705594851E-2</v>
      </c>
      <c r="AI30" s="181">
        <f t="shared" si="29"/>
        <v>4.611636325302948E-2</v>
      </c>
      <c r="AJ30" s="164">
        <f t="shared" si="30"/>
        <v>4.1077484892601435E-2</v>
      </c>
      <c r="AK30" s="164">
        <f t="shared" si="31"/>
        <v>4.2773894588936878E-2</v>
      </c>
      <c r="AL30" s="181">
        <f t="shared" si="32"/>
        <v>4.415380129857982E-2</v>
      </c>
      <c r="AM30" s="164">
        <f t="shared" si="33"/>
        <v>3.5450615938368957E-2</v>
      </c>
      <c r="AN30" s="164">
        <f t="shared" si="34"/>
        <v>4.1026558352371012E-2</v>
      </c>
      <c r="AO30" s="181">
        <f t="shared" si="35"/>
        <v>3.9265949289519764E-2</v>
      </c>
      <c r="AP30" s="164">
        <f t="shared" si="36"/>
        <v>3.0102361945669731E-2</v>
      </c>
      <c r="AQ30" s="164">
        <f t="shared" si="37"/>
        <v>2.7545564338701256E-2</v>
      </c>
      <c r="AR30" s="181">
        <f t="shared" si="38"/>
        <v>3.1748927227325696E-2</v>
      </c>
      <c r="AT30" s="24">
        <f t="shared" si="4"/>
        <v>4.0687265727846977E-2</v>
      </c>
      <c r="AU30" s="24">
        <f t="shared" si="5"/>
        <v>3.8460336684094543E-2</v>
      </c>
      <c r="AV30" s="24">
        <f t="shared" si="39"/>
        <v>2.2269290437524347E-3</v>
      </c>
      <c r="AW30" s="24">
        <f t="shared" si="6"/>
        <v>4.0365208563313715E-2</v>
      </c>
      <c r="AX30" s="24">
        <f t="shared" si="7"/>
        <v>3.6534806116230278E-2</v>
      </c>
      <c r="AY30" s="24">
        <f t="shared" si="40"/>
        <v>3.8304024470834364E-3</v>
      </c>
      <c r="AZ30" s="24">
        <f t="shared" si="8"/>
        <v>4.0966592076937092E-2</v>
      </c>
      <c r="BA30" s="24">
        <f t="shared" si="9"/>
        <v>4.0035472751454471E-2</v>
      </c>
      <c r="BB30" s="24">
        <f t="shared" si="41"/>
        <v>9.3111932548262111E-4</v>
      </c>
      <c r="BC30" s="24">
        <f t="shared" si="10"/>
        <v>4.611636325302948E-2</v>
      </c>
      <c r="BD30" s="24">
        <f t="shared" si="11"/>
        <v>4.2235984176783647E-2</v>
      </c>
      <c r="BE30" s="24">
        <f t="shared" si="42"/>
        <v>3.8803790762458323E-3</v>
      </c>
      <c r="BF30" s="24">
        <f t="shared" si="12"/>
        <v>4.415380129857982E-2</v>
      </c>
      <c r="BG30" s="24">
        <f t="shared" si="13"/>
        <v>4.1077484892601435E-2</v>
      </c>
      <c r="BH30" s="24">
        <f t="shared" si="43"/>
        <v>3.0763164059783854E-3</v>
      </c>
      <c r="BI30" s="24">
        <f t="shared" si="14"/>
        <v>4.1026558352371012E-2</v>
      </c>
      <c r="BJ30" s="24">
        <f t="shared" si="15"/>
        <v>3.5450615938368957E-2</v>
      </c>
      <c r="BK30" s="24">
        <f t="shared" si="44"/>
        <v>5.5759424140020553E-3</v>
      </c>
      <c r="BL30" s="24">
        <f t="shared" si="16"/>
        <v>3.1748927227325696E-2</v>
      </c>
      <c r="BM30" s="24">
        <f t="shared" si="17"/>
        <v>2.7545564338701256E-2</v>
      </c>
      <c r="BN30" s="24">
        <f t="shared" si="45"/>
        <v>4.2033628886244401E-3</v>
      </c>
    </row>
    <row r="31" spans="1:66" x14ac:dyDescent="0.25">
      <c r="A31" s="35">
        <f>+NAC!A32</f>
        <v>43525</v>
      </c>
      <c r="B31" s="71">
        <f>+NAC!P32</f>
        <v>200.1771</v>
      </c>
      <c r="C31" s="71">
        <f>+NAC!S32</f>
        <v>195.00275267966563</v>
      </c>
      <c r="D31" s="179">
        <f>+[1]IPCse!$DK33</f>
        <v>194.33465418339242</v>
      </c>
      <c r="E31" s="71">
        <f>+GBA!$P32</f>
        <v>199.11089999999999</v>
      </c>
      <c r="F31" s="71">
        <f>+GBA!$S32</f>
        <v>195.05970833859763</v>
      </c>
      <c r="G31" s="179">
        <f>+[1]IPCse!$DE33</f>
        <v>194.71666813630304</v>
      </c>
      <c r="H31" s="71">
        <f>+PAM!$P32</f>
        <v>200.69929999999999</v>
      </c>
      <c r="I31" s="71">
        <f>+PAM!$S32</f>
        <v>194.9174517352468</v>
      </c>
      <c r="J31" s="179">
        <f>+[1]IPCse!$DF33</f>
        <v>194.13457088070172</v>
      </c>
      <c r="K31" s="71">
        <f>+NOA!$P32</f>
        <v>200.67779999999999</v>
      </c>
      <c r="L31" s="71">
        <f>+NOA!$S32</f>
        <v>195.48296236588345</v>
      </c>
      <c r="M31" s="179">
        <f>+[1]IPCse!$DG33</f>
        <v>194.8297956713092</v>
      </c>
      <c r="N31" s="71">
        <f>+NEA!$P32</f>
        <v>201.5779</v>
      </c>
      <c r="O31" s="71">
        <f>+NEA!$S32</f>
        <v>194.22751885471027</v>
      </c>
      <c r="P31" s="179">
        <f>+[1]IPCse!$DH33</f>
        <v>193.54890055089697</v>
      </c>
      <c r="Q31" s="71">
        <f>+CUY!$P32</f>
        <v>204.55940000000001</v>
      </c>
      <c r="R31" s="71">
        <f>+CUY!$S32</f>
        <v>196.2888906058339</v>
      </c>
      <c r="S31" s="179">
        <f>+[1]IPCse!$DI33</f>
        <v>195.60129089866487</v>
      </c>
      <c r="T31" s="71">
        <f>+PAT!$P32</f>
        <v>199.64269999999999</v>
      </c>
      <c r="U31" s="71">
        <f>+PAT!$S32</f>
        <v>190.31147633127168</v>
      </c>
      <c r="V31" s="179">
        <f>+[1]IPCse!$DJ33</f>
        <v>190.69182751009978</v>
      </c>
      <c r="X31" s="164">
        <f t="shared" si="18"/>
        <v>4.5794531676518924E-2</v>
      </c>
      <c r="Y31" s="164">
        <f t="shared" si="19"/>
        <v>4.925625134936884E-2</v>
      </c>
      <c r="Z31" s="181">
        <f t="shared" si="20"/>
        <v>4.1975317069248064E-2</v>
      </c>
      <c r="AA31" s="164">
        <f t="shared" si="21"/>
        <v>4.2874404674922317E-2</v>
      </c>
      <c r="AB31" s="164">
        <f t="shared" si="22"/>
        <v>4.8774709344600264E-2</v>
      </c>
      <c r="AC31" s="181">
        <f t="shared" si="23"/>
        <v>4.1045719805675729E-2</v>
      </c>
      <c r="AD31" s="164">
        <f t="shared" si="24"/>
        <v>4.7486207006334435E-2</v>
      </c>
      <c r="AE31" s="164">
        <f t="shared" si="25"/>
        <v>4.9292123369247376E-2</v>
      </c>
      <c r="AF31" s="181">
        <f t="shared" si="26"/>
        <v>4.205224190794965E-2</v>
      </c>
      <c r="AG31" s="164">
        <f t="shared" si="27"/>
        <v>5.0582203147592875E-2</v>
      </c>
      <c r="AH31" s="164">
        <f t="shared" si="28"/>
        <v>4.6984772753962734E-2</v>
      </c>
      <c r="AI31" s="181">
        <f t="shared" si="29"/>
        <v>4.1118079432284738E-2</v>
      </c>
      <c r="AJ31" s="164">
        <f t="shared" si="30"/>
        <v>4.9855368651090082E-2</v>
      </c>
      <c r="AK31" s="164">
        <f t="shared" si="31"/>
        <v>5.0600039377817652E-2</v>
      </c>
      <c r="AL31" s="181">
        <f t="shared" si="32"/>
        <v>4.7947968742906077E-2</v>
      </c>
      <c r="AM31" s="164">
        <f t="shared" si="33"/>
        <v>5.0343303476987566E-2</v>
      </c>
      <c r="AN31" s="164">
        <f t="shared" si="34"/>
        <v>5.1763813976493322E-2</v>
      </c>
      <c r="AO31" s="181">
        <f t="shared" si="35"/>
        <v>4.5336183021519982E-2</v>
      </c>
      <c r="AP31" s="164">
        <f t="shared" si="36"/>
        <v>4.5293520147440702E-2</v>
      </c>
      <c r="AQ31" s="164">
        <f t="shared" si="37"/>
        <v>4.6331209901105286E-2</v>
      </c>
      <c r="AR31" s="181">
        <f t="shared" si="38"/>
        <v>4.2152220427397857E-2</v>
      </c>
      <c r="AT31" s="24">
        <f t="shared" si="4"/>
        <v>4.925625134936884E-2</v>
      </c>
      <c r="AU31" s="24">
        <f t="shared" si="5"/>
        <v>4.1975317069248064E-2</v>
      </c>
      <c r="AV31" s="24">
        <f t="shared" si="39"/>
        <v>7.2809342801207766E-3</v>
      </c>
      <c r="AW31" s="24">
        <f t="shared" si="6"/>
        <v>4.8774709344600264E-2</v>
      </c>
      <c r="AX31" s="24">
        <f t="shared" si="7"/>
        <v>4.1045719805675729E-2</v>
      </c>
      <c r="AY31" s="24">
        <f t="shared" si="40"/>
        <v>7.7289895389245356E-3</v>
      </c>
      <c r="AZ31" s="24">
        <f t="shared" si="8"/>
        <v>4.9292123369247376E-2</v>
      </c>
      <c r="BA31" s="24">
        <f t="shared" si="9"/>
        <v>4.205224190794965E-2</v>
      </c>
      <c r="BB31" s="24">
        <f t="shared" si="41"/>
        <v>7.2398814612977258E-3</v>
      </c>
      <c r="BC31" s="24">
        <f t="shared" si="10"/>
        <v>5.0582203147592875E-2</v>
      </c>
      <c r="BD31" s="24">
        <f t="shared" si="11"/>
        <v>4.1118079432284738E-2</v>
      </c>
      <c r="BE31" s="24">
        <f t="shared" si="42"/>
        <v>9.464123715308137E-3</v>
      </c>
      <c r="BF31" s="24">
        <f t="shared" si="12"/>
        <v>5.0600039377817652E-2</v>
      </c>
      <c r="BG31" s="24">
        <f t="shared" si="13"/>
        <v>4.7947968742906077E-2</v>
      </c>
      <c r="BH31" s="24">
        <f t="shared" si="43"/>
        <v>2.6520706349115741E-3</v>
      </c>
      <c r="BI31" s="24">
        <f t="shared" si="14"/>
        <v>5.1763813976493322E-2</v>
      </c>
      <c r="BJ31" s="24">
        <f t="shared" si="15"/>
        <v>4.5336183021519982E-2</v>
      </c>
      <c r="BK31" s="24">
        <f t="shared" si="44"/>
        <v>6.4276309549733401E-3</v>
      </c>
      <c r="BL31" s="24">
        <f t="shared" si="16"/>
        <v>4.6331209901105286E-2</v>
      </c>
      <c r="BM31" s="24">
        <f t="shared" si="17"/>
        <v>4.2152220427397857E-2</v>
      </c>
      <c r="BN31" s="24">
        <f t="shared" si="45"/>
        <v>4.1789894737074285E-3</v>
      </c>
    </row>
    <row r="32" spans="1:66" x14ac:dyDescent="0.25">
      <c r="A32" s="35">
        <f>+NAC!A33</f>
        <v>43556</v>
      </c>
      <c r="B32" s="71">
        <f>+NAC!P33</f>
        <v>207.71789999999999</v>
      </c>
      <c r="C32" s="71">
        <f>+NAC!S33</f>
        <v>201.68295296611657</v>
      </c>
      <c r="D32" s="179">
        <f>+[1]IPCse!$DK34</f>
        <v>200.91584444261619</v>
      </c>
      <c r="E32" s="71">
        <f>+GBA!$P33</f>
        <v>206.49350000000001</v>
      </c>
      <c r="F32" s="71">
        <f>+GBA!$S33</f>
        <v>201.34231956727734</v>
      </c>
      <c r="G32" s="179">
        <f>+[1]IPCse!$DE34</f>
        <v>201.07282170356899</v>
      </c>
      <c r="H32" s="71">
        <f>+PAM!$P33</f>
        <v>208.4341</v>
      </c>
      <c r="I32" s="71">
        <f>+PAM!$S33</f>
        <v>201.95476555864698</v>
      </c>
      <c r="J32" s="179">
        <f>+[1]IPCse!$DF34</f>
        <v>200.82119048055554</v>
      </c>
      <c r="K32" s="71">
        <f>+NOA!$P33</f>
        <v>208.36760000000001</v>
      </c>
      <c r="L32" s="71">
        <f>+NOA!$S33</f>
        <v>202.23249584408529</v>
      </c>
      <c r="M32" s="179">
        <f>+[1]IPCse!$DG34</f>
        <v>201.19234289871989</v>
      </c>
      <c r="N32" s="71">
        <f>+NEA!$P33</f>
        <v>209.40350000000001</v>
      </c>
      <c r="O32" s="71">
        <f>+NEA!$S33</f>
        <v>201.56373489425977</v>
      </c>
      <c r="P32" s="179">
        <f>+[1]IPCse!$DH34</f>
        <v>201.28768169761474</v>
      </c>
      <c r="Q32" s="71">
        <f>+CUY!$P33</f>
        <v>211.5599</v>
      </c>
      <c r="R32" s="71">
        <f>+CUY!$S33</f>
        <v>202.79636596858634</v>
      </c>
      <c r="S32" s="179">
        <f>+[1]IPCse!$DI34</f>
        <v>201.8909500869926</v>
      </c>
      <c r="T32" s="71">
        <f>+PAT!$P33</f>
        <v>207.39400000000001</v>
      </c>
      <c r="U32" s="71">
        <f>+PAT!$S33</f>
        <v>197.86919164278171</v>
      </c>
      <c r="V32" s="179">
        <f>+[1]IPCse!$DJ34</f>
        <v>198.20111842077443</v>
      </c>
      <c r="X32" s="164">
        <f t="shared" si="18"/>
        <v>3.7670642645937003E-2</v>
      </c>
      <c r="Y32" s="164">
        <f t="shared" si="19"/>
        <v>3.4256953784773669E-2</v>
      </c>
      <c r="Z32" s="181">
        <f t="shared" si="20"/>
        <v>3.386524285582726E-2</v>
      </c>
      <c r="AA32" s="164">
        <f t="shared" si="21"/>
        <v>3.7077829491002356E-2</v>
      </c>
      <c r="AB32" s="164">
        <f t="shared" si="22"/>
        <v>3.2208656939924918E-2</v>
      </c>
      <c r="AC32" s="181">
        <f t="shared" si="23"/>
        <v>3.2643089202905706E-2</v>
      </c>
      <c r="AD32" s="164">
        <f t="shared" si="24"/>
        <v>3.8539247521042652E-2</v>
      </c>
      <c r="AE32" s="164">
        <f t="shared" si="25"/>
        <v>3.6104072574060009E-2</v>
      </c>
      <c r="AF32" s="181">
        <f t="shared" si="26"/>
        <v>3.4443219306688366E-2</v>
      </c>
      <c r="AG32" s="164">
        <f t="shared" si="27"/>
        <v>3.8319136446582691E-2</v>
      </c>
      <c r="AH32" s="164">
        <f t="shared" si="28"/>
        <v>3.4527476955095393E-2</v>
      </c>
      <c r="AI32" s="181">
        <f t="shared" si="29"/>
        <v>3.2656951702319414E-2</v>
      </c>
      <c r="AJ32" s="164">
        <f t="shared" si="30"/>
        <v>3.8821716071057333E-2</v>
      </c>
      <c r="AK32" s="164">
        <f t="shared" si="31"/>
        <v>3.7771249320428524E-2</v>
      </c>
      <c r="AL32" s="181">
        <f t="shared" si="32"/>
        <v>3.9983596521039111E-2</v>
      </c>
      <c r="AM32" s="164">
        <f t="shared" si="33"/>
        <v>3.4222333464020593E-2</v>
      </c>
      <c r="AN32" s="164">
        <f t="shared" si="34"/>
        <v>3.3152540333115654E-2</v>
      </c>
      <c r="AO32" s="181">
        <f t="shared" si="35"/>
        <v>3.2155509605436228E-2</v>
      </c>
      <c r="AP32" s="164">
        <f t="shared" si="36"/>
        <v>3.882586240318342E-2</v>
      </c>
      <c r="AQ32" s="164">
        <f t="shared" si="37"/>
        <v>3.9712346607802429E-2</v>
      </c>
      <c r="AR32" s="181">
        <f t="shared" si="38"/>
        <v>3.9379196312316678E-2</v>
      </c>
      <c r="AT32" s="24">
        <f t="shared" si="4"/>
        <v>3.7670642645937003E-2</v>
      </c>
      <c r="AU32" s="24">
        <f t="shared" si="5"/>
        <v>3.386524285582726E-2</v>
      </c>
      <c r="AV32" s="24">
        <f t="shared" si="39"/>
        <v>3.8053997901097425E-3</v>
      </c>
      <c r="AW32" s="24">
        <f t="shared" si="6"/>
        <v>3.7077829491002356E-2</v>
      </c>
      <c r="AX32" s="24">
        <f t="shared" si="7"/>
        <v>3.2208656939924918E-2</v>
      </c>
      <c r="AY32" s="24">
        <f t="shared" si="40"/>
        <v>4.8691725510774386E-3</v>
      </c>
      <c r="AZ32" s="24">
        <f t="shared" si="8"/>
        <v>3.8539247521042652E-2</v>
      </c>
      <c r="BA32" s="24">
        <f t="shared" si="9"/>
        <v>3.4443219306688366E-2</v>
      </c>
      <c r="BB32" s="24">
        <f t="shared" si="41"/>
        <v>4.0960282143542859E-3</v>
      </c>
      <c r="BC32" s="24">
        <f t="shared" si="10"/>
        <v>3.8319136446582691E-2</v>
      </c>
      <c r="BD32" s="24">
        <f t="shared" si="11"/>
        <v>3.2656951702319414E-2</v>
      </c>
      <c r="BE32" s="24">
        <f t="shared" si="42"/>
        <v>5.6621847442632767E-3</v>
      </c>
      <c r="BF32" s="24">
        <f t="shared" si="12"/>
        <v>3.9983596521039111E-2</v>
      </c>
      <c r="BG32" s="24">
        <f t="shared" si="13"/>
        <v>3.7771249320428524E-2</v>
      </c>
      <c r="BH32" s="24">
        <f t="shared" si="43"/>
        <v>2.2123472006105871E-3</v>
      </c>
      <c r="BI32" s="24">
        <f t="shared" si="14"/>
        <v>3.4222333464020593E-2</v>
      </c>
      <c r="BJ32" s="24">
        <f t="shared" si="15"/>
        <v>3.2155509605436228E-2</v>
      </c>
      <c r="BK32" s="24">
        <f t="shared" si="44"/>
        <v>2.0668238585843657E-3</v>
      </c>
      <c r="BL32" s="24">
        <f t="shared" si="16"/>
        <v>3.9712346607802429E-2</v>
      </c>
      <c r="BM32" s="24">
        <f t="shared" si="17"/>
        <v>3.882586240318342E-2</v>
      </c>
      <c r="BN32" s="24">
        <f t="shared" si="45"/>
        <v>8.8648420461900912E-4</v>
      </c>
    </row>
    <row r="33" spans="1:66" x14ac:dyDescent="0.25">
      <c r="A33" s="35">
        <f>+NAC!A34</f>
        <v>43586</v>
      </c>
      <c r="B33" s="71">
        <f>+NAC!P34</f>
        <v>214.31819999999999</v>
      </c>
      <c r="C33" s="71">
        <f>+NAC!S34</f>
        <v>206.93543926398397</v>
      </c>
      <c r="D33" s="179">
        <f>+[1]IPCse!$DK35</f>
        <v>207.03640445811021</v>
      </c>
      <c r="E33" s="71">
        <f>+GBA!$P34</f>
        <v>213.23330000000001</v>
      </c>
      <c r="F33" s="71">
        <f>+GBA!$S34</f>
        <v>206.52534785217946</v>
      </c>
      <c r="G33" s="179">
        <f>+[1]IPCse!$DE35</f>
        <v>207.31160240980662</v>
      </c>
      <c r="H33" s="71">
        <f>+PAM!$P34</f>
        <v>215.07429999999999</v>
      </c>
      <c r="I33" s="71">
        <f>+PAM!$S34</f>
        <v>207.10329481622492</v>
      </c>
      <c r="J33" s="179">
        <f>+[1]IPCse!$DF35</f>
        <v>206.61780324840635</v>
      </c>
      <c r="K33" s="71">
        <f>+NOA!$P34</f>
        <v>214.31979999999999</v>
      </c>
      <c r="L33" s="71">
        <f>+NOA!$S34</f>
        <v>207.73924514464213</v>
      </c>
      <c r="M33" s="179">
        <f>+[1]IPCse!$DG35</f>
        <v>207.56776868276904</v>
      </c>
      <c r="N33" s="71">
        <f>+NEA!$P34</f>
        <v>215.25899999999999</v>
      </c>
      <c r="O33" s="71">
        <f>+NEA!$S34</f>
        <v>206.18711586102714</v>
      </c>
      <c r="P33" s="179">
        <f>+[1]IPCse!$DH35</f>
        <v>206.68900660034942</v>
      </c>
      <c r="Q33" s="71">
        <f>+CUY!$P34</f>
        <v>218.2047</v>
      </c>
      <c r="R33" s="71">
        <f>+CUY!$S34</f>
        <v>208.31301108451754</v>
      </c>
      <c r="S33" s="179">
        <f>+[1]IPCse!$DI35</f>
        <v>208.44419372681742</v>
      </c>
      <c r="T33" s="71">
        <f>+PAT!$P34</f>
        <v>213.99940000000001</v>
      </c>
      <c r="U33" s="71">
        <f>+PAT!$S34</f>
        <v>204.45697162467948</v>
      </c>
      <c r="V33" s="179">
        <f>+[1]IPCse!$DJ35</f>
        <v>205.42535695667533</v>
      </c>
      <c r="X33" s="164">
        <f t="shared" si="18"/>
        <v>3.1775306798306868E-2</v>
      </c>
      <c r="Y33" s="164">
        <f t="shared" si="19"/>
        <v>2.6043283384242333E-2</v>
      </c>
      <c r="Z33" s="181">
        <f t="shared" si="20"/>
        <v>3.0463301848959512E-2</v>
      </c>
      <c r="AA33" s="164">
        <f t="shared" si="21"/>
        <v>3.2639284045260508E-2</v>
      </c>
      <c r="AB33" s="164">
        <f t="shared" si="22"/>
        <v>2.574236899645066E-2</v>
      </c>
      <c r="AC33" s="181">
        <f t="shared" si="23"/>
        <v>3.1027468821396065E-2</v>
      </c>
      <c r="AD33" s="164">
        <f t="shared" si="24"/>
        <v>3.1857551139664819E-2</v>
      </c>
      <c r="AE33" s="164">
        <f t="shared" si="25"/>
        <v>2.5493477429641587E-2</v>
      </c>
      <c r="AF33" s="181">
        <f t="shared" si="26"/>
        <v>2.8864547381577621E-2</v>
      </c>
      <c r="AG33" s="164">
        <f t="shared" si="27"/>
        <v>2.8565861487102495E-2</v>
      </c>
      <c r="AH33" s="164">
        <f t="shared" si="28"/>
        <v>2.7229794487639403E-2</v>
      </c>
      <c r="AI33" s="181">
        <f t="shared" si="29"/>
        <v>3.1688212842466479E-2</v>
      </c>
      <c r="AJ33" s="164">
        <f t="shared" si="30"/>
        <v>2.7962760889860938E-2</v>
      </c>
      <c r="AK33" s="164">
        <f t="shared" si="31"/>
        <v>2.2937563491730373E-2</v>
      </c>
      <c r="AL33" s="181">
        <f t="shared" si="32"/>
        <v>2.6833857179838994E-2</v>
      </c>
      <c r="AM33" s="164">
        <f t="shared" si="33"/>
        <v>3.1408598699470103E-2</v>
      </c>
      <c r="AN33" s="164">
        <f t="shared" si="34"/>
        <v>2.7202879546597725E-2</v>
      </c>
      <c r="AO33" s="181">
        <f t="shared" si="35"/>
        <v>3.2459323397116657E-2</v>
      </c>
      <c r="AP33" s="164">
        <f t="shared" si="36"/>
        <v>3.1849523129888091E-2</v>
      </c>
      <c r="AQ33" s="164">
        <f t="shared" si="37"/>
        <v>3.3293611436947979E-2</v>
      </c>
      <c r="AR33" s="181">
        <f t="shared" si="38"/>
        <v>3.6449030123856696E-2</v>
      </c>
      <c r="AT33" s="24">
        <f t="shared" si="4"/>
        <v>3.1775306798306868E-2</v>
      </c>
      <c r="AU33" s="24">
        <f t="shared" si="5"/>
        <v>2.6043283384242333E-2</v>
      </c>
      <c r="AV33" s="24">
        <f t="shared" si="39"/>
        <v>5.7320234140645354E-3</v>
      </c>
      <c r="AW33" s="24">
        <f t="shared" si="6"/>
        <v>3.2639284045260508E-2</v>
      </c>
      <c r="AX33" s="24">
        <f t="shared" si="7"/>
        <v>2.574236899645066E-2</v>
      </c>
      <c r="AY33" s="24">
        <f t="shared" si="40"/>
        <v>6.8969150488098485E-3</v>
      </c>
      <c r="AZ33" s="24">
        <f t="shared" si="8"/>
        <v>3.1857551139664819E-2</v>
      </c>
      <c r="BA33" s="24">
        <f t="shared" si="9"/>
        <v>2.5493477429641587E-2</v>
      </c>
      <c r="BB33" s="24">
        <f t="shared" si="41"/>
        <v>6.3640737100232325E-3</v>
      </c>
      <c r="BC33" s="24">
        <f t="shared" si="10"/>
        <v>3.1688212842466479E-2</v>
      </c>
      <c r="BD33" s="24">
        <f t="shared" si="11"/>
        <v>2.7229794487639403E-2</v>
      </c>
      <c r="BE33" s="24">
        <f t="shared" si="42"/>
        <v>4.4584183548270762E-3</v>
      </c>
      <c r="BF33" s="24">
        <f t="shared" si="12"/>
        <v>2.7962760889860938E-2</v>
      </c>
      <c r="BG33" s="24">
        <f t="shared" si="13"/>
        <v>2.2937563491730373E-2</v>
      </c>
      <c r="BH33" s="24">
        <f t="shared" si="43"/>
        <v>5.0251973981305653E-3</v>
      </c>
      <c r="BI33" s="24">
        <f t="shared" si="14"/>
        <v>3.2459323397116657E-2</v>
      </c>
      <c r="BJ33" s="24">
        <f t="shared" si="15"/>
        <v>2.7202879546597725E-2</v>
      </c>
      <c r="BK33" s="24">
        <f t="shared" si="44"/>
        <v>5.2564438505189326E-3</v>
      </c>
      <c r="BL33" s="24">
        <f t="shared" si="16"/>
        <v>3.6449030123856696E-2</v>
      </c>
      <c r="BM33" s="24">
        <f t="shared" si="17"/>
        <v>3.1849523129888091E-2</v>
      </c>
      <c r="BN33" s="24">
        <f t="shared" si="45"/>
        <v>4.5995069939686051E-3</v>
      </c>
    </row>
    <row r="34" spans="1:66" x14ac:dyDescent="0.25">
      <c r="A34" s="35">
        <f>+NAC!A35</f>
        <v>43617</v>
      </c>
      <c r="B34" s="71">
        <f>+NAC!P35</f>
        <v>220.17250000000001</v>
      </c>
      <c r="C34" s="71">
        <f>+NAC!S35</f>
        <v>212.42814996215185</v>
      </c>
      <c r="D34" s="179">
        <f>+[1]IPCse!$DK36</f>
        <v>212.84761226120267</v>
      </c>
      <c r="E34" s="71">
        <f>+GBA!$P35</f>
        <v>218.77780000000001</v>
      </c>
      <c r="F34" s="71">
        <f>+GBA!$S35</f>
        <v>211.63367631080231</v>
      </c>
      <c r="G34" s="179">
        <f>+[1]IPCse!$DE36</f>
        <v>212.49955420427111</v>
      </c>
      <c r="H34" s="71">
        <f>+PAM!$P35</f>
        <v>221.14529999999999</v>
      </c>
      <c r="I34" s="71">
        <f>+PAM!$S35</f>
        <v>212.87898960316301</v>
      </c>
      <c r="J34" s="179">
        <f>+[1]IPCse!$DF36</f>
        <v>213.02735733164113</v>
      </c>
      <c r="K34" s="71">
        <f>+NOA!$P35</f>
        <v>220.75729999999999</v>
      </c>
      <c r="L34" s="71">
        <f>+NOA!$S35</f>
        <v>213.58602312915929</v>
      </c>
      <c r="M34" s="179">
        <f>+[1]IPCse!$DG36</f>
        <v>213.91534738984677</v>
      </c>
      <c r="N34" s="71">
        <f>+NEA!$P35</f>
        <v>221.56559999999999</v>
      </c>
      <c r="O34" s="71">
        <f>+NEA!$S35</f>
        <v>211.95731005218346</v>
      </c>
      <c r="P34" s="179">
        <f>+[1]IPCse!$DH36</f>
        <v>213.3840128629609</v>
      </c>
      <c r="Q34" s="71">
        <f>+CUY!$P35</f>
        <v>224.08879999999999</v>
      </c>
      <c r="R34" s="71">
        <f>+CUY!$S35</f>
        <v>213.68956910994763</v>
      </c>
      <c r="S34" s="179">
        <f>+[1]IPCse!$DI36</f>
        <v>214.06006736478056</v>
      </c>
      <c r="T34" s="71">
        <f>+PAT!$P35</f>
        <v>219.92080000000001</v>
      </c>
      <c r="U34" s="71">
        <f>+PAT!$S35</f>
        <v>210.20625718811286</v>
      </c>
      <c r="V34" s="179">
        <f>+[1]IPCse!$DJ36</f>
        <v>211.39390714289013</v>
      </c>
      <c r="X34" s="164">
        <f t="shared" si="18"/>
        <v>2.7315925572350075E-2</v>
      </c>
      <c r="Y34" s="164">
        <f t="shared" si="19"/>
        <v>2.6543112758762089E-2</v>
      </c>
      <c r="Z34" s="181">
        <f t="shared" si="20"/>
        <v>2.8068531320868395E-2</v>
      </c>
      <c r="AA34" s="164">
        <f t="shared" si="21"/>
        <v>2.6002036267318562E-2</v>
      </c>
      <c r="AB34" s="164">
        <f t="shared" si="22"/>
        <v>2.473463190716485E-2</v>
      </c>
      <c r="AC34" s="181">
        <f t="shared" si="23"/>
        <v>2.5024898433851916E-2</v>
      </c>
      <c r="AD34" s="164">
        <f t="shared" si="24"/>
        <v>2.8227454419240239E-2</v>
      </c>
      <c r="AE34" s="164">
        <f t="shared" si="25"/>
        <v>2.7887990831160892E-2</v>
      </c>
      <c r="AF34" s="181">
        <f t="shared" si="26"/>
        <v>3.1021305920714282E-2</v>
      </c>
      <c r="AG34" s="164">
        <f t="shared" si="27"/>
        <v>3.0036888798888439E-2</v>
      </c>
      <c r="AH34" s="164">
        <f t="shared" si="28"/>
        <v>2.8144792672401664E-2</v>
      </c>
      <c r="AI34" s="181">
        <f t="shared" si="29"/>
        <v>3.0580753203446109E-2</v>
      </c>
      <c r="AJ34" s="164">
        <f t="shared" si="30"/>
        <v>2.9297729711649678E-2</v>
      </c>
      <c r="AK34" s="164">
        <f t="shared" si="31"/>
        <v>2.7985231604119809E-2</v>
      </c>
      <c r="AL34" s="181">
        <f t="shared" si="32"/>
        <v>3.2391690166457821E-2</v>
      </c>
      <c r="AM34" s="164">
        <f t="shared" si="33"/>
        <v>2.6965963611232935E-2</v>
      </c>
      <c r="AN34" s="164">
        <f t="shared" si="34"/>
        <v>2.5809996204455565E-2</v>
      </c>
      <c r="AO34" s="181">
        <f t="shared" si="35"/>
        <v>2.6941856894911576E-2</v>
      </c>
      <c r="AP34" s="164">
        <f t="shared" si="36"/>
        <v>2.7670171037862845E-2</v>
      </c>
      <c r="AQ34" s="164">
        <f t="shared" si="37"/>
        <v>2.8119782454703035E-2</v>
      </c>
      <c r="AR34" s="181">
        <f t="shared" si="38"/>
        <v>2.9054593233461379E-2</v>
      </c>
      <c r="AT34" s="24">
        <f t="shared" si="4"/>
        <v>2.8068531320868395E-2</v>
      </c>
      <c r="AU34" s="24">
        <f t="shared" si="5"/>
        <v>2.6543112758762089E-2</v>
      </c>
      <c r="AV34" s="24">
        <f t="shared" si="39"/>
        <v>1.5254185621063066E-3</v>
      </c>
      <c r="AW34" s="24">
        <f t="shared" si="6"/>
        <v>2.6002036267318562E-2</v>
      </c>
      <c r="AX34" s="24">
        <f t="shared" si="7"/>
        <v>2.473463190716485E-2</v>
      </c>
      <c r="AY34" s="24">
        <f t="shared" si="40"/>
        <v>1.2674043601537122E-3</v>
      </c>
      <c r="AZ34" s="24">
        <f t="shared" si="8"/>
        <v>3.1021305920714282E-2</v>
      </c>
      <c r="BA34" s="24">
        <f t="shared" si="9"/>
        <v>2.7887990831160892E-2</v>
      </c>
      <c r="BB34" s="24">
        <f t="shared" si="41"/>
        <v>3.1333150895533901E-3</v>
      </c>
      <c r="BC34" s="24">
        <f t="shared" si="10"/>
        <v>3.0580753203446109E-2</v>
      </c>
      <c r="BD34" s="24">
        <f t="shared" si="11"/>
        <v>2.8144792672401664E-2</v>
      </c>
      <c r="BE34" s="24">
        <f t="shared" si="42"/>
        <v>2.4359605310444454E-3</v>
      </c>
      <c r="BF34" s="24">
        <f t="shared" si="12"/>
        <v>3.2391690166457821E-2</v>
      </c>
      <c r="BG34" s="24">
        <f t="shared" si="13"/>
        <v>2.7985231604119809E-2</v>
      </c>
      <c r="BH34" s="24">
        <f t="shared" si="43"/>
        <v>4.4064585623380115E-3</v>
      </c>
      <c r="BI34" s="24">
        <f t="shared" si="14"/>
        <v>2.6965963611232935E-2</v>
      </c>
      <c r="BJ34" s="24">
        <f t="shared" si="15"/>
        <v>2.5809996204455565E-2</v>
      </c>
      <c r="BK34" s="24">
        <f t="shared" si="44"/>
        <v>1.1559674067773695E-3</v>
      </c>
      <c r="BL34" s="24">
        <f t="shared" si="16"/>
        <v>2.9054593233461379E-2</v>
      </c>
      <c r="BM34" s="24">
        <f t="shared" si="17"/>
        <v>2.7670171037862845E-2</v>
      </c>
      <c r="BN34" s="24">
        <f t="shared" si="45"/>
        <v>1.3844221955985336E-3</v>
      </c>
    </row>
    <row r="35" spans="1:66" x14ac:dyDescent="0.25">
      <c r="A35" s="35">
        <f>+NAC!A36</f>
        <v>43647</v>
      </c>
      <c r="B35" s="71">
        <f>+NAC!P36</f>
        <v>224.90110000000001</v>
      </c>
      <c r="C35" s="71">
        <f>+NAC!S36</f>
        <v>217.22541906073249</v>
      </c>
      <c r="D35" s="179">
        <f>+[1]IPCse!$DK37</f>
        <v>218.41493983202645</v>
      </c>
      <c r="E35" s="71">
        <f>+GBA!$P36</f>
        <v>223.40539999999999</v>
      </c>
      <c r="F35" s="71">
        <f>+GBA!$S36</f>
        <v>216.6802627605812</v>
      </c>
      <c r="G35" s="179">
        <f>+[1]IPCse!$DE37</f>
        <v>218.16219717157699</v>
      </c>
      <c r="H35" s="71">
        <f>+PAM!$P36</f>
        <v>225.80779999999999</v>
      </c>
      <c r="I35" s="71">
        <f>+PAM!$S36</f>
        <v>217.3829882706107</v>
      </c>
      <c r="J35" s="179">
        <f>+[1]IPCse!$DF37</f>
        <v>218.63914545935248</v>
      </c>
      <c r="K35" s="71">
        <f>+NOA!$P36</f>
        <v>225.60990000000001</v>
      </c>
      <c r="L35" s="71">
        <f>+NOA!$S36</f>
        <v>217.6359309792204</v>
      </c>
      <c r="M35" s="179">
        <f>+[1]IPCse!$DG37</f>
        <v>218.98080570372375</v>
      </c>
      <c r="N35" s="71">
        <f>+NEA!$P36</f>
        <v>226.04730000000001</v>
      </c>
      <c r="O35" s="71">
        <f>+NEA!$S36</f>
        <v>216.11523312276842</v>
      </c>
      <c r="P35" s="179">
        <f>+[1]IPCse!$DH37</f>
        <v>218.3039743434459</v>
      </c>
      <c r="Q35" s="71">
        <f>+CUY!$P36</f>
        <v>229.71199999999999</v>
      </c>
      <c r="R35" s="71">
        <f>+CUY!$S36</f>
        <v>218.91137477935678</v>
      </c>
      <c r="S35" s="179">
        <f>+[1]IPCse!$DI37</f>
        <v>219.71465207308853</v>
      </c>
      <c r="T35" s="71">
        <f>+PAT!$P36</f>
        <v>225.18690000000001</v>
      </c>
      <c r="U35" s="71">
        <f>+PAT!$S36</f>
        <v>215.79323552572038</v>
      </c>
      <c r="V35" s="179">
        <f>+[1]IPCse!$DJ37</f>
        <v>216.99244792645047</v>
      </c>
      <c r="X35" s="164">
        <f t="shared" si="18"/>
        <v>2.1476796602663883E-2</v>
      </c>
      <c r="Y35" s="164">
        <f t="shared" si="19"/>
        <v>2.2583019714832453E-2</v>
      </c>
      <c r="Z35" s="181">
        <f t="shared" si="20"/>
        <v>2.6156401341216995E-2</v>
      </c>
      <c r="AA35" s="164">
        <f t="shared" si="21"/>
        <v>2.1152054733158288E-2</v>
      </c>
      <c r="AB35" s="164">
        <f t="shared" si="22"/>
        <v>2.3845857321721953E-2</v>
      </c>
      <c r="AC35" s="181">
        <f t="shared" si="23"/>
        <v>2.6647787514238797E-2</v>
      </c>
      <c r="AD35" s="164">
        <f t="shared" si="24"/>
        <v>2.1083423432467274E-2</v>
      </c>
      <c r="AE35" s="164">
        <f t="shared" si="25"/>
        <v>2.1157553762556791E-2</v>
      </c>
      <c r="AF35" s="181">
        <f t="shared" si="26"/>
        <v>2.6343039682809044E-2</v>
      </c>
      <c r="AG35" s="164">
        <f t="shared" si="27"/>
        <v>2.1981606044285007E-2</v>
      </c>
      <c r="AH35" s="164">
        <f t="shared" si="28"/>
        <v>1.8961483484394748E-2</v>
      </c>
      <c r="AI35" s="181">
        <f t="shared" si="29"/>
        <v>2.3679733014412951E-2</v>
      </c>
      <c r="AJ35" s="164">
        <f t="shared" si="30"/>
        <v>2.0227417974631567E-2</v>
      </c>
      <c r="AK35" s="164">
        <f t="shared" si="31"/>
        <v>1.9616794861008868E-2</v>
      </c>
      <c r="AL35" s="181">
        <f t="shared" si="32"/>
        <v>2.3056842049571369E-2</v>
      </c>
      <c r="AM35" s="164">
        <f t="shared" si="33"/>
        <v>2.5093623599216075E-2</v>
      </c>
      <c r="AN35" s="164">
        <f t="shared" si="34"/>
        <v>2.4436408810962762E-2</v>
      </c>
      <c r="AO35" s="181">
        <f t="shared" si="35"/>
        <v>2.6415878393011738E-2</v>
      </c>
      <c r="AP35" s="164">
        <f t="shared" si="36"/>
        <v>2.3945438539692443E-2</v>
      </c>
      <c r="AQ35" s="164">
        <f t="shared" si="37"/>
        <v>2.6578553903881863E-2</v>
      </c>
      <c r="AR35" s="181">
        <f t="shared" si="38"/>
        <v>2.6483926898498655E-2</v>
      </c>
      <c r="AT35" s="24">
        <f t="shared" si="4"/>
        <v>2.6156401341216995E-2</v>
      </c>
      <c r="AU35" s="24">
        <f t="shared" si="5"/>
        <v>2.1476796602663883E-2</v>
      </c>
      <c r="AV35" s="24">
        <f t="shared" si="39"/>
        <v>4.6796047385531114E-3</v>
      </c>
      <c r="AW35" s="24">
        <f t="shared" si="6"/>
        <v>2.6647787514238797E-2</v>
      </c>
      <c r="AX35" s="24">
        <f t="shared" si="7"/>
        <v>2.1152054733158288E-2</v>
      </c>
      <c r="AY35" s="24">
        <f t="shared" si="40"/>
        <v>5.495732781080509E-3</v>
      </c>
      <c r="AZ35" s="24">
        <f t="shared" si="8"/>
        <v>2.6343039682809044E-2</v>
      </c>
      <c r="BA35" s="24">
        <f t="shared" si="9"/>
        <v>2.1083423432467274E-2</v>
      </c>
      <c r="BB35" s="24">
        <f t="shared" si="41"/>
        <v>5.2596162503417698E-3</v>
      </c>
      <c r="BC35" s="24">
        <f t="shared" si="10"/>
        <v>2.3679733014412951E-2</v>
      </c>
      <c r="BD35" s="24">
        <f t="shared" si="11"/>
        <v>1.8961483484394748E-2</v>
      </c>
      <c r="BE35" s="24">
        <f t="shared" si="42"/>
        <v>4.7182495300182037E-3</v>
      </c>
      <c r="BF35" s="24">
        <f t="shared" si="12"/>
        <v>2.3056842049571369E-2</v>
      </c>
      <c r="BG35" s="24">
        <f t="shared" si="13"/>
        <v>1.9616794861008868E-2</v>
      </c>
      <c r="BH35" s="24">
        <f t="shared" si="43"/>
        <v>3.4400471885625006E-3</v>
      </c>
      <c r="BI35" s="24">
        <f t="shared" si="14"/>
        <v>2.6415878393011738E-2</v>
      </c>
      <c r="BJ35" s="24">
        <f t="shared" si="15"/>
        <v>2.4436408810962762E-2</v>
      </c>
      <c r="BK35" s="24">
        <f t="shared" si="44"/>
        <v>1.9794695820489761E-3</v>
      </c>
      <c r="BL35" s="24">
        <f t="shared" si="16"/>
        <v>2.6578553903881863E-2</v>
      </c>
      <c r="BM35" s="24">
        <f t="shared" si="17"/>
        <v>2.3945438539692443E-2</v>
      </c>
      <c r="BN35" s="24">
        <f t="shared" si="45"/>
        <v>2.63311536418942E-3</v>
      </c>
    </row>
    <row r="36" spans="1:66" x14ac:dyDescent="0.25">
      <c r="A36" s="35">
        <f>+NAC!A37</f>
        <v>43678</v>
      </c>
      <c r="B36" s="71">
        <f>+NAC!P37</f>
        <v>235.33170000000001</v>
      </c>
      <c r="C36" s="71">
        <f>+NAC!S37</f>
        <v>226.60897179999066</v>
      </c>
      <c r="D36" s="179">
        <f>+[1]IPCse!$DK38</f>
        <v>227.71767619764034</v>
      </c>
      <c r="E36" s="71">
        <f>+GBA!$P37</f>
        <v>234.0155</v>
      </c>
      <c r="F36" s="71">
        <f>+GBA!$S37</f>
        <v>225.98369371446623</v>
      </c>
      <c r="G36" s="179">
        <f>+[1]IPCse!$DE38</f>
        <v>227.30723685906921</v>
      </c>
      <c r="H36" s="71">
        <f>+PAM!$P37</f>
        <v>235.75909999999999</v>
      </c>
      <c r="I36" s="71">
        <f>+PAM!$S37</f>
        <v>226.28220431981259</v>
      </c>
      <c r="J36" s="179">
        <f>+[1]IPCse!$DF38</f>
        <v>227.79334724686726</v>
      </c>
      <c r="K36" s="71">
        <f>+NOA!$P37</f>
        <v>235.52449999999999</v>
      </c>
      <c r="L36" s="71">
        <f>+NOA!$S37</f>
        <v>228.05899865543932</v>
      </c>
      <c r="M36" s="179">
        <f>+[1]IPCse!$DG38</f>
        <v>229.10111494295901</v>
      </c>
      <c r="N36" s="71">
        <f>+NEA!$P37</f>
        <v>237.6189</v>
      </c>
      <c r="O36" s="71">
        <f>+NEA!$S37</f>
        <v>227.04289971161765</v>
      </c>
      <c r="P36" s="179">
        <f>+[1]IPCse!$DH38</f>
        <v>228.6186069485484</v>
      </c>
      <c r="Q36" s="71">
        <f>+CUY!$P37</f>
        <v>240.45400000000001</v>
      </c>
      <c r="R36" s="71">
        <f>+CUY!$S37</f>
        <v>229.35083513836946</v>
      </c>
      <c r="S36" s="179">
        <f>+[1]IPCse!$DI38</f>
        <v>230.03682884702962</v>
      </c>
      <c r="T36" s="71">
        <f>+PAT!$P37</f>
        <v>236.70529999999999</v>
      </c>
      <c r="U36" s="71">
        <f>+PAT!$S37</f>
        <v>225.2244271835873</v>
      </c>
      <c r="V36" s="179">
        <f>+[1]IPCse!$DJ38</f>
        <v>225.5628983207659</v>
      </c>
      <c r="X36" s="164">
        <f t="shared" si="18"/>
        <v>4.6378608197114257E-2</v>
      </c>
      <c r="Y36" s="164">
        <f t="shared" si="19"/>
        <v>4.3197305268563913E-2</v>
      </c>
      <c r="Z36" s="181">
        <f t="shared" si="20"/>
        <v>4.2592033185862688E-2</v>
      </c>
      <c r="AA36" s="164">
        <f t="shared" si="21"/>
        <v>4.749258522846822E-2</v>
      </c>
      <c r="AB36" s="164">
        <f t="shared" si="22"/>
        <v>4.293621779554857E-2</v>
      </c>
      <c r="AC36" s="181">
        <f t="shared" si="23"/>
        <v>4.1918534952689157E-2</v>
      </c>
      <c r="AD36" s="164">
        <f t="shared" si="24"/>
        <v>4.4069779697601286E-2</v>
      </c>
      <c r="AE36" s="164">
        <f t="shared" si="25"/>
        <v>4.0937959865211093E-2</v>
      </c>
      <c r="AF36" s="181">
        <f t="shared" si="26"/>
        <v>4.1868997284462361E-2</v>
      </c>
      <c r="AG36" s="164">
        <f t="shared" si="27"/>
        <v>4.3945766564321698E-2</v>
      </c>
      <c r="AH36" s="164">
        <f t="shared" si="28"/>
        <v>4.7892219034429973E-2</v>
      </c>
      <c r="AI36" s="181">
        <f t="shared" si="29"/>
        <v>4.6215508280336826E-2</v>
      </c>
      <c r="AJ36" s="164">
        <f t="shared" si="30"/>
        <v>5.1191056031193449E-2</v>
      </c>
      <c r="AK36" s="164">
        <f t="shared" si="31"/>
        <v>5.0564073762637385E-2</v>
      </c>
      <c r="AL36" s="181">
        <f t="shared" si="32"/>
        <v>4.724894558664805E-2</v>
      </c>
      <c r="AM36" s="164">
        <f t="shared" si="33"/>
        <v>4.6762903113463983E-2</v>
      </c>
      <c r="AN36" s="164">
        <f t="shared" si="34"/>
        <v>4.7688067235129861E-2</v>
      </c>
      <c r="AO36" s="181">
        <f t="shared" si="35"/>
        <v>4.6979919985069563E-2</v>
      </c>
      <c r="AP36" s="164">
        <f t="shared" si="36"/>
        <v>5.1150399956658266E-2</v>
      </c>
      <c r="AQ36" s="164">
        <f t="shared" si="37"/>
        <v>4.3704760415174349E-2</v>
      </c>
      <c r="AR36" s="181">
        <f t="shared" si="38"/>
        <v>3.949653767314687E-2</v>
      </c>
      <c r="AT36" s="24">
        <f t="shared" si="4"/>
        <v>4.6378608197114257E-2</v>
      </c>
      <c r="AU36" s="24">
        <f t="shared" si="5"/>
        <v>4.2592033185862688E-2</v>
      </c>
      <c r="AV36" s="24">
        <f t="shared" si="39"/>
        <v>3.7865750112515695E-3</v>
      </c>
      <c r="AW36" s="24">
        <f t="shared" si="6"/>
        <v>4.749258522846822E-2</v>
      </c>
      <c r="AX36" s="24">
        <f t="shared" si="7"/>
        <v>4.1918534952689157E-2</v>
      </c>
      <c r="AY36" s="24">
        <f t="shared" si="40"/>
        <v>5.5740502757790633E-3</v>
      </c>
      <c r="AZ36" s="24">
        <f t="shared" si="8"/>
        <v>4.4069779697601286E-2</v>
      </c>
      <c r="BA36" s="24">
        <f t="shared" si="9"/>
        <v>4.0937959865211093E-2</v>
      </c>
      <c r="BB36" s="24">
        <f t="shared" si="41"/>
        <v>3.1318198323901925E-3</v>
      </c>
      <c r="BC36" s="24">
        <f t="shared" si="10"/>
        <v>4.7892219034429973E-2</v>
      </c>
      <c r="BD36" s="24">
        <f t="shared" si="11"/>
        <v>4.3945766564321698E-2</v>
      </c>
      <c r="BE36" s="24">
        <f t="shared" si="42"/>
        <v>3.9464524701082748E-3</v>
      </c>
      <c r="BF36" s="24">
        <f t="shared" si="12"/>
        <v>5.1191056031193449E-2</v>
      </c>
      <c r="BG36" s="24">
        <f t="shared" si="13"/>
        <v>4.724894558664805E-2</v>
      </c>
      <c r="BH36" s="24">
        <f t="shared" si="43"/>
        <v>3.9421104445453992E-3</v>
      </c>
      <c r="BI36" s="24">
        <f t="shared" si="14"/>
        <v>4.7688067235129861E-2</v>
      </c>
      <c r="BJ36" s="24">
        <f t="shared" si="15"/>
        <v>4.6762903113463983E-2</v>
      </c>
      <c r="BK36" s="24">
        <f t="shared" si="44"/>
        <v>9.2516412166587791E-4</v>
      </c>
      <c r="BL36" s="24">
        <f t="shared" si="16"/>
        <v>5.1150399956658266E-2</v>
      </c>
      <c r="BM36" s="24">
        <f t="shared" si="17"/>
        <v>3.949653767314687E-2</v>
      </c>
      <c r="BN36" s="24">
        <f t="shared" si="45"/>
        <v>1.1653862283511396E-2</v>
      </c>
    </row>
    <row r="37" spans="1:66" x14ac:dyDescent="0.25">
      <c r="A37" s="35">
        <f>+NAC!A38</f>
        <v>43709</v>
      </c>
      <c r="B37" s="71">
        <f>+NAC!P38</f>
        <v>250.48179999999999</v>
      </c>
      <c r="C37" s="71">
        <f>+NAC!S38</f>
        <v>241.66817764894657</v>
      </c>
      <c r="D37" s="179">
        <f>+[1]IPCse!$DK39</f>
        <v>240.48108739212455</v>
      </c>
      <c r="E37" s="71">
        <f>+GBA!$P38</f>
        <v>248.70650000000001</v>
      </c>
      <c r="F37" s="71">
        <f>+GBA!$S38</f>
        <v>241.51203858180673</v>
      </c>
      <c r="G37" s="179">
        <f>+[1]IPCse!$DE39</f>
        <v>239.82520604102882</v>
      </c>
      <c r="H37" s="71">
        <f>+PAM!$P38</f>
        <v>251.4376</v>
      </c>
      <c r="I37" s="71">
        <f>+PAM!$S38</f>
        <v>240.95664980231368</v>
      </c>
      <c r="J37" s="179">
        <f>+[1]IPCse!$DF39</f>
        <v>240.88896820523593</v>
      </c>
      <c r="K37" s="71">
        <f>+NOA!$P38</f>
        <v>251.512</v>
      </c>
      <c r="L37" s="71">
        <f>+NOA!$S38</f>
        <v>242.73213595002036</v>
      </c>
      <c r="M37" s="179">
        <f>+[1]IPCse!$DG39</f>
        <v>242.40940345476483</v>
      </c>
      <c r="N37" s="71">
        <f>+NEA!$P38</f>
        <v>253.32929999999999</v>
      </c>
      <c r="O37" s="71">
        <f>+NEA!$S38</f>
        <v>242.04508831365007</v>
      </c>
      <c r="P37" s="179">
        <f>+[1]IPCse!$DH39</f>
        <v>241.63592589186251</v>
      </c>
      <c r="Q37" s="71">
        <f>+CUY!$P38</f>
        <v>255.91560000000001</v>
      </c>
      <c r="R37" s="71">
        <f>+CUY!$S38</f>
        <v>243.83653947643973</v>
      </c>
      <c r="S37" s="179">
        <f>+[1]IPCse!$DI39</f>
        <v>242.91068899687448</v>
      </c>
      <c r="T37" s="71">
        <f>+PAT!$P38</f>
        <v>250.2465</v>
      </c>
      <c r="U37" s="71">
        <f>+PAT!$S38</f>
        <v>238.42990360537036</v>
      </c>
      <c r="V37" s="179">
        <f>+[1]IPCse!$DJ39</f>
        <v>237.04395445903478</v>
      </c>
      <c r="X37" s="164">
        <f t="shared" si="18"/>
        <v>6.4377642281086667E-2</v>
      </c>
      <c r="Y37" s="164">
        <f t="shared" si="19"/>
        <v>6.6454587959771771E-2</v>
      </c>
      <c r="Z37" s="181">
        <f t="shared" si="20"/>
        <v>5.604927736662213E-2</v>
      </c>
      <c r="AA37" s="164">
        <f t="shared" si="21"/>
        <v>6.2777892917349476E-2</v>
      </c>
      <c r="AB37" s="164">
        <f t="shared" si="22"/>
        <v>6.8714448428127683E-2</v>
      </c>
      <c r="AC37" s="181">
        <f t="shared" si="23"/>
        <v>5.5070702345129341E-2</v>
      </c>
      <c r="AD37" s="164">
        <f t="shared" si="24"/>
        <v>6.6502205005024351E-2</v>
      </c>
      <c r="AE37" s="164">
        <f t="shared" si="25"/>
        <v>6.4850196800103621E-2</v>
      </c>
      <c r="AF37" s="181">
        <f t="shared" si="26"/>
        <v>5.7489040468668762E-2</v>
      </c>
      <c r="AG37" s="164">
        <f t="shared" si="27"/>
        <v>6.7880411591999978E-2</v>
      </c>
      <c r="AH37" s="164">
        <f t="shared" si="28"/>
        <v>6.4339216523307652E-2</v>
      </c>
      <c r="AI37" s="181">
        <f t="shared" si="29"/>
        <v>5.8089147733389579E-2</v>
      </c>
      <c r="AJ37" s="164">
        <f t="shared" si="30"/>
        <v>6.6115952897686237E-2</v>
      </c>
      <c r="AK37" s="164">
        <f t="shared" si="31"/>
        <v>6.6076449081154731E-2</v>
      </c>
      <c r="AL37" s="181">
        <f t="shared" si="32"/>
        <v>5.6939017856248775E-2</v>
      </c>
      <c r="AM37" s="164">
        <f t="shared" si="33"/>
        <v>6.4301695958478566E-2</v>
      </c>
      <c r="AN37" s="164">
        <f t="shared" si="34"/>
        <v>6.3159588363089769E-2</v>
      </c>
      <c r="AO37" s="181">
        <f t="shared" si="35"/>
        <v>5.5964343685183326E-2</v>
      </c>
      <c r="AP37" s="164">
        <f t="shared" si="36"/>
        <v>5.7206999589785257E-2</v>
      </c>
      <c r="AQ37" s="164">
        <f t="shared" si="37"/>
        <v>5.86325230656215E-2</v>
      </c>
      <c r="AR37" s="181">
        <f t="shared" si="38"/>
        <v>5.0899577119026151E-2</v>
      </c>
      <c r="AT37" s="24">
        <f t="shared" ref="AT37:AT68" si="46">+MAX(X37:Z37)</f>
        <v>6.6454587959771771E-2</v>
      </c>
      <c r="AU37" s="24">
        <f t="shared" ref="AU37:AU68" si="47">+MIN(X37:Z37)</f>
        <v>5.604927736662213E-2</v>
      </c>
      <c r="AV37" s="24">
        <f t="shared" si="39"/>
        <v>1.0405310593149641E-2</v>
      </c>
      <c r="AW37" s="24">
        <f t="shared" ref="AW37:AW68" si="48">+MAX(AA37:AC37)</f>
        <v>6.8714448428127683E-2</v>
      </c>
      <c r="AX37" s="24">
        <f t="shared" ref="AX37:AX68" si="49">+MIN(AA37:AC37)</f>
        <v>5.5070702345129341E-2</v>
      </c>
      <c r="AY37" s="24">
        <f t="shared" si="40"/>
        <v>1.3643746082998343E-2</v>
      </c>
      <c r="AZ37" s="24">
        <f t="shared" ref="AZ37:AZ68" si="50">+MAX(AD37:AF37)</f>
        <v>6.6502205005024351E-2</v>
      </c>
      <c r="BA37" s="24">
        <f t="shared" ref="BA37:BA68" si="51">+MIN(AD37:AF37)</f>
        <v>5.7489040468668762E-2</v>
      </c>
      <c r="BB37" s="24">
        <f t="shared" si="41"/>
        <v>9.013164536355589E-3</v>
      </c>
      <c r="BC37" s="24">
        <f t="shared" ref="BC37:BC68" si="52">+MAX(AG37:AI37)</f>
        <v>6.7880411591999978E-2</v>
      </c>
      <c r="BD37" s="24">
        <f t="shared" ref="BD37:BD68" si="53">+MIN(AG37:AI37)</f>
        <v>5.8089147733389579E-2</v>
      </c>
      <c r="BE37" s="24">
        <f t="shared" si="42"/>
        <v>9.7912638586103995E-3</v>
      </c>
      <c r="BF37" s="24">
        <f t="shared" ref="BF37:BF68" si="54">+MAX(AJ37:AL37)</f>
        <v>6.6115952897686237E-2</v>
      </c>
      <c r="BG37" s="24">
        <f t="shared" ref="BG37:BG68" si="55">+MIN(AJ37:AL37)</f>
        <v>5.6939017856248775E-2</v>
      </c>
      <c r="BH37" s="24">
        <f t="shared" si="43"/>
        <v>9.1769350414374617E-3</v>
      </c>
      <c r="BI37" s="24">
        <f t="shared" ref="BI37:BI68" si="56">+MAX(AM37:AO37)</f>
        <v>6.4301695958478566E-2</v>
      </c>
      <c r="BJ37" s="24">
        <f t="shared" ref="BJ37:BJ68" si="57">+MIN(AM37:AO37)</f>
        <v>5.5964343685183326E-2</v>
      </c>
      <c r="BK37" s="24">
        <f t="shared" si="44"/>
        <v>8.3373522732952399E-3</v>
      </c>
      <c r="BL37" s="24">
        <f t="shared" ref="BL37:BL68" si="58">+MAX(AP37:AR37)</f>
        <v>5.86325230656215E-2</v>
      </c>
      <c r="BM37" s="24">
        <f t="shared" ref="BM37:BM68" si="59">+MIN(AP37:AR37)</f>
        <v>5.0899577119026151E-2</v>
      </c>
      <c r="BN37" s="24">
        <f t="shared" si="45"/>
        <v>7.7329459465953487E-3</v>
      </c>
    </row>
    <row r="38" spans="1:66" x14ac:dyDescent="0.25">
      <c r="A38" s="35">
        <f>+NAC!A39</f>
        <v>43739</v>
      </c>
      <c r="B38" s="71">
        <f>+NAC!P39</f>
        <v>260.01179999999999</v>
      </c>
      <c r="C38" s="71">
        <f>+NAC!S39</f>
        <v>250.18455734326562</v>
      </c>
      <c r="D38" s="179">
        <f>+[1]IPCse!$DK40</f>
        <v>247.86197035372919</v>
      </c>
      <c r="E38" s="71">
        <f>+GBA!$P39</f>
        <v>258.17910000000001</v>
      </c>
      <c r="F38" s="71">
        <f>+GBA!$S39</f>
        <v>250.27079965255848</v>
      </c>
      <c r="G38" s="179">
        <f>+[1]IPCse!$DE40</f>
        <v>247.31318804632053</v>
      </c>
      <c r="H38" s="71">
        <f>+PAM!$P39</f>
        <v>261.12779999999998</v>
      </c>
      <c r="I38" s="71">
        <f>+PAM!$S39</f>
        <v>249.11804309562166</v>
      </c>
      <c r="J38" s="179">
        <f>+[1]IPCse!$DF40</f>
        <v>248.07711624407457</v>
      </c>
      <c r="K38" s="71">
        <f>+NOA!$P39</f>
        <v>260.05970000000002</v>
      </c>
      <c r="L38" s="71">
        <f>+NOA!$S39</f>
        <v>250.38520271628408</v>
      </c>
      <c r="M38" s="179">
        <f>+[1]IPCse!$DG40</f>
        <v>249.04969369619008</v>
      </c>
      <c r="N38" s="71">
        <f>+NEA!$P39</f>
        <v>262.358</v>
      </c>
      <c r="O38" s="71">
        <f>+NEA!$S39</f>
        <v>250.46338970063169</v>
      </c>
      <c r="P38" s="179">
        <f>+[1]IPCse!$DH40</f>
        <v>248.75123244135057</v>
      </c>
      <c r="Q38" s="71">
        <f>+CUY!$P39</f>
        <v>266.80110000000002</v>
      </c>
      <c r="R38" s="71">
        <f>+CUY!$S39</f>
        <v>253.14295204188477</v>
      </c>
      <c r="S38" s="179">
        <f>+[1]IPCse!$DI40</f>
        <v>251.86019484504126</v>
      </c>
      <c r="T38" s="71">
        <f>+PAT!$P39</f>
        <v>259.59300000000002</v>
      </c>
      <c r="U38" s="71">
        <f>+PAT!$S39</f>
        <v>247.08996344848396</v>
      </c>
      <c r="V38" s="179">
        <f>+[1]IPCse!$DJ40</f>
        <v>244.4189410768652</v>
      </c>
      <c r="X38" s="164">
        <f t="shared" si="18"/>
        <v>3.8046676445154803E-2</v>
      </c>
      <c r="Y38" s="164">
        <f t="shared" si="19"/>
        <v>3.523997150626168E-2</v>
      </c>
      <c r="Z38" s="181">
        <f t="shared" si="20"/>
        <v>3.0692155635380525E-2</v>
      </c>
      <c r="AA38" s="164">
        <f t="shared" si="21"/>
        <v>3.8087464541537885E-2</v>
      </c>
      <c r="AB38" s="164">
        <f t="shared" si="22"/>
        <v>3.6266353934919504E-2</v>
      </c>
      <c r="AC38" s="181">
        <f t="shared" si="23"/>
        <v>3.1222664743632889E-2</v>
      </c>
      <c r="AD38" s="164">
        <f t="shared" si="24"/>
        <v>3.8539184274746452E-2</v>
      </c>
      <c r="AE38" s="164">
        <f t="shared" si="25"/>
        <v>3.3870795016463617E-2</v>
      </c>
      <c r="AF38" s="181">
        <f t="shared" si="26"/>
        <v>2.9840088121903419E-2</v>
      </c>
      <c r="AG38" s="164">
        <f t="shared" si="27"/>
        <v>3.3985257164668159E-2</v>
      </c>
      <c r="AH38" s="164">
        <f t="shared" si="28"/>
        <v>3.1528856845883579E-2</v>
      </c>
      <c r="AI38" s="181">
        <f t="shared" si="29"/>
        <v>2.7392873984215527E-2</v>
      </c>
      <c r="AJ38" s="164">
        <f t="shared" si="30"/>
        <v>3.5640172692223082E-2</v>
      </c>
      <c r="AK38" s="164">
        <f t="shared" si="31"/>
        <v>3.4779889340588177E-2</v>
      </c>
      <c r="AL38" s="181">
        <f t="shared" si="32"/>
        <v>2.9446393466641574E-2</v>
      </c>
      <c r="AM38" s="164">
        <f t="shared" si="33"/>
        <v>4.2535507800227856E-2</v>
      </c>
      <c r="AN38" s="164">
        <f t="shared" si="34"/>
        <v>3.8166603682235456E-2</v>
      </c>
      <c r="AO38" s="181">
        <f t="shared" si="35"/>
        <v>3.684278318555978E-2</v>
      </c>
      <c r="AP38" s="164">
        <f t="shared" si="36"/>
        <v>3.7349173714717354E-2</v>
      </c>
      <c r="AQ38" s="164">
        <f t="shared" si="37"/>
        <v>3.6321198440976588E-2</v>
      </c>
      <c r="AR38" s="181">
        <f t="shared" si="38"/>
        <v>3.1112316847148103E-2</v>
      </c>
      <c r="AT38" s="24">
        <f t="shared" si="46"/>
        <v>3.8046676445154803E-2</v>
      </c>
      <c r="AU38" s="24">
        <f t="shared" si="47"/>
        <v>3.0692155635380525E-2</v>
      </c>
      <c r="AV38" s="24">
        <f t="shared" si="39"/>
        <v>7.3545208097742787E-3</v>
      </c>
      <c r="AW38" s="24">
        <f t="shared" si="48"/>
        <v>3.8087464541537885E-2</v>
      </c>
      <c r="AX38" s="24">
        <f t="shared" si="49"/>
        <v>3.1222664743632889E-2</v>
      </c>
      <c r="AY38" s="24">
        <f t="shared" si="40"/>
        <v>6.8647997979049968E-3</v>
      </c>
      <c r="AZ38" s="24">
        <f t="shared" si="50"/>
        <v>3.8539184274746452E-2</v>
      </c>
      <c r="BA38" s="24">
        <f t="shared" si="51"/>
        <v>2.9840088121903419E-2</v>
      </c>
      <c r="BB38" s="24">
        <f t="shared" si="41"/>
        <v>8.6990961528430333E-3</v>
      </c>
      <c r="BC38" s="24">
        <f t="shared" si="52"/>
        <v>3.3985257164668159E-2</v>
      </c>
      <c r="BD38" s="24">
        <f t="shared" si="53"/>
        <v>2.7392873984215527E-2</v>
      </c>
      <c r="BE38" s="24">
        <f t="shared" si="42"/>
        <v>6.5923831804526323E-3</v>
      </c>
      <c r="BF38" s="24">
        <f t="shared" si="54"/>
        <v>3.5640172692223082E-2</v>
      </c>
      <c r="BG38" s="24">
        <f t="shared" si="55"/>
        <v>2.9446393466641574E-2</v>
      </c>
      <c r="BH38" s="24">
        <f t="shared" si="43"/>
        <v>6.1937792255815083E-3</v>
      </c>
      <c r="BI38" s="24">
        <f t="shared" si="56"/>
        <v>4.2535507800227856E-2</v>
      </c>
      <c r="BJ38" s="24">
        <f t="shared" si="57"/>
        <v>3.684278318555978E-2</v>
      </c>
      <c r="BK38" s="24">
        <f t="shared" si="44"/>
        <v>5.6927246146680766E-3</v>
      </c>
      <c r="BL38" s="24">
        <f t="shared" si="58"/>
        <v>3.7349173714717354E-2</v>
      </c>
      <c r="BM38" s="24">
        <f t="shared" si="59"/>
        <v>3.1112316847148103E-2</v>
      </c>
      <c r="BN38" s="24">
        <f t="shared" si="45"/>
        <v>6.2368568675692515E-3</v>
      </c>
    </row>
    <row r="39" spans="1:66" x14ac:dyDescent="0.25">
      <c r="A39" s="35">
        <f>+NAC!A40</f>
        <v>43770</v>
      </c>
      <c r="B39" s="71">
        <f>+NAC!P40</f>
        <v>270.35539999999997</v>
      </c>
      <c r="C39" s="71">
        <f>+NAC!S40</f>
        <v>260.74582067366504</v>
      </c>
      <c r="D39" s="179">
        <f>+[1]IPCse!$DK41</f>
        <v>259.33491811918799</v>
      </c>
      <c r="E39" s="71">
        <f>+GBA!$P40</f>
        <v>267.65539999999999</v>
      </c>
      <c r="F39" s="71">
        <f>+GBA!$S40</f>
        <v>260.36430314276697</v>
      </c>
      <c r="G39" s="179">
        <f>+[1]IPCse!$DE41</f>
        <v>258.8740743377769</v>
      </c>
      <c r="H39" s="71">
        <f>+PAM!$P40</f>
        <v>272.11450000000002</v>
      </c>
      <c r="I39" s="71">
        <f>+PAM!$S40</f>
        <v>259.99614524820623</v>
      </c>
      <c r="J39" s="179">
        <f>+[1]IPCse!$DF41</f>
        <v>259.4570516694734</v>
      </c>
      <c r="K39" s="71">
        <f>+NOA!$P40</f>
        <v>270.21609999999998</v>
      </c>
      <c r="L39" s="71">
        <f>+NOA!$S40</f>
        <v>259.50051242699982</v>
      </c>
      <c r="M39" s="179">
        <f>+[1]IPCse!$DG41</f>
        <v>259.13112241727765</v>
      </c>
      <c r="N39" s="71">
        <f>+NEA!$P40</f>
        <v>274.15440000000001</v>
      </c>
      <c r="O39" s="71">
        <f>+NEA!$S40</f>
        <v>261.08507956605325</v>
      </c>
      <c r="P39" s="179">
        <f>+[1]IPCse!$DH41</f>
        <v>259.95592885775591</v>
      </c>
      <c r="Q39" s="71">
        <f>+CUY!$P40</f>
        <v>279.39890000000003</v>
      </c>
      <c r="R39" s="71">
        <f>+CUY!$S40</f>
        <v>265.31923944652198</v>
      </c>
      <c r="S39" s="179">
        <f>+[1]IPCse!$DI41</f>
        <v>265.08360775275247</v>
      </c>
      <c r="T39" s="71">
        <f>+PAT!$P40</f>
        <v>269.93970000000002</v>
      </c>
      <c r="U39" s="71">
        <f>+PAT!$S40</f>
        <v>258.38317566752153</v>
      </c>
      <c r="V39" s="179">
        <f>+[1]IPCse!$DJ41</f>
        <v>256.10369040096242</v>
      </c>
      <c r="X39" s="164">
        <f t="shared" si="18"/>
        <v>3.9781271465371804E-2</v>
      </c>
      <c r="Y39" s="164">
        <f t="shared" si="19"/>
        <v>4.2213889788204728E-2</v>
      </c>
      <c r="Z39" s="181">
        <f t="shared" si="20"/>
        <v>4.6287648521011526E-2</v>
      </c>
      <c r="AA39" s="164">
        <f t="shared" si="21"/>
        <v>3.6704365303000808E-2</v>
      </c>
      <c r="AB39" s="164">
        <f t="shared" si="22"/>
        <v>4.0330328205371524E-2</v>
      </c>
      <c r="AC39" s="181">
        <f t="shared" si="23"/>
        <v>4.6745935317008103E-2</v>
      </c>
      <c r="AD39" s="164">
        <f t="shared" si="24"/>
        <v>4.2074034246832648E-2</v>
      </c>
      <c r="AE39" s="164">
        <f t="shared" si="25"/>
        <v>4.3666456340976989E-2</v>
      </c>
      <c r="AF39" s="181">
        <f t="shared" si="26"/>
        <v>4.5872572197277917E-2</v>
      </c>
      <c r="AG39" s="164">
        <f t="shared" si="27"/>
        <v>3.905410949870336E-2</v>
      </c>
      <c r="AH39" s="164">
        <f t="shared" si="28"/>
        <v>3.6405145399284855E-2</v>
      </c>
      <c r="AI39" s="181">
        <f t="shared" si="29"/>
        <v>4.0479586910818099E-2</v>
      </c>
      <c r="AJ39" s="164">
        <f t="shared" si="30"/>
        <v>4.4962989502893125E-2</v>
      </c>
      <c r="AK39" s="164">
        <f t="shared" si="31"/>
        <v>4.2408153455549824E-2</v>
      </c>
      <c r="AL39" s="181">
        <f t="shared" si="32"/>
        <v>4.5043782522955489E-2</v>
      </c>
      <c r="AM39" s="164">
        <f t="shared" si="33"/>
        <v>4.7217946252845255E-2</v>
      </c>
      <c r="AN39" s="164">
        <f t="shared" si="34"/>
        <v>4.8100440112678111E-2</v>
      </c>
      <c r="AO39" s="181">
        <f t="shared" si="35"/>
        <v>5.250298847678958E-2</v>
      </c>
      <c r="AP39" s="164">
        <f t="shared" si="36"/>
        <v>3.985739214847861E-2</v>
      </c>
      <c r="AQ39" s="164">
        <f t="shared" si="37"/>
        <v>4.5704860130395764E-2</v>
      </c>
      <c r="AR39" s="181">
        <f t="shared" si="38"/>
        <v>4.7806234953053695E-2</v>
      </c>
      <c r="AT39" s="24">
        <f t="shared" si="46"/>
        <v>4.6287648521011526E-2</v>
      </c>
      <c r="AU39" s="24">
        <f t="shared" si="47"/>
        <v>3.9781271465371804E-2</v>
      </c>
      <c r="AV39" s="24">
        <f t="shared" si="39"/>
        <v>6.5063770556397227E-3</v>
      </c>
      <c r="AW39" s="24">
        <f t="shared" si="48"/>
        <v>4.6745935317008103E-2</v>
      </c>
      <c r="AX39" s="24">
        <f t="shared" si="49"/>
        <v>3.6704365303000808E-2</v>
      </c>
      <c r="AY39" s="24">
        <f t="shared" si="40"/>
        <v>1.0041570014007295E-2</v>
      </c>
      <c r="AZ39" s="24">
        <f t="shared" si="50"/>
        <v>4.5872572197277917E-2</v>
      </c>
      <c r="BA39" s="24">
        <f t="shared" si="51"/>
        <v>4.2074034246832648E-2</v>
      </c>
      <c r="BB39" s="24">
        <f t="shared" si="41"/>
        <v>3.7985379504452688E-3</v>
      </c>
      <c r="BC39" s="24">
        <f t="shared" si="52"/>
        <v>4.0479586910818099E-2</v>
      </c>
      <c r="BD39" s="24">
        <f t="shared" si="53"/>
        <v>3.6405145399284855E-2</v>
      </c>
      <c r="BE39" s="24">
        <f t="shared" si="42"/>
        <v>4.0744415115332444E-3</v>
      </c>
      <c r="BF39" s="24">
        <f t="shared" si="54"/>
        <v>4.5043782522955489E-2</v>
      </c>
      <c r="BG39" s="24">
        <f t="shared" si="55"/>
        <v>4.2408153455549824E-2</v>
      </c>
      <c r="BH39" s="24">
        <f t="shared" si="43"/>
        <v>2.6356290674056648E-3</v>
      </c>
      <c r="BI39" s="24">
        <f t="shared" si="56"/>
        <v>5.250298847678958E-2</v>
      </c>
      <c r="BJ39" s="24">
        <f t="shared" si="57"/>
        <v>4.7217946252845255E-2</v>
      </c>
      <c r="BK39" s="24">
        <f t="shared" si="44"/>
        <v>5.2850422239443251E-3</v>
      </c>
      <c r="BL39" s="24">
        <f t="shared" si="58"/>
        <v>4.7806234953053695E-2</v>
      </c>
      <c r="BM39" s="24">
        <f t="shared" si="59"/>
        <v>3.985739214847861E-2</v>
      </c>
      <c r="BN39" s="24">
        <f t="shared" si="45"/>
        <v>7.9488428045750847E-3</v>
      </c>
    </row>
    <row r="40" spans="1:66" x14ac:dyDescent="0.25">
      <c r="A40" s="35">
        <f>+NAC!A41</f>
        <v>43800</v>
      </c>
      <c r="B40" s="71">
        <f>+NAC!P41</f>
        <v>280.3107</v>
      </c>
      <c r="C40" s="71">
        <f>+NAC!S41</f>
        <v>269.16745475511641</v>
      </c>
      <c r="D40" s="179">
        <f>+[1]IPCse!$DK42</f>
        <v>268.79328964544408</v>
      </c>
      <c r="E40" s="71">
        <f>+GBA!$P41</f>
        <v>278.09969999999998</v>
      </c>
      <c r="F40" s="71">
        <f>+GBA!$S41</f>
        <v>268.66047253632348</v>
      </c>
      <c r="G40" s="179">
        <f>+[1]IPCse!$DE42</f>
        <v>268.57507287314752</v>
      </c>
      <c r="H40" s="71">
        <f>+PAM!$P41</f>
        <v>281.60939999999999</v>
      </c>
      <c r="I40" s="71">
        <f>+PAM!$S41</f>
        <v>268.44387895738765</v>
      </c>
      <c r="J40" s="179">
        <f>+[1]IPCse!$DF42</f>
        <v>268.59451021278164</v>
      </c>
      <c r="K40" s="71">
        <f>+NOA!$P41</f>
        <v>279.57569999999998</v>
      </c>
      <c r="L40" s="71">
        <f>+NOA!$S41</f>
        <v>268.38995368735567</v>
      </c>
      <c r="M40" s="179">
        <f>+[1]IPCse!$DG42</f>
        <v>268.59538795903023</v>
      </c>
      <c r="N40" s="71">
        <f>+NEA!$P41</f>
        <v>283.94229999999999</v>
      </c>
      <c r="O40" s="71">
        <f>+NEA!$S41</f>
        <v>270.98626282614669</v>
      </c>
      <c r="P40" s="179">
        <f>+[1]IPCse!$DH42</f>
        <v>269.42130513542685</v>
      </c>
      <c r="Q40" s="71">
        <f>+CUY!$P41</f>
        <v>288.4803</v>
      </c>
      <c r="R40" s="71">
        <f>+CUY!$S41</f>
        <v>272.75876456245317</v>
      </c>
      <c r="S40" s="179">
        <f>+[1]IPCse!$DI42</f>
        <v>273.33401744883992</v>
      </c>
      <c r="T40" s="71">
        <f>+PAT!$P41</f>
        <v>280.57589999999999</v>
      </c>
      <c r="U40" s="71">
        <f>+PAT!$S41</f>
        <v>267.8528679891387</v>
      </c>
      <c r="V40" s="179">
        <f>+[1]IPCse!$DJ42</f>
        <v>266.94476792604178</v>
      </c>
      <c r="X40" s="164">
        <f t="shared" si="18"/>
        <v>3.6823011487841617E-2</v>
      </c>
      <c r="Y40" s="164">
        <f t="shared" si="19"/>
        <v>3.2298251453055649E-2</v>
      </c>
      <c r="Z40" s="181">
        <f t="shared" si="20"/>
        <v>3.6471646760306786E-2</v>
      </c>
      <c r="AA40" s="164">
        <f t="shared" si="21"/>
        <v>3.9021443243812737E-2</v>
      </c>
      <c r="AB40" s="164">
        <f t="shared" si="22"/>
        <v>3.1863697493920373E-2</v>
      </c>
      <c r="AC40" s="181">
        <f t="shared" si="23"/>
        <v>3.7473812548385332E-2</v>
      </c>
      <c r="AD40" s="164">
        <f t="shared" si="24"/>
        <v>3.4893032161093851E-2</v>
      </c>
      <c r="AE40" s="164">
        <f t="shared" si="25"/>
        <v>3.2491765218737312E-2</v>
      </c>
      <c r="AF40" s="181">
        <f t="shared" si="26"/>
        <v>3.5217614955975751E-2</v>
      </c>
      <c r="AG40" s="164">
        <f t="shared" si="27"/>
        <v>3.463746238658616E-2</v>
      </c>
      <c r="AH40" s="164">
        <f t="shared" si="28"/>
        <v>3.4255968041128737E-2</v>
      </c>
      <c r="AI40" s="181">
        <f t="shared" si="29"/>
        <v>3.6523075474169886E-2</v>
      </c>
      <c r="AJ40" s="164">
        <f t="shared" si="30"/>
        <v>3.5702144485005416E-2</v>
      </c>
      <c r="AK40" s="164">
        <f t="shared" si="31"/>
        <v>3.7923206016023947E-2</v>
      </c>
      <c r="AL40" s="181">
        <f t="shared" si="32"/>
        <v>3.6411465278986865E-2</v>
      </c>
      <c r="AM40" s="164">
        <f t="shared" si="33"/>
        <v>3.2503349154201944E-2</v>
      </c>
      <c r="AN40" s="164">
        <f t="shared" si="34"/>
        <v>2.8039900654964311E-2</v>
      </c>
      <c r="AO40" s="181">
        <f t="shared" si="35"/>
        <v>3.1123801905483139E-2</v>
      </c>
      <c r="AP40" s="164">
        <f t="shared" si="36"/>
        <v>3.9402133143068507E-2</v>
      </c>
      <c r="AQ40" s="164">
        <f t="shared" si="37"/>
        <v>3.6649802360980477E-2</v>
      </c>
      <c r="AR40" s="181">
        <f t="shared" si="38"/>
        <v>4.2330813383072652E-2</v>
      </c>
      <c r="AT40" s="24">
        <f t="shared" si="46"/>
        <v>3.6823011487841617E-2</v>
      </c>
      <c r="AU40" s="24">
        <f t="shared" si="47"/>
        <v>3.2298251453055649E-2</v>
      </c>
      <c r="AV40" s="24">
        <f t="shared" si="39"/>
        <v>4.5247600347859684E-3</v>
      </c>
      <c r="AW40" s="24">
        <f t="shared" si="48"/>
        <v>3.9021443243812737E-2</v>
      </c>
      <c r="AX40" s="24">
        <f t="shared" si="49"/>
        <v>3.1863697493920373E-2</v>
      </c>
      <c r="AY40" s="24">
        <f t="shared" si="40"/>
        <v>7.1577457498923636E-3</v>
      </c>
      <c r="AZ40" s="24">
        <f t="shared" si="50"/>
        <v>3.5217614955975751E-2</v>
      </c>
      <c r="BA40" s="24">
        <f t="shared" si="51"/>
        <v>3.2491765218737312E-2</v>
      </c>
      <c r="BB40" s="24">
        <f t="shared" si="41"/>
        <v>2.7258497372384394E-3</v>
      </c>
      <c r="BC40" s="24">
        <f t="shared" si="52"/>
        <v>3.6523075474169886E-2</v>
      </c>
      <c r="BD40" s="24">
        <f t="shared" si="53"/>
        <v>3.4255968041128737E-2</v>
      </c>
      <c r="BE40" s="24">
        <f t="shared" si="42"/>
        <v>2.2671074330411489E-3</v>
      </c>
      <c r="BF40" s="24">
        <f t="shared" si="54"/>
        <v>3.7923206016023947E-2</v>
      </c>
      <c r="BG40" s="24">
        <f t="shared" si="55"/>
        <v>3.5702144485005416E-2</v>
      </c>
      <c r="BH40" s="24">
        <f t="shared" si="43"/>
        <v>2.2210615310185311E-3</v>
      </c>
      <c r="BI40" s="24">
        <f t="shared" si="56"/>
        <v>3.2503349154201944E-2</v>
      </c>
      <c r="BJ40" s="24">
        <f t="shared" si="57"/>
        <v>2.8039900654964311E-2</v>
      </c>
      <c r="BK40" s="24">
        <f t="shared" si="44"/>
        <v>4.4634484992376322E-3</v>
      </c>
      <c r="BL40" s="24">
        <f t="shared" si="58"/>
        <v>4.2330813383072652E-2</v>
      </c>
      <c r="BM40" s="24">
        <f t="shared" si="59"/>
        <v>3.6649802360980477E-2</v>
      </c>
      <c r="BN40" s="24">
        <f t="shared" si="45"/>
        <v>5.681011022092175E-3</v>
      </c>
    </row>
    <row r="41" spans="1:66" x14ac:dyDescent="0.25">
      <c r="A41" s="35">
        <f>+NAC!A42</f>
        <v>43831</v>
      </c>
      <c r="B41" s="71">
        <f>+NAC!P42</f>
        <v>287.15289999999999</v>
      </c>
      <c r="C41" s="71">
        <f>+NAC!S42</f>
        <v>278.46599282983505</v>
      </c>
      <c r="D41" s="179">
        <f>+[1]IPCse!$DK43</f>
        <v>277.87106751545815</v>
      </c>
      <c r="E41" s="71">
        <f>+GBA!$P42</f>
        <v>283.84230000000002</v>
      </c>
      <c r="F41" s="71">
        <f>+GBA!$S42</f>
        <v>277.82059148768172</v>
      </c>
      <c r="G41" s="179">
        <f>+[1]IPCse!$DE43</f>
        <v>278.18994599246327</v>
      </c>
      <c r="H41" s="71">
        <f>+PAM!$P42</f>
        <v>288.94310000000002</v>
      </c>
      <c r="I41" s="71">
        <f>+PAM!$S42</f>
        <v>277.98883410455414</v>
      </c>
      <c r="J41" s="179">
        <f>+[1]IPCse!$DF43</f>
        <v>277.24280466336069</v>
      </c>
      <c r="K41" s="71">
        <f>+NOA!$P42</f>
        <v>286.72430000000003</v>
      </c>
      <c r="L41" s="71">
        <f>+NOA!$S42</f>
        <v>277.18317803884287</v>
      </c>
      <c r="M41" s="179">
        <f>+[1]IPCse!$DG43</f>
        <v>276.52114112696859</v>
      </c>
      <c r="N41" s="71">
        <f>+NEA!$P42</f>
        <v>293.78960000000001</v>
      </c>
      <c r="O41" s="71">
        <f>+NEA!$S42</f>
        <v>282.33250318593787</v>
      </c>
      <c r="P41" s="179">
        <f>+[1]IPCse!$DH43</f>
        <v>279.79417771262382</v>
      </c>
      <c r="Q41" s="71">
        <f>+CUY!$P42</f>
        <v>297.34739999999999</v>
      </c>
      <c r="R41" s="71">
        <f>+CUY!$S42</f>
        <v>281.98808563949132</v>
      </c>
      <c r="S41" s="179">
        <f>+[1]IPCse!$DI43</f>
        <v>281.57130325956416</v>
      </c>
      <c r="T41" s="71">
        <f>+PAT!$P42</f>
        <v>288.79849999999999</v>
      </c>
      <c r="U41" s="71">
        <f>+PAT!$S42</f>
        <v>276.27423560114647</v>
      </c>
      <c r="V41" s="179">
        <f>+[1]IPCse!$DJ43</f>
        <v>275.39471100659949</v>
      </c>
      <c r="X41" s="164">
        <f t="shared" si="18"/>
        <v>2.440934291841157E-2</v>
      </c>
      <c r="Y41" s="164">
        <f t="shared" si="19"/>
        <v>3.4545551144651743E-2</v>
      </c>
      <c r="Z41" s="181">
        <f t="shared" si="20"/>
        <v>3.3772338148724934E-2</v>
      </c>
      <c r="AA41" s="164">
        <f t="shared" si="21"/>
        <v>2.0649428963785521E-2</v>
      </c>
      <c r="AB41" s="164">
        <f t="shared" si="22"/>
        <v>3.4095521625793879E-2</v>
      </c>
      <c r="AC41" s="181">
        <f t="shared" si="23"/>
        <v>3.5799573714933031E-2</v>
      </c>
      <c r="AD41" s="164">
        <f t="shared" si="24"/>
        <v>2.6042099446964562E-2</v>
      </c>
      <c r="AE41" s="164">
        <f t="shared" si="25"/>
        <v>3.5556613114958058E-2</v>
      </c>
      <c r="AF41" s="181">
        <f t="shared" si="26"/>
        <v>3.2198329160666228E-2</v>
      </c>
      <c r="AG41" s="164">
        <f t="shared" si="27"/>
        <v>2.5569461151309092E-2</v>
      </c>
      <c r="AH41" s="164">
        <f t="shared" si="28"/>
        <v>3.2762866980223571E-2</v>
      </c>
      <c r="AI41" s="181">
        <f t="shared" si="29"/>
        <v>2.9508150635659147E-2</v>
      </c>
      <c r="AJ41" s="164">
        <f t="shared" si="30"/>
        <v>3.468063758024087E-2</v>
      </c>
      <c r="AK41" s="164">
        <f t="shared" si="31"/>
        <v>4.1870168035309074E-2</v>
      </c>
      <c r="AL41" s="181">
        <f t="shared" si="32"/>
        <v>3.8500565395089836E-2</v>
      </c>
      <c r="AM41" s="164">
        <f t="shared" si="33"/>
        <v>3.073728084725369E-2</v>
      </c>
      <c r="AN41" s="164">
        <f t="shared" si="34"/>
        <v>3.3836936795939021E-2</v>
      </c>
      <c r="AO41" s="181">
        <f t="shared" si="35"/>
        <v>3.0136336075571091E-2</v>
      </c>
      <c r="AP41" s="164">
        <f t="shared" si="36"/>
        <v>2.9306152096455929E-2</v>
      </c>
      <c r="AQ41" s="164">
        <f t="shared" si="37"/>
        <v>3.1440274189445061E-2</v>
      </c>
      <c r="AR41" s="181">
        <f t="shared" si="38"/>
        <v>3.1654274950610128E-2</v>
      </c>
      <c r="AT41" s="24">
        <f t="shared" si="46"/>
        <v>3.4545551144651743E-2</v>
      </c>
      <c r="AU41" s="24">
        <f t="shared" si="47"/>
        <v>2.440934291841157E-2</v>
      </c>
      <c r="AV41" s="24">
        <f t="shared" si="39"/>
        <v>1.0136208226240173E-2</v>
      </c>
      <c r="AW41" s="24">
        <f t="shared" si="48"/>
        <v>3.5799573714933031E-2</v>
      </c>
      <c r="AX41" s="24">
        <f t="shared" si="49"/>
        <v>2.0649428963785521E-2</v>
      </c>
      <c r="AY41" s="24">
        <f t="shared" si="40"/>
        <v>1.515014475114751E-2</v>
      </c>
      <c r="AZ41" s="24">
        <f t="shared" si="50"/>
        <v>3.5556613114958058E-2</v>
      </c>
      <c r="BA41" s="24">
        <f t="shared" si="51"/>
        <v>2.6042099446964562E-2</v>
      </c>
      <c r="BB41" s="24">
        <f t="shared" si="41"/>
        <v>9.5145136679934961E-3</v>
      </c>
      <c r="BC41" s="24">
        <f t="shared" si="52"/>
        <v>3.2762866980223571E-2</v>
      </c>
      <c r="BD41" s="24">
        <f t="shared" si="53"/>
        <v>2.5569461151309092E-2</v>
      </c>
      <c r="BE41" s="24">
        <f t="shared" si="42"/>
        <v>7.1934058289144787E-3</v>
      </c>
      <c r="BF41" s="24">
        <f t="shared" si="54"/>
        <v>4.1870168035309074E-2</v>
      </c>
      <c r="BG41" s="24">
        <f t="shared" si="55"/>
        <v>3.468063758024087E-2</v>
      </c>
      <c r="BH41" s="24">
        <f t="shared" si="43"/>
        <v>7.1895304550682049E-3</v>
      </c>
      <c r="BI41" s="24">
        <f t="shared" si="56"/>
        <v>3.3836936795939021E-2</v>
      </c>
      <c r="BJ41" s="24">
        <f t="shared" si="57"/>
        <v>3.0136336075571091E-2</v>
      </c>
      <c r="BK41" s="24">
        <f t="shared" si="44"/>
        <v>3.7006007203679303E-3</v>
      </c>
      <c r="BL41" s="24">
        <f t="shared" si="58"/>
        <v>3.1654274950610128E-2</v>
      </c>
      <c r="BM41" s="24">
        <f t="shared" si="59"/>
        <v>2.9306152096455929E-2</v>
      </c>
      <c r="BN41" s="24">
        <f t="shared" si="45"/>
        <v>2.3481228541541999E-3</v>
      </c>
    </row>
    <row r="42" spans="1:66" x14ac:dyDescent="0.25">
      <c r="A42" s="35">
        <f>+NAC!A43</f>
        <v>43862</v>
      </c>
      <c r="B42" s="71">
        <f>+NAC!P43</f>
        <v>293.99220000000003</v>
      </c>
      <c r="C42" s="71">
        <f>+NAC!S43</f>
        <v>285.42412468182329</v>
      </c>
      <c r="D42" s="179">
        <f>+[1]IPCse!$DK44</f>
        <v>283.92793178268295</v>
      </c>
      <c r="E42" s="71">
        <f>+GBA!$P43</f>
        <v>289.8974</v>
      </c>
      <c r="F42" s="71">
        <f>+GBA!$S43</f>
        <v>284.20739723626036</v>
      </c>
      <c r="G42" s="179">
        <f>+[1]IPCse!$DE44</f>
        <v>283.4655547601925</v>
      </c>
      <c r="H42" s="71">
        <f>+PAM!$P43</f>
        <v>296.52159999999998</v>
      </c>
      <c r="I42" s="71">
        <f>+PAM!$S43</f>
        <v>285.46417118172502</v>
      </c>
      <c r="J42" s="179">
        <f>+[1]IPCse!$DF44</f>
        <v>284.13145848749156</v>
      </c>
      <c r="K42" s="71">
        <f>+NOA!$P43</f>
        <v>294.19220000000001</v>
      </c>
      <c r="L42" s="71">
        <f>+NOA!$S43</f>
        <v>285.12862178459869</v>
      </c>
      <c r="M42" s="179">
        <f>+[1]IPCse!$DG44</f>
        <v>283.25002610785799</v>
      </c>
      <c r="N42" s="71">
        <f>+NEA!$P43</f>
        <v>301.25209999999998</v>
      </c>
      <c r="O42" s="71">
        <f>+NEA!$S43</f>
        <v>289.52221728920625</v>
      </c>
      <c r="P42" s="179">
        <f>+[1]IPCse!$DH44</f>
        <v>286.49539464745675</v>
      </c>
      <c r="Q42" s="71">
        <f>+CUY!$P43</f>
        <v>305.13909999999998</v>
      </c>
      <c r="R42" s="71">
        <f>+CUY!$S43</f>
        <v>290.67918837696334</v>
      </c>
      <c r="S42" s="179">
        <f>+[1]IPCse!$DI44</f>
        <v>288.43225154274427</v>
      </c>
      <c r="T42" s="71">
        <f>+PAT!$P43</f>
        <v>295.18549999999999</v>
      </c>
      <c r="U42" s="71">
        <f>+PAT!$S43</f>
        <v>282.43289393573696</v>
      </c>
      <c r="V42" s="179">
        <f>+[1]IPCse!$DJ44</f>
        <v>280.30608511370895</v>
      </c>
      <c r="X42" s="164">
        <f t="shared" si="18"/>
        <v>2.3817624687057171E-2</v>
      </c>
      <c r="Y42" s="164">
        <f t="shared" si="19"/>
        <v>2.4987366612627016E-2</v>
      </c>
      <c r="Z42" s="181">
        <f t="shared" si="20"/>
        <v>2.1797390859657817E-2</v>
      </c>
      <c r="AA42" s="164">
        <f t="shared" si="21"/>
        <v>2.13326202613211E-2</v>
      </c>
      <c r="AB42" s="164">
        <f t="shared" si="22"/>
        <v>2.2988957421688605E-2</v>
      </c>
      <c r="AC42" s="181">
        <f t="shared" si="23"/>
        <v>1.8964052596897929E-2</v>
      </c>
      <c r="AD42" s="164">
        <f t="shared" si="24"/>
        <v>2.6228347380504946E-2</v>
      </c>
      <c r="AE42" s="164">
        <f t="shared" si="25"/>
        <v>2.6890781787153761E-2</v>
      </c>
      <c r="AF42" s="181">
        <f t="shared" si="26"/>
        <v>2.4847006696874674E-2</v>
      </c>
      <c r="AG42" s="164">
        <f t="shared" si="27"/>
        <v>2.6045577580972257E-2</v>
      </c>
      <c r="AH42" s="164">
        <f t="shared" si="28"/>
        <v>2.866495651710288E-2</v>
      </c>
      <c r="AI42" s="181">
        <f t="shared" si="29"/>
        <v>2.433407063729609E-2</v>
      </c>
      <c r="AJ42" s="164">
        <f t="shared" si="30"/>
        <v>2.5400831070943264E-2</v>
      </c>
      <c r="AK42" s="164">
        <f t="shared" si="31"/>
        <v>2.5465414084943072E-2</v>
      </c>
      <c r="AL42" s="181">
        <f t="shared" si="32"/>
        <v>2.3950523165338078E-2</v>
      </c>
      <c r="AM42" s="164">
        <f t="shared" si="33"/>
        <v>2.6204029360942682E-2</v>
      </c>
      <c r="AN42" s="164">
        <f t="shared" si="34"/>
        <v>3.0820815417652803E-2</v>
      </c>
      <c r="AO42" s="181">
        <f t="shared" si="35"/>
        <v>2.4366646045798968E-2</v>
      </c>
      <c r="AP42" s="164">
        <f t="shared" si="36"/>
        <v>2.2115765836733914E-2</v>
      </c>
      <c r="AQ42" s="164">
        <f t="shared" si="37"/>
        <v>2.2291830149090197E-2</v>
      </c>
      <c r="AR42" s="181">
        <f t="shared" si="38"/>
        <v>1.7833944919122935E-2</v>
      </c>
      <c r="AT42" s="24">
        <f t="shared" si="46"/>
        <v>2.4987366612627016E-2</v>
      </c>
      <c r="AU42" s="24">
        <f t="shared" si="47"/>
        <v>2.1797390859657817E-2</v>
      </c>
      <c r="AV42" s="24">
        <f t="shared" si="39"/>
        <v>3.1899757529691986E-3</v>
      </c>
      <c r="AW42" s="24">
        <f t="shared" si="48"/>
        <v>2.2988957421688605E-2</v>
      </c>
      <c r="AX42" s="24">
        <f t="shared" si="49"/>
        <v>1.8964052596897929E-2</v>
      </c>
      <c r="AY42" s="24">
        <f t="shared" si="40"/>
        <v>4.024904824790676E-3</v>
      </c>
      <c r="AZ42" s="24">
        <f t="shared" si="50"/>
        <v>2.6890781787153761E-2</v>
      </c>
      <c r="BA42" s="24">
        <f t="shared" si="51"/>
        <v>2.4847006696874674E-2</v>
      </c>
      <c r="BB42" s="24">
        <f t="shared" si="41"/>
        <v>2.0437750902790874E-3</v>
      </c>
      <c r="BC42" s="24">
        <f t="shared" si="52"/>
        <v>2.866495651710288E-2</v>
      </c>
      <c r="BD42" s="24">
        <f t="shared" si="53"/>
        <v>2.433407063729609E-2</v>
      </c>
      <c r="BE42" s="24">
        <f t="shared" si="42"/>
        <v>4.3308858798067895E-3</v>
      </c>
      <c r="BF42" s="24">
        <f t="shared" si="54"/>
        <v>2.5465414084943072E-2</v>
      </c>
      <c r="BG42" s="24">
        <f t="shared" si="55"/>
        <v>2.3950523165338078E-2</v>
      </c>
      <c r="BH42" s="24">
        <f t="shared" si="43"/>
        <v>1.5148909196049942E-3</v>
      </c>
      <c r="BI42" s="24">
        <f t="shared" si="56"/>
        <v>3.0820815417652803E-2</v>
      </c>
      <c r="BJ42" s="24">
        <f t="shared" si="57"/>
        <v>2.4366646045798968E-2</v>
      </c>
      <c r="BK42" s="24">
        <f t="shared" si="44"/>
        <v>6.4541693718538351E-3</v>
      </c>
      <c r="BL42" s="24">
        <f t="shared" si="58"/>
        <v>2.2291830149090197E-2</v>
      </c>
      <c r="BM42" s="24">
        <f t="shared" si="59"/>
        <v>1.7833944919122935E-2</v>
      </c>
      <c r="BN42" s="24">
        <f t="shared" si="45"/>
        <v>4.4578852299672622E-3</v>
      </c>
    </row>
    <row r="43" spans="1:66" x14ac:dyDescent="0.25">
      <c r="A43" s="35">
        <f>+NAC!A44</f>
        <v>43891</v>
      </c>
      <c r="B43" s="71">
        <f>+NAC!P44</f>
        <v>303.16649999999998</v>
      </c>
      <c r="C43" s="71">
        <f>+NAC!S44</f>
        <v>294.90997894444399</v>
      </c>
      <c r="D43" s="179">
        <f>+[1]IPCse!$DK45</f>
        <v>290.6553646901769</v>
      </c>
      <c r="E43" s="71">
        <f>+GBA!$P44</f>
        <v>299.34629999999999</v>
      </c>
      <c r="F43" s="71">
        <f>+GBA!$S44</f>
        <v>293.48888204358815</v>
      </c>
      <c r="G43" s="179">
        <f>+[1]IPCse!$DE45</f>
        <v>289.50422928214647</v>
      </c>
      <c r="H43" s="71">
        <f>+PAM!$P44</f>
        <v>305.31619999999998</v>
      </c>
      <c r="I43" s="71">
        <f>+PAM!$S44</f>
        <v>294.90720859569495</v>
      </c>
      <c r="J43" s="179">
        <f>+[1]IPCse!$DF45</f>
        <v>290.9143171008206</v>
      </c>
      <c r="K43" s="71">
        <f>+NOA!$P44</f>
        <v>304.63830000000002</v>
      </c>
      <c r="L43" s="71">
        <f>+NOA!$S44</f>
        <v>296.81577338041558</v>
      </c>
      <c r="M43" s="179">
        <f>+[1]IPCse!$DG45</f>
        <v>293.15300213644753</v>
      </c>
      <c r="N43" s="71">
        <f>+NEA!$P44</f>
        <v>309.59219999999999</v>
      </c>
      <c r="O43" s="71">
        <f>+NEA!$S44</f>
        <v>298.86187500686628</v>
      </c>
      <c r="P43" s="179">
        <f>+[1]IPCse!$DH45</f>
        <v>294.85003499636247</v>
      </c>
      <c r="Q43" s="71">
        <f>+CUY!$P44</f>
        <v>313.92570000000001</v>
      </c>
      <c r="R43" s="71">
        <f>+CUY!$S44</f>
        <v>300.63896890052354</v>
      </c>
      <c r="S43" s="179">
        <f>+[1]IPCse!$DI45</f>
        <v>295.82911644036761</v>
      </c>
      <c r="T43" s="71">
        <f>+PAT!$P44</f>
        <v>303.8528</v>
      </c>
      <c r="U43" s="71">
        <f>+PAT!$S44</f>
        <v>289.67887117212251</v>
      </c>
      <c r="V43" s="179">
        <f>+[1]IPCse!$DJ45</f>
        <v>286.20588831809505</v>
      </c>
      <c r="X43" s="164">
        <f t="shared" si="18"/>
        <v>3.120592995324345E-2</v>
      </c>
      <c r="Y43" s="164">
        <f t="shared" si="19"/>
        <v>3.3234241405470044E-2</v>
      </c>
      <c r="Z43" s="181">
        <f t="shared" si="20"/>
        <v>2.3694156701155711E-2</v>
      </c>
      <c r="AA43" s="164">
        <f t="shared" si="21"/>
        <v>3.2593945306166772E-2</v>
      </c>
      <c r="AB43" s="164">
        <f t="shared" si="22"/>
        <v>3.2657435723293826E-2</v>
      </c>
      <c r="AC43" s="181">
        <f t="shared" si="23"/>
        <v>2.1303027547959319E-2</v>
      </c>
      <c r="AD43" s="164">
        <f t="shared" si="24"/>
        <v>2.9659222127494278E-2</v>
      </c>
      <c r="AE43" s="164">
        <f t="shared" si="25"/>
        <v>3.3079588849553199E-2</v>
      </c>
      <c r="AF43" s="181">
        <f t="shared" si="26"/>
        <v>2.3872254939442561E-2</v>
      </c>
      <c r="AG43" s="164">
        <f t="shared" si="27"/>
        <v>3.550773949819197E-2</v>
      </c>
      <c r="AH43" s="164">
        <f t="shared" si="28"/>
        <v>4.098905091557592E-2</v>
      </c>
      <c r="AI43" s="181">
        <f t="shared" si="29"/>
        <v>3.4961959808676557E-2</v>
      </c>
      <c r="AJ43" s="164">
        <f t="shared" si="30"/>
        <v>2.768478626373061E-2</v>
      </c>
      <c r="AK43" s="164">
        <f t="shared" si="31"/>
        <v>3.2258863603308763E-2</v>
      </c>
      <c r="AL43" s="181">
        <f t="shared" si="32"/>
        <v>2.9161517095890543E-2</v>
      </c>
      <c r="AM43" s="164">
        <f t="shared" si="33"/>
        <v>2.8795392003188036E-2</v>
      </c>
      <c r="AN43" s="164">
        <f t="shared" si="34"/>
        <v>3.4263823905562818E-2</v>
      </c>
      <c r="AO43" s="181">
        <f t="shared" si="35"/>
        <v>2.5645068670578919E-2</v>
      </c>
      <c r="AP43" s="164">
        <f t="shared" si="36"/>
        <v>2.936221460742483E-2</v>
      </c>
      <c r="AQ43" s="164">
        <f t="shared" si="37"/>
        <v>2.5655571259466159E-2</v>
      </c>
      <c r="AR43" s="181">
        <f t="shared" si="38"/>
        <v>2.1047717183852122E-2</v>
      </c>
      <c r="AT43" s="24">
        <f t="shared" si="46"/>
        <v>3.3234241405470044E-2</v>
      </c>
      <c r="AU43" s="24">
        <f t="shared" si="47"/>
        <v>2.3694156701155711E-2</v>
      </c>
      <c r="AV43" s="24">
        <f t="shared" si="39"/>
        <v>9.5400847043143333E-3</v>
      </c>
      <c r="AW43" s="24">
        <f t="shared" si="48"/>
        <v>3.2657435723293826E-2</v>
      </c>
      <c r="AX43" s="24">
        <f t="shared" si="49"/>
        <v>2.1303027547959319E-2</v>
      </c>
      <c r="AY43" s="24">
        <f t="shared" si="40"/>
        <v>1.1354408175334507E-2</v>
      </c>
      <c r="AZ43" s="24">
        <f t="shared" si="50"/>
        <v>3.3079588849553199E-2</v>
      </c>
      <c r="BA43" s="24">
        <f t="shared" si="51"/>
        <v>2.3872254939442561E-2</v>
      </c>
      <c r="BB43" s="24">
        <f t="shared" si="41"/>
        <v>9.2073339101106377E-3</v>
      </c>
      <c r="BC43" s="24">
        <f t="shared" si="52"/>
        <v>4.098905091557592E-2</v>
      </c>
      <c r="BD43" s="24">
        <f t="shared" si="53"/>
        <v>3.4961959808676557E-2</v>
      </c>
      <c r="BE43" s="24">
        <f t="shared" si="42"/>
        <v>6.0270911068993627E-3</v>
      </c>
      <c r="BF43" s="24">
        <f t="shared" si="54"/>
        <v>3.2258863603308763E-2</v>
      </c>
      <c r="BG43" s="24">
        <f t="shared" si="55"/>
        <v>2.768478626373061E-2</v>
      </c>
      <c r="BH43" s="24">
        <f t="shared" si="43"/>
        <v>4.5740773395781531E-3</v>
      </c>
      <c r="BI43" s="24">
        <f t="shared" si="56"/>
        <v>3.4263823905562818E-2</v>
      </c>
      <c r="BJ43" s="24">
        <f t="shared" si="57"/>
        <v>2.5645068670578919E-2</v>
      </c>
      <c r="BK43" s="24">
        <f t="shared" si="44"/>
        <v>8.6187552349838992E-3</v>
      </c>
      <c r="BL43" s="24">
        <f t="shared" si="58"/>
        <v>2.936221460742483E-2</v>
      </c>
      <c r="BM43" s="24">
        <f t="shared" si="59"/>
        <v>2.1047717183852122E-2</v>
      </c>
      <c r="BN43" s="24">
        <f t="shared" si="45"/>
        <v>8.3144974235727087E-3</v>
      </c>
    </row>
    <row r="44" spans="1:66" x14ac:dyDescent="0.25">
      <c r="A44" s="35">
        <f>+NAC!A45</f>
        <v>43922</v>
      </c>
      <c r="B44" s="71">
        <f>+NAC!P45</f>
        <v>308.36810000000003</v>
      </c>
      <c r="C44" s="71">
        <f>+NAC!S45</f>
        <v>301.43868050384361</v>
      </c>
      <c r="D44" s="179">
        <f>+[1]IPCse!$DK46</f>
        <v>296.90378451296965</v>
      </c>
      <c r="E44" s="71">
        <f>+GBA!$P45</f>
        <v>304.233</v>
      </c>
      <c r="F44" s="71">
        <f>+GBA!$S45</f>
        <v>299.47124426721427</v>
      </c>
      <c r="G44" s="179">
        <f>+[1]IPCse!$DE46</f>
        <v>295.1774515279061</v>
      </c>
      <c r="H44" s="71">
        <f>+PAM!$P45</f>
        <v>310.60840000000002</v>
      </c>
      <c r="I44" s="71">
        <f>+PAM!$S45</f>
        <v>301.71746567579447</v>
      </c>
      <c r="J44" s="179">
        <f>+[1]IPCse!$DF46</f>
        <v>297.38488932155167</v>
      </c>
      <c r="K44" s="71">
        <f>+NOA!$P45</f>
        <v>313.20580000000001</v>
      </c>
      <c r="L44" s="71">
        <f>+NOA!$S45</f>
        <v>306.91110870569059</v>
      </c>
      <c r="M44" s="179">
        <f>+[1]IPCse!$DG46</f>
        <v>302.32461426960742</v>
      </c>
      <c r="N44" s="71">
        <f>+NEA!$P45</f>
        <v>316.31799999999998</v>
      </c>
      <c r="O44" s="71">
        <f>+NEA!$S45</f>
        <v>307.37836996704198</v>
      </c>
      <c r="P44" s="179">
        <f>+[1]IPCse!$DH46</f>
        <v>303.54558564108282</v>
      </c>
      <c r="Q44" s="71">
        <f>+CUY!$P45</f>
        <v>318.30309999999997</v>
      </c>
      <c r="R44" s="71">
        <f>+CUY!$S45</f>
        <v>307.41785304412861</v>
      </c>
      <c r="S44" s="179">
        <f>+[1]IPCse!$DI46</f>
        <v>302.6174508843273</v>
      </c>
      <c r="T44" s="71">
        <f>+PAT!$P45</f>
        <v>305.79739999999998</v>
      </c>
      <c r="U44" s="71">
        <f>+PAT!$S45</f>
        <v>291.67846340322825</v>
      </c>
      <c r="V44" s="179">
        <f>+[1]IPCse!$DJ46</f>
        <v>288.9868692876467</v>
      </c>
      <c r="X44" s="164">
        <f t="shared" si="18"/>
        <v>1.7157568530824063E-2</v>
      </c>
      <c r="Y44" s="164">
        <f t="shared" si="19"/>
        <v>2.2137947256879675E-2</v>
      </c>
      <c r="Z44" s="181">
        <f t="shared" si="20"/>
        <v>2.1497693082160207E-2</v>
      </c>
      <c r="AA44" s="164">
        <f t="shared" si="21"/>
        <v>1.632457124073361E-2</v>
      </c>
      <c r="AB44" s="164">
        <f t="shared" si="22"/>
        <v>2.0383607658220004E-2</v>
      </c>
      <c r="AC44" s="181">
        <f t="shared" si="23"/>
        <v>1.9596336329272157E-2</v>
      </c>
      <c r="AD44" s="164">
        <f t="shared" si="24"/>
        <v>1.7333505395390247E-2</v>
      </c>
      <c r="AE44" s="164">
        <f t="shared" si="25"/>
        <v>2.3092881020199352E-2</v>
      </c>
      <c r="AF44" s="181">
        <f t="shared" si="26"/>
        <v>2.2242192427018193E-2</v>
      </c>
      <c r="AG44" s="164">
        <f t="shared" si="27"/>
        <v>2.8123515657748843E-2</v>
      </c>
      <c r="AH44" s="164">
        <f t="shared" si="28"/>
        <v>3.401212546860255E-2</v>
      </c>
      <c r="AI44" s="181">
        <f t="shared" si="29"/>
        <v>3.1286093153809702E-2</v>
      </c>
      <c r="AJ44" s="164">
        <f t="shared" si="30"/>
        <v>2.1724707534621412E-2</v>
      </c>
      <c r="AK44" s="164">
        <f t="shared" si="31"/>
        <v>2.8496424845022572E-2</v>
      </c>
      <c r="AL44" s="181">
        <f t="shared" si="32"/>
        <v>2.9491435009758815E-2</v>
      </c>
      <c r="AM44" s="164">
        <f t="shared" si="33"/>
        <v>1.3944063834212983E-2</v>
      </c>
      <c r="AN44" s="164">
        <f t="shared" si="34"/>
        <v>2.2548255032926567E-2</v>
      </c>
      <c r="AO44" s="181">
        <f t="shared" si="35"/>
        <v>2.2946809717859784E-2</v>
      </c>
      <c r="AP44" s="164">
        <f t="shared" si="36"/>
        <v>6.3998093813846246E-3</v>
      </c>
      <c r="AQ44" s="164">
        <f t="shared" si="37"/>
        <v>6.9027893647017891E-3</v>
      </c>
      <c r="AR44" s="181">
        <f t="shared" si="38"/>
        <v>9.7167147255223796E-3</v>
      </c>
      <c r="AT44" s="24">
        <f t="shared" si="46"/>
        <v>2.2137947256879675E-2</v>
      </c>
      <c r="AU44" s="24">
        <f t="shared" si="47"/>
        <v>1.7157568530824063E-2</v>
      </c>
      <c r="AV44" s="24">
        <f t="shared" si="39"/>
        <v>4.980378726055612E-3</v>
      </c>
      <c r="AW44" s="24">
        <f t="shared" si="48"/>
        <v>2.0383607658220004E-2</v>
      </c>
      <c r="AX44" s="24">
        <f t="shared" si="49"/>
        <v>1.632457124073361E-2</v>
      </c>
      <c r="AY44" s="24">
        <f t="shared" si="40"/>
        <v>4.0590364174863947E-3</v>
      </c>
      <c r="AZ44" s="24">
        <f t="shared" si="50"/>
        <v>2.3092881020199352E-2</v>
      </c>
      <c r="BA44" s="24">
        <f t="shared" si="51"/>
        <v>1.7333505395390247E-2</v>
      </c>
      <c r="BB44" s="24">
        <f t="shared" si="41"/>
        <v>5.7593756248091044E-3</v>
      </c>
      <c r="BC44" s="24">
        <f t="shared" si="52"/>
        <v>3.401212546860255E-2</v>
      </c>
      <c r="BD44" s="24">
        <f t="shared" si="53"/>
        <v>2.8123515657748843E-2</v>
      </c>
      <c r="BE44" s="24">
        <f t="shared" si="42"/>
        <v>5.8886098108537066E-3</v>
      </c>
      <c r="BF44" s="24">
        <f t="shared" si="54"/>
        <v>2.9491435009758815E-2</v>
      </c>
      <c r="BG44" s="24">
        <f t="shared" si="55"/>
        <v>2.1724707534621412E-2</v>
      </c>
      <c r="BH44" s="24">
        <f t="shared" si="43"/>
        <v>7.7667274751374027E-3</v>
      </c>
      <c r="BI44" s="24">
        <f t="shared" si="56"/>
        <v>2.2946809717859784E-2</v>
      </c>
      <c r="BJ44" s="24">
        <f t="shared" si="57"/>
        <v>1.3944063834212983E-2</v>
      </c>
      <c r="BK44" s="24">
        <f t="shared" si="44"/>
        <v>9.0027458836468011E-3</v>
      </c>
      <c r="BL44" s="24">
        <f t="shared" si="58"/>
        <v>9.7167147255223796E-3</v>
      </c>
      <c r="BM44" s="24">
        <f t="shared" si="59"/>
        <v>6.3998093813846246E-3</v>
      </c>
      <c r="BN44" s="24">
        <f t="shared" si="45"/>
        <v>3.316905344137755E-3</v>
      </c>
    </row>
    <row r="45" spans="1:66" x14ac:dyDescent="0.25">
      <c r="A45" s="35">
        <f>+NAC!A46</f>
        <v>43952</v>
      </c>
      <c r="B45" s="71">
        <f>+NAC!P46</f>
        <v>313.31950000000001</v>
      </c>
      <c r="C45" s="71">
        <f>+NAC!S46</f>
        <v>307.76905248496956</v>
      </c>
      <c r="D45" s="179">
        <f>+[1]IPCse!$DK47</f>
        <v>304.96038936556027</v>
      </c>
      <c r="E45" s="71">
        <f>+GBA!$P46</f>
        <v>308.40230000000003</v>
      </c>
      <c r="F45" s="71">
        <f>+GBA!$S46</f>
        <v>306.39123447567914</v>
      </c>
      <c r="G45" s="179">
        <f>+[1]IPCse!$DE47</f>
        <v>303.83138116312045</v>
      </c>
      <c r="H45" s="71">
        <f>+PAM!$P46</f>
        <v>316.29259999999999</v>
      </c>
      <c r="I45" s="71">
        <f>+PAM!$S46</f>
        <v>307.36477771269591</v>
      </c>
      <c r="J45" s="179">
        <f>+[1]IPCse!$DF47</f>
        <v>304.82844599507655</v>
      </c>
      <c r="K45" s="71">
        <f>+NOA!$P46</f>
        <v>318.99419999999998</v>
      </c>
      <c r="L45" s="71">
        <f>+NOA!$S46</f>
        <v>313.22749895423055</v>
      </c>
      <c r="M45" s="179">
        <f>+[1]IPCse!$DG47</f>
        <v>310.36993092393976</v>
      </c>
      <c r="N45" s="71">
        <f>+NEA!$P46</f>
        <v>322.51409999999998</v>
      </c>
      <c r="O45" s="71">
        <f>+NEA!$S46</f>
        <v>312.91908979675907</v>
      </c>
      <c r="P45" s="179">
        <f>+[1]IPCse!$DH47</f>
        <v>311.20416816764458</v>
      </c>
      <c r="Q45" s="71">
        <f>+CUY!$P46</f>
        <v>322.6404</v>
      </c>
      <c r="R45" s="71">
        <f>+CUY!$S46</f>
        <v>312.17725624532534</v>
      </c>
      <c r="S45" s="179">
        <f>+[1]IPCse!$DI47</f>
        <v>309.87212690379386</v>
      </c>
      <c r="T45" s="71">
        <f>+PAT!$P46</f>
        <v>311.166</v>
      </c>
      <c r="U45" s="71">
        <f>+PAT!$S46</f>
        <v>298.21778622718358</v>
      </c>
      <c r="V45" s="179">
        <f>+[1]IPCse!$DJ47</f>
        <v>297.11007240116726</v>
      </c>
      <c r="X45" s="164">
        <f t="shared" si="18"/>
        <v>1.6056784083697373E-2</v>
      </c>
      <c r="Y45" s="164">
        <f t="shared" si="19"/>
        <v>2.1000529761293407E-2</v>
      </c>
      <c r="Z45" s="181">
        <f t="shared" si="20"/>
        <v>2.7135406393712369E-2</v>
      </c>
      <c r="AA45" s="164">
        <f t="shared" si="21"/>
        <v>1.3704299007668563E-2</v>
      </c>
      <c r="AB45" s="164">
        <f t="shared" si="22"/>
        <v>2.3107361193885678E-2</v>
      </c>
      <c r="AC45" s="181">
        <f t="shared" si="23"/>
        <v>2.9317719190336655E-2</v>
      </c>
      <c r="AD45" s="164">
        <f t="shared" si="24"/>
        <v>1.830021338766108E-2</v>
      </c>
      <c r="AE45" s="164">
        <f t="shared" si="25"/>
        <v>1.8717219516120709E-2</v>
      </c>
      <c r="AF45" s="181">
        <f t="shared" si="26"/>
        <v>2.5030043357301857E-2</v>
      </c>
      <c r="AG45" s="164">
        <f t="shared" si="27"/>
        <v>1.8481139238162081E-2</v>
      </c>
      <c r="AH45" s="164">
        <f t="shared" si="28"/>
        <v>2.0580520122511992E-2</v>
      </c>
      <c r="AI45" s="181">
        <f t="shared" si="29"/>
        <v>2.6611517139513152E-2</v>
      </c>
      <c r="AJ45" s="164">
        <f t="shared" si="30"/>
        <v>1.9588199217243307E-2</v>
      </c>
      <c r="AK45" s="164">
        <f t="shared" si="31"/>
        <v>1.8025731056844352E-2</v>
      </c>
      <c r="AL45" s="181">
        <f t="shared" si="32"/>
        <v>2.5230419709075802E-2</v>
      </c>
      <c r="AM45" s="164">
        <f t="shared" si="33"/>
        <v>1.3626320321731278E-2</v>
      </c>
      <c r="AN45" s="164">
        <f t="shared" si="34"/>
        <v>1.5481869885134891E-2</v>
      </c>
      <c r="AO45" s="181">
        <f t="shared" si="35"/>
        <v>2.3973092094545345E-2</v>
      </c>
      <c r="AP45" s="164">
        <f t="shared" si="36"/>
        <v>1.7556068168009364E-2</v>
      </c>
      <c r="AQ45" s="164">
        <f t="shared" si="37"/>
        <v>2.2419628613152387E-2</v>
      </c>
      <c r="AR45" s="181">
        <f t="shared" si="38"/>
        <v>2.8109246394288689E-2</v>
      </c>
      <c r="AT45" s="24">
        <f t="shared" si="46"/>
        <v>2.7135406393712369E-2</v>
      </c>
      <c r="AU45" s="24">
        <f t="shared" si="47"/>
        <v>1.6056784083697373E-2</v>
      </c>
      <c r="AV45" s="24">
        <f t="shared" si="39"/>
        <v>1.1078622310014996E-2</v>
      </c>
      <c r="AW45" s="24">
        <f t="shared" si="48"/>
        <v>2.9317719190336655E-2</v>
      </c>
      <c r="AX45" s="24">
        <f t="shared" si="49"/>
        <v>1.3704299007668563E-2</v>
      </c>
      <c r="AY45" s="24">
        <f t="shared" si="40"/>
        <v>1.5613420182668092E-2</v>
      </c>
      <c r="AZ45" s="24">
        <f t="shared" si="50"/>
        <v>2.5030043357301857E-2</v>
      </c>
      <c r="BA45" s="24">
        <f t="shared" si="51"/>
        <v>1.830021338766108E-2</v>
      </c>
      <c r="BB45" s="24">
        <f t="shared" si="41"/>
        <v>6.7298299696407771E-3</v>
      </c>
      <c r="BC45" s="24">
        <f t="shared" si="52"/>
        <v>2.6611517139513152E-2</v>
      </c>
      <c r="BD45" s="24">
        <f t="shared" si="53"/>
        <v>1.8481139238162081E-2</v>
      </c>
      <c r="BE45" s="24">
        <f t="shared" si="42"/>
        <v>8.1303779013510713E-3</v>
      </c>
      <c r="BF45" s="24">
        <f t="shared" si="54"/>
        <v>2.5230419709075802E-2</v>
      </c>
      <c r="BG45" s="24">
        <f t="shared" si="55"/>
        <v>1.8025731056844352E-2</v>
      </c>
      <c r="BH45" s="24">
        <f t="shared" si="43"/>
        <v>7.2046886522314502E-3</v>
      </c>
      <c r="BI45" s="24">
        <f t="shared" si="56"/>
        <v>2.3973092094545345E-2</v>
      </c>
      <c r="BJ45" s="24">
        <f t="shared" si="57"/>
        <v>1.3626320321731278E-2</v>
      </c>
      <c r="BK45" s="24">
        <f t="shared" si="44"/>
        <v>1.0346771772814067E-2</v>
      </c>
      <c r="BL45" s="24">
        <f t="shared" si="58"/>
        <v>2.8109246394288689E-2</v>
      </c>
      <c r="BM45" s="24">
        <f t="shared" si="59"/>
        <v>1.7556068168009364E-2</v>
      </c>
      <c r="BN45" s="24">
        <f t="shared" si="45"/>
        <v>1.0553178226279325E-2</v>
      </c>
    </row>
    <row r="46" spans="1:66" x14ac:dyDescent="0.25">
      <c r="A46" s="35">
        <f>+NAC!A47</f>
        <v>43983</v>
      </c>
      <c r="B46" s="71">
        <f>+NAC!P47</f>
        <v>320.57330000000002</v>
      </c>
      <c r="C46" s="71">
        <f>+NAC!S47</f>
        <v>315.95460185665013</v>
      </c>
      <c r="D46" s="179">
        <f>+[1]IPCse!$DK48</f>
        <v>315.82033224511162</v>
      </c>
      <c r="E46" s="71">
        <f>+GBA!$P47</f>
        <v>315.5625</v>
      </c>
      <c r="F46" s="71">
        <f>+GBA!$S47</f>
        <v>314.40924478837655</v>
      </c>
      <c r="G46" s="179">
        <f>+[1]IPCse!$DE48</f>
        <v>314.65665145866274</v>
      </c>
      <c r="H46" s="71">
        <f>+PAM!$P47</f>
        <v>324.24759999999998</v>
      </c>
      <c r="I46" s="71">
        <f>+PAM!$S47</f>
        <v>315.98219253184953</v>
      </c>
      <c r="J46" s="179">
        <f>+[1]IPCse!$DF48</f>
        <v>315.87075121089947</v>
      </c>
      <c r="K46" s="71">
        <f>+NOA!$P47</f>
        <v>325.20269999999999</v>
      </c>
      <c r="L46" s="71">
        <f>+NOA!$S47</f>
        <v>321.22273973923677</v>
      </c>
      <c r="M46" s="179">
        <f>+[1]IPCse!$DG48</f>
        <v>320.83464003096969</v>
      </c>
      <c r="N46" s="71">
        <f>+NEA!$P47</f>
        <v>330.39420000000001</v>
      </c>
      <c r="O46" s="71">
        <f>+NEA!$S47</f>
        <v>321.74188569074431</v>
      </c>
      <c r="P46" s="179">
        <f>+[1]IPCse!$DH48</f>
        <v>323.38163189534686</v>
      </c>
      <c r="Q46" s="71">
        <f>+CUY!$P47</f>
        <v>329.06729999999999</v>
      </c>
      <c r="R46" s="71">
        <f>+CUY!$S47</f>
        <v>321.32381639491393</v>
      </c>
      <c r="S46" s="179">
        <f>+[1]IPCse!$DI48</f>
        <v>321.59284274875267</v>
      </c>
      <c r="T46" s="71">
        <f>+PAT!$P47</f>
        <v>315.97910000000002</v>
      </c>
      <c r="U46" s="71">
        <f>+PAT!$S47</f>
        <v>304.41056545481973</v>
      </c>
      <c r="V46" s="179">
        <f>+[1]IPCse!$DJ48</f>
        <v>305.26372237470957</v>
      </c>
      <c r="X46" s="164">
        <f t="shared" si="18"/>
        <v>2.3151447643699141E-2</v>
      </c>
      <c r="Y46" s="164">
        <f t="shared" si="19"/>
        <v>2.659640176810929E-2</v>
      </c>
      <c r="Z46" s="181">
        <f t="shared" si="20"/>
        <v>3.561099493001163E-2</v>
      </c>
      <c r="AA46" s="164">
        <f t="shared" si="21"/>
        <v>2.321707717484589E-2</v>
      </c>
      <c r="AB46" s="164">
        <f t="shared" si="22"/>
        <v>2.6169189619339006E-2</v>
      </c>
      <c r="AC46" s="181">
        <f t="shared" si="23"/>
        <v>3.5629204113483137E-2</v>
      </c>
      <c r="AD46" s="164">
        <f t="shared" si="24"/>
        <v>2.5150762300477414E-2</v>
      </c>
      <c r="AE46" s="164">
        <f t="shared" si="25"/>
        <v>2.8036442182092225E-2</v>
      </c>
      <c r="AF46" s="181">
        <f t="shared" si="26"/>
        <v>3.6224654755485863E-2</v>
      </c>
      <c r="AG46" s="164">
        <f t="shared" si="27"/>
        <v>1.9462736313074158E-2</v>
      </c>
      <c r="AH46" s="164">
        <f t="shared" si="28"/>
        <v>2.5525347588253977E-2</v>
      </c>
      <c r="AI46" s="181">
        <f t="shared" si="29"/>
        <v>3.3716890923929155E-2</v>
      </c>
      <c r="AJ46" s="164">
        <f t="shared" si="30"/>
        <v>2.4433350355844929E-2</v>
      </c>
      <c r="AK46" s="164">
        <f t="shared" si="31"/>
        <v>2.8195134722255766E-2</v>
      </c>
      <c r="AL46" s="181">
        <f t="shared" si="32"/>
        <v>3.9130143402007045E-2</v>
      </c>
      <c r="AM46" s="164">
        <f t="shared" si="33"/>
        <v>1.9919700074758184E-2</v>
      </c>
      <c r="AN46" s="164">
        <f t="shared" si="34"/>
        <v>2.9299252160768452E-2</v>
      </c>
      <c r="AO46" s="181">
        <f t="shared" si="35"/>
        <v>3.7824363107682002E-2</v>
      </c>
      <c r="AP46" s="164">
        <f t="shared" si="36"/>
        <v>1.5467949583180651E-2</v>
      </c>
      <c r="AQ46" s="164">
        <f t="shared" si="37"/>
        <v>2.0765962037282648E-2</v>
      </c>
      <c r="AR46" s="181">
        <f t="shared" si="38"/>
        <v>2.7443196077624021E-2</v>
      </c>
      <c r="AT46" s="24">
        <f t="shared" si="46"/>
        <v>3.561099493001163E-2</v>
      </c>
      <c r="AU46" s="24">
        <f t="shared" si="47"/>
        <v>2.3151447643699141E-2</v>
      </c>
      <c r="AV46" s="24">
        <f t="shared" si="39"/>
        <v>1.2459547286312489E-2</v>
      </c>
      <c r="AW46" s="24">
        <f t="shared" si="48"/>
        <v>3.5629204113483137E-2</v>
      </c>
      <c r="AX46" s="24">
        <f t="shared" si="49"/>
        <v>2.321707717484589E-2</v>
      </c>
      <c r="AY46" s="24">
        <f t="shared" si="40"/>
        <v>1.2412126938637247E-2</v>
      </c>
      <c r="AZ46" s="24">
        <f t="shared" si="50"/>
        <v>3.6224654755485863E-2</v>
      </c>
      <c r="BA46" s="24">
        <f t="shared" si="51"/>
        <v>2.5150762300477414E-2</v>
      </c>
      <c r="BB46" s="24">
        <f t="shared" si="41"/>
        <v>1.1073892455008449E-2</v>
      </c>
      <c r="BC46" s="24">
        <f t="shared" si="52"/>
        <v>3.3716890923929155E-2</v>
      </c>
      <c r="BD46" s="24">
        <f t="shared" si="53"/>
        <v>1.9462736313074158E-2</v>
      </c>
      <c r="BE46" s="24">
        <f t="shared" si="42"/>
        <v>1.4254154610854997E-2</v>
      </c>
      <c r="BF46" s="24">
        <f t="shared" si="54"/>
        <v>3.9130143402007045E-2</v>
      </c>
      <c r="BG46" s="24">
        <f t="shared" si="55"/>
        <v>2.4433350355844929E-2</v>
      </c>
      <c r="BH46" s="24">
        <f t="shared" si="43"/>
        <v>1.4696793046162115E-2</v>
      </c>
      <c r="BI46" s="24">
        <f t="shared" si="56"/>
        <v>3.7824363107682002E-2</v>
      </c>
      <c r="BJ46" s="24">
        <f t="shared" si="57"/>
        <v>1.9919700074758184E-2</v>
      </c>
      <c r="BK46" s="24">
        <f t="shared" si="44"/>
        <v>1.7904663032923818E-2</v>
      </c>
      <c r="BL46" s="24">
        <f t="shared" si="58"/>
        <v>2.7443196077624021E-2</v>
      </c>
      <c r="BM46" s="24">
        <f t="shared" si="59"/>
        <v>1.5467949583180651E-2</v>
      </c>
      <c r="BN46" s="24">
        <f t="shared" si="45"/>
        <v>1.197524649444337E-2</v>
      </c>
    </row>
    <row r="47" spans="1:66" x14ac:dyDescent="0.25">
      <c r="A47" s="35">
        <f>+NAC!A48</f>
        <v>44013</v>
      </c>
      <c r="B47" s="71">
        <f>+NAC!P48</f>
        <v>328.6943</v>
      </c>
      <c r="C47" s="71">
        <f>+NAC!S48</f>
        <v>322.83200025873208</v>
      </c>
      <c r="D47" s="179">
        <f>+[1]IPCse!$DK49</f>
        <v>325.92007769406365</v>
      </c>
      <c r="E47" s="71">
        <f>+GBA!$P48</f>
        <v>322.75659999999999</v>
      </c>
      <c r="F47" s="71">
        <f>+GBA!$S48</f>
        <v>320.3857205938092</v>
      </c>
      <c r="G47" s="179">
        <f>+[1]IPCse!$DE49</f>
        <v>323.62506840160654</v>
      </c>
      <c r="H47" s="71">
        <f>+PAM!$P48</f>
        <v>333.214</v>
      </c>
      <c r="I47" s="71">
        <f>+PAM!$S48</f>
        <v>323.46210503734079</v>
      </c>
      <c r="J47" s="179">
        <f>+[1]IPCse!$DF49</f>
        <v>326.82457648751659</v>
      </c>
      <c r="K47" s="71">
        <f>+NOA!$P48</f>
        <v>333.40960000000001</v>
      </c>
      <c r="L47" s="71">
        <f>+NOA!$S48</f>
        <v>327.61405951378515</v>
      </c>
      <c r="M47" s="179">
        <f>+[1]IPCse!$DG49</f>
        <v>331.56464973395572</v>
      </c>
      <c r="N47" s="71">
        <f>+NEA!$P48</f>
        <v>339.25810000000001</v>
      </c>
      <c r="O47" s="71">
        <f>+NEA!$S48</f>
        <v>329.45713139247459</v>
      </c>
      <c r="P47" s="179">
        <f>+[1]IPCse!$DH49</f>
        <v>334.39291923919899</v>
      </c>
      <c r="Q47" s="71">
        <f>+CUY!$P48</f>
        <v>337.3673</v>
      </c>
      <c r="R47" s="71">
        <f>+CUY!$S48</f>
        <v>328.77867308900517</v>
      </c>
      <c r="S47" s="179">
        <f>+[1]IPCse!$DI49</f>
        <v>331.99696899999481</v>
      </c>
      <c r="T47" s="71">
        <f>+PAT!$P48</f>
        <v>325.84550000000002</v>
      </c>
      <c r="U47" s="71">
        <f>+PAT!$S48</f>
        <v>315.35814705083726</v>
      </c>
      <c r="V47" s="179">
        <f>+[1]IPCse!$DJ49</f>
        <v>317.83862985558716</v>
      </c>
      <c r="X47" s="164">
        <f t="shared" si="18"/>
        <v>2.5332739813328065E-2</v>
      </c>
      <c r="Y47" s="164">
        <f t="shared" si="19"/>
        <v>2.1767046156847103E-2</v>
      </c>
      <c r="Z47" s="181">
        <f t="shared" si="20"/>
        <v>3.1979402266962165E-2</v>
      </c>
      <c r="AA47" s="164">
        <f t="shared" si="21"/>
        <v>2.2797702515349627E-2</v>
      </c>
      <c r="AB47" s="164">
        <f t="shared" si="22"/>
        <v>1.9008588024996831E-2</v>
      </c>
      <c r="AC47" s="181">
        <f t="shared" si="23"/>
        <v>2.8502232199347111E-2</v>
      </c>
      <c r="AD47" s="164">
        <f t="shared" si="24"/>
        <v>2.7652941764256811E-2</v>
      </c>
      <c r="AE47" s="164">
        <f t="shared" si="25"/>
        <v>2.3671943173624532E-2</v>
      </c>
      <c r="AF47" s="181">
        <f t="shared" si="26"/>
        <v>3.4678187944358063E-2</v>
      </c>
      <c r="AG47" s="164">
        <f t="shared" si="27"/>
        <v>2.5236260338552086E-2</v>
      </c>
      <c r="AH47" s="164">
        <f t="shared" si="28"/>
        <v>1.9896847214916136E-2</v>
      </c>
      <c r="AI47" s="181">
        <f t="shared" si="29"/>
        <v>3.3444049875506865E-2</v>
      </c>
      <c r="AJ47" s="164">
        <f t="shared" si="30"/>
        <v>2.6828255459690364E-2</v>
      </c>
      <c r="AK47" s="164">
        <f t="shared" si="31"/>
        <v>2.3979612368984826E-2</v>
      </c>
      <c r="AL47" s="181">
        <f t="shared" si="32"/>
        <v>3.405044151492076E-2</v>
      </c>
      <c r="AM47" s="164">
        <f t="shared" si="33"/>
        <v>2.522280396745602E-2</v>
      </c>
      <c r="AN47" s="164">
        <f t="shared" si="34"/>
        <v>2.3200448624477454E-2</v>
      </c>
      <c r="AO47" s="181">
        <f t="shared" si="35"/>
        <v>3.2351858835895975E-2</v>
      </c>
      <c r="AP47" s="164">
        <f t="shared" si="36"/>
        <v>3.1224849997990356E-2</v>
      </c>
      <c r="AQ47" s="164">
        <f t="shared" si="37"/>
        <v>3.5963211656798943E-2</v>
      </c>
      <c r="AR47" s="181">
        <f t="shared" si="38"/>
        <v>4.1193586263886139E-2</v>
      </c>
      <c r="AT47" s="24">
        <f t="shared" si="46"/>
        <v>3.1979402266962165E-2</v>
      </c>
      <c r="AU47" s="24">
        <f t="shared" si="47"/>
        <v>2.1767046156847103E-2</v>
      </c>
      <c r="AV47" s="24">
        <f t="shared" si="39"/>
        <v>1.0212356110115062E-2</v>
      </c>
      <c r="AW47" s="24">
        <f t="shared" si="48"/>
        <v>2.8502232199347111E-2</v>
      </c>
      <c r="AX47" s="24">
        <f t="shared" si="49"/>
        <v>1.9008588024996831E-2</v>
      </c>
      <c r="AY47" s="24">
        <f t="shared" si="40"/>
        <v>9.4936441743502797E-3</v>
      </c>
      <c r="AZ47" s="24">
        <f t="shared" si="50"/>
        <v>3.4678187944358063E-2</v>
      </c>
      <c r="BA47" s="24">
        <f t="shared" si="51"/>
        <v>2.3671943173624532E-2</v>
      </c>
      <c r="BB47" s="24">
        <f t="shared" si="41"/>
        <v>1.1006244770733531E-2</v>
      </c>
      <c r="BC47" s="24">
        <f t="shared" si="52"/>
        <v>3.3444049875506865E-2</v>
      </c>
      <c r="BD47" s="24">
        <f t="shared" si="53"/>
        <v>1.9896847214916136E-2</v>
      </c>
      <c r="BE47" s="24">
        <f t="shared" si="42"/>
        <v>1.3547202660590729E-2</v>
      </c>
      <c r="BF47" s="24">
        <f t="shared" si="54"/>
        <v>3.405044151492076E-2</v>
      </c>
      <c r="BG47" s="24">
        <f t="shared" si="55"/>
        <v>2.3979612368984826E-2</v>
      </c>
      <c r="BH47" s="24">
        <f t="shared" si="43"/>
        <v>1.0070829145935933E-2</v>
      </c>
      <c r="BI47" s="24">
        <f t="shared" si="56"/>
        <v>3.2351858835895975E-2</v>
      </c>
      <c r="BJ47" s="24">
        <f t="shared" si="57"/>
        <v>2.3200448624477454E-2</v>
      </c>
      <c r="BK47" s="24">
        <f t="shared" si="44"/>
        <v>9.1514102114185203E-3</v>
      </c>
      <c r="BL47" s="24">
        <f t="shared" si="58"/>
        <v>4.1193586263886139E-2</v>
      </c>
      <c r="BM47" s="24">
        <f t="shared" si="59"/>
        <v>3.1224849997990356E-2</v>
      </c>
      <c r="BN47" s="24">
        <f t="shared" si="45"/>
        <v>9.9687362658957834E-3</v>
      </c>
    </row>
    <row r="48" spans="1:66" x14ac:dyDescent="0.25">
      <c r="A48" s="35">
        <f>+NAC!A49</f>
        <v>44044</v>
      </c>
      <c r="B48" s="71">
        <f>+NAC!P49</f>
        <v>338.66449999999998</v>
      </c>
      <c r="C48" s="71">
        <f>+NAC!S49</f>
        <v>332.41108016855321</v>
      </c>
      <c r="D48" s="179">
        <f>+[1]IPCse!$DK50</f>
        <v>335.79410763278764</v>
      </c>
      <c r="E48" s="71">
        <f>+GBA!$P49</f>
        <v>333.0711</v>
      </c>
      <c r="F48" s="71">
        <f>+GBA!$S49</f>
        <v>330.37668760265325</v>
      </c>
      <c r="G48" s="179">
        <f>+[1]IPCse!$DE50</f>
        <v>334.10900538162457</v>
      </c>
      <c r="H48" s="71">
        <f>+PAM!$P49</f>
        <v>342.9248</v>
      </c>
      <c r="I48" s="71">
        <f>+PAM!$S49</f>
        <v>332.84685781227125</v>
      </c>
      <c r="J48" s="179">
        <f>+[1]IPCse!$DF50</f>
        <v>336.68850144141743</v>
      </c>
      <c r="K48" s="71">
        <f>+NOA!$P49</f>
        <v>342.05610000000001</v>
      </c>
      <c r="L48" s="71">
        <f>+NOA!$S49</f>
        <v>336.01260389786773</v>
      </c>
      <c r="M48" s="179">
        <f>+[1]IPCse!$DG50</f>
        <v>339.40182447100659</v>
      </c>
      <c r="N48" s="71">
        <f>+NEA!$P49</f>
        <v>347.99009999999998</v>
      </c>
      <c r="O48" s="71">
        <f>+NEA!$S49</f>
        <v>336.96511483109032</v>
      </c>
      <c r="P48" s="179">
        <f>+[1]IPCse!$DH50</f>
        <v>341.34442068486823</v>
      </c>
      <c r="Q48" s="71">
        <f>+CUY!$P49</f>
        <v>347.69580000000002</v>
      </c>
      <c r="R48" s="71">
        <f>+CUY!$S49</f>
        <v>337.81520728496628</v>
      </c>
      <c r="S48" s="179">
        <f>+[1]IPCse!$DI50</f>
        <v>341.33718610586101</v>
      </c>
      <c r="T48" s="71">
        <f>+PAT!$P49</f>
        <v>337.20209999999997</v>
      </c>
      <c r="U48" s="71">
        <f>+PAT!$S49</f>
        <v>325.82227348016295</v>
      </c>
      <c r="V48" s="179">
        <f>+[1]IPCse!$DJ50</f>
        <v>328.38230085818338</v>
      </c>
      <c r="X48" s="164">
        <f t="shared" si="18"/>
        <v>3.0332743829144526E-2</v>
      </c>
      <c r="Y48" s="164">
        <f t="shared" si="19"/>
        <v>2.967202725301088E-2</v>
      </c>
      <c r="Z48" s="181">
        <f t="shared" si="20"/>
        <v>3.0295862742130808E-2</v>
      </c>
      <c r="AA48" s="164">
        <f t="shared" si="21"/>
        <v>3.1957518451985134E-2</v>
      </c>
      <c r="AB48" s="164">
        <f t="shared" si="22"/>
        <v>3.1184183209933991E-2</v>
      </c>
      <c r="AC48" s="181">
        <f t="shared" si="23"/>
        <v>3.2395317927002676E-2</v>
      </c>
      <c r="AD48" s="164">
        <f t="shared" si="24"/>
        <v>2.9142833134262025E-2</v>
      </c>
      <c r="AE48" s="164">
        <f t="shared" si="25"/>
        <v>2.9013453597128702E-2</v>
      </c>
      <c r="AF48" s="181">
        <f t="shared" si="26"/>
        <v>3.0181099169197978E-2</v>
      </c>
      <c r="AG48" s="164">
        <f t="shared" si="27"/>
        <v>2.5933566400007768E-2</v>
      </c>
      <c r="AH48" s="164">
        <f t="shared" si="28"/>
        <v>2.5635482178472335E-2</v>
      </c>
      <c r="AI48" s="181">
        <f t="shared" si="29"/>
        <v>2.3636943031590807E-2</v>
      </c>
      <c r="AJ48" s="164">
        <f t="shared" si="30"/>
        <v>2.5738515896893688E-2</v>
      </c>
      <c r="AK48" s="164">
        <f t="shared" si="31"/>
        <v>2.278895407995174E-2</v>
      </c>
      <c r="AL48" s="181">
        <f t="shared" si="32"/>
        <v>2.0788422977032761E-2</v>
      </c>
      <c r="AM48" s="164">
        <f t="shared" si="33"/>
        <v>3.0615000327536279E-2</v>
      </c>
      <c r="AN48" s="164">
        <f t="shared" si="34"/>
        <v>2.7485159274655224E-2</v>
      </c>
      <c r="AO48" s="181">
        <f t="shared" si="35"/>
        <v>2.8133440898571394E-2</v>
      </c>
      <c r="AP48" s="164">
        <f t="shared" si="36"/>
        <v>3.4852713939581559E-2</v>
      </c>
      <c r="AQ48" s="164">
        <f t="shared" si="37"/>
        <v>3.3181722201198749E-2</v>
      </c>
      <c r="AR48" s="181">
        <f t="shared" si="38"/>
        <v>3.31730318853527E-2</v>
      </c>
      <c r="AT48" s="24">
        <f t="shared" si="46"/>
        <v>3.0332743829144526E-2</v>
      </c>
      <c r="AU48" s="24">
        <f t="shared" si="47"/>
        <v>2.967202725301088E-2</v>
      </c>
      <c r="AV48" s="24">
        <f t="shared" si="39"/>
        <v>6.6071657613364643E-4</v>
      </c>
      <c r="AW48" s="24">
        <f t="shared" si="48"/>
        <v>3.2395317927002676E-2</v>
      </c>
      <c r="AX48" s="24">
        <f t="shared" si="49"/>
        <v>3.1184183209933991E-2</v>
      </c>
      <c r="AY48" s="24">
        <f t="shared" si="40"/>
        <v>1.2111347170686848E-3</v>
      </c>
      <c r="AZ48" s="24">
        <f t="shared" si="50"/>
        <v>3.0181099169197978E-2</v>
      </c>
      <c r="BA48" s="24">
        <f t="shared" si="51"/>
        <v>2.9013453597128702E-2</v>
      </c>
      <c r="BB48" s="24">
        <f t="shared" si="41"/>
        <v>1.1676455720692758E-3</v>
      </c>
      <c r="BC48" s="24">
        <f t="shared" si="52"/>
        <v>2.5933566400007768E-2</v>
      </c>
      <c r="BD48" s="24">
        <f t="shared" si="53"/>
        <v>2.3636943031590807E-2</v>
      </c>
      <c r="BE48" s="24">
        <f t="shared" si="42"/>
        <v>2.2966233684169612E-3</v>
      </c>
      <c r="BF48" s="24">
        <f t="shared" si="54"/>
        <v>2.5738515896893688E-2</v>
      </c>
      <c r="BG48" s="24">
        <f t="shared" si="55"/>
        <v>2.0788422977032761E-2</v>
      </c>
      <c r="BH48" s="24">
        <f t="shared" si="43"/>
        <v>4.9500929198609267E-3</v>
      </c>
      <c r="BI48" s="24">
        <f t="shared" si="56"/>
        <v>3.0615000327536279E-2</v>
      </c>
      <c r="BJ48" s="24">
        <f t="shared" si="57"/>
        <v>2.7485159274655224E-2</v>
      </c>
      <c r="BK48" s="24">
        <f t="shared" si="44"/>
        <v>3.129841052881055E-3</v>
      </c>
      <c r="BL48" s="24">
        <f t="shared" si="58"/>
        <v>3.4852713939581559E-2</v>
      </c>
      <c r="BM48" s="24">
        <f t="shared" si="59"/>
        <v>3.31730318853527E-2</v>
      </c>
      <c r="BN48" s="24">
        <f t="shared" si="45"/>
        <v>1.6796820542288593E-3</v>
      </c>
    </row>
    <row r="49" spans="1:66" x14ac:dyDescent="0.25">
      <c r="A49" s="35">
        <f>+NAC!A50</f>
        <v>44075</v>
      </c>
      <c r="B49" s="71">
        <f>+NAC!P50</f>
        <v>346.51100000000002</v>
      </c>
      <c r="C49" s="71">
        <f>+NAC!S50</f>
        <v>342.54881497721954</v>
      </c>
      <c r="D49" s="179">
        <f>+[1]IPCse!$DK51</f>
        <v>344.00480797087516</v>
      </c>
      <c r="E49" s="71">
        <f>+GBA!$P50</f>
        <v>340.3537</v>
      </c>
      <c r="F49" s="71">
        <f>+GBA!$S50</f>
        <v>341.01365922299442</v>
      </c>
      <c r="G49" s="179">
        <f>+[1]IPCse!$DE51</f>
        <v>342.30734950652521</v>
      </c>
      <c r="H49" s="71">
        <f>+PAM!$P50</f>
        <v>351.23540000000003</v>
      </c>
      <c r="I49" s="71">
        <f>+PAM!$S50</f>
        <v>342.15435227705382</v>
      </c>
      <c r="J49" s="179">
        <f>+[1]IPCse!$DF51</f>
        <v>344.71848369086348</v>
      </c>
      <c r="K49" s="71">
        <f>+NOA!$P50</f>
        <v>348.19959999999998</v>
      </c>
      <c r="L49" s="71">
        <f>+NOA!$S50</f>
        <v>344.55019843813659</v>
      </c>
      <c r="M49" s="179">
        <f>+[1]IPCse!$DG51</f>
        <v>346.66782231074399</v>
      </c>
      <c r="N49" s="71">
        <f>+NEA!$P50</f>
        <v>359.13229999999999</v>
      </c>
      <c r="O49" s="71">
        <f>+NEA!$S50</f>
        <v>349.85152161494096</v>
      </c>
      <c r="P49" s="179">
        <f>+[1]IPCse!$DH51</f>
        <v>352.52073828238065</v>
      </c>
      <c r="Q49" s="71">
        <f>+CUY!$P50</f>
        <v>357.85640000000001</v>
      </c>
      <c r="R49" s="71">
        <f>+CUY!$S50</f>
        <v>349.98349602094231</v>
      </c>
      <c r="S49" s="179">
        <f>+[1]IPCse!$DI51</f>
        <v>351.70101212595586</v>
      </c>
      <c r="T49" s="71">
        <f>+PAT!$P50</f>
        <v>343.75170000000003</v>
      </c>
      <c r="U49" s="71">
        <f>+PAT!$S50</f>
        <v>332.58906804947958</v>
      </c>
      <c r="V49" s="179">
        <f>+[1]IPCse!$DJ51</f>
        <v>334.1208199729781</v>
      </c>
      <c r="X49" s="164">
        <f t="shared" si="18"/>
        <v>2.3168947439132337E-2</v>
      </c>
      <c r="Y49" s="164">
        <f t="shared" si="19"/>
        <v>3.0497583905824799E-2</v>
      </c>
      <c r="Z49" s="181">
        <f t="shared" si="20"/>
        <v>2.4451591470647349E-2</v>
      </c>
      <c r="AA49" s="164">
        <f t="shared" si="21"/>
        <v>2.1865001196441192E-2</v>
      </c>
      <c r="AB49" s="164">
        <f t="shared" si="22"/>
        <v>3.2196495756184662E-2</v>
      </c>
      <c r="AC49" s="181">
        <f t="shared" si="23"/>
        <v>2.4537932210286773E-2</v>
      </c>
      <c r="AD49" s="164">
        <f t="shared" si="24"/>
        <v>2.4234467731701015E-2</v>
      </c>
      <c r="AE49" s="164">
        <f t="shared" si="25"/>
        <v>2.7963293768066944E-2</v>
      </c>
      <c r="AF49" s="181">
        <f t="shared" si="26"/>
        <v>2.3849885621482159E-2</v>
      </c>
      <c r="AG49" s="164">
        <f t="shared" si="27"/>
        <v>1.7960504139525435E-2</v>
      </c>
      <c r="AH49" s="164">
        <f t="shared" si="28"/>
        <v>2.5408554444772857E-2</v>
      </c>
      <c r="AI49" s="181">
        <f t="shared" si="29"/>
        <v>2.1408246261086505E-2</v>
      </c>
      <c r="AJ49" s="164">
        <f t="shared" si="30"/>
        <v>3.2018726969531563E-2</v>
      </c>
      <c r="AK49" s="164">
        <f t="shared" si="31"/>
        <v>3.8242554545476315E-2</v>
      </c>
      <c r="AL49" s="181">
        <f t="shared" si="32"/>
        <v>3.274205441849154E-2</v>
      </c>
      <c r="AM49" s="164">
        <f t="shared" si="33"/>
        <v>2.9222671082020479E-2</v>
      </c>
      <c r="AN49" s="164">
        <f t="shared" si="34"/>
        <v>3.6020547546609993E-2</v>
      </c>
      <c r="AO49" s="181">
        <f t="shared" si="35"/>
        <v>3.0362428829775023E-2</v>
      </c>
      <c r="AP49" s="164">
        <f t="shared" si="36"/>
        <v>1.9423366580457513E-2</v>
      </c>
      <c r="AQ49" s="164">
        <f t="shared" si="37"/>
        <v>2.0768360913572037E-2</v>
      </c>
      <c r="AR49" s="181">
        <f t="shared" si="38"/>
        <v>1.7475116959098758E-2</v>
      </c>
      <c r="AT49" s="24">
        <f t="shared" si="46"/>
        <v>3.0497583905824799E-2</v>
      </c>
      <c r="AU49" s="24">
        <f t="shared" si="47"/>
        <v>2.3168947439132337E-2</v>
      </c>
      <c r="AV49" s="24">
        <f t="shared" si="39"/>
        <v>7.3286364666924619E-3</v>
      </c>
      <c r="AW49" s="24">
        <f t="shared" si="48"/>
        <v>3.2196495756184662E-2</v>
      </c>
      <c r="AX49" s="24">
        <f t="shared" si="49"/>
        <v>2.1865001196441192E-2</v>
      </c>
      <c r="AY49" s="24">
        <f t="shared" si="40"/>
        <v>1.033149455974347E-2</v>
      </c>
      <c r="AZ49" s="24">
        <f t="shared" si="50"/>
        <v>2.7963293768066944E-2</v>
      </c>
      <c r="BA49" s="24">
        <f t="shared" si="51"/>
        <v>2.3849885621482159E-2</v>
      </c>
      <c r="BB49" s="24">
        <f t="shared" si="41"/>
        <v>4.1134081465847849E-3</v>
      </c>
      <c r="BC49" s="24">
        <f t="shared" si="52"/>
        <v>2.5408554444772857E-2</v>
      </c>
      <c r="BD49" s="24">
        <f t="shared" si="53"/>
        <v>1.7960504139525435E-2</v>
      </c>
      <c r="BE49" s="24">
        <f t="shared" si="42"/>
        <v>7.4480503052474223E-3</v>
      </c>
      <c r="BF49" s="24">
        <f t="shared" si="54"/>
        <v>3.8242554545476315E-2</v>
      </c>
      <c r="BG49" s="24">
        <f t="shared" si="55"/>
        <v>3.2018726969531563E-2</v>
      </c>
      <c r="BH49" s="24">
        <f t="shared" si="43"/>
        <v>6.2238275759447514E-3</v>
      </c>
      <c r="BI49" s="24">
        <f t="shared" si="56"/>
        <v>3.6020547546609993E-2</v>
      </c>
      <c r="BJ49" s="24">
        <f t="shared" si="57"/>
        <v>2.9222671082020479E-2</v>
      </c>
      <c r="BK49" s="24">
        <f t="shared" si="44"/>
        <v>6.797876464589514E-3</v>
      </c>
      <c r="BL49" s="24">
        <f t="shared" si="58"/>
        <v>2.0768360913572037E-2</v>
      </c>
      <c r="BM49" s="24">
        <f t="shared" si="59"/>
        <v>1.7475116959098758E-2</v>
      </c>
      <c r="BN49" s="24">
        <f t="shared" si="45"/>
        <v>3.2932439544732794E-3</v>
      </c>
    </row>
    <row r="50" spans="1:66" x14ac:dyDescent="0.25">
      <c r="A50" s="35">
        <f>+NAC!A51</f>
        <v>44105</v>
      </c>
      <c r="B50" s="71">
        <f>+NAC!P51</f>
        <v>358.49889999999999</v>
      </c>
      <c r="C50" s="71">
        <f>+NAC!S51</f>
        <v>357.2015386688991</v>
      </c>
      <c r="D50" s="179">
        <f>+[1]IPCse!$DK52</f>
        <v>358.36361996888991</v>
      </c>
      <c r="E50" s="71">
        <f>+GBA!$P51</f>
        <v>352.06819999999999</v>
      </c>
      <c r="F50" s="71">
        <f>+GBA!$S51</f>
        <v>355.29078575489581</v>
      </c>
      <c r="G50" s="179">
        <f>+[1]IPCse!$DE52</f>
        <v>356.06751856246592</v>
      </c>
      <c r="H50" s="71">
        <f>+PAM!$P51</f>
        <v>363.74680000000001</v>
      </c>
      <c r="I50" s="71">
        <f>+PAM!$S51</f>
        <v>357.38692925757806</v>
      </c>
      <c r="J50" s="179">
        <f>+[1]IPCse!$DF52</f>
        <v>359.61490470203313</v>
      </c>
      <c r="K50" s="71">
        <f>+NOA!$P51</f>
        <v>359.72019999999998</v>
      </c>
      <c r="L50" s="71">
        <f>+NOA!$S51</f>
        <v>360.9658131196523</v>
      </c>
      <c r="M50" s="179">
        <f>+[1]IPCse!$DG52</f>
        <v>363.27694272612655</v>
      </c>
      <c r="N50" s="71">
        <f>+NEA!$P51</f>
        <v>371.23079999999999</v>
      </c>
      <c r="O50" s="71">
        <f>+NEA!$S51</f>
        <v>364.25606767371602</v>
      </c>
      <c r="P50" s="179">
        <f>+[1]IPCse!$DH52</f>
        <v>366.86928146486673</v>
      </c>
      <c r="Q50" s="71">
        <f>+CUY!$P51</f>
        <v>370.11680000000001</v>
      </c>
      <c r="R50" s="71">
        <f>+CUY!$S51</f>
        <v>363.07341240089755</v>
      </c>
      <c r="S50" s="179">
        <f>+[1]IPCse!$DI52</f>
        <v>365.79118909104318</v>
      </c>
      <c r="T50" s="71">
        <f>+PAT!$P51</f>
        <v>354.80489999999998</v>
      </c>
      <c r="U50" s="71">
        <f>+PAT!$S51</f>
        <v>345.46865331120841</v>
      </c>
      <c r="V50" s="179">
        <f>+[1]IPCse!$DJ52</f>
        <v>347.2359225573785</v>
      </c>
      <c r="X50" s="164">
        <f t="shared" si="18"/>
        <v>3.4596015710900874E-2</v>
      </c>
      <c r="Y50" s="164">
        <f t="shared" si="19"/>
        <v>4.2775578402319159E-2</v>
      </c>
      <c r="Z50" s="181">
        <f t="shared" si="20"/>
        <v>4.1740149164515294E-2</v>
      </c>
      <c r="AA50" s="164">
        <f t="shared" si="21"/>
        <v>3.4418606291043652E-2</v>
      </c>
      <c r="AB50" s="164">
        <f t="shared" si="22"/>
        <v>4.1866729222612475E-2</v>
      </c>
      <c r="AC50" s="181">
        <f t="shared" si="23"/>
        <v>4.0198286936513394E-2</v>
      </c>
      <c r="AD50" s="164">
        <f t="shared" si="24"/>
        <v>3.5621124749954047E-2</v>
      </c>
      <c r="AE50" s="164">
        <f t="shared" si="25"/>
        <v>4.4519606075885676E-2</v>
      </c>
      <c r="AF50" s="181">
        <f t="shared" si="26"/>
        <v>4.3213293501628502E-2</v>
      </c>
      <c r="AG50" s="164">
        <f t="shared" si="27"/>
        <v>3.308619538908153E-2</v>
      </c>
      <c r="AH50" s="164">
        <f t="shared" si="28"/>
        <v>4.7643608263552073E-2</v>
      </c>
      <c r="AI50" s="181">
        <f t="shared" si="29"/>
        <v>4.7910764560359365E-2</v>
      </c>
      <c r="AJ50" s="164">
        <f t="shared" si="30"/>
        <v>3.3688142225024142E-2</v>
      </c>
      <c r="AK50" s="164">
        <f t="shared" si="31"/>
        <v>4.117331258781598E-2</v>
      </c>
      <c r="AL50" s="181">
        <f t="shared" si="32"/>
        <v>4.0702692421438202E-2</v>
      </c>
      <c r="AM50" s="164">
        <f t="shared" si="33"/>
        <v>3.4260669922348663E-2</v>
      </c>
      <c r="AN50" s="164">
        <f t="shared" si="34"/>
        <v>3.7401524725531488E-2</v>
      </c>
      <c r="AO50" s="181">
        <f t="shared" si="35"/>
        <v>4.0062941189493051E-2</v>
      </c>
      <c r="AP50" s="164">
        <f t="shared" si="36"/>
        <v>3.2154604617227855E-2</v>
      </c>
      <c r="AQ50" s="164">
        <f t="shared" si="37"/>
        <v>3.8725221298652857E-2</v>
      </c>
      <c r="AR50" s="181">
        <f t="shared" si="38"/>
        <v>3.9252575117770583E-2</v>
      </c>
      <c r="AT50" s="24">
        <f t="shared" si="46"/>
        <v>4.2775578402319159E-2</v>
      </c>
      <c r="AU50" s="24">
        <f t="shared" si="47"/>
        <v>3.4596015710900874E-2</v>
      </c>
      <c r="AV50" s="24">
        <f t="shared" si="39"/>
        <v>8.1795626914182851E-3</v>
      </c>
      <c r="AW50" s="24">
        <f t="shared" si="48"/>
        <v>4.1866729222612475E-2</v>
      </c>
      <c r="AX50" s="24">
        <f t="shared" si="49"/>
        <v>3.4418606291043652E-2</v>
      </c>
      <c r="AY50" s="24">
        <f t="shared" si="40"/>
        <v>7.4481229315688235E-3</v>
      </c>
      <c r="AZ50" s="24">
        <f t="shared" si="50"/>
        <v>4.4519606075885676E-2</v>
      </c>
      <c r="BA50" s="24">
        <f t="shared" si="51"/>
        <v>3.5621124749954047E-2</v>
      </c>
      <c r="BB50" s="24">
        <f t="shared" si="41"/>
        <v>8.8984813259316287E-3</v>
      </c>
      <c r="BC50" s="24">
        <f t="shared" si="52"/>
        <v>4.7910764560359365E-2</v>
      </c>
      <c r="BD50" s="24">
        <f t="shared" si="53"/>
        <v>3.308619538908153E-2</v>
      </c>
      <c r="BE50" s="24">
        <f t="shared" si="42"/>
        <v>1.4824569171277835E-2</v>
      </c>
      <c r="BF50" s="24">
        <f t="shared" si="54"/>
        <v>4.117331258781598E-2</v>
      </c>
      <c r="BG50" s="24">
        <f t="shared" si="55"/>
        <v>3.3688142225024142E-2</v>
      </c>
      <c r="BH50" s="24">
        <f t="shared" si="43"/>
        <v>7.4851703627918376E-3</v>
      </c>
      <c r="BI50" s="24">
        <f t="shared" si="56"/>
        <v>4.0062941189493051E-2</v>
      </c>
      <c r="BJ50" s="24">
        <f t="shared" si="57"/>
        <v>3.4260669922348663E-2</v>
      </c>
      <c r="BK50" s="24">
        <f t="shared" si="44"/>
        <v>5.8022712671443877E-3</v>
      </c>
      <c r="BL50" s="24">
        <f t="shared" si="58"/>
        <v>3.9252575117770583E-2</v>
      </c>
      <c r="BM50" s="24">
        <f t="shared" si="59"/>
        <v>3.2154604617227855E-2</v>
      </c>
      <c r="BN50" s="24">
        <f t="shared" si="45"/>
        <v>7.0979705005427274E-3</v>
      </c>
    </row>
    <row r="51" spans="1:66" x14ac:dyDescent="0.25">
      <c r="A51" s="35">
        <f>+NAC!A52</f>
        <v>44136</v>
      </c>
      <c r="B51" s="71">
        <f>+NAC!P52</f>
        <v>372.61540000000002</v>
      </c>
      <c r="C51" s="71">
        <f>+NAC!S52</f>
        <v>369.01378345954208</v>
      </c>
      <c r="D51" s="179">
        <f>+[1]IPCse!$DK53</f>
        <v>371.18667256542801</v>
      </c>
      <c r="E51" s="71">
        <f>+GBA!$P52</f>
        <v>366.48050000000001</v>
      </c>
      <c r="F51" s="71">
        <f>+GBA!$S52</f>
        <v>366.33707318382824</v>
      </c>
      <c r="G51" s="179">
        <f>+[1]IPCse!$DE53</f>
        <v>368.62856092690799</v>
      </c>
      <c r="H51" s="71">
        <f>+PAM!$P52</f>
        <v>377.86959999999999</v>
      </c>
      <c r="I51" s="71">
        <f>+PAM!$S52</f>
        <v>370.33408793381176</v>
      </c>
      <c r="J51" s="179">
        <f>+[1]IPCse!$DF53</f>
        <v>372.71582399435533</v>
      </c>
      <c r="K51" s="71">
        <f>+NOA!$P52</f>
        <v>374.10520000000002</v>
      </c>
      <c r="L51" s="71">
        <f>+NOA!$S52</f>
        <v>372.73918374303946</v>
      </c>
      <c r="M51" s="179">
        <f>+[1]IPCse!$DG53</f>
        <v>376.28838404274597</v>
      </c>
      <c r="N51" s="71">
        <f>+NEA!$P52</f>
        <v>386.31110000000001</v>
      </c>
      <c r="O51" s="71">
        <f>+NEA!$S52</f>
        <v>378.4175880527327</v>
      </c>
      <c r="P51" s="179">
        <f>+[1]IPCse!$DH53</f>
        <v>381.64053944620866</v>
      </c>
      <c r="Q51" s="71">
        <f>+CUY!$P52</f>
        <v>383.84030000000001</v>
      </c>
      <c r="R51" s="71">
        <f>+CUY!$S52</f>
        <v>374.82369606581892</v>
      </c>
      <c r="S51" s="179">
        <f>+[1]IPCse!$DI53</f>
        <v>378.67566308023413</v>
      </c>
      <c r="T51" s="71">
        <f>+PAT!$P52</f>
        <v>365.01580000000001</v>
      </c>
      <c r="U51" s="71">
        <f>+PAT!$S52</f>
        <v>356.43176783828636</v>
      </c>
      <c r="V51" s="179">
        <f>+[1]IPCse!$DJ53</f>
        <v>358.26533210037292</v>
      </c>
      <c r="X51" s="164">
        <f t="shared" si="18"/>
        <v>3.9376689858741543E-2</v>
      </c>
      <c r="Y51" s="164">
        <f t="shared" si="19"/>
        <v>3.3068851927852805E-2</v>
      </c>
      <c r="Z51" s="181">
        <f t="shared" si="20"/>
        <v>3.5782238715110992E-2</v>
      </c>
      <c r="AA51" s="164">
        <f t="shared" si="21"/>
        <v>4.0936102721006895E-2</v>
      </c>
      <c r="AB51" s="164">
        <f t="shared" si="22"/>
        <v>3.1090835653004856E-2</v>
      </c>
      <c r="AC51" s="181">
        <f t="shared" si="23"/>
        <v>3.5277136244143081E-2</v>
      </c>
      <c r="AD51" s="164">
        <f t="shared" si="24"/>
        <v>3.8825908571566758E-2</v>
      </c>
      <c r="AE51" s="164">
        <f t="shared" si="25"/>
        <v>3.6227286496262279E-2</v>
      </c>
      <c r="AF51" s="181">
        <f t="shared" si="26"/>
        <v>3.6430412424583114E-2</v>
      </c>
      <c r="AG51" s="164">
        <f t="shared" si="27"/>
        <v>3.9989413994543588E-2</v>
      </c>
      <c r="AH51" s="164">
        <f t="shared" si="28"/>
        <v>3.261630380349767E-2</v>
      </c>
      <c r="AI51" s="181">
        <f t="shared" si="29"/>
        <v>3.5816865279084675E-2</v>
      </c>
      <c r="AJ51" s="164">
        <f t="shared" si="30"/>
        <v>4.0622437577916504E-2</v>
      </c>
      <c r="AK51" s="164">
        <f t="shared" si="31"/>
        <v>3.8877925821408477E-2</v>
      </c>
      <c r="AL51" s="181">
        <f t="shared" si="32"/>
        <v>4.0263000277270367E-2</v>
      </c>
      <c r="AM51" s="164">
        <f t="shared" si="33"/>
        <v>3.707883565404213E-2</v>
      </c>
      <c r="AN51" s="164">
        <f t="shared" si="34"/>
        <v>3.2363382345240277E-2</v>
      </c>
      <c r="AO51" s="181">
        <f t="shared" si="35"/>
        <v>3.5223576656418842E-2</v>
      </c>
      <c r="AP51" s="164">
        <f t="shared" si="36"/>
        <v>2.8778914834603597E-2</v>
      </c>
      <c r="AQ51" s="164">
        <f t="shared" si="37"/>
        <v>3.1734035554311424E-2</v>
      </c>
      <c r="AR51" s="181">
        <f t="shared" si="38"/>
        <v>3.1763446194631229E-2</v>
      </c>
      <c r="AT51" s="24">
        <f t="shared" si="46"/>
        <v>3.9376689858741543E-2</v>
      </c>
      <c r="AU51" s="24">
        <f t="shared" si="47"/>
        <v>3.3068851927852805E-2</v>
      </c>
      <c r="AV51" s="24">
        <f t="shared" si="39"/>
        <v>6.3078379308887378E-3</v>
      </c>
      <c r="AW51" s="24">
        <f t="shared" si="48"/>
        <v>4.0936102721006895E-2</v>
      </c>
      <c r="AX51" s="24">
        <f t="shared" si="49"/>
        <v>3.1090835653004856E-2</v>
      </c>
      <c r="AY51" s="24">
        <f t="shared" si="40"/>
        <v>9.8452670680020393E-3</v>
      </c>
      <c r="AZ51" s="24">
        <f t="shared" si="50"/>
        <v>3.8825908571566758E-2</v>
      </c>
      <c r="BA51" s="24">
        <f t="shared" si="51"/>
        <v>3.6227286496262279E-2</v>
      </c>
      <c r="BB51" s="24">
        <f t="shared" si="41"/>
        <v>2.5986220753044798E-3</v>
      </c>
      <c r="BC51" s="24">
        <f t="shared" si="52"/>
        <v>3.9989413994543588E-2</v>
      </c>
      <c r="BD51" s="24">
        <f t="shared" si="53"/>
        <v>3.261630380349767E-2</v>
      </c>
      <c r="BE51" s="24">
        <f t="shared" si="42"/>
        <v>7.3731101910459174E-3</v>
      </c>
      <c r="BF51" s="24">
        <f t="shared" si="54"/>
        <v>4.0622437577916504E-2</v>
      </c>
      <c r="BG51" s="24">
        <f t="shared" si="55"/>
        <v>3.8877925821408477E-2</v>
      </c>
      <c r="BH51" s="24">
        <f t="shared" si="43"/>
        <v>1.744511756508027E-3</v>
      </c>
      <c r="BI51" s="24">
        <f t="shared" si="56"/>
        <v>3.707883565404213E-2</v>
      </c>
      <c r="BJ51" s="24">
        <f t="shared" si="57"/>
        <v>3.2363382345240277E-2</v>
      </c>
      <c r="BK51" s="24">
        <f t="shared" si="44"/>
        <v>4.7154533088018535E-3</v>
      </c>
      <c r="BL51" s="24">
        <f t="shared" si="58"/>
        <v>3.1763446194631229E-2</v>
      </c>
      <c r="BM51" s="24">
        <f t="shared" si="59"/>
        <v>2.8778914834603597E-2</v>
      </c>
      <c r="BN51" s="24">
        <f t="shared" si="45"/>
        <v>2.9845313600276313E-3</v>
      </c>
    </row>
    <row r="52" spans="1:66" x14ac:dyDescent="0.25">
      <c r="A52" s="35">
        <f>+NAC!A53</f>
        <v>44166</v>
      </c>
      <c r="B52" s="71">
        <f>+NAC!P53</f>
        <v>390.76549999999997</v>
      </c>
      <c r="C52" s="71">
        <f>+NAC!S53</f>
        <v>383.7405472217585</v>
      </c>
      <c r="D52" s="179">
        <f>+[1]IPCse!$DK54</f>
        <v>384.84179095535825</v>
      </c>
      <c r="E52" s="71">
        <f>+GBA!$P53</f>
        <v>382.79259999999999</v>
      </c>
      <c r="F52" s="71">
        <f>+GBA!$S53</f>
        <v>378.96511945672779</v>
      </c>
      <c r="G52" s="179">
        <f>+[1]IPCse!$DE54</f>
        <v>380.50113849878483</v>
      </c>
      <c r="H52" s="71">
        <f>+PAM!$P53</f>
        <v>397.22160000000002</v>
      </c>
      <c r="I52" s="71">
        <f>+PAM!$S53</f>
        <v>386.86471323766301</v>
      </c>
      <c r="J52" s="179">
        <f>+[1]IPCse!$DF54</f>
        <v>387.85389059733387</v>
      </c>
      <c r="K52" s="71">
        <f>+NOA!$P53</f>
        <v>394.11099999999999</v>
      </c>
      <c r="L52" s="71">
        <f>+NOA!$S53</f>
        <v>390.78466266467473</v>
      </c>
      <c r="M52" s="179">
        <f>+[1]IPCse!$DG54</f>
        <v>391.9767797276383</v>
      </c>
      <c r="N52" s="71">
        <f>+NEA!$P53</f>
        <v>411.78410000000002</v>
      </c>
      <c r="O52" s="71">
        <f>+NEA!$S53</f>
        <v>403.42765145564414</v>
      </c>
      <c r="P52" s="179">
        <f>+[1]IPCse!$DH54</f>
        <v>401.61087938594289</v>
      </c>
      <c r="Q52" s="71">
        <f>+CUY!$P53</f>
        <v>405.392</v>
      </c>
      <c r="R52" s="71">
        <f>+CUY!$S53</f>
        <v>391.93864845175762</v>
      </c>
      <c r="S52" s="179">
        <f>+[1]IPCse!$DI54</f>
        <v>393.98223314450087</v>
      </c>
      <c r="T52" s="71">
        <f>+PAT!$P53</f>
        <v>378.24900000000002</v>
      </c>
      <c r="U52" s="71">
        <f>+PAT!$S53</f>
        <v>366.1902028360235</v>
      </c>
      <c r="V52" s="179">
        <f>+[1]IPCse!$DJ54</f>
        <v>367.08434158139937</v>
      </c>
      <c r="X52" s="164">
        <f t="shared" si="18"/>
        <v>4.8710010375309087E-2</v>
      </c>
      <c r="Y52" s="164">
        <f t="shared" si="19"/>
        <v>3.9908438173098748E-2</v>
      </c>
      <c r="Z52" s="181">
        <f t="shared" si="20"/>
        <v>3.6787738890391664E-2</v>
      </c>
      <c r="AA52" s="164">
        <f t="shared" si="21"/>
        <v>4.4510144468805191E-2</v>
      </c>
      <c r="AB52" s="164">
        <f t="shared" si="22"/>
        <v>3.4471111982059099E-2</v>
      </c>
      <c r="AC52" s="181">
        <f t="shared" si="23"/>
        <v>3.2207427286761181E-2</v>
      </c>
      <c r="AD52" s="164">
        <f t="shared" si="24"/>
        <v>5.1213434475808617E-2</v>
      </c>
      <c r="AE52" s="164">
        <f t="shared" si="25"/>
        <v>4.4637061082007934E-2</v>
      </c>
      <c r="AF52" s="181">
        <f t="shared" si="26"/>
        <v>4.0615572584886461E-2</v>
      </c>
      <c r="AG52" s="164">
        <f t="shared" si="27"/>
        <v>5.3476401824941178E-2</v>
      </c>
      <c r="AH52" s="164">
        <f t="shared" si="28"/>
        <v>4.8413152436572293E-2</v>
      </c>
      <c r="AI52" s="181">
        <f t="shared" si="29"/>
        <v>4.1692479359421775E-2</v>
      </c>
      <c r="AJ52" s="164">
        <f t="shared" si="30"/>
        <v>6.5939083810949262E-2</v>
      </c>
      <c r="AK52" s="164">
        <f t="shared" si="31"/>
        <v>6.6091175972048832E-2</v>
      </c>
      <c r="AL52" s="181">
        <f t="shared" si="32"/>
        <v>5.2327616894978668E-2</v>
      </c>
      <c r="AM52" s="164">
        <f t="shared" si="33"/>
        <v>5.6147569705421674E-2</v>
      </c>
      <c r="AN52" s="164">
        <f t="shared" si="34"/>
        <v>4.566134042638903E-2</v>
      </c>
      <c r="AO52" s="181">
        <f t="shared" si="35"/>
        <v>4.0421319764147423E-2</v>
      </c>
      <c r="AP52" s="164">
        <f t="shared" si="36"/>
        <v>3.6253773124341526E-2</v>
      </c>
      <c r="AQ52" s="164">
        <f t="shared" si="37"/>
        <v>2.7378129219291614E-2</v>
      </c>
      <c r="AR52" s="181">
        <f t="shared" si="38"/>
        <v>2.4615860622974495E-2</v>
      </c>
      <c r="AT52" s="24">
        <f t="shared" si="46"/>
        <v>4.8710010375309087E-2</v>
      </c>
      <c r="AU52" s="24">
        <f t="shared" si="47"/>
        <v>3.6787738890391664E-2</v>
      </c>
      <c r="AV52" s="24">
        <f t="shared" si="39"/>
        <v>1.1922271484917424E-2</v>
      </c>
      <c r="AW52" s="24">
        <f t="shared" si="48"/>
        <v>4.4510144468805191E-2</v>
      </c>
      <c r="AX52" s="24">
        <f t="shared" si="49"/>
        <v>3.2207427286761181E-2</v>
      </c>
      <c r="AY52" s="24">
        <f t="shared" si="40"/>
        <v>1.230271718204401E-2</v>
      </c>
      <c r="AZ52" s="24">
        <f t="shared" si="50"/>
        <v>5.1213434475808617E-2</v>
      </c>
      <c r="BA52" s="24">
        <f t="shared" si="51"/>
        <v>4.0615572584886461E-2</v>
      </c>
      <c r="BB52" s="24">
        <f t="shared" si="41"/>
        <v>1.0597861890922156E-2</v>
      </c>
      <c r="BC52" s="24">
        <f t="shared" si="52"/>
        <v>5.3476401824941178E-2</v>
      </c>
      <c r="BD52" s="24">
        <f t="shared" si="53"/>
        <v>4.1692479359421775E-2</v>
      </c>
      <c r="BE52" s="24">
        <f t="shared" si="42"/>
        <v>1.1783922465519403E-2</v>
      </c>
      <c r="BF52" s="24">
        <f t="shared" si="54"/>
        <v>6.6091175972048832E-2</v>
      </c>
      <c r="BG52" s="24">
        <f t="shared" si="55"/>
        <v>5.2327616894978668E-2</v>
      </c>
      <c r="BH52" s="24">
        <f t="shared" si="43"/>
        <v>1.3763559077070164E-2</v>
      </c>
      <c r="BI52" s="24">
        <f t="shared" si="56"/>
        <v>5.6147569705421674E-2</v>
      </c>
      <c r="BJ52" s="24">
        <f t="shared" si="57"/>
        <v>4.0421319764147423E-2</v>
      </c>
      <c r="BK52" s="24">
        <f t="shared" si="44"/>
        <v>1.5726249941274251E-2</v>
      </c>
      <c r="BL52" s="24">
        <f t="shared" si="58"/>
        <v>3.6253773124341526E-2</v>
      </c>
      <c r="BM52" s="24">
        <f t="shared" si="59"/>
        <v>2.4615860622974495E-2</v>
      </c>
      <c r="BN52" s="24">
        <f t="shared" si="45"/>
        <v>1.1637912501367031E-2</v>
      </c>
    </row>
    <row r="53" spans="1:66" x14ac:dyDescent="0.25">
      <c r="A53" s="35">
        <f>+NAC!A54</f>
        <v>44197</v>
      </c>
      <c r="B53" s="71">
        <f>+NAC!P54</f>
        <v>406.06740000000002</v>
      </c>
      <c r="C53" s="71">
        <f>+NAC!S54</f>
        <v>399.2730263894901</v>
      </c>
      <c r="D53" s="179">
        <f>+[1]IPCse!$DK55</f>
        <v>399.14067441683108</v>
      </c>
      <c r="E53" s="71">
        <f>+GBA!$P54</f>
        <v>394.93619999999999</v>
      </c>
      <c r="F53" s="71">
        <f>+GBA!$S54</f>
        <v>392.47621408717629</v>
      </c>
      <c r="G53" s="179">
        <f>+[1]IPCse!$DE55</f>
        <v>393.3467789447119</v>
      </c>
      <c r="H53" s="71">
        <f>+PAM!$P54</f>
        <v>415.3082</v>
      </c>
      <c r="I53" s="71">
        <f>+PAM!$S54</f>
        <v>404.7739226973203</v>
      </c>
      <c r="J53" s="179">
        <f>+[1]IPCse!$DF55</f>
        <v>403.80813124448889</v>
      </c>
      <c r="K53" s="71">
        <f>+NOA!$P54</f>
        <v>413.97969999999998</v>
      </c>
      <c r="L53" s="71">
        <f>+NOA!$S54</f>
        <v>410.11938546787985</v>
      </c>
      <c r="M53" s="179">
        <f>+[1]IPCse!$DG55</f>
        <v>409.11465207576538</v>
      </c>
      <c r="N53" s="71">
        <f>+NEA!$P54</f>
        <v>429.81060000000002</v>
      </c>
      <c r="O53" s="71">
        <f>+NEA!$S54</f>
        <v>420.38010197747872</v>
      </c>
      <c r="P53" s="179">
        <f>+[1]IPCse!$DH55</f>
        <v>416.49935609049578</v>
      </c>
      <c r="Q53" s="71">
        <f>+CUY!$P54</f>
        <v>421.92500000000001</v>
      </c>
      <c r="R53" s="71">
        <f>+CUY!$S54</f>
        <v>409.85577024682124</v>
      </c>
      <c r="S53" s="179">
        <f>+[1]IPCse!$DI55</f>
        <v>409.27910264681969</v>
      </c>
      <c r="T53" s="71">
        <f>+PAT!$P54</f>
        <v>392.8476</v>
      </c>
      <c r="U53" s="71">
        <f>+PAT!$S54</f>
        <v>378.40979277417415</v>
      </c>
      <c r="V53" s="179">
        <f>+[1]IPCse!$DJ55</f>
        <v>377.2166663049951</v>
      </c>
      <c r="X53" s="164">
        <f t="shared" si="18"/>
        <v>3.9158779370236152E-2</v>
      </c>
      <c r="Y53" s="164">
        <f t="shared" si="19"/>
        <v>4.0476512790178498E-2</v>
      </c>
      <c r="Z53" s="181">
        <f t="shared" si="20"/>
        <v>3.7155225335523623E-2</v>
      </c>
      <c r="AA53" s="164">
        <f t="shared" si="21"/>
        <v>3.1723706257644535E-2</v>
      </c>
      <c r="AB53" s="164">
        <f t="shared" si="22"/>
        <v>3.5652607421541971E-2</v>
      </c>
      <c r="AC53" s="181">
        <f t="shared" si="23"/>
        <v>3.3759795034011608E-2</v>
      </c>
      <c r="AD53" s="164">
        <f t="shared" si="24"/>
        <v>4.5532770624759467E-2</v>
      </c>
      <c r="AE53" s="164">
        <f t="shared" si="25"/>
        <v>4.6293210124478623E-2</v>
      </c>
      <c r="AF53" s="181">
        <f t="shared" si="26"/>
        <v>4.1134667032948657E-2</v>
      </c>
      <c r="AG53" s="164">
        <f t="shared" si="27"/>
        <v>5.0413969668443581E-2</v>
      </c>
      <c r="AH53" s="164">
        <f t="shared" si="28"/>
        <v>4.94766674601963E-2</v>
      </c>
      <c r="AI53" s="181">
        <f t="shared" si="29"/>
        <v>4.3721651981617926E-2</v>
      </c>
      <c r="AJ53" s="164">
        <f t="shared" si="30"/>
        <v>4.377658098017867E-2</v>
      </c>
      <c r="AK53" s="164">
        <f t="shared" si="31"/>
        <v>4.2021042585125068E-2</v>
      </c>
      <c r="AL53" s="181">
        <f t="shared" si="32"/>
        <v>3.7071895879208228E-2</v>
      </c>
      <c r="AM53" s="164">
        <f t="shared" si="33"/>
        <v>4.0782748549551995E-2</v>
      </c>
      <c r="AN53" s="164">
        <f t="shared" si="34"/>
        <v>4.5714098024882466E-2</v>
      </c>
      <c r="AO53" s="181">
        <f t="shared" si="35"/>
        <v>3.882629269911364E-2</v>
      </c>
      <c r="AP53" s="164">
        <f t="shared" si="36"/>
        <v>3.8595211091106529E-2</v>
      </c>
      <c r="AQ53" s="164">
        <f t="shared" si="37"/>
        <v>3.3369516288294765E-2</v>
      </c>
      <c r="AR53" s="181">
        <f t="shared" si="38"/>
        <v>2.7602170879710286E-2</v>
      </c>
      <c r="AT53" s="24">
        <f t="shared" si="46"/>
        <v>4.0476512790178498E-2</v>
      </c>
      <c r="AU53" s="24">
        <f t="shared" si="47"/>
        <v>3.7155225335523623E-2</v>
      </c>
      <c r="AV53" s="24">
        <f t="shared" si="39"/>
        <v>3.3212874546548754E-3</v>
      </c>
      <c r="AW53" s="24">
        <f t="shared" si="48"/>
        <v>3.5652607421541971E-2</v>
      </c>
      <c r="AX53" s="24">
        <f t="shared" si="49"/>
        <v>3.1723706257644535E-2</v>
      </c>
      <c r="AY53" s="24">
        <f t="shared" si="40"/>
        <v>3.9289011638974358E-3</v>
      </c>
      <c r="AZ53" s="24">
        <f t="shared" si="50"/>
        <v>4.6293210124478623E-2</v>
      </c>
      <c r="BA53" s="24">
        <f t="shared" si="51"/>
        <v>4.1134667032948657E-2</v>
      </c>
      <c r="BB53" s="24">
        <f t="shared" si="41"/>
        <v>5.1585430915299657E-3</v>
      </c>
      <c r="BC53" s="24">
        <f t="shared" si="52"/>
        <v>5.0413969668443581E-2</v>
      </c>
      <c r="BD53" s="24">
        <f t="shared" si="53"/>
        <v>4.3721651981617926E-2</v>
      </c>
      <c r="BE53" s="24">
        <f t="shared" si="42"/>
        <v>6.6923176868256551E-3</v>
      </c>
      <c r="BF53" s="24">
        <f t="shared" si="54"/>
        <v>4.377658098017867E-2</v>
      </c>
      <c r="BG53" s="24">
        <f t="shared" si="55"/>
        <v>3.7071895879208228E-2</v>
      </c>
      <c r="BH53" s="24">
        <f t="shared" si="43"/>
        <v>6.7046851009704422E-3</v>
      </c>
      <c r="BI53" s="24">
        <f t="shared" si="56"/>
        <v>4.5714098024882466E-2</v>
      </c>
      <c r="BJ53" s="24">
        <f t="shared" si="57"/>
        <v>3.882629269911364E-2</v>
      </c>
      <c r="BK53" s="24">
        <f t="shared" si="44"/>
        <v>6.8878053257688254E-3</v>
      </c>
      <c r="BL53" s="24">
        <f t="shared" si="58"/>
        <v>3.8595211091106529E-2</v>
      </c>
      <c r="BM53" s="24">
        <f t="shared" si="59"/>
        <v>2.7602170879710286E-2</v>
      </c>
      <c r="BN53" s="24">
        <f t="shared" si="45"/>
        <v>1.0993040211396243E-2</v>
      </c>
    </row>
    <row r="54" spans="1:66" x14ac:dyDescent="0.25">
      <c r="A54" s="35">
        <f>+NAC!A55</f>
        <v>44228</v>
      </c>
      <c r="B54" s="71">
        <f>+NAC!P55</f>
        <v>422.59320000000002</v>
      </c>
      <c r="C54" s="71">
        <f>+NAC!S55</f>
        <v>414.18809446248724</v>
      </c>
      <c r="D54" s="179">
        <f>+[1]IPCse!$DK56</f>
        <v>412.82325012156031</v>
      </c>
      <c r="E54" s="71">
        <f>+GBA!$P55</f>
        <v>411.7749</v>
      </c>
      <c r="F54" s="71">
        <f>+GBA!$S55</f>
        <v>407.97291675615929</v>
      </c>
      <c r="G54" s="179">
        <f>+[1]IPCse!$DE56</f>
        <v>407.36626341252628</v>
      </c>
      <c r="H54" s="71">
        <f>+PAM!$P55</f>
        <v>431.28800000000001</v>
      </c>
      <c r="I54" s="71">
        <f>+PAM!$S55</f>
        <v>418.89101279835995</v>
      </c>
      <c r="J54" s="179">
        <f>+[1]IPCse!$DF56</f>
        <v>417.09966893293785</v>
      </c>
      <c r="K54" s="71">
        <f>+NOA!$P55</f>
        <v>430.39679999999998</v>
      </c>
      <c r="L54" s="71">
        <f>+NOA!$S55</f>
        <v>424.88920172484046</v>
      </c>
      <c r="M54" s="179">
        <f>+[1]IPCse!$DG56</f>
        <v>422.14340954950046</v>
      </c>
      <c r="N54" s="71">
        <f>+NEA!$P55</f>
        <v>447.53120000000001</v>
      </c>
      <c r="O54" s="71">
        <f>+NEA!$S55</f>
        <v>436.11133570447669</v>
      </c>
      <c r="P54" s="179">
        <f>+[1]IPCse!$DH56</f>
        <v>431.493443586073</v>
      </c>
      <c r="Q54" s="71">
        <f>+CUY!$P55</f>
        <v>438.99220000000003</v>
      </c>
      <c r="R54" s="71">
        <f>+CUY!$S55</f>
        <v>425.3112564248317</v>
      </c>
      <c r="S54" s="179">
        <f>+[1]IPCse!$DI56</f>
        <v>422.0833968581764</v>
      </c>
      <c r="T54" s="71">
        <f>+PAT!$P55</f>
        <v>408.7115</v>
      </c>
      <c r="U54" s="71">
        <f>+PAT!$S55</f>
        <v>394.1555775682607</v>
      </c>
      <c r="V54" s="179">
        <f>+[1]IPCse!$DJ56</f>
        <v>391.21712488013952</v>
      </c>
      <c r="X54" s="164">
        <f t="shared" si="18"/>
        <v>4.0697184753073046E-2</v>
      </c>
      <c r="Y54" s="164">
        <f t="shared" si="19"/>
        <v>3.735556145094443E-2</v>
      </c>
      <c r="Z54" s="181">
        <f t="shared" si="20"/>
        <v>3.4280083643994264E-2</v>
      </c>
      <c r="AA54" s="164">
        <f t="shared" si="21"/>
        <v>4.2636506858576118E-2</v>
      </c>
      <c r="AB54" s="164">
        <f t="shared" si="22"/>
        <v>3.948443781497768E-2</v>
      </c>
      <c r="AC54" s="181">
        <f t="shared" si="23"/>
        <v>3.5641538759835445E-2</v>
      </c>
      <c r="AD54" s="164">
        <f t="shared" si="24"/>
        <v>3.8476967225785641E-2</v>
      </c>
      <c r="AE54" s="164">
        <f t="shared" si="25"/>
        <v>3.4876481189713537E-2</v>
      </c>
      <c r="AF54" s="181">
        <f t="shared" si="26"/>
        <v>3.2915478069958537E-2</v>
      </c>
      <c r="AG54" s="164">
        <f t="shared" si="27"/>
        <v>3.9656775440921388E-2</v>
      </c>
      <c r="AH54" s="164">
        <f t="shared" si="28"/>
        <v>3.6013455545659268E-2</v>
      </c>
      <c r="AI54" s="181">
        <f t="shared" si="29"/>
        <v>3.1846225520474114E-2</v>
      </c>
      <c r="AJ54" s="164">
        <f t="shared" si="30"/>
        <v>4.1228857547952469E-2</v>
      </c>
      <c r="AK54" s="164">
        <f t="shared" si="31"/>
        <v>3.7421451807537531E-2</v>
      </c>
      <c r="AL54" s="181">
        <f t="shared" si="32"/>
        <v>3.600026572986903E-2</v>
      </c>
      <c r="AM54" s="164">
        <f t="shared" si="33"/>
        <v>4.0450791017361043E-2</v>
      </c>
      <c r="AN54" s="164">
        <f t="shared" si="34"/>
        <v>3.7709573220606307E-2</v>
      </c>
      <c r="AO54" s="181">
        <f t="shared" si="35"/>
        <v>3.1284993855173582E-2</v>
      </c>
      <c r="AP54" s="164">
        <f t="shared" si="36"/>
        <v>4.0381817274688814E-2</v>
      </c>
      <c r="AQ54" s="164">
        <f t="shared" si="37"/>
        <v>4.1610405160638297E-2</v>
      </c>
      <c r="AR54" s="181">
        <f t="shared" si="38"/>
        <v>3.7115164375649545E-2</v>
      </c>
      <c r="AT54" s="24">
        <f t="shared" si="46"/>
        <v>4.0697184753073046E-2</v>
      </c>
      <c r="AU54" s="24">
        <f t="shared" si="47"/>
        <v>3.4280083643994264E-2</v>
      </c>
      <c r="AV54" s="24">
        <f t="shared" si="39"/>
        <v>6.4171011090787822E-3</v>
      </c>
      <c r="AW54" s="24">
        <f t="shared" si="48"/>
        <v>4.2636506858576118E-2</v>
      </c>
      <c r="AX54" s="24">
        <f t="shared" si="49"/>
        <v>3.5641538759835445E-2</v>
      </c>
      <c r="AY54" s="24">
        <f t="shared" si="40"/>
        <v>6.9949680987406726E-3</v>
      </c>
      <c r="AZ54" s="24">
        <f t="shared" si="50"/>
        <v>3.8476967225785641E-2</v>
      </c>
      <c r="BA54" s="24">
        <f t="shared" si="51"/>
        <v>3.2915478069958537E-2</v>
      </c>
      <c r="BB54" s="24">
        <f t="shared" si="41"/>
        <v>5.561489155827104E-3</v>
      </c>
      <c r="BC54" s="24">
        <f t="shared" si="52"/>
        <v>3.9656775440921388E-2</v>
      </c>
      <c r="BD54" s="24">
        <f t="shared" si="53"/>
        <v>3.1846225520474114E-2</v>
      </c>
      <c r="BE54" s="24">
        <f t="shared" si="42"/>
        <v>7.8105499204472739E-3</v>
      </c>
      <c r="BF54" s="24">
        <f t="shared" si="54"/>
        <v>4.1228857547952469E-2</v>
      </c>
      <c r="BG54" s="24">
        <f t="shared" si="55"/>
        <v>3.600026572986903E-2</v>
      </c>
      <c r="BH54" s="24">
        <f t="shared" si="43"/>
        <v>5.228591818083439E-3</v>
      </c>
      <c r="BI54" s="24">
        <f t="shared" si="56"/>
        <v>4.0450791017361043E-2</v>
      </c>
      <c r="BJ54" s="24">
        <f t="shared" si="57"/>
        <v>3.1284993855173582E-2</v>
      </c>
      <c r="BK54" s="24">
        <f t="shared" si="44"/>
        <v>9.1657971621874612E-3</v>
      </c>
      <c r="BL54" s="24">
        <f t="shared" si="58"/>
        <v>4.1610405160638297E-2</v>
      </c>
      <c r="BM54" s="24">
        <f t="shared" si="59"/>
        <v>3.7115164375649545E-2</v>
      </c>
      <c r="BN54" s="24">
        <f t="shared" si="45"/>
        <v>4.4952407849887521E-3</v>
      </c>
    </row>
    <row r="55" spans="1:66" x14ac:dyDescent="0.25">
      <c r="A55" s="35">
        <f>+NAC!A56</f>
        <v>44256</v>
      </c>
      <c r="B55" s="71">
        <f>+NAC!P56</f>
        <v>441.72</v>
      </c>
      <c r="C55" s="71">
        <f>+NAC!S56</f>
        <v>435.69834040473324</v>
      </c>
      <c r="D55" s="179">
        <f>+[1]IPCse!$DK57</f>
        <v>429.54193418205796</v>
      </c>
      <c r="E55" s="71">
        <f>+GBA!$P56</f>
        <v>429.67649999999998</v>
      </c>
      <c r="F55" s="71">
        <f>+GBA!$S56</f>
        <v>430.64744084017696</v>
      </c>
      <c r="G55" s="179">
        <f>+[1]IPCse!$DE57</f>
        <v>424.67972036740741</v>
      </c>
      <c r="H55" s="71">
        <f>+PAM!$P56</f>
        <v>452.63529999999997</v>
      </c>
      <c r="I55" s="71">
        <f>+PAM!$S56</f>
        <v>440.65023009225376</v>
      </c>
      <c r="J55" s="179">
        <f>+[1]IPCse!$DF57</f>
        <v>434.61240258459696</v>
      </c>
      <c r="K55" s="71">
        <f>+NOA!$P56</f>
        <v>448.54059999999998</v>
      </c>
      <c r="L55" s="71">
        <f>+NOA!$S56</f>
        <v>441.69892947168267</v>
      </c>
      <c r="M55" s="179">
        <f>+[1]IPCse!$DG57</f>
        <v>436.41048672873006</v>
      </c>
      <c r="N55" s="71">
        <f>+NEA!$P56</f>
        <v>462.39550000000003</v>
      </c>
      <c r="O55" s="71">
        <f>+NEA!$S56</f>
        <v>449.8901650508102</v>
      </c>
      <c r="P55" s="179">
        <f>+[1]IPCse!$DH57</f>
        <v>443.82018775458045</v>
      </c>
      <c r="Q55" s="71">
        <f>+CUY!$P56</f>
        <v>460.70330000000001</v>
      </c>
      <c r="R55" s="71">
        <f>+CUY!$S56</f>
        <v>444.33736432311139</v>
      </c>
      <c r="S55" s="179">
        <f>+[1]IPCse!$DI57</f>
        <v>437.32393964734501</v>
      </c>
      <c r="T55" s="71">
        <f>+PAT!$P56</f>
        <v>426.16699999999997</v>
      </c>
      <c r="U55" s="71">
        <f>+PAT!$S56</f>
        <v>410.73455779152215</v>
      </c>
      <c r="V55" s="179">
        <f>+[1]IPCse!$DJ57</f>
        <v>405.88207050027808</v>
      </c>
      <c r="X55" s="164">
        <f t="shared" si="18"/>
        <v>4.5260548442331849E-2</v>
      </c>
      <c r="Y55" s="164">
        <f t="shared" si="19"/>
        <v>5.1933520614978024E-2</v>
      </c>
      <c r="Z55" s="181">
        <f t="shared" si="20"/>
        <v>4.0498407140524773E-2</v>
      </c>
      <c r="AA55" s="164">
        <f t="shared" si="21"/>
        <v>4.3474237987793707E-2</v>
      </c>
      <c r="AB55" s="164">
        <f t="shared" si="22"/>
        <v>5.5578503260229839E-2</v>
      </c>
      <c r="AC55" s="181">
        <f t="shared" si="23"/>
        <v>4.2500959234683444E-2</v>
      </c>
      <c r="AD55" s="164">
        <f t="shared" si="24"/>
        <v>4.9496624065589412E-2</v>
      </c>
      <c r="AE55" s="164">
        <f t="shared" si="25"/>
        <v>5.1944817695021683E-2</v>
      </c>
      <c r="AF55" s="181">
        <f t="shared" si="26"/>
        <v>4.1986927720325973E-2</v>
      </c>
      <c r="AG55" s="164">
        <f t="shared" si="27"/>
        <v>4.2155982572361195E-2</v>
      </c>
      <c r="AH55" s="164">
        <f t="shared" si="28"/>
        <v>3.9562614626596826E-2</v>
      </c>
      <c r="AI55" s="181">
        <f t="shared" si="29"/>
        <v>3.3796754506851157E-2</v>
      </c>
      <c r="AJ55" s="164">
        <f t="shared" si="30"/>
        <v>3.3213997147014673E-2</v>
      </c>
      <c r="AK55" s="164">
        <f t="shared" si="31"/>
        <v>3.159475165688086E-2</v>
      </c>
      <c r="AL55" s="181">
        <f t="shared" si="32"/>
        <v>2.8567627971497922E-2</v>
      </c>
      <c r="AM55" s="164">
        <f t="shared" si="33"/>
        <v>4.9456687385333931E-2</v>
      </c>
      <c r="AN55" s="164">
        <f t="shared" si="34"/>
        <v>4.4734550545906693E-2</v>
      </c>
      <c r="AO55" s="181">
        <f t="shared" si="35"/>
        <v>3.6107894559732179E-2</v>
      </c>
      <c r="AP55" s="164">
        <f t="shared" si="36"/>
        <v>4.2708609862947222E-2</v>
      </c>
      <c r="AQ55" s="164">
        <f t="shared" si="37"/>
        <v>4.2062021107364123E-2</v>
      </c>
      <c r="AR55" s="181">
        <f t="shared" si="38"/>
        <v>3.7485438871398102E-2</v>
      </c>
      <c r="AT55" s="24">
        <f t="shared" si="46"/>
        <v>5.1933520614978024E-2</v>
      </c>
      <c r="AU55" s="24">
        <f t="shared" si="47"/>
        <v>4.0498407140524773E-2</v>
      </c>
      <c r="AV55" s="24">
        <f t="shared" si="39"/>
        <v>1.1435113474453251E-2</v>
      </c>
      <c r="AW55" s="24">
        <f t="shared" si="48"/>
        <v>5.5578503260229839E-2</v>
      </c>
      <c r="AX55" s="24">
        <f t="shared" si="49"/>
        <v>4.2500959234683444E-2</v>
      </c>
      <c r="AY55" s="24">
        <f t="shared" si="40"/>
        <v>1.3077544025546395E-2</v>
      </c>
      <c r="AZ55" s="24">
        <f t="shared" si="50"/>
        <v>5.1944817695021683E-2</v>
      </c>
      <c r="BA55" s="24">
        <f t="shared" si="51"/>
        <v>4.1986927720325973E-2</v>
      </c>
      <c r="BB55" s="24">
        <f t="shared" si="41"/>
        <v>9.9578899746957106E-3</v>
      </c>
      <c r="BC55" s="24">
        <f t="shared" si="52"/>
        <v>4.2155982572361195E-2</v>
      </c>
      <c r="BD55" s="24">
        <f t="shared" si="53"/>
        <v>3.3796754506851157E-2</v>
      </c>
      <c r="BE55" s="24">
        <f t="shared" si="42"/>
        <v>8.3592280655100382E-3</v>
      </c>
      <c r="BF55" s="24">
        <f t="shared" si="54"/>
        <v>3.3213997147014673E-2</v>
      </c>
      <c r="BG55" s="24">
        <f t="shared" si="55"/>
        <v>2.8567627971497922E-2</v>
      </c>
      <c r="BH55" s="24">
        <f t="shared" si="43"/>
        <v>4.6463691755167513E-3</v>
      </c>
      <c r="BI55" s="24">
        <f t="shared" si="56"/>
        <v>4.9456687385333931E-2</v>
      </c>
      <c r="BJ55" s="24">
        <f t="shared" si="57"/>
        <v>3.6107894559732179E-2</v>
      </c>
      <c r="BK55" s="24">
        <f t="shared" si="44"/>
        <v>1.3348792825601752E-2</v>
      </c>
      <c r="BL55" s="24">
        <f t="shared" si="58"/>
        <v>4.2708609862947222E-2</v>
      </c>
      <c r="BM55" s="24">
        <f t="shared" si="59"/>
        <v>3.7485438871398102E-2</v>
      </c>
      <c r="BN55" s="24">
        <f t="shared" si="45"/>
        <v>5.2231709915491198E-3</v>
      </c>
    </row>
    <row r="56" spans="1:66" x14ac:dyDescent="0.25">
      <c r="A56" s="35">
        <f>+NAC!A57</f>
        <v>44287</v>
      </c>
      <c r="B56" s="71">
        <f>+NAC!P57</f>
        <v>461.8578</v>
      </c>
      <c r="C56" s="71">
        <f>+NAC!S57</f>
        <v>453.73297578906272</v>
      </c>
      <c r="D56" s="179">
        <f>+[1]IPCse!$DK58</f>
        <v>446.73074905175434</v>
      </c>
      <c r="E56" s="71">
        <f>+GBA!$P57</f>
        <v>450.31909999999999</v>
      </c>
      <c r="F56" s="71">
        <f>+GBA!$S57</f>
        <v>448.69011170246381</v>
      </c>
      <c r="G56" s="179">
        <f>+[1]IPCse!$DE58</f>
        <v>441.76011368635648</v>
      </c>
      <c r="H56" s="71">
        <f>+PAM!$P57</f>
        <v>471.6003</v>
      </c>
      <c r="I56" s="71">
        <f>+PAM!$S57</f>
        <v>458.10405910089332</v>
      </c>
      <c r="J56" s="179">
        <f>+[1]IPCse!$DF58</f>
        <v>451.31239134072399</v>
      </c>
      <c r="K56" s="71">
        <f>+NOA!$P57</f>
        <v>468.33240000000001</v>
      </c>
      <c r="L56" s="71">
        <f>+NOA!$S57</f>
        <v>459.6121261985603</v>
      </c>
      <c r="M56" s="179">
        <f>+[1]IPCse!$DG58</f>
        <v>452.55869782832974</v>
      </c>
      <c r="N56" s="71">
        <f>+NEA!$P57</f>
        <v>483.43020000000001</v>
      </c>
      <c r="O56" s="71">
        <f>+NEA!$S57</f>
        <v>467.61028577313931</v>
      </c>
      <c r="P56" s="179">
        <f>+[1]IPCse!$DH58</f>
        <v>461.40425619698243</v>
      </c>
      <c r="Q56" s="71">
        <f>+CUY!$P57</f>
        <v>482.29169999999999</v>
      </c>
      <c r="R56" s="71">
        <f>+CUY!$S57</f>
        <v>463.43123536275237</v>
      </c>
      <c r="S56" s="179">
        <f>+[1]IPCse!$DI58</f>
        <v>456.08393352791444</v>
      </c>
      <c r="T56" s="71">
        <f>+PAT!$P57</f>
        <v>448.06599999999997</v>
      </c>
      <c r="U56" s="71">
        <f>+PAT!$S57</f>
        <v>431.08301092170768</v>
      </c>
      <c r="V56" s="179">
        <f>+[1]IPCse!$DJ58</f>
        <v>427.18340365090603</v>
      </c>
      <c r="X56" s="164">
        <f t="shared" si="18"/>
        <v>4.5589513719098029E-2</v>
      </c>
      <c r="Y56" s="164">
        <f t="shared" si="19"/>
        <v>4.1392481246489421E-2</v>
      </c>
      <c r="Z56" s="181">
        <f t="shared" si="20"/>
        <v>4.0016616543918193E-2</v>
      </c>
      <c r="AA56" s="164">
        <f t="shared" si="21"/>
        <v>4.8042189880060926E-2</v>
      </c>
      <c r="AB56" s="164">
        <f t="shared" si="22"/>
        <v>4.1896616933532194E-2</v>
      </c>
      <c r="AC56" s="181">
        <f t="shared" si="23"/>
        <v>4.0219470108372901E-2</v>
      </c>
      <c r="AD56" s="164">
        <f t="shared" si="24"/>
        <v>4.189907415528582E-2</v>
      </c>
      <c r="AE56" s="164">
        <f t="shared" si="25"/>
        <v>3.9609258810520576E-2</v>
      </c>
      <c r="AF56" s="181">
        <f t="shared" si="26"/>
        <v>3.8425016536145495E-2</v>
      </c>
      <c r="AG56" s="164">
        <f t="shared" si="27"/>
        <v>4.4124879665296879E-2</v>
      </c>
      <c r="AH56" s="164">
        <f t="shared" si="28"/>
        <v>4.0555218796440418E-2</v>
      </c>
      <c r="AI56" s="181">
        <f t="shared" si="29"/>
        <v>3.7002344331009018E-2</v>
      </c>
      <c r="AJ56" s="164">
        <f t="shared" si="30"/>
        <v>4.54907108741327E-2</v>
      </c>
      <c r="AK56" s="164">
        <f t="shared" si="31"/>
        <v>3.93876596976237E-2</v>
      </c>
      <c r="AL56" s="181">
        <f t="shared" si="32"/>
        <v>3.9619803081434979E-2</v>
      </c>
      <c r="AM56" s="164">
        <f t="shared" si="33"/>
        <v>4.6859660002435355E-2</v>
      </c>
      <c r="AN56" s="164">
        <f t="shared" si="34"/>
        <v>4.2971562989594592E-2</v>
      </c>
      <c r="AO56" s="181">
        <f t="shared" si="35"/>
        <v>4.2897248880766403E-2</v>
      </c>
      <c r="AP56" s="164">
        <f t="shared" si="36"/>
        <v>5.1385959025452399E-2</v>
      </c>
      <c r="AQ56" s="164">
        <f t="shared" si="37"/>
        <v>4.9541614515216548E-2</v>
      </c>
      <c r="AR56" s="181">
        <f t="shared" si="38"/>
        <v>5.2481581963875756E-2</v>
      </c>
      <c r="AT56" s="24">
        <f t="shared" si="46"/>
        <v>4.5589513719098029E-2</v>
      </c>
      <c r="AU56" s="24">
        <f t="shared" si="47"/>
        <v>4.0016616543918193E-2</v>
      </c>
      <c r="AV56" s="24">
        <f t="shared" si="39"/>
        <v>5.5728971751798362E-3</v>
      </c>
      <c r="AW56" s="24">
        <f t="shared" si="48"/>
        <v>4.8042189880060926E-2</v>
      </c>
      <c r="AX56" s="24">
        <f t="shared" si="49"/>
        <v>4.0219470108372901E-2</v>
      </c>
      <c r="AY56" s="24">
        <f t="shared" si="40"/>
        <v>7.8227197716880248E-3</v>
      </c>
      <c r="AZ56" s="24">
        <f t="shared" si="50"/>
        <v>4.189907415528582E-2</v>
      </c>
      <c r="BA56" s="24">
        <f t="shared" si="51"/>
        <v>3.8425016536145495E-2</v>
      </c>
      <c r="BB56" s="24">
        <f t="shared" si="41"/>
        <v>3.474057619140325E-3</v>
      </c>
      <c r="BC56" s="24">
        <f t="shared" si="52"/>
        <v>4.4124879665296879E-2</v>
      </c>
      <c r="BD56" s="24">
        <f t="shared" si="53"/>
        <v>3.7002344331009018E-2</v>
      </c>
      <c r="BE56" s="24">
        <f t="shared" si="42"/>
        <v>7.1225353342878606E-3</v>
      </c>
      <c r="BF56" s="24">
        <f t="shared" si="54"/>
        <v>4.54907108741327E-2</v>
      </c>
      <c r="BG56" s="24">
        <f t="shared" si="55"/>
        <v>3.93876596976237E-2</v>
      </c>
      <c r="BH56" s="24">
        <f t="shared" si="43"/>
        <v>6.1030511765090001E-3</v>
      </c>
      <c r="BI56" s="24">
        <f t="shared" si="56"/>
        <v>4.6859660002435355E-2</v>
      </c>
      <c r="BJ56" s="24">
        <f t="shared" si="57"/>
        <v>4.2897248880766403E-2</v>
      </c>
      <c r="BK56" s="24">
        <f t="shared" si="44"/>
        <v>3.9624111216689517E-3</v>
      </c>
      <c r="BL56" s="24">
        <f t="shared" si="58"/>
        <v>5.2481581963875756E-2</v>
      </c>
      <c r="BM56" s="24">
        <f t="shared" si="59"/>
        <v>4.9541614515216548E-2</v>
      </c>
      <c r="BN56" s="24">
        <f t="shared" si="45"/>
        <v>2.9399674486592087E-3</v>
      </c>
    </row>
    <row r="57" spans="1:66" x14ac:dyDescent="0.25">
      <c r="A57" s="35">
        <f>+NAC!A58</f>
        <v>44317</v>
      </c>
      <c r="B57" s="71">
        <f>+NAC!P58</f>
        <v>477.92930000000001</v>
      </c>
      <c r="C57" s="71">
        <f>+NAC!S58</f>
        <v>466.80988859706781</v>
      </c>
      <c r="D57" s="179">
        <f>+[1]IPCse!$DK59</f>
        <v>462.90160115304508</v>
      </c>
      <c r="E57" s="71">
        <f>+GBA!$P58</f>
        <v>466.34559999999999</v>
      </c>
      <c r="F57" s="71">
        <f>+GBA!$S58</f>
        <v>461.0804515950727</v>
      </c>
      <c r="G57" s="179">
        <f>+[1]IPCse!$DE59</f>
        <v>457.02083822738143</v>
      </c>
      <c r="H57" s="71">
        <f>+PAM!$P58</f>
        <v>487.61040000000003</v>
      </c>
      <c r="I57" s="71">
        <f>+PAM!$S58</f>
        <v>471.83691058720183</v>
      </c>
      <c r="J57" s="179">
        <f>+[1]IPCse!$DF59</f>
        <v>467.78326243670881</v>
      </c>
      <c r="K57" s="71">
        <f>+NOA!$P58</f>
        <v>484.7928</v>
      </c>
      <c r="L57" s="71">
        <f>+NOA!$S58</f>
        <v>474.30228306396839</v>
      </c>
      <c r="M57" s="179">
        <f>+[1]IPCse!$DG59</f>
        <v>469.97122523674989</v>
      </c>
      <c r="N57" s="71">
        <f>+NEA!$P58</f>
        <v>498.14589999999998</v>
      </c>
      <c r="O57" s="71">
        <f>+NEA!$S58</f>
        <v>481.79052326283994</v>
      </c>
      <c r="P57" s="179">
        <f>+[1]IPCse!$DH59</f>
        <v>479.21852136116871</v>
      </c>
      <c r="Q57" s="71">
        <f>+CUY!$P58</f>
        <v>501.12349999999998</v>
      </c>
      <c r="R57" s="71">
        <f>+CUY!$S58</f>
        <v>478.4371592520568</v>
      </c>
      <c r="S57" s="179">
        <f>+[1]IPCse!$DI59</f>
        <v>474.81331998448746</v>
      </c>
      <c r="T57" s="71">
        <f>+PAT!$P58</f>
        <v>462.68079999999998</v>
      </c>
      <c r="U57" s="71">
        <f>+PAT!$S58</f>
        <v>445.24527019158239</v>
      </c>
      <c r="V57" s="179">
        <f>+[1]IPCse!$DJ59</f>
        <v>443.61465437394952</v>
      </c>
      <c r="X57" s="164">
        <f t="shared" si="18"/>
        <v>3.4797506938282874E-2</v>
      </c>
      <c r="Y57" s="164">
        <f t="shared" si="19"/>
        <v>2.8820723874573462E-2</v>
      </c>
      <c r="Z57" s="181">
        <f t="shared" si="20"/>
        <v>3.6198206941464139E-2</v>
      </c>
      <c r="AA57" s="164">
        <f t="shared" si="21"/>
        <v>3.5589207741799189E-2</v>
      </c>
      <c r="AB57" s="164">
        <f t="shared" si="22"/>
        <v>2.7614470587720819E-2</v>
      </c>
      <c r="AC57" s="181">
        <f t="shared" si="23"/>
        <v>3.4545274840860563E-2</v>
      </c>
      <c r="AD57" s="164">
        <f t="shared" si="24"/>
        <v>3.3948451686735659E-2</v>
      </c>
      <c r="AE57" s="164">
        <f t="shared" si="25"/>
        <v>2.9977580886887401E-2</v>
      </c>
      <c r="AF57" s="181">
        <f t="shared" si="26"/>
        <v>3.6495499374733287E-2</v>
      </c>
      <c r="AG57" s="164">
        <f t="shared" si="27"/>
        <v>3.5146831609344176E-2</v>
      </c>
      <c r="AH57" s="164">
        <f t="shared" si="28"/>
        <v>3.1962074166558718E-2</v>
      </c>
      <c r="AI57" s="181">
        <f t="shared" si="29"/>
        <v>3.8475732522602613E-2</v>
      </c>
      <c r="AJ57" s="164">
        <f t="shared" si="30"/>
        <v>3.0440175231088107E-2</v>
      </c>
      <c r="AK57" s="164">
        <f t="shared" si="31"/>
        <v>3.0324904992744761E-2</v>
      </c>
      <c r="AL57" s="181">
        <f t="shared" si="32"/>
        <v>3.8608801121637226E-2</v>
      </c>
      <c r="AM57" s="164">
        <f t="shared" si="33"/>
        <v>3.9046494061581338E-2</v>
      </c>
      <c r="AN57" s="164">
        <f t="shared" si="34"/>
        <v>3.2380044209921355E-2</v>
      </c>
      <c r="AO57" s="181">
        <f t="shared" si="35"/>
        <v>4.1065657173443793E-2</v>
      </c>
      <c r="AP57" s="164">
        <f t="shared" si="36"/>
        <v>3.2617516169492822E-2</v>
      </c>
      <c r="AQ57" s="164">
        <f t="shared" si="37"/>
        <v>3.2852742768948673E-2</v>
      </c>
      <c r="AR57" s="181">
        <f t="shared" si="38"/>
        <v>3.8464159849409985E-2</v>
      </c>
      <c r="AT57" s="24">
        <f t="shared" si="46"/>
        <v>3.6198206941464139E-2</v>
      </c>
      <c r="AU57" s="24">
        <f t="shared" si="47"/>
        <v>2.8820723874573462E-2</v>
      </c>
      <c r="AV57" s="24">
        <f t="shared" si="39"/>
        <v>7.3774830668906777E-3</v>
      </c>
      <c r="AW57" s="24">
        <f t="shared" si="48"/>
        <v>3.5589207741799189E-2</v>
      </c>
      <c r="AX57" s="24">
        <f t="shared" si="49"/>
        <v>2.7614470587720819E-2</v>
      </c>
      <c r="AY57" s="24">
        <f t="shared" si="40"/>
        <v>7.9747371540783707E-3</v>
      </c>
      <c r="AZ57" s="24">
        <f t="shared" si="50"/>
        <v>3.6495499374733287E-2</v>
      </c>
      <c r="BA57" s="24">
        <f t="shared" si="51"/>
        <v>2.9977580886887401E-2</v>
      </c>
      <c r="BB57" s="24">
        <f t="shared" si="41"/>
        <v>6.5179184878458862E-3</v>
      </c>
      <c r="BC57" s="24">
        <f t="shared" si="52"/>
        <v>3.8475732522602613E-2</v>
      </c>
      <c r="BD57" s="24">
        <f t="shared" si="53"/>
        <v>3.1962074166558718E-2</v>
      </c>
      <c r="BE57" s="24">
        <f t="shared" si="42"/>
        <v>6.5136583560438943E-3</v>
      </c>
      <c r="BF57" s="24">
        <f t="shared" si="54"/>
        <v>3.8608801121637226E-2</v>
      </c>
      <c r="BG57" s="24">
        <f t="shared" si="55"/>
        <v>3.0324904992744761E-2</v>
      </c>
      <c r="BH57" s="24">
        <f t="shared" si="43"/>
        <v>8.2838961288924651E-3</v>
      </c>
      <c r="BI57" s="24">
        <f t="shared" si="56"/>
        <v>4.1065657173443793E-2</v>
      </c>
      <c r="BJ57" s="24">
        <f t="shared" si="57"/>
        <v>3.2380044209921355E-2</v>
      </c>
      <c r="BK57" s="24">
        <f t="shared" si="44"/>
        <v>8.6856129635224377E-3</v>
      </c>
      <c r="BL57" s="24">
        <f t="shared" si="58"/>
        <v>3.8464159849409985E-2</v>
      </c>
      <c r="BM57" s="24">
        <f t="shared" si="59"/>
        <v>3.2617516169492822E-2</v>
      </c>
      <c r="BN57" s="24">
        <f t="shared" si="45"/>
        <v>5.8466436799171628E-3</v>
      </c>
    </row>
    <row r="58" spans="1:66" x14ac:dyDescent="0.25">
      <c r="A58" s="35">
        <f>+NAC!A59</f>
        <v>44348</v>
      </c>
      <c r="B58" s="71">
        <f>+NAC!P59</f>
        <v>495.18090000000001</v>
      </c>
      <c r="C58" s="71">
        <f>+NAC!S59</f>
        <v>481.69621058052849</v>
      </c>
      <c r="D58" s="179">
        <f>+[1]IPCse!$DK60</f>
        <v>481.81692778795201</v>
      </c>
      <c r="E58" s="71">
        <f>+GBA!$P59</f>
        <v>482.72039999999998</v>
      </c>
      <c r="F58" s="71">
        <f>+GBA!$S59</f>
        <v>475.87206729311447</v>
      </c>
      <c r="G58" s="179">
        <f>+[1]IPCse!$DE60</f>
        <v>476.07792837948853</v>
      </c>
      <c r="H58" s="71">
        <f>+PAM!$P59</f>
        <v>505.70670000000001</v>
      </c>
      <c r="I58" s="71">
        <f>+PAM!$S59</f>
        <v>486.48165910089341</v>
      </c>
      <c r="J58" s="179">
        <f>+[1]IPCse!$DF60</f>
        <v>486.41785547104007</v>
      </c>
      <c r="K58" s="71">
        <f>+NOA!$P59</f>
        <v>502.90960000000001</v>
      </c>
      <c r="L58" s="71">
        <f>+NOA!$S59</f>
        <v>488.5323072932228</v>
      </c>
      <c r="M58" s="179">
        <f>+[1]IPCse!$DG60</f>
        <v>488.10221225012918</v>
      </c>
      <c r="N58" s="71">
        <f>+NEA!$P59</f>
        <v>515.17309999999998</v>
      </c>
      <c r="O58" s="71">
        <f>+NEA!$S59</f>
        <v>494.98597216424059</v>
      </c>
      <c r="P58" s="179">
        <f>+[1]IPCse!$DH60</f>
        <v>497.82376124577172</v>
      </c>
      <c r="Q58" s="71">
        <f>+CUY!$P59</f>
        <v>520.14689999999996</v>
      </c>
      <c r="R58" s="71">
        <f>+CUY!$S59</f>
        <v>496.54271367240085</v>
      </c>
      <c r="S58" s="179">
        <f>+[1]IPCse!$DI60</f>
        <v>496.9574667429028</v>
      </c>
      <c r="T58" s="71">
        <f>+PAT!$P59</f>
        <v>479.17360000000002</v>
      </c>
      <c r="U58" s="71">
        <f>+PAT!$S59</f>
        <v>459.78820549102426</v>
      </c>
      <c r="V58" s="179">
        <f>+[1]IPCse!$DJ60</f>
        <v>461.0715926260475</v>
      </c>
      <c r="X58" s="164">
        <f t="shared" si="18"/>
        <v>3.6096552356174927E-2</v>
      </c>
      <c r="Y58" s="164">
        <f t="shared" si="19"/>
        <v>3.1889474381529226E-2</v>
      </c>
      <c r="Z58" s="181">
        <f t="shared" si="20"/>
        <v>4.0862521511678906E-2</v>
      </c>
      <c r="AA58" s="164">
        <f t="shared" si="21"/>
        <v>3.5113014897106387E-2</v>
      </c>
      <c r="AB58" s="164">
        <f t="shared" si="22"/>
        <v>3.2080335756745404E-2</v>
      </c>
      <c r="AC58" s="181">
        <f t="shared" si="23"/>
        <v>4.1698514724235913E-2</v>
      </c>
      <c r="AD58" s="164">
        <f t="shared" si="24"/>
        <v>3.7112210896240061E-2</v>
      </c>
      <c r="AE58" s="164">
        <f t="shared" si="25"/>
        <v>3.1037733981994275E-2</v>
      </c>
      <c r="AF58" s="181">
        <f t="shared" si="26"/>
        <v>3.9835955090104402E-2</v>
      </c>
      <c r="AG58" s="164">
        <f t="shared" si="27"/>
        <v>3.737019196654745E-2</v>
      </c>
      <c r="AH58" s="164">
        <f t="shared" si="28"/>
        <v>3.0002015038445906E-2</v>
      </c>
      <c r="AI58" s="181">
        <f t="shared" si="29"/>
        <v>3.8578930027568736E-2</v>
      </c>
      <c r="AJ58" s="164">
        <f t="shared" si="30"/>
        <v>3.4181150542441419E-2</v>
      </c>
      <c r="AK58" s="164">
        <f t="shared" si="31"/>
        <v>2.7388352954800466E-2</v>
      </c>
      <c r="AL58" s="181">
        <f t="shared" si="32"/>
        <v>3.8824125227373996E-2</v>
      </c>
      <c r="AM58" s="164">
        <f t="shared" si="33"/>
        <v>3.7961500508357782E-2</v>
      </c>
      <c r="AN58" s="164">
        <f t="shared" si="34"/>
        <v>3.7843119143689652E-2</v>
      </c>
      <c r="AO58" s="181">
        <f t="shared" si="35"/>
        <v>4.6637585397012016E-2</v>
      </c>
      <c r="AP58" s="164">
        <f t="shared" si="36"/>
        <v>3.5646173344560772E-2</v>
      </c>
      <c r="AQ58" s="164">
        <f t="shared" si="37"/>
        <v>3.2662750787187944E-2</v>
      </c>
      <c r="AR58" s="181">
        <f t="shared" si="38"/>
        <v>3.9351581558400239E-2</v>
      </c>
      <c r="AT58" s="24">
        <f t="shared" si="46"/>
        <v>4.0862521511678906E-2</v>
      </c>
      <c r="AU58" s="24">
        <f t="shared" si="47"/>
        <v>3.1889474381529226E-2</v>
      </c>
      <c r="AV58" s="24">
        <f t="shared" si="39"/>
        <v>8.9730471301496806E-3</v>
      </c>
      <c r="AW58" s="24">
        <f t="shared" si="48"/>
        <v>4.1698514724235913E-2</v>
      </c>
      <c r="AX58" s="24">
        <f t="shared" si="49"/>
        <v>3.2080335756745404E-2</v>
      </c>
      <c r="AY58" s="24">
        <f t="shared" si="40"/>
        <v>9.6181789674905094E-3</v>
      </c>
      <c r="AZ58" s="24">
        <f t="shared" si="50"/>
        <v>3.9835955090104402E-2</v>
      </c>
      <c r="BA58" s="24">
        <f t="shared" si="51"/>
        <v>3.1037733981994275E-2</v>
      </c>
      <c r="BB58" s="24">
        <f t="shared" si="41"/>
        <v>8.7982211081101269E-3</v>
      </c>
      <c r="BC58" s="24">
        <f t="shared" si="52"/>
        <v>3.8578930027568736E-2</v>
      </c>
      <c r="BD58" s="24">
        <f t="shared" si="53"/>
        <v>3.0002015038445906E-2</v>
      </c>
      <c r="BE58" s="24">
        <f t="shared" si="42"/>
        <v>8.5769149891228302E-3</v>
      </c>
      <c r="BF58" s="24">
        <f t="shared" si="54"/>
        <v>3.8824125227373996E-2</v>
      </c>
      <c r="BG58" s="24">
        <f t="shared" si="55"/>
        <v>2.7388352954800466E-2</v>
      </c>
      <c r="BH58" s="24">
        <f t="shared" si="43"/>
        <v>1.143577227257353E-2</v>
      </c>
      <c r="BI58" s="24">
        <f t="shared" si="56"/>
        <v>4.6637585397012016E-2</v>
      </c>
      <c r="BJ58" s="24">
        <f t="shared" si="57"/>
        <v>3.7843119143689652E-2</v>
      </c>
      <c r="BK58" s="24">
        <f t="shared" si="44"/>
        <v>8.7944662533223639E-3</v>
      </c>
      <c r="BL58" s="24">
        <f t="shared" si="58"/>
        <v>3.9351581558400239E-2</v>
      </c>
      <c r="BM58" s="24">
        <f t="shared" si="59"/>
        <v>3.2662750787187944E-2</v>
      </c>
      <c r="BN58" s="24">
        <f t="shared" si="45"/>
        <v>6.6888307712122952E-3</v>
      </c>
    </row>
    <row r="59" spans="1:66" x14ac:dyDescent="0.25">
      <c r="A59" s="35">
        <f>+NAC!A60</f>
        <v>44378</v>
      </c>
      <c r="B59" s="71">
        <f>+NAC!P60</f>
        <v>510.69740000000002</v>
      </c>
      <c r="C59" s="71">
        <f>+NAC!S60</f>
        <v>496.74689767261708</v>
      </c>
      <c r="D59" s="179">
        <f>+[1]IPCse!$DK61</f>
        <v>502.17661037341952</v>
      </c>
      <c r="E59" s="71">
        <f>+GBA!$P60</f>
        <v>499.07130000000001</v>
      </c>
      <c r="F59" s="71">
        <f>+GBA!$S60</f>
        <v>492.15318480732799</v>
      </c>
      <c r="G59" s="179">
        <f>+[1]IPCse!$DE61</f>
        <v>497.26839785698047</v>
      </c>
      <c r="H59" s="71">
        <f>+PAM!$P60</f>
        <v>519.59900000000005</v>
      </c>
      <c r="I59" s="71">
        <f>+PAM!$S60</f>
        <v>500.07274776687666</v>
      </c>
      <c r="J59" s="179">
        <f>+[1]IPCse!$DF61</f>
        <v>505.57651228428261</v>
      </c>
      <c r="K59" s="71">
        <f>+NOA!$P60</f>
        <v>517.24440000000004</v>
      </c>
      <c r="L59" s="71">
        <f>+NOA!$S60</f>
        <v>502.33439012630708</v>
      </c>
      <c r="M59" s="179">
        <f>+[1]IPCse!$DG61</f>
        <v>508.83357795906869</v>
      </c>
      <c r="N59" s="71">
        <f>+NEA!$P60</f>
        <v>531.26750000000004</v>
      </c>
      <c r="O59" s="71">
        <f>+NEA!$S60</f>
        <v>510.29583494918973</v>
      </c>
      <c r="P59" s="179">
        <f>+[1]IPCse!$DH61</f>
        <v>518.21468023392049</v>
      </c>
      <c r="Q59" s="71">
        <f>+CUY!$P60</f>
        <v>537.98990000000003</v>
      </c>
      <c r="R59" s="71">
        <f>+CUY!$S60</f>
        <v>512.82958417352268</v>
      </c>
      <c r="S59" s="179">
        <f>+[1]IPCse!$DI61</f>
        <v>518.01441148508559</v>
      </c>
      <c r="T59" s="71">
        <f>+PAT!$P60</f>
        <v>497.16320000000002</v>
      </c>
      <c r="U59" s="71">
        <f>+PAT!$S60</f>
        <v>477.11276367476245</v>
      </c>
      <c r="V59" s="179">
        <f>+[1]IPCse!$DJ61</f>
        <v>480.9152897953814</v>
      </c>
      <c r="X59" s="164">
        <f t="shared" si="18"/>
        <v>3.1335013123486855E-2</v>
      </c>
      <c r="Y59" s="164">
        <f t="shared" si="19"/>
        <v>3.1245184748183608E-2</v>
      </c>
      <c r="Z59" s="181">
        <f t="shared" si="20"/>
        <v>4.2256054968720091E-2</v>
      </c>
      <c r="AA59" s="164">
        <f t="shared" si="21"/>
        <v>3.3872403155118525E-2</v>
      </c>
      <c r="AB59" s="164">
        <f t="shared" si="22"/>
        <v>3.4213223749031574E-2</v>
      </c>
      <c r="AC59" s="181">
        <f t="shared" si="23"/>
        <v>4.4510505978762271E-2</v>
      </c>
      <c r="AD59" s="164">
        <f t="shared" si="24"/>
        <v>2.7471061783441053E-2</v>
      </c>
      <c r="AE59" s="164">
        <f t="shared" si="25"/>
        <v>2.7937515036233984E-2</v>
      </c>
      <c r="AF59" s="181">
        <f t="shared" si="26"/>
        <v>3.9387239999011836E-2</v>
      </c>
      <c r="AG59" s="164">
        <f t="shared" si="27"/>
        <v>2.8503731088052486E-2</v>
      </c>
      <c r="AH59" s="164">
        <f t="shared" si="28"/>
        <v>2.8252139371409246E-2</v>
      </c>
      <c r="AI59" s="181">
        <f t="shared" si="29"/>
        <v>4.247341066816479E-2</v>
      </c>
      <c r="AJ59" s="164">
        <f t="shared" si="30"/>
        <v>3.1240761600324296E-2</v>
      </c>
      <c r="AK59" s="164">
        <f t="shared" si="31"/>
        <v>3.0929892251308377E-2</v>
      </c>
      <c r="AL59" s="181">
        <f t="shared" si="32"/>
        <v>4.0960115959756127E-2</v>
      </c>
      <c r="AM59" s="164">
        <f t="shared" si="33"/>
        <v>3.4303770723232319E-2</v>
      </c>
      <c r="AN59" s="164">
        <f t="shared" si="34"/>
        <v>3.2800542738136373E-2</v>
      </c>
      <c r="AO59" s="181">
        <f t="shared" si="35"/>
        <v>4.2371724244715692E-2</v>
      </c>
      <c r="AP59" s="164">
        <f t="shared" si="36"/>
        <v>3.7542969813028071E-2</v>
      </c>
      <c r="AQ59" s="164">
        <f t="shared" si="37"/>
        <v>3.7679431479188619E-2</v>
      </c>
      <c r="AR59" s="181">
        <f t="shared" si="38"/>
        <v>4.3038212474365345E-2</v>
      </c>
      <c r="AT59" s="24">
        <f t="shared" si="46"/>
        <v>4.2256054968720091E-2</v>
      </c>
      <c r="AU59" s="24">
        <f t="shared" si="47"/>
        <v>3.1245184748183608E-2</v>
      </c>
      <c r="AV59" s="24">
        <f t="shared" si="39"/>
        <v>1.1010870220536484E-2</v>
      </c>
      <c r="AW59" s="24">
        <f t="shared" si="48"/>
        <v>4.4510505978762271E-2</v>
      </c>
      <c r="AX59" s="24">
        <f t="shared" si="49"/>
        <v>3.3872403155118525E-2</v>
      </c>
      <c r="AY59" s="24">
        <f t="shared" si="40"/>
        <v>1.0638102823643747E-2</v>
      </c>
      <c r="AZ59" s="24">
        <f t="shared" si="50"/>
        <v>3.9387239999011836E-2</v>
      </c>
      <c r="BA59" s="24">
        <f t="shared" si="51"/>
        <v>2.7471061783441053E-2</v>
      </c>
      <c r="BB59" s="24">
        <f t="shared" si="41"/>
        <v>1.1916178215570783E-2</v>
      </c>
      <c r="BC59" s="24">
        <f t="shared" si="52"/>
        <v>4.247341066816479E-2</v>
      </c>
      <c r="BD59" s="24">
        <f t="shared" si="53"/>
        <v>2.8252139371409246E-2</v>
      </c>
      <c r="BE59" s="24">
        <f t="shared" si="42"/>
        <v>1.4221271296755544E-2</v>
      </c>
      <c r="BF59" s="24">
        <f t="shared" si="54"/>
        <v>4.0960115959756127E-2</v>
      </c>
      <c r="BG59" s="24">
        <f t="shared" si="55"/>
        <v>3.0929892251308377E-2</v>
      </c>
      <c r="BH59" s="24">
        <f t="shared" si="43"/>
        <v>1.003022370844775E-2</v>
      </c>
      <c r="BI59" s="24">
        <f t="shared" si="56"/>
        <v>4.2371724244715692E-2</v>
      </c>
      <c r="BJ59" s="24">
        <f t="shared" si="57"/>
        <v>3.2800542738136373E-2</v>
      </c>
      <c r="BK59" s="24">
        <f t="shared" si="44"/>
        <v>9.5711815065793182E-3</v>
      </c>
      <c r="BL59" s="24">
        <f t="shared" si="58"/>
        <v>4.3038212474365345E-2</v>
      </c>
      <c r="BM59" s="24">
        <f t="shared" si="59"/>
        <v>3.7542969813028071E-2</v>
      </c>
      <c r="BN59" s="24">
        <f t="shared" si="45"/>
        <v>5.495242661337274E-3</v>
      </c>
    </row>
    <row r="60" spans="1:66" x14ac:dyDescent="0.25">
      <c r="A60" s="35">
        <f>+NAC!A61</f>
        <v>44409</v>
      </c>
      <c r="B60" s="71">
        <f>+NAC!P61</f>
        <v>526.6934</v>
      </c>
      <c r="C60" s="71">
        <f>+NAC!S61</f>
        <v>509.02367564755195</v>
      </c>
      <c r="D60" s="179">
        <f>+[1]IPCse!$DK62</f>
        <v>514.7840965966335</v>
      </c>
      <c r="E60" s="71">
        <f>+GBA!$P61</f>
        <v>514.39679999999998</v>
      </c>
      <c r="F60" s="71">
        <f>+GBA!$S61</f>
        <v>503.95603311749846</v>
      </c>
      <c r="G60" s="179">
        <f>+[1]IPCse!$DE62</f>
        <v>509.80020683967399</v>
      </c>
      <c r="H60" s="71">
        <f>+PAM!$P61</f>
        <v>536.25120000000004</v>
      </c>
      <c r="I60" s="71">
        <f>+PAM!$S61</f>
        <v>512.27937381754282</v>
      </c>
      <c r="J60" s="179">
        <f>+[1]IPCse!$DF62</f>
        <v>518.3880500306617</v>
      </c>
      <c r="K60" s="71">
        <f>+NOA!$P61</f>
        <v>531.96960000000001</v>
      </c>
      <c r="L60" s="71">
        <f>+NOA!$S61</f>
        <v>514.74504377291862</v>
      </c>
      <c r="M60" s="179">
        <f>+[1]IPCse!$DG62</f>
        <v>520.19975482789516</v>
      </c>
      <c r="N60" s="71">
        <f>+NEA!$P61</f>
        <v>547.27449999999999</v>
      </c>
      <c r="O60" s="71">
        <f>+NEA!$S61</f>
        <v>524.56531985718209</v>
      </c>
      <c r="P60" s="179">
        <f>+[1]IPCse!$DH62</f>
        <v>531.66781592342113</v>
      </c>
      <c r="Q60" s="71">
        <f>+CUY!$P61</f>
        <v>554.05579999999998</v>
      </c>
      <c r="R60" s="71">
        <f>+CUY!$S61</f>
        <v>522.35162550486154</v>
      </c>
      <c r="S60" s="179">
        <f>+[1]IPCse!$DI62</f>
        <v>527.93988444588797</v>
      </c>
      <c r="T60" s="71">
        <f>+PAT!$P61</f>
        <v>516.70280000000002</v>
      </c>
      <c r="U60" s="71">
        <f>+PAT!$S61</f>
        <v>492.89424969075276</v>
      </c>
      <c r="V60" s="179">
        <f>+[1]IPCse!$DJ62</f>
        <v>496.81011490733869</v>
      </c>
      <c r="X60" s="164">
        <f t="shared" si="18"/>
        <v>3.1321874754012713E-2</v>
      </c>
      <c r="Y60" s="164">
        <f t="shared" si="19"/>
        <v>2.4714352585702315E-2</v>
      </c>
      <c r="Z60" s="181">
        <f t="shared" si="20"/>
        <v>2.5105681871242513E-2</v>
      </c>
      <c r="AA60" s="164">
        <f t="shared" si="21"/>
        <v>3.0708037108124531E-2</v>
      </c>
      <c r="AB60" s="164">
        <f t="shared" si="22"/>
        <v>2.3982062241030055E-2</v>
      </c>
      <c r="AC60" s="181">
        <f t="shared" si="23"/>
        <v>2.5201297803561173E-2</v>
      </c>
      <c r="AD60" s="164">
        <f t="shared" si="24"/>
        <v>3.2048175612347185E-2</v>
      </c>
      <c r="AE60" s="164">
        <f t="shared" si="25"/>
        <v>2.4409700598915007E-2</v>
      </c>
      <c r="AF60" s="181">
        <f t="shared" si="26"/>
        <v>2.53404528001E-2</v>
      </c>
      <c r="AG60" s="164">
        <f t="shared" si="27"/>
        <v>2.8468553743645986E-2</v>
      </c>
      <c r="AH60" s="164">
        <f t="shared" si="28"/>
        <v>2.4705960592287912E-2</v>
      </c>
      <c r="AI60" s="181">
        <f t="shared" si="29"/>
        <v>2.2337709933405447E-2</v>
      </c>
      <c r="AJ60" s="164">
        <f t="shared" si="30"/>
        <v>3.0129831017331021E-2</v>
      </c>
      <c r="AK60" s="164">
        <f t="shared" si="31"/>
        <v>2.7963161622538424E-2</v>
      </c>
      <c r="AL60" s="181">
        <f t="shared" si="32"/>
        <v>2.5960545315752093E-2</v>
      </c>
      <c r="AM60" s="164">
        <f t="shared" si="33"/>
        <v>2.9862828279861642E-2</v>
      </c>
      <c r="AN60" s="164">
        <f t="shared" si="34"/>
        <v>1.8567652150342617E-2</v>
      </c>
      <c r="AO60" s="181">
        <f t="shared" si="35"/>
        <v>1.9160611636937386E-2</v>
      </c>
      <c r="AP60" s="164">
        <f t="shared" si="36"/>
        <v>3.9302184876113033E-2</v>
      </c>
      <c r="AQ60" s="164">
        <f t="shared" si="37"/>
        <v>3.3077056866892329E-2</v>
      </c>
      <c r="AR60" s="181">
        <f t="shared" si="38"/>
        <v>3.3051195188076088E-2</v>
      </c>
      <c r="AT60" s="24">
        <f t="shared" si="46"/>
        <v>3.1321874754012713E-2</v>
      </c>
      <c r="AU60" s="24">
        <f t="shared" si="47"/>
        <v>2.4714352585702315E-2</v>
      </c>
      <c r="AV60" s="24">
        <f t="shared" si="39"/>
        <v>6.607522168310398E-3</v>
      </c>
      <c r="AW60" s="24">
        <f t="shared" si="48"/>
        <v>3.0708037108124531E-2</v>
      </c>
      <c r="AX60" s="24">
        <f t="shared" si="49"/>
        <v>2.3982062241030055E-2</v>
      </c>
      <c r="AY60" s="24">
        <f t="shared" si="40"/>
        <v>6.7259748670944752E-3</v>
      </c>
      <c r="AZ60" s="24">
        <f t="shared" si="50"/>
        <v>3.2048175612347185E-2</v>
      </c>
      <c r="BA60" s="24">
        <f t="shared" si="51"/>
        <v>2.4409700598915007E-2</v>
      </c>
      <c r="BB60" s="24">
        <f t="shared" si="41"/>
        <v>7.6384750134321777E-3</v>
      </c>
      <c r="BC60" s="24">
        <f t="shared" si="52"/>
        <v>2.8468553743645986E-2</v>
      </c>
      <c r="BD60" s="24">
        <f t="shared" si="53"/>
        <v>2.2337709933405447E-2</v>
      </c>
      <c r="BE60" s="24">
        <f t="shared" si="42"/>
        <v>6.1308438102405383E-3</v>
      </c>
      <c r="BF60" s="24">
        <f t="shared" si="54"/>
        <v>3.0129831017331021E-2</v>
      </c>
      <c r="BG60" s="24">
        <f t="shared" si="55"/>
        <v>2.5960545315752093E-2</v>
      </c>
      <c r="BH60" s="24">
        <f t="shared" si="43"/>
        <v>4.1692857015789286E-3</v>
      </c>
      <c r="BI60" s="24">
        <f t="shared" si="56"/>
        <v>2.9862828279861642E-2</v>
      </c>
      <c r="BJ60" s="24">
        <f t="shared" si="57"/>
        <v>1.8567652150342617E-2</v>
      </c>
      <c r="BK60" s="24">
        <f t="shared" si="44"/>
        <v>1.1295176129519024E-2</v>
      </c>
      <c r="BL60" s="24">
        <f t="shared" si="58"/>
        <v>3.9302184876113033E-2</v>
      </c>
      <c r="BM60" s="24">
        <f t="shared" si="59"/>
        <v>3.3051195188076088E-2</v>
      </c>
      <c r="BN60" s="24">
        <f t="shared" si="45"/>
        <v>6.2509896880369453E-3</v>
      </c>
    </row>
    <row r="61" spans="1:66" x14ac:dyDescent="0.25">
      <c r="A61" s="35">
        <f>+NAC!A62</f>
        <v>44440</v>
      </c>
      <c r="B61" s="71">
        <f>+NAC!P62</f>
        <v>543.87480000000005</v>
      </c>
      <c r="C61" s="71">
        <f>+NAC!S62</f>
        <v>528.27498604372784</v>
      </c>
      <c r="D61" s="179">
        <f>+[1]IPCse!$DK63</f>
        <v>531.03102127153636</v>
      </c>
      <c r="E61" s="71">
        <f>+GBA!$P62</f>
        <v>531.65150000000006</v>
      </c>
      <c r="F61" s="71">
        <f>+GBA!$S62</f>
        <v>524.50803932406825</v>
      </c>
      <c r="G61" s="179">
        <f>+[1]IPCse!$DE63</f>
        <v>526.51408535373832</v>
      </c>
      <c r="H61" s="71">
        <f>+PAM!$P62</f>
        <v>553.57590000000005</v>
      </c>
      <c r="I61" s="71">
        <f>+PAM!$S62</f>
        <v>530.692646932201</v>
      </c>
      <c r="J61" s="179">
        <f>+[1]IPCse!$DF63</f>
        <v>534.60601554659866</v>
      </c>
      <c r="K61" s="71">
        <f>+NOA!$P62</f>
        <v>548.86540000000002</v>
      </c>
      <c r="L61" s="71">
        <f>+NOA!$S62</f>
        <v>533.25154473719942</v>
      </c>
      <c r="M61" s="179">
        <f>+[1]IPCse!$DG63</f>
        <v>536.40944744728347</v>
      </c>
      <c r="N61" s="71">
        <f>+NEA!$P62</f>
        <v>563.82029999999997</v>
      </c>
      <c r="O61" s="71">
        <f>+NEA!$S62</f>
        <v>539.71581919802247</v>
      </c>
      <c r="P61" s="179">
        <f>+[1]IPCse!$DH63</f>
        <v>544.09226904167156</v>
      </c>
      <c r="Q61" s="71">
        <f>+CUY!$P62</f>
        <v>567.90139999999997</v>
      </c>
      <c r="R61" s="71">
        <f>+CUY!$S62</f>
        <v>538.61358360508586</v>
      </c>
      <c r="S61" s="179">
        <f>+[1]IPCse!$DI63</f>
        <v>541.403911500959</v>
      </c>
      <c r="T61" s="71">
        <f>+PAT!$P62</f>
        <v>536.96</v>
      </c>
      <c r="U61" s="71">
        <f>+PAT!$S62</f>
        <v>513.33048014783537</v>
      </c>
      <c r="V61" s="179">
        <f>+[1]IPCse!$DJ63</f>
        <v>515.69209397674331</v>
      </c>
      <c r="X61" s="164">
        <f t="shared" si="18"/>
        <v>3.2621255553990425E-2</v>
      </c>
      <c r="Y61" s="164">
        <f t="shared" si="19"/>
        <v>3.7820068726047706E-2</v>
      </c>
      <c r="Z61" s="181">
        <f t="shared" si="20"/>
        <v>3.1560657724889696E-2</v>
      </c>
      <c r="AA61" s="164">
        <f t="shared" si="21"/>
        <v>3.3543560146564122E-2</v>
      </c>
      <c r="AB61" s="164">
        <f t="shared" si="22"/>
        <v>4.0781347689071268E-2</v>
      </c>
      <c r="AC61" s="181">
        <f t="shared" si="23"/>
        <v>3.2785154438590869E-2</v>
      </c>
      <c r="AD61" s="164">
        <f t="shared" si="24"/>
        <v>3.23070605716127E-2</v>
      </c>
      <c r="AE61" s="164">
        <f t="shared" si="25"/>
        <v>3.5943811240029433E-2</v>
      </c>
      <c r="AF61" s="181">
        <f t="shared" si="26"/>
        <v>3.128537688123334E-2</v>
      </c>
      <c r="AG61" s="164">
        <f t="shared" si="27"/>
        <v>3.1760837461388691E-2</v>
      </c>
      <c r="AH61" s="164">
        <f t="shared" si="28"/>
        <v>3.5952752120999465E-2</v>
      </c>
      <c r="AI61" s="181">
        <f t="shared" si="29"/>
        <v>3.1160515684501178E-2</v>
      </c>
      <c r="AJ61" s="164">
        <f t="shared" si="30"/>
        <v>3.0233091437660509E-2</v>
      </c>
      <c r="AK61" s="164">
        <f t="shared" si="31"/>
        <v>2.8882007192098103E-2</v>
      </c>
      <c r="AL61" s="181">
        <f t="shared" si="32"/>
        <v>2.336882682407837E-2</v>
      </c>
      <c r="AM61" s="164">
        <f t="shared" si="33"/>
        <v>2.4989540764666751E-2</v>
      </c>
      <c r="AN61" s="164">
        <f t="shared" si="34"/>
        <v>3.1132205407625291E-2</v>
      </c>
      <c r="AO61" s="181">
        <f t="shared" si="35"/>
        <v>2.55029548851049E-2</v>
      </c>
      <c r="AP61" s="164">
        <f t="shared" si="36"/>
        <v>3.920474206836122E-2</v>
      </c>
      <c r="AQ61" s="164">
        <f t="shared" si="37"/>
        <v>4.1461693801265742E-2</v>
      </c>
      <c r="AR61" s="181">
        <f t="shared" si="38"/>
        <v>3.8006430430520322E-2</v>
      </c>
      <c r="AT61" s="24">
        <f t="shared" si="46"/>
        <v>3.7820068726047706E-2</v>
      </c>
      <c r="AU61" s="24">
        <f t="shared" si="47"/>
        <v>3.1560657724889696E-2</v>
      </c>
      <c r="AV61" s="24">
        <f t="shared" si="39"/>
        <v>6.2594110011580106E-3</v>
      </c>
      <c r="AW61" s="24">
        <f t="shared" si="48"/>
        <v>4.0781347689071268E-2</v>
      </c>
      <c r="AX61" s="24">
        <f t="shared" si="49"/>
        <v>3.2785154438590869E-2</v>
      </c>
      <c r="AY61" s="24">
        <f t="shared" si="40"/>
        <v>7.996193250480399E-3</v>
      </c>
      <c r="AZ61" s="24">
        <f t="shared" si="50"/>
        <v>3.5943811240029433E-2</v>
      </c>
      <c r="BA61" s="24">
        <f t="shared" si="51"/>
        <v>3.128537688123334E-2</v>
      </c>
      <c r="BB61" s="24">
        <f t="shared" si="41"/>
        <v>4.658434358796093E-3</v>
      </c>
      <c r="BC61" s="24">
        <f t="shared" si="52"/>
        <v>3.5952752120999465E-2</v>
      </c>
      <c r="BD61" s="24">
        <f t="shared" si="53"/>
        <v>3.1160515684501178E-2</v>
      </c>
      <c r="BE61" s="24">
        <f t="shared" si="42"/>
        <v>4.7922364364982872E-3</v>
      </c>
      <c r="BF61" s="24">
        <f t="shared" si="54"/>
        <v>3.0233091437660509E-2</v>
      </c>
      <c r="BG61" s="24">
        <f t="shared" si="55"/>
        <v>2.336882682407837E-2</v>
      </c>
      <c r="BH61" s="24">
        <f t="shared" si="43"/>
        <v>6.8642646135821384E-3</v>
      </c>
      <c r="BI61" s="24">
        <f t="shared" si="56"/>
        <v>3.1132205407625291E-2</v>
      </c>
      <c r="BJ61" s="24">
        <f t="shared" si="57"/>
        <v>2.4989540764666751E-2</v>
      </c>
      <c r="BK61" s="24">
        <f t="shared" si="44"/>
        <v>6.1426646429585396E-3</v>
      </c>
      <c r="BL61" s="24">
        <f t="shared" si="58"/>
        <v>4.1461693801265742E-2</v>
      </c>
      <c r="BM61" s="24">
        <f t="shared" si="59"/>
        <v>3.8006430430520322E-2</v>
      </c>
      <c r="BN61" s="24">
        <f t="shared" si="45"/>
        <v>3.4552633707454206E-3</v>
      </c>
    </row>
    <row r="62" spans="1:66" x14ac:dyDescent="0.25">
      <c r="A62" s="35">
        <f>+NAC!A63</f>
        <v>44470</v>
      </c>
      <c r="B62" s="71">
        <f>+NAC!P63</f>
        <v>561.28430000000003</v>
      </c>
      <c r="C62" s="71">
        <f>+NAC!S63</f>
        <v>547.84697110506136</v>
      </c>
      <c r="D62" s="179">
        <f>+[1]IPCse!$DK64</f>
        <v>550.26465826854633</v>
      </c>
      <c r="E62" s="71">
        <f>+GBA!$P63</f>
        <v>549.33249999999998</v>
      </c>
      <c r="F62" s="71">
        <f>+GBA!$S63</f>
        <v>545.21584649399892</v>
      </c>
      <c r="G62" s="179">
        <f>+[1]IPCse!$DE64</f>
        <v>546.56956144258083</v>
      </c>
      <c r="H62" s="71">
        <f>+PAM!$P63</f>
        <v>570.78729999999996</v>
      </c>
      <c r="I62" s="71">
        <f>+PAM!$S63</f>
        <v>549.82268140284089</v>
      </c>
      <c r="J62" s="179">
        <f>+[1]IPCse!$DF64</f>
        <v>553.49242715211585</v>
      </c>
      <c r="K62" s="71">
        <f>+NOA!$P63</f>
        <v>565.83479999999997</v>
      </c>
      <c r="L62" s="71">
        <f>+NOA!$S63</f>
        <v>552.41530070623389</v>
      </c>
      <c r="M62" s="179">
        <f>+[1]IPCse!$DG64</f>
        <v>555.99740087020427</v>
      </c>
      <c r="N62" s="71">
        <f>+NEA!$P63</f>
        <v>582.90819999999997</v>
      </c>
      <c r="O62" s="71">
        <f>+NEA!$S63</f>
        <v>560.00869068937106</v>
      </c>
      <c r="P62" s="179">
        <f>+[1]IPCse!$DH64</f>
        <v>563.92020473318155</v>
      </c>
      <c r="Q62" s="71">
        <f>+CUY!$P63</f>
        <v>583.89949999999999</v>
      </c>
      <c r="R62" s="71">
        <f>+CUY!$S63</f>
        <v>553.57792475691838</v>
      </c>
      <c r="S62" s="179">
        <f>+[1]IPCse!$DI64</f>
        <v>557.89896430397232</v>
      </c>
      <c r="T62" s="71">
        <f>+PAT!$P63</f>
        <v>553.74379999999996</v>
      </c>
      <c r="U62" s="71">
        <f>+PAT!$S63</f>
        <v>528.78518583496748</v>
      </c>
      <c r="V62" s="179">
        <f>+[1]IPCse!$DJ64</f>
        <v>531.47452001214072</v>
      </c>
      <c r="X62" s="164">
        <f t="shared" si="18"/>
        <v>3.2010124388921923E-2</v>
      </c>
      <c r="Y62" s="164">
        <f t="shared" si="19"/>
        <v>3.7048858224215442E-2</v>
      </c>
      <c r="Z62" s="181">
        <f t="shared" si="20"/>
        <v>3.6219422644943933E-2</v>
      </c>
      <c r="AA62" s="164">
        <f t="shared" si="21"/>
        <v>3.3256748076512466E-2</v>
      </c>
      <c r="AB62" s="164">
        <f t="shared" si="22"/>
        <v>3.9480438081781921E-2</v>
      </c>
      <c r="AC62" s="181">
        <f t="shared" si="23"/>
        <v>3.8091053300821409E-2</v>
      </c>
      <c r="AD62" s="164">
        <f t="shared" si="24"/>
        <v>3.1091310152772111E-2</v>
      </c>
      <c r="AE62" s="164">
        <f t="shared" si="25"/>
        <v>3.604729513631999E-2</v>
      </c>
      <c r="AF62" s="181">
        <f t="shared" si="26"/>
        <v>3.5327719958794468E-2</v>
      </c>
      <c r="AG62" s="164">
        <f t="shared" si="27"/>
        <v>3.0917233988515092E-2</v>
      </c>
      <c r="AH62" s="164">
        <f t="shared" si="28"/>
        <v>3.5937553595796645E-2</v>
      </c>
      <c r="AI62" s="181">
        <f t="shared" si="29"/>
        <v>3.6516794243907968E-2</v>
      </c>
      <c r="AJ62" s="164">
        <f t="shared" si="30"/>
        <v>3.3854580971987014E-2</v>
      </c>
      <c r="AK62" s="164">
        <f t="shared" si="31"/>
        <v>3.7599178622376384E-2</v>
      </c>
      <c r="AL62" s="181">
        <f t="shared" si="32"/>
        <v>3.6442230150473653E-2</v>
      </c>
      <c r="AM62" s="164">
        <f t="shared" si="33"/>
        <v>2.8170559185098032E-2</v>
      </c>
      <c r="AN62" s="164">
        <f t="shared" si="34"/>
        <v>2.7783074187754719E-2</v>
      </c>
      <c r="AO62" s="181">
        <f t="shared" si="35"/>
        <v>3.046718439341034E-2</v>
      </c>
      <c r="AP62" s="164">
        <f t="shared" si="36"/>
        <v>3.1257076877234669E-2</v>
      </c>
      <c r="AQ62" s="164">
        <f t="shared" si="37"/>
        <v>3.0106736858254157E-2</v>
      </c>
      <c r="AR62" s="181">
        <f t="shared" si="38"/>
        <v>3.0604359112220925E-2</v>
      </c>
      <c r="AT62" s="24">
        <f t="shared" si="46"/>
        <v>3.7048858224215442E-2</v>
      </c>
      <c r="AU62" s="24">
        <f t="shared" si="47"/>
        <v>3.2010124388921923E-2</v>
      </c>
      <c r="AV62" s="24">
        <f t="shared" si="39"/>
        <v>5.0387338352935185E-3</v>
      </c>
      <c r="AW62" s="24">
        <f t="shared" si="48"/>
        <v>3.9480438081781921E-2</v>
      </c>
      <c r="AX62" s="24">
        <f t="shared" si="49"/>
        <v>3.3256748076512466E-2</v>
      </c>
      <c r="AY62" s="24">
        <f t="shared" si="40"/>
        <v>6.2236900052694555E-3</v>
      </c>
      <c r="AZ62" s="24">
        <f t="shared" si="50"/>
        <v>3.604729513631999E-2</v>
      </c>
      <c r="BA62" s="24">
        <f t="shared" si="51"/>
        <v>3.1091310152772111E-2</v>
      </c>
      <c r="BB62" s="24">
        <f t="shared" si="41"/>
        <v>4.9559849835478786E-3</v>
      </c>
      <c r="BC62" s="24">
        <f t="shared" si="52"/>
        <v>3.6516794243907968E-2</v>
      </c>
      <c r="BD62" s="24">
        <f t="shared" si="53"/>
        <v>3.0917233988515092E-2</v>
      </c>
      <c r="BE62" s="24">
        <f t="shared" si="42"/>
        <v>5.5995602553928769E-3</v>
      </c>
      <c r="BF62" s="24">
        <f t="shared" si="54"/>
        <v>3.7599178622376384E-2</v>
      </c>
      <c r="BG62" s="24">
        <f t="shared" si="55"/>
        <v>3.3854580971987014E-2</v>
      </c>
      <c r="BH62" s="24">
        <f t="shared" si="43"/>
        <v>3.7445976503893696E-3</v>
      </c>
      <c r="BI62" s="24">
        <f t="shared" si="56"/>
        <v>3.046718439341034E-2</v>
      </c>
      <c r="BJ62" s="24">
        <f t="shared" si="57"/>
        <v>2.7783074187754719E-2</v>
      </c>
      <c r="BK62" s="24">
        <f t="shared" si="44"/>
        <v>2.684110205655621E-3</v>
      </c>
      <c r="BL62" s="24">
        <f t="shared" si="58"/>
        <v>3.1257076877234669E-2</v>
      </c>
      <c r="BM62" s="24">
        <f t="shared" si="59"/>
        <v>3.0106736858254157E-2</v>
      </c>
      <c r="BN62" s="24">
        <f t="shared" si="45"/>
        <v>1.1503400189805113E-3</v>
      </c>
    </row>
    <row r="63" spans="1:66" x14ac:dyDescent="0.25">
      <c r="A63" s="35">
        <f>+NAC!A64</f>
        <v>44501</v>
      </c>
      <c r="B63" s="71">
        <f>+NAC!P64</f>
        <v>579.54139999999995</v>
      </c>
      <c r="C63" s="71">
        <f>+NAC!S64</f>
        <v>562.78295610539396</v>
      </c>
      <c r="D63" s="179">
        <f>+[1]IPCse!$DK65</f>
        <v>566.91117991180363</v>
      </c>
      <c r="E63" s="71">
        <f>+GBA!$P64</f>
        <v>567.71709999999996</v>
      </c>
      <c r="F63" s="71">
        <f>+GBA!$S64</f>
        <v>559.68229347757438</v>
      </c>
      <c r="G63" s="179">
        <f>+[1]IPCse!$DE65</f>
        <v>563.6128751141473</v>
      </c>
      <c r="H63" s="71">
        <f>+PAM!$P64</f>
        <v>589.49459999999999</v>
      </c>
      <c r="I63" s="71">
        <f>+PAM!$S64</f>
        <v>566.32758769951693</v>
      </c>
      <c r="J63" s="179">
        <f>+[1]IPCse!$DF65</f>
        <v>570.16021504066305</v>
      </c>
      <c r="K63" s="71">
        <f>+NOA!$P64</f>
        <v>582.55510000000004</v>
      </c>
      <c r="L63" s="71">
        <f>+NOA!$S64</f>
        <v>567.64981022680968</v>
      </c>
      <c r="M63" s="179">
        <f>+[1]IPCse!$DG65</f>
        <v>573.1980941206167</v>
      </c>
      <c r="N63" s="71">
        <f>+NEA!$P64</f>
        <v>603.08090000000004</v>
      </c>
      <c r="O63" s="71">
        <f>+NEA!$S64</f>
        <v>576.52976864872278</v>
      </c>
      <c r="P63" s="179">
        <f>+[1]IPCse!$DH65</f>
        <v>581.36654013454779</v>
      </c>
      <c r="Q63" s="71">
        <f>+CUY!$P64</f>
        <v>602.66049999999996</v>
      </c>
      <c r="R63" s="71">
        <f>+CUY!$S64</f>
        <v>568.52899002243828</v>
      </c>
      <c r="S63" s="179">
        <f>+[1]IPCse!$DI65</f>
        <v>574.74920178303933</v>
      </c>
      <c r="T63" s="71">
        <f>+PAT!$P64</f>
        <v>567.1807</v>
      </c>
      <c r="U63" s="71">
        <f>+PAT!$S64</f>
        <v>539.48130374113759</v>
      </c>
      <c r="V63" s="179">
        <f>+[1]IPCse!$DJ65</f>
        <v>542.22894065609046</v>
      </c>
      <c r="X63" s="164">
        <f t="shared" si="18"/>
        <v>3.2527366256280388E-2</v>
      </c>
      <c r="Y63" s="164">
        <f t="shared" si="19"/>
        <v>2.7263060285256824E-2</v>
      </c>
      <c r="Z63" s="181">
        <f t="shared" si="20"/>
        <v>3.0251845894731844E-2</v>
      </c>
      <c r="AA63" s="164">
        <f t="shared" si="21"/>
        <v>3.3467162419845931E-2</v>
      </c>
      <c r="AB63" s="164">
        <f t="shared" si="22"/>
        <v>2.6533430890906207E-2</v>
      </c>
      <c r="AC63" s="181">
        <f t="shared" si="23"/>
        <v>3.1182332266332935E-2</v>
      </c>
      <c r="AD63" s="164">
        <f t="shared" si="24"/>
        <v>3.2774555425462371E-2</v>
      </c>
      <c r="AE63" s="164">
        <f t="shared" si="25"/>
        <v>3.0018598458988022E-2</v>
      </c>
      <c r="AF63" s="181">
        <f t="shared" si="26"/>
        <v>3.0113849929813696E-2</v>
      </c>
      <c r="AG63" s="164">
        <f t="shared" si="27"/>
        <v>2.9549790857685165E-2</v>
      </c>
      <c r="AH63" s="164">
        <f t="shared" si="28"/>
        <v>2.7578000647518808E-2</v>
      </c>
      <c r="AI63" s="181">
        <f t="shared" si="29"/>
        <v>3.0936643271157749E-2</v>
      </c>
      <c r="AJ63" s="164">
        <f t="shared" si="30"/>
        <v>3.4606993005073639E-2</v>
      </c>
      <c r="AK63" s="164">
        <f t="shared" si="31"/>
        <v>2.9501467091544997E-2</v>
      </c>
      <c r="AL63" s="181">
        <f t="shared" si="32"/>
        <v>3.0937595877808644E-2</v>
      </c>
      <c r="AM63" s="164">
        <f t="shared" si="33"/>
        <v>3.2130529311979128E-2</v>
      </c>
      <c r="AN63" s="164">
        <f t="shared" si="34"/>
        <v>2.7008059022738395E-2</v>
      </c>
      <c r="AO63" s="181">
        <f t="shared" si="35"/>
        <v>3.0203026994483073E-2</v>
      </c>
      <c r="AP63" s="164">
        <f t="shared" si="36"/>
        <v>2.4265553853605182E-2</v>
      </c>
      <c r="AQ63" s="164">
        <f t="shared" si="37"/>
        <v>2.0227718538068817E-2</v>
      </c>
      <c r="AR63" s="181">
        <f t="shared" si="38"/>
        <v>2.0235063467772818E-2</v>
      </c>
      <c r="AT63" s="24">
        <f t="shared" si="46"/>
        <v>3.2527366256280388E-2</v>
      </c>
      <c r="AU63" s="24">
        <f t="shared" si="47"/>
        <v>2.7263060285256824E-2</v>
      </c>
      <c r="AV63" s="24">
        <f t="shared" si="39"/>
        <v>5.264305971023564E-3</v>
      </c>
      <c r="AW63" s="24">
        <f t="shared" si="48"/>
        <v>3.3467162419845931E-2</v>
      </c>
      <c r="AX63" s="24">
        <f t="shared" si="49"/>
        <v>2.6533430890906207E-2</v>
      </c>
      <c r="AY63" s="24">
        <f t="shared" si="40"/>
        <v>6.9337315289397239E-3</v>
      </c>
      <c r="AZ63" s="24">
        <f t="shared" si="50"/>
        <v>3.2774555425462371E-2</v>
      </c>
      <c r="BA63" s="24">
        <f t="shared" si="51"/>
        <v>3.0018598458988022E-2</v>
      </c>
      <c r="BB63" s="24">
        <f t="shared" si="41"/>
        <v>2.7559569664743488E-3</v>
      </c>
      <c r="BC63" s="24">
        <f t="shared" si="52"/>
        <v>3.0936643271157749E-2</v>
      </c>
      <c r="BD63" s="24">
        <f t="shared" si="53"/>
        <v>2.7578000647518808E-2</v>
      </c>
      <c r="BE63" s="24">
        <f t="shared" si="42"/>
        <v>3.3586426236389411E-3</v>
      </c>
      <c r="BF63" s="24">
        <f t="shared" si="54"/>
        <v>3.4606993005073639E-2</v>
      </c>
      <c r="BG63" s="24">
        <f t="shared" si="55"/>
        <v>2.9501467091544997E-2</v>
      </c>
      <c r="BH63" s="24">
        <f t="shared" si="43"/>
        <v>5.1055259135286413E-3</v>
      </c>
      <c r="BI63" s="24">
        <f t="shared" si="56"/>
        <v>3.2130529311979128E-2</v>
      </c>
      <c r="BJ63" s="24">
        <f t="shared" si="57"/>
        <v>2.7008059022738395E-2</v>
      </c>
      <c r="BK63" s="24">
        <f t="shared" si="44"/>
        <v>5.1224702892407326E-3</v>
      </c>
      <c r="BL63" s="24">
        <f t="shared" si="58"/>
        <v>2.4265553853605182E-2</v>
      </c>
      <c r="BM63" s="24">
        <f t="shared" si="59"/>
        <v>2.0227718538068817E-2</v>
      </c>
      <c r="BN63" s="24">
        <f t="shared" si="45"/>
        <v>4.0378353155363644E-3</v>
      </c>
    </row>
    <row r="64" spans="1:66" x14ac:dyDescent="0.25">
      <c r="A64" s="35">
        <f>+NAC!A65</f>
        <v>44531</v>
      </c>
      <c r="B64" s="71">
        <f>+NAC!P65</f>
        <v>605.17589999999996</v>
      </c>
      <c r="C64" s="71">
        <f>+NAC!S65</f>
        <v>587.69928142974982</v>
      </c>
      <c r="D64" s="179">
        <f>+[1]IPCse!$DK66</f>
        <v>589.68080210937467</v>
      </c>
      <c r="E64" s="71">
        <f>+GBA!$P65</f>
        <v>593.90070000000003</v>
      </c>
      <c r="F64" s="71">
        <f>+GBA!$S65</f>
        <v>585.05736879343033</v>
      </c>
      <c r="G64" s="179">
        <f>+[1]IPCse!$DE66</f>
        <v>587.48528635548587</v>
      </c>
      <c r="H64" s="71">
        <f>+PAM!$P65</f>
        <v>613.41399999999999</v>
      </c>
      <c r="I64" s="71">
        <f>+PAM!$S65</f>
        <v>590.24487534045988</v>
      </c>
      <c r="J64" s="179">
        <f>+[1]IPCse!$DF66</f>
        <v>591.89623512137541</v>
      </c>
      <c r="K64" s="71">
        <f>+NOA!$P65</f>
        <v>610.41189999999995</v>
      </c>
      <c r="L64" s="71">
        <f>+NOA!$S65</f>
        <v>594.89966228439494</v>
      </c>
      <c r="M64" s="179">
        <f>+[1]IPCse!$DG66</f>
        <v>596.62703943089355</v>
      </c>
      <c r="N64" s="71">
        <f>+NEA!$P65</f>
        <v>634.06979999999999</v>
      </c>
      <c r="O64" s="71">
        <f>+NEA!$S65</f>
        <v>607.09408387805547</v>
      </c>
      <c r="P64" s="179">
        <f>+[1]IPCse!$DH66</f>
        <v>604.1235805158849</v>
      </c>
      <c r="Q64" s="71">
        <f>+CUY!$P65</f>
        <v>632.02639999999997</v>
      </c>
      <c r="R64" s="71">
        <f>+CUY!$S65</f>
        <v>595.82224495138371</v>
      </c>
      <c r="S64" s="179">
        <f>+[1]IPCse!$DI66</f>
        <v>599.03180340942993</v>
      </c>
      <c r="T64" s="71">
        <f>+PAT!$P65</f>
        <v>587.21140000000003</v>
      </c>
      <c r="U64" s="71">
        <f>+PAT!$S65</f>
        <v>557.91594148438696</v>
      </c>
      <c r="V64" s="179">
        <f>+[1]IPCse!$DJ66</f>
        <v>559.256908001326</v>
      </c>
      <c r="X64" s="164">
        <f t="shared" si="18"/>
        <v>4.4232387884627355E-2</v>
      </c>
      <c r="Y64" s="164">
        <f t="shared" si="19"/>
        <v>4.4273418471631354E-2</v>
      </c>
      <c r="Z64" s="181">
        <f t="shared" si="20"/>
        <v>4.0164355554098252E-2</v>
      </c>
      <c r="AA64" s="164">
        <f t="shared" si="21"/>
        <v>4.6120858434597123E-2</v>
      </c>
      <c r="AB64" s="164">
        <f t="shared" si="22"/>
        <v>4.5338356441809946E-2</v>
      </c>
      <c r="AC64" s="181">
        <f t="shared" si="23"/>
        <v>4.2356043120029385E-2</v>
      </c>
      <c r="AD64" s="164">
        <f t="shared" si="24"/>
        <v>4.0576113843960648E-2</v>
      </c>
      <c r="AE64" s="164">
        <f t="shared" si="25"/>
        <v>4.2232248896963531E-2</v>
      </c>
      <c r="AF64" s="181">
        <f t="shared" si="26"/>
        <v>3.8122653084733615E-2</v>
      </c>
      <c r="AG64" s="164">
        <f t="shared" si="27"/>
        <v>4.7818309375370571E-2</v>
      </c>
      <c r="AH64" s="164">
        <f t="shared" si="28"/>
        <v>4.8004688042963206E-2</v>
      </c>
      <c r="AI64" s="181">
        <f t="shared" si="29"/>
        <v>4.0874080968850368E-2</v>
      </c>
      <c r="AJ64" s="164">
        <f t="shared" si="30"/>
        <v>5.1384316764135463E-2</v>
      </c>
      <c r="AK64" s="164">
        <f t="shared" si="31"/>
        <v>5.3014288058307324E-2</v>
      </c>
      <c r="AL64" s="181">
        <f t="shared" si="32"/>
        <v>3.9144049081445864E-2</v>
      </c>
      <c r="AM64" s="164">
        <f t="shared" si="33"/>
        <v>4.8727102572675651E-2</v>
      </c>
      <c r="AN64" s="164">
        <f t="shared" si="34"/>
        <v>4.8006795445678652E-2</v>
      </c>
      <c r="AO64" s="181">
        <f t="shared" si="35"/>
        <v>4.2249039321949233E-2</v>
      </c>
      <c r="AP64" s="164">
        <f t="shared" si="36"/>
        <v>3.5316258116681265E-2</v>
      </c>
      <c r="AQ64" s="164">
        <f t="shared" si="37"/>
        <v>3.4171040989577905E-2</v>
      </c>
      <c r="AR64" s="181">
        <f t="shared" si="38"/>
        <v>3.1403649028087566E-2</v>
      </c>
      <c r="AT64" s="24">
        <f t="shared" si="46"/>
        <v>4.4273418471631354E-2</v>
      </c>
      <c r="AU64" s="24">
        <f t="shared" si="47"/>
        <v>4.0164355554098252E-2</v>
      </c>
      <c r="AV64" s="24">
        <f t="shared" si="39"/>
        <v>4.1090629175331017E-3</v>
      </c>
      <c r="AW64" s="24">
        <f t="shared" si="48"/>
        <v>4.6120858434597123E-2</v>
      </c>
      <c r="AX64" s="24">
        <f t="shared" si="49"/>
        <v>4.2356043120029385E-2</v>
      </c>
      <c r="AY64" s="24">
        <f t="shared" si="40"/>
        <v>3.7648153145677377E-3</v>
      </c>
      <c r="AZ64" s="24">
        <f t="shared" si="50"/>
        <v>4.2232248896963531E-2</v>
      </c>
      <c r="BA64" s="24">
        <f t="shared" si="51"/>
        <v>3.8122653084733615E-2</v>
      </c>
      <c r="BB64" s="24">
        <f t="shared" si="41"/>
        <v>4.1095958122299159E-3</v>
      </c>
      <c r="BC64" s="24">
        <f t="shared" si="52"/>
        <v>4.8004688042963206E-2</v>
      </c>
      <c r="BD64" s="24">
        <f t="shared" si="53"/>
        <v>4.0874080968850368E-2</v>
      </c>
      <c r="BE64" s="24">
        <f t="shared" si="42"/>
        <v>7.130607074112838E-3</v>
      </c>
      <c r="BF64" s="24">
        <f t="shared" si="54"/>
        <v>5.3014288058307324E-2</v>
      </c>
      <c r="BG64" s="24">
        <f t="shared" si="55"/>
        <v>3.9144049081445864E-2</v>
      </c>
      <c r="BH64" s="24">
        <f t="shared" si="43"/>
        <v>1.387023897686146E-2</v>
      </c>
      <c r="BI64" s="24">
        <f t="shared" si="56"/>
        <v>4.8727102572675651E-2</v>
      </c>
      <c r="BJ64" s="24">
        <f t="shared" si="57"/>
        <v>4.2249039321949233E-2</v>
      </c>
      <c r="BK64" s="24">
        <f t="shared" si="44"/>
        <v>6.478063250726418E-3</v>
      </c>
      <c r="BL64" s="24">
        <f t="shared" si="58"/>
        <v>3.5316258116681265E-2</v>
      </c>
      <c r="BM64" s="24">
        <f t="shared" si="59"/>
        <v>3.1403649028087566E-2</v>
      </c>
      <c r="BN64" s="24">
        <f t="shared" si="45"/>
        <v>3.9126090885936993E-3</v>
      </c>
    </row>
    <row r="65" spans="1:66" x14ac:dyDescent="0.25">
      <c r="A65" s="35">
        <f>+NAC!A66</f>
        <v>44562</v>
      </c>
      <c r="B65" s="71">
        <f>+NAC!P66</f>
        <v>625.15940000000001</v>
      </c>
      <c r="C65" s="71">
        <f>+NAC!S66</f>
        <v>612.59214620416515</v>
      </c>
      <c r="D65" s="179">
        <f>+[1]IPCse!$DK67</f>
        <v>612.45850346750967</v>
      </c>
      <c r="E65" s="71">
        <f>+GBA!$P66</f>
        <v>613.69299999999998</v>
      </c>
      <c r="F65" s="71">
        <f>+GBA!$S66</f>
        <v>611.37022684775752</v>
      </c>
      <c r="G65" s="179">
        <f>+[1]IPCse!$DE67</f>
        <v>612.94035539410106</v>
      </c>
      <c r="H65" s="71">
        <f>+PAM!$P66</f>
        <v>632.70609999999999</v>
      </c>
      <c r="I65" s="71">
        <f>+PAM!$S66</f>
        <v>614.32023148337987</v>
      </c>
      <c r="J65" s="179">
        <f>+[1]IPCse!$DF67</f>
        <v>612.73175973242519</v>
      </c>
      <c r="K65" s="71">
        <f>+NOA!$P66</f>
        <v>631.75630000000001</v>
      </c>
      <c r="L65" s="71">
        <f>+NOA!$S66</f>
        <v>621.32571761510258</v>
      </c>
      <c r="M65" s="179">
        <f>+[1]IPCse!$DG67</f>
        <v>619.71860762735037</v>
      </c>
      <c r="N65" s="71">
        <f>+NEA!$P66</f>
        <v>652.99490000000003</v>
      </c>
      <c r="O65" s="71">
        <f>+NEA!$S66</f>
        <v>628.17815072782207</v>
      </c>
      <c r="P65" s="179">
        <f>+[1]IPCse!$DH67</f>
        <v>622.28625721456467</v>
      </c>
      <c r="Q65" s="71">
        <f>+CUY!$P66</f>
        <v>655.33849999999995</v>
      </c>
      <c r="R65" s="71">
        <f>+CUY!$S66</f>
        <v>621.85749346297678</v>
      </c>
      <c r="S65" s="179">
        <f>+[1]IPCse!$DI67</f>
        <v>620.8897346069092</v>
      </c>
      <c r="T65" s="71">
        <f>+PAT!$P66</f>
        <v>609.48879999999997</v>
      </c>
      <c r="U65" s="71">
        <f>+PAT!$S66</f>
        <v>577.30426227183602</v>
      </c>
      <c r="V65" s="179">
        <f>+[1]IPCse!$DJ67</f>
        <v>575.51902412849404</v>
      </c>
      <c r="X65" s="164">
        <f t="shared" si="18"/>
        <v>3.3020977867757262E-2</v>
      </c>
      <c r="Y65" s="164">
        <f t="shared" si="19"/>
        <v>4.2356466242150503E-2</v>
      </c>
      <c r="Z65" s="181">
        <f t="shared" si="20"/>
        <v>3.8627171304637775E-2</v>
      </c>
      <c r="AA65" s="164">
        <f t="shared" si="21"/>
        <v>3.3325941525241376E-2</v>
      </c>
      <c r="AB65" s="164">
        <f t="shared" si="22"/>
        <v>4.4974834021136223E-2</v>
      </c>
      <c r="AC65" s="181">
        <f t="shared" si="23"/>
        <v>4.3328862236751142E-2</v>
      </c>
      <c r="AD65" s="164">
        <f t="shared" si="24"/>
        <v>3.145037446161969E-2</v>
      </c>
      <c r="AE65" s="164">
        <f t="shared" si="25"/>
        <v>4.0788759290850241E-2</v>
      </c>
      <c r="AF65" s="181">
        <f t="shared" si="26"/>
        <v>3.5201312957797715E-2</v>
      </c>
      <c r="AG65" s="164">
        <f t="shared" si="27"/>
        <v>3.4967208208096956E-2</v>
      </c>
      <c r="AH65" s="164">
        <f t="shared" si="28"/>
        <v>4.44210293030467E-2</v>
      </c>
      <c r="AI65" s="181">
        <f t="shared" si="29"/>
        <v>3.8703522754321096E-2</v>
      </c>
      <c r="AJ65" s="164">
        <f t="shared" si="30"/>
        <v>2.984702945953277E-2</v>
      </c>
      <c r="AK65" s="164">
        <f t="shared" si="31"/>
        <v>3.4729488245188733E-2</v>
      </c>
      <c r="AL65" s="181">
        <f t="shared" si="32"/>
        <v>3.0064505482752413E-2</v>
      </c>
      <c r="AM65" s="164">
        <f t="shared" si="33"/>
        <v>3.6884693424198645E-2</v>
      </c>
      <c r="AN65" s="164">
        <f t="shared" si="34"/>
        <v>4.3696335160694488E-2</v>
      </c>
      <c r="AO65" s="181">
        <f t="shared" si="35"/>
        <v>3.648876582691174E-2</v>
      </c>
      <c r="AP65" s="164">
        <f t="shared" si="36"/>
        <v>3.793761497137127E-2</v>
      </c>
      <c r="AQ65" s="164">
        <f t="shared" si="37"/>
        <v>3.4751329628375016E-2</v>
      </c>
      <c r="AR65" s="181">
        <f t="shared" si="38"/>
        <v>2.9078078240080574E-2</v>
      </c>
      <c r="AT65" s="24">
        <f t="shared" si="46"/>
        <v>4.2356466242150503E-2</v>
      </c>
      <c r="AU65" s="24">
        <f t="shared" si="47"/>
        <v>3.3020977867757262E-2</v>
      </c>
      <c r="AV65" s="24">
        <f t="shared" si="39"/>
        <v>9.3354883743932415E-3</v>
      </c>
      <c r="AW65" s="24">
        <f t="shared" si="48"/>
        <v>4.4974834021136223E-2</v>
      </c>
      <c r="AX65" s="24">
        <f t="shared" si="49"/>
        <v>3.3325941525241376E-2</v>
      </c>
      <c r="AY65" s="24">
        <f t="shared" si="40"/>
        <v>1.1648892495894847E-2</v>
      </c>
      <c r="AZ65" s="24">
        <f t="shared" si="50"/>
        <v>4.0788759290850241E-2</v>
      </c>
      <c r="BA65" s="24">
        <f t="shared" si="51"/>
        <v>3.145037446161969E-2</v>
      </c>
      <c r="BB65" s="24">
        <f t="shared" si="41"/>
        <v>9.3383848292305505E-3</v>
      </c>
      <c r="BC65" s="24">
        <f t="shared" si="52"/>
        <v>4.44210293030467E-2</v>
      </c>
      <c r="BD65" s="24">
        <f t="shared" si="53"/>
        <v>3.4967208208096956E-2</v>
      </c>
      <c r="BE65" s="24">
        <f t="shared" si="42"/>
        <v>9.4538210949497437E-3</v>
      </c>
      <c r="BF65" s="24">
        <f t="shared" si="54"/>
        <v>3.4729488245188733E-2</v>
      </c>
      <c r="BG65" s="24">
        <f t="shared" si="55"/>
        <v>2.984702945953277E-2</v>
      </c>
      <c r="BH65" s="24">
        <f t="shared" si="43"/>
        <v>4.8824587856559631E-3</v>
      </c>
      <c r="BI65" s="24">
        <f t="shared" si="56"/>
        <v>4.3696335160694488E-2</v>
      </c>
      <c r="BJ65" s="24">
        <f t="shared" si="57"/>
        <v>3.648876582691174E-2</v>
      </c>
      <c r="BK65" s="24">
        <f t="shared" si="44"/>
        <v>7.2075693337827484E-3</v>
      </c>
      <c r="BL65" s="24">
        <f t="shared" si="58"/>
        <v>3.793761497137127E-2</v>
      </c>
      <c r="BM65" s="24">
        <f t="shared" si="59"/>
        <v>2.9078078240080574E-2</v>
      </c>
      <c r="BN65" s="24">
        <f t="shared" si="45"/>
        <v>8.8595367312906959E-3</v>
      </c>
    </row>
    <row r="66" spans="1:66" x14ac:dyDescent="0.25">
      <c r="A66" s="35">
        <f>+NAC!A67</f>
        <v>44593</v>
      </c>
      <c r="B66" s="71">
        <f>+NAC!P67</f>
        <v>652.98379999999997</v>
      </c>
      <c r="C66" s="71">
        <f>+NAC!S67</f>
        <v>644.67102220666857</v>
      </c>
      <c r="D66" s="179">
        <f>+[1]IPCse!$DK68</f>
        <v>642.25522670017926</v>
      </c>
      <c r="E66" s="71">
        <f>+GBA!$P67</f>
        <v>641.34339999999997</v>
      </c>
      <c r="F66" s="71">
        <f>+GBA!$S67</f>
        <v>643.98644120341135</v>
      </c>
      <c r="G66" s="179">
        <f>+[1]IPCse!$DE68</f>
        <v>643.20373901216283</v>
      </c>
      <c r="H66" s="71">
        <f>+PAM!$P67</f>
        <v>659.11389999999994</v>
      </c>
      <c r="I66" s="71">
        <f>+PAM!$S67</f>
        <v>644.44992889149228</v>
      </c>
      <c r="J66" s="179">
        <f>+[1]IPCse!$DF68</f>
        <v>641.70520590455294</v>
      </c>
      <c r="K66" s="71">
        <f>+NOA!$P67</f>
        <v>661.07389999999998</v>
      </c>
      <c r="L66" s="71">
        <f>+NOA!$S67</f>
        <v>654.19627900312366</v>
      </c>
      <c r="M66" s="179">
        <f>+[1]IPCse!$DG68</f>
        <v>649.82056027152964</v>
      </c>
      <c r="N66" s="71">
        <f>+NEA!$P67</f>
        <v>683.85839999999996</v>
      </c>
      <c r="O66" s="71">
        <f>+NEA!$S67</f>
        <v>660.62941018950835</v>
      </c>
      <c r="P66" s="179">
        <f>+[1]IPCse!$DH68</f>
        <v>653.61387666458211</v>
      </c>
      <c r="Q66" s="71">
        <f>+CUY!$P67</f>
        <v>689.28970000000004</v>
      </c>
      <c r="R66" s="71">
        <f>+CUY!$S67</f>
        <v>657.51821262528051</v>
      </c>
      <c r="S66" s="179">
        <f>+[1]IPCse!$DI68</f>
        <v>652.25462204269093</v>
      </c>
      <c r="T66" s="71">
        <f>+PAT!$P67</f>
        <v>637.33960000000002</v>
      </c>
      <c r="U66" s="71">
        <f>+PAT!$S67</f>
        <v>607.61660663750195</v>
      </c>
      <c r="V66" s="179">
        <f>+[1]IPCse!$DJ68</f>
        <v>603.16579384275963</v>
      </c>
      <c r="X66" s="164">
        <f t="shared" si="18"/>
        <v>4.450768875905875E-2</v>
      </c>
      <c r="Y66" s="164">
        <f t="shared" si="19"/>
        <v>5.2365797049921836E-2</v>
      </c>
      <c r="Z66" s="181">
        <f t="shared" si="20"/>
        <v>4.8651007478828001E-2</v>
      </c>
      <c r="AA66" s="164">
        <f t="shared" si="21"/>
        <v>4.5055752632016333E-2</v>
      </c>
      <c r="AB66" s="164">
        <f t="shared" si="22"/>
        <v>5.3349366592194025E-2</v>
      </c>
      <c r="AC66" s="181">
        <f t="shared" si="23"/>
        <v>4.9374108511101911E-2</v>
      </c>
      <c r="AD66" s="164">
        <f t="shared" si="24"/>
        <v>4.1737862176451257E-2</v>
      </c>
      <c r="AE66" s="164">
        <f t="shared" si="25"/>
        <v>4.904558870763398E-2</v>
      </c>
      <c r="AF66" s="181">
        <f t="shared" si="26"/>
        <v>4.7285693473405388E-2</v>
      </c>
      <c r="AG66" s="164">
        <f t="shared" si="27"/>
        <v>4.6406502000850613E-2</v>
      </c>
      <c r="AH66" s="164">
        <f t="shared" si="28"/>
        <v>5.2903912482798132E-2</v>
      </c>
      <c r="AI66" s="181">
        <f t="shared" si="29"/>
        <v>4.857358206400697E-2</v>
      </c>
      <c r="AJ66" s="164">
        <f t="shared" si="30"/>
        <v>4.7264534531586522E-2</v>
      </c>
      <c r="AK66" s="164">
        <f t="shared" si="31"/>
        <v>5.1659325342798823E-2</v>
      </c>
      <c r="AL66" s="181">
        <f t="shared" si="32"/>
        <v>5.0342778884823858E-2</v>
      </c>
      <c r="AM66" s="164">
        <f t="shared" si="33"/>
        <v>5.1807119526779077E-2</v>
      </c>
      <c r="AN66" s="164">
        <f t="shared" si="34"/>
        <v>5.7345484354812015E-2</v>
      </c>
      <c r="AO66" s="181">
        <f t="shared" si="35"/>
        <v>5.0516034792617681E-2</v>
      </c>
      <c r="AP66" s="164">
        <f t="shared" si="36"/>
        <v>4.5695343376285225E-2</v>
      </c>
      <c r="AQ66" s="164">
        <f t="shared" si="37"/>
        <v>5.2506704603876075E-2</v>
      </c>
      <c r="AR66" s="181">
        <f t="shared" si="38"/>
        <v>4.8037977121835329E-2</v>
      </c>
      <c r="AT66" s="24">
        <f t="shared" si="46"/>
        <v>5.2365797049921836E-2</v>
      </c>
      <c r="AU66" s="24">
        <f t="shared" si="47"/>
        <v>4.450768875905875E-2</v>
      </c>
      <c r="AV66" s="24">
        <f t="shared" si="39"/>
        <v>7.8581082908630862E-3</v>
      </c>
      <c r="AW66" s="24">
        <f t="shared" si="48"/>
        <v>5.3349366592194025E-2</v>
      </c>
      <c r="AX66" s="24">
        <f t="shared" si="49"/>
        <v>4.5055752632016333E-2</v>
      </c>
      <c r="AY66" s="24">
        <f t="shared" si="40"/>
        <v>8.2936139601776926E-3</v>
      </c>
      <c r="AZ66" s="24">
        <f t="shared" si="50"/>
        <v>4.904558870763398E-2</v>
      </c>
      <c r="BA66" s="24">
        <f t="shared" si="51"/>
        <v>4.1737862176451257E-2</v>
      </c>
      <c r="BB66" s="24">
        <f t="shared" si="41"/>
        <v>7.3077265311827233E-3</v>
      </c>
      <c r="BC66" s="24">
        <f t="shared" si="52"/>
        <v>5.2903912482798132E-2</v>
      </c>
      <c r="BD66" s="24">
        <f t="shared" si="53"/>
        <v>4.6406502000850613E-2</v>
      </c>
      <c r="BE66" s="24">
        <f t="shared" si="42"/>
        <v>6.4974104819475187E-3</v>
      </c>
      <c r="BF66" s="24">
        <f t="shared" si="54"/>
        <v>5.1659325342798823E-2</v>
      </c>
      <c r="BG66" s="24">
        <f t="shared" si="55"/>
        <v>4.7264534531586522E-2</v>
      </c>
      <c r="BH66" s="24">
        <f t="shared" si="43"/>
        <v>4.3947908112123013E-3</v>
      </c>
      <c r="BI66" s="24">
        <f t="shared" si="56"/>
        <v>5.7345484354812015E-2</v>
      </c>
      <c r="BJ66" s="24">
        <f t="shared" si="57"/>
        <v>5.0516034792617681E-2</v>
      </c>
      <c r="BK66" s="24">
        <f t="shared" si="44"/>
        <v>6.8294495621943341E-3</v>
      </c>
      <c r="BL66" s="24">
        <f t="shared" si="58"/>
        <v>5.2506704603876075E-2</v>
      </c>
      <c r="BM66" s="24">
        <f t="shared" si="59"/>
        <v>4.5695343376285225E-2</v>
      </c>
      <c r="BN66" s="24">
        <f t="shared" si="45"/>
        <v>6.8113612275908508E-3</v>
      </c>
    </row>
    <row r="67" spans="1:66" x14ac:dyDescent="0.25">
      <c r="A67" s="35">
        <f>+NAC!A68</f>
        <v>44621</v>
      </c>
      <c r="B67" s="71">
        <f>+NAC!P68</f>
        <v>694.75149999999996</v>
      </c>
      <c r="C67" s="71">
        <f>+NAC!S68</f>
        <v>688.13983739696448</v>
      </c>
      <c r="D67" s="179">
        <f>+[1]IPCse!$DK69</f>
        <v>678.18768105122035</v>
      </c>
      <c r="E67" s="71">
        <f>+GBA!$P68</f>
        <v>680.7038</v>
      </c>
      <c r="F67" s="71">
        <f>+GBA!$S68</f>
        <v>685.71193809223007</v>
      </c>
      <c r="G67" s="179">
        <f>+[1]IPCse!$DE69</f>
        <v>675.67884654215277</v>
      </c>
      <c r="H67" s="71">
        <f>+PAM!$P68</f>
        <v>701.947</v>
      </c>
      <c r="I67" s="71">
        <f>+PAM!$S68</f>
        <v>688.95562322448404</v>
      </c>
      <c r="J67" s="179">
        <f>+[1]IPCse!$DF69</f>
        <v>678.908257565182</v>
      </c>
      <c r="K67" s="71">
        <f>+NOA!$P68</f>
        <v>707.86030000000005</v>
      </c>
      <c r="L67" s="71">
        <f>+NOA!$S68</f>
        <v>699.26597108515546</v>
      </c>
      <c r="M67" s="179">
        <f>+[1]IPCse!$DG69</f>
        <v>690.61188568523357</v>
      </c>
      <c r="N67" s="71">
        <f>+NEA!$P68</f>
        <v>725.36360000000002</v>
      </c>
      <c r="O67" s="71">
        <f>+NEA!$S68</f>
        <v>703.27591441911568</v>
      </c>
      <c r="P67" s="179">
        <f>+[1]IPCse!$DH69</f>
        <v>693.86568737922482</v>
      </c>
      <c r="Q67" s="71">
        <f>+CUY!$P68</f>
        <v>735.51660000000004</v>
      </c>
      <c r="R67" s="71">
        <f>+CUY!$S68</f>
        <v>704.6820962902018</v>
      </c>
      <c r="S67" s="179">
        <f>+[1]IPCse!$DI69</f>
        <v>693.1811104123334</v>
      </c>
      <c r="T67" s="71">
        <f>+PAT!$P68</f>
        <v>682.5249</v>
      </c>
      <c r="U67" s="71">
        <f>+PAT!$S68</f>
        <v>653.82586445919458</v>
      </c>
      <c r="V67" s="179">
        <f>+[1]IPCse!$DJ69</f>
        <v>646.14847448575449</v>
      </c>
      <c r="X67" s="164">
        <f t="shared" si="18"/>
        <v>6.3964374001315161E-2</v>
      </c>
      <c r="Y67" s="164">
        <f t="shared" si="19"/>
        <v>6.7427903058997263E-2</v>
      </c>
      <c r="Z67" s="181">
        <f t="shared" si="20"/>
        <v>5.5947313244389063E-2</v>
      </c>
      <c r="AA67" s="164">
        <f t="shared" si="21"/>
        <v>6.1371801752384103E-2</v>
      </c>
      <c r="AB67" s="164">
        <f t="shared" si="22"/>
        <v>6.4792508380838942E-2</v>
      </c>
      <c r="AC67" s="181">
        <f t="shared" si="23"/>
        <v>5.0489612482454538E-2</v>
      </c>
      <c r="AD67" s="164">
        <f t="shared" si="24"/>
        <v>6.4985884837203578E-2</v>
      </c>
      <c r="AE67" s="164">
        <f t="shared" si="25"/>
        <v>6.9059972447425455E-2</v>
      </c>
      <c r="AF67" s="181">
        <f t="shared" si="26"/>
        <v>5.7975299745600894E-2</v>
      </c>
      <c r="AG67" s="164">
        <f t="shared" si="27"/>
        <v>7.0773328065137697E-2</v>
      </c>
      <c r="AH67" s="164">
        <f t="shared" si="28"/>
        <v>6.8893225976017103E-2</v>
      </c>
      <c r="AI67" s="181">
        <f t="shared" si="29"/>
        <v>6.2773214495797314E-2</v>
      </c>
      <c r="AJ67" s="164">
        <f t="shared" si="30"/>
        <v>6.069268140889994E-2</v>
      </c>
      <c r="AK67" s="164">
        <f t="shared" si="31"/>
        <v>6.4554353124202768E-2</v>
      </c>
      <c r="AL67" s="181">
        <f t="shared" si="32"/>
        <v>6.1583470228706361E-2</v>
      </c>
      <c r="AM67" s="164">
        <f t="shared" si="33"/>
        <v>6.7064544849574803E-2</v>
      </c>
      <c r="AN67" s="164">
        <f t="shared" si="34"/>
        <v>7.1730155544451835E-2</v>
      </c>
      <c r="AO67" s="181">
        <f t="shared" si="35"/>
        <v>6.2746183754852414E-2</v>
      </c>
      <c r="AP67" s="164">
        <f t="shared" si="36"/>
        <v>7.0896740136655589E-2</v>
      </c>
      <c r="AQ67" s="164">
        <f t="shared" si="37"/>
        <v>7.6050024500499802E-2</v>
      </c>
      <c r="AR67" s="181">
        <f t="shared" si="38"/>
        <v>7.1261800788060103E-2</v>
      </c>
      <c r="AT67" s="24">
        <f t="shared" si="46"/>
        <v>6.7427903058997263E-2</v>
      </c>
      <c r="AU67" s="24">
        <f t="shared" si="47"/>
        <v>5.5947313244389063E-2</v>
      </c>
      <c r="AV67" s="24">
        <f t="shared" si="39"/>
        <v>1.14805898146082E-2</v>
      </c>
      <c r="AW67" s="24">
        <f t="shared" si="48"/>
        <v>6.4792508380838942E-2</v>
      </c>
      <c r="AX67" s="24">
        <f t="shared" si="49"/>
        <v>5.0489612482454538E-2</v>
      </c>
      <c r="AY67" s="24">
        <f t="shared" si="40"/>
        <v>1.4302895898384405E-2</v>
      </c>
      <c r="AZ67" s="24">
        <f t="shared" si="50"/>
        <v>6.9059972447425455E-2</v>
      </c>
      <c r="BA67" s="24">
        <f t="shared" si="51"/>
        <v>5.7975299745600894E-2</v>
      </c>
      <c r="BB67" s="24">
        <f t="shared" si="41"/>
        <v>1.1084672701824561E-2</v>
      </c>
      <c r="BC67" s="24">
        <f t="shared" si="52"/>
        <v>7.0773328065137697E-2</v>
      </c>
      <c r="BD67" s="24">
        <f t="shared" si="53"/>
        <v>6.2773214495797314E-2</v>
      </c>
      <c r="BE67" s="24">
        <f t="shared" si="42"/>
        <v>8.0001135693403835E-3</v>
      </c>
      <c r="BF67" s="24">
        <f t="shared" si="54"/>
        <v>6.4554353124202768E-2</v>
      </c>
      <c r="BG67" s="24">
        <f t="shared" si="55"/>
        <v>6.069268140889994E-2</v>
      </c>
      <c r="BH67" s="24">
        <f t="shared" si="43"/>
        <v>3.8616717153028279E-3</v>
      </c>
      <c r="BI67" s="24">
        <f t="shared" si="56"/>
        <v>7.1730155544451835E-2</v>
      </c>
      <c r="BJ67" s="24">
        <f t="shared" si="57"/>
        <v>6.2746183754852414E-2</v>
      </c>
      <c r="BK67" s="24">
        <f t="shared" si="44"/>
        <v>8.9839717895994209E-3</v>
      </c>
      <c r="BL67" s="24">
        <f t="shared" si="58"/>
        <v>7.6050024500499802E-2</v>
      </c>
      <c r="BM67" s="24">
        <f t="shared" si="59"/>
        <v>7.0896740136655589E-2</v>
      </c>
      <c r="BN67" s="24">
        <f t="shared" si="45"/>
        <v>5.1532843638442127E-3</v>
      </c>
    </row>
    <row r="68" spans="1:66" x14ac:dyDescent="0.25">
      <c r="A68" s="35">
        <f>+NAC!A69</f>
        <v>44652</v>
      </c>
      <c r="B68" s="71">
        <f>+NAC!P69</f>
        <v>741.36220000000003</v>
      </c>
      <c r="C68" s="71">
        <f>+NAC!S69</f>
        <v>732.61335952195998</v>
      </c>
      <c r="D68" s="179">
        <f>+[1]IPCse!$DK70</f>
        <v>720.65135099110421</v>
      </c>
      <c r="E68" s="71">
        <f>+GBA!$P69</f>
        <v>728.62540000000001</v>
      </c>
      <c r="F68" s="71">
        <f>+GBA!$S69</f>
        <v>730.83863246999385</v>
      </c>
      <c r="G68" s="179">
        <f>+[1]IPCse!$DE70</f>
        <v>718.43093791384979</v>
      </c>
      <c r="H68" s="71">
        <f>+PAM!$P69</f>
        <v>747.64980000000003</v>
      </c>
      <c r="I68" s="71">
        <f>+PAM!$S69</f>
        <v>731.78456828232538</v>
      </c>
      <c r="J68" s="179">
        <f>+[1]IPCse!$DF70</f>
        <v>720.20553203828922</v>
      </c>
      <c r="K68" s="71">
        <f>+NOA!$P69</f>
        <v>754.19050000000004</v>
      </c>
      <c r="L68" s="71">
        <f>+NOA!$S69</f>
        <v>747.36747680293354</v>
      </c>
      <c r="M68" s="179">
        <f>+[1]IPCse!$DG70</f>
        <v>735.21985375896679</v>
      </c>
      <c r="N68" s="71">
        <f>+NEA!$P69</f>
        <v>772.21</v>
      </c>
      <c r="O68" s="71">
        <f>+NEA!$S69</f>
        <v>748.62161248283439</v>
      </c>
      <c r="P68" s="179">
        <f>+[1]IPCse!$DH70</f>
        <v>738.00454439063617</v>
      </c>
      <c r="Q68" s="71">
        <f>+CUY!$P69</f>
        <v>781.41800000000001</v>
      </c>
      <c r="R68" s="71">
        <f>+CUY!$S69</f>
        <v>747.77546350037392</v>
      </c>
      <c r="S68" s="179">
        <f>+[1]IPCse!$DI70</f>
        <v>735.40721655027414</v>
      </c>
      <c r="T68" s="71">
        <f>+PAT!$P69</f>
        <v>723.96990000000005</v>
      </c>
      <c r="U68" s="71">
        <f>+PAT!$S69</f>
        <v>696.23419218585013</v>
      </c>
      <c r="V68" s="179">
        <f>+[1]IPCse!$DJ70</f>
        <v>689.90710969710426</v>
      </c>
      <c r="X68" s="164">
        <f t="shared" si="18"/>
        <v>6.7089743598970353E-2</v>
      </c>
      <c r="Y68" s="164">
        <f t="shared" si="19"/>
        <v>6.4628611378213519E-2</v>
      </c>
      <c r="Z68" s="181">
        <f t="shared" si="20"/>
        <v>6.2613449235856544E-2</v>
      </c>
      <c r="AA68" s="164">
        <f t="shared" si="21"/>
        <v>7.0400077096675506E-2</v>
      </c>
      <c r="AB68" s="164">
        <f t="shared" si="22"/>
        <v>6.5809987942333503E-2</v>
      </c>
      <c r="AC68" s="181">
        <f t="shared" si="23"/>
        <v>6.3272798298311006E-2</v>
      </c>
      <c r="AD68" s="164">
        <f t="shared" si="24"/>
        <v>6.5108619311714522E-2</v>
      </c>
      <c r="AE68" s="164">
        <f t="shared" si="25"/>
        <v>6.2165027200723255E-2</v>
      </c>
      <c r="AF68" s="181">
        <f t="shared" si="26"/>
        <v>6.0828947082208984E-2</v>
      </c>
      <c r="AG68" s="164">
        <f t="shared" si="27"/>
        <v>6.5451050157778301E-2</v>
      </c>
      <c r="AH68" s="164">
        <f t="shared" si="28"/>
        <v>6.8788569309517156E-2</v>
      </c>
      <c r="AI68" s="181">
        <f t="shared" si="29"/>
        <v>6.4591949542647464E-2</v>
      </c>
      <c r="AJ68" s="164">
        <f t="shared" si="30"/>
        <v>6.4583334482182453E-2</v>
      </c>
      <c r="AK68" s="164">
        <f t="shared" si="31"/>
        <v>6.4477820346190651E-2</v>
      </c>
      <c r="AL68" s="181">
        <f t="shared" si="32"/>
        <v>6.3612969792650631E-2</v>
      </c>
      <c r="AM68" s="164">
        <f t="shared" si="33"/>
        <v>6.2407021133173535E-2</v>
      </c>
      <c r="AN68" s="164">
        <f t="shared" si="34"/>
        <v>6.1152919078031331E-2</v>
      </c>
      <c r="AO68" s="181">
        <f t="shared" si="35"/>
        <v>6.0916412036708278E-2</v>
      </c>
      <c r="AP68" s="164">
        <f t="shared" si="36"/>
        <v>6.0723059334538698E-2</v>
      </c>
      <c r="AQ68" s="164">
        <f t="shared" si="37"/>
        <v>6.4861808062201876E-2</v>
      </c>
      <c r="AR68" s="181">
        <f t="shared" si="38"/>
        <v>6.7722260346084751E-2</v>
      </c>
      <c r="AT68" s="24">
        <f t="shared" si="46"/>
        <v>6.7089743598970353E-2</v>
      </c>
      <c r="AU68" s="24">
        <f t="shared" si="47"/>
        <v>6.2613449235856544E-2</v>
      </c>
      <c r="AV68" s="24">
        <f t="shared" si="39"/>
        <v>4.4762943631138086E-3</v>
      </c>
      <c r="AW68" s="24">
        <f t="shared" si="48"/>
        <v>7.0400077096675506E-2</v>
      </c>
      <c r="AX68" s="24">
        <f t="shared" si="49"/>
        <v>6.3272798298311006E-2</v>
      </c>
      <c r="AY68" s="24">
        <f t="shared" si="40"/>
        <v>7.1272787983645003E-3</v>
      </c>
      <c r="AZ68" s="24">
        <f t="shared" si="50"/>
        <v>6.5108619311714522E-2</v>
      </c>
      <c r="BA68" s="24">
        <f t="shared" si="51"/>
        <v>6.0828947082208984E-2</v>
      </c>
      <c r="BB68" s="24">
        <f t="shared" si="41"/>
        <v>4.2796722295055378E-3</v>
      </c>
      <c r="BC68" s="24">
        <f t="shared" si="52"/>
        <v>6.8788569309517156E-2</v>
      </c>
      <c r="BD68" s="24">
        <f t="shared" si="53"/>
        <v>6.4591949542647464E-2</v>
      </c>
      <c r="BE68" s="24">
        <f t="shared" si="42"/>
        <v>4.1966197668696914E-3</v>
      </c>
      <c r="BF68" s="24">
        <f t="shared" si="54"/>
        <v>6.4583334482182453E-2</v>
      </c>
      <c r="BG68" s="24">
        <f t="shared" si="55"/>
        <v>6.3612969792650631E-2</v>
      </c>
      <c r="BH68" s="24">
        <f t="shared" si="43"/>
        <v>9.7036468953182187E-4</v>
      </c>
      <c r="BI68" s="24">
        <f t="shared" si="56"/>
        <v>6.2407021133173535E-2</v>
      </c>
      <c r="BJ68" s="24">
        <f t="shared" si="57"/>
        <v>6.0916412036708278E-2</v>
      </c>
      <c r="BK68" s="24">
        <f t="shared" si="44"/>
        <v>1.4906090964652563E-3</v>
      </c>
      <c r="BL68" s="24">
        <f t="shared" si="58"/>
        <v>6.7722260346084751E-2</v>
      </c>
      <c r="BM68" s="24">
        <f t="shared" si="59"/>
        <v>6.0723059334538698E-2</v>
      </c>
      <c r="BN68" s="24">
        <f t="shared" si="45"/>
        <v>6.9992010115460523E-3</v>
      </c>
    </row>
    <row r="69" spans="1:66" x14ac:dyDescent="0.25">
      <c r="A69" s="35">
        <f>+NAC!A70</f>
        <v>44682</v>
      </c>
      <c r="B69" s="71">
        <f>+NAC!P70</f>
        <v>779.92669999999998</v>
      </c>
      <c r="C69" s="71">
        <f>+NAC!S70</f>
        <v>769.36427584787111</v>
      </c>
      <c r="D69" s="179">
        <f>+[1]IPCse!$DK71</f>
        <v>762.11297999288445</v>
      </c>
      <c r="E69" s="71">
        <f>+GBA!$P70</f>
        <v>764.73889999999994</v>
      </c>
      <c r="F69" s="71">
        <f>+GBA!$S70</f>
        <v>766.15179230890715</v>
      </c>
      <c r="G69" s="179">
        <f>+[1]IPCse!$DE71</f>
        <v>758.55378052756112</v>
      </c>
      <c r="H69" s="71">
        <f>+PAM!$P70</f>
        <v>787.72260000000006</v>
      </c>
      <c r="I69" s="71">
        <f>+PAM!$S70</f>
        <v>769.28364372528927</v>
      </c>
      <c r="J69" s="179">
        <f>+[1]IPCse!$DF71</f>
        <v>762.05929540232046</v>
      </c>
      <c r="K69" s="71">
        <f>+NOA!$P70</f>
        <v>797.08709999999996</v>
      </c>
      <c r="L69" s="71">
        <f>+NOA!$S70</f>
        <v>786.98395170446827</v>
      </c>
      <c r="M69" s="179">
        <f>+[1]IPCse!$DG71</f>
        <v>779.47267469219491</v>
      </c>
      <c r="N69" s="71">
        <f>+NEA!$P70</f>
        <v>814.22649999999999</v>
      </c>
      <c r="O69" s="71">
        <f>+NEA!$S70</f>
        <v>787.90876230431195</v>
      </c>
      <c r="P69" s="179">
        <f>+[1]IPCse!$DH71</f>
        <v>783.73884702937016</v>
      </c>
      <c r="Q69" s="71">
        <f>+CUY!$P70</f>
        <v>825.77809999999999</v>
      </c>
      <c r="R69" s="71">
        <f>+CUY!$S70</f>
        <v>787.2274156469706</v>
      </c>
      <c r="S69" s="179">
        <f>+[1]IPCse!$DI71</f>
        <v>781.04798798363277</v>
      </c>
      <c r="T69" s="71">
        <f>+PAT!$P70</f>
        <v>758.82479999999998</v>
      </c>
      <c r="U69" s="71">
        <f>+PAT!$S70</f>
        <v>731.05197866948265</v>
      </c>
      <c r="V69" s="179">
        <f>+[1]IPCse!$DJ71</f>
        <v>728.36554345229365</v>
      </c>
      <c r="X69" s="164">
        <f t="shared" si="18"/>
        <v>5.2018433095186056E-2</v>
      </c>
      <c r="Y69" s="164">
        <f t="shared" si="19"/>
        <v>5.0164136168485474E-2</v>
      </c>
      <c r="Z69" s="181">
        <f t="shared" si="20"/>
        <v>5.7533547872710589E-2</v>
      </c>
      <c r="AA69" s="164">
        <f t="shared" si="21"/>
        <v>4.956387740531687E-2</v>
      </c>
      <c r="AB69" s="164">
        <f t="shared" si="22"/>
        <v>4.8318682497073828E-2</v>
      </c>
      <c r="AC69" s="181">
        <f t="shared" si="23"/>
        <v>5.5847876944467911E-2</v>
      </c>
      <c r="AD69" s="164">
        <f t="shared" si="24"/>
        <v>5.359835580775929E-2</v>
      </c>
      <c r="AE69" s="164">
        <f t="shared" si="25"/>
        <v>5.1243326339858841E-2</v>
      </c>
      <c r="AF69" s="181">
        <f t="shared" si="26"/>
        <v>5.8113637707806642E-2</v>
      </c>
      <c r="AG69" s="164">
        <f t="shared" si="27"/>
        <v>5.6877672153123005E-2</v>
      </c>
      <c r="AH69" s="164">
        <f t="shared" si="28"/>
        <v>5.3008026347366455E-2</v>
      </c>
      <c r="AI69" s="181">
        <f t="shared" si="29"/>
        <v>6.0189915583721332E-2</v>
      </c>
      <c r="AJ69" s="164">
        <f t="shared" si="30"/>
        <v>5.4410717291928368E-2</v>
      </c>
      <c r="AK69" s="164">
        <f t="shared" si="31"/>
        <v>5.2479315539902816E-2</v>
      </c>
      <c r="AL69" s="181">
        <f t="shared" si="32"/>
        <v>6.1970218186795156E-2</v>
      </c>
      <c r="AM69" s="164">
        <f t="shared" si="33"/>
        <v>5.6768720454353438E-2</v>
      </c>
      <c r="AN69" s="164">
        <f t="shared" si="34"/>
        <v>5.275908888735148E-2</v>
      </c>
      <c r="AO69" s="181">
        <f t="shared" si="35"/>
        <v>6.206190312824944E-2</v>
      </c>
      <c r="AP69" s="164">
        <f t="shared" si="36"/>
        <v>4.8144128644022288E-2</v>
      </c>
      <c r="AQ69" s="164">
        <f t="shared" si="37"/>
        <v>5.0008728204400388E-2</v>
      </c>
      <c r="AR69" s="181">
        <f t="shared" si="38"/>
        <v>5.5744365023392861E-2</v>
      </c>
      <c r="AT69" s="24">
        <f t="shared" ref="AT69:AT96" si="60">+MAX(X69:Z69)</f>
        <v>5.7533547872710589E-2</v>
      </c>
      <c r="AU69" s="24">
        <f t="shared" ref="AU69:AU96" si="61">+MIN(X69:Z69)</f>
        <v>5.0164136168485474E-2</v>
      </c>
      <c r="AV69" s="24">
        <f t="shared" si="39"/>
        <v>7.369411704225115E-3</v>
      </c>
      <c r="AW69" s="24">
        <f t="shared" ref="AW69:AW96" si="62">+MAX(AA69:AC69)</f>
        <v>5.5847876944467911E-2</v>
      </c>
      <c r="AX69" s="24">
        <f t="shared" ref="AX69:AX96" si="63">+MIN(AA69:AC69)</f>
        <v>4.8318682497073828E-2</v>
      </c>
      <c r="AY69" s="24">
        <f t="shared" si="40"/>
        <v>7.5291944473940831E-3</v>
      </c>
      <c r="AZ69" s="24">
        <f t="shared" ref="AZ69:AZ96" si="64">+MAX(AD69:AF69)</f>
        <v>5.8113637707806642E-2</v>
      </c>
      <c r="BA69" s="24">
        <f t="shared" ref="BA69:BA96" si="65">+MIN(AD69:AF69)</f>
        <v>5.1243326339858841E-2</v>
      </c>
      <c r="BB69" s="24">
        <f t="shared" si="41"/>
        <v>6.8703113679478012E-3</v>
      </c>
      <c r="BC69" s="24">
        <f t="shared" ref="BC69:BC96" si="66">+MAX(AG69:AI69)</f>
        <v>6.0189915583721332E-2</v>
      </c>
      <c r="BD69" s="24">
        <f t="shared" ref="BD69:BD96" si="67">+MIN(AG69:AI69)</f>
        <v>5.3008026347366455E-2</v>
      </c>
      <c r="BE69" s="24">
        <f t="shared" si="42"/>
        <v>7.181889236354877E-3</v>
      </c>
      <c r="BF69" s="24">
        <f t="shared" ref="BF69:BF96" si="68">+MAX(AJ69:AL69)</f>
        <v>6.1970218186795156E-2</v>
      </c>
      <c r="BG69" s="24">
        <f t="shared" ref="BG69:BG96" si="69">+MIN(AJ69:AL69)</f>
        <v>5.2479315539902816E-2</v>
      </c>
      <c r="BH69" s="24">
        <f t="shared" si="43"/>
        <v>9.4909026468923408E-3</v>
      </c>
      <c r="BI69" s="24">
        <f t="shared" ref="BI69:BI96" si="70">+MAX(AM69:AO69)</f>
        <v>6.206190312824944E-2</v>
      </c>
      <c r="BJ69" s="24">
        <f t="shared" ref="BJ69:BJ96" si="71">+MIN(AM69:AO69)</f>
        <v>5.275908888735148E-2</v>
      </c>
      <c r="BK69" s="24">
        <f t="shared" si="44"/>
        <v>9.3028142408979608E-3</v>
      </c>
      <c r="BL69" s="24">
        <f t="shared" ref="BL69:BL96" si="72">+MAX(AP69:AR69)</f>
        <v>5.5744365023392861E-2</v>
      </c>
      <c r="BM69" s="24">
        <f t="shared" ref="BM69:BM96" si="73">+MIN(AP69:AR69)</f>
        <v>4.8144128644022288E-2</v>
      </c>
      <c r="BN69" s="24">
        <f t="shared" si="45"/>
        <v>7.6002363793705729E-3</v>
      </c>
    </row>
    <row r="70" spans="1:66" x14ac:dyDescent="0.25">
      <c r="A70" s="35">
        <f>+NAC!A71</f>
        <v>44713</v>
      </c>
      <c r="B70" s="71">
        <f>+NAC!P71</f>
        <v>819.57339999999999</v>
      </c>
      <c r="C70" s="71">
        <f>+NAC!S71</f>
        <v>809.48289069767497</v>
      </c>
      <c r="D70" s="179">
        <f>+[1]IPCse!$DK72</f>
        <v>809.7110225410413</v>
      </c>
      <c r="E70" s="71">
        <f>+GBA!$P71</f>
        <v>805.16750000000002</v>
      </c>
      <c r="F70" s="71">
        <f>+GBA!$S71</f>
        <v>808.87156285533808</v>
      </c>
      <c r="G70" s="179">
        <f>+[1]IPCse!$DE72</f>
        <v>808.95040748679946</v>
      </c>
      <c r="H70" s="71">
        <f>+PAM!$P71</f>
        <v>826.38580000000002</v>
      </c>
      <c r="I70" s="71">
        <f>+PAM!$S71</f>
        <v>807.2139613706255</v>
      </c>
      <c r="J70" s="179">
        <f>+[1]IPCse!$DF72</f>
        <v>807.20169596359722</v>
      </c>
      <c r="K70" s="71">
        <f>+NOA!$P71</f>
        <v>836.85479999999995</v>
      </c>
      <c r="L70" s="71">
        <f>+NOA!$S71</f>
        <v>825.89395615917408</v>
      </c>
      <c r="M70" s="179">
        <f>+[1]IPCse!$DG72</f>
        <v>825.41676678041802</v>
      </c>
      <c r="N70" s="71">
        <f>+NEA!$P71</f>
        <v>854.69960000000003</v>
      </c>
      <c r="O70" s="71">
        <f>+NEA!$S71</f>
        <v>825.39296440538305</v>
      </c>
      <c r="P70" s="179">
        <f>+[1]IPCse!$DH72</f>
        <v>830.60401216601383</v>
      </c>
      <c r="Q70" s="71">
        <f>+CUY!$P71</f>
        <v>865.45090000000005</v>
      </c>
      <c r="R70" s="71">
        <f>+CUY!$S71</f>
        <v>826.21415611069551</v>
      </c>
      <c r="S70" s="179">
        <f>+[1]IPCse!$DI72</f>
        <v>826.8509282102624</v>
      </c>
      <c r="T70" s="71">
        <f>+PAT!$P71</f>
        <v>797.06299999999999</v>
      </c>
      <c r="U70" s="71">
        <f>+PAT!$S71</f>
        <v>770.07180894554233</v>
      </c>
      <c r="V70" s="179">
        <f>+[1]IPCse!$DJ72</f>
        <v>772.22807619830371</v>
      </c>
      <c r="X70" s="164">
        <f t="shared" ref="X70:X96" si="74">+B70/B69-1</f>
        <v>5.0833879645356461E-2</v>
      </c>
      <c r="Y70" s="164">
        <f t="shared" ref="Y70:Y96" si="75">+C70/C69-1</f>
        <v>5.2145149065560004E-2</v>
      </c>
      <c r="Z70" s="181">
        <f t="shared" ref="Z70:Z96" si="76">+D70/D69-1</f>
        <v>6.2455362653187185E-2</v>
      </c>
      <c r="AA70" s="164">
        <f t="shared" ref="AA70:AA96" si="77">+E70/E69-1</f>
        <v>5.2865886644448246E-2</v>
      </c>
      <c r="AB70" s="164">
        <f t="shared" ref="AB70:AB96" si="78">+F70/F69-1</f>
        <v>5.5758886131022312E-2</v>
      </c>
      <c r="AC70" s="181">
        <f t="shared" ref="AC70:AC96" si="79">+G70/G69-1</f>
        <v>6.643777706069609E-2</v>
      </c>
      <c r="AD70" s="164">
        <f t="shared" ref="AD70:AD96" si="80">+H70/H69-1</f>
        <v>4.9082253067259884E-2</v>
      </c>
      <c r="AE70" s="164">
        <f t="shared" ref="AE70:AE96" si="81">+I70/I69-1</f>
        <v>4.9306023798526333E-2</v>
      </c>
      <c r="AF70" s="181">
        <f t="shared" ref="AF70:AF96" si="82">+J70/J69-1</f>
        <v>5.9237385901111939E-2</v>
      </c>
      <c r="AG70" s="164">
        <f t="shared" ref="AG70:AG96" si="83">+K70/K69-1</f>
        <v>4.9891285406576058E-2</v>
      </c>
      <c r="AH70" s="164">
        <f t="shared" ref="AH70:AH96" si="84">+L70/L69-1</f>
        <v>4.9441928733659157E-2</v>
      </c>
      <c r="AI70" s="181">
        <f t="shared" ref="AI70:AI96" si="85">+M70/M69-1</f>
        <v>5.8942530738958832E-2</v>
      </c>
      <c r="AJ70" s="164">
        <f t="shared" ref="AJ70:AJ96" si="86">+N70/N69-1</f>
        <v>4.9707421706367994E-2</v>
      </c>
      <c r="AK70" s="164">
        <f t="shared" ref="AK70:AK96" si="87">+O70/O69-1</f>
        <v>4.7574292728316703E-2</v>
      </c>
      <c r="AL70" s="181">
        <f t="shared" ref="AL70:AL96" si="88">+P70/P69-1</f>
        <v>5.9796914896177666E-2</v>
      </c>
      <c r="AM70" s="164">
        <f t="shared" ref="AM70:AM96" si="89">+Q70/Q69-1</f>
        <v>4.8042930661396976E-2</v>
      </c>
      <c r="AN70" s="164">
        <f t="shared" ref="AN70:AN96" si="90">+R70/R69-1</f>
        <v>4.9524114237922356E-2</v>
      </c>
      <c r="AO70" s="181">
        <f t="shared" ref="AO70:AO96" si="91">+S70/S69-1</f>
        <v>5.8642927107302789E-2</v>
      </c>
      <c r="AP70" s="164">
        <f t="shared" ref="AP70:AP96" si="92">+T70/T69-1</f>
        <v>5.0391341980388527E-2</v>
      </c>
      <c r="AQ70" s="164">
        <f t="shared" ref="AQ70:AQ96" si="93">+U70/U69-1</f>
        <v>5.3374905498615677E-2</v>
      </c>
      <c r="AR70" s="181">
        <f t="shared" ref="AR70:AR96" si="94">+V70/V69-1</f>
        <v>6.0220493871952385E-2</v>
      </c>
      <c r="AT70" s="24">
        <f t="shared" si="60"/>
        <v>6.2455362653187185E-2</v>
      </c>
      <c r="AU70" s="24">
        <f t="shared" si="61"/>
        <v>5.0833879645356461E-2</v>
      </c>
      <c r="AV70" s="24">
        <f t="shared" ref="AV70:AV96" si="95">+AT70-AU70</f>
        <v>1.1621483007830724E-2</v>
      </c>
      <c r="AW70" s="24">
        <f t="shared" si="62"/>
        <v>6.643777706069609E-2</v>
      </c>
      <c r="AX70" s="24">
        <f t="shared" si="63"/>
        <v>5.2865886644448246E-2</v>
      </c>
      <c r="AY70" s="24">
        <f t="shared" ref="AY70:AY96" si="96">+AW70-AX70</f>
        <v>1.3571890416247845E-2</v>
      </c>
      <c r="AZ70" s="24">
        <f t="shared" si="64"/>
        <v>5.9237385901111939E-2</v>
      </c>
      <c r="BA70" s="24">
        <f t="shared" si="65"/>
        <v>4.9082253067259884E-2</v>
      </c>
      <c r="BB70" s="24">
        <f t="shared" ref="BB70:BB96" si="97">+AZ70-BA70</f>
        <v>1.0155132833852054E-2</v>
      </c>
      <c r="BC70" s="24">
        <f t="shared" si="66"/>
        <v>5.8942530738958832E-2</v>
      </c>
      <c r="BD70" s="24">
        <f t="shared" si="67"/>
        <v>4.9441928733659157E-2</v>
      </c>
      <c r="BE70" s="24">
        <f t="shared" ref="BE70:BE96" si="98">+BC70-BD70</f>
        <v>9.5006020052996742E-3</v>
      </c>
      <c r="BF70" s="24">
        <f t="shared" si="68"/>
        <v>5.9796914896177666E-2</v>
      </c>
      <c r="BG70" s="24">
        <f t="shared" si="69"/>
        <v>4.7574292728316703E-2</v>
      </c>
      <c r="BH70" s="24">
        <f t="shared" ref="BH70:BH96" si="99">+BF70-BG70</f>
        <v>1.2222622167860964E-2</v>
      </c>
      <c r="BI70" s="24">
        <f t="shared" si="70"/>
        <v>5.8642927107302789E-2</v>
      </c>
      <c r="BJ70" s="24">
        <f t="shared" si="71"/>
        <v>4.8042930661396976E-2</v>
      </c>
      <c r="BK70" s="24">
        <f t="shared" ref="BK70:BK96" si="100">+BI70-BJ70</f>
        <v>1.0599996445905813E-2</v>
      </c>
      <c r="BL70" s="24">
        <f t="shared" si="72"/>
        <v>6.0220493871952385E-2</v>
      </c>
      <c r="BM70" s="24">
        <f t="shared" si="73"/>
        <v>5.0391341980388527E-2</v>
      </c>
      <c r="BN70" s="24">
        <f t="shared" ref="BN70:BN96" si="101">+BL70-BM70</f>
        <v>9.8291518915638587E-3</v>
      </c>
    </row>
    <row r="71" spans="1:66" x14ac:dyDescent="0.25">
      <c r="A71" s="35">
        <f>+NAC!A72</f>
        <v>44743</v>
      </c>
      <c r="B71" s="71">
        <f>+NAC!P72</f>
        <v>879.63829999999996</v>
      </c>
      <c r="C71" s="71">
        <f>+NAC!S72</f>
        <v>875.26301457850559</v>
      </c>
      <c r="D71" s="179">
        <f>+[1]IPCse!$DK73</f>
        <v>885.68080297060578</v>
      </c>
      <c r="E71" s="71">
        <f>+GBA!$P72</f>
        <v>865.10400000000004</v>
      </c>
      <c r="F71" s="71">
        <f>+GBA!$S72</f>
        <v>876.8912954358816</v>
      </c>
      <c r="G71" s="179">
        <f>+[1]IPCse!$DE73</f>
        <v>886.47168556690576</v>
      </c>
      <c r="H71" s="71">
        <f>+PAM!$P72</f>
        <v>886.50120000000004</v>
      </c>
      <c r="I71" s="71">
        <f>+PAM!$S72</f>
        <v>872.97987394933398</v>
      </c>
      <c r="J71" s="179">
        <f>+[1]IPCse!$DF73</f>
        <v>882.98100910640846</v>
      </c>
      <c r="K71" s="71">
        <f>+NOA!$P72</f>
        <v>892.375</v>
      </c>
      <c r="L71" s="71">
        <f>+NOA!$S72</f>
        <v>885.28814635338836</v>
      </c>
      <c r="M71" s="179">
        <f>+[1]IPCse!$DG73</f>
        <v>897.07502379044104</v>
      </c>
      <c r="N71" s="71">
        <f>+NEA!$P72</f>
        <v>919.89599999999996</v>
      </c>
      <c r="O71" s="71">
        <f>+NEA!$S72</f>
        <v>892.37374604504259</v>
      </c>
      <c r="P71" s="179">
        <f>+[1]IPCse!$DH73</f>
        <v>906.44230998301146</v>
      </c>
      <c r="Q71" s="71">
        <f>+CUY!$P72</f>
        <v>925.12909999999999</v>
      </c>
      <c r="R71" s="71">
        <f>+CUY!$S72</f>
        <v>889.60764463724729</v>
      </c>
      <c r="S71" s="179">
        <f>+[1]IPCse!$DI73</f>
        <v>898.58756575107327</v>
      </c>
      <c r="T71" s="71">
        <f>+PAT!$P72</f>
        <v>860.14170000000001</v>
      </c>
      <c r="U71" s="71">
        <f>+PAT!$S72</f>
        <v>839.31055153115108</v>
      </c>
      <c r="V71" s="179">
        <f>+[1]IPCse!$DJ73</f>
        <v>845.87633022901809</v>
      </c>
      <c r="X71" s="164">
        <f t="shared" si="74"/>
        <v>7.3288005686861002E-2</v>
      </c>
      <c r="Y71" s="164">
        <f t="shared" si="75"/>
        <v>8.1261907616276163E-2</v>
      </c>
      <c r="Z71" s="181">
        <f t="shared" si="76"/>
        <v>9.3823325006933356E-2</v>
      </c>
      <c r="AA71" s="164">
        <f t="shared" si="77"/>
        <v>7.4439790478378676E-2</v>
      </c>
      <c r="AB71" s="164">
        <f t="shared" si="78"/>
        <v>8.4092129955010586E-2</v>
      </c>
      <c r="AC71" s="181">
        <f t="shared" si="79"/>
        <v>9.5829456741291397E-2</v>
      </c>
      <c r="AD71" s="164">
        <f t="shared" si="80"/>
        <v>7.2744957621488693E-2</v>
      </c>
      <c r="AE71" s="164">
        <f t="shared" si="81"/>
        <v>8.1472714454839057E-2</v>
      </c>
      <c r="AF71" s="181">
        <f t="shared" si="82"/>
        <v>9.387903112907825E-2</v>
      </c>
      <c r="AG71" s="164">
        <f t="shared" si="83"/>
        <v>6.6343886657518114E-2</v>
      </c>
      <c r="AH71" s="164">
        <f t="shared" si="84"/>
        <v>7.1915031889114855E-2</v>
      </c>
      <c r="AI71" s="181">
        <f t="shared" si="85"/>
        <v>8.6814637034246189E-2</v>
      </c>
      <c r="AJ71" s="164">
        <f t="shared" si="86"/>
        <v>7.6279899978893173E-2</v>
      </c>
      <c r="AK71" s="164">
        <f t="shared" si="87"/>
        <v>8.1150172739735904E-2</v>
      </c>
      <c r="AL71" s="181">
        <f t="shared" si="88"/>
        <v>9.1304998177446528E-2</v>
      </c>
      <c r="AM71" s="164">
        <f t="shared" si="89"/>
        <v>6.8956193817581113E-2</v>
      </c>
      <c r="AN71" s="164">
        <f t="shared" si="90"/>
        <v>7.6727671703144207E-2</v>
      </c>
      <c r="AO71" s="181">
        <f t="shared" si="91"/>
        <v>8.6758852283187693E-2</v>
      </c>
      <c r="AP71" s="164">
        <f t="shared" si="92"/>
        <v>7.9138913737057281E-2</v>
      </c>
      <c r="AQ71" s="164">
        <f t="shared" si="93"/>
        <v>8.9912059864153626E-2</v>
      </c>
      <c r="AR71" s="181">
        <f t="shared" si="94"/>
        <v>9.5371116773280695E-2</v>
      </c>
      <c r="AT71" s="24">
        <f t="shared" si="60"/>
        <v>9.3823325006933356E-2</v>
      </c>
      <c r="AU71" s="24">
        <f t="shared" si="61"/>
        <v>7.3288005686861002E-2</v>
      </c>
      <c r="AV71" s="24">
        <f t="shared" si="95"/>
        <v>2.0535319320072354E-2</v>
      </c>
      <c r="AW71" s="24">
        <f t="shared" si="62"/>
        <v>9.5829456741291397E-2</v>
      </c>
      <c r="AX71" s="24">
        <f t="shared" si="63"/>
        <v>7.4439790478378676E-2</v>
      </c>
      <c r="AY71" s="24">
        <f t="shared" si="96"/>
        <v>2.1389666262912721E-2</v>
      </c>
      <c r="AZ71" s="24">
        <f t="shared" si="64"/>
        <v>9.387903112907825E-2</v>
      </c>
      <c r="BA71" s="24">
        <f t="shared" si="65"/>
        <v>7.2744957621488693E-2</v>
      </c>
      <c r="BB71" s="24">
        <f t="shared" si="97"/>
        <v>2.1134073507589557E-2</v>
      </c>
      <c r="BC71" s="24">
        <f t="shared" si="66"/>
        <v>8.6814637034246189E-2</v>
      </c>
      <c r="BD71" s="24">
        <f t="shared" si="67"/>
        <v>6.6343886657518114E-2</v>
      </c>
      <c r="BE71" s="24">
        <f t="shared" si="98"/>
        <v>2.0470750376728075E-2</v>
      </c>
      <c r="BF71" s="24">
        <f t="shared" si="68"/>
        <v>9.1304998177446528E-2</v>
      </c>
      <c r="BG71" s="24">
        <f t="shared" si="69"/>
        <v>7.6279899978893173E-2</v>
      </c>
      <c r="BH71" s="24">
        <f t="shared" si="99"/>
        <v>1.5025098198553355E-2</v>
      </c>
      <c r="BI71" s="24">
        <f t="shared" si="70"/>
        <v>8.6758852283187693E-2</v>
      </c>
      <c r="BJ71" s="24">
        <f t="shared" si="71"/>
        <v>6.8956193817581113E-2</v>
      </c>
      <c r="BK71" s="24">
        <f t="shared" si="100"/>
        <v>1.780265846560658E-2</v>
      </c>
      <c r="BL71" s="24">
        <f t="shared" si="72"/>
        <v>9.5371116773280695E-2</v>
      </c>
      <c r="BM71" s="24">
        <f t="shared" si="73"/>
        <v>7.9138913737057281E-2</v>
      </c>
      <c r="BN71" s="24">
        <f t="shared" si="101"/>
        <v>1.6232203036223414E-2</v>
      </c>
    </row>
    <row r="72" spans="1:66" x14ac:dyDescent="0.25">
      <c r="A72" s="35">
        <f>+NAC!A73</f>
        <v>44774</v>
      </c>
      <c r="B72" s="71">
        <f>+NAC!P73</f>
        <v>939.46770000000004</v>
      </c>
      <c r="C72" s="71">
        <f>+NAC!S73</f>
        <v>940.65504025444363</v>
      </c>
      <c r="D72" s="179">
        <f>+[1]IPCse!$DK74</f>
        <v>952.4798671305789</v>
      </c>
      <c r="E72" s="71">
        <f>+GBA!$P73</f>
        <v>924.89750000000004</v>
      </c>
      <c r="F72" s="71">
        <f>+GBA!$S73</f>
        <v>940.23960950726496</v>
      </c>
      <c r="G72" s="179">
        <f>+[1]IPCse!$DE74</f>
        <v>951.81845101370311</v>
      </c>
      <c r="H72" s="71">
        <f>+PAM!$P73</f>
        <v>945.84720000000004</v>
      </c>
      <c r="I72" s="71">
        <f>+PAM!$S73</f>
        <v>939.31856346463633</v>
      </c>
      <c r="J72" s="179">
        <f>+[1]IPCse!$DF74</f>
        <v>951.21097641364634</v>
      </c>
      <c r="K72" s="71">
        <f>+NOA!$P73</f>
        <v>955.84299999999996</v>
      </c>
      <c r="L72" s="71">
        <f>+NOA!$S73</f>
        <v>956.87037180497066</v>
      </c>
      <c r="M72" s="179">
        <f>+[1]IPCse!$DG74</f>
        <v>967.62560241833944</v>
      </c>
      <c r="N72" s="71">
        <f>+NEA!$P73</f>
        <v>983.73040000000003</v>
      </c>
      <c r="O72" s="71">
        <f>+NEA!$S73</f>
        <v>963.15795049436974</v>
      </c>
      <c r="P72" s="179">
        <f>+[1]IPCse!$DH74</f>
        <v>976.67532849877944</v>
      </c>
      <c r="Q72" s="71">
        <f>+CUY!$P73</f>
        <v>982.47180000000003</v>
      </c>
      <c r="R72" s="71">
        <f>+CUY!$S73</f>
        <v>955.96016050860112</v>
      </c>
      <c r="S72" s="179">
        <f>+[1]IPCse!$DI74</f>
        <v>966.30618292033625</v>
      </c>
      <c r="T72" s="71">
        <f>+PAT!$P73</f>
        <v>917.22900000000004</v>
      </c>
      <c r="U72" s="71">
        <f>+PAT!$S73</f>
        <v>899.13403967415923</v>
      </c>
      <c r="V72" s="179">
        <f>+[1]IPCse!$DJ74</f>
        <v>906.08694069982209</v>
      </c>
      <c r="X72" s="164">
        <f t="shared" si="74"/>
        <v>6.8015910630540022E-2</v>
      </c>
      <c r="Y72" s="164">
        <f t="shared" si="75"/>
        <v>7.4711286306812008E-2</v>
      </c>
      <c r="Z72" s="181">
        <f t="shared" si="76"/>
        <v>7.542114939821043E-2</v>
      </c>
      <c r="AA72" s="164">
        <f t="shared" si="77"/>
        <v>6.9117123490354926E-2</v>
      </c>
      <c r="AB72" s="164">
        <f t="shared" si="78"/>
        <v>7.2241923715178791E-2</v>
      </c>
      <c r="AC72" s="181">
        <f t="shared" si="79"/>
        <v>7.3715569837978112E-2</v>
      </c>
      <c r="AD72" s="164">
        <f t="shared" si="80"/>
        <v>6.6944071818515249E-2</v>
      </c>
      <c r="AE72" s="164">
        <f t="shared" si="81"/>
        <v>7.5991086959643406E-2</v>
      </c>
      <c r="AF72" s="181">
        <f t="shared" si="82"/>
        <v>7.7272293065835829E-2</v>
      </c>
      <c r="AG72" s="164">
        <f t="shared" si="83"/>
        <v>7.1122566185740199E-2</v>
      </c>
      <c r="AH72" s="164">
        <f t="shared" si="84"/>
        <v>8.0857544231715206E-2</v>
      </c>
      <c r="AI72" s="181">
        <f t="shared" si="85"/>
        <v>7.8645126390654241E-2</v>
      </c>
      <c r="AJ72" s="164">
        <f t="shared" si="86"/>
        <v>6.939306182438032E-2</v>
      </c>
      <c r="AK72" s="164">
        <f t="shared" si="87"/>
        <v>7.9321253861444729E-2</v>
      </c>
      <c r="AL72" s="181">
        <f t="shared" si="88"/>
        <v>7.7482061177268191E-2</v>
      </c>
      <c r="AM72" s="164">
        <f t="shared" si="89"/>
        <v>6.1983457227753336E-2</v>
      </c>
      <c r="AN72" s="164">
        <f t="shared" si="90"/>
        <v>7.4586269881269152E-2</v>
      </c>
      <c r="AO72" s="181">
        <f t="shared" si="91"/>
        <v>7.5361177641781962E-2</v>
      </c>
      <c r="AP72" s="164">
        <f t="shared" si="92"/>
        <v>6.6369645838586955E-2</v>
      </c>
      <c r="AQ72" s="164">
        <f t="shared" si="93"/>
        <v>7.1276940381450382E-2</v>
      </c>
      <c r="AR72" s="181">
        <f t="shared" si="94"/>
        <v>7.1181339776350327E-2</v>
      </c>
      <c r="AT72" s="24">
        <f t="shared" si="60"/>
        <v>7.542114939821043E-2</v>
      </c>
      <c r="AU72" s="24">
        <f t="shared" si="61"/>
        <v>6.8015910630540022E-2</v>
      </c>
      <c r="AV72" s="24">
        <f t="shared" si="95"/>
        <v>7.4052387676704079E-3</v>
      </c>
      <c r="AW72" s="24">
        <f t="shared" si="62"/>
        <v>7.3715569837978112E-2</v>
      </c>
      <c r="AX72" s="24">
        <f t="shared" si="63"/>
        <v>6.9117123490354926E-2</v>
      </c>
      <c r="AY72" s="24">
        <f t="shared" si="96"/>
        <v>4.5984463476231863E-3</v>
      </c>
      <c r="AZ72" s="24">
        <f t="shared" si="64"/>
        <v>7.7272293065835829E-2</v>
      </c>
      <c r="BA72" s="24">
        <f t="shared" si="65"/>
        <v>6.6944071818515249E-2</v>
      </c>
      <c r="BB72" s="24">
        <f t="shared" si="97"/>
        <v>1.0328221247320579E-2</v>
      </c>
      <c r="BC72" s="24">
        <f t="shared" si="66"/>
        <v>8.0857544231715206E-2</v>
      </c>
      <c r="BD72" s="24">
        <f t="shared" si="67"/>
        <v>7.1122566185740199E-2</v>
      </c>
      <c r="BE72" s="24">
        <f t="shared" si="98"/>
        <v>9.7349780459750068E-3</v>
      </c>
      <c r="BF72" s="24">
        <f t="shared" si="68"/>
        <v>7.9321253861444729E-2</v>
      </c>
      <c r="BG72" s="24">
        <f t="shared" si="69"/>
        <v>6.939306182438032E-2</v>
      </c>
      <c r="BH72" s="24">
        <f t="shared" si="99"/>
        <v>9.9281920370644094E-3</v>
      </c>
      <c r="BI72" s="24">
        <f t="shared" si="70"/>
        <v>7.5361177641781962E-2</v>
      </c>
      <c r="BJ72" s="24">
        <f t="shared" si="71"/>
        <v>6.1983457227753336E-2</v>
      </c>
      <c r="BK72" s="24">
        <f t="shared" si="100"/>
        <v>1.3377720414028627E-2</v>
      </c>
      <c r="BL72" s="24">
        <f t="shared" si="72"/>
        <v>7.1276940381450382E-2</v>
      </c>
      <c r="BM72" s="24">
        <f t="shared" si="73"/>
        <v>6.6369645838586955E-2</v>
      </c>
      <c r="BN72" s="24">
        <f t="shared" si="101"/>
        <v>4.9072945428634274E-3</v>
      </c>
    </row>
    <row r="73" spans="1:66" x14ac:dyDescent="0.25">
      <c r="A73" s="35">
        <f>+NAC!A74</f>
        <v>44805</v>
      </c>
      <c r="B73" s="71">
        <f>+NAC!P74</f>
        <v>991.25850000000003</v>
      </c>
      <c r="C73" s="71">
        <f>+NAC!S74</f>
        <v>1006.8581248940167</v>
      </c>
      <c r="D73" s="179">
        <f>+[1]IPCse!$DK75</f>
        <v>1012.2284483097601</v>
      </c>
      <c r="E73" s="71">
        <f>+GBA!$P74</f>
        <v>975.70339999999999</v>
      </c>
      <c r="F73" s="71">
        <f>+GBA!$S74</f>
        <v>1005.236291550853</v>
      </c>
      <c r="G73" s="179">
        <f>+[1]IPCse!$DE75</f>
        <v>1009.103744674527</v>
      </c>
      <c r="H73" s="71">
        <f>+PAM!$P74</f>
        <v>998.55070000000001</v>
      </c>
      <c r="I73" s="71">
        <f>+PAM!$S74</f>
        <v>1005.9413362571391</v>
      </c>
      <c r="J73" s="179">
        <f>+[1]IPCse!$DF75</f>
        <v>1013.4475490262432</v>
      </c>
      <c r="K73" s="71">
        <f>+NOA!$P74</f>
        <v>1006.2868999999999</v>
      </c>
      <c r="L73" s="71">
        <f>+NOA!$S74</f>
        <v>1019.8142641450496</v>
      </c>
      <c r="M73" s="179">
        <f>+[1]IPCse!$DG75</f>
        <v>1025.6456722720416</v>
      </c>
      <c r="N73" s="71">
        <f>+NEA!$P74</f>
        <v>1039.133</v>
      </c>
      <c r="O73" s="71">
        <f>+NEA!$S74</f>
        <v>1031.7180650096127</v>
      </c>
      <c r="P73" s="179">
        <f>+[1]IPCse!$DH75</f>
        <v>1040.6200438051874</v>
      </c>
      <c r="Q73" s="71">
        <f>+CUY!$P74</f>
        <v>1035.6318000000001</v>
      </c>
      <c r="R73" s="71">
        <f>+CUY!$S74</f>
        <v>1023.6047808077783</v>
      </c>
      <c r="S73" s="179">
        <f>+[1]IPCse!$DI75</f>
        <v>1028.9080828133913</v>
      </c>
      <c r="T73" s="71">
        <f>+PAT!$P74</f>
        <v>968.74369999999999</v>
      </c>
      <c r="U73" s="71">
        <f>+PAT!$S74</f>
        <v>962.20020066375002</v>
      </c>
      <c r="V73" s="179">
        <f>+[1]IPCse!$DJ75</f>
        <v>966.52655654075227</v>
      </c>
      <c r="X73" s="164">
        <f t="shared" si="74"/>
        <v>5.5127813335147158E-2</v>
      </c>
      <c r="Y73" s="164">
        <f t="shared" si="75"/>
        <v>7.0379769210257237E-2</v>
      </c>
      <c r="Z73" s="181">
        <f t="shared" si="76"/>
        <v>6.2729495122220813E-2</v>
      </c>
      <c r="AA73" s="164">
        <f t="shared" si="77"/>
        <v>5.4931384288529284E-2</v>
      </c>
      <c r="AB73" s="164">
        <f t="shared" si="78"/>
        <v>6.9127785498900307E-2</v>
      </c>
      <c r="AC73" s="181">
        <f t="shared" si="79"/>
        <v>6.0185105258060645E-2</v>
      </c>
      <c r="AD73" s="164">
        <f t="shared" si="80"/>
        <v>5.5720945201296779E-2</v>
      </c>
      <c r="AE73" s="164">
        <f t="shared" si="81"/>
        <v>7.0926707278910373E-2</v>
      </c>
      <c r="AF73" s="181">
        <f t="shared" si="82"/>
        <v>6.5428778846988944E-2</v>
      </c>
      <c r="AG73" s="164">
        <f t="shared" si="83"/>
        <v>5.2774252675387157E-2</v>
      </c>
      <c r="AH73" s="164">
        <f t="shared" si="84"/>
        <v>6.5781002521110743E-2</v>
      </c>
      <c r="AI73" s="181">
        <f t="shared" si="85"/>
        <v>5.9961280177679654E-2</v>
      </c>
      <c r="AJ73" s="164">
        <f t="shared" si="86"/>
        <v>5.6318885743492419E-2</v>
      </c>
      <c r="AK73" s="164">
        <f t="shared" si="87"/>
        <v>7.1182628436023743E-2</v>
      </c>
      <c r="AL73" s="181">
        <f t="shared" si="88"/>
        <v>6.5471824096033693E-2</v>
      </c>
      <c r="AM73" s="164">
        <f t="shared" si="89"/>
        <v>5.4108423264667804E-2</v>
      </c>
      <c r="AN73" s="164">
        <f t="shared" si="90"/>
        <v>7.0760919851710291E-2</v>
      </c>
      <c r="AO73" s="181">
        <f t="shared" si="91"/>
        <v>6.4784745249028441E-2</v>
      </c>
      <c r="AP73" s="164">
        <f t="shared" si="92"/>
        <v>5.6163400851913625E-2</v>
      </c>
      <c r="AQ73" s="164">
        <f t="shared" si="93"/>
        <v>7.0141000347896609E-2</v>
      </c>
      <c r="AR73" s="181">
        <f t="shared" si="94"/>
        <v>6.6703991776163596E-2</v>
      </c>
      <c r="AT73" s="24">
        <f t="shared" si="60"/>
        <v>7.0379769210257237E-2</v>
      </c>
      <c r="AU73" s="24">
        <f t="shared" si="61"/>
        <v>5.5127813335147158E-2</v>
      </c>
      <c r="AV73" s="24">
        <f t="shared" si="95"/>
        <v>1.5251955875110079E-2</v>
      </c>
      <c r="AW73" s="24">
        <f t="shared" si="62"/>
        <v>6.9127785498900307E-2</v>
      </c>
      <c r="AX73" s="24">
        <f t="shared" si="63"/>
        <v>5.4931384288529284E-2</v>
      </c>
      <c r="AY73" s="24">
        <f t="shared" si="96"/>
        <v>1.4196401210371024E-2</v>
      </c>
      <c r="AZ73" s="24">
        <f t="shared" si="64"/>
        <v>7.0926707278910373E-2</v>
      </c>
      <c r="BA73" s="24">
        <f t="shared" si="65"/>
        <v>5.5720945201296779E-2</v>
      </c>
      <c r="BB73" s="24">
        <f t="shared" si="97"/>
        <v>1.5205762077613594E-2</v>
      </c>
      <c r="BC73" s="24">
        <f t="shared" si="66"/>
        <v>6.5781002521110743E-2</v>
      </c>
      <c r="BD73" s="24">
        <f t="shared" si="67"/>
        <v>5.2774252675387157E-2</v>
      </c>
      <c r="BE73" s="24">
        <f t="shared" si="98"/>
        <v>1.3006749845723586E-2</v>
      </c>
      <c r="BF73" s="24">
        <f t="shared" si="68"/>
        <v>7.1182628436023743E-2</v>
      </c>
      <c r="BG73" s="24">
        <f t="shared" si="69"/>
        <v>5.6318885743492419E-2</v>
      </c>
      <c r="BH73" s="24">
        <f t="shared" si="99"/>
        <v>1.4863742692531323E-2</v>
      </c>
      <c r="BI73" s="24">
        <f t="shared" si="70"/>
        <v>7.0760919851710291E-2</v>
      </c>
      <c r="BJ73" s="24">
        <f t="shared" si="71"/>
        <v>5.4108423264667804E-2</v>
      </c>
      <c r="BK73" s="24">
        <f t="shared" si="100"/>
        <v>1.6652496587042487E-2</v>
      </c>
      <c r="BL73" s="24">
        <f t="shared" si="72"/>
        <v>7.0141000347896609E-2</v>
      </c>
      <c r="BM73" s="24">
        <f t="shared" si="73"/>
        <v>5.6163400851913625E-2</v>
      </c>
      <c r="BN73" s="24">
        <f t="shared" si="101"/>
        <v>1.3977599495982984E-2</v>
      </c>
    </row>
    <row r="74" spans="1:66" x14ac:dyDescent="0.25">
      <c r="A74" s="35">
        <f>+NAC!A75</f>
        <v>44835</v>
      </c>
      <c r="B74" s="71">
        <f>+NAC!P75</f>
        <v>1046.2650000000001</v>
      </c>
      <c r="C74" s="71">
        <f>+NAC!S75</f>
        <v>1069.7650063549179</v>
      </c>
      <c r="D74" s="179">
        <f>+[1]IPCse!$DK76</f>
        <v>1074.747181889863</v>
      </c>
      <c r="E74" s="71">
        <f>+GBA!$P75</f>
        <v>1032.2633000000001</v>
      </c>
      <c r="F74" s="71">
        <f>+GBA!$S75</f>
        <v>1069.9355713202781</v>
      </c>
      <c r="G74" s="179">
        <f>+[1]IPCse!$DE76</f>
        <v>1072.8155992867023</v>
      </c>
      <c r="H74" s="71">
        <f>+PAM!$P75</f>
        <v>1052.7184999999999</v>
      </c>
      <c r="I74" s="71">
        <f>+PAM!$S75</f>
        <v>1066.6500121979793</v>
      </c>
      <c r="J74" s="179">
        <f>+[1]IPCse!$DF76</f>
        <v>1073.8070483115159</v>
      </c>
      <c r="K74" s="71">
        <f>+NOA!$P75</f>
        <v>1057.4526000000001</v>
      </c>
      <c r="L74" s="71">
        <f>+NOA!$S75</f>
        <v>1082.8852019421431</v>
      </c>
      <c r="M74" s="179">
        <f>+[1]IPCse!$DG76</f>
        <v>1089.5956211506032</v>
      </c>
      <c r="N74" s="71">
        <f>+NEA!$P75</f>
        <v>1090.1865</v>
      </c>
      <c r="O74" s="71">
        <f>+NEA!$S75</f>
        <v>1094.4426314611369</v>
      </c>
      <c r="P74" s="179">
        <f>+[1]IPCse!$DH76</f>
        <v>1101.8733686694179</v>
      </c>
      <c r="Q74" s="71">
        <f>+CUY!$P75</f>
        <v>1084.4602</v>
      </c>
      <c r="R74" s="71">
        <f>+CUY!$S75</f>
        <v>1082.207675691847</v>
      </c>
      <c r="S74" s="179">
        <f>+[1]IPCse!$DI76</f>
        <v>1090.6668270574407</v>
      </c>
      <c r="T74" s="71">
        <f>+PAT!$P75</f>
        <v>1031.5165999999999</v>
      </c>
      <c r="U74" s="71">
        <f>+PAT!$S75</f>
        <v>1028.3956047820186</v>
      </c>
      <c r="V74" s="179">
        <f>+[1]IPCse!$DJ76</f>
        <v>1033.4926601106829</v>
      </c>
      <c r="X74" s="164">
        <f t="shared" si="74"/>
        <v>5.5491579643453415E-2</v>
      </c>
      <c r="Y74" s="164">
        <f t="shared" si="75"/>
        <v>6.2478396812383874E-2</v>
      </c>
      <c r="Z74" s="181">
        <f t="shared" si="76"/>
        <v>6.1763462274250447E-2</v>
      </c>
      <c r="AA74" s="164">
        <f t="shared" si="77"/>
        <v>5.7968333409517792E-2</v>
      </c>
      <c r="AB74" s="164">
        <f t="shared" si="78"/>
        <v>6.4362260210093059E-2</v>
      </c>
      <c r="AC74" s="181">
        <f t="shared" si="79"/>
        <v>6.3137070839752729E-2</v>
      </c>
      <c r="AD74" s="164">
        <f t="shared" si="80"/>
        <v>5.4246419335542972E-2</v>
      </c>
      <c r="AE74" s="164">
        <f t="shared" si="81"/>
        <v>6.0350115610839028E-2</v>
      </c>
      <c r="AF74" s="181">
        <f t="shared" si="82"/>
        <v>5.9558582329463761E-2</v>
      </c>
      <c r="AG74" s="164">
        <f t="shared" si="83"/>
        <v>5.0846036055920196E-2</v>
      </c>
      <c r="AH74" s="164">
        <f t="shared" si="84"/>
        <v>6.1845514437835813E-2</v>
      </c>
      <c r="AI74" s="181">
        <f t="shared" si="85"/>
        <v>6.2350917677932216E-2</v>
      </c>
      <c r="AJ74" s="164">
        <f t="shared" si="86"/>
        <v>4.9130861978206708E-2</v>
      </c>
      <c r="AK74" s="164">
        <f t="shared" si="87"/>
        <v>6.079622774749005E-2</v>
      </c>
      <c r="AL74" s="181">
        <f t="shared" si="88"/>
        <v>5.8862334267796967E-2</v>
      </c>
      <c r="AM74" s="164">
        <f t="shared" si="89"/>
        <v>4.7148417033930246E-2</v>
      </c>
      <c r="AN74" s="164">
        <f t="shared" si="90"/>
        <v>5.7251486103671922E-2</v>
      </c>
      <c r="AO74" s="181">
        <f t="shared" si="91"/>
        <v>6.0023577689446883E-2</v>
      </c>
      <c r="AP74" s="164">
        <f t="shared" si="92"/>
        <v>6.4798253655739879E-2</v>
      </c>
      <c r="AQ74" s="164">
        <f t="shared" si="93"/>
        <v>6.8795874364405041E-2</v>
      </c>
      <c r="AR74" s="181">
        <f t="shared" si="94"/>
        <v>6.9285321874243966E-2</v>
      </c>
      <c r="AT74" s="24">
        <f t="shared" si="60"/>
        <v>6.2478396812383874E-2</v>
      </c>
      <c r="AU74" s="24">
        <f t="shared" si="61"/>
        <v>5.5491579643453415E-2</v>
      </c>
      <c r="AV74" s="24">
        <f t="shared" si="95"/>
        <v>6.9868171689304592E-3</v>
      </c>
      <c r="AW74" s="24">
        <f t="shared" si="62"/>
        <v>6.4362260210093059E-2</v>
      </c>
      <c r="AX74" s="24">
        <f t="shared" si="63"/>
        <v>5.7968333409517792E-2</v>
      </c>
      <c r="AY74" s="24">
        <f t="shared" si="96"/>
        <v>6.393926800575267E-3</v>
      </c>
      <c r="AZ74" s="24">
        <f t="shared" si="64"/>
        <v>6.0350115610839028E-2</v>
      </c>
      <c r="BA74" s="24">
        <f t="shared" si="65"/>
        <v>5.4246419335542972E-2</v>
      </c>
      <c r="BB74" s="24">
        <f t="shared" si="97"/>
        <v>6.1036962752960555E-3</v>
      </c>
      <c r="BC74" s="24">
        <f t="shared" si="66"/>
        <v>6.2350917677932216E-2</v>
      </c>
      <c r="BD74" s="24">
        <f t="shared" si="67"/>
        <v>5.0846036055920196E-2</v>
      </c>
      <c r="BE74" s="24">
        <f t="shared" si="98"/>
        <v>1.150488162201202E-2</v>
      </c>
      <c r="BF74" s="24">
        <f t="shared" si="68"/>
        <v>6.079622774749005E-2</v>
      </c>
      <c r="BG74" s="24">
        <f t="shared" si="69"/>
        <v>4.9130861978206708E-2</v>
      </c>
      <c r="BH74" s="24">
        <f t="shared" si="99"/>
        <v>1.1665365769283342E-2</v>
      </c>
      <c r="BI74" s="24">
        <f t="shared" si="70"/>
        <v>6.0023577689446883E-2</v>
      </c>
      <c r="BJ74" s="24">
        <f t="shared" si="71"/>
        <v>4.7148417033930246E-2</v>
      </c>
      <c r="BK74" s="24">
        <f t="shared" si="100"/>
        <v>1.2875160655516638E-2</v>
      </c>
      <c r="BL74" s="24">
        <f t="shared" si="72"/>
        <v>6.9285321874243966E-2</v>
      </c>
      <c r="BM74" s="24">
        <f t="shared" si="73"/>
        <v>6.4798253655739879E-2</v>
      </c>
      <c r="BN74" s="24">
        <f t="shared" si="101"/>
        <v>4.4870682185040867E-3</v>
      </c>
    </row>
    <row r="75" spans="1:66" x14ac:dyDescent="0.25">
      <c r="A75" s="35">
        <f>+NAC!A76</f>
        <v>44866</v>
      </c>
      <c r="B75" s="71">
        <f>+NAC!P76</f>
        <v>1096.0239999999999</v>
      </c>
      <c r="C75" s="71">
        <f>+NAC!S76</f>
        <v>1116.9398768784552</v>
      </c>
      <c r="D75" s="179">
        <f>+[1]IPCse!$DK77</f>
        <v>1125.5735912145353</v>
      </c>
      <c r="E75" s="71">
        <f>+GBA!$P76</f>
        <v>1082.5534</v>
      </c>
      <c r="F75" s="71">
        <f>+GBA!$S76</f>
        <v>1115.6676578806068</v>
      </c>
      <c r="G75" s="179">
        <f>+[1]IPCse!$DE77</f>
        <v>1124.2359095315333</v>
      </c>
      <c r="H75" s="71">
        <f>+PAM!$P76</f>
        <v>1102.6577</v>
      </c>
      <c r="I75" s="71">
        <f>+PAM!$S76</f>
        <v>1115.9555472250697</v>
      </c>
      <c r="J75" s="179">
        <f>+[1]IPCse!$DF77</f>
        <v>1124.002263432729</v>
      </c>
      <c r="K75" s="71">
        <f>+NOA!$P76</f>
        <v>1104.9181000000001</v>
      </c>
      <c r="L75" s="71">
        <f>+NOA!$S76</f>
        <v>1130.0752957625964</v>
      </c>
      <c r="M75" s="179">
        <f>+[1]IPCse!$DG77</f>
        <v>1140.7737865935392</v>
      </c>
      <c r="N75" s="71">
        <f>+NEA!$P76</f>
        <v>1137.1147000000001</v>
      </c>
      <c r="O75" s="71">
        <f>+NEA!$S76</f>
        <v>1140.939535965394</v>
      </c>
      <c r="P75" s="179">
        <f>+[1]IPCse!$DH77</f>
        <v>1150.1386149408286</v>
      </c>
      <c r="Q75" s="71">
        <f>+CUY!$P76</f>
        <v>1137.4857999999999</v>
      </c>
      <c r="R75" s="71">
        <f>+CUY!$S76</f>
        <v>1132.3693862976811</v>
      </c>
      <c r="S75" s="179">
        <f>+[1]IPCse!$DI77</f>
        <v>1144.9598539645219</v>
      </c>
      <c r="T75" s="71">
        <f>+PAT!$P76</f>
        <v>1077.2851000000001</v>
      </c>
      <c r="U75" s="71">
        <f>+PAT!$S76</f>
        <v>1075.9444519987933</v>
      </c>
      <c r="V75" s="179">
        <f>+[1]IPCse!$DJ77</f>
        <v>1081.3047718232026</v>
      </c>
      <c r="X75" s="164">
        <f t="shared" si="74"/>
        <v>4.7558696888455376E-2</v>
      </c>
      <c r="Y75" s="164">
        <f t="shared" si="75"/>
        <v>4.409834893018183E-2</v>
      </c>
      <c r="Z75" s="181">
        <f t="shared" si="76"/>
        <v>4.7291502765606674E-2</v>
      </c>
      <c r="AA75" s="164">
        <f t="shared" si="77"/>
        <v>4.8718287281936723E-2</v>
      </c>
      <c r="AB75" s="164">
        <f t="shared" si="78"/>
        <v>4.2742841518855546E-2</v>
      </c>
      <c r="AC75" s="181">
        <f t="shared" si="79"/>
        <v>4.793024102093546E-2</v>
      </c>
      <c r="AD75" s="164">
        <f t="shared" si="80"/>
        <v>4.7438322780496422E-2</v>
      </c>
      <c r="AE75" s="164">
        <f t="shared" si="81"/>
        <v>4.6224660819615515E-2</v>
      </c>
      <c r="AF75" s="181">
        <f t="shared" si="82"/>
        <v>4.6745097455023643E-2</v>
      </c>
      <c r="AG75" s="164">
        <f t="shared" si="83"/>
        <v>4.4886645510162859E-2</v>
      </c>
      <c r="AH75" s="164">
        <f t="shared" si="84"/>
        <v>4.3578113114685069E-2</v>
      </c>
      <c r="AI75" s="181">
        <f t="shared" si="85"/>
        <v>4.6969870702024519E-2</v>
      </c>
      <c r="AJ75" s="164">
        <f t="shared" si="86"/>
        <v>4.3046029280311204E-2</v>
      </c>
      <c r="AK75" s="164">
        <f t="shared" si="87"/>
        <v>4.248455164998588E-2</v>
      </c>
      <c r="AL75" s="181">
        <f t="shared" si="88"/>
        <v>4.3802897541387997E-2</v>
      </c>
      <c r="AM75" s="164">
        <f t="shared" si="89"/>
        <v>4.889584698451821E-2</v>
      </c>
      <c r="AN75" s="164">
        <f t="shared" si="90"/>
        <v>4.6351279641189125E-2</v>
      </c>
      <c r="AO75" s="181">
        <f t="shared" si="91"/>
        <v>4.9779662826603843E-2</v>
      </c>
      <c r="AP75" s="164">
        <f t="shared" si="92"/>
        <v>4.4370105144212024E-2</v>
      </c>
      <c r="AQ75" s="164">
        <f t="shared" si="93"/>
        <v>4.6235949468933502E-2</v>
      </c>
      <c r="AR75" s="181">
        <f t="shared" si="94"/>
        <v>4.6262652419224004E-2</v>
      </c>
      <c r="AT75" s="24">
        <f t="shared" si="60"/>
        <v>4.7558696888455376E-2</v>
      </c>
      <c r="AU75" s="24">
        <f t="shared" si="61"/>
        <v>4.409834893018183E-2</v>
      </c>
      <c r="AV75" s="24">
        <f t="shared" si="95"/>
        <v>3.4603479582735464E-3</v>
      </c>
      <c r="AW75" s="24">
        <f t="shared" si="62"/>
        <v>4.8718287281936723E-2</v>
      </c>
      <c r="AX75" s="24">
        <f t="shared" si="63"/>
        <v>4.2742841518855546E-2</v>
      </c>
      <c r="AY75" s="24">
        <f t="shared" si="96"/>
        <v>5.9754457630811775E-3</v>
      </c>
      <c r="AZ75" s="24">
        <f t="shared" si="64"/>
        <v>4.7438322780496422E-2</v>
      </c>
      <c r="BA75" s="24">
        <f t="shared" si="65"/>
        <v>4.6224660819615515E-2</v>
      </c>
      <c r="BB75" s="24">
        <f t="shared" si="97"/>
        <v>1.2136619608809074E-3</v>
      </c>
      <c r="BC75" s="24">
        <f t="shared" si="66"/>
        <v>4.6969870702024519E-2</v>
      </c>
      <c r="BD75" s="24">
        <f t="shared" si="67"/>
        <v>4.3578113114685069E-2</v>
      </c>
      <c r="BE75" s="24">
        <f t="shared" si="98"/>
        <v>3.3917575873394501E-3</v>
      </c>
      <c r="BF75" s="24">
        <f t="shared" si="68"/>
        <v>4.3802897541387997E-2</v>
      </c>
      <c r="BG75" s="24">
        <f t="shared" si="69"/>
        <v>4.248455164998588E-2</v>
      </c>
      <c r="BH75" s="24">
        <f t="shared" si="99"/>
        <v>1.3183458914021173E-3</v>
      </c>
      <c r="BI75" s="24">
        <f t="shared" si="70"/>
        <v>4.9779662826603843E-2</v>
      </c>
      <c r="BJ75" s="24">
        <f t="shared" si="71"/>
        <v>4.6351279641189125E-2</v>
      </c>
      <c r="BK75" s="24">
        <f t="shared" si="100"/>
        <v>3.4283831854147184E-3</v>
      </c>
      <c r="BL75" s="24">
        <f t="shared" si="72"/>
        <v>4.6262652419224004E-2</v>
      </c>
      <c r="BM75" s="24">
        <f t="shared" si="73"/>
        <v>4.4370105144212024E-2</v>
      </c>
      <c r="BN75" s="24">
        <f t="shared" si="101"/>
        <v>1.8925472750119798E-3</v>
      </c>
    </row>
    <row r="76" spans="1:66" x14ac:dyDescent="0.25">
      <c r="A76" s="35">
        <f>+NAC!A77</f>
        <v>44896</v>
      </c>
      <c r="B76" s="71">
        <f>+NAC!P77</f>
        <v>1153.5771</v>
      </c>
      <c r="C76" s="71">
        <f>+NAC!S77</f>
        <v>1174.4917612952804</v>
      </c>
      <c r="D76" s="179">
        <f>+[1]IPCse!$DK78</f>
        <v>1178.1784710035786</v>
      </c>
      <c r="E76" s="71">
        <f>+GBA!$P77</f>
        <v>1143.2887000000001</v>
      </c>
      <c r="F76" s="71">
        <f>+GBA!$S77</f>
        <v>1177.811835991788</v>
      </c>
      <c r="G76" s="179">
        <f>+[1]IPCse!$DE78</f>
        <v>1183.1413507032494</v>
      </c>
      <c r="H76" s="71">
        <f>+PAM!$P77</f>
        <v>1159.0399</v>
      </c>
      <c r="I76" s="71">
        <f>+PAM!$S77</f>
        <v>1170.9733463757507</v>
      </c>
      <c r="J76" s="179">
        <f>+[1]IPCse!$DF78</f>
        <v>1174.4125073351388</v>
      </c>
      <c r="K76" s="71">
        <f>+NOA!$P77</f>
        <v>1157.9242999999999</v>
      </c>
      <c r="L76" s="71">
        <f>+NOA!$S77</f>
        <v>1181.707221349993</v>
      </c>
      <c r="M76" s="179">
        <f>+[1]IPCse!$DG78</f>
        <v>1184.4014197857905</v>
      </c>
      <c r="N76" s="71">
        <f>+NEA!$P77</f>
        <v>1191.5862999999999</v>
      </c>
      <c r="O76" s="71">
        <f>+NEA!$S77</f>
        <v>1194.1867248146111</v>
      </c>
      <c r="P76" s="179">
        <f>+[1]IPCse!$DH78</f>
        <v>1187.8755783765339</v>
      </c>
      <c r="Q76" s="71">
        <f>+CUY!$P77</f>
        <v>1193.6664000000001</v>
      </c>
      <c r="R76" s="71">
        <f>+CUY!$S77</f>
        <v>1183.1376278085265</v>
      </c>
      <c r="S76" s="179">
        <f>+[1]IPCse!$DI78</f>
        <v>1189.43296315011</v>
      </c>
      <c r="T76" s="71">
        <f>+PAT!$P77</f>
        <v>1123.6996999999999</v>
      </c>
      <c r="U76" s="71">
        <f>+PAT!$S77</f>
        <v>1123.5206004223865</v>
      </c>
      <c r="V76" s="179">
        <f>+[1]IPCse!$DJ78</f>
        <v>1126.1479131145104</v>
      </c>
      <c r="X76" s="164">
        <f t="shared" si="74"/>
        <v>5.2510802683153113E-2</v>
      </c>
      <c r="Y76" s="164">
        <f t="shared" si="75"/>
        <v>5.1526394220669403E-2</v>
      </c>
      <c r="Z76" s="181">
        <f t="shared" si="76"/>
        <v>4.6736064349449213E-2</v>
      </c>
      <c r="AA76" s="164">
        <f t="shared" si="77"/>
        <v>5.6103745090080537E-2</v>
      </c>
      <c r="AB76" s="164">
        <f t="shared" si="78"/>
        <v>5.5701335135262653E-2</v>
      </c>
      <c r="AC76" s="181">
        <f t="shared" si="79"/>
        <v>5.2395979057688891E-2</v>
      </c>
      <c r="AD76" s="164">
        <f t="shared" si="80"/>
        <v>5.1133003469707727E-2</v>
      </c>
      <c r="AE76" s="164">
        <f t="shared" si="81"/>
        <v>4.9301066953328032E-2</v>
      </c>
      <c r="AF76" s="181">
        <f t="shared" si="82"/>
        <v>4.4848881129879281E-2</v>
      </c>
      <c r="AG76" s="164">
        <f t="shared" si="83"/>
        <v>4.7972967408172362E-2</v>
      </c>
      <c r="AH76" s="164">
        <f t="shared" si="84"/>
        <v>4.5688925137111758E-2</v>
      </c>
      <c r="AI76" s="181">
        <f t="shared" si="85"/>
        <v>3.8243895244584492E-2</v>
      </c>
      <c r="AJ76" s="164">
        <f t="shared" si="86"/>
        <v>4.7903346953477755E-2</v>
      </c>
      <c r="AK76" s="164">
        <f t="shared" si="87"/>
        <v>4.6669597442043687E-2</v>
      </c>
      <c r="AL76" s="181">
        <f t="shared" si="88"/>
        <v>3.2810795973185147E-2</v>
      </c>
      <c r="AM76" s="164">
        <f t="shared" si="89"/>
        <v>4.9390155024352955E-2</v>
      </c>
      <c r="AN76" s="164">
        <f t="shared" si="90"/>
        <v>4.4833640087033721E-2</v>
      </c>
      <c r="AO76" s="181">
        <f t="shared" si="91"/>
        <v>3.8842505290989982E-2</v>
      </c>
      <c r="AP76" s="164">
        <f t="shared" si="92"/>
        <v>4.3084787861634721E-2</v>
      </c>
      <c r="AQ76" s="164">
        <f t="shared" si="93"/>
        <v>4.4218034058552513E-2</v>
      </c>
      <c r="AR76" s="181">
        <f t="shared" si="94"/>
        <v>4.1471324699415835E-2</v>
      </c>
      <c r="AT76" s="24">
        <f t="shared" si="60"/>
        <v>5.2510802683153113E-2</v>
      </c>
      <c r="AU76" s="24">
        <f t="shared" si="61"/>
        <v>4.6736064349449213E-2</v>
      </c>
      <c r="AV76" s="24">
        <f t="shared" si="95"/>
        <v>5.7747383337038993E-3</v>
      </c>
      <c r="AW76" s="24">
        <f t="shared" si="62"/>
        <v>5.6103745090080537E-2</v>
      </c>
      <c r="AX76" s="24">
        <f t="shared" si="63"/>
        <v>5.2395979057688891E-2</v>
      </c>
      <c r="AY76" s="24">
        <f t="shared" si="96"/>
        <v>3.7077660323916461E-3</v>
      </c>
      <c r="AZ76" s="24">
        <f t="shared" si="64"/>
        <v>5.1133003469707727E-2</v>
      </c>
      <c r="BA76" s="24">
        <f t="shared" si="65"/>
        <v>4.4848881129879281E-2</v>
      </c>
      <c r="BB76" s="24">
        <f t="shared" si="97"/>
        <v>6.2841223398284463E-3</v>
      </c>
      <c r="BC76" s="24">
        <f t="shared" si="66"/>
        <v>4.7972967408172362E-2</v>
      </c>
      <c r="BD76" s="24">
        <f t="shared" si="67"/>
        <v>3.8243895244584492E-2</v>
      </c>
      <c r="BE76" s="24">
        <f t="shared" si="98"/>
        <v>9.7290721635878707E-3</v>
      </c>
      <c r="BF76" s="24">
        <f t="shared" si="68"/>
        <v>4.7903346953477755E-2</v>
      </c>
      <c r="BG76" s="24">
        <f t="shared" si="69"/>
        <v>3.2810795973185147E-2</v>
      </c>
      <c r="BH76" s="24">
        <f t="shared" si="99"/>
        <v>1.5092550980292607E-2</v>
      </c>
      <c r="BI76" s="24">
        <f t="shared" si="70"/>
        <v>4.9390155024352955E-2</v>
      </c>
      <c r="BJ76" s="24">
        <f t="shared" si="71"/>
        <v>3.8842505290989982E-2</v>
      </c>
      <c r="BK76" s="24">
        <f t="shared" si="100"/>
        <v>1.0547649733362974E-2</v>
      </c>
      <c r="BL76" s="24">
        <f t="shared" si="72"/>
        <v>4.4218034058552513E-2</v>
      </c>
      <c r="BM76" s="24">
        <f t="shared" si="73"/>
        <v>4.1471324699415835E-2</v>
      </c>
      <c r="BN76" s="24">
        <f t="shared" si="101"/>
        <v>2.7467093591366787E-3</v>
      </c>
    </row>
    <row r="77" spans="1:66" x14ac:dyDescent="0.25">
      <c r="A77" s="35">
        <f>+NAC!A78</f>
        <v>44927</v>
      </c>
      <c r="B77" s="71">
        <f>+NAC!P78</f>
        <v>1215.3181999999999</v>
      </c>
      <c r="C77" s="71">
        <f>+NAC!S78</f>
        <v>1245.2702294433132</v>
      </c>
      <c r="D77" s="179">
        <f>+[1]IPCse!$DK79</f>
        <v>1244.3416970887106</v>
      </c>
      <c r="E77" s="71">
        <f>+GBA!$P78</f>
        <v>1206.5220999999999</v>
      </c>
      <c r="F77" s="71">
        <f>+GBA!$S78</f>
        <v>1247.2009709886297</v>
      </c>
      <c r="G77" s="179">
        <f>+[1]IPCse!$DE79</f>
        <v>1250.452802957202</v>
      </c>
      <c r="H77" s="71">
        <f>+PAM!$P78</f>
        <v>1218.4204999999999</v>
      </c>
      <c r="I77" s="71">
        <f>+PAM!$S78</f>
        <v>1242.3918324937767</v>
      </c>
      <c r="J77" s="179">
        <f>+[1]IPCse!$DF79</f>
        <v>1238.8179921476155</v>
      </c>
      <c r="K77" s="71">
        <f>+NOA!$P78</f>
        <v>1220.6357</v>
      </c>
      <c r="L77" s="71">
        <f>+NOA!$S78</f>
        <v>1260.2981946625016</v>
      </c>
      <c r="M77" s="179">
        <f>+[1]IPCse!$DG79</f>
        <v>1256.7934818831366</v>
      </c>
      <c r="N77" s="71">
        <f>+NEA!$P78</f>
        <v>1249.9364</v>
      </c>
      <c r="O77" s="71">
        <f>+NEA!$S78</f>
        <v>1266.9801104366932</v>
      </c>
      <c r="P77" s="179">
        <f>+[1]IPCse!$DH79</f>
        <v>1254.6022195586461</v>
      </c>
      <c r="Q77" s="71">
        <f>+CUY!$P78</f>
        <v>1259.7424000000001</v>
      </c>
      <c r="R77" s="71">
        <f>+CUY!$S78</f>
        <v>1257.6113108900522</v>
      </c>
      <c r="S77" s="179">
        <f>+[1]IPCse!$DI79</f>
        <v>1255.511645102994</v>
      </c>
      <c r="T77" s="71">
        <f>+PAT!$P78</f>
        <v>1185.3976</v>
      </c>
      <c r="U77" s="71">
        <f>+PAT!$S78</f>
        <v>1187.9815806154775</v>
      </c>
      <c r="V77" s="179">
        <f>+[1]IPCse!$DJ79</f>
        <v>1184.4005168592769</v>
      </c>
      <c r="X77" s="164">
        <f t="shared" si="74"/>
        <v>5.3521433461187762E-2</v>
      </c>
      <c r="Y77" s="164">
        <f t="shared" si="75"/>
        <v>6.0263060568407134E-2</v>
      </c>
      <c r="Z77" s="181">
        <f t="shared" si="76"/>
        <v>5.6157218718123181E-2</v>
      </c>
      <c r="AA77" s="164">
        <f t="shared" si="77"/>
        <v>5.5308339879507118E-2</v>
      </c>
      <c r="AB77" s="164">
        <f t="shared" si="78"/>
        <v>5.891359967393428E-2</v>
      </c>
      <c r="AC77" s="181">
        <f t="shared" si="79"/>
        <v>5.6892147513856406E-2</v>
      </c>
      <c r="AD77" s="164">
        <f t="shared" si="80"/>
        <v>5.1232576203804614E-2</v>
      </c>
      <c r="AE77" s="164">
        <f t="shared" si="81"/>
        <v>6.0990701743187881E-2</v>
      </c>
      <c r="AF77" s="181">
        <f t="shared" si="82"/>
        <v>5.4840598520718542E-2</v>
      </c>
      <c r="AG77" s="164">
        <f t="shared" si="83"/>
        <v>5.4158462690523157E-2</v>
      </c>
      <c r="AH77" s="164">
        <f t="shared" si="84"/>
        <v>6.650629859291679E-2</v>
      </c>
      <c r="AI77" s="181">
        <f t="shared" si="85"/>
        <v>6.11212219843833E-2</v>
      </c>
      <c r="AJ77" s="164">
        <f t="shared" si="86"/>
        <v>4.8968421338849044E-2</v>
      </c>
      <c r="AK77" s="164">
        <f t="shared" si="87"/>
        <v>6.0956451875968209E-2</v>
      </c>
      <c r="AL77" s="181">
        <f t="shared" si="88"/>
        <v>5.6173089502612239E-2</v>
      </c>
      <c r="AM77" s="164">
        <f t="shared" si="89"/>
        <v>5.5355499660541652E-2</v>
      </c>
      <c r="AN77" s="164">
        <f t="shared" si="90"/>
        <v>6.2945917136850715E-2</v>
      </c>
      <c r="AO77" s="181">
        <f t="shared" si="91"/>
        <v>5.5554776099260073E-2</v>
      </c>
      <c r="AP77" s="164">
        <f t="shared" si="92"/>
        <v>5.4906039398248563E-2</v>
      </c>
      <c r="AQ77" s="164">
        <f t="shared" si="93"/>
        <v>5.7374097251850165E-2</v>
      </c>
      <c r="AR77" s="181">
        <f t="shared" si="94"/>
        <v>5.1727311365041828E-2</v>
      </c>
      <c r="AT77" s="24">
        <f t="shared" si="60"/>
        <v>6.0263060568407134E-2</v>
      </c>
      <c r="AU77" s="24">
        <f t="shared" si="61"/>
        <v>5.3521433461187762E-2</v>
      </c>
      <c r="AV77" s="24">
        <f t="shared" si="95"/>
        <v>6.7416271072193723E-3</v>
      </c>
      <c r="AW77" s="24">
        <f t="shared" si="62"/>
        <v>5.891359967393428E-2</v>
      </c>
      <c r="AX77" s="24">
        <f t="shared" si="63"/>
        <v>5.5308339879507118E-2</v>
      </c>
      <c r="AY77" s="24">
        <f t="shared" si="96"/>
        <v>3.6052597944271625E-3</v>
      </c>
      <c r="AZ77" s="24">
        <f t="shared" si="64"/>
        <v>6.0990701743187881E-2</v>
      </c>
      <c r="BA77" s="24">
        <f t="shared" si="65"/>
        <v>5.1232576203804614E-2</v>
      </c>
      <c r="BB77" s="24">
        <f t="shared" si="97"/>
        <v>9.7581255393832667E-3</v>
      </c>
      <c r="BC77" s="24">
        <f t="shared" si="66"/>
        <v>6.650629859291679E-2</v>
      </c>
      <c r="BD77" s="24">
        <f t="shared" si="67"/>
        <v>5.4158462690523157E-2</v>
      </c>
      <c r="BE77" s="24">
        <f t="shared" si="98"/>
        <v>1.2347835902393633E-2</v>
      </c>
      <c r="BF77" s="24">
        <f t="shared" si="68"/>
        <v>6.0956451875968209E-2</v>
      </c>
      <c r="BG77" s="24">
        <f t="shared" si="69"/>
        <v>4.8968421338849044E-2</v>
      </c>
      <c r="BH77" s="24">
        <f t="shared" si="99"/>
        <v>1.1988030537119165E-2</v>
      </c>
      <c r="BI77" s="24">
        <f t="shared" si="70"/>
        <v>6.2945917136850715E-2</v>
      </c>
      <c r="BJ77" s="24">
        <f t="shared" si="71"/>
        <v>5.5355499660541652E-2</v>
      </c>
      <c r="BK77" s="24">
        <f t="shared" si="100"/>
        <v>7.5904174763090637E-3</v>
      </c>
      <c r="BL77" s="24">
        <f t="shared" si="72"/>
        <v>5.7374097251850165E-2</v>
      </c>
      <c r="BM77" s="24">
        <f t="shared" si="73"/>
        <v>5.1727311365041828E-2</v>
      </c>
      <c r="BN77" s="24">
        <f t="shared" si="101"/>
        <v>5.6467858868083365E-3</v>
      </c>
    </row>
    <row r="78" spans="1:66" x14ac:dyDescent="0.25">
      <c r="A78" s="35">
        <f>+NAC!A79</f>
        <v>44958</v>
      </c>
      <c r="B78" s="71">
        <f>+NAC!P79</f>
        <v>1308.7788</v>
      </c>
      <c r="C78" s="71">
        <f>+NAC!S79</f>
        <v>1336.6953003958745</v>
      </c>
      <c r="D78" s="179">
        <f>+[1]IPCse!$DK80</f>
        <v>1331.4011145615657</v>
      </c>
      <c r="E78" s="71">
        <f>+GBA!$P79</f>
        <v>1297.0224000000001</v>
      </c>
      <c r="F78" s="71">
        <f>+GBA!$S79</f>
        <v>1341.1868110707519</v>
      </c>
      <c r="G78" s="179">
        <f>+[1]IPCse!$DE80</f>
        <v>1339.659867167454</v>
      </c>
      <c r="H78" s="71">
        <f>+PAM!$P79</f>
        <v>1309.9952000000001</v>
      </c>
      <c r="I78" s="71">
        <f>+PAM!$S79</f>
        <v>1326.9210880070293</v>
      </c>
      <c r="J78" s="179">
        <f>+[1]IPCse!$DF80</f>
        <v>1321.212569224647</v>
      </c>
      <c r="K78" s="71">
        <f>+NOA!$P79</f>
        <v>1332.5231000000001</v>
      </c>
      <c r="L78" s="71">
        <f>+NOA!$S79</f>
        <v>1363.4081115442073</v>
      </c>
      <c r="M78" s="179">
        <f>+[1]IPCse!$DG80</f>
        <v>1354.0216193362662</v>
      </c>
      <c r="N78" s="71">
        <f>+NEA!$P79</f>
        <v>1361.1439</v>
      </c>
      <c r="O78" s="71">
        <f>+NEA!$S79</f>
        <v>1371.5452544630593</v>
      </c>
      <c r="P78" s="179">
        <f>+[1]IPCse!$DH80</f>
        <v>1357.0067008162266</v>
      </c>
      <c r="Q78" s="71">
        <f>+CUY!$P79</f>
        <v>1363.9280000000001</v>
      </c>
      <c r="R78" s="71">
        <f>+CUY!$S79</f>
        <v>1353.7786603739714</v>
      </c>
      <c r="S78" s="179">
        <f>+[1]IPCse!$DI80</f>
        <v>1342.7571513649555</v>
      </c>
      <c r="T78" s="71">
        <f>+PAT!$P79</f>
        <v>1264.2391</v>
      </c>
      <c r="U78" s="71">
        <f>+PAT!$S79</f>
        <v>1263.8161820938303</v>
      </c>
      <c r="V78" s="179">
        <f>+[1]IPCse!$DJ80</f>
        <v>1254.7038166762745</v>
      </c>
      <c r="X78" s="164">
        <f t="shared" si="74"/>
        <v>7.6902164387894656E-2</v>
      </c>
      <c r="Y78" s="164">
        <f t="shared" si="75"/>
        <v>7.3417856454684571E-2</v>
      </c>
      <c r="Z78" s="181">
        <f t="shared" si="76"/>
        <v>6.9964237055256895E-2</v>
      </c>
      <c r="AA78" s="164">
        <f t="shared" si="77"/>
        <v>7.5009235222463166E-2</v>
      </c>
      <c r="AB78" s="164">
        <f t="shared" si="78"/>
        <v>7.5357414136409506E-2</v>
      </c>
      <c r="AC78" s="181">
        <f t="shared" si="79"/>
        <v>7.133980906699211E-2</v>
      </c>
      <c r="AD78" s="164">
        <f t="shared" si="80"/>
        <v>7.5158535169098206E-2</v>
      </c>
      <c r="AE78" s="164">
        <f t="shared" si="81"/>
        <v>6.8037517071874332E-2</v>
      </c>
      <c r="AF78" s="181">
        <f t="shared" si="82"/>
        <v>6.6510639657559656E-2</v>
      </c>
      <c r="AG78" s="164">
        <f t="shared" si="83"/>
        <v>9.166322105768332E-2</v>
      </c>
      <c r="AH78" s="164">
        <f t="shared" si="84"/>
        <v>8.1813905088801375E-2</v>
      </c>
      <c r="AI78" s="181">
        <f t="shared" si="85"/>
        <v>7.7362063739737419E-2</v>
      </c>
      <c r="AJ78" s="164">
        <f t="shared" si="86"/>
        <v>8.8970526820404627E-2</v>
      </c>
      <c r="AK78" s="164">
        <f t="shared" si="87"/>
        <v>8.2531006734056334E-2</v>
      </c>
      <c r="AL78" s="181">
        <f t="shared" si="88"/>
        <v>8.1623067185075726E-2</v>
      </c>
      <c r="AM78" s="164">
        <f t="shared" si="89"/>
        <v>8.2703892478335206E-2</v>
      </c>
      <c r="AN78" s="164">
        <f t="shared" si="90"/>
        <v>7.6468260623275164E-2</v>
      </c>
      <c r="AO78" s="181">
        <f t="shared" si="91"/>
        <v>6.9490001627825926E-2</v>
      </c>
      <c r="AP78" s="164">
        <f t="shared" si="92"/>
        <v>6.6510595263563843E-2</v>
      </c>
      <c r="AQ78" s="164">
        <f t="shared" si="93"/>
        <v>6.3834829357424905E-2</v>
      </c>
      <c r="AR78" s="181">
        <f t="shared" si="94"/>
        <v>5.9357707816122707E-2</v>
      </c>
      <c r="AT78" s="24">
        <f t="shared" si="60"/>
        <v>7.6902164387894656E-2</v>
      </c>
      <c r="AU78" s="24">
        <f t="shared" si="61"/>
        <v>6.9964237055256895E-2</v>
      </c>
      <c r="AV78" s="24">
        <f t="shared" si="95"/>
        <v>6.9379273326377611E-3</v>
      </c>
      <c r="AW78" s="24">
        <f t="shared" si="62"/>
        <v>7.5357414136409506E-2</v>
      </c>
      <c r="AX78" s="24">
        <f t="shared" si="63"/>
        <v>7.133980906699211E-2</v>
      </c>
      <c r="AY78" s="24">
        <f t="shared" si="96"/>
        <v>4.0176050694173959E-3</v>
      </c>
      <c r="AZ78" s="24">
        <f t="shared" si="64"/>
        <v>7.5158535169098206E-2</v>
      </c>
      <c r="BA78" s="24">
        <f t="shared" si="65"/>
        <v>6.6510639657559656E-2</v>
      </c>
      <c r="BB78" s="24">
        <f t="shared" si="97"/>
        <v>8.6478955115385503E-3</v>
      </c>
      <c r="BC78" s="24">
        <f t="shared" si="66"/>
        <v>9.166322105768332E-2</v>
      </c>
      <c r="BD78" s="24">
        <f t="shared" si="67"/>
        <v>7.7362063739737419E-2</v>
      </c>
      <c r="BE78" s="24">
        <f t="shared" si="98"/>
        <v>1.4301157317945901E-2</v>
      </c>
      <c r="BF78" s="24">
        <f t="shared" si="68"/>
        <v>8.8970526820404627E-2</v>
      </c>
      <c r="BG78" s="24">
        <f t="shared" si="69"/>
        <v>8.1623067185075726E-2</v>
      </c>
      <c r="BH78" s="24">
        <f t="shared" si="99"/>
        <v>7.3474596353289012E-3</v>
      </c>
      <c r="BI78" s="24">
        <f t="shared" si="70"/>
        <v>8.2703892478335206E-2</v>
      </c>
      <c r="BJ78" s="24">
        <f t="shared" si="71"/>
        <v>6.9490001627825926E-2</v>
      </c>
      <c r="BK78" s="24">
        <f t="shared" si="100"/>
        <v>1.321389085050928E-2</v>
      </c>
      <c r="BL78" s="24">
        <f t="shared" si="72"/>
        <v>6.6510595263563843E-2</v>
      </c>
      <c r="BM78" s="24">
        <f t="shared" si="73"/>
        <v>5.9357707816122707E-2</v>
      </c>
      <c r="BN78" s="24">
        <f t="shared" si="101"/>
        <v>7.1528874474411364E-3</v>
      </c>
    </row>
    <row r="79" spans="1:66" x14ac:dyDescent="0.25">
      <c r="A79" s="35">
        <f>+NAC!A80</f>
        <v>44986</v>
      </c>
      <c r="B79" s="71">
        <f>+NAC!P80</f>
        <v>1403.1433999999999</v>
      </c>
      <c r="C79" s="71">
        <f>+NAC!S80</f>
        <v>1445.7882336284852</v>
      </c>
      <c r="D79" s="179">
        <f>+[1]IPCse!$DK81</f>
        <v>1423.3183422852221</v>
      </c>
      <c r="E79" s="71">
        <f>+GBA!$P80</f>
        <v>1385.6929</v>
      </c>
      <c r="F79" s="71">
        <f>+GBA!$S80</f>
        <v>1451.1527670720154</v>
      </c>
      <c r="G79" s="179">
        <f>+[1]IPCse!$DE81</f>
        <v>1429.0855534094796</v>
      </c>
      <c r="H79" s="71">
        <f>+PAM!$P80</f>
        <v>1408.7382</v>
      </c>
      <c r="I79" s="71">
        <f>+PAM!$S80</f>
        <v>1437.9981485722656</v>
      </c>
      <c r="J79" s="179">
        <f>+[1]IPCse!$DF81</f>
        <v>1416.306954988193</v>
      </c>
      <c r="K79" s="71">
        <f>+NOA!$P80</f>
        <v>1438.1088</v>
      </c>
      <c r="L79" s="71">
        <f>+NOA!$S80</f>
        <v>1463.4257533885645</v>
      </c>
      <c r="M79" s="179">
        <f>+[1]IPCse!$DG81</f>
        <v>1445.7766837031913</v>
      </c>
      <c r="N79" s="71">
        <f>+NEA!$P80</f>
        <v>1451.7759000000001</v>
      </c>
      <c r="O79" s="71">
        <f>+NEA!$S80</f>
        <v>1460.3429509887392</v>
      </c>
      <c r="P79" s="179">
        <f>+[1]IPCse!$DH81</f>
        <v>1441.1651248697469</v>
      </c>
      <c r="Q79" s="71">
        <f>+CUY!$P80</f>
        <v>1476.7791999999999</v>
      </c>
      <c r="R79" s="71">
        <f>+CUY!$S80</f>
        <v>1470.6386728795808</v>
      </c>
      <c r="S79" s="179">
        <f>+[1]IPCse!$DI81</f>
        <v>1446.6771209789658</v>
      </c>
      <c r="T79" s="71">
        <f>+PAT!$P80</f>
        <v>1347.8468</v>
      </c>
      <c r="U79" s="71">
        <f>+PAT!$S80</f>
        <v>1357.1462930457083</v>
      </c>
      <c r="V79" s="179">
        <f>+[1]IPCse!$DJ81</f>
        <v>1341.5015280006253</v>
      </c>
      <c r="X79" s="164">
        <f t="shared" si="74"/>
        <v>7.2101259586417443E-2</v>
      </c>
      <c r="Y79" s="164">
        <f t="shared" si="75"/>
        <v>8.1613912460305471E-2</v>
      </c>
      <c r="Z79" s="181">
        <f t="shared" si="76"/>
        <v>6.9037968136240524E-2</v>
      </c>
      <c r="AA79" s="164">
        <f t="shared" si="77"/>
        <v>6.8364663555540606E-2</v>
      </c>
      <c r="AB79" s="164">
        <f t="shared" si="78"/>
        <v>8.1991528020970428E-2</v>
      </c>
      <c r="AC79" s="181">
        <f t="shared" si="79"/>
        <v>6.6752530574126556E-2</v>
      </c>
      <c r="AD79" s="164">
        <f t="shared" si="80"/>
        <v>7.5376612066975435E-2</v>
      </c>
      <c r="AE79" s="164">
        <f t="shared" si="81"/>
        <v>8.3710374014831945E-2</v>
      </c>
      <c r="AF79" s="181">
        <f t="shared" si="82"/>
        <v>7.1975084084578533E-2</v>
      </c>
      <c r="AG79" s="164">
        <f t="shared" si="83"/>
        <v>7.923742560260294E-2</v>
      </c>
      <c r="AH79" s="164">
        <f t="shared" si="84"/>
        <v>7.3358549797005734E-2</v>
      </c>
      <c r="AI79" s="181">
        <f t="shared" si="85"/>
        <v>6.7764844413564784E-2</v>
      </c>
      <c r="AJ79" s="164">
        <f t="shared" si="86"/>
        <v>6.6585171487011818E-2</v>
      </c>
      <c r="AK79" s="164">
        <f t="shared" si="87"/>
        <v>6.474281197556464E-2</v>
      </c>
      <c r="AL79" s="181">
        <f t="shared" si="88"/>
        <v>6.201769232451082E-2</v>
      </c>
      <c r="AM79" s="164">
        <f t="shared" si="89"/>
        <v>8.2739851370453366E-2</v>
      </c>
      <c r="AN79" s="164">
        <f t="shared" si="90"/>
        <v>8.6321358081776545E-2</v>
      </c>
      <c r="AO79" s="181">
        <f t="shared" si="91"/>
        <v>7.739297423094893E-2</v>
      </c>
      <c r="AP79" s="164">
        <f t="shared" si="92"/>
        <v>6.6132822501692834E-2</v>
      </c>
      <c r="AQ79" s="164">
        <f t="shared" si="93"/>
        <v>7.3847852460041441E-2</v>
      </c>
      <c r="AR79" s="181">
        <f t="shared" si="94"/>
        <v>6.9177849123212898E-2</v>
      </c>
      <c r="AT79" s="24">
        <f t="shared" si="60"/>
        <v>8.1613912460305471E-2</v>
      </c>
      <c r="AU79" s="24">
        <f t="shared" si="61"/>
        <v>6.9037968136240524E-2</v>
      </c>
      <c r="AV79" s="24">
        <f t="shared" si="95"/>
        <v>1.2575944324064947E-2</v>
      </c>
      <c r="AW79" s="24">
        <f t="shared" si="62"/>
        <v>8.1991528020970428E-2</v>
      </c>
      <c r="AX79" s="24">
        <f t="shared" si="63"/>
        <v>6.6752530574126556E-2</v>
      </c>
      <c r="AY79" s="24">
        <f t="shared" si="96"/>
        <v>1.5238997446843872E-2</v>
      </c>
      <c r="AZ79" s="24">
        <f t="shared" si="64"/>
        <v>8.3710374014831945E-2</v>
      </c>
      <c r="BA79" s="24">
        <f t="shared" si="65"/>
        <v>7.1975084084578533E-2</v>
      </c>
      <c r="BB79" s="24">
        <f t="shared" si="97"/>
        <v>1.1735289930253412E-2</v>
      </c>
      <c r="BC79" s="24">
        <f t="shared" si="66"/>
        <v>7.923742560260294E-2</v>
      </c>
      <c r="BD79" s="24">
        <f t="shared" si="67"/>
        <v>6.7764844413564784E-2</v>
      </c>
      <c r="BE79" s="24">
        <f t="shared" si="98"/>
        <v>1.1472581189038156E-2</v>
      </c>
      <c r="BF79" s="24">
        <f t="shared" si="68"/>
        <v>6.6585171487011818E-2</v>
      </c>
      <c r="BG79" s="24">
        <f t="shared" si="69"/>
        <v>6.201769232451082E-2</v>
      </c>
      <c r="BH79" s="24">
        <f t="shared" si="99"/>
        <v>4.5674791625009981E-3</v>
      </c>
      <c r="BI79" s="24">
        <f t="shared" si="70"/>
        <v>8.6321358081776545E-2</v>
      </c>
      <c r="BJ79" s="24">
        <f t="shared" si="71"/>
        <v>7.739297423094893E-2</v>
      </c>
      <c r="BK79" s="24">
        <f t="shared" si="100"/>
        <v>8.9283838508276148E-3</v>
      </c>
      <c r="BL79" s="24">
        <f t="shared" si="72"/>
        <v>7.3847852460041441E-2</v>
      </c>
      <c r="BM79" s="24">
        <f t="shared" si="73"/>
        <v>6.6132822501692834E-2</v>
      </c>
      <c r="BN79" s="24">
        <f t="shared" si="101"/>
        <v>7.7150299583486071E-3</v>
      </c>
    </row>
    <row r="80" spans="1:66" x14ac:dyDescent="0.25">
      <c r="A80" s="35">
        <f>+NAC!A81</f>
        <v>45017</v>
      </c>
      <c r="B80" s="71">
        <f>+NAC!P81</f>
        <v>1521.0163</v>
      </c>
      <c r="C80" s="71">
        <f>+NAC!S81</f>
        <v>1581.9696976759742</v>
      </c>
      <c r="D80" s="179">
        <f>+[1]IPCse!$DK82</f>
        <v>1552.8981376401725</v>
      </c>
      <c r="E80" s="71">
        <f>+GBA!$P81</f>
        <v>1502.3118999999999</v>
      </c>
      <c r="F80" s="71">
        <f>+GBA!$S81</f>
        <v>1587.1431163139612</v>
      </c>
      <c r="G80" s="179">
        <f>+[1]IPCse!$DE82</f>
        <v>1558.0090186411505</v>
      </c>
      <c r="H80" s="71">
        <f>+PAM!$P81</f>
        <v>1528.8988999999999</v>
      </c>
      <c r="I80" s="71">
        <f>+PAM!$S81</f>
        <v>1578.3167969541664</v>
      </c>
      <c r="J80" s="179">
        <f>+[1]IPCse!$DF82</f>
        <v>1551.9968227168149</v>
      </c>
      <c r="K80" s="71">
        <f>+NOA!$P81</f>
        <v>1553.9725000000001</v>
      </c>
      <c r="L80" s="71">
        <f>+NOA!$S81</f>
        <v>1587.6845039114494</v>
      </c>
      <c r="M80" s="179">
        <f>+[1]IPCse!$DG82</f>
        <v>1561.1901461834227</v>
      </c>
      <c r="N80" s="71">
        <f>+NEA!$P81</f>
        <v>1581.9495999999999</v>
      </c>
      <c r="O80" s="71">
        <f>+NEA!$S81</f>
        <v>1596.9323292502058</v>
      </c>
      <c r="P80" s="179">
        <f>+[1]IPCse!$DH82</f>
        <v>1573.4376496810717</v>
      </c>
      <c r="Q80" s="71">
        <f>+CUY!$P81</f>
        <v>1587.1067</v>
      </c>
      <c r="R80" s="71">
        <f>+CUY!$S81</f>
        <v>1590.4877907404634</v>
      </c>
      <c r="S80" s="179">
        <f>+[1]IPCse!$DI82</f>
        <v>1563.5816929937289</v>
      </c>
      <c r="T80" s="71">
        <f>+PAT!$P81</f>
        <v>1460.1668999999999</v>
      </c>
      <c r="U80" s="71">
        <f>+PAT!$S81</f>
        <v>1478.0551692713834</v>
      </c>
      <c r="V80" s="179">
        <f>+[1]IPCse!$DJ82</f>
        <v>1464.8215223453089</v>
      </c>
      <c r="X80" s="164">
        <f t="shared" si="74"/>
        <v>8.4006310402771511E-2</v>
      </c>
      <c r="Y80" s="164">
        <f t="shared" si="75"/>
        <v>9.4191846966215298E-2</v>
      </c>
      <c r="Z80" s="181">
        <f t="shared" si="76"/>
        <v>9.1040627739611857E-2</v>
      </c>
      <c r="AA80" s="164">
        <f t="shared" si="77"/>
        <v>8.4159340067341049E-2</v>
      </c>
      <c r="AB80" s="164">
        <f t="shared" si="78"/>
        <v>9.3711945652925843E-2</v>
      </c>
      <c r="AC80" s="181">
        <f t="shared" si="79"/>
        <v>9.0213958796300453E-2</v>
      </c>
      <c r="AD80" s="164">
        <f t="shared" si="80"/>
        <v>8.5296686069846084E-2</v>
      </c>
      <c r="AE80" s="164">
        <f t="shared" si="81"/>
        <v>9.757915788780247E-2</v>
      </c>
      <c r="AF80" s="181">
        <f t="shared" si="82"/>
        <v>9.5805409449361223E-2</v>
      </c>
      <c r="AG80" s="164">
        <f t="shared" si="83"/>
        <v>8.0566713728474681E-2</v>
      </c>
      <c r="AH80" s="164">
        <f t="shared" si="84"/>
        <v>8.4909501035610013E-2</v>
      </c>
      <c r="AI80" s="181">
        <f t="shared" si="85"/>
        <v>7.982800095005893E-2</v>
      </c>
      <c r="AJ80" s="164">
        <f t="shared" si="86"/>
        <v>8.9665147355042718E-2</v>
      </c>
      <c r="AK80" s="164">
        <f t="shared" si="87"/>
        <v>9.3532398104833936E-2</v>
      </c>
      <c r="AL80" s="181">
        <f t="shared" si="88"/>
        <v>9.1781658138084365E-2</v>
      </c>
      <c r="AM80" s="164">
        <f t="shared" si="89"/>
        <v>7.4708189281105897E-2</v>
      </c>
      <c r="AN80" s="164">
        <f t="shared" si="90"/>
        <v>8.1494605079446503E-2</v>
      </c>
      <c r="AO80" s="181">
        <f t="shared" si="91"/>
        <v>8.0809028026691765E-2</v>
      </c>
      <c r="AP80" s="164">
        <f t="shared" si="92"/>
        <v>8.3332987102094913E-2</v>
      </c>
      <c r="AQ80" s="164">
        <f t="shared" si="93"/>
        <v>8.9090525351052108E-2</v>
      </c>
      <c r="AR80" s="181">
        <f t="shared" si="94"/>
        <v>9.1926838524351018E-2</v>
      </c>
      <c r="AT80" s="24">
        <f t="shared" si="60"/>
        <v>9.4191846966215298E-2</v>
      </c>
      <c r="AU80" s="24">
        <f t="shared" si="61"/>
        <v>8.4006310402771511E-2</v>
      </c>
      <c r="AV80" s="24">
        <f t="shared" si="95"/>
        <v>1.0185536563443787E-2</v>
      </c>
      <c r="AW80" s="24">
        <f t="shared" si="62"/>
        <v>9.3711945652925843E-2</v>
      </c>
      <c r="AX80" s="24">
        <f t="shared" si="63"/>
        <v>8.4159340067341049E-2</v>
      </c>
      <c r="AY80" s="24">
        <f t="shared" si="96"/>
        <v>9.5526055855847947E-3</v>
      </c>
      <c r="AZ80" s="24">
        <f t="shared" si="64"/>
        <v>9.757915788780247E-2</v>
      </c>
      <c r="BA80" s="24">
        <f t="shared" si="65"/>
        <v>8.5296686069846084E-2</v>
      </c>
      <c r="BB80" s="24">
        <f t="shared" si="97"/>
        <v>1.2282471817956386E-2</v>
      </c>
      <c r="BC80" s="24">
        <f t="shared" si="66"/>
        <v>8.4909501035610013E-2</v>
      </c>
      <c r="BD80" s="24">
        <f t="shared" si="67"/>
        <v>7.982800095005893E-2</v>
      </c>
      <c r="BE80" s="24">
        <f t="shared" si="98"/>
        <v>5.0815000855510828E-3</v>
      </c>
      <c r="BF80" s="24">
        <f t="shared" si="68"/>
        <v>9.3532398104833936E-2</v>
      </c>
      <c r="BG80" s="24">
        <f t="shared" si="69"/>
        <v>8.9665147355042718E-2</v>
      </c>
      <c r="BH80" s="24">
        <f t="shared" si="99"/>
        <v>3.8672507497912179E-3</v>
      </c>
      <c r="BI80" s="24">
        <f t="shared" si="70"/>
        <v>8.1494605079446503E-2</v>
      </c>
      <c r="BJ80" s="24">
        <f t="shared" si="71"/>
        <v>7.4708189281105897E-2</v>
      </c>
      <c r="BK80" s="24">
        <f t="shared" si="100"/>
        <v>6.7864157983406059E-3</v>
      </c>
      <c r="BL80" s="24">
        <f t="shared" si="72"/>
        <v>9.1926838524351018E-2</v>
      </c>
      <c r="BM80" s="24">
        <f t="shared" si="73"/>
        <v>8.3332987102094913E-2</v>
      </c>
      <c r="BN80" s="24">
        <f t="shared" si="101"/>
        <v>8.5938514222561047E-3</v>
      </c>
    </row>
    <row r="81" spans="1:66" x14ac:dyDescent="0.25">
      <c r="A81" s="35">
        <f>+NAC!A82</f>
        <v>45047</v>
      </c>
      <c r="B81" s="71">
        <f>+NAC!P82</f>
        <v>1640.2911999999999</v>
      </c>
      <c r="C81" s="71">
        <f>+NAC!S82</f>
        <v>1696.8217119897106</v>
      </c>
      <c r="D81" s="179">
        <f>+[1]IPCse!$DK83</f>
        <v>1677.805877503544</v>
      </c>
      <c r="E81" s="71">
        <f>+GBA!$P82</f>
        <v>1621.0170000000001</v>
      </c>
      <c r="F81" s="71">
        <f>+GBA!$S82</f>
        <v>1705.9960654453571</v>
      </c>
      <c r="G81" s="179">
        <f>+[1]IPCse!$DE83</f>
        <v>1686.797872452976</v>
      </c>
      <c r="H81" s="71">
        <f>+PAM!$P82</f>
        <v>1651.7257</v>
      </c>
      <c r="I81" s="71">
        <f>+PAM!$S82</f>
        <v>1689.1436309708602</v>
      </c>
      <c r="J81" s="179">
        <f>+[1]IPCse!$DF83</f>
        <v>1671.2292704924166</v>
      </c>
      <c r="K81" s="71">
        <f>+NOA!$P82</f>
        <v>1675.7876000000001</v>
      </c>
      <c r="L81" s="71">
        <f>+NOA!$S82</f>
        <v>1713.6406030829819</v>
      </c>
      <c r="M81" s="179">
        <f>+[1]IPCse!$DG83</f>
        <v>1696.9508599069595</v>
      </c>
      <c r="N81" s="71">
        <f>+NEA!$P82</f>
        <v>1696.9755</v>
      </c>
      <c r="O81" s="71">
        <f>+NEA!$S82</f>
        <v>1705.7383806921173</v>
      </c>
      <c r="P81" s="179">
        <f>+[1]IPCse!$DH83</f>
        <v>1697.2654253803416</v>
      </c>
      <c r="Q81" s="71">
        <f>+CUY!$P82</f>
        <v>1700.15</v>
      </c>
      <c r="R81" s="71">
        <f>+CUY!$S82</f>
        <v>1700.5859174869108</v>
      </c>
      <c r="S81" s="179">
        <f>+[1]IPCse!$DI83</f>
        <v>1686.8070580184055</v>
      </c>
      <c r="T81" s="71">
        <f>+PAT!$P82</f>
        <v>1566.0125</v>
      </c>
      <c r="U81" s="71">
        <f>+PAT!$S82</f>
        <v>1586.6222985669031</v>
      </c>
      <c r="V81" s="179">
        <f>+[1]IPCse!$DJ83</f>
        <v>1580.8858828410655</v>
      </c>
      <c r="X81" s="164">
        <f t="shared" si="74"/>
        <v>7.8417897296695571E-2</v>
      </c>
      <c r="Y81" s="164">
        <f t="shared" si="75"/>
        <v>7.2600641138994115E-2</v>
      </c>
      <c r="Z81" s="181">
        <f t="shared" si="76"/>
        <v>8.0435243520341038E-2</v>
      </c>
      <c r="AA81" s="164">
        <f t="shared" si="77"/>
        <v>7.9014950224384206E-2</v>
      </c>
      <c r="AB81" s="164">
        <f t="shared" si="78"/>
        <v>7.4884834209169693E-2</v>
      </c>
      <c r="AC81" s="181">
        <f t="shared" si="79"/>
        <v>8.266245719434373E-2</v>
      </c>
      <c r="AD81" s="164">
        <f t="shared" si="80"/>
        <v>8.0336770469257246E-2</v>
      </c>
      <c r="AE81" s="164">
        <f t="shared" si="81"/>
        <v>7.0218370754570492E-2</v>
      </c>
      <c r="AF81" s="181">
        <f t="shared" si="82"/>
        <v>7.6825188061198313E-2</v>
      </c>
      <c r="AG81" s="164">
        <f t="shared" si="83"/>
        <v>7.8389482439361169E-2</v>
      </c>
      <c r="AH81" s="164">
        <f t="shared" si="84"/>
        <v>7.93332043370234E-2</v>
      </c>
      <c r="AI81" s="181">
        <f t="shared" si="85"/>
        <v>8.6959755706520037E-2</v>
      </c>
      <c r="AJ81" s="164">
        <f t="shared" si="86"/>
        <v>7.2711482085143553E-2</v>
      </c>
      <c r="AK81" s="164">
        <f t="shared" si="87"/>
        <v>6.8134415872836751E-2</v>
      </c>
      <c r="AL81" s="181">
        <f t="shared" si="88"/>
        <v>7.8698876771106319E-2</v>
      </c>
      <c r="AM81" s="164">
        <f t="shared" si="89"/>
        <v>7.1226024060007997E-2</v>
      </c>
      <c r="AN81" s="164">
        <f t="shared" si="90"/>
        <v>6.9222868221572753E-2</v>
      </c>
      <c r="AO81" s="181">
        <f t="shared" si="91"/>
        <v>7.8809674976906274E-2</v>
      </c>
      <c r="AP81" s="164">
        <f t="shared" si="92"/>
        <v>7.2488699750693053E-2</v>
      </c>
      <c r="AQ81" s="164">
        <f t="shared" si="93"/>
        <v>7.3452690774078899E-2</v>
      </c>
      <c r="AR81" s="181">
        <f t="shared" si="94"/>
        <v>7.9234472408575174E-2</v>
      </c>
      <c r="AT81" s="24">
        <f t="shared" si="60"/>
        <v>8.0435243520341038E-2</v>
      </c>
      <c r="AU81" s="24">
        <f t="shared" si="61"/>
        <v>7.2600641138994115E-2</v>
      </c>
      <c r="AV81" s="24">
        <f t="shared" si="95"/>
        <v>7.8346023813469223E-3</v>
      </c>
      <c r="AW81" s="24">
        <f t="shared" si="62"/>
        <v>8.266245719434373E-2</v>
      </c>
      <c r="AX81" s="24">
        <f t="shared" si="63"/>
        <v>7.4884834209169693E-2</v>
      </c>
      <c r="AY81" s="24">
        <f t="shared" si="96"/>
        <v>7.7776229851740375E-3</v>
      </c>
      <c r="AZ81" s="24">
        <f t="shared" si="64"/>
        <v>8.0336770469257246E-2</v>
      </c>
      <c r="BA81" s="24">
        <f t="shared" si="65"/>
        <v>7.0218370754570492E-2</v>
      </c>
      <c r="BB81" s="24">
        <f t="shared" si="97"/>
        <v>1.0118399714686754E-2</v>
      </c>
      <c r="BC81" s="24">
        <f t="shared" si="66"/>
        <v>8.6959755706520037E-2</v>
      </c>
      <c r="BD81" s="24">
        <f t="shared" si="67"/>
        <v>7.8389482439361169E-2</v>
      </c>
      <c r="BE81" s="24">
        <f t="shared" si="98"/>
        <v>8.5702732671588677E-3</v>
      </c>
      <c r="BF81" s="24">
        <f t="shared" si="68"/>
        <v>7.8698876771106319E-2</v>
      </c>
      <c r="BG81" s="24">
        <f t="shared" si="69"/>
        <v>6.8134415872836751E-2</v>
      </c>
      <c r="BH81" s="24">
        <f t="shared" si="99"/>
        <v>1.0564460898269568E-2</v>
      </c>
      <c r="BI81" s="24">
        <f t="shared" si="70"/>
        <v>7.8809674976906274E-2</v>
      </c>
      <c r="BJ81" s="24">
        <f t="shared" si="71"/>
        <v>6.9222868221572753E-2</v>
      </c>
      <c r="BK81" s="24">
        <f t="shared" si="100"/>
        <v>9.5868067553335212E-3</v>
      </c>
      <c r="BL81" s="24">
        <f t="shared" si="72"/>
        <v>7.9234472408575174E-2</v>
      </c>
      <c r="BM81" s="24">
        <f t="shared" si="73"/>
        <v>7.2488699750693053E-2</v>
      </c>
      <c r="BN81" s="24">
        <f t="shared" si="101"/>
        <v>6.7457726578821209E-3</v>
      </c>
    </row>
    <row r="82" spans="1:66" x14ac:dyDescent="0.25">
      <c r="A82" s="35">
        <f>+NAC!A83</f>
        <v>45078</v>
      </c>
      <c r="B82" s="71">
        <f>+NAC!P83</f>
        <v>1746.7824000000001</v>
      </c>
      <c r="C82" s="71">
        <f>+NAC!S83</f>
        <v>1784.1174499701392</v>
      </c>
      <c r="D82" s="179">
        <f>+[1]IPCse!$DK84</f>
        <v>1783.7946169952068</v>
      </c>
      <c r="E82" s="71">
        <f>+GBA!$P83</f>
        <v>1726.7701999999999</v>
      </c>
      <c r="F82" s="71">
        <f>+GBA!$S83</f>
        <v>1791.4288358654453</v>
      </c>
      <c r="G82" s="179">
        <f>+[1]IPCse!$DE84</f>
        <v>1791.1339744568847</v>
      </c>
      <c r="H82" s="71">
        <f>+PAM!$P83</f>
        <v>1760.7203999999999</v>
      </c>
      <c r="I82" s="71">
        <f>+PAM!$S83</f>
        <v>1778.7221384975842</v>
      </c>
      <c r="J82" s="179">
        <f>+[1]IPCse!$DF84</f>
        <v>1778.6416330410491</v>
      </c>
      <c r="K82" s="71">
        <f>+NOA!$P83</f>
        <v>1779.3163</v>
      </c>
      <c r="L82" s="71">
        <f>+NOA!$S83</f>
        <v>1805.947924446557</v>
      </c>
      <c r="M82" s="179">
        <f>+[1]IPCse!$DG84</f>
        <v>1805.4672208779166</v>
      </c>
      <c r="N82" s="71">
        <f>+NEA!$P83</f>
        <v>1808.068</v>
      </c>
      <c r="O82" s="71">
        <f>+NEA!$S83</f>
        <v>1802.3133563306781</v>
      </c>
      <c r="P82" s="179">
        <f>+[1]IPCse!$DH84</f>
        <v>1814.2559283918968</v>
      </c>
      <c r="Q82" s="71">
        <f>+CUY!$P83</f>
        <v>1800.5197000000001</v>
      </c>
      <c r="R82" s="71">
        <f>+CUY!$S83</f>
        <v>1781.8714495736717</v>
      </c>
      <c r="S82" s="179">
        <f>+[1]IPCse!$DI84</f>
        <v>1783.1251039504045</v>
      </c>
      <c r="T82" s="71">
        <f>+PAT!$P83</f>
        <v>1667.8398999999999</v>
      </c>
      <c r="U82" s="71">
        <f>+PAT!$S83</f>
        <v>1684.0286465530248</v>
      </c>
      <c r="V82" s="179">
        <f>+[1]IPCse!$DJ84</f>
        <v>1688.676777178895</v>
      </c>
      <c r="X82" s="164">
        <f t="shared" si="74"/>
        <v>6.4922130899684349E-2</v>
      </c>
      <c r="Y82" s="164">
        <f t="shared" si="75"/>
        <v>5.1446617734555389E-2</v>
      </c>
      <c r="Z82" s="181">
        <f t="shared" si="76"/>
        <v>6.3171038385779532E-2</v>
      </c>
      <c r="AA82" s="164">
        <f t="shared" si="77"/>
        <v>6.5238797619025402E-2</v>
      </c>
      <c r="AB82" s="164">
        <f t="shared" si="78"/>
        <v>5.0077941063589426E-2</v>
      </c>
      <c r="AC82" s="181">
        <f t="shared" si="79"/>
        <v>6.1854537350216843E-2</v>
      </c>
      <c r="AD82" s="164">
        <f t="shared" si="80"/>
        <v>6.5988378094498312E-2</v>
      </c>
      <c r="AE82" s="164">
        <f t="shared" si="81"/>
        <v>5.3031906751018765E-2</v>
      </c>
      <c r="AF82" s="181">
        <f t="shared" si="82"/>
        <v>6.4271470375207196E-2</v>
      </c>
      <c r="AG82" s="164">
        <f t="shared" si="83"/>
        <v>6.1779130004303573E-2</v>
      </c>
      <c r="AH82" s="164">
        <f t="shared" si="84"/>
        <v>5.3866208117096637E-2</v>
      </c>
      <c r="AI82" s="181">
        <f t="shared" si="85"/>
        <v>6.3947851133949074E-2</v>
      </c>
      <c r="AJ82" s="164">
        <f t="shared" si="86"/>
        <v>6.546499934736838E-2</v>
      </c>
      <c r="AK82" s="164">
        <f t="shared" si="87"/>
        <v>5.6617695146998326E-2</v>
      </c>
      <c r="AL82" s="181">
        <f t="shared" si="88"/>
        <v>6.8928820007830405E-2</v>
      </c>
      <c r="AM82" s="164">
        <f t="shared" si="89"/>
        <v>5.9035790959621082E-2</v>
      </c>
      <c r="AN82" s="164">
        <f t="shared" si="90"/>
        <v>4.7798544755023542E-2</v>
      </c>
      <c r="AO82" s="181">
        <f t="shared" si="91"/>
        <v>5.7100807987577218E-2</v>
      </c>
      <c r="AP82" s="164">
        <f t="shared" si="92"/>
        <v>6.5023363478899476E-2</v>
      </c>
      <c r="AQ82" s="164">
        <f t="shared" si="93"/>
        <v>6.1392272170952555E-2</v>
      </c>
      <c r="AR82" s="181">
        <f t="shared" si="94"/>
        <v>6.8183855335664623E-2</v>
      </c>
      <c r="AT82" s="24">
        <f t="shared" si="60"/>
        <v>6.4922130899684349E-2</v>
      </c>
      <c r="AU82" s="24">
        <f t="shared" si="61"/>
        <v>5.1446617734555389E-2</v>
      </c>
      <c r="AV82" s="24">
        <f t="shared" si="95"/>
        <v>1.3475513165128961E-2</v>
      </c>
      <c r="AW82" s="24">
        <f t="shared" si="62"/>
        <v>6.5238797619025402E-2</v>
      </c>
      <c r="AX82" s="24">
        <f t="shared" si="63"/>
        <v>5.0077941063589426E-2</v>
      </c>
      <c r="AY82" s="24">
        <f t="shared" si="96"/>
        <v>1.5160856555435975E-2</v>
      </c>
      <c r="AZ82" s="24">
        <f t="shared" si="64"/>
        <v>6.5988378094498312E-2</v>
      </c>
      <c r="BA82" s="24">
        <f t="shared" si="65"/>
        <v>5.3031906751018765E-2</v>
      </c>
      <c r="BB82" s="24">
        <f t="shared" si="97"/>
        <v>1.2956471343479548E-2</v>
      </c>
      <c r="BC82" s="24">
        <f t="shared" si="66"/>
        <v>6.3947851133949074E-2</v>
      </c>
      <c r="BD82" s="24">
        <f t="shared" si="67"/>
        <v>5.3866208117096637E-2</v>
      </c>
      <c r="BE82" s="24">
        <f t="shared" si="98"/>
        <v>1.0081643016852437E-2</v>
      </c>
      <c r="BF82" s="24">
        <f t="shared" si="68"/>
        <v>6.8928820007830405E-2</v>
      </c>
      <c r="BG82" s="24">
        <f t="shared" si="69"/>
        <v>5.6617695146998326E-2</v>
      </c>
      <c r="BH82" s="24">
        <f t="shared" si="99"/>
        <v>1.2311124860832079E-2</v>
      </c>
      <c r="BI82" s="24">
        <f t="shared" si="70"/>
        <v>5.9035790959621082E-2</v>
      </c>
      <c r="BJ82" s="24">
        <f t="shared" si="71"/>
        <v>4.7798544755023542E-2</v>
      </c>
      <c r="BK82" s="24">
        <f t="shared" si="100"/>
        <v>1.123724620459754E-2</v>
      </c>
      <c r="BL82" s="24">
        <f t="shared" si="72"/>
        <v>6.8183855335664623E-2</v>
      </c>
      <c r="BM82" s="24">
        <f t="shared" si="73"/>
        <v>6.1392272170952555E-2</v>
      </c>
      <c r="BN82" s="24">
        <f t="shared" si="101"/>
        <v>6.7915831647120672E-3</v>
      </c>
    </row>
    <row r="83" spans="1:66" x14ac:dyDescent="0.25">
      <c r="A83" s="35">
        <f>+NAC!A84</f>
        <v>45108</v>
      </c>
      <c r="B83" s="71">
        <f>+NAC!P84</f>
        <v>1860.2800999999999</v>
      </c>
      <c r="C83" s="71">
        <f>+NAC!S84</f>
        <v>1895.8602215609142</v>
      </c>
      <c r="D83" s="179">
        <f>+[1]IPCse!$DK85</f>
        <v>1917.1178549289716</v>
      </c>
      <c r="E83" s="71">
        <f>+GBA!$P84</f>
        <v>1837.2743</v>
      </c>
      <c r="F83" s="71">
        <f>+GBA!$S84</f>
        <v>1905.4013748104867</v>
      </c>
      <c r="G83" s="179">
        <f>+[1]IPCse!$DE85</f>
        <v>1927.2115650460626</v>
      </c>
      <c r="H83" s="71">
        <f>+PAM!$P84</f>
        <v>1876.0793000000001</v>
      </c>
      <c r="I83" s="71">
        <f>+PAM!$S84</f>
        <v>1889.3888907160642</v>
      </c>
      <c r="J83" s="179">
        <f>+[1]IPCse!$DF85</f>
        <v>1911.7138204365572</v>
      </c>
      <c r="K83" s="71">
        <f>+NOA!$P84</f>
        <v>1890.681</v>
      </c>
      <c r="L83" s="71">
        <f>+NOA!$S84</f>
        <v>1908.2828901942139</v>
      </c>
      <c r="M83" s="179">
        <f>+[1]IPCse!$DG85</f>
        <v>1934.0213883405813</v>
      </c>
      <c r="N83" s="71">
        <f>+NEA!$P84</f>
        <v>1922.4458999999999</v>
      </c>
      <c r="O83" s="71">
        <f>+NEA!$S84</f>
        <v>1909.0993326833286</v>
      </c>
      <c r="P83" s="179">
        <f>+[1]IPCse!$DH85</f>
        <v>1938.9316423384453</v>
      </c>
      <c r="Q83" s="71">
        <f>+CUY!$P84</f>
        <v>1915.1279999999999</v>
      </c>
      <c r="R83" s="71">
        <f>+CUY!$S84</f>
        <v>1887.864630860134</v>
      </c>
      <c r="S83" s="179">
        <f>+[1]IPCse!$DI85</f>
        <v>1906.9759474917694</v>
      </c>
      <c r="T83" s="71">
        <f>+PAT!$P84</f>
        <v>1798.0599</v>
      </c>
      <c r="U83" s="71">
        <f>+PAT!$S84</f>
        <v>1809.2697369437324</v>
      </c>
      <c r="V83" s="179">
        <f>+[1]IPCse!$DJ85</f>
        <v>1823.4059288461085</v>
      </c>
      <c r="X83" s="164">
        <f t="shared" si="74"/>
        <v>6.4975294003420059E-2</v>
      </c>
      <c r="Y83" s="164">
        <f t="shared" si="75"/>
        <v>6.2631959343621313E-2</v>
      </c>
      <c r="Z83" s="181">
        <f t="shared" si="76"/>
        <v>7.4741361288749308E-2</v>
      </c>
      <c r="AA83" s="164">
        <f t="shared" si="77"/>
        <v>6.3994676303772202E-2</v>
      </c>
      <c r="AB83" s="164">
        <f t="shared" si="78"/>
        <v>6.3621025107581719E-2</v>
      </c>
      <c r="AC83" s="181">
        <f t="shared" si="79"/>
        <v>7.5972871113920926E-2</v>
      </c>
      <c r="AD83" s="164">
        <f t="shared" si="80"/>
        <v>6.5518011831975143E-2</v>
      </c>
      <c r="AE83" s="164">
        <f t="shared" si="81"/>
        <v>6.2216998272679014E-2</v>
      </c>
      <c r="AF83" s="181">
        <f t="shared" si="82"/>
        <v>7.4816750560362522E-2</v>
      </c>
      <c r="AG83" s="164">
        <f t="shared" si="83"/>
        <v>6.2588478507165979E-2</v>
      </c>
      <c r="AH83" s="164">
        <f t="shared" si="84"/>
        <v>5.6665513087271302E-2</v>
      </c>
      <c r="AI83" s="181">
        <f t="shared" si="85"/>
        <v>7.1202714718993754E-2</v>
      </c>
      <c r="AJ83" s="164">
        <f t="shared" si="86"/>
        <v>6.3259733594090539E-2</v>
      </c>
      <c r="AK83" s="164">
        <f t="shared" si="87"/>
        <v>5.9249395216187883E-2</v>
      </c>
      <c r="AL83" s="181">
        <f t="shared" si="88"/>
        <v>6.872002565650015E-2</v>
      </c>
      <c r="AM83" s="164">
        <f t="shared" si="89"/>
        <v>6.3652899771104998E-2</v>
      </c>
      <c r="AN83" s="164">
        <f t="shared" si="90"/>
        <v>5.9484190799410364E-2</v>
      </c>
      <c r="AO83" s="181">
        <f t="shared" si="91"/>
        <v>6.9457181252723599E-2</v>
      </c>
      <c r="AP83" s="164">
        <f t="shared" si="92"/>
        <v>7.8077038449553937E-2</v>
      </c>
      <c r="AQ83" s="164">
        <f t="shared" si="93"/>
        <v>7.4369928710570798E-2</v>
      </c>
      <c r="AR83" s="181">
        <f t="shared" si="94"/>
        <v>7.9783860054197131E-2</v>
      </c>
      <c r="AT83" s="24">
        <f t="shared" si="60"/>
        <v>7.4741361288749308E-2</v>
      </c>
      <c r="AU83" s="24">
        <f t="shared" si="61"/>
        <v>6.2631959343621313E-2</v>
      </c>
      <c r="AV83" s="24">
        <f t="shared" si="95"/>
        <v>1.2109401945127996E-2</v>
      </c>
      <c r="AW83" s="24">
        <f t="shared" si="62"/>
        <v>7.5972871113920926E-2</v>
      </c>
      <c r="AX83" s="24">
        <f t="shared" si="63"/>
        <v>6.3621025107581719E-2</v>
      </c>
      <c r="AY83" s="24">
        <f t="shared" si="96"/>
        <v>1.2351846006339207E-2</v>
      </c>
      <c r="AZ83" s="24">
        <f t="shared" si="64"/>
        <v>7.4816750560362522E-2</v>
      </c>
      <c r="BA83" s="24">
        <f t="shared" si="65"/>
        <v>6.2216998272679014E-2</v>
      </c>
      <c r="BB83" s="24">
        <f t="shared" si="97"/>
        <v>1.2599752287683508E-2</v>
      </c>
      <c r="BC83" s="24">
        <f t="shared" si="66"/>
        <v>7.1202714718993754E-2</v>
      </c>
      <c r="BD83" s="24">
        <f t="shared" si="67"/>
        <v>5.6665513087271302E-2</v>
      </c>
      <c r="BE83" s="24">
        <f t="shared" si="98"/>
        <v>1.4537201631722452E-2</v>
      </c>
      <c r="BF83" s="24">
        <f t="shared" si="68"/>
        <v>6.872002565650015E-2</v>
      </c>
      <c r="BG83" s="24">
        <f t="shared" si="69"/>
        <v>5.9249395216187883E-2</v>
      </c>
      <c r="BH83" s="24">
        <f t="shared" si="99"/>
        <v>9.4706304403122665E-3</v>
      </c>
      <c r="BI83" s="24">
        <f t="shared" si="70"/>
        <v>6.9457181252723599E-2</v>
      </c>
      <c r="BJ83" s="24">
        <f t="shared" si="71"/>
        <v>5.9484190799410364E-2</v>
      </c>
      <c r="BK83" s="24">
        <f t="shared" si="100"/>
        <v>9.9729904533132352E-3</v>
      </c>
      <c r="BL83" s="24">
        <f t="shared" si="72"/>
        <v>7.9783860054197131E-2</v>
      </c>
      <c r="BM83" s="24">
        <f t="shared" si="73"/>
        <v>7.4369928710570798E-2</v>
      </c>
      <c r="BN83" s="24">
        <f t="shared" si="101"/>
        <v>5.4139313436263325E-3</v>
      </c>
    </row>
    <row r="84" spans="1:66" x14ac:dyDescent="0.25">
      <c r="A84" s="35">
        <f>+NAC!A85</f>
        <v>45139</v>
      </c>
      <c r="B84" s="71">
        <f>+NAC!P85</f>
        <v>2116.7510000000002</v>
      </c>
      <c r="C84" s="71">
        <f>+NAC!S85</f>
        <v>2142.295595444391</v>
      </c>
      <c r="D84" s="179">
        <f>+[1]IPCse!$DK86</f>
        <v>2169.8580086882848</v>
      </c>
      <c r="E84" s="71">
        <f>+GBA!$P85</f>
        <v>2085.5392000000002</v>
      </c>
      <c r="F84" s="71">
        <f>+GBA!$S85</f>
        <v>2145.8409841282382</v>
      </c>
      <c r="G84" s="179">
        <f>+[1]IPCse!$DE86</f>
        <v>2174.2816522076942</v>
      </c>
      <c r="H84" s="71">
        <f>+PAM!$P85</f>
        <v>2131.2298000000001</v>
      </c>
      <c r="I84" s="71">
        <f>+PAM!$S85</f>
        <v>2133.0987156538299</v>
      </c>
      <c r="J84" s="179">
        <f>+[1]IPCse!$DF86</f>
        <v>2162.4071691040417</v>
      </c>
      <c r="K84" s="71">
        <f>+NOA!$P85</f>
        <v>2179.6167</v>
      </c>
      <c r="L84" s="71">
        <f>+NOA!$S85</f>
        <v>2192.793960220019</v>
      </c>
      <c r="M84" s="179">
        <f>+[1]IPCse!$DG86</f>
        <v>2218.6737138015965</v>
      </c>
      <c r="N84" s="71">
        <f>+NEA!$P85</f>
        <v>2225.2348999999999</v>
      </c>
      <c r="O84" s="71">
        <f>+NEA!$S85</f>
        <v>2202.6770611919801</v>
      </c>
      <c r="P84" s="179">
        <f>+[1]IPCse!$DH86</f>
        <v>2234.0159118898223</v>
      </c>
      <c r="Q84" s="71">
        <f>+CUY!$P85</f>
        <v>2177.4203000000002</v>
      </c>
      <c r="R84" s="71">
        <f>+CUY!$S85</f>
        <v>2138.3851317127887</v>
      </c>
      <c r="S84" s="179">
        <f>+[1]IPCse!$DI86</f>
        <v>2161.1956674489606</v>
      </c>
      <c r="T84" s="71">
        <f>+PAT!$P85</f>
        <v>2043.0087000000001</v>
      </c>
      <c r="U84" s="71">
        <f>+PAT!$S85</f>
        <v>2039.4856019610795</v>
      </c>
      <c r="V84" s="179">
        <f>+[1]IPCse!$DJ86</f>
        <v>2055.3737159912284</v>
      </c>
      <c r="X84" s="164">
        <f t="shared" si="74"/>
        <v>0.13786681908815779</v>
      </c>
      <c r="Y84" s="164">
        <f t="shared" si="75"/>
        <v>0.12998604595468533</v>
      </c>
      <c r="Z84" s="181">
        <f t="shared" si="76"/>
        <v>0.13183339412833184</v>
      </c>
      <c r="AA84" s="164">
        <f t="shared" si="77"/>
        <v>0.13512674726903873</v>
      </c>
      <c r="AB84" s="164">
        <f t="shared" si="78"/>
        <v>0.12618843068782071</v>
      </c>
      <c r="AC84" s="181">
        <f t="shared" si="79"/>
        <v>0.12820081180642262</v>
      </c>
      <c r="AD84" s="164">
        <f t="shared" si="80"/>
        <v>0.13600198030008648</v>
      </c>
      <c r="AE84" s="164">
        <f t="shared" si="81"/>
        <v>0.12898870430290366</v>
      </c>
      <c r="AF84" s="181">
        <f t="shared" si="82"/>
        <v>0.13113539588798728</v>
      </c>
      <c r="AG84" s="164">
        <f t="shared" si="83"/>
        <v>0.15282096768307296</v>
      </c>
      <c r="AH84" s="164">
        <f t="shared" si="84"/>
        <v>0.14909271129965918</v>
      </c>
      <c r="AI84" s="181">
        <f t="shared" si="85"/>
        <v>0.14718158091584033</v>
      </c>
      <c r="AJ84" s="164">
        <f t="shared" si="86"/>
        <v>0.15750196143360906</v>
      </c>
      <c r="AK84" s="164">
        <f t="shared" si="87"/>
        <v>0.15377813164703924</v>
      </c>
      <c r="AL84" s="181">
        <f t="shared" si="88"/>
        <v>0.15218910409625952</v>
      </c>
      <c r="AM84" s="164">
        <f t="shared" si="89"/>
        <v>0.13695810410583542</v>
      </c>
      <c r="AN84" s="164">
        <f t="shared" si="90"/>
        <v>0.13270045783871409</v>
      </c>
      <c r="AO84" s="181">
        <f t="shared" si="91"/>
        <v>0.13331039664740629</v>
      </c>
      <c r="AP84" s="164">
        <f t="shared" si="92"/>
        <v>0.13622949936206252</v>
      </c>
      <c r="AQ84" s="164">
        <f t="shared" si="93"/>
        <v>0.12724242290496379</v>
      </c>
      <c r="AR84" s="181">
        <f t="shared" si="94"/>
        <v>0.12721675600337345</v>
      </c>
      <c r="AT84" s="24">
        <f t="shared" si="60"/>
        <v>0.13786681908815779</v>
      </c>
      <c r="AU84" s="24">
        <f t="shared" si="61"/>
        <v>0.12998604595468533</v>
      </c>
      <c r="AV84" s="24">
        <f t="shared" si="95"/>
        <v>7.8807731334724629E-3</v>
      </c>
      <c r="AW84" s="24">
        <f t="shared" si="62"/>
        <v>0.13512674726903873</v>
      </c>
      <c r="AX84" s="24">
        <f t="shared" si="63"/>
        <v>0.12618843068782071</v>
      </c>
      <c r="AY84" s="24">
        <f t="shared" si="96"/>
        <v>8.9383165812180199E-3</v>
      </c>
      <c r="AZ84" s="24">
        <f t="shared" si="64"/>
        <v>0.13600198030008648</v>
      </c>
      <c r="BA84" s="24">
        <f t="shared" si="65"/>
        <v>0.12898870430290366</v>
      </c>
      <c r="BB84" s="24">
        <f t="shared" si="97"/>
        <v>7.0132759971828218E-3</v>
      </c>
      <c r="BC84" s="24">
        <f t="shared" si="66"/>
        <v>0.15282096768307296</v>
      </c>
      <c r="BD84" s="24">
        <f t="shared" si="67"/>
        <v>0.14718158091584033</v>
      </c>
      <c r="BE84" s="24">
        <f t="shared" si="98"/>
        <v>5.6393867672326348E-3</v>
      </c>
      <c r="BF84" s="24">
        <f t="shared" si="68"/>
        <v>0.15750196143360906</v>
      </c>
      <c r="BG84" s="24">
        <f t="shared" si="69"/>
        <v>0.15218910409625952</v>
      </c>
      <c r="BH84" s="24">
        <f t="shared" si="99"/>
        <v>5.3128573373495414E-3</v>
      </c>
      <c r="BI84" s="24">
        <f t="shared" si="70"/>
        <v>0.13695810410583542</v>
      </c>
      <c r="BJ84" s="24">
        <f t="shared" si="71"/>
        <v>0.13270045783871409</v>
      </c>
      <c r="BK84" s="24">
        <f t="shared" si="100"/>
        <v>4.2576462671213289E-3</v>
      </c>
      <c r="BL84" s="24">
        <f t="shared" si="72"/>
        <v>0.13622949936206252</v>
      </c>
      <c r="BM84" s="24">
        <f t="shared" si="73"/>
        <v>0.12721675600337345</v>
      </c>
      <c r="BN84" s="24">
        <f t="shared" si="101"/>
        <v>9.0127433586890682E-3</v>
      </c>
    </row>
    <row r="85" spans="1:66" x14ac:dyDescent="0.25">
      <c r="A85" s="35">
        <f>+NAC!A86</f>
        <v>45170</v>
      </c>
      <c r="B85" s="71">
        <f>+NAC!P86</f>
        <v>2400.9928</v>
      </c>
      <c r="C85" s="71">
        <f>+NAC!S86</f>
        <v>2444.2984711165982</v>
      </c>
      <c r="D85" s="179">
        <f>+[1]IPCse!$DK87</f>
        <v>2460.1283945231439</v>
      </c>
      <c r="E85" s="71">
        <f>+GBA!$P86</f>
        <v>2350.3791000000001</v>
      </c>
      <c r="F85" s="71">
        <f>+GBA!$S86</f>
        <v>2443.3473280006324</v>
      </c>
      <c r="G85" s="179">
        <f>+[1]IPCse!$DE87</f>
        <v>2455.2593065506858</v>
      </c>
      <c r="H85" s="71">
        <f>+PAM!$P86</f>
        <v>2424.6669000000002</v>
      </c>
      <c r="I85" s="71">
        <f>+PAM!$S86</f>
        <v>2436.74086894128</v>
      </c>
      <c r="J85" s="179">
        <f>+[1]IPCse!$DF87</f>
        <v>2457.4389414424695</v>
      </c>
      <c r="K85" s="71">
        <f>+NOA!$P86</f>
        <v>2489.2442999999998</v>
      </c>
      <c r="L85" s="71">
        <f>+NOA!$S86</f>
        <v>2492.6205501154423</v>
      </c>
      <c r="M85" s="179">
        <f>+[1]IPCse!$DG87</f>
        <v>2509.4088754528279</v>
      </c>
      <c r="N85" s="71">
        <f>+NEA!$P86</f>
        <v>2535.2314999999999</v>
      </c>
      <c r="O85" s="71">
        <f>+NEA!$S86</f>
        <v>2511.0487487228784</v>
      </c>
      <c r="P85" s="179">
        <f>+[1]IPCse!$DH87</f>
        <v>2533.8248948910905</v>
      </c>
      <c r="Q85" s="71">
        <f>+CUY!$P86</f>
        <v>2497.0817999999999</v>
      </c>
      <c r="R85" s="71">
        <f>+CUY!$S86</f>
        <v>2453.3447251757661</v>
      </c>
      <c r="S85" s="179">
        <f>+[1]IPCse!$DI87</f>
        <v>2468.086315450299</v>
      </c>
      <c r="T85" s="71">
        <f>+PAT!$P86</f>
        <v>2345.4194000000002</v>
      </c>
      <c r="U85" s="71">
        <f>+PAT!$S86</f>
        <v>2361.0863731030327</v>
      </c>
      <c r="V85" s="179">
        <f>+[1]IPCse!$DJ87</f>
        <v>2371.9033627287517</v>
      </c>
      <c r="X85" s="164">
        <f t="shared" si="74"/>
        <v>0.13428211442914151</v>
      </c>
      <c r="Y85" s="164">
        <f t="shared" si="75"/>
        <v>0.14097161769571809</v>
      </c>
      <c r="Z85" s="181">
        <f t="shared" si="76"/>
        <v>0.13377390809564194</v>
      </c>
      <c r="AA85" s="164">
        <f t="shared" si="77"/>
        <v>0.12698869433861515</v>
      </c>
      <c r="AB85" s="164">
        <f t="shared" si="78"/>
        <v>0.13864323874551121</v>
      </c>
      <c r="AC85" s="181">
        <f t="shared" si="79"/>
        <v>0.12922780912845222</v>
      </c>
      <c r="AD85" s="164">
        <f t="shared" si="80"/>
        <v>0.13768440174776098</v>
      </c>
      <c r="AE85" s="164">
        <f t="shared" si="81"/>
        <v>0.14234791435537431</v>
      </c>
      <c r="AF85" s="181">
        <f t="shared" si="82"/>
        <v>0.13643673428102332</v>
      </c>
      <c r="AG85" s="164">
        <f t="shared" si="83"/>
        <v>0.14205598626584193</v>
      </c>
      <c r="AH85" s="164">
        <f t="shared" si="84"/>
        <v>0.13673267773199238</v>
      </c>
      <c r="AI85" s="181">
        <f t="shared" si="85"/>
        <v>0.13104007130145789</v>
      </c>
      <c r="AJ85" s="164">
        <f t="shared" si="86"/>
        <v>0.13930960726887753</v>
      </c>
      <c r="AK85" s="164">
        <f t="shared" si="87"/>
        <v>0.13999859215132648</v>
      </c>
      <c r="AL85" s="181">
        <f t="shared" si="88"/>
        <v>0.13420181181594648</v>
      </c>
      <c r="AM85" s="164">
        <f t="shared" si="89"/>
        <v>0.14680743997840007</v>
      </c>
      <c r="AN85" s="164">
        <f t="shared" si="90"/>
        <v>0.14728852571599349</v>
      </c>
      <c r="AO85" s="181">
        <f t="shared" si="91"/>
        <v>0.14200039941945053</v>
      </c>
      <c r="AP85" s="164">
        <f t="shared" si="92"/>
        <v>0.14802222819707045</v>
      </c>
      <c r="AQ85" s="164">
        <f t="shared" si="93"/>
        <v>0.15768719859199587</v>
      </c>
      <c r="AR85" s="181">
        <f t="shared" si="94"/>
        <v>0.15400101902386787</v>
      </c>
      <c r="AT85" s="24">
        <f t="shared" si="60"/>
        <v>0.14097161769571809</v>
      </c>
      <c r="AU85" s="24">
        <f t="shared" si="61"/>
        <v>0.13377390809564194</v>
      </c>
      <c r="AV85" s="24">
        <f t="shared" si="95"/>
        <v>7.197709600076152E-3</v>
      </c>
      <c r="AW85" s="24">
        <f t="shared" si="62"/>
        <v>0.13864323874551121</v>
      </c>
      <c r="AX85" s="24">
        <f t="shared" si="63"/>
        <v>0.12698869433861515</v>
      </c>
      <c r="AY85" s="24">
        <f t="shared" si="96"/>
        <v>1.1654544406896061E-2</v>
      </c>
      <c r="AZ85" s="24">
        <f t="shared" si="64"/>
        <v>0.14234791435537431</v>
      </c>
      <c r="BA85" s="24">
        <f t="shared" si="65"/>
        <v>0.13643673428102332</v>
      </c>
      <c r="BB85" s="24">
        <f t="shared" si="97"/>
        <v>5.9111800743509857E-3</v>
      </c>
      <c r="BC85" s="24">
        <f t="shared" si="66"/>
        <v>0.14205598626584193</v>
      </c>
      <c r="BD85" s="24">
        <f t="shared" si="67"/>
        <v>0.13104007130145789</v>
      </c>
      <c r="BE85" s="24">
        <f t="shared" si="98"/>
        <v>1.1015914964384033E-2</v>
      </c>
      <c r="BF85" s="24">
        <f t="shared" si="68"/>
        <v>0.13999859215132648</v>
      </c>
      <c r="BG85" s="24">
        <f t="shared" si="69"/>
        <v>0.13420181181594648</v>
      </c>
      <c r="BH85" s="24">
        <f t="shared" si="99"/>
        <v>5.7967803353800029E-3</v>
      </c>
      <c r="BI85" s="24">
        <f t="shared" si="70"/>
        <v>0.14728852571599349</v>
      </c>
      <c r="BJ85" s="24">
        <f t="shared" si="71"/>
        <v>0.14200039941945053</v>
      </c>
      <c r="BK85" s="24">
        <f t="shared" si="100"/>
        <v>5.288126296542961E-3</v>
      </c>
      <c r="BL85" s="24">
        <f t="shared" si="72"/>
        <v>0.15768719859199587</v>
      </c>
      <c r="BM85" s="24">
        <f t="shared" si="73"/>
        <v>0.14802222819707045</v>
      </c>
      <c r="BN85" s="24">
        <f t="shared" si="101"/>
        <v>9.6649703949254206E-3</v>
      </c>
    </row>
    <row r="86" spans="1:66" x14ac:dyDescent="0.25">
      <c r="A86" s="35">
        <f>+NAC!A87</f>
        <v>45200</v>
      </c>
      <c r="B86" s="71">
        <f>+NAC!P87</f>
        <v>2612.5450999999998</v>
      </c>
      <c r="C86" s="71">
        <f>+NAC!S87</f>
        <v>2661.601685752039</v>
      </c>
      <c r="D86" s="179">
        <f>+[1]IPCse!$DK88</f>
        <v>2676.2568497995835</v>
      </c>
      <c r="E86" s="71">
        <f>+GBA!$P87</f>
        <v>2566.2802999999999</v>
      </c>
      <c r="F86" s="71">
        <f>+GBA!$S87</f>
        <v>2671.9307855337975</v>
      </c>
      <c r="G86" s="179">
        <f>+[1]IPCse!$DE88</f>
        <v>2682.1310818373008</v>
      </c>
      <c r="H86" s="71">
        <f>+PAM!$P87</f>
        <v>2635.5920999999998</v>
      </c>
      <c r="I86" s="71">
        <f>+PAM!$S87</f>
        <v>2645.8946052277061</v>
      </c>
      <c r="J86" s="179">
        <f>+[1]IPCse!$DF88</f>
        <v>2666.5689444643867</v>
      </c>
      <c r="K86" s="71">
        <f>+NOA!$P87</f>
        <v>2694.1102000000001</v>
      </c>
      <c r="L86" s="71">
        <f>+NOA!$S87</f>
        <v>2701.0815183349173</v>
      </c>
      <c r="M86" s="179">
        <f>+[1]IPCse!$DG88</f>
        <v>2720.0173824445114</v>
      </c>
      <c r="N86" s="71">
        <f>+NEA!$P87</f>
        <v>2733.5140999999999</v>
      </c>
      <c r="O86" s="71">
        <f>+NEA!$S87</f>
        <v>2705.3205323537491</v>
      </c>
      <c r="P86" s="179">
        <f>+[1]IPCse!$DH88</f>
        <v>2725.0841494210349</v>
      </c>
      <c r="Q86" s="71">
        <f>+CUY!$P87</f>
        <v>2700.3278</v>
      </c>
      <c r="R86" s="71">
        <f>+CUY!$S87</f>
        <v>2655.4195717726252</v>
      </c>
      <c r="S86" s="179">
        <f>+[1]IPCse!$DI88</f>
        <v>2679.071272663738</v>
      </c>
      <c r="T86" s="71">
        <f>+PAT!$P87</f>
        <v>2551.6579999999999</v>
      </c>
      <c r="U86" s="71">
        <f>+PAT!$S87</f>
        <v>2561.296178790165</v>
      </c>
      <c r="V86" s="179">
        <f>+[1]IPCse!$DJ88</f>
        <v>2574.0610602939746</v>
      </c>
      <c r="X86" s="164">
        <f t="shared" si="74"/>
        <v>8.8110343354632192E-2</v>
      </c>
      <c r="Y86" s="164">
        <f t="shared" si="75"/>
        <v>8.8902078532239415E-2</v>
      </c>
      <c r="Z86" s="181">
        <f t="shared" si="76"/>
        <v>8.7852510363928715E-2</v>
      </c>
      <c r="AA86" s="164">
        <f t="shared" si="77"/>
        <v>9.1858032604187123E-2</v>
      </c>
      <c r="AB86" s="164">
        <f t="shared" si="78"/>
        <v>9.3553403117768275E-2</v>
      </c>
      <c r="AC86" s="181">
        <f t="shared" si="79"/>
        <v>9.2402368532446211E-2</v>
      </c>
      <c r="AD86" s="164">
        <f t="shared" si="80"/>
        <v>8.699141312977865E-2</v>
      </c>
      <c r="AE86" s="164">
        <f t="shared" si="81"/>
        <v>8.5833392853668311E-2</v>
      </c>
      <c r="AF86" s="181">
        <f t="shared" si="82"/>
        <v>8.5100793144899933E-2</v>
      </c>
      <c r="AG86" s="164">
        <f t="shared" si="83"/>
        <v>8.2300439535002656E-2</v>
      </c>
      <c r="AH86" s="164">
        <f t="shared" si="84"/>
        <v>8.3631248330124031E-2</v>
      </c>
      <c r="AI86" s="181">
        <f t="shared" si="85"/>
        <v>8.3927537298471799E-2</v>
      </c>
      <c r="AJ86" s="164">
        <f t="shared" si="86"/>
        <v>7.8210845833999842E-2</v>
      </c>
      <c r="AK86" s="164">
        <f t="shared" si="87"/>
        <v>7.7366790959226606E-2</v>
      </c>
      <c r="AL86" s="181">
        <f t="shared" si="88"/>
        <v>7.5482427738229774E-2</v>
      </c>
      <c r="AM86" s="164">
        <f t="shared" si="89"/>
        <v>8.1393408898338793E-2</v>
      </c>
      <c r="AN86" s="164">
        <f t="shared" si="90"/>
        <v>8.2367082180993423E-2</v>
      </c>
      <c r="AO86" s="181">
        <f t="shared" si="91"/>
        <v>8.5485242510631165E-2</v>
      </c>
      <c r="AP86" s="164">
        <f t="shared" si="92"/>
        <v>8.7932503670771878E-2</v>
      </c>
      <c r="AQ86" s="164">
        <f t="shared" si="93"/>
        <v>8.4795629659244032E-2</v>
      </c>
      <c r="AR86" s="181">
        <f t="shared" si="94"/>
        <v>8.5230157662347095E-2</v>
      </c>
      <c r="AT86" s="24">
        <f t="shared" si="60"/>
        <v>8.8902078532239415E-2</v>
      </c>
      <c r="AU86" s="24">
        <f t="shared" si="61"/>
        <v>8.7852510363928715E-2</v>
      </c>
      <c r="AV86" s="24">
        <f t="shared" si="95"/>
        <v>1.0495681683106994E-3</v>
      </c>
      <c r="AW86" s="24">
        <f t="shared" si="62"/>
        <v>9.3553403117768275E-2</v>
      </c>
      <c r="AX86" s="24">
        <f t="shared" si="63"/>
        <v>9.1858032604187123E-2</v>
      </c>
      <c r="AY86" s="24">
        <f t="shared" si="96"/>
        <v>1.6953705135811514E-3</v>
      </c>
      <c r="AZ86" s="24">
        <f t="shared" si="64"/>
        <v>8.699141312977865E-2</v>
      </c>
      <c r="BA86" s="24">
        <f t="shared" si="65"/>
        <v>8.5100793144899933E-2</v>
      </c>
      <c r="BB86" s="24">
        <f t="shared" si="97"/>
        <v>1.8906199848787164E-3</v>
      </c>
      <c r="BC86" s="24">
        <f t="shared" si="66"/>
        <v>8.3927537298471799E-2</v>
      </c>
      <c r="BD86" s="24">
        <f t="shared" si="67"/>
        <v>8.2300439535002656E-2</v>
      </c>
      <c r="BE86" s="24">
        <f t="shared" si="98"/>
        <v>1.627097763469143E-3</v>
      </c>
      <c r="BF86" s="24">
        <f t="shared" si="68"/>
        <v>7.8210845833999842E-2</v>
      </c>
      <c r="BG86" s="24">
        <f t="shared" si="69"/>
        <v>7.5482427738229774E-2</v>
      </c>
      <c r="BH86" s="24">
        <f t="shared" si="99"/>
        <v>2.7284180957700688E-3</v>
      </c>
      <c r="BI86" s="24">
        <f t="shared" si="70"/>
        <v>8.5485242510631165E-2</v>
      </c>
      <c r="BJ86" s="24">
        <f t="shared" si="71"/>
        <v>8.1393408898338793E-2</v>
      </c>
      <c r="BK86" s="24">
        <f t="shared" si="100"/>
        <v>4.0918336122923726E-3</v>
      </c>
      <c r="BL86" s="24">
        <f t="shared" si="72"/>
        <v>8.7932503670771878E-2</v>
      </c>
      <c r="BM86" s="24">
        <f t="shared" si="73"/>
        <v>8.4795629659244032E-2</v>
      </c>
      <c r="BN86" s="24">
        <f t="shared" si="101"/>
        <v>3.136874011527846E-3</v>
      </c>
    </row>
    <row r="87" spans="1:66" x14ac:dyDescent="0.25">
      <c r="A87" s="35">
        <f>+NAC!A88</f>
        <v>45231</v>
      </c>
      <c r="B87" s="71">
        <f>+NAC!P88</f>
        <v>2962.7206000000001</v>
      </c>
      <c r="C87" s="71">
        <f>+NAC!S88</f>
        <v>3017.5741940836733</v>
      </c>
      <c r="D87" s="179">
        <f>+[1]IPCse!$DK89</f>
        <v>3043.2476473196061</v>
      </c>
      <c r="E87" s="71">
        <f>+GBA!$P88</f>
        <v>2921.1626999999999</v>
      </c>
      <c r="F87" s="71">
        <f>+GBA!$S88</f>
        <v>3034.7832239734685</v>
      </c>
      <c r="G87" s="179">
        <f>+[1]IPCse!$DE89</f>
        <v>3061.2153069935916</v>
      </c>
      <c r="H87" s="71">
        <f>+PAM!$P88</f>
        <v>2988.1599000000001</v>
      </c>
      <c r="I87" s="71">
        <f>+PAM!$S88</f>
        <v>3005.0975159906288</v>
      </c>
      <c r="J87" s="179">
        <f>+[1]IPCse!$DF89</f>
        <v>3031.1170150644325</v>
      </c>
      <c r="K87" s="71">
        <f>+NOA!$P88</f>
        <v>3027.3269</v>
      </c>
      <c r="L87" s="71">
        <f>+NOA!$S88</f>
        <v>3025.6444191905466</v>
      </c>
      <c r="M87" s="179">
        <f>+[1]IPCse!$DG89</f>
        <v>3058.2702577042401</v>
      </c>
      <c r="N87" s="71">
        <f>+NEA!$P88</f>
        <v>3099.69</v>
      </c>
      <c r="O87" s="71">
        <f>+NEA!$S88</f>
        <v>3068.002844163691</v>
      </c>
      <c r="P87" s="179">
        <f>+[1]IPCse!$DH89</f>
        <v>3094.4898702788855</v>
      </c>
      <c r="Q87" s="71">
        <f>+CUY!$P88</f>
        <v>3036.6395000000002</v>
      </c>
      <c r="R87" s="71">
        <f>+CUY!$S88</f>
        <v>2996.284870037397</v>
      </c>
      <c r="S87" s="179">
        <f>+[1]IPCse!$DI89</f>
        <v>3033.271857787156</v>
      </c>
      <c r="T87" s="71">
        <f>+PAT!$P88</f>
        <v>2862.6158</v>
      </c>
      <c r="U87" s="71">
        <f>+PAT!$S88</f>
        <v>2881.8789946296579</v>
      </c>
      <c r="V87" s="179">
        <f>+[1]IPCse!$DJ89</f>
        <v>2896.4965672217777</v>
      </c>
      <c r="X87" s="164">
        <f t="shared" si="74"/>
        <v>0.134036155012214</v>
      </c>
      <c r="Y87" s="164">
        <f t="shared" si="75"/>
        <v>0.13374371914370564</v>
      </c>
      <c r="Z87" s="181">
        <f t="shared" si="76"/>
        <v>0.13712839167417923</v>
      </c>
      <c r="AA87" s="164">
        <f t="shared" si="77"/>
        <v>0.13828668676605593</v>
      </c>
      <c r="AB87" s="164">
        <f t="shared" si="78"/>
        <v>0.13580158603067272</v>
      </c>
      <c r="AC87" s="181">
        <f t="shared" si="79"/>
        <v>0.14133694945908926</v>
      </c>
      <c r="AD87" s="164">
        <f t="shared" si="80"/>
        <v>0.13377176232999033</v>
      </c>
      <c r="AE87" s="164">
        <f t="shared" si="81"/>
        <v>0.1357585861708992</v>
      </c>
      <c r="AF87" s="181">
        <f t="shared" si="82"/>
        <v>0.13671053634552455</v>
      </c>
      <c r="AG87" s="164">
        <f t="shared" si="83"/>
        <v>0.12368339646982518</v>
      </c>
      <c r="AH87" s="164">
        <f t="shared" si="84"/>
        <v>0.1201603500866224</v>
      </c>
      <c r="AI87" s="181">
        <f t="shared" si="85"/>
        <v>0.12435688001219192</v>
      </c>
      <c r="AJ87" s="164">
        <f t="shared" si="86"/>
        <v>0.13395793348934992</v>
      </c>
      <c r="AK87" s="164">
        <f t="shared" si="87"/>
        <v>0.13406260273875659</v>
      </c>
      <c r="AL87" s="181">
        <f t="shared" si="88"/>
        <v>0.13555754633717787</v>
      </c>
      <c r="AM87" s="164">
        <f t="shared" si="89"/>
        <v>0.12454476823147176</v>
      </c>
      <c r="AN87" s="164">
        <f t="shared" si="90"/>
        <v>0.12836589060659342</v>
      </c>
      <c r="AO87" s="181">
        <f t="shared" si="91"/>
        <v>0.13221021356824325</v>
      </c>
      <c r="AP87" s="164">
        <f t="shared" si="92"/>
        <v>0.12186499914957261</v>
      </c>
      <c r="AQ87" s="164">
        <f t="shared" si="93"/>
        <v>0.12516428927439427</v>
      </c>
      <c r="AR87" s="181">
        <f t="shared" si="94"/>
        <v>0.12526334821714702</v>
      </c>
      <c r="AT87" s="24">
        <f t="shared" si="60"/>
        <v>0.13712839167417923</v>
      </c>
      <c r="AU87" s="24">
        <f t="shared" si="61"/>
        <v>0.13374371914370564</v>
      </c>
      <c r="AV87" s="24">
        <f t="shared" si="95"/>
        <v>3.384672530473587E-3</v>
      </c>
      <c r="AW87" s="24">
        <f t="shared" si="62"/>
        <v>0.14133694945908926</v>
      </c>
      <c r="AX87" s="24">
        <f t="shared" si="63"/>
        <v>0.13580158603067272</v>
      </c>
      <c r="AY87" s="24">
        <f t="shared" si="96"/>
        <v>5.5353634284165398E-3</v>
      </c>
      <c r="AZ87" s="24">
        <f t="shared" si="64"/>
        <v>0.13671053634552455</v>
      </c>
      <c r="BA87" s="24">
        <f t="shared" si="65"/>
        <v>0.13377176232999033</v>
      </c>
      <c r="BB87" s="24">
        <f t="shared" si="97"/>
        <v>2.9387740155342179E-3</v>
      </c>
      <c r="BC87" s="24">
        <f t="shared" si="66"/>
        <v>0.12435688001219192</v>
      </c>
      <c r="BD87" s="24">
        <f t="shared" si="67"/>
        <v>0.1201603500866224</v>
      </c>
      <c r="BE87" s="24">
        <f t="shared" si="98"/>
        <v>4.1965299255695143E-3</v>
      </c>
      <c r="BF87" s="24">
        <f t="shared" si="68"/>
        <v>0.13555754633717787</v>
      </c>
      <c r="BG87" s="24">
        <f t="shared" si="69"/>
        <v>0.13395793348934992</v>
      </c>
      <c r="BH87" s="24">
        <f t="shared" si="99"/>
        <v>1.599612847827947E-3</v>
      </c>
      <c r="BI87" s="24">
        <f t="shared" si="70"/>
        <v>0.13221021356824325</v>
      </c>
      <c r="BJ87" s="24">
        <f t="shared" si="71"/>
        <v>0.12454476823147176</v>
      </c>
      <c r="BK87" s="24">
        <f t="shared" si="100"/>
        <v>7.6654453367714925E-3</v>
      </c>
      <c r="BL87" s="24">
        <f t="shared" si="72"/>
        <v>0.12526334821714702</v>
      </c>
      <c r="BM87" s="24">
        <f t="shared" si="73"/>
        <v>0.12186499914957261</v>
      </c>
      <c r="BN87" s="24">
        <f t="shared" si="101"/>
        <v>3.3983490675744132E-3</v>
      </c>
    </row>
    <row r="88" spans="1:66" x14ac:dyDescent="0.25">
      <c r="A88" s="35">
        <f>+NAC!A89</f>
        <v>45261</v>
      </c>
      <c r="B88" s="71">
        <f>+NAC!P89</f>
        <v>3799.9486999999999</v>
      </c>
      <c r="C88" s="71">
        <f>+NAC!S89</f>
        <v>3787.6220590630214</v>
      </c>
      <c r="D88" s="179">
        <f>+[1]IPCse!$DK90</f>
        <v>3801.2632401694195</v>
      </c>
      <c r="E88" s="71">
        <f>+GBA!$P89</f>
        <v>3753.6556999999998</v>
      </c>
      <c r="F88" s="71">
        <f>+GBA!$S89</f>
        <v>3811.7738685091608</v>
      </c>
      <c r="G88" s="179">
        <f>+[1]IPCse!$DE90</f>
        <v>3832.0350994078058</v>
      </c>
      <c r="H88" s="71">
        <f>+PAM!$P89</f>
        <v>3826.0671000000002</v>
      </c>
      <c r="I88" s="71">
        <f>+PAM!$S89</f>
        <v>3764.9719702445454</v>
      </c>
      <c r="J88" s="179">
        <f>+[1]IPCse!$DF90</f>
        <v>3778.1028519476608</v>
      </c>
      <c r="K88" s="71">
        <f>+NOA!$P89</f>
        <v>3875.9578999999999</v>
      </c>
      <c r="L88" s="71">
        <f>+NOA!$S89</f>
        <v>3786.6725311829418</v>
      </c>
      <c r="M88" s="179">
        <f>+[1]IPCse!$DG90</f>
        <v>3799.1971336584916</v>
      </c>
      <c r="N88" s="71">
        <f>+NEA!$P89</f>
        <v>4016.5990000000002</v>
      </c>
      <c r="O88" s="71">
        <f>+NEA!$S89</f>
        <v>3935.2710685525954</v>
      </c>
      <c r="P88" s="179">
        <f>+[1]IPCse!$DH90</f>
        <v>3917.6085075819906</v>
      </c>
      <c r="Q88" s="71">
        <f>+CUY!$P89</f>
        <v>3894.9068000000002</v>
      </c>
      <c r="R88" s="71">
        <f>+CUY!$S89</f>
        <v>3750.4567175317875</v>
      </c>
      <c r="S88" s="179">
        <f>+[1]IPCse!$DI90</f>
        <v>3774.1559960326804</v>
      </c>
      <c r="T88" s="71">
        <f>+PAT!$P89</f>
        <v>3619.7905000000001</v>
      </c>
      <c r="U88" s="71">
        <f>+PAT!$S89</f>
        <v>3584.0561059737524</v>
      </c>
      <c r="V88" s="179">
        <f>+[1]IPCse!$DJ90</f>
        <v>3592.7704398446926</v>
      </c>
      <c r="X88" s="164">
        <f t="shared" si="74"/>
        <v>0.28258759870910533</v>
      </c>
      <c r="Y88" s="164">
        <f t="shared" si="75"/>
        <v>0.25518771551305086</v>
      </c>
      <c r="Z88" s="181">
        <f t="shared" si="76"/>
        <v>0.24908113985315938</v>
      </c>
      <c r="AA88" s="164">
        <f t="shared" si="77"/>
        <v>0.28498686499043679</v>
      </c>
      <c r="AB88" s="164">
        <f t="shared" si="78"/>
        <v>0.25602838397082328</v>
      </c>
      <c r="AC88" s="181">
        <f t="shared" si="79"/>
        <v>0.25180188752264976</v>
      </c>
      <c r="AD88" s="164">
        <f t="shared" si="80"/>
        <v>0.28040909055770413</v>
      </c>
      <c r="AE88" s="164">
        <f t="shared" si="81"/>
        <v>0.25286182901236876</v>
      </c>
      <c r="AF88" s="181">
        <f t="shared" si="82"/>
        <v>0.24643912893192921</v>
      </c>
      <c r="AG88" s="164">
        <f t="shared" si="83"/>
        <v>0.28032354219823441</v>
      </c>
      <c r="AH88" s="164">
        <f t="shared" si="84"/>
        <v>0.25152595829353719</v>
      </c>
      <c r="AI88" s="181">
        <f t="shared" si="85"/>
        <v>0.24226991518743191</v>
      </c>
      <c r="AJ88" s="164">
        <f t="shared" si="86"/>
        <v>0.29580667744193767</v>
      </c>
      <c r="AK88" s="164">
        <f t="shared" si="87"/>
        <v>0.28268168852539444</v>
      </c>
      <c r="AL88" s="181">
        <f t="shared" si="88"/>
        <v>0.26599493674507424</v>
      </c>
      <c r="AM88" s="164">
        <f t="shared" si="89"/>
        <v>0.28263720471264375</v>
      </c>
      <c r="AN88" s="164">
        <f t="shared" si="90"/>
        <v>0.25170231810601429</v>
      </c>
      <c r="AO88" s="181">
        <f t="shared" si="91"/>
        <v>0.24425246828552227</v>
      </c>
      <c r="AP88" s="164">
        <f t="shared" si="92"/>
        <v>0.26450447873584704</v>
      </c>
      <c r="AQ88" s="164">
        <f t="shared" si="93"/>
        <v>0.24365253109259344</v>
      </c>
      <c r="AR88" s="181">
        <f t="shared" si="94"/>
        <v>0.24038484302115282</v>
      </c>
      <c r="AT88" s="24">
        <f t="shared" si="60"/>
        <v>0.28258759870910533</v>
      </c>
      <c r="AU88" s="24">
        <f t="shared" si="61"/>
        <v>0.24908113985315938</v>
      </c>
      <c r="AV88" s="24">
        <f t="shared" si="95"/>
        <v>3.3506458855945942E-2</v>
      </c>
      <c r="AW88" s="24">
        <f t="shared" si="62"/>
        <v>0.28498686499043679</v>
      </c>
      <c r="AX88" s="24">
        <f t="shared" si="63"/>
        <v>0.25180188752264976</v>
      </c>
      <c r="AY88" s="24">
        <f t="shared" si="96"/>
        <v>3.3184977467787036E-2</v>
      </c>
      <c r="AZ88" s="24">
        <f t="shared" si="64"/>
        <v>0.28040909055770413</v>
      </c>
      <c r="BA88" s="24">
        <f t="shared" si="65"/>
        <v>0.24643912893192921</v>
      </c>
      <c r="BB88" s="24">
        <f t="shared" si="97"/>
        <v>3.3969961625774925E-2</v>
      </c>
      <c r="BC88" s="24">
        <f t="shared" si="66"/>
        <v>0.28032354219823441</v>
      </c>
      <c r="BD88" s="24">
        <f t="shared" si="67"/>
        <v>0.24226991518743191</v>
      </c>
      <c r="BE88" s="24">
        <f t="shared" si="98"/>
        <v>3.8053627010802504E-2</v>
      </c>
      <c r="BF88" s="24">
        <f t="shared" si="68"/>
        <v>0.29580667744193767</v>
      </c>
      <c r="BG88" s="24">
        <f t="shared" si="69"/>
        <v>0.26599493674507424</v>
      </c>
      <c r="BH88" s="24">
        <f t="shared" si="99"/>
        <v>2.9811740696863431E-2</v>
      </c>
      <c r="BI88" s="24">
        <f t="shared" si="70"/>
        <v>0.28263720471264375</v>
      </c>
      <c r="BJ88" s="24">
        <f t="shared" si="71"/>
        <v>0.24425246828552227</v>
      </c>
      <c r="BK88" s="24">
        <f t="shared" si="100"/>
        <v>3.838473642712148E-2</v>
      </c>
      <c r="BL88" s="24">
        <f t="shared" si="72"/>
        <v>0.26450447873584704</v>
      </c>
      <c r="BM88" s="24">
        <f t="shared" si="73"/>
        <v>0.24038484302115282</v>
      </c>
      <c r="BN88" s="24">
        <f t="shared" si="101"/>
        <v>2.4119635714694221E-2</v>
      </c>
    </row>
    <row r="89" spans="1:66" x14ac:dyDescent="0.25">
      <c r="A89" s="35">
        <f>+NAC!A90</f>
        <v>45292</v>
      </c>
      <c r="B89" s="71">
        <f>+NAC!P90</f>
        <v>4568.1648999999998</v>
      </c>
      <c r="C89" s="71">
        <f>+NAC!S90</f>
        <v>4568.2928487592717</v>
      </c>
      <c r="D89" s="179">
        <f>+[1]IPCse!$DK91</f>
        <v>4559.050481357951</v>
      </c>
      <c r="E89" s="71">
        <f>+GBA!$P90</f>
        <v>4466.8319000000001</v>
      </c>
      <c r="F89" s="71">
        <f>+GBA!$S90</f>
        <v>4574.2064019583086</v>
      </c>
      <c r="G89" s="179">
        <f>+[1]IPCse!$DE91</f>
        <v>4579.741889125653</v>
      </c>
      <c r="H89" s="71">
        <f>+PAM!$P90</f>
        <v>4618.6466</v>
      </c>
      <c r="I89" s="71">
        <f>+PAM!$S90</f>
        <v>4555.9656845804666</v>
      </c>
      <c r="J89" s="179">
        <f>+[1]IPCse!$DF91</f>
        <v>4538.2650867927377</v>
      </c>
      <c r="K89" s="71">
        <f>+NOA!$P90</f>
        <v>4729.8356999999996</v>
      </c>
      <c r="L89" s="71">
        <f>+NOA!$S90</f>
        <v>4591.8835550454969</v>
      </c>
      <c r="M89" s="179">
        <f>+[1]IPCse!$DG91</f>
        <v>4577.741316021139</v>
      </c>
      <c r="N89" s="71">
        <f>+NEA!$P90</f>
        <v>4809.8046999999997</v>
      </c>
      <c r="O89" s="71">
        <f>+NEA!$S90</f>
        <v>4675.4766508239491</v>
      </c>
      <c r="P89" s="179">
        <f>+[1]IPCse!$DH91</f>
        <v>4628.7723496287254</v>
      </c>
      <c r="Q89" s="71">
        <f>+CUY!$P90</f>
        <v>4741.3152</v>
      </c>
      <c r="R89" s="71">
        <f>+CUY!$S90</f>
        <v>4557.5227295587129</v>
      </c>
      <c r="S89" s="179">
        <f>+[1]IPCse!$DI91</f>
        <v>4548.7980752585217</v>
      </c>
      <c r="T89" s="71">
        <f>+PAT!$P90</f>
        <v>4505.8181000000004</v>
      </c>
      <c r="U89" s="71">
        <f>+PAT!$S90</f>
        <v>4441.2822936491184</v>
      </c>
      <c r="V89" s="179">
        <f>+[1]IPCse!$DJ91</f>
        <v>4426.9796608792922</v>
      </c>
      <c r="X89" s="164">
        <f t="shared" si="74"/>
        <v>0.2021648871207129</v>
      </c>
      <c r="Y89" s="164">
        <f t="shared" si="75"/>
        <v>0.20611105794683526</v>
      </c>
      <c r="Z89" s="181">
        <f t="shared" si="76"/>
        <v>0.19935142433196962</v>
      </c>
      <c r="AA89" s="164">
        <f t="shared" si="77"/>
        <v>0.18999510264087371</v>
      </c>
      <c r="AB89" s="164">
        <f t="shared" si="78"/>
        <v>0.20002039988467257</v>
      </c>
      <c r="AC89" s="181">
        <f t="shared" si="79"/>
        <v>0.19512002638843162</v>
      </c>
      <c r="AD89" s="164">
        <f t="shared" si="80"/>
        <v>0.20715253530185085</v>
      </c>
      <c r="AE89" s="164">
        <f t="shared" si="81"/>
        <v>0.21009285609224437</v>
      </c>
      <c r="AF89" s="181">
        <f t="shared" si="82"/>
        <v>0.20120210185733911</v>
      </c>
      <c r="AG89" s="164">
        <f t="shared" si="83"/>
        <v>0.220301102857696</v>
      </c>
      <c r="AH89" s="164">
        <f t="shared" si="84"/>
        <v>0.21264342697492511</v>
      </c>
      <c r="AI89" s="181">
        <f t="shared" si="85"/>
        <v>0.20492334432062953</v>
      </c>
      <c r="AJ89" s="164">
        <f t="shared" si="86"/>
        <v>0.19748192438428624</v>
      </c>
      <c r="AK89" s="164">
        <f t="shared" si="87"/>
        <v>0.18809519582690482</v>
      </c>
      <c r="AL89" s="181">
        <f t="shared" si="88"/>
        <v>0.18153009435995848</v>
      </c>
      <c r="AM89" s="164">
        <f t="shared" si="89"/>
        <v>0.21731159266763456</v>
      </c>
      <c r="AN89" s="164">
        <f t="shared" si="90"/>
        <v>0.21519139475846649</v>
      </c>
      <c r="AO89" s="181">
        <f t="shared" si="91"/>
        <v>0.20524908881353343</v>
      </c>
      <c r="AP89" s="164">
        <f t="shared" si="92"/>
        <v>0.24477317126502229</v>
      </c>
      <c r="AQ89" s="164">
        <f t="shared" si="93"/>
        <v>0.23917766974869004</v>
      </c>
      <c r="AR89" s="181">
        <f t="shared" si="94"/>
        <v>0.23219107232207703</v>
      </c>
      <c r="AT89" s="24">
        <f t="shared" si="60"/>
        <v>0.20611105794683526</v>
      </c>
      <c r="AU89" s="24">
        <f t="shared" si="61"/>
        <v>0.19935142433196962</v>
      </c>
      <c r="AV89" s="24">
        <f t="shared" si="95"/>
        <v>6.7596336148656455E-3</v>
      </c>
      <c r="AW89" s="24">
        <f t="shared" si="62"/>
        <v>0.20002039988467257</v>
      </c>
      <c r="AX89" s="24">
        <f t="shared" si="63"/>
        <v>0.18999510264087371</v>
      </c>
      <c r="AY89" s="24">
        <f t="shared" si="96"/>
        <v>1.0025297243798859E-2</v>
      </c>
      <c r="AZ89" s="24">
        <f t="shared" si="64"/>
        <v>0.21009285609224437</v>
      </c>
      <c r="BA89" s="24">
        <f t="shared" si="65"/>
        <v>0.20120210185733911</v>
      </c>
      <c r="BB89" s="24">
        <f t="shared" si="97"/>
        <v>8.8907542349052626E-3</v>
      </c>
      <c r="BC89" s="24">
        <f t="shared" si="66"/>
        <v>0.220301102857696</v>
      </c>
      <c r="BD89" s="24">
        <f t="shared" si="67"/>
        <v>0.20492334432062953</v>
      </c>
      <c r="BE89" s="24">
        <f t="shared" si="98"/>
        <v>1.5377758537066466E-2</v>
      </c>
      <c r="BF89" s="24">
        <f t="shared" si="68"/>
        <v>0.19748192438428624</v>
      </c>
      <c r="BG89" s="24">
        <f t="shared" si="69"/>
        <v>0.18153009435995848</v>
      </c>
      <c r="BH89" s="24">
        <f t="shared" si="99"/>
        <v>1.5951830024327762E-2</v>
      </c>
      <c r="BI89" s="24">
        <f t="shared" si="70"/>
        <v>0.21731159266763456</v>
      </c>
      <c r="BJ89" s="24">
        <f t="shared" si="71"/>
        <v>0.20524908881353343</v>
      </c>
      <c r="BK89" s="24">
        <f t="shared" si="100"/>
        <v>1.2062503854101125E-2</v>
      </c>
      <c r="BL89" s="24">
        <f t="shared" si="72"/>
        <v>0.24477317126502229</v>
      </c>
      <c r="BM89" s="24">
        <f t="shared" si="73"/>
        <v>0.23219107232207703</v>
      </c>
      <c r="BN89" s="24">
        <f t="shared" si="101"/>
        <v>1.2582098942945263E-2</v>
      </c>
    </row>
    <row r="90" spans="1:66" x14ac:dyDescent="0.25">
      <c r="A90" s="35">
        <f>+NAC!A91</f>
        <v>45323</v>
      </c>
      <c r="B90" s="71">
        <f>+NAC!P91</f>
        <v>5129.5987999999998</v>
      </c>
      <c r="C90" s="71">
        <f>+NAC!S91</f>
        <v>5077.2234906620306</v>
      </c>
      <c r="D90" s="179">
        <f>+[1]IPCse!$DK92</f>
        <v>5043.6989615708262</v>
      </c>
      <c r="E90" s="71">
        <f>+GBA!$P91</f>
        <v>5042.3311999999996</v>
      </c>
      <c r="F90" s="71">
        <f>+GBA!$S91</f>
        <v>5092.9812828016438</v>
      </c>
      <c r="G90" s="179">
        <f>+[1]IPCse!$DE92</f>
        <v>5075.8471298303848</v>
      </c>
      <c r="H90" s="71">
        <f>+PAM!$P91</f>
        <v>5179.1719000000003</v>
      </c>
      <c r="I90" s="71">
        <f>+PAM!$S91</f>
        <v>5055.2039042905271</v>
      </c>
      <c r="J90" s="179">
        <f>+[1]IPCse!$DF92</f>
        <v>5023.7420175979796</v>
      </c>
      <c r="K90" s="71">
        <f>+NOA!$P91</f>
        <v>5239.4148999999998</v>
      </c>
      <c r="L90" s="71">
        <f>+NOA!$S91</f>
        <v>5052.2971228575307</v>
      </c>
      <c r="M90" s="179">
        <f>+[1]IPCse!$DG92</f>
        <v>5009.7543068503928</v>
      </c>
      <c r="N90" s="71">
        <f>+NEA!$P91</f>
        <v>5303.1268</v>
      </c>
      <c r="O90" s="71">
        <f>+NEA!$S91</f>
        <v>5133.8531484344958</v>
      </c>
      <c r="P90" s="179">
        <f>+[1]IPCse!$DH92</f>
        <v>5076.7159540343946</v>
      </c>
      <c r="Q90" s="71">
        <f>+CUY!$P91</f>
        <v>5354.9974000000002</v>
      </c>
      <c r="R90" s="71">
        <f>+CUY!$S91</f>
        <v>5109.8345204188463</v>
      </c>
      <c r="S90" s="179">
        <f>+[1]IPCse!$DI92</f>
        <v>5063.2719856198464</v>
      </c>
      <c r="T90" s="71">
        <f>+PAT!$P91</f>
        <v>5022.7575999999999</v>
      </c>
      <c r="U90" s="71">
        <f>+PAT!$S91</f>
        <v>4912.7856501282258</v>
      </c>
      <c r="V90" s="179">
        <f>+[1]IPCse!$DJ92</f>
        <v>4875.1023668594726</v>
      </c>
      <c r="X90" s="164">
        <f t="shared" si="74"/>
        <v>0.12290140839705677</v>
      </c>
      <c r="Y90" s="164">
        <f t="shared" si="75"/>
        <v>0.11140499498428214</v>
      </c>
      <c r="Z90" s="181">
        <f t="shared" si="76"/>
        <v>0.1063046970404502</v>
      </c>
      <c r="AA90" s="164">
        <f t="shared" si="77"/>
        <v>0.12883836080780187</v>
      </c>
      <c r="AB90" s="164">
        <f t="shared" si="78"/>
        <v>0.11341308967195651</v>
      </c>
      <c r="AC90" s="181">
        <f t="shared" si="79"/>
        <v>0.1083260263821213</v>
      </c>
      <c r="AD90" s="164">
        <f t="shared" si="80"/>
        <v>0.12136137456370877</v>
      </c>
      <c r="AE90" s="164">
        <f t="shared" si="81"/>
        <v>0.10957901228266875</v>
      </c>
      <c r="AF90" s="181">
        <f t="shared" si="82"/>
        <v>0.106974123706012</v>
      </c>
      <c r="AG90" s="164">
        <f t="shared" si="83"/>
        <v>0.10773718841861668</v>
      </c>
      <c r="AH90" s="164">
        <f t="shared" si="84"/>
        <v>0.10026682129300468</v>
      </c>
      <c r="AI90" s="181">
        <f t="shared" si="85"/>
        <v>9.4372521513458762E-2</v>
      </c>
      <c r="AJ90" s="164">
        <f t="shared" si="86"/>
        <v>0.10256593162711991</v>
      </c>
      <c r="AK90" s="164">
        <f t="shared" si="87"/>
        <v>9.8038452941427545E-2</v>
      </c>
      <c r="AL90" s="181">
        <f t="shared" si="88"/>
        <v>9.6773738384779096E-2</v>
      </c>
      <c r="AM90" s="164">
        <f t="shared" si="89"/>
        <v>0.12943290503023297</v>
      </c>
      <c r="AN90" s="164">
        <f t="shared" si="90"/>
        <v>0.12118684286048786</v>
      </c>
      <c r="AO90" s="181">
        <f t="shared" si="91"/>
        <v>0.1131010657869409</v>
      </c>
      <c r="AP90" s="164">
        <f t="shared" si="92"/>
        <v>0.11472711248596545</v>
      </c>
      <c r="AQ90" s="164">
        <f t="shared" si="93"/>
        <v>0.10616378903753554</v>
      </c>
      <c r="AR90" s="181">
        <f t="shared" si="94"/>
        <v>0.10122538170667217</v>
      </c>
      <c r="AT90" s="24">
        <f t="shared" si="60"/>
        <v>0.12290140839705677</v>
      </c>
      <c r="AU90" s="24">
        <f t="shared" si="61"/>
        <v>0.1063046970404502</v>
      </c>
      <c r="AV90" s="24">
        <f t="shared" si="95"/>
        <v>1.6596711356606564E-2</v>
      </c>
      <c r="AW90" s="24">
        <f t="shared" si="62"/>
        <v>0.12883836080780187</v>
      </c>
      <c r="AX90" s="24">
        <f t="shared" si="63"/>
        <v>0.1083260263821213</v>
      </c>
      <c r="AY90" s="24">
        <f t="shared" si="96"/>
        <v>2.0512334425680567E-2</v>
      </c>
      <c r="AZ90" s="24">
        <f t="shared" si="64"/>
        <v>0.12136137456370877</v>
      </c>
      <c r="BA90" s="24">
        <f t="shared" si="65"/>
        <v>0.106974123706012</v>
      </c>
      <c r="BB90" s="24">
        <f t="shared" si="97"/>
        <v>1.4387250857696765E-2</v>
      </c>
      <c r="BC90" s="24">
        <f t="shared" si="66"/>
        <v>0.10773718841861668</v>
      </c>
      <c r="BD90" s="24">
        <f t="shared" si="67"/>
        <v>9.4372521513458762E-2</v>
      </c>
      <c r="BE90" s="24">
        <f t="shared" si="98"/>
        <v>1.3364666905157918E-2</v>
      </c>
      <c r="BF90" s="24">
        <f t="shared" si="68"/>
        <v>0.10256593162711991</v>
      </c>
      <c r="BG90" s="24">
        <f t="shared" si="69"/>
        <v>9.6773738384779096E-2</v>
      </c>
      <c r="BH90" s="24">
        <f t="shared" si="99"/>
        <v>5.7921932423408151E-3</v>
      </c>
      <c r="BI90" s="24">
        <f t="shared" si="70"/>
        <v>0.12943290503023297</v>
      </c>
      <c r="BJ90" s="24">
        <f t="shared" si="71"/>
        <v>0.1131010657869409</v>
      </c>
      <c r="BK90" s="24">
        <f t="shared" si="100"/>
        <v>1.6331839243292068E-2</v>
      </c>
      <c r="BL90" s="24">
        <f t="shared" si="72"/>
        <v>0.11472711248596545</v>
      </c>
      <c r="BM90" s="24">
        <f t="shared" si="73"/>
        <v>0.10122538170667217</v>
      </c>
      <c r="BN90" s="24">
        <f t="shared" si="101"/>
        <v>1.3501730779293286E-2</v>
      </c>
    </row>
    <row r="91" spans="1:66" x14ac:dyDescent="0.25">
      <c r="A91" s="35">
        <f>+NAC!A92</f>
        <v>45352</v>
      </c>
      <c r="B91" s="71">
        <f>+NAC!P92</f>
        <v>5612.3990999999996</v>
      </c>
      <c r="C91" s="71">
        <f>+NAC!S92</f>
        <v>5563.6140920517873</v>
      </c>
      <c r="D91" s="179">
        <f>+[1]IPCse!$DK93</f>
        <v>5466.3046831981937</v>
      </c>
      <c r="E91" s="71">
        <f>+GBA!$P92</f>
        <v>5530.6354000000001</v>
      </c>
      <c r="F91" s="71">
        <f>+GBA!$S92</f>
        <v>5596.0785071541386</v>
      </c>
      <c r="G91" s="179">
        <f>+[1]IPCse!$DE93</f>
        <v>5506.6912732142409</v>
      </c>
      <c r="H91" s="71">
        <f>+PAM!$P92</f>
        <v>5679.6896999999999</v>
      </c>
      <c r="I91" s="71">
        <f>+PAM!$S92</f>
        <v>5549.1754315565995</v>
      </c>
      <c r="J91" s="179">
        <f>+[1]IPCse!$DF93</f>
        <v>5458.4159747176718</v>
      </c>
      <c r="K91" s="71">
        <f>+NOA!$P92</f>
        <v>5653.9534999999996</v>
      </c>
      <c r="L91" s="71">
        <f>+NOA!$S92</f>
        <v>5432.729284639413</v>
      </c>
      <c r="M91" s="179">
        <f>+[1]IPCse!$DG93</f>
        <v>5358.6163231526243</v>
      </c>
      <c r="N91" s="71">
        <f>+NEA!$P92</f>
        <v>5737.4418999999998</v>
      </c>
      <c r="O91" s="71">
        <f>+NEA!$S92</f>
        <v>5526.1059142268605</v>
      </c>
      <c r="P91" s="179">
        <f>+[1]IPCse!$DH93</f>
        <v>5450.2565697732589</v>
      </c>
      <c r="Q91" s="71">
        <f>+CUY!$P92</f>
        <v>5823.9408999999996</v>
      </c>
      <c r="R91" s="71">
        <f>+CUY!$S92</f>
        <v>5555.6262520418832</v>
      </c>
      <c r="S91" s="179">
        <f>+[1]IPCse!$DI93</f>
        <v>5458.8202755560233</v>
      </c>
      <c r="T91" s="71">
        <f>+PAT!$P92</f>
        <v>5486.3941000000004</v>
      </c>
      <c r="U91" s="71">
        <f>+PAT!$S92</f>
        <v>5382.8475700407307</v>
      </c>
      <c r="V91" s="179">
        <f>+[1]IPCse!$DJ93</f>
        <v>5317.0022996486823</v>
      </c>
      <c r="X91" s="164">
        <f t="shared" si="74"/>
        <v>9.4120479753699193E-2</v>
      </c>
      <c r="Y91" s="164">
        <f t="shared" si="75"/>
        <v>9.5798540734777671E-2</v>
      </c>
      <c r="Z91" s="181">
        <f t="shared" si="76"/>
        <v>8.3788847202678873E-2</v>
      </c>
      <c r="AA91" s="164">
        <f t="shared" si="77"/>
        <v>9.6840961180812757E-2</v>
      </c>
      <c r="AB91" s="164">
        <f t="shared" si="78"/>
        <v>9.8782460884235146E-2</v>
      </c>
      <c r="AC91" s="181">
        <f t="shared" si="79"/>
        <v>8.4881229155191917E-2</v>
      </c>
      <c r="AD91" s="164">
        <f t="shared" si="80"/>
        <v>9.6640507336703596E-2</v>
      </c>
      <c r="AE91" s="164">
        <f t="shared" si="81"/>
        <v>9.7715450576943308E-2</v>
      </c>
      <c r="AF91" s="181">
        <f t="shared" si="82"/>
        <v>8.6523940838730606E-2</v>
      </c>
      <c r="AG91" s="164">
        <f t="shared" si="83"/>
        <v>7.9119254327425059E-2</v>
      </c>
      <c r="AH91" s="164">
        <f t="shared" si="84"/>
        <v>7.5298849717435834E-2</v>
      </c>
      <c r="AI91" s="181">
        <f t="shared" si="85"/>
        <v>6.9636552001201668E-2</v>
      </c>
      <c r="AJ91" s="164">
        <f t="shared" si="86"/>
        <v>8.1897928595635383E-2</v>
      </c>
      <c r="AK91" s="164">
        <f t="shared" si="87"/>
        <v>7.6405139463713967E-2</v>
      </c>
      <c r="AL91" s="181">
        <f t="shared" si="88"/>
        <v>7.3579183692957351E-2</v>
      </c>
      <c r="AM91" s="164">
        <f t="shared" si="89"/>
        <v>8.7571190977608904E-2</v>
      </c>
      <c r="AN91" s="164">
        <f t="shared" si="90"/>
        <v>8.7241911619966972E-2</v>
      </c>
      <c r="AO91" s="181">
        <f t="shared" si="91"/>
        <v>7.8121082781958062E-2</v>
      </c>
      <c r="AP91" s="164">
        <f t="shared" si="92"/>
        <v>9.230716210553358E-2</v>
      </c>
      <c r="AQ91" s="164">
        <f t="shared" si="93"/>
        <v>9.5681341175598789E-2</v>
      </c>
      <c r="AR91" s="181">
        <f t="shared" si="94"/>
        <v>9.0644236681717283E-2</v>
      </c>
      <c r="AT91" s="24">
        <f t="shared" si="60"/>
        <v>9.5798540734777671E-2</v>
      </c>
      <c r="AU91" s="24">
        <f t="shared" si="61"/>
        <v>8.3788847202678873E-2</v>
      </c>
      <c r="AV91" s="24">
        <f t="shared" si="95"/>
        <v>1.2009693532098797E-2</v>
      </c>
      <c r="AW91" s="24">
        <f t="shared" si="62"/>
        <v>9.8782460884235146E-2</v>
      </c>
      <c r="AX91" s="24">
        <f t="shared" si="63"/>
        <v>8.4881229155191917E-2</v>
      </c>
      <c r="AY91" s="24">
        <f t="shared" si="96"/>
        <v>1.3901231729043229E-2</v>
      </c>
      <c r="AZ91" s="24">
        <f t="shared" si="64"/>
        <v>9.7715450576943308E-2</v>
      </c>
      <c r="BA91" s="24">
        <f t="shared" si="65"/>
        <v>8.6523940838730606E-2</v>
      </c>
      <c r="BB91" s="24">
        <f t="shared" si="97"/>
        <v>1.1191509738212702E-2</v>
      </c>
      <c r="BC91" s="24">
        <f t="shared" si="66"/>
        <v>7.9119254327425059E-2</v>
      </c>
      <c r="BD91" s="24">
        <f t="shared" si="67"/>
        <v>6.9636552001201668E-2</v>
      </c>
      <c r="BE91" s="24">
        <f t="shared" si="98"/>
        <v>9.4827023262233912E-3</v>
      </c>
      <c r="BF91" s="24">
        <f t="shared" si="68"/>
        <v>8.1897928595635383E-2</v>
      </c>
      <c r="BG91" s="24">
        <f t="shared" si="69"/>
        <v>7.3579183692957351E-2</v>
      </c>
      <c r="BH91" s="24">
        <f t="shared" si="99"/>
        <v>8.3187449026780325E-3</v>
      </c>
      <c r="BI91" s="24">
        <f t="shared" si="70"/>
        <v>8.7571190977608904E-2</v>
      </c>
      <c r="BJ91" s="24">
        <f t="shared" si="71"/>
        <v>7.8121082781958062E-2</v>
      </c>
      <c r="BK91" s="24">
        <f t="shared" si="100"/>
        <v>9.4501081956508415E-3</v>
      </c>
      <c r="BL91" s="24">
        <f t="shared" si="72"/>
        <v>9.5681341175598789E-2</v>
      </c>
      <c r="BM91" s="24">
        <f t="shared" si="73"/>
        <v>9.0644236681717283E-2</v>
      </c>
      <c r="BN91" s="24">
        <f t="shared" si="101"/>
        <v>5.0371044938815057E-3</v>
      </c>
    </row>
    <row r="92" spans="1:66" x14ac:dyDescent="0.25">
      <c r="A92" s="35">
        <f>+NAC!A93</f>
        <v>45383</v>
      </c>
      <c r="B92" s="71">
        <f>+NAC!P93</f>
        <v>5965.8926000000001</v>
      </c>
      <c r="C92" s="71">
        <f>+NAC!S93</f>
        <v>5940.4978885457303</v>
      </c>
      <c r="D92" s="179">
        <f>+[1]IPCse!$DK94</f>
        <v>5828.7382769243895</v>
      </c>
      <c r="E92" s="71">
        <f>+GBA!$P93</f>
        <v>5884.3477999999996</v>
      </c>
      <c r="F92" s="71">
        <f>+GBA!$S93</f>
        <v>5975.71435930196</v>
      </c>
      <c r="G92" s="179">
        <f>+[1]IPCse!$DE94</f>
        <v>5866.5485046570057</v>
      </c>
      <c r="H92" s="71">
        <f>+PAM!$P93</f>
        <v>6044.5825000000004</v>
      </c>
      <c r="I92" s="71">
        <f>+PAM!$S93</f>
        <v>5927.0713089324945</v>
      </c>
      <c r="J92" s="179">
        <f>+[1]IPCse!$DF94</f>
        <v>5826.1632594595767</v>
      </c>
      <c r="K92" s="71">
        <f>+NOA!$P93</f>
        <v>6030.9297999999999</v>
      </c>
      <c r="L92" s="71">
        <f>+NOA!$S93</f>
        <v>5854.8349668477513</v>
      </c>
      <c r="M92" s="179">
        <f>+[1]IPCse!$DG94</f>
        <v>5753.1507538632841</v>
      </c>
      <c r="N92" s="71">
        <f>+NEA!$P93</f>
        <v>6015.1639999999998</v>
      </c>
      <c r="O92" s="71">
        <f>+NEA!$S93</f>
        <v>5835.8604633342502</v>
      </c>
      <c r="P92" s="179">
        <f>+[1]IPCse!$DH94</f>
        <v>5748.5686468231625</v>
      </c>
      <c r="Q92" s="71">
        <f>+CUY!$P93</f>
        <v>6165.4781999999996</v>
      </c>
      <c r="R92" s="71">
        <f>+CUY!$S93</f>
        <v>5925.7932857890792</v>
      </c>
      <c r="S92" s="179">
        <f>+[1]IPCse!$DI94</f>
        <v>5822.9489845123699</v>
      </c>
      <c r="T92" s="71">
        <f>+PAT!$P93</f>
        <v>5807.0343000000003</v>
      </c>
      <c r="U92" s="71">
        <f>+PAT!$S93</f>
        <v>5731.9669754714141</v>
      </c>
      <c r="V92" s="179">
        <f>+[1]IPCse!$DJ94</f>
        <v>5677.8964168406283</v>
      </c>
      <c r="X92" s="164">
        <f t="shared" si="74"/>
        <v>6.2984383986520287E-2</v>
      </c>
      <c r="Y92" s="164">
        <f t="shared" si="75"/>
        <v>6.7740822828161518E-2</v>
      </c>
      <c r="Z92" s="181">
        <f t="shared" si="76"/>
        <v>6.6303218486925886E-2</v>
      </c>
      <c r="AA92" s="164">
        <f t="shared" si="77"/>
        <v>6.3955110835908657E-2</v>
      </c>
      <c r="AB92" s="164">
        <f t="shared" si="78"/>
        <v>6.7839622275221334E-2</v>
      </c>
      <c r="AC92" s="181">
        <f t="shared" si="79"/>
        <v>6.5349084157521053E-2</v>
      </c>
      <c r="AD92" s="164">
        <f t="shared" si="80"/>
        <v>6.4245199874211512E-2</v>
      </c>
      <c r="AE92" s="164">
        <f t="shared" si="81"/>
        <v>6.80994648730886E-2</v>
      </c>
      <c r="AF92" s="181">
        <f t="shared" si="82"/>
        <v>6.7372528302210632E-2</v>
      </c>
      <c r="AG92" s="164">
        <f t="shared" si="83"/>
        <v>6.6674814357776446E-2</v>
      </c>
      <c r="AH92" s="164">
        <f t="shared" si="84"/>
        <v>7.7696800280810274E-2</v>
      </c>
      <c r="AI92" s="181">
        <f t="shared" si="85"/>
        <v>7.3626176407894706E-2</v>
      </c>
      <c r="AJ92" s="164">
        <f t="shared" si="86"/>
        <v>4.8405213480244624E-2</v>
      </c>
      <c r="AK92" s="164">
        <f t="shared" si="87"/>
        <v>5.6052951918625471E-2</v>
      </c>
      <c r="AL92" s="181">
        <f t="shared" si="88"/>
        <v>5.4733584232405041E-2</v>
      </c>
      <c r="AM92" s="164">
        <f t="shared" si="89"/>
        <v>5.8643675453506017E-2</v>
      </c>
      <c r="AN92" s="164">
        <f t="shared" si="90"/>
        <v>6.6629218193204887E-2</v>
      </c>
      <c r="AO92" s="181">
        <f t="shared" si="91"/>
        <v>6.6704652392912456E-2</v>
      </c>
      <c r="AP92" s="164">
        <f t="shared" si="92"/>
        <v>5.8442793965530093E-2</v>
      </c>
      <c r="AQ92" s="164">
        <f t="shared" si="93"/>
        <v>6.4857754355478026E-2</v>
      </c>
      <c r="AR92" s="181">
        <f t="shared" si="94"/>
        <v>6.7875486383707662E-2</v>
      </c>
      <c r="AT92" s="24">
        <f t="shared" si="60"/>
        <v>6.7740822828161518E-2</v>
      </c>
      <c r="AU92" s="24">
        <f t="shared" si="61"/>
        <v>6.2984383986520287E-2</v>
      </c>
      <c r="AV92" s="24">
        <f t="shared" si="95"/>
        <v>4.7564388416412307E-3</v>
      </c>
      <c r="AW92" s="24">
        <f t="shared" si="62"/>
        <v>6.7839622275221334E-2</v>
      </c>
      <c r="AX92" s="24">
        <f t="shared" si="63"/>
        <v>6.3955110835908657E-2</v>
      </c>
      <c r="AY92" s="24">
        <f t="shared" si="96"/>
        <v>3.8845114393126767E-3</v>
      </c>
      <c r="AZ92" s="24">
        <f t="shared" si="64"/>
        <v>6.80994648730886E-2</v>
      </c>
      <c r="BA92" s="24">
        <f t="shared" si="65"/>
        <v>6.4245199874211512E-2</v>
      </c>
      <c r="BB92" s="24">
        <f t="shared" si="97"/>
        <v>3.8542649988770883E-3</v>
      </c>
      <c r="BC92" s="24">
        <f t="shared" si="66"/>
        <v>7.7696800280810274E-2</v>
      </c>
      <c r="BD92" s="24">
        <f t="shared" si="67"/>
        <v>6.6674814357776446E-2</v>
      </c>
      <c r="BE92" s="24">
        <f t="shared" si="98"/>
        <v>1.1021985923033828E-2</v>
      </c>
      <c r="BF92" s="24">
        <f t="shared" si="68"/>
        <v>5.6052951918625471E-2</v>
      </c>
      <c r="BG92" s="24">
        <f t="shared" si="69"/>
        <v>4.8405213480244624E-2</v>
      </c>
      <c r="BH92" s="24">
        <f t="shared" si="99"/>
        <v>7.6477384383808467E-3</v>
      </c>
      <c r="BI92" s="24">
        <f t="shared" si="70"/>
        <v>6.6704652392912456E-2</v>
      </c>
      <c r="BJ92" s="24">
        <f t="shared" si="71"/>
        <v>5.8643675453506017E-2</v>
      </c>
      <c r="BK92" s="24">
        <f t="shared" si="100"/>
        <v>8.060976939406439E-3</v>
      </c>
      <c r="BL92" s="24">
        <f t="shared" si="72"/>
        <v>6.7875486383707662E-2</v>
      </c>
      <c r="BM92" s="24">
        <f t="shared" si="73"/>
        <v>5.8442793965530093E-2</v>
      </c>
      <c r="BN92" s="24">
        <f t="shared" si="101"/>
        <v>9.4326924181775684E-3</v>
      </c>
    </row>
    <row r="93" spans="1:66" x14ac:dyDescent="0.25">
      <c r="A93" s="35">
        <f>+NAC!A94</f>
        <v>45413</v>
      </c>
      <c r="B93" s="71">
        <f>+NAC!P94</f>
        <v>6188.6725999999999</v>
      </c>
      <c r="C93" s="71">
        <f>+NAC!S94</f>
        <v>6215.5592103671379</v>
      </c>
      <c r="D93" s="179">
        <f>+[1]IPCse!$DK95</f>
        <v>6141.2618051582849</v>
      </c>
      <c r="E93" s="71">
        <f>+GBA!$P94</f>
        <v>6114.3774000000003</v>
      </c>
      <c r="F93" s="71">
        <f>+GBA!$S94</f>
        <v>6270.022630274796</v>
      </c>
      <c r="G93" s="179">
        <f>+[1]IPCse!$DE95</f>
        <v>6197.8765646930478</v>
      </c>
      <c r="H93" s="71">
        <f>+PAM!$P94</f>
        <v>6271.7434000000003</v>
      </c>
      <c r="I93" s="71">
        <f>+PAM!$S94</f>
        <v>6199.2366209108222</v>
      </c>
      <c r="J93" s="179">
        <f>+[1]IPCse!$DF95</f>
        <v>6130.6150997692812</v>
      </c>
      <c r="K93" s="71">
        <f>+NOA!$P94</f>
        <v>6238.8406999999997</v>
      </c>
      <c r="L93" s="71">
        <f>+NOA!$S94</f>
        <v>6115.7771753768848</v>
      </c>
      <c r="M93" s="179">
        <f>+[1]IPCse!$DG95</f>
        <v>6051.5252578303307</v>
      </c>
      <c r="N93" s="71">
        <f>+NEA!$P94</f>
        <v>6188.5459000000001</v>
      </c>
      <c r="O93" s="71">
        <f>+NEA!$S94</f>
        <v>6034.3811607388079</v>
      </c>
      <c r="P93" s="179">
        <f>+[1]IPCse!$DH95</f>
        <v>6003.7806332834289</v>
      </c>
      <c r="Q93" s="71">
        <f>+CUY!$P94</f>
        <v>6357.8564999999999</v>
      </c>
      <c r="R93" s="71">
        <f>+CUY!$S94</f>
        <v>6161.477441869858</v>
      </c>
      <c r="S93" s="179">
        <f>+[1]IPCse!$DI95</f>
        <v>6109.4402773737347</v>
      </c>
      <c r="T93" s="71">
        <f>+PAT!$P94</f>
        <v>6032.3671000000004</v>
      </c>
      <c r="U93" s="71">
        <f>+PAT!$S94</f>
        <v>5997.2238935284367</v>
      </c>
      <c r="V93" s="179">
        <f>+[1]IPCse!$DJ95</f>
        <v>5974.3674054926596</v>
      </c>
      <c r="X93" s="164">
        <f t="shared" si="74"/>
        <v>3.7342274649731388E-2</v>
      </c>
      <c r="Y93" s="164">
        <f t="shared" si="75"/>
        <v>4.6302738757263429E-2</v>
      </c>
      <c r="Z93" s="181">
        <f t="shared" si="76"/>
        <v>5.3617697928067365E-2</v>
      </c>
      <c r="AA93" s="164">
        <f t="shared" si="77"/>
        <v>3.9091774962724202E-2</v>
      </c>
      <c r="AB93" s="164">
        <f t="shared" si="78"/>
        <v>4.9250726068374995E-2</v>
      </c>
      <c r="AC93" s="181">
        <f t="shared" si="79"/>
        <v>5.6477511397549307E-2</v>
      </c>
      <c r="AD93" s="164">
        <f t="shared" si="80"/>
        <v>3.7580908193411089E-2</v>
      </c>
      <c r="AE93" s="164">
        <f t="shared" si="81"/>
        <v>4.5919021012646999E-2</v>
      </c>
      <c r="AF93" s="181">
        <f t="shared" si="82"/>
        <v>5.2255974773000924E-2</v>
      </c>
      <c r="AG93" s="164">
        <f t="shared" si="83"/>
        <v>3.4474103810659518E-2</v>
      </c>
      <c r="AH93" s="164">
        <f t="shared" si="84"/>
        <v>4.4568670168618763E-2</v>
      </c>
      <c r="AI93" s="181">
        <f t="shared" si="85"/>
        <v>5.1862799487165434E-2</v>
      </c>
      <c r="AJ93" s="164">
        <f t="shared" si="86"/>
        <v>2.8824135135800066E-2</v>
      </c>
      <c r="AK93" s="164">
        <f t="shared" si="87"/>
        <v>3.4017382466875468E-2</v>
      </c>
      <c r="AL93" s="181">
        <f t="shared" si="88"/>
        <v>4.4395744774015089E-2</v>
      </c>
      <c r="AM93" s="164">
        <f t="shared" si="89"/>
        <v>3.1202494560762517E-2</v>
      </c>
      <c r="AN93" s="164">
        <f t="shared" si="90"/>
        <v>3.9772591569466886E-2</v>
      </c>
      <c r="AO93" s="181">
        <f t="shared" si="91"/>
        <v>4.9200378300301439E-2</v>
      </c>
      <c r="AP93" s="164">
        <f t="shared" si="92"/>
        <v>3.8803421567528806E-2</v>
      </c>
      <c r="AQ93" s="164">
        <f t="shared" si="93"/>
        <v>4.6276770119598742E-2</v>
      </c>
      <c r="AR93" s="181">
        <f t="shared" si="94"/>
        <v>5.2214934350105269E-2</v>
      </c>
      <c r="AT93" s="24">
        <f t="shared" si="60"/>
        <v>5.3617697928067365E-2</v>
      </c>
      <c r="AU93" s="24">
        <f t="shared" si="61"/>
        <v>3.7342274649731388E-2</v>
      </c>
      <c r="AV93" s="24">
        <f t="shared" si="95"/>
        <v>1.6275423278335976E-2</v>
      </c>
      <c r="AW93" s="24">
        <f t="shared" si="62"/>
        <v>5.6477511397549307E-2</v>
      </c>
      <c r="AX93" s="24">
        <f t="shared" si="63"/>
        <v>3.9091774962724202E-2</v>
      </c>
      <c r="AY93" s="24">
        <f t="shared" si="96"/>
        <v>1.7385736434825105E-2</v>
      </c>
      <c r="AZ93" s="24">
        <f t="shared" si="64"/>
        <v>5.2255974773000924E-2</v>
      </c>
      <c r="BA93" s="24">
        <f t="shared" si="65"/>
        <v>3.7580908193411089E-2</v>
      </c>
      <c r="BB93" s="24">
        <f t="shared" si="97"/>
        <v>1.4675066579589835E-2</v>
      </c>
      <c r="BC93" s="24">
        <f t="shared" si="66"/>
        <v>5.1862799487165434E-2</v>
      </c>
      <c r="BD93" s="24">
        <f t="shared" si="67"/>
        <v>3.4474103810659518E-2</v>
      </c>
      <c r="BE93" s="24">
        <f t="shared" si="98"/>
        <v>1.7388695676505916E-2</v>
      </c>
      <c r="BF93" s="24">
        <f t="shared" si="68"/>
        <v>4.4395744774015089E-2</v>
      </c>
      <c r="BG93" s="24">
        <f t="shared" si="69"/>
        <v>2.8824135135800066E-2</v>
      </c>
      <c r="BH93" s="24">
        <f t="shared" si="99"/>
        <v>1.5571609638215023E-2</v>
      </c>
      <c r="BI93" s="24">
        <f t="shared" si="70"/>
        <v>4.9200378300301439E-2</v>
      </c>
      <c r="BJ93" s="24">
        <f t="shared" si="71"/>
        <v>3.1202494560762517E-2</v>
      </c>
      <c r="BK93" s="24">
        <f t="shared" si="100"/>
        <v>1.7997883739538922E-2</v>
      </c>
      <c r="BL93" s="24">
        <f t="shared" si="72"/>
        <v>5.2214934350105269E-2</v>
      </c>
      <c r="BM93" s="24">
        <f t="shared" si="73"/>
        <v>3.8803421567528806E-2</v>
      </c>
      <c r="BN93" s="24">
        <f t="shared" si="101"/>
        <v>1.3411512782576462E-2</v>
      </c>
    </row>
    <row r="94" spans="1:66" s="81" customFormat="1" x14ac:dyDescent="0.25">
      <c r="A94" s="79">
        <f>+NAC!A95</f>
        <v>45444</v>
      </c>
      <c r="B94" s="182">
        <f>+NAC!P95</f>
        <v>6414.6575000000003</v>
      </c>
      <c r="C94" s="182">
        <f>+NAC!S95</f>
        <v>6435.5236340424299</v>
      </c>
      <c r="D94" s="183">
        <f>+[1]IPCse!$DK96</f>
        <v>6433.9661121606669</v>
      </c>
      <c r="E94" s="182">
        <f>+GBA!$P95</f>
        <v>6350.2435999999998</v>
      </c>
      <c r="F94" s="182">
        <f>+GBA!$S95</f>
        <v>6483.421569741</v>
      </c>
      <c r="G94" s="183">
        <f>+[1]IPCse!$DE96</f>
        <v>6483.815224299974</v>
      </c>
      <c r="H94" s="182">
        <f>+PAM!$P95</f>
        <v>6503.4826000000003</v>
      </c>
      <c r="I94" s="182">
        <f>+PAM!$S95</f>
        <v>6444.4303137208972</v>
      </c>
      <c r="J94" s="183">
        <f>+[1]IPCse!$DF96</f>
        <v>6445.101041345496</v>
      </c>
      <c r="K94" s="182">
        <f>+NOA!$P95</f>
        <v>6428.7070999999996</v>
      </c>
      <c r="L94" s="182">
        <f>+NOA!$S95</f>
        <v>6319.1214609262524</v>
      </c>
      <c r="M94" s="183">
        <f>+[1]IPCse!$DG96</f>
        <v>6316.7070671400115</v>
      </c>
      <c r="N94" s="182">
        <f>+NEA!$P95</f>
        <v>6380.1203999999998</v>
      </c>
      <c r="O94" s="182">
        <f>+NEA!$S95</f>
        <v>6238.7405519774775</v>
      </c>
      <c r="P94" s="183">
        <f>+[1]IPCse!$DH96</f>
        <v>6278.1356490550779</v>
      </c>
      <c r="Q94" s="182">
        <f>+CUY!$P95</f>
        <v>6557.5713999999998</v>
      </c>
      <c r="R94" s="182">
        <f>+CUY!$S95</f>
        <v>6380.4598539117414</v>
      </c>
      <c r="S94" s="183">
        <f>+[1]IPCse!$DI96</f>
        <v>6385.0485007549205</v>
      </c>
      <c r="T94" s="182">
        <f>+PAT!$P95</f>
        <v>6236.8553000000002</v>
      </c>
      <c r="U94" s="182">
        <f>+PAT!$S95</f>
        <v>6230.7945464474287</v>
      </c>
      <c r="V94" s="183">
        <f>+[1]IPCse!$DJ96</f>
        <v>6249.1669387116181</v>
      </c>
      <c r="X94" s="165">
        <f t="shared" si="74"/>
        <v>3.6515891953954771E-2</v>
      </c>
      <c r="Y94" s="165">
        <f t="shared" si="75"/>
        <v>3.5389321576794863E-2</v>
      </c>
      <c r="Z94" s="184">
        <f t="shared" si="76"/>
        <v>4.7661916441427143E-2</v>
      </c>
      <c r="AA94" s="165">
        <f t="shared" si="77"/>
        <v>3.8575669208773311E-2</v>
      </c>
      <c r="AB94" s="165">
        <f t="shared" si="78"/>
        <v>3.4034795733560497E-2</v>
      </c>
      <c r="AC94" s="184">
        <f t="shared" si="79"/>
        <v>4.6134939381627937E-2</v>
      </c>
      <c r="AD94" s="165">
        <f t="shared" si="80"/>
        <v>3.6949725972526215E-2</v>
      </c>
      <c r="AE94" s="165">
        <f t="shared" si="81"/>
        <v>3.9552239703676495E-2</v>
      </c>
      <c r="AF94" s="184">
        <f t="shared" si="82"/>
        <v>5.1297616382416589E-2</v>
      </c>
      <c r="AG94" s="165">
        <f t="shared" si="83"/>
        <v>3.0432961687898219E-2</v>
      </c>
      <c r="AH94" s="165">
        <f t="shared" si="84"/>
        <v>3.3249132484431287E-2</v>
      </c>
      <c r="AI94" s="184">
        <f t="shared" si="85"/>
        <v>4.3820656447983941E-2</v>
      </c>
      <c r="AJ94" s="165">
        <f t="shared" si="86"/>
        <v>3.0956302675237524E-2</v>
      </c>
      <c r="AK94" s="165">
        <f t="shared" si="87"/>
        <v>3.3865840720881613E-2</v>
      </c>
      <c r="AL94" s="184">
        <f t="shared" si="88"/>
        <v>4.5697042002283528E-2</v>
      </c>
      <c r="AM94" s="165">
        <f t="shared" si="89"/>
        <v>3.1412300670831339E-2</v>
      </c>
      <c r="AN94" s="165">
        <f t="shared" si="90"/>
        <v>3.5540568655466398E-2</v>
      </c>
      <c r="AO94" s="184">
        <f t="shared" si="91"/>
        <v>4.5111861458388969E-2</v>
      </c>
      <c r="AP94" s="165">
        <f t="shared" si="92"/>
        <v>3.3898500639989226E-2</v>
      </c>
      <c r="AQ94" s="165">
        <f t="shared" si="93"/>
        <v>3.8946462074066712E-2</v>
      </c>
      <c r="AR94" s="184">
        <f t="shared" si="94"/>
        <v>4.5996423481809323E-2</v>
      </c>
      <c r="AT94" s="80">
        <f t="shared" si="60"/>
        <v>4.7661916441427143E-2</v>
      </c>
      <c r="AU94" s="80">
        <f t="shared" si="61"/>
        <v>3.5389321576794863E-2</v>
      </c>
      <c r="AV94" s="80">
        <f t="shared" si="95"/>
        <v>1.227259486463228E-2</v>
      </c>
      <c r="AW94" s="80">
        <f t="shared" si="62"/>
        <v>4.6134939381627937E-2</v>
      </c>
      <c r="AX94" s="80">
        <f t="shared" si="63"/>
        <v>3.4034795733560497E-2</v>
      </c>
      <c r="AY94" s="80">
        <f t="shared" si="96"/>
        <v>1.2100143648067441E-2</v>
      </c>
      <c r="AZ94" s="80">
        <f t="shared" si="64"/>
        <v>5.1297616382416589E-2</v>
      </c>
      <c r="BA94" s="80">
        <f t="shared" si="65"/>
        <v>3.6949725972526215E-2</v>
      </c>
      <c r="BB94" s="80">
        <f t="shared" si="97"/>
        <v>1.4347890409890374E-2</v>
      </c>
      <c r="BC94" s="80">
        <f t="shared" si="66"/>
        <v>4.3820656447983941E-2</v>
      </c>
      <c r="BD94" s="80">
        <f t="shared" si="67"/>
        <v>3.0432961687898219E-2</v>
      </c>
      <c r="BE94" s="80">
        <f t="shared" si="98"/>
        <v>1.3387694760085722E-2</v>
      </c>
      <c r="BF94" s="80">
        <f t="shared" si="68"/>
        <v>4.5697042002283528E-2</v>
      </c>
      <c r="BG94" s="80">
        <f t="shared" si="69"/>
        <v>3.0956302675237524E-2</v>
      </c>
      <c r="BH94" s="80">
        <f t="shared" si="99"/>
        <v>1.4740739327046004E-2</v>
      </c>
      <c r="BI94" s="80">
        <f t="shared" si="70"/>
        <v>4.5111861458388969E-2</v>
      </c>
      <c r="BJ94" s="80">
        <f t="shared" si="71"/>
        <v>3.1412300670831339E-2</v>
      </c>
      <c r="BK94" s="80">
        <f t="shared" si="100"/>
        <v>1.369956078755763E-2</v>
      </c>
      <c r="BL94" s="80">
        <f t="shared" si="72"/>
        <v>4.5996423481809323E-2</v>
      </c>
      <c r="BM94" s="80">
        <f t="shared" si="73"/>
        <v>3.3898500639989226E-2</v>
      </c>
      <c r="BN94" s="80">
        <f t="shared" si="101"/>
        <v>1.2097922841820097E-2</v>
      </c>
    </row>
    <row r="95" spans="1:66" s="81" customFormat="1" x14ac:dyDescent="0.25">
      <c r="A95" s="79">
        <f>+NAC!A96</f>
        <v>45474</v>
      </c>
      <c r="B95" s="182">
        <f>+NAC!P96</f>
        <v>6657.49</v>
      </c>
      <c r="C95" s="182">
        <f>+NAC!S96</f>
        <v>6682.5399109253831</v>
      </c>
      <c r="D95" s="183">
        <f>+[1]IPCse!$DK97</f>
        <v>6756.228527512747</v>
      </c>
      <c r="E95" s="182">
        <f>+GBA!$P96</f>
        <v>6597.5519000000004</v>
      </c>
      <c r="F95" s="182">
        <f>+GBA!$S96</f>
        <v>6750.5347744788396</v>
      </c>
      <c r="G95" s="183">
        <f>+[1]IPCse!$DE97</f>
        <v>6826.1441953203412</v>
      </c>
      <c r="H95" s="182">
        <f>+PAM!$P96</f>
        <v>6744.5447000000004</v>
      </c>
      <c r="I95" s="182">
        <f>+PAM!$S96</f>
        <v>6679.8970202079372</v>
      </c>
      <c r="J95" s="183">
        <f>+[1]IPCse!$DF97</f>
        <v>6760.0304202009429</v>
      </c>
      <c r="K95" s="182">
        <f>+NOA!$P96</f>
        <v>6654.2232000000004</v>
      </c>
      <c r="L95" s="182">
        <f>+NOA!$S96</f>
        <v>6521.4080978812981</v>
      </c>
      <c r="M95" s="183">
        <f>+[1]IPCse!$DG97</f>
        <v>6607.9445969274784</v>
      </c>
      <c r="N95" s="182">
        <f>+NEA!$P96</f>
        <v>6589.3829999999998</v>
      </c>
      <c r="O95" s="182">
        <f>+NEA!$S96</f>
        <v>6432.813339659434</v>
      </c>
      <c r="P95" s="183">
        <f>+[1]IPCse!$DH97</f>
        <v>6531.7121639212037</v>
      </c>
      <c r="Q95" s="182">
        <f>+CUY!$P96</f>
        <v>6836.7214999999997</v>
      </c>
      <c r="R95" s="182">
        <f>+CUY!$S96</f>
        <v>6644.5309171877334</v>
      </c>
      <c r="S95" s="183">
        <f>+[1]IPCse!$DI97</f>
        <v>6713.1080510305937</v>
      </c>
      <c r="T95" s="182">
        <f>+PAT!$P96</f>
        <v>6467.4624000000003</v>
      </c>
      <c r="U95" s="182">
        <f>+PAT!$S96</f>
        <v>6484.0791951878118</v>
      </c>
      <c r="V95" s="183">
        <f>+[1]IPCse!$DJ97</f>
        <v>6538.0680720264172</v>
      </c>
      <c r="X95" s="165">
        <f t="shared" si="74"/>
        <v>3.7855879288956507E-2</v>
      </c>
      <c r="Y95" s="165">
        <f t="shared" si="75"/>
        <v>3.8383244461459798E-2</v>
      </c>
      <c r="Z95" s="184">
        <f t="shared" si="76"/>
        <v>5.0087676828602046E-2</v>
      </c>
      <c r="AA95" s="165">
        <f t="shared" si="77"/>
        <v>3.8944694972016691E-2</v>
      </c>
      <c r="AB95" s="165">
        <f t="shared" si="78"/>
        <v>4.1199419452298658E-2</v>
      </c>
      <c r="AC95" s="184">
        <f t="shared" si="79"/>
        <v>5.2797459393566726E-2</v>
      </c>
      <c r="AD95" s="165">
        <f t="shared" si="80"/>
        <v>3.7066617199836838E-2</v>
      </c>
      <c r="AE95" s="165">
        <f t="shared" si="81"/>
        <v>3.6538017330361328E-2</v>
      </c>
      <c r="AF95" s="184">
        <f t="shared" si="82"/>
        <v>4.8863373411086375E-2</v>
      </c>
      <c r="AG95" s="165">
        <f t="shared" si="83"/>
        <v>3.507954188797946E-2</v>
      </c>
      <c r="AH95" s="165">
        <f t="shared" si="84"/>
        <v>3.2011829208516973E-2</v>
      </c>
      <c r="AI95" s="184">
        <f t="shared" si="85"/>
        <v>4.6105910356759594E-2</v>
      </c>
      <c r="AJ95" s="165">
        <f t="shared" si="86"/>
        <v>3.2799161595759241E-2</v>
      </c>
      <c r="AK95" s="165">
        <f t="shared" si="87"/>
        <v>3.1107686890496256E-2</v>
      </c>
      <c r="AL95" s="184">
        <f t="shared" si="88"/>
        <v>4.0390416684337183E-2</v>
      </c>
      <c r="AM95" s="165">
        <f t="shared" si="89"/>
        <v>4.2569128564883041E-2</v>
      </c>
      <c r="AN95" s="165">
        <f t="shared" si="90"/>
        <v>4.1387465687773961E-2</v>
      </c>
      <c r="AO95" s="184">
        <f t="shared" si="91"/>
        <v>5.1379335683493288E-2</v>
      </c>
      <c r="AP95" s="165">
        <f t="shared" si="92"/>
        <v>3.6974899834536723E-2</v>
      </c>
      <c r="AQ95" s="165">
        <f t="shared" si="93"/>
        <v>4.0650457474126878E-2</v>
      </c>
      <c r="AR95" s="184">
        <f t="shared" si="94"/>
        <v>4.6230343363872661E-2</v>
      </c>
      <c r="AT95" s="80">
        <f t="shared" si="60"/>
        <v>5.0087676828602046E-2</v>
      </c>
      <c r="AU95" s="80">
        <f t="shared" si="61"/>
        <v>3.7855879288956507E-2</v>
      </c>
      <c r="AV95" s="80">
        <f t="shared" si="95"/>
        <v>1.2231797539645539E-2</v>
      </c>
      <c r="AW95" s="80">
        <f t="shared" si="62"/>
        <v>5.2797459393566726E-2</v>
      </c>
      <c r="AX95" s="80">
        <f t="shared" si="63"/>
        <v>3.8944694972016691E-2</v>
      </c>
      <c r="AY95" s="80">
        <f t="shared" si="96"/>
        <v>1.3852764421550035E-2</v>
      </c>
      <c r="AZ95" s="80">
        <f t="shared" si="64"/>
        <v>4.8863373411086375E-2</v>
      </c>
      <c r="BA95" s="80">
        <f t="shared" si="65"/>
        <v>3.6538017330361328E-2</v>
      </c>
      <c r="BB95" s="80">
        <f t="shared" si="97"/>
        <v>1.2325356080725047E-2</v>
      </c>
      <c r="BC95" s="80">
        <f t="shared" si="66"/>
        <v>4.6105910356759594E-2</v>
      </c>
      <c r="BD95" s="80">
        <f t="shared" si="67"/>
        <v>3.2011829208516973E-2</v>
      </c>
      <c r="BE95" s="80">
        <f t="shared" si="98"/>
        <v>1.4094081148242621E-2</v>
      </c>
      <c r="BF95" s="80">
        <f t="shared" si="68"/>
        <v>4.0390416684337183E-2</v>
      </c>
      <c r="BG95" s="80">
        <f t="shared" si="69"/>
        <v>3.1107686890496256E-2</v>
      </c>
      <c r="BH95" s="80">
        <f t="shared" si="99"/>
        <v>9.282729793840927E-3</v>
      </c>
      <c r="BI95" s="80">
        <f t="shared" si="70"/>
        <v>5.1379335683493288E-2</v>
      </c>
      <c r="BJ95" s="80">
        <f t="shared" si="71"/>
        <v>4.1387465687773961E-2</v>
      </c>
      <c r="BK95" s="80">
        <f t="shared" si="100"/>
        <v>9.9918699957193269E-3</v>
      </c>
      <c r="BL95" s="80">
        <f t="shared" si="72"/>
        <v>4.6230343363872661E-2</v>
      </c>
      <c r="BM95" s="80">
        <f t="shared" si="73"/>
        <v>3.6974899834536723E-2</v>
      </c>
      <c r="BN95" s="80">
        <f t="shared" si="101"/>
        <v>9.2554435293359383E-3</v>
      </c>
    </row>
    <row r="96" spans="1:66" s="81" customFormat="1" x14ac:dyDescent="0.25">
      <c r="A96" s="79">
        <f>+NAC!A97</f>
        <v>45505</v>
      </c>
      <c r="B96" s="182">
        <f>+NAC!P97</f>
        <v>6931.7975999999999</v>
      </c>
      <c r="C96" s="182">
        <f>+NAC!S97</f>
        <v>6920.6694817626749</v>
      </c>
      <c r="D96" s="183">
        <f>+[1]IPCse!$DK98</f>
        <v>7009.3643135026368</v>
      </c>
      <c r="E96" s="182">
        <f>+GBA!$P97</f>
        <v>6880.7826999999997</v>
      </c>
      <c r="F96" s="182">
        <f>+GBA!$S97</f>
        <v>6968.6446217466846</v>
      </c>
      <c r="G96" s="183">
        <f>+[1]IPCse!$DE98</f>
        <v>7062.1907654359356</v>
      </c>
      <c r="H96" s="182">
        <f>+PAM!$P97</f>
        <v>7016.4718999999996</v>
      </c>
      <c r="I96" s="182">
        <f>+PAM!$S97</f>
        <v>6920.5418047737594</v>
      </c>
      <c r="J96" s="183">
        <f>+[1]IPCse!$DF98</f>
        <v>7018.7415457888765</v>
      </c>
      <c r="K96" s="182">
        <f>+NOA!$P97</f>
        <v>6893.5545000000002</v>
      </c>
      <c r="L96" s="182">
        <f>+NOA!$S97</f>
        <v>6792.0547910634241</v>
      </c>
      <c r="M96" s="183">
        <f>+[1]IPCse!$DG98</f>
        <v>6873.5740981761046</v>
      </c>
      <c r="N96" s="182">
        <f>+NEA!$P97</f>
        <v>6850.5465000000004</v>
      </c>
      <c r="O96" s="182">
        <f>+NEA!$S97</f>
        <v>6722.2929845372146</v>
      </c>
      <c r="P96" s="183">
        <f>+[1]IPCse!$DH98</f>
        <v>6816.3897434167829</v>
      </c>
      <c r="Q96" s="182">
        <f>+CUY!$P97</f>
        <v>7104.0812999999998</v>
      </c>
      <c r="R96" s="182">
        <f>+CUY!$S97</f>
        <v>6934.8107692595349</v>
      </c>
      <c r="S96" s="183">
        <f>+[1]IPCse!$DI98</f>
        <v>7007.141355427374</v>
      </c>
      <c r="T96" s="182">
        <f>+PAT!$P97</f>
        <v>6745.4682000000003</v>
      </c>
      <c r="U96" s="182">
        <f>+PAT!$S97</f>
        <v>6764.3630120380139</v>
      </c>
      <c r="V96" s="183">
        <f>+[1]IPCse!$DJ98</f>
        <v>6820.2399668147937</v>
      </c>
      <c r="X96" s="165">
        <f t="shared" si="74"/>
        <v>4.1202855730913646E-2</v>
      </c>
      <c r="Y96" s="165">
        <f t="shared" si="75"/>
        <v>3.5634590142584965E-2</v>
      </c>
      <c r="Z96" s="184">
        <f t="shared" si="76"/>
        <v>3.7467025420923727E-2</v>
      </c>
      <c r="AA96" s="165">
        <f t="shared" si="77"/>
        <v>4.2929681235247097E-2</v>
      </c>
      <c r="AB96" s="165">
        <f t="shared" si="78"/>
        <v>3.2310010177628357E-2</v>
      </c>
      <c r="AC96" s="184">
        <f t="shared" si="79"/>
        <v>3.4579780819370409E-2</v>
      </c>
      <c r="AD96" s="165">
        <f t="shared" si="80"/>
        <v>4.0318095897562856E-2</v>
      </c>
      <c r="AE96" s="165">
        <f t="shared" si="81"/>
        <v>3.6025223717944588E-2</v>
      </c>
      <c r="AF96" s="184">
        <f t="shared" si="82"/>
        <v>3.8270704346955231E-2</v>
      </c>
      <c r="AG96" s="165">
        <f t="shared" si="83"/>
        <v>3.5966827803431745E-2</v>
      </c>
      <c r="AH96" s="165">
        <f t="shared" si="84"/>
        <v>4.1501266156009242E-2</v>
      </c>
      <c r="AI96" s="184">
        <f t="shared" si="85"/>
        <v>4.0198506109166976E-2</v>
      </c>
      <c r="AJ96" s="165">
        <f t="shared" si="86"/>
        <v>3.9633983940529971E-2</v>
      </c>
      <c r="AK96" s="165">
        <f t="shared" si="87"/>
        <v>4.5000473291069598E-2</v>
      </c>
      <c r="AL96" s="184">
        <f t="shared" si="88"/>
        <v>4.358391373521231E-2</v>
      </c>
      <c r="AM96" s="165">
        <f t="shared" si="89"/>
        <v>3.9106434275551605E-2</v>
      </c>
      <c r="AN96" s="165">
        <f t="shared" si="90"/>
        <v>4.3687034598773655E-2</v>
      </c>
      <c r="AO96" s="184">
        <f t="shared" si="91"/>
        <v>4.3799876623710876E-2</v>
      </c>
      <c r="AP96" s="165">
        <f t="shared" si="92"/>
        <v>4.298529822144781E-2</v>
      </c>
      <c r="AQ96" s="165">
        <f t="shared" si="93"/>
        <v>4.3226464145937005E-2</v>
      </c>
      <c r="AR96" s="184">
        <f t="shared" si="94"/>
        <v>4.315829870228316E-2</v>
      </c>
      <c r="AT96" s="80">
        <f t="shared" si="60"/>
        <v>4.1202855730913646E-2</v>
      </c>
      <c r="AU96" s="80">
        <f t="shared" si="61"/>
        <v>3.5634590142584965E-2</v>
      </c>
      <c r="AV96" s="80">
        <f t="shared" si="95"/>
        <v>5.5682655883286802E-3</v>
      </c>
      <c r="AW96" s="80">
        <f t="shared" si="62"/>
        <v>4.2929681235247097E-2</v>
      </c>
      <c r="AX96" s="80">
        <f t="shared" si="63"/>
        <v>3.2310010177628357E-2</v>
      </c>
      <c r="AY96" s="80">
        <f t="shared" si="96"/>
        <v>1.061967105761874E-2</v>
      </c>
      <c r="AZ96" s="80">
        <f t="shared" si="64"/>
        <v>4.0318095897562856E-2</v>
      </c>
      <c r="BA96" s="80">
        <f t="shared" si="65"/>
        <v>3.6025223717944588E-2</v>
      </c>
      <c r="BB96" s="80">
        <f t="shared" si="97"/>
        <v>4.2928721796182678E-3</v>
      </c>
      <c r="BC96" s="80">
        <f t="shared" si="66"/>
        <v>4.1501266156009242E-2</v>
      </c>
      <c r="BD96" s="80">
        <f t="shared" si="67"/>
        <v>3.5966827803431745E-2</v>
      </c>
      <c r="BE96" s="80">
        <f t="shared" si="98"/>
        <v>5.5344383525774976E-3</v>
      </c>
      <c r="BF96" s="80">
        <f t="shared" si="68"/>
        <v>4.5000473291069598E-2</v>
      </c>
      <c r="BG96" s="80">
        <f t="shared" si="69"/>
        <v>3.9633983940529971E-2</v>
      </c>
      <c r="BH96" s="80">
        <f t="shared" si="99"/>
        <v>5.3664893505396272E-3</v>
      </c>
      <c r="BI96" s="80">
        <f t="shared" si="70"/>
        <v>4.3799876623710876E-2</v>
      </c>
      <c r="BJ96" s="80">
        <f t="shared" si="71"/>
        <v>3.9106434275551605E-2</v>
      </c>
      <c r="BK96" s="80">
        <f t="shared" si="100"/>
        <v>4.6934423481592713E-3</v>
      </c>
      <c r="BL96" s="80">
        <f t="shared" si="72"/>
        <v>4.3226464145937005E-2</v>
      </c>
      <c r="BM96" s="80">
        <f t="shared" si="73"/>
        <v>4.298529822144781E-2</v>
      </c>
      <c r="BN96" s="80">
        <f t="shared" si="101"/>
        <v>2.4116592448919505E-4</v>
      </c>
    </row>
    <row r="97" spans="1:66" s="81" customFormat="1" x14ac:dyDescent="0.25">
      <c r="A97" s="79">
        <f>+NAC!A98</f>
        <v>45536</v>
      </c>
      <c r="B97" s="182">
        <f>+NAC!P98</f>
        <v>7157.9270999999999</v>
      </c>
      <c r="C97" s="182">
        <f>+NAC!S98</f>
        <v>7131.2818417454146</v>
      </c>
      <c r="D97" s="183">
        <f>+[1]IPCse!$DK99</f>
        <v>7180.9273276722361</v>
      </c>
      <c r="E97" s="182">
        <f>+GBA!$P98</f>
        <v>7117.1826000000001</v>
      </c>
      <c r="F97" s="182">
        <f>+GBA!$S98</f>
        <v>7194.5574090176888</v>
      </c>
      <c r="G97" s="183">
        <f>+[1]IPCse!$DE99</f>
        <v>7238.1291610896087</v>
      </c>
      <c r="H97" s="182">
        <f>+PAM!$P98</f>
        <v>7238.5775999999996</v>
      </c>
      <c r="I97" s="182">
        <f>+PAM!$S98</f>
        <v>7121.5897340166948</v>
      </c>
      <c r="J97" s="183">
        <f>+[1]IPCse!$DF99</f>
        <v>7188.30528353707</v>
      </c>
      <c r="K97" s="182">
        <f>+NOA!$P98</f>
        <v>7102.4164000000001</v>
      </c>
      <c r="L97" s="182">
        <f>+NOA!$S98</f>
        <v>6981.1062489881842</v>
      </c>
      <c r="M97" s="183">
        <f>+[1]IPCse!$DG99</f>
        <v>7033.0558472166722</v>
      </c>
      <c r="N97" s="182">
        <f>+NEA!$P98</f>
        <v>7062.5909000000001</v>
      </c>
      <c r="O97" s="182">
        <f>+NEA!$S98</f>
        <v>6913.330490332326</v>
      </c>
      <c r="P97" s="183">
        <f>+[1]IPCse!$DH99</f>
        <v>6975.8481615103929</v>
      </c>
      <c r="Q97" s="182">
        <f>+CUY!$P98</f>
        <v>7312.5110999999997</v>
      </c>
      <c r="R97" s="182">
        <f>+CUY!$S98</f>
        <v>7118.0014739865364</v>
      </c>
      <c r="S97" s="183">
        <f>+[1]IPCse!$DI99</f>
        <v>7165.0979670966999</v>
      </c>
      <c r="T97" s="182">
        <f>+PAT!$P98</f>
        <v>6960.7093999999997</v>
      </c>
      <c r="U97" s="182">
        <f>+PAT!$S98</f>
        <v>6976.0614776436869</v>
      </c>
      <c r="V97" s="183">
        <f>+[1]IPCse!$DJ99</f>
        <v>7009.5489256881419</v>
      </c>
      <c r="X97" s="165">
        <f t="shared" ref="X97:X107" si="102">+B97/B96-1</f>
        <v>3.262205751650904E-2</v>
      </c>
      <c r="Y97" s="165">
        <f t="shared" ref="Y97:Y107" si="103">+C97/C96-1</f>
        <v>3.0432367928817428E-2</v>
      </c>
      <c r="Z97" s="184">
        <f t="shared" ref="Z97:Z107" si="104">+D97/D96-1</f>
        <v>2.4476258687125885E-2</v>
      </c>
      <c r="AA97" s="165">
        <f t="shared" ref="AA97:AA107" si="105">+E97/E96-1</f>
        <v>3.435654202537175E-2</v>
      </c>
      <c r="AB97" s="165">
        <f t="shared" ref="AB97:AB107" si="106">+F97/F96-1</f>
        <v>3.241846865974618E-2</v>
      </c>
      <c r="AC97" s="184">
        <f t="shared" ref="AC97:AC107" si="107">+G97/G96-1</f>
        <v>2.491272205712125E-2</v>
      </c>
      <c r="AD97" s="165">
        <f t="shared" ref="AD97:AD107" si="108">+H97/H96-1</f>
        <v>3.1654897670152504E-2</v>
      </c>
      <c r="AE97" s="165">
        <f t="shared" ref="AE97:AE107" si="109">+I97/I96-1</f>
        <v>2.9050894411800643E-2</v>
      </c>
      <c r="AF97" s="184">
        <f t="shared" ref="AF97:AF107" si="110">+J97/J96-1</f>
        <v>2.4158709455533112E-2</v>
      </c>
      <c r="AG97" s="165">
        <f t="shared" ref="AG97:AG107" si="111">+K97/K96-1</f>
        <v>3.0298142997201127E-2</v>
      </c>
      <c r="AH97" s="165">
        <f t="shared" ref="AH97:AH107" si="112">+L97/L96-1</f>
        <v>2.7834206840248399E-2</v>
      </c>
      <c r="AI97" s="184">
        <f t="shared" ref="AI97:AI107" si="113">+M97/M96-1</f>
        <v>2.3202157532990819E-2</v>
      </c>
      <c r="AJ97" s="165">
        <f t="shared" ref="AJ97:AJ107" si="114">+N97/N96-1</f>
        <v>3.0952917405932423E-2</v>
      </c>
      <c r="AK97" s="165">
        <f t="shared" ref="AK97:AK107" si="115">+O97/O96-1</f>
        <v>2.8418503364036729E-2</v>
      </c>
      <c r="AL97" s="184">
        <f t="shared" ref="AL97:AL107" si="116">+P97/P96-1</f>
        <v>2.3393383315209348E-2</v>
      </c>
      <c r="AM97" s="165">
        <f t="shared" ref="AM97:AM107" si="117">+Q97/Q96-1</f>
        <v>2.9339444637267897E-2</v>
      </c>
      <c r="AN97" s="165">
        <f t="shared" ref="AN97:AN107" si="118">+R97/R96-1</f>
        <v>2.6416107204978889E-2</v>
      </c>
      <c r="AO97" s="184">
        <f t="shared" ref="AO97:AO107" si="119">+S97/S96-1</f>
        <v>2.254223279611467E-2</v>
      </c>
      <c r="AP97" s="165">
        <f t="shared" ref="AP97:AP107" si="120">+T97/T96-1</f>
        <v>3.1909008184190846E-2</v>
      </c>
      <c r="AQ97" s="165">
        <f t="shared" ref="AQ97:AQ107" si="121">+U97/U96-1</f>
        <v>3.1296142035684538E-2</v>
      </c>
      <c r="AR97" s="184">
        <f t="shared" ref="AR97:AR107" si="122">+V97/V96-1</f>
        <v>2.7756935209680034E-2</v>
      </c>
      <c r="AT97" s="80">
        <f t="shared" ref="AT97:AT107" si="123">+MAX(X97:Z97)</f>
        <v>3.262205751650904E-2</v>
      </c>
      <c r="AU97" s="80">
        <f t="shared" ref="AU97:AU107" si="124">+MIN(X97:Z97)</f>
        <v>2.4476258687125885E-2</v>
      </c>
      <c r="AV97" s="80">
        <f t="shared" ref="AV97:AV107" si="125">+AT97-AU97</f>
        <v>8.1457988293831551E-3</v>
      </c>
      <c r="AW97" s="80">
        <f t="shared" ref="AW97:AW107" si="126">+MAX(AA97:AC97)</f>
        <v>3.435654202537175E-2</v>
      </c>
      <c r="AX97" s="80">
        <f t="shared" ref="AX97:AX107" si="127">+MIN(AA97:AC97)</f>
        <v>2.491272205712125E-2</v>
      </c>
      <c r="AY97" s="80">
        <f t="shared" ref="AY97:AY107" si="128">+AW97-AX97</f>
        <v>9.4438199682504997E-3</v>
      </c>
      <c r="AZ97" s="80">
        <f t="shared" ref="AZ97:AZ107" si="129">+MAX(AD97:AF97)</f>
        <v>3.1654897670152504E-2</v>
      </c>
      <c r="BA97" s="80">
        <f t="shared" ref="BA97:BA107" si="130">+MIN(AD97:AF97)</f>
        <v>2.4158709455533112E-2</v>
      </c>
      <c r="BB97" s="80">
        <f t="shared" ref="BB97:BB107" si="131">+AZ97-BA97</f>
        <v>7.4961882146193926E-3</v>
      </c>
      <c r="BC97" s="80">
        <f t="shared" ref="BC97:BC107" si="132">+MAX(AG97:AI97)</f>
        <v>3.0298142997201127E-2</v>
      </c>
      <c r="BD97" s="80">
        <f t="shared" ref="BD97:BD107" si="133">+MIN(AG97:AI97)</f>
        <v>2.3202157532990819E-2</v>
      </c>
      <c r="BE97" s="80">
        <f t="shared" ref="BE97:BE107" si="134">+BC97-BD97</f>
        <v>7.0959854642103082E-3</v>
      </c>
      <c r="BF97" s="80">
        <f t="shared" ref="BF97:BF107" si="135">+MAX(AJ97:AL97)</f>
        <v>3.0952917405932423E-2</v>
      </c>
      <c r="BG97" s="80">
        <f t="shared" ref="BG97:BG107" si="136">+MIN(AJ97:AL97)</f>
        <v>2.3393383315209348E-2</v>
      </c>
      <c r="BH97" s="80">
        <f t="shared" ref="BH97:BH107" si="137">+BF97-BG97</f>
        <v>7.5595340907230746E-3</v>
      </c>
      <c r="BI97" s="80">
        <f t="shared" ref="BI97:BI107" si="138">+MAX(AM97:AO97)</f>
        <v>2.9339444637267897E-2</v>
      </c>
      <c r="BJ97" s="80">
        <f t="shared" ref="BJ97:BJ107" si="139">+MIN(AM97:AO97)</f>
        <v>2.254223279611467E-2</v>
      </c>
      <c r="BK97" s="80">
        <f t="shared" ref="BK97:BK107" si="140">+BI97-BJ97</f>
        <v>6.7972118411532279E-3</v>
      </c>
      <c r="BL97" s="80">
        <f t="shared" ref="BL97:BL107" si="141">+MAX(AP97:AR97)</f>
        <v>3.1909008184190846E-2</v>
      </c>
      <c r="BM97" s="80">
        <f t="shared" ref="BM97:BM107" si="142">+MIN(AP97:AR97)</f>
        <v>2.7756935209680034E-2</v>
      </c>
      <c r="BN97" s="80">
        <f t="shared" ref="BN97:BN107" si="143">+BL97-BM97</f>
        <v>4.152072974510812E-3</v>
      </c>
    </row>
    <row r="98" spans="1:66" s="81" customFormat="1" x14ac:dyDescent="0.25">
      <c r="A98" s="79">
        <f>+NAC!A99</f>
        <v>45566</v>
      </c>
      <c r="B98" s="182">
        <f>+NAC!P99</f>
        <v>7366.7822999999999</v>
      </c>
      <c r="C98" s="182">
        <f>+NAC!S99</f>
        <v>7310.4665367414773</v>
      </c>
      <c r="D98" s="183">
        <f>+[1]IPCse!$DK100</f>
        <v>7355.6304962443674</v>
      </c>
      <c r="E98" s="182">
        <f>+GBA!$P99</f>
        <v>7336.5033000000003</v>
      </c>
      <c r="F98" s="182">
        <f>+GBA!$S99</f>
        <v>7387.2954026531916</v>
      </c>
      <c r="G98" s="183">
        <f>+[1]IPCse!$DE100</f>
        <v>7422.4816296279569</v>
      </c>
      <c r="H98" s="182">
        <f>+PAM!$P99</f>
        <v>7440.4641000000001</v>
      </c>
      <c r="I98" s="182">
        <f>+PAM!$S99</f>
        <v>7295.1147784155819</v>
      </c>
      <c r="J98" s="183">
        <f>+[1]IPCse!$DF100</f>
        <v>7357.8280674413354</v>
      </c>
      <c r="K98" s="182">
        <f>+NOA!$P99</f>
        <v>7285.5011000000004</v>
      </c>
      <c r="L98" s="182">
        <f>+NOA!$S99</f>
        <v>7137.2878269455387</v>
      </c>
      <c r="M98" s="183">
        <f>+[1]IPCse!$DG100</f>
        <v>7192.5393881761293</v>
      </c>
      <c r="N98" s="182">
        <f>+NEA!$P99</f>
        <v>7240.3346000000001</v>
      </c>
      <c r="O98" s="182">
        <f>+NEA!$S99</f>
        <v>7069.6516123317761</v>
      </c>
      <c r="P98" s="183">
        <f>+[1]IPCse!$DH100</f>
        <v>7123.4126287091949</v>
      </c>
      <c r="Q98" s="182">
        <f>+CUY!$P99</f>
        <v>7511.1797999999999</v>
      </c>
      <c r="R98" s="182">
        <f>+CUY!$S99</f>
        <v>7232.9233615856383</v>
      </c>
      <c r="S98" s="183">
        <f>+[1]IPCse!$DI100</f>
        <v>7303.1503174809641</v>
      </c>
      <c r="T98" s="182">
        <f>+PAT!$P99</f>
        <v>7200.3347000000003</v>
      </c>
      <c r="U98" s="182">
        <f>+PAT!$S99</f>
        <v>7182.5792197767396</v>
      </c>
      <c r="V98" s="183">
        <f>+[1]IPCse!$DJ100</f>
        <v>7219.9284491148901</v>
      </c>
      <c r="X98" s="165">
        <f t="shared" si="102"/>
        <v>2.9178168076062105E-2</v>
      </c>
      <c r="Y98" s="165">
        <f t="shared" si="103"/>
        <v>2.5126575975043197E-2</v>
      </c>
      <c r="Z98" s="184">
        <f t="shared" si="104"/>
        <v>2.4328775463149377E-2</v>
      </c>
      <c r="AA98" s="165">
        <f t="shared" si="105"/>
        <v>3.0815662928193044E-2</v>
      </c>
      <c r="AB98" s="165">
        <f t="shared" si="106"/>
        <v>2.6789416315439185E-2</v>
      </c>
      <c r="AC98" s="184">
        <f t="shared" si="107"/>
        <v>2.5469629573534158E-2</v>
      </c>
      <c r="AD98" s="165">
        <f t="shared" si="108"/>
        <v>2.7890355143806334E-2</v>
      </c>
      <c r="AE98" s="165">
        <f t="shared" si="109"/>
        <v>2.4366054614187505E-2</v>
      </c>
      <c r="AF98" s="184">
        <f t="shared" si="110"/>
        <v>2.3583136388560577E-2</v>
      </c>
      <c r="AG98" s="165">
        <f t="shared" si="111"/>
        <v>2.5777804297703488E-2</v>
      </c>
      <c r="AH98" s="165">
        <f t="shared" si="112"/>
        <v>2.237203852612768E-2</v>
      </c>
      <c r="AI98" s="184">
        <f t="shared" si="113"/>
        <v>2.2676279617852346E-2</v>
      </c>
      <c r="AJ98" s="165">
        <f t="shared" si="114"/>
        <v>2.5166925639144688E-2</v>
      </c>
      <c r="AK98" s="165">
        <f t="shared" si="115"/>
        <v>2.2611550571472128E-2</v>
      </c>
      <c r="AL98" s="184">
        <f t="shared" si="116"/>
        <v>2.1153623728939142E-2</v>
      </c>
      <c r="AM98" s="165">
        <f t="shared" si="117"/>
        <v>2.7168327990640506E-2</v>
      </c>
      <c r="AN98" s="165">
        <f t="shared" si="118"/>
        <v>1.6145246389607459E-2</v>
      </c>
      <c r="AO98" s="184">
        <f t="shared" si="119"/>
        <v>1.9267336052936512E-2</v>
      </c>
      <c r="AP98" s="165">
        <f t="shared" si="120"/>
        <v>3.4425413593620391E-2</v>
      </c>
      <c r="AQ98" s="165">
        <f t="shared" si="121"/>
        <v>2.9603773245818532E-2</v>
      </c>
      <c r="AR98" s="184">
        <f t="shared" si="122"/>
        <v>3.001327555554445E-2</v>
      </c>
      <c r="AT98" s="80">
        <f t="shared" si="123"/>
        <v>2.9178168076062105E-2</v>
      </c>
      <c r="AU98" s="80">
        <f t="shared" si="124"/>
        <v>2.4328775463149377E-2</v>
      </c>
      <c r="AV98" s="80">
        <f t="shared" si="125"/>
        <v>4.8493926129127285E-3</v>
      </c>
      <c r="AW98" s="80">
        <f t="shared" si="126"/>
        <v>3.0815662928193044E-2</v>
      </c>
      <c r="AX98" s="80">
        <f t="shared" si="127"/>
        <v>2.5469629573534158E-2</v>
      </c>
      <c r="AY98" s="80">
        <f t="shared" si="128"/>
        <v>5.3460333546588856E-3</v>
      </c>
      <c r="AZ98" s="80">
        <f t="shared" si="129"/>
        <v>2.7890355143806334E-2</v>
      </c>
      <c r="BA98" s="80">
        <f t="shared" si="130"/>
        <v>2.3583136388560577E-2</v>
      </c>
      <c r="BB98" s="80">
        <f t="shared" si="131"/>
        <v>4.3072187552457564E-3</v>
      </c>
      <c r="BC98" s="80">
        <f t="shared" si="132"/>
        <v>2.5777804297703488E-2</v>
      </c>
      <c r="BD98" s="80">
        <f t="shared" si="133"/>
        <v>2.237203852612768E-2</v>
      </c>
      <c r="BE98" s="80">
        <f t="shared" si="134"/>
        <v>3.4057657715758083E-3</v>
      </c>
      <c r="BF98" s="80">
        <f t="shared" si="135"/>
        <v>2.5166925639144688E-2</v>
      </c>
      <c r="BG98" s="80">
        <f t="shared" si="136"/>
        <v>2.1153623728939142E-2</v>
      </c>
      <c r="BH98" s="80">
        <f t="shared" si="137"/>
        <v>4.0133019102055467E-3</v>
      </c>
      <c r="BI98" s="80">
        <f t="shared" si="138"/>
        <v>2.7168327990640506E-2</v>
      </c>
      <c r="BJ98" s="80">
        <f t="shared" si="139"/>
        <v>1.6145246389607459E-2</v>
      </c>
      <c r="BK98" s="80">
        <f t="shared" si="140"/>
        <v>1.1023081601033047E-2</v>
      </c>
      <c r="BL98" s="80">
        <f t="shared" si="141"/>
        <v>3.4425413593620391E-2</v>
      </c>
      <c r="BM98" s="80">
        <f t="shared" si="142"/>
        <v>2.9603773245818532E-2</v>
      </c>
      <c r="BN98" s="80">
        <f t="shared" si="143"/>
        <v>4.8216403478018588E-3</v>
      </c>
    </row>
    <row r="99" spans="1:66" s="81" customFormat="1" x14ac:dyDescent="0.25">
      <c r="A99" s="79">
        <f>+NAC!A100</f>
        <v>45597</v>
      </c>
      <c r="B99" s="182">
        <f>+NAC!P100</f>
        <v>7566.7781999999997</v>
      </c>
      <c r="C99" s="182">
        <f>+NAC!S100</f>
        <v>7448.9688422056897</v>
      </c>
      <c r="D99" s="183">
        <f>+[1]IPCse!$DK101</f>
        <v>7512.6517965934272</v>
      </c>
      <c r="E99" s="182">
        <f>+GBA!$P100</f>
        <v>7543.8585000000003</v>
      </c>
      <c r="F99" s="182">
        <f>+GBA!$S100</f>
        <v>7526.6259474099834</v>
      </c>
      <c r="G99" s="183">
        <f>+[1]IPCse!$DE101</f>
        <v>7593.8920748522914</v>
      </c>
      <c r="H99" s="182">
        <f>+PAM!$P100</f>
        <v>7635.6219000000001</v>
      </c>
      <c r="I99" s="182">
        <f>+PAM!$S100</f>
        <v>7433.7227167667315</v>
      </c>
      <c r="J99" s="183">
        <f>+[1]IPCse!$DF101</f>
        <v>7503.1859181035152</v>
      </c>
      <c r="K99" s="182">
        <f>+NOA!$P100</f>
        <v>7488.3968999999997</v>
      </c>
      <c r="L99" s="182">
        <f>+NOA!$S100</f>
        <v>7254.8105034496812</v>
      </c>
      <c r="M99" s="183">
        <f>+[1]IPCse!$DG101</f>
        <v>7335.8224142756762</v>
      </c>
      <c r="N99" s="182">
        <f>+NEA!$P100</f>
        <v>7407.2565999999997</v>
      </c>
      <c r="O99" s="182">
        <f>+NEA!$S100</f>
        <v>7179.3231138972815</v>
      </c>
      <c r="P99" s="183">
        <f>+[1]IPCse!$DH101</f>
        <v>7240.7655833943772</v>
      </c>
      <c r="Q99" s="182">
        <f>+CUY!$P100</f>
        <v>7682.8535000000002</v>
      </c>
      <c r="R99" s="182">
        <f>+CUY!$S100</f>
        <v>7340.9036990875093</v>
      </c>
      <c r="S99" s="183">
        <f>+[1]IPCse!$DI101</f>
        <v>7436.7966068735241</v>
      </c>
      <c r="T99" s="182">
        <f>+PAT!$P100</f>
        <v>7425.1370999999999</v>
      </c>
      <c r="U99" s="182">
        <f>+PAT!$S100</f>
        <v>7371.0130156433861</v>
      </c>
      <c r="V99" s="183">
        <f>+[1]IPCse!$DJ101</f>
        <v>7409.8854968931</v>
      </c>
      <c r="X99" s="165">
        <f t="shared" si="102"/>
        <v>2.7148338562957175E-2</v>
      </c>
      <c r="Y99" s="165">
        <f t="shared" si="103"/>
        <v>1.8945754661226832E-2</v>
      </c>
      <c r="Z99" s="184">
        <f t="shared" si="104"/>
        <v>2.1347089203193725E-2</v>
      </c>
      <c r="AA99" s="165">
        <f t="shared" si="105"/>
        <v>2.8263491682747555E-2</v>
      </c>
      <c r="AB99" s="165">
        <f t="shared" si="106"/>
        <v>1.8860832979110453E-2</v>
      </c>
      <c r="AC99" s="184">
        <f t="shared" si="107"/>
        <v>2.3093414544823387E-2</v>
      </c>
      <c r="AD99" s="165">
        <f t="shared" si="108"/>
        <v>2.6229250941483651E-2</v>
      </c>
      <c r="AE99" s="165">
        <f t="shared" si="109"/>
        <v>1.9000103845008054E-2</v>
      </c>
      <c r="AF99" s="184">
        <f t="shared" si="110"/>
        <v>1.9755537820378422E-2</v>
      </c>
      <c r="AG99" s="165">
        <f t="shared" si="111"/>
        <v>2.7849258028387336E-2</v>
      </c>
      <c r="AH99" s="165">
        <f t="shared" si="112"/>
        <v>1.6466013330786122E-2</v>
      </c>
      <c r="AI99" s="184">
        <f t="shared" si="113"/>
        <v>1.9921062418523761E-2</v>
      </c>
      <c r="AJ99" s="165">
        <f t="shared" si="114"/>
        <v>2.3054459389211024E-2</v>
      </c>
      <c r="AK99" s="165">
        <f t="shared" si="115"/>
        <v>1.5512999448827447E-2</v>
      </c>
      <c r="AL99" s="184">
        <f t="shared" si="116"/>
        <v>1.6474260414484521E-2</v>
      </c>
      <c r="AM99" s="165">
        <f t="shared" si="117"/>
        <v>2.2855756961110085E-2</v>
      </c>
      <c r="AN99" s="165">
        <f t="shared" si="118"/>
        <v>1.4929003406196628E-2</v>
      </c>
      <c r="AO99" s="184">
        <f t="shared" si="119"/>
        <v>1.8299813584921276E-2</v>
      </c>
      <c r="AP99" s="165">
        <f t="shared" si="120"/>
        <v>3.1221104207836303E-2</v>
      </c>
      <c r="AQ99" s="165">
        <f t="shared" si="121"/>
        <v>2.6234837110853837E-2</v>
      </c>
      <c r="AR99" s="184">
        <f t="shared" si="122"/>
        <v>2.6310101148093512E-2</v>
      </c>
      <c r="AT99" s="80">
        <f t="shared" si="123"/>
        <v>2.7148338562957175E-2</v>
      </c>
      <c r="AU99" s="80">
        <f t="shared" si="124"/>
        <v>1.8945754661226832E-2</v>
      </c>
      <c r="AV99" s="80">
        <f t="shared" si="125"/>
        <v>8.2025839017303426E-3</v>
      </c>
      <c r="AW99" s="80">
        <f t="shared" si="126"/>
        <v>2.8263491682747555E-2</v>
      </c>
      <c r="AX99" s="80">
        <f t="shared" si="127"/>
        <v>1.8860832979110453E-2</v>
      </c>
      <c r="AY99" s="80">
        <f t="shared" si="128"/>
        <v>9.4026587036371012E-3</v>
      </c>
      <c r="AZ99" s="80">
        <f t="shared" si="129"/>
        <v>2.6229250941483651E-2</v>
      </c>
      <c r="BA99" s="80">
        <f t="shared" si="130"/>
        <v>1.9000103845008054E-2</v>
      </c>
      <c r="BB99" s="80">
        <f t="shared" si="131"/>
        <v>7.2291470964755966E-3</v>
      </c>
      <c r="BC99" s="80">
        <f t="shared" si="132"/>
        <v>2.7849258028387336E-2</v>
      </c>
      <c r="BD99" s="80">
        <f t="shared" si="133"/>
        <v>1.6466013330786122E-2</v>
      </c>
      <c r="BE99" s="80">
        <f t="shared" si="134"/>
        <v>1.1383244697601214E-2</v>
      </c>
      <c r="BF99" s="80">
        <f t="shared" si="135"/>
        <v>2.3054459389211024E-2</v>
      </c>
      <c r="BG99" s="80">
        <f t="shared" si="136"/>
        <v>1.5512999448827447E-2</v>
      </c>
      <c r="BH99" s="80">
        <f t="shared" si="137"/>
        <v>7.5414599403835769E-3</v>
      </c>
      <c r="BI99" s="80">
        <f t="shared" si="138"/>
        <v>2.2855756961110085E-2</v>
      </c>
      <c r="BJ99" s="80">
        <f t="shared" si="139"/>
        <v>1.4929003406196628E-2</v>
      </c>
      <c r="BK99" s="80">
        <f t="shared" si="140"/>
        <v>7.9267535549134571E-3</v>
      </c>
      <c r="BL99" s="80">
        <f t="shared" si="141"/>
        <v>3.1221104207836303E-2</v>
      </c>
      <c r="BM99" s="80">
        <f t="shared" si="142"/>
        <v>2.6234837110853837E-2</v>
      </c>
      <c r="BN99" s="80">
        <f t="shared" si="143"/>
        <v>4.9862670969824663E-3</v>
      </c>
    </row>
    <row r="100" spans="1:66" s="81" customFormat="1" x14ac:dyDescent="0.25">
      <c r="A100" s="79">
        <f>+NAC!A101</f>
        <v>45627</v>
      </c>
      <c r="B100" s="182">
        <f>+NAC!P101</f>
        <v>7808.7093999999997</v>
      </c>
      <c r="C100" s="182">
        <f>+NAC!S101</f>
        <v>7629.7604121820768</v>
      </c>
      <c r="D100" s="183">
        <f>+[1]IPCse!$DK102</f>
        <v>7657.0517899810884</v>
      </c>
      <c r="E100" s="182">
        <f>+GBA!$P101</f>
        <v>7806.1018000000004</v>
      </c>
      <c r="F100" s="182">
        <f>+GBA!$S101</f>
        <v>7727.9819142135193</v>
      </c>
      <c r="G100" s="183">
        <f>+[1]IPCse!$DE102</f>
        <v>7769.2935912265084</v>
      </c>
      <c r="H100" s="182">
        <f>+PAM!$P101</f>
        <v>7860.3392000000003</v>
      </c>
      <c r="I100" s="182">
        <f>+PAM!$S101</f>
        <v>7595.8185825743167</v>
      </c>
      <c r="J100" s="183">
        <f>+[1]IPCse!$DF102</f>
        <v>7621.3966835212977</v>
      </c>
      <c r="K100" s="182">
        <f>+NOA!$P101</f>
        <v>7718.4291000000003</v>
      </c>
      <c r="L100" s="182">
        <f>+NOA!$S101</f>
        <v>7433.3314885236978</v>
      </c>
      <c r="M100" s="183">
        <f>+[1]IPCse!$DG102</f>
        <v>7456.6047729745196</v>
      </c>
      <c r="N100" s="182">
        <f>+NEA!$P101</f>
        <v>7608.2974000000004</v>
      </c>
      <c r="O100" s="182">
        <f>+NEA!$S101</f>
        <v>7349.349582751991</v>
      </c>
      <c r="P100" s="183">
        <f>+[1]IPCse!$DH102</f>
        <v>7317.2882232405218</v>
      </c>
      <c r="Q100" s="182">
        <f>+CUY!$P101</f>
        <v>7934.7347</v>
      </c>
      <c r="R100" s="182">
        <f>+CUY!$S101</f>
        <v>7513.9604678234855</v>
      </c>
      <c r="S100" s="183">
        <f>+[1]IPCse!$DI102</f>
        <v>7562.3644610998908</v>
      </c>
      <c r="T100" s="182">
        <f>+PAT!$P101</f>
        <v>7643.2277000000004</v>
      </c>
      <c r="U100" s="182">
        <f>+PAT!$S101</f>
        <v>7552.4336726052197</v>
      </c>
      <c r="V100" s="183">
        <f>+[1]IPCse!$DJ102</f>
        <v>7571.0772505581335</v>
      </c>
      <c r="X100" s="165">
        <f t="shared" si="102"/>
        <v>3.1972815061501292E-2</v>
      </c>
      <c r="Y100" s="165">
        <f t="shared" si="103"/>
        <v>2.4270684145170085E-2</v>
      </c>
      <c r="Z100" s="184">
        <f t="shared" si="104"/>
        <v>1.9220908581592866E-2</v>
      </c>
      <c r="AA100" s="165">
        <f t="shared" si="105"/>
        <v>3.4762489248704842E-2</v>
      </c>
      <c r="AB100" s="165">
        <f t="shared" si="106"/>
        <v>2.6752487530328883E-2</v>
      </c>
      <c r="AC100" s="184">
        <f t="shared" si="107"/>
        <v>2.3097709928624255E-2</v>
      </c>
      <c r="AD100" s="165">
        <f t="shared" si="108"/>
        <v>2.9430124087207687E-2</v>
      </c>
      <c r="AE100" s="165">
        <f t="shared" si="109"/>
        <v>2.1805476473043317E-2</v>
      </c>
      <c r="AF100" s="184">
        <f t="shared" si="110"/>
        <v>1.5754742946268552E-2</v>
      </c>
      <c r="AG100" s="165">
        <f t="shared" si="111"/>
        <v>3.071848395215282E-2</v>
      </c>
      <c r="AH100" s="165">
        <f t="shared" si="112"/>
        <v>2.4607256797283705E-2</v>
      </c>
      <c r="AI100" s="184">
        <f t="shared" si="113"/>
        <v>1.6464733178900071E-2</v>
      </c>
      <c r="AJ100" s="165">
        <f t="shared" si="114"/>
        <v>2.7141060564852104E-2</v>
      </c>
      <c r="AK100" s="165">
        <f t="shared" si="115"/>
        <v>2.3682799361068207E-2</v>
      </c>
      <c r="AL100" s="184">
        <f t="shared" si="116"/>
        <v>1.0568307862588222E-2</v>
      </c>
      <c r="AM100" s="165">
        <f t="shared" si="117"/>
        <v>3.278485005603704E-2</v>
      </c>
      <c r="AN100" s="165">
        <f t="shared" si="118"/>
        <v>2.3574313985005313E-2</v>
      </c>
      <c r="AO100" s="184">
        <f t="shared" si="119"/>
        <v>1.6884669685642617E-2</v>
      </c>
      <c r="AP100" s="165">
        <f t="shared" si="120"/>
        <v>2.9371929038185751E-2</v>
      </c>
      <c r="AQ100" s="165">
        <f t="shared" si="121"/>
        <v>2.4612716946341928E-2</v>
      </c>
      <c r="AR100" s="184">
        <f t="shared" si="122"/>
        <v>2.1753609247082029E-2</v>
      </c>
      <c r="AT100" s="80">
        <f t="shared" si="123"/>
        <v>3.1972815061501292E-2</v>
      </c>
      <c r="AU100" s="80">
        <f t="shared" si="124"/>
        <v>1.9220908581592866E-2</v>
      </c>
      <c r="AV100" s="80">
        <f t="shared" si="125"/>
        <v>1.2751906479908426E-2</v>
      </c>
      <c r="AW100" s="80">
        <f t="shared" si="126"/>
        <v>3.4762489248704842E-2</v>
      </c>
      <c r="AX100" s="80">
        <f t="shared" si="127"/>
        <v>2.3097709928624255E-2</v>
      </c>
      <c r="AY100" s="80">
        <f t="shared" si="128"/>
        <v>1.1664779320080587E-2</v>
      </c>
      <c r="AZ100" s="80">
        <f t="shared" si="129"/>
        <v>2.9430124087207687E-2</v>
      </c>
      <c r="BA100" s="80">
        <f t="shared" si="130"/>
        <v>1.5754742946268552E-2</v>
      </c>
      <c r="BB100" s="80">
        <f t="shared" si="131"/>
        <v>1.3675381140939136E-2</v>
      </c>
      <c r="BC100" s="80">
        <f t="shared" si="132"/>
        <v>3.071848395215282E-2</v>
      </c>
      <c r="BD100" s="80">
        <f t="shared" si="133"/>
        <v>1.6464733178900071E-2</v>
      </c>
      <c r="BE100" s="80">
        <f t="shared" si="134"/>
        <v>1.4253750773252749E-2</v>
      </c>
      <c r="BF100" s="80">
        <f t="shared" si="135"/>
        <v>2.7141060564852104E-2</v>
      </c>
      <c r="BG100" s="80">
        <f t="shared" si="136"/>
        <v>1.0568307862588222E-2</v>
      </c>
      <c r="BH100" s="80">
        <f t="shared" si="137"/>
        <v>1.6572752702263882E-2</v>
      </c>
      <c r="BI100" s="80">
        <f t="shared" si="138"/>
        <v>3.278485005603704E-2</v>
      </c>
      <c r="BJ100" s="80">
        <f t="shared" si="139"/>
        <v>1.6884669685642617E-2</v>
      </c>
      <c r="BK100" s="80">
        <f t="shared" si="140"/>
        <v>1.5900180370394423E-2</v>
      </c>
      <c r="BL100" s="80">
        <f t="shared" si="141"/>
        <v>2.9371929038185751E-2</v>
      </c>
      <c r="BM100" s="80">
        <f t="shared" si="142"/>
        <v>2.1753609247082029E-2</v>
      </c>
      <c r="BN100" s="80">
        <f t="shared" si="143"/>
        <v>7.6183197911037226E-3</v>
      </c>
    </row>
    <row r="101" spans="1:66" s="81" customFormat="1" x14ac:dyDescent="0.25">
      <c r="A101" s="79">
        <f>+NAC!A102</f>
        <v>45658</v>
      </c>
      <c r="B101" s="182">
        <f>+NAC!P102</f>
        <v>7995.9380000000001</v>
      </c>
      <c r="C101" s="182">
        <f>+NAC!S102</f>
        <v>7793.2766391776122</v>
      </c>
      <c r="D101" s="183">
        <f>+[1]IPCse!$DK103</f>
        <v>7776.8498769930584</v>
      </c>
      <c r="E101" s="182">
        <f>+GBA!$P102</f>
        <v>7982.0484999999999</v>
      </c>
      <c r="F101" s="182">
        <f>+GBA!$S102</f>
        <v>7896.186485170565</v>
      </c>
      <c r="G101" s="183">
        <f>+[1]IPCse!$DE103</f>
        <v>7901.7923554563195</v>
      </c>
      <c r="H101" s="182">
        <f>+PAM!$P102</f>
        <v>8047.6306000000004</v>
      </c>
      <c r="I101" s="182">
        <f>+PAM!$S102</f>
        <v>7759.7710363010692</v>
      </c>
      <c r="J101" s="183">
        <f>+[1]IPCse!$DF103</f>
        <v>7728.3300115535831</v>
      </c>
      <c r="K101" s="182">
        <f>+NOA!$P102</f>
        <v>7934.7160000000003</v>
      </c>
      <c r="L101" s="182">
        <f>+NOA!$S102</f>
        <v>7602.9520434469641</v>
      </c>
      <c r="M101" s="183">
        <f>+[1]IPCse!$DG103</f>
        <v>7579.3807168198446</v>
      </c>
      <c r="N101" s="182">
        <f>+NEA!$P102</f>
        <v>7815.1526000000003</v>
      </c>
      <c r="O101" s="182">
        <f>+NEA!$S102</f>
        <v>7493.9176118099422</v>
      </c>
      <c r="P101" s="183">
        <f>+[1]IPCse!$DH103</f>
        <v>7419.9323700505001</v>
      </c>
      <c r="Q101" s="182">
        <f>+CUY!$P102</f>
        <v>8120.7181</v>
      </c>
      <c r="R101" s="182">
        <f>+CUY!$S102</f>
        <v>7670.2133056095727</v>
      </c>
      <c r="S101" s="183">
        <f>+[1]IPCse!$DI103</f>
        <v>7652.9229936624997</v>
      </c>
      <c r="T101" s="182">
        <f>+PAT!$P102</f>
        <v>7879.1752999999999</v>
      </c>
      <c r="U101" s="182">
        <f>+PAT!$S102</f>
        <v>7733.1659583044211</v>
      </c>
      <c r="V101" s="183">
        <f>+[1]IPCse!$DJ103</f>
        <v>7708.5655707297719</v>
      </c>
      <c r="X101" s="165">
        <f t="shared" si="102"/>
        <v>2.3976894312394359E-2</v>
      </c>
      <c r="Y101" s="165">
        <f t="shared" si="103"/>
        <v>2.1431371125947285E-2</v>
      </c>
      <c r="Z101" s="184">
        <f t="shared" si="104"/>
        <v>1.5645458630529463E-2</v>
      </c>
      <c r="AA101" s="165">
        <f t="shared" si="105"/>
        <v>2.2539636877397573E-2</v>
      </c>
      <c r="AB101" s="165">
        <f t="shared" si="106"/>
        <v>2.1765652769926813E-2</v>
      </c>
      <c r="AC101" s="184">
        <f t="shared" si="107"/>
        <v>1.7054158486099036E-2</v>
      </c>
      <c r="AD101" s="165">
        <f t="shared" si="108"/>
        <v>2.3827394115510936E-2</v>
      </c>
      <c r="AE101" s="165">
        <f t="shared" si="109"/>
        <v>2.1584566817179907E-2</v>
      </c>
      <c r="AF101" s="184">
        <f t="shared" si="110"/>
        <v>1.4030673441193908E-2</v>
      </c>
      <c r="AG101" s="165">
        <f t="shared" si="111"/>
        <v>2.8022139893725262E-2</v>
      </c>
      <c r="AH101" s="165">
        <f t="shared" si="112"/>
        <v>2.2818914397285228E-2</v>
      </c>
      <c r="AI101" s="184">
        <f t="shared" si="113"/>
        <v>1.646539512061973E-2</v>
      </c>
      <c r="AJ101" s="165">
        <f t="shared" si="114"/>
        <v>2.7188106500673825E-2</v>
      </c>
      <c r="AK101" s="165">
        <f t="shared" si="115"/>
        <v>1.9670860316297167E-2</v>
      </c>
      <c r="AL101" s="184">
        <f t="shared" si="116"/>
        <v>1.4027621118431366E-2</v>
      </c>
      <c r="AM101" s="165">
        <f t="shared" si="117"/>
        <v>2.3439145356680902E-2</v>
      </c>
      <c r="AN101" s="165">
        <f t="shared" si="118"/>
        <v>2.0795003973629766E-2</v>
      </c>
      <c r="AO101" s="184">
        <f t="shared" si="119"/>
        <v>1.1974896611824715E-2</v>
      </c>
      <c r="AP101" s="165">
        <f t="shared" si="120"/>
        <v>3.0870151886224662E-2</v>
      </c>
      <c r="AQ101" s="165">
        <f t="shared" si="121"/>
        <v>2.39303373632751E-2</v>
      </c>
      <c r="AR101" s="184">
        <f t="shared" si="122"/>
        <v>1.8159677364473215E-2</v>
      </c>
      <c r="AT101" s="80">
        <f t="shared" si="123"/>
        <v>2.3976894312394359E-2</v>
      </c>
      <c r="AU101" s="80">
        <f t="shared" si="124"/>
        <v>1.5645458630529463E-2</v>
      </c>
      <c r="AV101" s="80">
        <f t="shared" si="125"/>
        <v>8.331435681864896E-3</v>
      </c>
      <c r="AW101" s="80">
        <f t="shared" si="126"/>
        <v>2.2539636877397573E-2</v>
      </c>
      <c r="AX101" s="80">
        <f t="shared" si="127"/>
        <v>1.7054158486099036E-2</v>
      </c>
      <c r="AY101" s="80">
        <f t="shared" si="128"/>
        <v>5.4854783912985372E-3</v>
      </c>
      <c r="AZ101" s="80">
        <f t="shared" si="129"/>
        <v>2.3827394115510936E-2</v>
      </c>
      <c r="BA101" s="80">
        <f t="shared" si="130"/>
        <v>1.4030673441193908E-2</v>
      </c>
      <c r="BB101" s="80">
        <f t="shared" si="131"/>
        <v>9.7967206743170276E-3</v>
      </c>
      <c r="BC101" s="80">
        <f t="shared" si="132"/>
        <v>2.8022139893725262E-2</v>
      </c>
      <c r="BD101" s="80">
        <f t="shared" si="133"/>
        <v>1.646539512061973E-2</v>
      </c>
      <c r="BE101" s="80">
        <f t="shared" si="134"/>
        <v>1.1556744773105532E-2</v>
      </c>
      <c r="BF101" s="80">
        <f t="shared" si="135"/>
        <v>2.7188106500673825E-2</v>
      </c>
      <c r="BG101" s="80">
        <f t="shared" si="136"/>
        <v>1.4027621118431366E-2</v>
      </c>
      <c r="BH101" s="80">
        <f t="shared" si="137"/>
        <v>1.3160485382242459E-2</v>
      </c>
      <c r="BI101" s="80">
        <f t="shared" si="138"/>
        <v>2.3439145356680902E-2</v>
      </c>
      <c r="BJ101" s="80">
        <f t="shared" si="139"/>
        <v>1.1974896611824715E-2</v>
      </c>
      <c r="BK101" s="80">
        <f t="shared" si="140"/>
        <v>1.1464248744856187E-2</v>
      </c>
      <c r="BL101" s="80">
        <f t="shared" si="141"/>
        <v>3.0870151886224662E-2</v>
      </c>
      <c r="BM101" s="80">
        <f t="shared" si="142"/>
        <v>1.8159677364473215E-2</v>
      </c>
      <c r="BN101" s="80">
        <f t="shared" si="143"/>
        <v>1.2710474521751447E-2</v>
      </c>
    </row>
    <row r="102" spans="1:66" s="81" customFormat="1" x14ac:dyDescent="0.25">
      <c r="A102" s="79">
        <f>+NAC!A103</f>
        <v>45689</v>
      </c>
      <c r="B102" s="182">
        <f>+NAC!P103</f>
        <v>8229.4475999999995</v>
      </c>
      <c r="C102" s="182">
        <f>+NAC!S103</f>
        <v>7980.1292483724619</v>
      </c>
      <c r="D102" s="183">
        <f>+[1]IPCse!$DK104</f>
        <v>7933.5405737375913</v>
      </c>
      <c r="E102" s="182">
        <f>+GBA!$P103</f>
        <v>8201.6452000000008</v>
      </c>
      <c r="F102" s="182">
        <f>+GBA!$S103</f>
        <v>8076.0920396241336</v>
      </c>
      <c r="G102" s="183">
        <f>+[1]IPCse!$DE104</f>
        <v>8047.9598422224235</v>
      </c>
      <c r="H102" s="182">
        <f>+PAM!$P103</f>
        <v>8295.8935000000001</v>
      </c>
      <c r="I102" s="182">
        <f>+PAM!$S103</f>
        <v>7951.6146967052291</v>
      </c>
      <c r="J102" s="183">
        <f>+[1]IPCse!$DF104</f>
        <v>7900.5952868713021</v>
      </c>
      <c r="K102" s="182">
        <f>+NOA!$P103</f>
        <v>8168.4840000000004</v>
      </c>
      <c r="L102" s="182">
        <f>+NOA!$S103</f>
        <v>7805.0603534293086</v>
      </c>
      <c r="M102" s="183">
        <f>+[1]IPCse!$DG104</f>
        <v>7739.4932151653047</v>
      </c>
      <c r="N102" s="182">
        <f>+NEA!$P103</f>
        <v>7988.4576999999999</v>
      </c>
      <c r="O102" s="182">
        <f>+NEA!$S103</f>
        <v>7620.8354928316385</v>
      </c>
      <c r="P102" s="183">
        <f>+[1]IPCse!$DH104</f>
        <v>7537.4399527570549</v>
      </c>
      <c r="Q102" s="182">
        <f>+CUY!$P103</f>
        <v>8391.5004000000008</v>
      </c>
      <c r="R102" s="182">
        <f>+CUY!$S103</f>
        <v>7868.4372626626755</v>
      </c>
      <c r="S102" s="183">
        <f>+[1]IPCse!$DI104</f>
        <v>7793.4581634233755</v>
      </c>
      <c r="T102" s="182">
        <f>+PAT!$P103</f>
        <v>8157.7367999999997</v>
      </c>
      <c r="U102" s="182">
        <f>+PAT!$S103</f>
        <v>7964.2283959269889</v>
      </c>
      <c r="V102" s="183">
        <f>+[1]IPCse!$DJ104</f>
        <v>7903.4261640588775</v>
      </c>
      <c r="X102" s="165">
        <f t="shared" si="102"/>
        <v>2.9203528091388264E-2</v>
      </c>
      <c r="Y102" s="165">
        <f t="shared" si="103"/>
        <v>2.397612940563687E-2</v>
      </c>
      <c r="Z102" s="184">
        <f t="shared" si="104"/>
        <v>2.0148350453322417E-2</v>
      </c>
      <c r="AA102" s="165">
        <f t="shared" si="105"/>
        <v>2.7511321185282211E-2</v>
      </c>
      <c r="AB102" s="165">
        <f t="shared" si="106"/>
        <v>2.2783853293161238E-2</v>
      </c>
      <c r="AC102" s="184">
        <f t="shared" si="107"/>
        <v>1.849801667658002E-2</v>
      </c>
      <c r="AD102" s="165">
        <f t="shared" si="108"/>
        <v>3.0849191810568444E-2</v>
      </c>
      <c r="AE102" s="165">
        <f t="shared" si="109"/>
        <v>2.4722850649419259E-2</v>
      </c>
      <c r="AF102" s="184">
        <f t="shared" si="110"/>
        <v>2.2290103432460517E-2</v>
      </c>
      <c r="AG102" s="165">
        <f t="shared" si="111"/>
        <v>2.9461419917234499E-2</v>
      </c>
      <c r="AH102" s="165">
        <f t="shared" si="112"/>
        <v>2.658287318233743E-2</v>
      </c>
      <c r="AI102" s="184">
        <f t="shared" si="113"/>
        <v>2.1124746773855119E-2</v>
      </c>
      <c r="AJ102" s="165">
        <f t="shared" si="114"/>
        <v>2.2175523482420578E-2</v>
      </c>
      <c r="AK102" s="165">
        <f t="shared" si="115"/>
        <v>1.6936119076313538E-2</v>
      </c>
      <c r="AL102" s="184">
        <f t="shared" si="116"/>
        <v>1.5836745787718653E-2</v>
      </c>
      <c r="AM102" s="165">
        <f t="shared" si="117"/>
        <v>3.3344625027680763E-2</v>
      </c>
      <c r="AN102" s="165">
        <f t="shared" si="118"/>
        <v>2.5843343484089676E-2</v>
      </c>
      <c r="AO102" s="184">
        <f t="shared" si="119"/>
        <v>1.8363593868284678E-2</v>
      </c>
      <c r="AP102" s="165">
        <f t="shared" si="120"/>
        <v>3.5354144233851414E-2</v>
      </c>
      <c r="AQ102" s="165">
        <f t="shared" si="121"/>
        <v>2.9879410175393417E-2</v>
      </c>
      <c r="AR102" s="184">
        <f t="shared" si="122"/>
        <v>2.5278450516009299E-2</v>
      </c>
      <c r="AT102" s="80">
        <f t="shared" si="123"/>
        <v>2.9203528091388264E-2</v>
      </c>
      <c r="AU102" s="80">
        <f t="shared" si="124"/>
        <v>2.0148350453322417E-2</v>
      </c>
      <c r="AV102" s="80">
        <f t="shared" si="125"/>
        <v>9.0551776380658477E-3</v>
      </c>
      <c r="AW102" s="80">
        <f t="shared" si="126"/>
        <v>2.7511321185282211E-2</v>
      </c>
      <c r="AX102" s="80">
        <f t="shared" si="127"/>
        <v>1.849801667658002E-2</v>
      </c>
      <c r="AY102" s="80">
        <f t="shared" si="128"/>
        <v>9.0133045087021912E-3</v>
      </c>
      <c r="AZ102" s="80">
        <f t="shared" si="129"/>
        <v>3.0849191810568444E-2</v>
      </c>
      <c r="BA102" s="80">
        <f t="shared" si="130"/>
        <v>2.2290103432460517E-2</v>
      </c>
      <c r="BB102" s="80">
        <f t="shared" si="131"/>
        <v>8.5590883781079263E-3</v>
      </c>
      <c r="BC102" s="80">
        <f t="shared" si="132"/>
        <v>2.9461419917234499E-2</v>
      </c>
      <c r="BD102" s="80">
        <f t="shared" si="133"/>
        <v>2.1124746773855119E-2</v>
      </c>
      <c r="BE102" s="80">
        <f t="shared" si="134"/>
        <v>8.3366731433793806E-3</v>
      </c>
      <c r="BF102" s="80">
        <f t="shared" si="135"/>
        <v>2.2175523482420578E-2</v>
      </c>
      <c r="BG102" s="80">
        <f t="shared" si="136"/>
        <v>1.5836745787718653E-2</v>
      </c>
      <c r="BH102" s="80">
        <f t="shared" si="137"/>
        <v>6.3387776947019248E-3</v>
      </c>
      <c r="BI102" s="80">
        <f t="shared" si="138"/>
        <v>3.3344625027680763E-2</v>
      </c>
      <c r="BJ102" s="80">
        <f t="shared" si="139"/>
        <v>1.8363593868284678E-2</v>
      </c>
      <c r="BK102" s="80">
        <f t="shared" si="140"/>
        <v>1.4981031159396085E-2</v>
      </c>
      <c r="BL102" s="80">
        <f t="shared" si="141"/>
        <v>3.5354144233851414E-2</v>
      </c>
      <c r="BM102" s="80">
        <f t="shared" si="142"/>
        <v>2.5278450516009299E-2</v>
      </c>
      <c r="BN102" s="80">
        <f t="shared" si="143"/>
        <v>1.0075693717842116E-2</v>
      </c>
    </row>
    <row r="103" spans="1:66" s="81" customFormat="1" x14ac:dyDescent="0.25">
      <c r="A103" s="79">
        <f>+NAC!A104</f>
        <v>45717</v>
      </c>
      <c r="B103" s="182">
        <f>+NAC!P104</f>
        <v>8492.1965999999993</v>
      </c>
      <c r="C103" s="182">
        <f>+NAC!S104</f>
        <v>8307.488984064219</v>
      </c>
      <c r="D103" s="183">
        <f>+[1]IPCse!$DK105</f>
        <v>8174.0520770686362</v>
      </c>
      <c r="E103" s="182">
        <f>+GBA!$P104</f>
        <v>8462.357</v>
      </c>
      <c r="F103" s="182">
        <f>+GBA!$S104</f>
        <v>8416.6811295325351</v>
      </c>
      <c r="G103" s="183">
        <f>+[1]IPCse!$DE105</f>
        <v>8285.1265440990555</v>
      </c>
      <c r="H103" s="182">
        <f>+PAM!$P104</f>
        <v>8559.9624000000003</v>
      </c>
      <c r="I103" s="182">
        <f>+PAM!$S104</f>
        <v>8269.6536185385867</v>
      </c>
      <c r="J103" s="183">
        <f>+[1]IPCse!$DF105</f>
        <v>8134.6808361790327</v>
      </c>
      <c r="K103" s="182">
        <f>+NOA!$P104</f>
        <v>8484.7245000000003</v>
      </c>
      <c r="L103" s="182">
        <f>+NOA!$S104</f>
        <v>8159.1772254923253</v>
      </c>
      <c r="M103" s="183">
        <f>+[1]IPCse!$DG105</f>
        <v>8050.6826408341603</v>
      </c>
      <c r="N103" s="182">
        <f>+NEA!$P104</f>
        <v>8231.1486999999997</v>
      </c>
      <c r="O103" s="182">
        <f>+NEA!$S104</f>
        <v>7895.2905404284529</v>
      </c>
      <c r="P103" s="183">
        <f>+[1]IPCse!$DH105</f>
        <v>7787.6502584832233</v>
      </c>
      <c r="Q103" s="182">
        <f>+CUY!$P104</f>
        <v>8629.1769000000004</v>
      </c>
      <c r="R103" s="182">
        <f>+CUY!$S104</f>
        <v>8181.7536415108443</v>
      </c>
      <c r="S103" s="183">
        <f>+[1]IPCse!$DI105</f>
        <v>8038.0191624492845</v>
      </c>
      <c r="T103" s="182">
        <f>+PAT!$P104</f>
        <v>8398.7001999999993</v>
      </c>
      <c r="U103" s="182">
        <f>+PAT!$S104</f>
        <v>8203.0955468547309</v>
      </c>
      <c r="V103" s="183">
        <f>+[1]IPCse!$DJ105</f>
        <v>8104.1419467860369</v>
      </c>
      <c r="X103" s="165">
        <f t="shared" si="102"/>
        <v>3.1927902426889476E-2</v>
      </c>
      <c r="Y103" s="165">
        <f t="shared" si="103"/>
        <v>4.1021858857551941E-2</v>
      </c>
      <c r="Z103" s="184">
        <f t="shared" si="104"/>
        <v>3.0315784118784217E-2</v>
      </c>
      <c r="AA103" s="165">
        <f t="shared" si="105"/>
        <v>3.1787744244288874E-2</v>
      </c>
      <c r="AB103" s="165">
        <f t="shared" si="106"/>
        <v>4.2172512180068233E-2</v>
      </c>
      <c r="AC103" s="184">
        <f t="shared" si="107"/>
        <v>2.9469170637802078E-2</v>
      </c>
      <c r="AD103" s="165">
        <f t="shared" si="108"/>
        <v>3.1831278933366347E-2</v>
      </c>
      <c r="AE103" s="165">
        <f t="shared" si="109"/>
        <v>3.999677222352549E-2</v>
      </c>
      <c r="AF103" s="184">
        <f t="shared" si="110"/>
        <v>2.9628849575008553E-2</v>
      </c>
      <c r="AG103" s="165">
        <f t="shared" si="111"/>
        <v>3.8714711322198836E-2</v>
      </c>
      <c r="AH103" s="165">
        <f t="shared" si="112"/>
        <v>4.5370164486611353E-2</v>
      </c>
      <c r="AI103" s="184">
        <f t="shared" si="113"/>
        <v>4.0207984814701891E-2</v>
      </c>
      <c r="AJ103" s="165">
        <f t="shared" si="114"/>
        <v>3.0380207183171359E-2</v>
      </c>
      <c r="AK103" s="165">
        <f t="shared" si="115"/>
        <v>3.6013774061252724E-2</v>
      </c>
      <c r="AL103" s="184">
        <f t="shared" si="116"/>
        <v>3.3195661563399481E-2</v>
      </c>
      <c r="AM103" s="165">
        <f t="shared" si="117"/>
        <v>2.8323480744873564E-2</v>
      </c>
      <c r="AN103" s="165">
        <f t="shared" si="118"/>
        <v>3.9819390863662152E-2</v>
      </c>
      <c r="AO103" s="184">
        <f t="shared" si="119"/>
        <v>3.1380292791420183E-2</v>
      </c>
      <c r="AP103" s="165">
        <f t="shared" si="120"/>
        <v>2.9538020888342453E-2</v>
      </c>
      <c r="AQ103" s="165">
        <f t="shared" si="121"/>
        <v>2.9992503862634301E-2</v>
      </c>
      <c r="AR103" s="184">
        <f t="shared" si="122"/>
        <v>2.5396047051077897E-2</v>
      </c>
      <c r="AT103" s="80">
        <f t="shared" si="123"/>
        <v>4.1021858857551941E-2</v>
      </c>
      <c r="AU103" s="80">
        <f t="shared" si="124"/>
        <v>3.0315784118784217E-2</v>
      </c>
      <c r="AV103" s="80">
        <f t="shared" si="125"/>
        <v>1.0706074738767724E-2</v>
      </c>
      <c r="AW103" s="80">
        <f t="shared" si="126"/>
        <v>4.2172512180068233E-2</v>
      </c>
      <c r="AX103" s="80">
        <f t="shared" si="127"/>
        <v>2.9469170637802078E-2</v>
      </c>
      <c r="AY103" s="80">
        <f t="shared" si="128"/>
        <v>1.2703341542266156E-2</v>
      </c>
      <c r="AZ103" s="80">
        <f t="shared" si="129"/>
        <v>3.999677222352549E-2</v>
      </c>
      <c r="BA103" s="80">
        <f t="shared" si="130"/>
        <v>2.9628849575008553E-2</v>
      </c>
      <c r="BB103" s="80">
        <f t="shared" si="131"/>
        <v>1.0367922648516936E-2</v>
      </c>
      <c r="BC103" s="80">
        <f t="shared" si="132"/>
        <v>4.5370164486611353E-2</v>
      </c>
      <c r="BD103" s="80">
        <f t="shared" si="133"/>
        <v>3.8714711322198836E-2</v>
      </c>
      <c r="BE103" s="80">
        <f t="shared" si="134"/>
        <v>6.655453164412517E-3</v>
      </c>
      <c r="BF103" s="80">
        <f t="shared" si="135"/>
        <v>3.6013774061252724E-2</v>
      </c>
      <c r="BG103" s="80">
        <f t="shared" si="136"/>
        <v>3.0380207183171359E-2</v>
      </c>
      <c r="BH103" s="80">
        <f t="shared" si="137"/>
        <v>5.6335668780813641E-3</v>
      </c>
      <c r="BI103" s="80">
        <f t="shared" si="138"/>
        <v>3.9819390863662152E-2</v>
      </c>
      <c r="BJ103" s="80">
        <f t="shared" si="139"/>
        <v>2.8323480744873564E-2</v>
      </c>
      <c r="BK103" s="80">
        <f t="shared" si="140"/>
        <v>1.1495910118788588E-2</v>
      </c>
      <c r="BL103" s="80">
        <f t="shared" si="141"/>
        <v>2.9992503862634301E-2</v>
      </c>
      <c r="BM103" s="80">
        <f t="shared" si="142"/>
        <v>2.5396047051077897E-2</v>
      </c>
      <c r="BN103" s="80">
        <f t="shared" si="143"/>
        <v>4.5964568115564042E-3</v>
      </c>
    </row>
    <row r="104" spans="1:66" s="81" customFormat="1" x14ac:dyDescent="0.25">
      <c r="A104" s="79">
        <f>+NAC!A105</f>
        <v>45748</v>
      </c>
      <c r="B104" s="182">
        <f>+NAC!P105</f>
        <v>8765.1965999999993</v>
      </c>
      <c r="C104" s="182">
        <f>+NAC!S105</f>
        <v>8569.0182373505304</v>
      </c>
      <c r="D104" s="183">
        <f>+[1]IPCse!$DK106</f>
        <v>8419.157434114235</v>
      </c>
      <c r="E104" s="182">
        <f>+GBA!$P105</f>
        <v>8736.6695999999993</v>
      </c>
      <c r="F104" s="182">
        <f>+GBA!$S105</f>
        <v>8681.2558396399254</v>
      </c>
      <c r="G104" s="183">
        <f>+[1]IPCse!$DE106</f>
        <v>8527.2111332293389</v>
      </c>
      <c r="H104" s="182">
        <f>+PAM!$P105</f>
        <v>8838.5210000000006</v>
      </c>
      <c r="I104" s="182">
        <f>+PAM!$S105</f>
        <v>8531.2703852979976</v>
      </c>
      <c r="J104" s="183">
        <f>+[1]IPCse!$DF106</f>
        <v>8387.0310453059847</v>
      </c>
      <c r="K104" s="182">
        <f>+NOA!$P105</f>
        <v>8764.9608000000007</v>
      </c>
      <c r="L104" s="182">
        <f>+NOA!$S105</f>
        <v>8426.3744438679896</v>
      </c>
      <c r="M104" s="183">
        <f>+[1]IPCse!$DG106</f>
        <v>8282.3017254253318</v>
      </c>
      <c r="N104" s="182">
        <f>+NEA!$P105</f>
        <v>8477.8382999999994</v>
      </c>
      <c r="O104" s="182">
        <f>+NEA!$S105</f>
        <v>8131.7775969788527</v>
      </c>
      <c r="P104" s="183">
        <f>+[1]IPCse!$DH106</f>
        <v>8008.7417165923944</v>
      </c>
      <c r="Q104" s="182">
        <f>+CUY!$P105</f>
        <v>8907.06</v>
      </c>
      <c r="R104" s="182">
        <f>+CUY!$S105</f>
        <v>8443.3989772924451</v>
      </c>
      <c r="S104" s="183">
        <f>+[1]IPCse!$DI106</f>
        <v>8292.4750730083379</v>
      </c>
      <c r="T104" s="182">
        <f>+PAT!$P105</f>
        <v>8627.1679999999997</v>
      </c>
      <c r="U104" s="182">
        <f>+PAT!$S105</f>
        <v>8437.3427961080106</v>
      </c>
      <c r="V104" s="183">
        <f>+[1]IPCse!$DJ106</f>
        <v>8357.9756586687654</v>
      </c>
      <c r="X104" s="165">
        <f t="shared" si="102"/>
        <v>3.2147159664202674E-2</v>
      </c>
      <c r="Y104" s="165">
        <f t="shared" si="103"/>
        <v>3.1481143554687563E-2</v>
      </c>
      <c r="Z104" s="184">
        <f t="shared" si="104"/>
        <v>2.9985783640064323E-2</v>
      </c>
      <c r="AA104" s="165">
        <f t="shared" si="105"/>
        <v>3.2415626048392765E-2</v>
      </c>
      <c r="AB104" s="165">
        <f t="shared" si="106"/>
        <v>3.1434565006751569E-2</v>
      </c>
      <c r="AC104" s="184">
        <f t="shared" si="107"/>
        <v>2.9219178227604115E-2</v>
      </c>
      <c r="AD104" s="165">
        <f t="shared" si="108"/>
        <v>3.2542035465015662E-2</v>
      </c>
      <c r="AE104" s="165">
        <f t="shared" si="109"/>
        <v>3.16357587424132E-2</v>
      </c>
      <c r="AF104" s="184">
        <f t="shared" si="110"/>
        <v>3.1021525516357507E-2</v>
      </c>
      <c r="AG104" s="165">
        <f t="shared" si="111"/>
        <v>3.3028332269362526E-2</v>
      </c>
      <c r="AH104" s="165">
        <f t="shared" si="112"/>
        <v>3.2748059147537534E-2</v>
      </c>
      <c r="AI104" s="184">
        <f t="shared" si="113"/>
        <v>2.8770117383135618E-2</v>
      </c>
      <c r="AJ104" s="165">
        <f t="shared" si="114"/>
        <v>2.9970251904208656E-2</v>
      </c>
      <c r="AK104" s="165">
        <f t="shared" si="115"/>
        <v>2.9952926410934388E-2</v>
      </c>
      <c r="AL104" s="184">
        <f t="shared" si="116"/>
        <v>2.8390008638142561E-2</v>
      </c>
      <c r="AM104" s="165">
        <f t="shared" si="117"/>
        <v>3.2202735350111977E-2</v>
      </c>
      <c r="AN104" s="165">
        <f t="shared" si="118"/>
        <v>3.1979126632965427E-2</v>
      </c>
      <c r="AO104" s="184">
        <f t="shared" si="119"/>
        <v>3.1656544406833298E-2</v>
      </c>
      <c r="AP104" s="165">
        <f t="shared" si="120"/>
        <v>2.7202756921838933E-2</v>
      </c>
      <c r="AQ104" s="165">
        <f t="shared" si="121"/>
        <v>2.8555957676623223E-2</v>
      </c>
      <c r="AR104" s="184">
        <f t="shared" si="122"/>
        <v>3.1321479010297359E-2</v>
      </c>
      <c r="AT104" s="80">
        <f t="shared" si="123"/>
        <v>3.2147159664202674E-2</v>
      </c>
      <c r="AU104" s="80">
        <f t="shared" si="124"/>
        <v>2.9985783640064323E-2</v>
      </c>
      <c r="AV104" s="80">
        <f t="shared" si="125"/>
        <v>2.1613760241383506E-3</v>
      </c>
      <c r="AW104" s="80">
        <f t="shared" si="126"/>
        <v>3.2415626048392765E-2</v>
      </c>
      <c r="AX104" s="80">
        <f t="shared" si="127"/>
        <v>2.9219178227604115E-2</v>
      </c>
      <c r="AY104" s="80">
        <f t="shared" si="128"/>
        <v>3.1964478207886504E-3</v>
      </c>
      <c r="AZ104" s="80">
        <f t="shared" si="129"/>
        <v>3.2542035465015662E-2</v>
      </c>
      <c r="BA104" s="80">
        <f t="shared" si="130"/>
        <v>3.1021525516357507E-2</v>
      </c>
      <c r="BB104" s="80">
        <f t="shared" si="131"/>
        <v>1.5205099486581553E-3</v>
      </c>
      <c r="BC104" s="80">
        <f t="shared" si="132"/>
        <v>3.3028332269362526E-2</v>
      </c>
      <c r="BD104" s="80">
        <f t="shared" si="133"/>
        <v>2.8770117383135618E-2</v>
      </c>
      <c r="BE104" s="80">
        <f t="shared" si="134"/>
        <v>4.2582148862269076E-3</v>
      </c>
      <c r="BF104" s="80">
        <f t="shared" si="135"/>
        <v>2.9970251904208656E-2</v>
      </c>
      <c r="BG104" s="80">
        <f t="shared" si="136"/>
        <v>2.8390008638142561E-2</v>
      </c>
      <c r="BH104" s="80">
        <f t="shared" si="137"/>
        <v>1.5802432660660948E-3</v>
      </c>
      <c r="BI104" s="80">
        <f t="shared" si="138"/>
        <v>3.2202735350111977E-2</v>
      </c>
      <c r="BJ104" s="80">
        <f t="shared" si="139"/>
        <v>3.1656544406833298E-2</v>
      </c>
      <c r="BK104" s="80">
        <f t="shared" si="140"/>
        <v>5.4619094327867934E-4</v>
      </c>
      <c r="BL104" s="80">
        <f t="shared" si="141"/>
        <v>3.1321479010297359E-2</v>
      </c>
      <c r="BM104" s="80">
        <f t="shared" si="142"/>
        <v>2.7202756921838933E-2</v>
      </c>
      <c r="BN104" s="80">
        <f t="shared" si="143"/>
        <v>4.1187220884584264E-3</v>
      </c>
    </row>
    <row r="105" spans="1:66" s="81" customFormat="1" x14ac:dyDescent="0.25">
      <c r="A105" s="79">
        <f>+NAC!A106</f>
        <v>45778</v>
      </c>
      <c r="B105" s="182">
        <f>+NAC!P106</f>
        <v>8957.7911999999997</v>
      </c>
      <c r="C105" s="182">
        <f>+NAC!S106</f>
        <v>8676.6616284279335</v>
      </c>
      <c r="D105" s="183">
        <f>+[1]IPCse!$DK107</f>
        <v>8582.9765464390402</v>
      </c>
      <c r="E105" s="182">
        <f>+GBA!$P106</f>
        <v>8922.0337</v>
      </c>
      <c r="F105" s="182">
        <f>+GBA!$S106</f>
        <v>8784.8502149399883</v>
      </c>
      <c r="G105" s="183">
        <f>+[1]IPCse!$DE107</f>
        <v>8685.5626830854599</v>
      </c>
      <c r="H105" s="182">
        <f>+PAM!$P106</f>
        <v>9054.6661999999997</v>
      </c>
      <c r="I105" s="182">
        <f>+PAM!$S106</f>
        <v>8653.3123709767187</v>
      </c>
      <c r="J105" s="183">
        <f>+[1]IPCse!$DF107</f>
        <v>8556.7720624693702</v>
      </c>
      <c r="K105" s="182">
        <f>+NOA!$P106</f>
        <v>8924.2690000000002</v>
      </c>
      <c r="L105" s="182">
        <f>+NOA!$S106</f>
        <v>8497.8797425234279</v>
      </c>
      <c r="M105" s="183">
        <f>+[1]IPCse!$DG107</f>
        <v>8409.3913364237123</v>
      </c>
      <c r="N105" s="182">
        <f>+NEA!$P106</f>
        <v>8661.4961999999996</v>
      </c>
      <c r="O105" s="182">
        <f>+NEA!$S106</f>
        <v>8239.3336674814618</v>
      </c>
      <c r="P105" s="183">
        <f>+[1]IPCse!$DH107</f>
        <v>8198.1897670462113</v>
      </c>
      <c r="Q105" s="182">
        <f>+CUY!$P106</f>
        <v>9107.3430000000008</v>
      </c>
      <c r="R105" s="182">
        <f>+CUY!$S106</f>
        <v>8577.8085493642466</v>
      </c>
      <c r="S105" s="183">
        <f>+[1]IPCse!$DI107</f>
        <v>8503.0548000247127</v>
      </c>
      <c r="T105" s="182">
        <f>+PAT!$P106</f>
        <v>8765.3855000000003</v>
      </c>
      <c r="U105" s="182">
        <f>+PAT!$S106</f>
        <v>8540.3747250113156</v>
      </c>
      <c r="V105" s="183">
        <f>+[1]IPCse!$DJ107</f>
        <v>8507.9345003385897</v>
      </c>
      <c r="X105" s="165">
        <f t="shared" si="102"/>
        <v>2.1972650333935473E-2</v>
      </c>
      <c r="Y105" s="165">
        <f t="shared" si="103"/>
        <v>1.2561928110761622E-2</v>
      </c>
      <c r="Z105" s="184">
        <f t="shared" si="104"/>
        <v>1.945789868009995E-2</v>
      </c>
      <c r="AA105" s="165">
        <f t="shared" si="105"/>
        <v>2.1216791808173818E-2</v>
      </c>
      <c r="AB105" s="165">
        <f t="shared" si="106"/>
        <v>1.1933109358099436E-2</v>
      </c>
      <c r="AC105" s="184">
        <f t="shared" si="107"/>
        <v>1.8570145312697628E-2</v>
      </c>
      <c r="AD105" s="165">
        <f t="shared" si="108"/>
        <v>2.4454905973521956E-2</v>
      </c>
      <c r="AE105" s="165">
        <f t="shared" si="109"/>
        <v>1.4305253516409211E-2</v>
      </c>
      <c r="AF105" s="184">
        <f t="shared" si="110"/>
        <v>2.0238510653705744E-2</v>
      </c>
      <c r="AG105" s="165">
        <f t="shared" si="111"/>
        <v>1.8175574727042676E-2</v>
      </c>
      <c r="AH105" s="165">
        <f t="shared" si="112"/>
        <v>8.485891427181258E-3</v>
      </c>
      <c r="AI105" s="184">
        <f t="shared" si="113"/>
        <v>1.5344721215388324E-2</v>
      </c>
      <c r="AJ105" s="165">
        <f t="shared" si="114"/>
        <v>2.1663293578033871E-2</v>
      </c>
      <c r="AK105" s="165">
        <f t="shared" si="115"/>
        <v>1.3226637007702768E-2</v>
      </c>
      <c r="AL105" s="184">
        <f t="shared" si="116"/>
        <v>2.3655157970860818E-2</v>
      </c>
      <c r="AM105" s="165">
        <f t="shared" si="117"/>
        <v>2.2485870758701676E-2</v>
      </c>
      <c r="AN105" s="165">
        <f t="shared" si="118"/>
        <v>1.5918893852260307E-2</v>
      </c>
      <c r="AO105" s="184">
        <f t="shared" si="119"/>
        <v>2.5394074165119074E-2</v>
      </c>
      <c r="AP105" s="165">
        <f t="shared" si="120"/>
        <v>1.6021190267768048E-2</v>
      </c>
      <c r="AQ105" s="165">
        <f t="shared" si="121"/>
        <v>1.2211419091663789E-2</v>
      </c>
      <c r="AR105" s="184">
        <f t="shared" si="122"/>
        <v>1.7942005073236844E-2</v>
      </c>
      <c r="AT105" s="80">
        <f t="shared" si="123"/>
        <v>2.1972650333935473E-2</v>
      </c>
      <c r="AU105" s="80">
        <f t="shared" si="124"/>
        <v>1.2561928110761622E-2</v>
      </c>
      <c r="AV105" s="80">
        <f t="shared" si="125"/>
        <v>9.4107222231738508E-3</v>
      </c>
      <c r="AW105" s="80">
        <f t="shared" si="126"/>
        <v>2.1216791808173818E-2</v>
      </c>
      <c r="AX105" s="80">
        <f t="shared" si="127"/>
        <v>1.1933109358099436E-2</v>
      </c>
      <c r="AY105" s="80">
        <f t="shared" si="128"/>
        <v>9.283682450074382E-3</v>
      </c>
      <c r="AZ105" s="80">
        <f t="shared" si="129"/>
        <v>2.4454905973521956E-2</v>
      </c>
      <c r="BA105" s="80">
        <f t="shared" si="130"/>
        <v>1.4305253516409211E-2</v>
      </c>
      <c r="BB105" s="80">
        <f t="shared" si="131"/>
        <v>1.0149652457112746E-2</v>
      </c>
      <c r="BC105" s="80">
        <f t="shared" si="132"/>
        <v>1.8175574727042676E-2</v>
      </c>
      <c r="BD105" s="80">
        <f t="shared" si="133"/>
        <v>8.485891427181258E-3</v>
      </c>
      <c r="BE105" s="80">
        <f t="shared" si="134"/>
        <v>9.689683299861418E-3</v>
      </c>
      <c r="BF105" s="80">
        <f t="shared" si="135"/>
        <v>2.3655157970860818E-2</v>
      </c>
      <c r="BG105" s="80">
        <f t="shared" si="136"/>
        <v>1.3226637007702768E-2</v>
      </c>
      <c r="BH105" s="80">
        <f t="shared" si="137"/>
        <v>1.042852096315805E-2</v>
      </c>
      <c r="BI105" s="80">
        <f t="shared" si="138"/>
        <v>2.5394074165119074E-2</v>
      </c>
      <c r="BJ105" s="80">
        <f t="shared" si="139"/>
        <v>1.5918893852260307E-2</v>
      </c>
      <c r="BK105" s="80">
        <f t="shared" si="140"/>
        <v>9.4751803128587664E-3</v>
      </c>
      <c r="BL105" s="80">
        <f t="shared" si="141"/>
        <v>1.7942005073236844E-2</v>
      </c>
      <c r="BM105" s="80">
        <f t="shared" si="142"/>
        <v>1.2211419091663789E-2</v>
      </c>
      <c r="BN105" s="80">
        <f t="shared" si="143"/>
        <v>5.7305859815730553E-3</v>
      </c>
    </row>
    <row r="106" spans="1:66" s="81" customFormat="1" x14ac:dyDescent="0.25">
      <c r="A106" s="79">
        <f>+NAC!A107</f>
        <v>45809</v>
      </c>
      <c r="B106" s="182">
        <f>+NAC!P107</f>
        <v>9111.3040000000001</v>
      </c>
      <c r="C106" s="182">
        <f>+NAC!S107</f>
        <v>8781.6057181637807</v>
      </c>
      <c r="D106" s="183">
        <f>+[1]IPCse!$DK108</f>
        <v>8782.8031773647854</v>
      </c>
      <c r="E106" s="182">
        <f>+GBA!$P107</f>
        <v>9107.9966000000004</v>
      </c>
      <c r="F106" s="182">
        <f>+GBA!$S107</f>
        <v>8921.2069101547713</v>
      </c>
      <c r="G106" s="183">
        <f>+[1]IPCse!$DE108</f>
        <v>8921.2787625704441</v>
      </c>
      <c r="H106" s="182">
        <f>+PAM!$P107</f>
        <v>9176.0722999999998</v>
      </c>
      <c r="I106" s="182">
        <f>+PAM!$S107</f>
        <v>8730.8897186264476</v>
      </c>
      <c r="J106" s="183">
        <f>+[1]IPCse!$DF108</f>
        <v>8730.6905316778739</v>
      </c>
      <c r="K106" s="182">
        <f>+NOA!$P107</f>
        <v>9047.7939000000006</v>
      </c>
      <c r="L106" s="182">
        <f>+NOA!$S107</f>
        <v>8579.8270557109863</v>
      </c>
      <c r="M106" s="183">
        <f>+[1]IPCse!$DG108</f>
        <v>8576.7112483352066</v>
      </c>
      <c r="N106" s="182">
        <f>+NEA!$P107</f>
        <v>8779.7885000000006</v>
      </c>
      <c r="O106" s="182">
        <f>+NEA!$S107</f>
        <v>8298.6044158335608</v>
      </c>
      <c r="P106" s="183">
        <f>+[1]IPCse!$DH108</f>
        <v>8351.3097923817731</v>
      </c>
      <c r="Q106" s="182">
        <f>+CUY!$P107</f>
        <v>9241.1005000000005</v>
      </c>
      <c r="R106" s="182">
        <f>+CUY!$S107</f>
        <v>8654.7705545998488</v>
      </c>
      <c r="S106" s="183">
        <f>+[1]IPCse!$DI108</f>
        <v>8661.4785974789829</v>
      </c>
      <c r="T106" s="182">
        <f>+PAT!$P107</f>
        <v>8942.0931999999993</v>
      </c>
      <c r="U106" s="182">
        <f>+PAT!$S107</f>
        <v>8667.4945617287685</v>
      </c>
      <c r="V106" s="183">
        <f>+[1]IPCse!$DJ108</f>
        <v>8692.7453932737426</v>
      </c>
      <c r="X106" s="165">
        <f t="shared" si="102"/>
        <v>1.7137349662716073E-2</v>
      </c>
      <c r="Y106" s="165">
        <f t="shared" si="103"/>
        <v>1.2094984710710799E-2</v>
      </c>
      <c r="Z106" s="184">
        <f t="shared" si="104"/>
        <v>2.328174029656993E-2</v>
      </c>
      <c r="AA106" s="165">
        <f t="shared" si="105"/>
        <v>2.084310665627731E-2</v>
      </c>
      <c r="AB106" s="165">
        <f t="shared" si="106"/>
        <v>1.5521800813733666E-2</v>
      </c>
      <c r="AC106" s="184">
        <f t="shared" si="107"/>
        <v>2.713883810245532E-2</v>
      </c>
      <c r="AD106" s="165">
        <f t="shared" si="108"/>
        <v>1.3408125414938077E-2</v>
      </c>
      <c r="AE106" s="165">
        <f t="shared" si="109"/>
        <v>8.965046484387118E-3</v>
      </c>
      <c r="AF106" s="184">
        <f t="shared" si="110"/>
        <v>2.0325242736255911E-2</v>
      </c>
      <c r="AG106" s="165">
        <f t="shared" si="111"/>
        <v>1.3841458611344004E-2</v>
      </c>
      <c r="AH106" s="165">
        <f t="shared" si="112"/>
        <v>9.6432658110578995E-3</v>
      </c>
      <c r="AI106" s="184">
        <f t="shared" si="113"/>
        <v>1.9896792195503998E-2</v>
      </c>
      <c r="AJ106" s="165">
        <f t="shared" si="114"/>
        <v>1.3657259354336704E-2</v>
      </c>
      <c r="AK106" s="165">
        <f t="shared" si="115"/>
        <v>7.193633701961355E-3</v>
      </c>
      <c r="AL106" s="184">
        <f t="shared" si="116"/>
        <v>1.8677297023673489E-2</v>
      </c>
      <c r="AM106" s="165">
        <f t="shared" si="117"/>
        <v>1.4686775275730701E-2</v>
      </c>
      <c r="AN106" s="165">
        <f t="shared" si="118"/>
        <v>8.9722223097770115E-3</v>
      </c>
      <c r="AO106" s="184">
        <f t="shared" si="119"/>
        <v>1.8631397912878267E-2</v>
      </c>
      <c r="AP106" s="165">
        <f t="shared" si="120"/>
        <v>2.0159718018106343E-2</v>
      </c>
      <c r="AQ106" s="165">
        <f t="shared" si="121"/>
        <v>1.4884573664568856E-2</v>
      </c>
      <c r="AR106" s="184">
        <f t="shared" si="122"/>
        <v>2.1722180974453664E-2</v>
      </c>
      <c r="AT106" s="80">
        <f t="shared" si="123"/>
        <v>2.328174029656993E-2</v>
      </c>
      <c r="AU106" s="80">
        <f t="shared" si="124"/>
        <v>1.2094984710710799E-2</v>
      </c>
      <c r="AV106" s="80">
        <f t="shared" si="125"/>
        <v>1.1186755585859132E-2</v>
      </c>
      <c r="AW106" s="80">
        <f t="shared" si="126"/>
        <v>2.713883810245532E-2</v>
      </c>
      <c r="AX106" s="80">
        <f t="shared" si="127"/>
        <v>1.5521800813733666E-2</v>
      </c>
      <c r="AY106" s="80">
        <f t="shared" si="128"/>
        <v>1.1617037288721654E-2</v>
      </c>
      <c r="AZ106" s="80">
        <f t="shared" si="129"/>
        <v>2.0325242736255911E-2</v>
      </c>
      <c r="BA106" s="80">
        <f t="shared" si="130"/>
        <v>8.965046484387118E-3</v>
      </c>
      <c r="BB106" s="80">
        <f t="shared" si="131"/>
        <v>1.1360196251868793E-2</v>
      </c>
      <c r="BC106" s="80">
        <f t="shared" si="132"/>
        <v>1.9896792195503998E-2</v>
      </c>
      <c r="BD106" s="80">
        <f t="shared" si="133"/>
        <v>9.6432658110578995E-3</v>
      </c>
      <c r="BE106" s="80">
        <f t="shared" si="134"/>
        <v>1.0253526384446099E-2</v>
      </c>
      <c r="BF106" s="80">
        <f t="shared" si="135"/>
        <v>1.8677297023673489E-2</v>
      </c>
      <c r="BG106" s="80">
        <f t="shared" si="136"/>
        <v>7.193633701961355E-3</v>
      </c>
      <c r="BH106" s="80">
        <f t="shared" si="137"/>
        <v>1.1483663321712134E-2</v>
      </c>
      <c r="BI106" s="80">
        <f t="shared" si="138"/>
        <v>1.8631397912878267E-2</v>
      </c>
      <c r="BJ106" s="80">
        <f t="shared" si="139"/>
        <v>8.9722223097770115E-3</v>
      </c>
      <c r="BK106" s="80">
        <f t="shared" si="140"/>
        <v>9.6591756031012554E-3</v>
      </c>
      <c r="BL106" s="80">
        <f t="shared" si="141"/>
        <v>2.1722180974453664E-2</v>
      </c>
      <c r="BM106" s="80">
        <f t="shared" si="142"/>
        <v>1.4884573664568856E-2</v>
      </c>
      <c r="BN106" s="80">
        <f t="shared" si="143"/>
        <v>6.8376073098848078E-3</v>
      </c>
    </row>
    <row r="107" spans="1:66" s="81" customFormat="1" x14ac:dyDescent="0.25">
      <c r="A107" s="79">
        <f>+NAC!A108</f>
        <v>45839</v>
      </c>
      <c r="B107" s="182">
        <f>+NAC!P108</f>
        <v>9246.0737000000008</v>
      </c>
      <c r="C107" s="182">
        <f>+NAC!S108</f>
        <v>8948.4685337089195</v>
      </c>
      <c r="D107" s="183">
        <f>+[1]IPCse!$DK109</f>
        <v>9048.152267666308</v>
      </c>
      <c r="E107" s="182">
        <f>+GBA!$P108</f>
        <v>9240.3480999999992</v>
      </c>
      <c r="F107" s="182">
        <f>+GBA!$S108</f>
        <v>9096.8154213834514</v>
      </c>
      <c r="G107" s="183">
        <f>+[1]IPCse!$DE109</f>
        <v>9194.7499617640806</v>
      </c>
      <c r="H107" s="182">
        <f>+PAM!$P108</f>
        <v>9309.9392000000007</v>
      </c>
      <c r="I107" s="182">
        <f>+PAM!$S108</f>
        <v>8908.2324829404042</v>
      </c>
      <c r="J107" s="183">
        <f>+[1]IPCse!$DF109</f>
        <v>9012.4108381357055</v>
      </c>
      <c r="K107" s="182">
        <f>+NOA!$P108</f>
        <v>9174.1101999999992</v>
      </c>
      <c r="L107" s="182">
        <f>+NOA!$S108</f>
        <v>8712.467655629498</v>
      </c>
      <c r="M107" s="183">
        <f>+[1]IPCse!$DG109</f>
        <v>8825.8989240479477</v>
      </c>
      <c r="N107" s="182">
        <f>+NEA!$P108</f>
        <v>8912.6926999999996</v>
      </c>
      <c r="O107" s="182">
        <f>+NEA!$S108</f>
        <v>8424.0492148036246</v>
      </c>
      <c r="P107" s="183">
        <f>+[1]IPCse!$DH109</f>
        <v>8552.5526938945932</v>
      </c>
      <c r="Q107" s="182">
        <f>+CUY!$P108</f>
        <v>9366.6805000000004</v>
      </c>
      <c r="R107" s="182">
        <f>+CUY!$S108</f>
        <v>8810.7213052356001</v>
      </c>
      <c r="S107" s="183">
        <f>+[1]IPCse!$DI109</f>
        <v>8898.525641913775</v>
      </c>
      <c r="T107" s="182">
        <f>+PAT!$P108</f>
        <v>9132.6761000000006</v>
      </c>
      <c r="U107" s="182">
        <f>+PAT!$S108</f>
        <v>8803.4548009202008</v>
      </c>
      <c r="V107" s="183">
        <f>+[1]IPCse!$DJ109</f>
        <v>8875.8992005999116</v>
      </c>
      <c r="X107" s="165">
        <f t="shared" si="102"/>
        <v>1.4791483194941168E-2</v>
      </c>
      <c r="Y107" s="165">
        <f t="shared" si="103"/>
        <v>1.9001401440741139E-2</v>
      </c>
      <c r="Z107" s="184">
        <f t="shared" si="104"/>
        <v>3.0212346211444752E-2</v>
      </c>
      <c r="AA107" s="165">
        <f t="shared" si="105"/>
        <v>1.4531351493916711E-2</v>
      </c>
      <c r="AB107" s="165">
        <f t="shared" si="106"/>
        <v>1.9684389455062457E-2</v>
      </c>
      <c r="AC107" s="184">
        <f t="shared" si="107"/>
        <v>3.0653811686839783E-2</v>
      </c>
      <c r="AD107" s="165">
        <f t="shared" si="108"/>
        <v>1.4588692811411397E-2</v>
      </c>
      <c r="AE107" s="165">
        <f t="shared" si="109"/>
        <v>2.0312106787423234E-2</v>
      </c>
      <c r="AF107" s="184">
        <f t="shared" si="110"/>
        <v>3.2267814949534124E-2</v>
      </c>
      <c r="AG107" s="165">
        <f t="shared" si="111"/>
        <v>1.3961005455705555E-2</v>
      </c>
      <c r="AH107" s="165">
        <f t="shared" si="112"/>
        <v>1.5459588993722351E-2</v>
      </c>
      <c r="AI107" s="184">
        <f t="shared" si="113"/>
        <v>2.9053989168763339E-2</v>
      </c>
      <c r="AJ107" s="165">
        <f t="shared" si="114"/>
        <v>1.5137517264794953E-2</v>
      </c>
      <c r="AK107" s="165">
        <f t="shared" si="115"/>
        <v>1.5116372908523967E-2</v>
      </c>
      <c r="AL107" s="184">
        <f t="shared" si="116"/>
        <v>2.4097166374596357E-2</v>
      </c>
      <c r="AM107" s="165">
        <f t="shared" si="117"/>
        <v>1.3589290582869396E-2</v>
      </c>
      <c r="AN107" s="165">
        <f t="shared" si="118"/>
        <v>1.8019050840448525E-2</v>
      </c>
      <c r="AO107" s="184">
        <f t="shared" si="119"/>
        <v>2.7367965153638707E-2</v>
      </c>
      <c r="AP107" s="165">
        <f t="shared" si="120"/>
        <v>2.1313007562927311E-2</v>
      </c>
      <c r="AQ107" s="165">
        <f t="shared" si="121"/>
        <v>1.5686221459170424E-2</v>
      </c>
      <c r="AR107" s="184">
        <f t="shared" si="122"/>
        <v>2.1069731027425487E-2</v>
      </c>
      <c r="AT107" s="80">
        <f t="shared" si="123"/>
        <v>3.0212346211444752E-2</v>
      </c>
      <c r="AU107" s="80">
        <f t="shared" si="124"/>
        <v>1.4791483194941168E-2</v>
      </c>
      <c r="AV107" s="80">
        <f t="shared" si="125"/>
        <v>1.5420863016503583E-2</v>
      </c>
      <c r="AW107" s="80">
        <f t="shared" si="126"/>
        <v>3.0653811686839783E-2</v>
      </c>
      <c r="AX107" s="80">
        <f t="shared" si="127"/>
        <v>1.4531351493916711E-2</v>
      </c>
      <c r="AY107" s="80">
        <f t="shared" si="128"/>
        <v>1.6122460192923072E-2</v>
      </c>
      <c r="AZ107" s="80">
        <f t="shared" si="129"/>
        <v>3.2267814949534124E-2</v>
      </c>
      <c r="BA107" s="80">
        <f t="shared" si="130"/>
        <v>1.4588692811411397E-2</v>
      </c>
      <c r="BB107" s="80">
        <f t="shared" si="131"/>
        <v>1.7679122138122727E-2</v>
      </c>
      <c r="BC107" s="80">
        <f t="shared" si="132"/>
        <v>2.9053989168763339E-2</v>
      </c>
      <c r="BD107" s="80">
        <f t="shared" si="133"/>
        <v>1.3961005455705555E-2</v>
      </c>
      <c r="BE107" s="80">
        <f t="shared" si="134"/>
        <v>1.5092983713057784E-2</v>
      </c>
      <c r="BF107" s="80">
        <f t="shared" si="135"/>
        <v>2.4097166374596357E-2</v>
      </c>
      <c r="BG107" s="80">
        <f t="shared" si="136"/>
        <v>1.5116372908523967E-2</v>
      </c>
      <c r="BH107" s="80">
        <f t="shared" si="137"/>
        <v>8.9807934660723898E-3</v>
      </c>
      <c r="BI107" s="80">
        <f t="shared" si="138"/>
        <v>2.7367965153638707E-2</v>
      </c>
      <c r="BJ107" s="80">
        <f t="shared" si="139"/>
        <v>1.3589290582869396E-2</v>
      </c>
      <c r="BK107" s="80">
        <f t="shared" si="140"/>
        <v>1.3778674570769311E-2</v>
      </c>
      <c r="BL107" s="80">
        <f t="shared" si="141"/>
        <v>2.1313007562927311E-2</v>
      </c>
      <c r="BM107" s="80">
        <f t="shared" si="142"/>
        <v>1.5686221459170424E-2</v>
      </c>
      <c r="BN107" s="80">
        <f t="shared" si="143"/>
        <v>5.6267861037568867E-3</v>
      </c>
    </row>
    <row r="108" spans="1:66" s="81" customFormat="1" x14ac:dyDescent="0.25">
      <c r="A108" s="79">
        <f>+NAC!A109</f>
        <v>45870</v>
      </c>
      <c r="B108" s="182">
        <f>+NAC!P109</f>
        <v>9435.1466999999993</v>
      </c>
      <c r="C108" s="182">
        <f>+NAC!S109</f>
        <v>9083.9346980301343</v>
      </c>
      <c r="D108" s="183">
        <f>+[1]IPCse!$DK110</f>
        <v>9199.1939658512547</v>
      </c>
      <c r="E108" s="182">
        <f>+GBA!$P109</f>
        <v>9428.4120999999996</v>
      </c>
      <c r="F108" s="182">
        <f>+GBA!$S109</f>
        <v>9232.0511909349352</v>
      </c>
      <c r="G108" s="183">
        <f>+[1]IPCse!$DE110</f>
        <v>9354.1975357943629</v>
      </c>
      <c r="H108" s="182">
        <f>+PAM!$P109</f>
        <v>9508.4922000000006</v>
      </c>
      <c r="I108" s="182">
        <f>+PAM!$S109</f>
        <v>9042.1079074535082</v>
      </c>
      <c r="J108" s="183">
        <f>+[1]IPCse!$DF110</f>
        <v>9169.720900068105</v>
      </c>
      <c r="K108" s="182">
        <f>+NOA!$P109</f>
        <v>9362.1129999999994</v>
      </c>
      <c r="L108" s="182">
        <f>+NOA!$S109</f>
        <v>8847.5377332880616</v>
      </c>
      <c r="M108" s="183">
        <f>+[1]IPCse!$DG110</f>
        <v>8952.3933397319724</v>
      </c>
      <c r="N108" s="182">
        <f>+NEA!$P109</f>
        <v>9048.9734000000008</v>
      </c>
      <c r="O108" s="182">
        <f>+NEA!$S109</f>
        <v>8531.8182039686908</v>
      </c>
      <c r="P108" s="183">
        <f>+[1]IPCse!$DH110</f>
        <v>8650.3486739072523</v>
      </c>
      <c r="Q108" s="182">
        <f>+CUY!$P109</f>
        <v>9573.8153000000002</v>
      </c>
      <c r="R108" s="182">
        <f>+CUY!$S109</f>
        <v>8967.2461347045592</v>
      </c>
      <c r="S108" s="183">
        <f>+[1]IPCse!$DI110</f>
        <v>9056.4446945620966</v>
      </c>
      <c r="T108" s="182">
        <f>+PAT!$P109</f>
        <v>9295.1180999999997</v>
      </c>
      <c r="U108" s="182">
        <f>+PAT!$S109</f>
        <v>8907.0547699200488</v>
      </c>
      <c r="V108" s="183">
        <f>+[1]IPCse!$DJ110</f>
        <v>8979.5870620029327</v>
      </c>
      <c r="X108" s="165">
        <f t="shared" ref="X108" si="144">+B108/B107-1</f>
        <v>2.0449004208132004E-2</v>
      </c>
      <c r="Y108" s="165">
        <f t="shared" ref="Y108" si="145">+C108/C107-1</f>
        <v>1.5138474679875502E-2</v>
      </c>
      <c r="Z108" s="184">
        <f t="shared" ref="Z108" si="146">+D108/D107-1</f>
        <v>1.6693098625748748E-2</v>
      </c>
      <c r="AA108" s="165">
        <f t="shared" ref="AA108" si="147">+E108/E107-1</f>
        <v>2.0352480011007312E-2</v>
      </c>
      <c r="AB108" s="165">
        <f t="shared" ref="AB108" si="148">+F108/F107-1</f>
        <v>1.4866276085319985E-2</v>
      </c>
      <c r="AC108" s="184">
        <f t="shared" ref="AC108" si="149">+G108/G107-1</f>
        <v>1.7341153886004212E-2</v>
      </c>
      <c r="AD108" s="165">
        <f t="shared" ref="AD108" si="150">+H108/H107-1</f>
        <v>2.132699212471767E-2</v>
      </c>
      <c r="AE108" s="165">
        <f t="shared" ref="AE108" si="151">+I108/I107-1</f>
        <v>1.5028281398075327E-2</v>
      </c>
      <c r="AF108" s="184">
        <f t="shared" ref="AF108" si="152">+J108/J107-1</f>
        <v>1.7454825879302804E-2</v>
      </c>
      <c r="AG108" s="165">
        <f t="shared" ref="AG108" si="153">+K108/K107-1</f>
        <v>2.0492755798813045E-2</v>
      </c>
      <c r="AH108" s="165">
        <f t="shared" ref="AH108" si="154">+L108/L107-1</f>
        <v>1.5503079379731055E-2</v>
      </c>
      <c r="AI108" s="184">
        <f t="shared" ref="AI108" si="155">+M108/M107-1</f>
        <v>1.4332184944851889E-2</v>
      </c>
      <c r="AJ108" s="165">
        <f t="shared" ref="AJ108" si="156">+N108/N107-1</f>
        <v>1.5290631528225074E-2</v>
      </c>
      <c r="AK108" s="165">
        <f t="shared" ref="AK108" si="157">+O108/O107-1</f>
        <v>1.2793015142371633E-2</v>
      </c>
      <c r="AL108" s="184">
        <f t="shared" ref="AL108" si="158">+P108/P107-1</f>
        <v>1.1434712361664046E-2</v>
      </c>
      <c r="AM108" s="165">
        <f t="shared" ref="AM108" si="159">+Q108/Q107-1</f>
        <v>2.2114002927718035E-2</v>
      </c>
      <c r="AN108" s="165">
        <f t="shared" ref="AN108" si="160">+R108/R107-1</f>
        <v>1.7765268477615725E-2</v>
      </c>
      <c r="AO108" s="184">
        <f t="shared" ref="AO108" si="161">+S108/S107-1</f>
        <v>1.7746653659623357E-2</v>
      </c>
      <c r="AP108" s="165">
        <f t="shared" ref="AP108" si="162">+T108/T107-1</f>
        <v>1.7786900380710957E-2</v>
      </c>
      <c r="AQ108" s="165">
        <f t="shared" ref="AQ108" si="163">+U108/U107-1</f>
        <v>1.1768103698222898E-2</v>
      </c>
      <c r="AR108" s="184">
        <f t="shared" ref="AR108" si="164">+V108/V107-1</f>
        <v>1.1681955716217773E-2</v>
      </c>
      <c r="AT108" s="80">
        <f t="shared" ref="AT108" si="165">+MAX(X108:Z108)</f>
        <v>2.0449004208132004E-2</v>
      </c>
      <c r="AU108" s="80">
        <f t="shared" ref="AU108" si="166">+MIN(X108:Z108)</f>
        <v>1.5138474679875502E-2</v>
      </c>
      <c r="AV108" s="80">
        <f t="shared" ref="AV108" si="167">+AT108-AU108</f>
        <v>5.3105295282565024E-3</v>
      </c>
      <c r="AW108" s="80">
        <f t="shared" ref="AW108" si="168">+MAX(AA108:AC108)</f>
        <v>2.0352480011007312E-2</v>
      </c>
      <c r="AX108" s="80">
        <f t="shared" ref="AX108" si="169">+MIN(AA108:AC108)</f>
        <v>1.4866276085319985E-2</v>
      </c>
      <c r="AY108" s="80">
        <f t="shared" ref="AY108" si="170">+AW108-AX108</f>
        <v>5.4862039256873274E-3</v>
      </c>
      <c r="AZ108" s="80">
        <f t="shared" ref="AZ108" si="171">+MAX(AD108:AF108)</f>
        <v>2.132699212471767E-2</v>
      </c>
      <c r="BA108" s="80">
        <f t="shared" ref="BA108" si="172">+MIN(AD108:AF108)</f>
        <v>1.5028281398075327E-2</v>
      </c>
      <c r="BB108" s="80">
        <f t="shared" ref="BB108" si="173">+AZ108-BA108</f>
        <v>6.2987107266423426E-3</v>
      </c>
      <c r="BC108" s="80">
        <f t="shared" ref="BC108" si="174">+MAX(AG108:AI108)</f>
        <v>2.0492755798813045E-2</v>
      </c>
      <c r="BD108" s="80">
        <f t="shared" ref="BD108" si="175">+MIN(AG108:AI108)</f>
        <v>1.4332184944851889E-2</v>
      </c>
      <c r="BE108" s="80">
        <f t="shared" ref="BE108" si="176">+BC108-BD108</f>
        <v>6.1605708539611559E-3</v>
      </c>
      <c r="BF108" s="80">
        <f t="shared" ref="BF108" si="177">+MAX(AJ108:AL108)</f>
        <v>1.5290631528225074E-2</v>
      </c>
      <c r="BG108" s="80">
        <f t="shared" ref="BG108" si="178">+MIN(AJ108:AL108)</f>
        <v>1.1434712361664046E-2</v>
      </c>
      <c r="BH108" s="80">
        <f t="shared" ref="BH108" si="179">+BF108-BG108</f>
        <v>3.8559191665610282E-3</v>
      </c>
      <c r="BI108" s="80">
        <f t="shared" ref="BI108" si="180">+MAX(AM108:AO108)</f>
        <v>2.2114002927718035E-2</v>
      </c>
      <c r="BJ108" s="80">
        <f t="shared" ref="BJ108" si="181">+MIN(AM108:AO108)</f>
        <v>1.7746653659623357E-2</v>
      </c>
      <c r="BK108" s="80">
        <f t="shared" ref="BK108" si="182">+BI108-BJ108</f>
        <v>4.3673492680946779E-3</v>
      </c>
      <c r="BL108" s="80">
        <f t="shared" ref="BL108" si="183">+MAX(AP108:AR108)</f>
        <v>1.7786900380710957E-2</v>
      </c>
      <c r="BM108" s="80">
        <f t="shared" ref="BM108" si="184">+MIN(AP108:AR108)</f>
        <v>1.1681955716217773E-2</v>
      </c>
      <c r="BN108" s="80">
        <f t="shared" ref="BN108" si="185">+BL108-BM108</f>
        <v>6.1049446644931837E-3</v>
      </c>
    </row>
    <row r="109" spans="1:66" s="81" customFormat="1" x14ac:dyDescent="0.25">
      <c r="A109" s="79">
        <f>+NAC!A110</f>
        <v>45901</v>
      </c>
      <c r="B109" s="182">
        <f>+NAC!P110</f>
        <v>9614.0254000000004</v>
      </c>
      <c r="C109" s="182">
        <f>+NAC!S110</f>
        <v>9241.3231219400459</v>
      </c>
      <c r="D109" s="183">
        <f>+[1]IPCse!$DK111</f>
        <v>9304.9817017582573</v>
      </c>
      <c r="E109" s="182">
        <f>+GBA!$P110</f>
        <v>9608.7909999999993</v>
      </c>
      <c r="F109" s="182">
        <f>+GBA!$S110</f>
        <v>9397.9783170404316</v>
      </c>
      <c r="G109" s="183">
        <f>+[1]IPCse!$DE111</f>
        <v>9456.7891610079296</v>
      </c>
      <c r="H109" s="182">
        <f>+PAM!$P110</f>
        <v>9689.4722000000002</v>
      </c>
      <c r="I109" s="182">
        <f>+PAM!$S110</f>
        <v>9183.3894950798076</v>
      </c>
      <c r="J109" s="183">
        <f>+[1]IPCse!$DF111</f>
        <v>9270.6455650598709</v>
      </c>
      <c r="K109" s="182">
        <f>+NOA!$P110</f>
        <v>9529.2733000000007</v>
      </c>
      <c r="L109" s="182">
        <f>+NOA!$S110</f>
        <v>9014.0630837294575</v>
      </c>
      <c r="M109" s="183">
        <f>+[1]IPCse!$DG111</f>
        <v>9081.4041951121726</v>
      </c>
      <c r="N109" s="182">
        <f>+NEA!$P110</f>
        <v>9186.1980999999996</v>
      </c>
      <c r="O109" s="182">
        <f>+NEA!$S110</f>
        <v>8663.1296865833556</v>
      </c>
      <c r="P109" s="183">
        <f>+[1]IPCse!$DH111</f>
        <v>8741.3411373518065</v>
      </c>
      <c r="Q109" s="182">
        <f>+CUY!$P110</f>
        <v>9757.32</v>
      </c>
      <c r="R109" s="182">
        <f>+CUY!$S110</f>
        <v>9127.4072978907989</v>
      </c>
      <c r="S109" s="183">
        <f>+[1]IPCse!$DI111</f>
        <v>9192.947590058935</v>
      </c>
      <c r="T109" s="182">
        <f>+PAT!$P110</f>
        <v>9497.9901000000009</v>
      </c>
      <c r="U109" s="182">
        <f>+PAT!$S110</f>
        <v>9054.8275593603867</v>
      </c>
      <c r="V109" s="183">
        <f>+[1]IPCse!$DJ111</f>
        <v>9097.8224454859319</v>
      </c>
      <c r="X109" s="165">
        <f t="shared" ref="X109" si="186">+B109/B108-1</f>
        <v>1.895876192364887E-2</v>
      </c>
      <c r="Y109" s="165">
        <f t="shared" ref="Y109" si="187">+C109/C108-1</f>
        <v>1.7326018860972292E-2</v>
      </c>
      <c r="Z109" s="184">
        <f t="shared" ref="Z109" si="188">+D109/D108-1</f>
        <v>1.149967446057798E-2</v>
      </c>
      <c r="AA109" s="165">
        <f t="shared" ref="AA109" si="189">+E109/E108-1</f>
        <v>1.9131418746535234E-2</v>
      </c>
      <c r="AB109" s="165">
        <f t="shared" ref="AB109" si="190">+F109/F108-1</f>
        <v>1.7972942596811148E-2</v>
      </c>
      <c r="AC109" s="184">
        <f t="shared" ref="AC109" si="191">+G109/G108-1</f>
        <v>1.0967442671698358E-2</v>
      </c>
      <c r="AD109" s="165">
        <f t="shared" ref="AD109" si="192">+H109/H108-1</f>
        <v>1.9033511958920224E-2</v>
      </c>
      <c r="AE109" s="165">
        <f t="shared" ref="AE109" si="193">+I109/I108-1</f>
        <v>1.5624850872421048E-2</v>
      </c>
      <c r="AF109" s="184">
        <f t="shared" ref="AF109" si="194">+J109/J108-1</f>
        <v>1.1006296275715144E-2</v>
      </c>
      <c r="AG109" s="165">
        <f t="shared" ref="AG109" si="195">+K109/K108-1</f>
        <v>1.7854975687646713E-2</v>
      </c>
      <c r="AH109" s="165">
        <f t="shared" ref="AH109" si="196">+L109/L108-1</f>
        <v>1.8821660382962735E-2</v>
      </c>
      <c r="AI109" s="184">
        <f t="shared" ref="AI109" si="197">+M109/M108-1</f>
        <v>1.441076709706568E-2</v>
      </c>
      <c r="AJ109" s="165">
        <f t="shared" ref="AJ109" si="198">+N109/N108-1</f>
        <v>1.5164670502843869E-2</v>
      </c>
      <c r="AK109" s="165">
        <f t="shared" ref="AK109" si="199">+O109/O108-1</f>
        <v>1.5390797069912088E-2</v>
      </c>
      <c r="AL109" s="184">
        <f t="shared" ref="AL109" si="200">+P109/P108-1</f>
        <v>1.0518935926712603E-2</v>
      </c>
      <c r="AM109" s="165">
        <f t="shared" ref="AM109" si="201">+Q109/Q108-1</f>
        <v>1.9167353270330922E-2</v>
      </c>
      <c r="AN109" s="165">
        <f t="shared" ref="AN109" si="202">+R109/R108-1</f>
        <v>1.7860685519313746E-2</v>
      </c>
      <c r="AO109" s="184">
        <f t="shared" ref="AO109" si="203">+S109/S108-1</f>
        <v>1.5072459458489451E-2</v>
      </c>
      <c r="AP109" s="165">
        <f t="shared" ref="AP109" si="204">+T109/T108-1</f>
        <v>2.1825650606849267E-2</v>
      </c>
      <c r="AQ109" s="165">
        <f t="shared" ref="AQ109" si="205">+U109/U108-1</f>
        <v>1.6590533375788752E-2</v>
      </c>
      <c r="AR109" s="184">
        <f t="shared" ref="AR109" si="206">+V109/V108-1</f>
        <v>1.3167129252892984E-2</v>
      </c>
      <c r="AT109" s="80">
        <f t="shared" ref="AT109" si="207">+MAX(X109:Z109)</f>
        <v>1.895876192364887E-2</v>
      </c>
      <c r="AU109" s="80">
        <f t="shared" ref="AU109" si="208">+MIN(X109:Z109)</f>
        <v>1.149967446057798E-2</v>
      </c>
      <c r="AV109" s="80">
        <f t="shared" ref="AV109" si="209">+AT109-AU109</f>
        <v>7.4590874630708903E-3</v>
      </c>
      <c r="AW109" s="80">
        <f t="shared" ref="AW109" si="210">+MAX(AA109:AC109)</f>
        <v>1.9131418746535234E-2</v>
      </c>
      <c r="AX109" s="80">
        <f t="shared" ref="AX109" si="211">+MIN(AA109:AC109)</f>
        <v>1.0967442671698358E-2</v>
      </c>
      <c r="AY109" s="80">
        <f t="shared" ref="AY109" si="212">+AW109-AX109</f>
        <v>8.1639760748368762E-3</v>
      </c>
      <c r="AZ109" s="80">
        <f t="shared" ref="AZ109" si="213">+MAX(AD109:AF109)</f>
        <v>1.9033511958920224E-2</v>
      </c>
      <c r="BA109" s="80">
        <f t="shared" ref="BA109" si="214">+MIN(AD109:AF109)</f>
        <v>1.1006296275715144E-2</v>
      </c>
      <c r="BB109" s="80">
        <f t="shared" ref="BB109" si="215">+AZ109-BA109</f>
        <v>8.0272156832050801E-3</v>
      </c>
      <c r="BC109" s="80">
        <f t="shared" ref="BC109" si="216">+MAX(AG109:AI109)</f>
        <v>1.8821660382962735E-2</v>
      </c>
      <c r="BD109" s="80">
        <f t="shared" ref="BD109" si="217">+MIN(AG109:AI109)</f>
        <v>1.441076709706568E-2</v>
      </c>
      <c r="BE109" s="80">
        <f t="shared" ref="BE109" si="218">+BC109-BD109</f>
        <v>4.4108932858970551E-3</v>
      </c>
      <c r="BF109" s="80">
        <f t="shared" ref="BF109" si="219">+MAX(AJ109:AL109)</f>
        <v>1.5390797069912088E-2</v>
      </c>
      <c r="BG109" s="80">
        <f t="shared" ref="BG109" si="220">+MIN(AJ109:AL109)</f>
        <v>1.0518935926712603E-2</v>
      </c>
      <c r="BH109" s="80">
        <f t="shared" ref="BH109" si="221">+BF109-BG109</f>
        <v>4.8718611431994852E-3</v>
      </c>
      <c r="BI109" s="80">
        <f t="shared" ref="BI109" si="222">+MAX(AM109:AO109)</f>
        <v>1.9167353270330922E-2</v>
      </c>
      <c r="BJ109" s="80">
        <f t="shared" ref="BJ109" si="223">+MIN(AM109:AO109)</f>
        <v>1.5072459458489451E-2</v>
      </c>
      <c r="BK109" s="80">
        <f t="shared" ref="BK109" si="224">+BI109-BJ109</f>
        <v>4.0948938118414713E-3</v>
      </c>
      <c r="BL109" s="80">
        <f t="shared" ref="BL109" si="225">+MAX(AP109:AR109)</f>
        <v>2.1825650606849267E-2</v>
      </c>
      <c r="BM109" s="80">
        <f t="shared" ref="BM109" si="226">+MIN(AP109:AR109)</f>
        <v>1.3167129252892984E-2</v>
      </c>
      <c r="BN109" s="80">
        <f t="shared" ref="BN109" si="227">+BL109-BM109</f>
        <v>8.6585213539562833E-3</v>
      </c>
    </row>
    <row r="110" spans="1:66" s="81" customFormat="1" x14ac:dyDescent="0.25">
      <c r="A110" s="79">
        <f>+NAC!A111</f>
        <v>45931</v>
      </c>
      <c r="B110" s="182">
        <f>+NAC!P111</f>
        <v>9827.1412999999993</v>
      </c>
      <c r="C110" s="182">
        <f>+NAC!S111</f>
        <v>9442.7806577209612</v>
      </c>
      <c r="D110" s="183">
        <f>+[1]IPCse!$DK112</f>
        <v>9502.1143476196194</v>
      </c>
      <c r="E110" s="182">
        <f>+GBA!$P111</f>
        <v>9836.1396000000004</v>
      </c>
      <c r="F110" s="182">
        <f>+GBA!$S111</f>
        <v>9625.025914545171</v>
      </c>
      <c r="G110" s="183">
        <f>+[1]IPCse!$DE112</f>
        <v>9673.4449108288827</v>
      </c>
      <c r="H110" s="182">
        <f>+PAM!$P111</f>
        <v>9898.7806999999993</v>
      </c>
      <c r="I110" s="182">
        <f>+PAM!$S111</f>
        <v>9365.6561934251004</v>
      </c>
      <c r="J110" s="183">
        <f>+[1]IPCse!$DF112</f>
        <v>9447.7650309798482</v>
      </c>
      <c r="K110" s="182">
        <f>+NOA!$P111</f>
        <v>9706.2981</v>
      </c>
      <c r="L110" s="182">
        <f>+NOA!$S111</f>
        <v>9209.4825958305009</v>
      </c>
      <c r="M110" s="183">
        <f>+[1]IPCse!$DG112</f>
        <v>9282.0865990730254</v>
      </c>
      <c r="N110" s="182">
        <f>+NEA!$P111</f>
        <v>9389.3598999999995</v>
      </c>
      <c r="O110" s="182">
        <f>+NEA!$S111</f>
        <v>8841.8875844548184</v>
      </c>
      <c r="P110" s="183">
        <f>+[1]IPCse!$DH112</f>
        <v>8910.7820945415515</v>
      </c>
      <c r="Q110" s="182">
        <f>+CUY!$P111</f>
        <v>9936.3348000000005</v>
      </c>
      <c r="R110" s="182">
        <f>+CUY!$S111</f>
        <v>9302.7301663126382</v>
      </c>
      <c r="S110" s="183">
        <f>+[1]IPCse!$DI112</f>
        <v>9400.9152277798439</v>
      </c>
      <c r="T110" s="182">
        <f>+PAT!$P111</f>
        <v>9702.3799999999992</v>
      </c>
      <c r="U110" s="182">
        <f>+PAT!$S111</f>
        <v>9215.5701251772516</v>
      </c>
      <c r="V110" s="183">
        <f>+[1]IPCse!$DJ112</f>
        <v>9263.5536669869489</v>
      </c>
      <c r="X110" s="165">
        <f t="shared" ref="X110" si="228">+B110/B109-1</f>
        <v>2.2167187118103504E-2</v>
      </c>
      <c r="Y110" s="165">
        <f t="shared" ref="Y110" si="229">+C110/C109-1</f>
        <v>2.1799642012584775E-2</v>
      </c>
      <c r="Z110" s="184">
        <f t="shared" ref="Z110" si="230">+D110/D109-1</f>
        <v>2.1185710211994557E-2</v>
      </c>
      <c r="AA110" s="165">
        <f t="shared" ref="AA110" si="231">+E110/E109-1</f>
        <v>2.3660479242393784E-2</v>
      </c>
      <c r="AB110" s="165">
        <f t="shared" ref="AB110" si="232">+F110/F109-1</f>
        <v>2.4159195716918935E-2</v>
      </c>
      <c r="AC110" s="184">
        <f t="shared" ref="AC110" si="233">+G110/G109-1</f>
        <v>2.2910075093379945E-2</v>
      </c>
      <c r="AD110" s="165">
        <f t="shared" ref="AD110" si="234">+H110/H109-1</f>
        <v>2.1601641005791761E-2</v>
      </c>
      <c r="AE110" s="165">
        <f t="shared" ref="AE110" si="235">+I110/I109-1</f>
        <v>1.984743197954808E-2</v>
      </c>
      <c r="AF110" s="184">
        <f t="shared" ref="AF110" si="236">+J110/J109-1</f>
        <v>1.9105407997423995E-2</v>
      </c>
      <c r="AG110" s="165">
        <f t="shared" ref="AG110" si="237">+K110/K109-1</f>
        <v>1.857694647082897E-2</v>
      </c>
      <c r="AH110" s="165">
        <f t="shared" ref="AH110" si="238">+L110/L109-1</f>
        <v>2.1679403648037443E-2</v>
      </c>
      <c r="AI110" s="184">
        <f t="shared" ref="AI110" si="239">+M110/M109-1</f>
        <v>2.2098168922914496E-2</v>
      </c>
      <c r="AJ110" s="165">
        <f t="shared" ref="AJ110" si="240">+N110/N109-1</f>
        <v>2.2115982889591601E-2</v>
      </c>
      <c r="AK110" s="165">
        <f t="shared" ref="AK110" si="241">+O110/O109-1</f>
        <v>2.063433243395929E-2</v>
      </c>
      <c r="AL110" s="184">
        <f t="shared" ref="AL110" si="242">+P110/P109-1</f>
        <v>1.9383862788024953E-2</v>
      </c>
      <c r="AM110" s="165">
        <f t="shared" ref="AM110" si="243">+Q110/Q109-1</f>
        <v>1.8346718156215136E-2</v>
      </c>
      <c r="AN110" s="165">
        <f t="shared" ref="AN110" si="244">+R110/R109-1</f>
        <v>1.9208397598555083E-2</v>
      </c>
      <c r="AO110" s="184">
        <f t="shared" ref="AO110" si="245">+S110/S109-1</f>
        <v>2.2622519674299069E-2</v>
      </c>
      <c r="AP110" s="165">
        <f t="shared" ref="AP110" si="246">+T110/T109-1</f>
        <v>2.1519279115693957E-2</v>
      </c>
      <c r="AQ110" s="165">
        <f t="shared" ref="AQ110" si="247">+U110/U109-1</f>
        <v>1.7752139923492782E-2</v>
      </c>
      <c r="AR110" s="184">
        <f t="shared" ref="AR110" si="248">+V110/V109-1</f>
        <v>1.8216581219745454E-2</v>
      </c>
      <c r="AT110" s="80">
        <f t="shared" ref="AT110" si="249">+MAX(X110:Z110)</f>
        <v>2.2167187118103504E-2</v>
      </c>
      <c r="AU110" s="80">
        <f t="shared" ref="AU110" si="250">+MIN(X110:Z110)</f>
        <v>2.1185710211994557E-2</v>
      </c>
      <c r="AV110" s="80">
        <f t="shared" ref="AV110" si="251">+AT110-AU110</f>
        <v>9.8147690610894678E-4</v>
      </c>
      <c r="AW110" s="80">
        <f t="shared" ref="AW110" si="252">+MAX(AA110:AC110)</f>
        <v>2.4159195716918935E-2</v>
      </c>
      <c r="AX110" s="80">
        <f t="shared" ref="AX110" si="253">+MIN(AA110:AC110)</f>
        <v>2.2910075093379945E-2</v>
      </c>
      <c r="AY110" s="80">
        <f t="shared" ref="AY110" si="254">+AW110-AX110</f>
        <v>1.2491206235389907E-3</v>
      </c>
      <c r="AZ110" s="80">
        <f t="shared" ref="AZ110" si="255">+MAX(AD110:AF110)</f>
        <v>2.1601641005791761E-2</v>
      </c>
      <c r="BA110" s="80">
        <f t="shared" ref="BA110" si="256">+MIN(AD110:AF110)</f>
        <v>1.9105407997423995E-2</v>
      </c>
      <c r="BB110" s="80">
        <f t="shared" ref="BB110" si="257">+AZ110-BA110</f>
        <v>2.4962330083677653E-3</v>
      </c>
      <c r="BC110" s="80">
        <f t="shared" ref="BC110" si="258">+MAX(AG110:AI110)</f>
        <v>2.2098168922914496E-2</v>
      </c>
      <c r="BD110" s="80">
        <f t="shared" ref="BD110" si="259">+MIN(AG110:AI110)</f>
        <v>1.857694647082897E-2</v>
      </c>
      <c r="BE110" s="80">
        <f t="shared" ref="BE110" si="260">+BC110-BD110</f>
        <v>3.5212224520855262E-3</v>
      </c>
      <c r="BF110" s="80">
        <f t="shared" ref="BF110" si="261">+MAX(AJ110:AL110)</f>
        <v>2.2115982889591601E-2</v>
      </c>
      <c r="BG110" s="80">
        <f t="shared" ref="BG110" si="262">+MIN(AJ110:AL110)</f>
        <v>1.9383862788024953E-2</v>
      </c>
      <c r="BH110" s="80">
        <f t="shared" ref="BH110" si="263">+BF110-BG110</f>
        <v>2.7321201015666485E-3</v>
      </c>
      <c r="BI110" s="80">
        <f t="shared" ref="BI110" si="264">+MAX(AM110:AO110)</f>
        <v>2.2622519674299069E-2</v>
      </c>
      <c r="BJ110" s="80">
        <f t="shared" ref="BJ110" si="265">+MIN(AM110:AO110)</f>
        <v>1.8346718156215136E-2</v>
      </c>
      <c r="BK110" s="80">
        <f t="shared" ref="BK110" si="266">+BI110-BJ110</f>
        <v>4.2758015180839326E-3</v>
      </c>
      <c r="BL110" s="80">
        <f t="shared" ref="BL110" si="267">+MAX(AP110:AR110)</f>
        <v>2.1519279115693957E-2</v>
      </c>
      <c r="BM110" s="80">
        <f t="shared" ref="BM110" si="268">+MIN(AP110:AR110)</f>
        <v>1.7752139923492782E-2</v>
      </c>
      <c r="BN110" s="80">
        <f t="shared" ref="BN110" si="269">+BL110-BM110</f>
        <v>3.7671391922011743E-3</v>
      </c>
    </row>
    <row r="111" spans="1:66" s="81" customFormat="1" x14ac:dyDescent="0.25">
      <c r="A111" s="79">
        <f>+NAC!A112</f>
        <v>45962</v>
      </c>
      <c r="B111" s="182">
        <f>+NAC!P112</f>
        <v>10086.479300000001</v>
      </c>
      <c r="C111" s="182">
        <f>+NAC!S112</f>
        <v>9651.8197618792747</v>
      </c>
      <c r="D111" s="183">
        <f>+[1]IPCse!$DK113</f>
        <v>9739.2124302608136</v>
      </c>
      <c r="E111" s="182">
        <f>+GBA!$P112</f>
        <v>10107.6944</v>
      </c>
      <c r="F111" s="182">
        <f>+GBA!$S112</f>
        <v>9841.4337165034776</v>
      </c>
      <c r="G111" s="183">
        <f>+[1]IPCse!$DE113</f>
        <v>9930.274763657224</v>
      </c>
      <c r="H111" s="182">
        <f>+PAM!$P112</f>
        <v>10158.513800000001</v>
      </c>
      <c r="I111" s="182">
        <f>+PAM!$S112</f>
        <v>9579.4032256845821</v>
      </c>
      <c r="J111" s="183">
        <f>+[1]IPCse!$DF113</f>
        <v>9671.5636957978095</v>
      </c>
      <c r="K111" s="182">
        <f>+NOA!$P112</f>
        <v>9936.4168000000009</v>
      </c>
      <c r="L111" s="182">
        <f>+NOA!$S112</f>
        <v>9406.0393800760539</v>
      </c>
      <c r="M111" s="183">
        <f>+[1]IPCse!$DG113</f>
        <v>9514.7346902438694</v>
      </c>
      <c r="N111" s="182">
        <f>+NEA!$P112</f>
        <v>9618.7963</v>
      </c>
      <c r="O111" s="182">
        <f>+NEA!$S112</f>
        <v>9050.2857708047213</v>
      </c>
      <c r="P111" s="183">
        <f>+[1]IPCse!$DH113</f>
        <v>9132.393485565417</v>
      </c>
      <c r="Q111" s="182">
        <f>+CUY!$P112</f>
        <v>10218.186600000001</v>
      </c>
      <c r="R111" s="182">
        <f>+CUY!$S112</f>
        <v>9517.4144757367249</v>
      </c>
      <c r="S111" s="183">
        <f>+[1]IPCse!$DI113</f>
        <v>9650.1650004597559</v>
      </c>
      <c r="T111" s="182">
        <f>+PAT!$P112</f>
        <v>9886.7333999999992</v>
      </c>
      <c r="U111" s="182">
        <f>+PAT!$S112</f>
        <v>9366.0232572032019</v>
      </c>
      <c r="V111" s="183">
        <f>+[1]IPCse!$DJ113</f>
        <v>9415.4885302027469</v>
      </c>
      <c r="X111" s="165">
        <f t="shared" ref="X111" si="270">+B111/B110-1</f>
        <v>2.6389973653884624E-2</v>
      </c>
      <c r="Y111" s="165">
        <f t="shared" ref="Y111" si="271">+C111/C110-1</f>
        <v>2.2137452063698104E-2</v>
      </c>
      <c r="Z111" s="184">
        <f t="shared" ref="Z111" si="272">+D111/D110-1</f>
        <v>2.4952139488890746E-2</v>
      </c>
      <c r="AA111" s="165">
        <f t="shared" ref="AA111" si="273">+E111/E110-1</f>
        <v>2.7607863556552203E-2</v>
      </c>
      <c r="AB111" s="165">
        <f t="shared" ref="AB111" si="274">+F111/F110-1</f>
        <v>2.2483866940168351E-2</v>
      </c>
      <c r="AC111" s="184">
        <f t="shared" ref="AC111" si="275">+G111/G110-1</f>
        <v>2.6549988674751779E-2</v>
      </c>
      <c r="AD111" s="165">
        <f t="shared" ref="AD111" si="276">+H111/H110-1</f>
        <v>2.6238898291786716E-2</v>
      </c>
      <c r="AE111" s="165">
        <f t="shared" ref="AE111" si="277">+I111/I110-1</f>
        <v>2.2822429933904376E-2</v>
      </c>
      <c r="AF111" s="184">
        <f t="shared" ref="AF111" si="278">+J111/J110-1</f>
        <v>2.3688000715948121E-2</v>
      </c>
      <c r="AG111" s="165">
        <f t="shared" ref="AG111" si="279">+K111/K110-1</f>
        <v>2.3708183864660004E-2</v>
      </c>
      <c r="AH111" s="165">
        <f t="shared" ref="AH111" si="280">+L111/L110-1</f>
        <v>2.1342869395783559E-2</v>
      </c>
      <c r="AI111" s="184">
        <f t="shared" ref="AI111" si="281">+M111/M110-1</f>
        <v>2.5064201748998816E-2</v>
      </c>
      <c r="AJ111" s="165">
        <f t="shared" ref="AJ111" si="282">+N111/N110-1</f>
        <v>2.4435787150943078E-2</v>
      </c>
      <c r="AK111" s="165">
        <f t="shared" ref="AK111" si="283">+O111/O110-1</f>
        <v>2.3569422745918445E-2</v>
      </c>
      <c r="AL111" s="184">
        <f t="shared" ref="AL111" si="284">+P111/P110-1</f>
        <v>2.4870026970990278E-2</v>
      </c>
      <c r="AM111" s="165">
        <f t="shared" ref="AM111" si="285">+Q111/Q110-1</f>
        <v>2.8365771249978522E-2</v>
      </c>
      <c r="AN111" s="165">
        <f t="shared" ref="AN111" si="286">+R111/R110-1</f>
        <v>2.307755955359303E-2</v>
      </c>
      <c r="AO111" s="184">
        <f t="shared" ref="AO111" si="287">+S111/S110-1</f>
        <v>2.6513351800405038E-2</v>
      </c>
      <c r="AP111" s="165">
        <f t="shared" ref="AP111" si="288">+T111/T110-1</f>
        <v>1.9000843092107367E-2</v>
      </c>
      <c r="AQ111" s="165">
        <f t="shared" ref="AQ111" si="289">+U111/U110-1</f>
        <v>1.6325971153418717E-2</v>
      </c>
      <c r="AR111" s="184">
        <f t="shared" ref="AR111" si="290">+V111/V110-1</f>
        <v>1.6401358342345018E-2</v>
      </c>
      <c r="AT111" s="80">
        <f t="shared" ref="AT111" si="291">+MAX(X111:Z111)</f>
        <v>2.6389973653884624E-2</v>
      </c>
      <c r="AU111" s="80">
        <f t="shared" ref="AU111" si="292">+MIN(X111:Z111)</f>
        <v>2.2137452063698104E-2</v>
      </c>
      <c r="AV111" s="80">
        <f t="shared" ref="AV111" si="293">+AT111-AU111</f>
        <v>4.2525215901865199E-3</v>
      </c>
      <c r="AW111" s="80">
        <f t="shared" ref="AW111" si="294">+MAX(AA111:AC111)</f>
        <v>2.7607863556552203E-2</v>
      </c>
      <c r="AX111" s="80">
        <f t="shared" ref="AX111" si="295">+MIN(AA111:AC111)</f>
        <v>2.2483866940168351E-2</v>
      </c>
      <c r="AY111" s="80">
        <f t="shared" ref="AY111" si="296">+AW111-AX111</f>
        <v>5.1239966163838524E-3</v>
      </c>
      <c r="AZ111" s="80">
        <f t="shared" ref="AZ111" si="297">+MAX(AD111:AF111)</f>
        <v>2.6238898291786716E-2</v>
      </c>
      <c r="BA111" s="80">
        <f t="shared" ref="BA111" si="298">+MIN(AD111:AF111)</f>
        <v>2.2822429933904376E-2</v>
      </c>
      <c r="BB111" s="80">
        <f t="shared" ref="BB111" si="299">+AZ111-BA111</f>
        <v>3.4164683578823407E-3</v>
      </c>
      <c r="BC111" s="80">
        <f t="shared" ref="BC111" si="300">+MAX(AG111:AI111)</f>
        <v>2.5064201748998816E-2</v>
      </c>
      <c r="BD111" s="80">
        <f t="shared" ref="BD111" si="301">+MIN(AG111:AI111)</f>
        <v>2.1342869395783559E-2</v>
      </c>
      <c r="BE111" s="80">
        <f t="shared" ref="BE111" si="302">+BC111-BD111</f>
        <v>3.7213323532152565E-3</v>
      </c>
      <c r="BF111" s="80">
        <f t="shared" ref="BF111" si="303">+MAX(AJ111:AL111)</f>
        <v>2.4870026970990278E-2</v>
      </c>
      <c r="BG111" s="80">
        <f t="shared" ref="BG111" si="304">+MIN(AJ111:AL111)</f>
        <v>2.3569422745918445E-2</v>
      </c>
      <c r="BH111" s="80">
        <f t="shared" ref="BH111" si="305">+BF111-BG111</f>
        <v>1.300604225071833E-3</v>
      </c>
      <c r="BI111" s="80">
        <f t="shared" ref="BI111" si="306">+MAX(AM111:AO111)</f>
        <v>2.8365771249978522E-2</v>
      </c>
      <c r="BJ111" s="80">
        <f t="shared" ref="BJ111" si="307">+MIN(AM111:AO111)</f>
        <v>2.307755955359303E-2</v>
      </c>
      <c r="BK111" s="80">
        <f t="shared" ref="BK111" si="308">+BI111-BJ111</f>
        <v>5.2882116963854919E-3</v>
      </c>
      <c r="BL111" s="80">
        <f t="shared" ref="BL111" si="309">+MAX(AP111:AR111)</f>
        <v>1.9000843092107367E-2</v>
      </c>
      <c r="BM111" s="80">
        <f t="shared" ref="BM111" si="310">+MIN(AP111:AR111)</f>
        <v>1.6325971153418717E-2</v>
      </c>
      <c r="BN111" s="80">
        <f t="shared" ref="BN111" si="311">+BL111-BM111</f>
        <v>2.6748719386886499E-3</v>
      </c>
    </row>
    <row r="112" spans="1:66" s="81" customFormat="1" x14ac:dyDescent="0.25">
      <c r="A112" s="79">
        <f>+NAC!A113</f>
        <v>45992</v>
      </c>
      <c r="B112" s="182">
        <f>+NAC!P113</f>
        <v>10392.492200000001</v>
      </c>
      <c r="C112" s="182">
        <f>+NAC!S113</f>
        <v>9912.8994285012068</v>
      </c>
      <c r="D112" s="183">
        <f>+[1]IPCse!$DK114</f>
        <v>9950.2065985722929</v>
      </c>
      <c r="E112" s="182">
        <f>+GBA!$P113</f>
        <v>10407.4143</v>
      </c>
      <c r="F112" s="182">
        <f>+GBA!$S113</f>
        <v>10091.200882864816</v>
      </c>
      <c r="G112" s="183">
        <f>+[1]IPCse!$DE114</f>
        <v>10145.408656979203</v>
      </c>
      <c r="H112" s="182">
        <f>+PAM!$P113</f>
        <v>10470.6116</v>
      </c>
      <c r="I112" s="182">
        <f>+PAM!$S113</f>
        <v>9857.950460433447</v>
      </c>
      <c r="J112" s="183">
        <f>+[1]IPCse!$DF114</f>
        <v>9891.0816894482523</v>
      </c>
      <c r="K112" s="182">
        <f>+NOA!$P113</f>
        <v>10208.427</v>
      </c>
      <c r="L112" s="182">
        <f>+NOA!$S113</f>
        <v>9641.2166080673633</v>
      </c>
      <c r="M112" s="183">
        <f>+[1]IPCse!$DG114</f>
        <v>9674.4488879424953</v>
      </c>
      <c r="N112" s="182">
        <f>+NEA!$P113</f>
        <v>9987.7566000000006</v>
      </c>
      <c r="O112" s="182">
        <f>+NEA!$S113</f>
        <v>9371.9797459489146</v>
      </c>
      <c r="P112" s="183">
        <f>+[1]IPCse!$DH114</f>
        <v>9334.1688594937277</v>
      </c>
      <c r="Q112" s="182">
        <f>+CUY!$P113</f>
        <v>10566.980100000001</v>
      </c>
      <c r="R112" s="182">
        <f>+CUY!$S113</f>
        <v>9805.4287229917718</v>
      </c>
      <c r="S112" s="183">
        <f>+[1]IPCse!$DI114</f>
        <v>9873.3434229403392</v>
      </c>
      <c r="T112" s="182">
        <f>+PAT!$P113</f>
        <v>10148.402899999999</v>
      </c>
      <c r="U112" s="182">
        <f>+PAT!$S113</f>
        <v>9570.7933037260536</v>
      </c>
      <c r="V112" s="183">
        <f>+[1]IPCse!$DJ114</f>
        <v>9594.7359631379677</v>
      </c>
      <c r="X112" s="165">
        <f t="shared" ref="X112" si="312">+B112/B111-1</f>
        <v>3.0338921133759689E-2</v>
      </c>
      <c r="Y112" s="165">
        <f t="shared" ref="Y112" si="313">+C112/C111-1</f>
        <v>2.7049786782497698E-2</v>
      </c>
      <c r="Z112" s="184">
        <f t="shared" ref="Z112" si="314">+D112/D111-1</f>
        <v>2.1664397385552148E-2</v>
      </c>
      <c r="AA112" s="165">
        <f t="shared" ref="AA112" si="315">+E112/E111-1</f>
        <v>2.9652647590928449E-2</v>
      </c>
      <c r="AB112" s="165">
        <f t="shared" ref="AB112" si="316">+F112/F111-1</f>
        <v>2.5379144295052614E-2</v>
      </c>
      <c r="AC112" s="184">
        <f t="shared" ref="AC112" si="317">+G112/G111-1</f>
        <v>2.1664445188296799E-2</v>
      </c>
      <c r="AD112" s="165">
        <f t="shared" ref="AD112" si="318">+H112/H111-1</f>
        <v>3.0722781515540198E-2</v>
      </c>
      <c r="AE112" s="165">
        <f t="shared" ref="AE112" si="319">+I112/I111-1</f>
        <v>2.9077723130185751E-2</v>
      </c>
      <c r="AF112" s="184">
        <f t="shared" ref="AF112" si="320">+J112/J111-1</f>
        <v>2.2697259776701895E-2</v>
      </c>
      <c r="AG112" s="165">
        <f t="shared" ref="AG112" si="321">+K112/K111-1</f>
        <v>2.7375079515585377E-2</v>
      </c>
      <c r="AH112" s="165">
        <f t="shared" ref="AH112" si="322">+L112/L111-1</f>
        <v>2.5002790067992331E-2</v>
      </c>
      <c r="AI112" s="184">
        <f t="shared" ref="AI112" si="323">+M112/M111-1</f>
        <v>1.6785985410858739E-2</v>
      </c>
      <c r="AJ112" s="165">
        <f t="shared" ref="AJ112" si="324">+N112/N111-1</f>
        <v>3.8358261105914115E-2</v>
      </c>
      <c r="AK112" s="165">
        <f t="shared" ref="AK112" si="325">+O112/O111-1</f>
        <v>3.5545173190215218E-2</v>
      </c>
      <c r="AL112" s="184">
        <f t="shared" ref="AL112" si="326">+P112/P111-1</f>
        <v>2.2094467813638996E-2</v>
      </c>
      <c r="AM112" s="165">
        <f t="shared" ref="AM112" si="327">+Q112/Q111-1</f>
        <v>3.4134579221718253E-2</v>
      </c>
      <c r="AN112" s="165">
        <f t="shared" ref="AN112" si="328">+R112/R111-1</f>
        <v>3.0261816167541866E-2</v>
      </c>
      <c r="AO112" s="184">
        <f t="shared" ref="AO112" si="329">+S112/S111-1</f>
        <v>2.3126902231200175E-2</v>
      </c>
      <c r="AP112" s="165">
        <f t="shared" ref="AP112" si="330">+T112/T111-1</f>
        <v>2.6466729648035203E-2</v>
      </c>
      <c r="AQ112" s="165">
        <f t="shared" ref="AQ112" si="331">+U112/U111-1</f>
        <v>2.1863072608256484E-2</v>
      </c>
      <c r="AR112" s="184">
        <f t="shared" ref="AR112" si="332">+V112/V111-1</f>
        <v>1.9037507438964596E-2</v>
      </c>
      <c r="AT112" s="80">
        <f t="shared" ref="AT112" si="333">+MAX(X112:Z112)</f>
        <v>3.0338921133759689E-2</v>
      </c>
      <c r="AU112" s="80">
        <f t="shared" ref="AU112" si="334">+MIN(X112:Z112)</f>
        <v>2.1664397385552148E-2</v>
      </c>
      <c r="AV112" s="80">
        <f t="shared" ref="AV112" si="335">+AT112-AU112</f>
        <v>8.674523748207541E-3</v>
      </c>
      <c r="AW112" s="80">
        <f t="shared" ref="AW112" si="336">+MAX(AA112:AC112)</f>
        <v>2.9652647590928449E-2</v>
      </c>
      <c r="AX112" s="80">
        <f t="shared" ref="AX112" si="337">+MIN(AA112:AC112)</f>
        <v>2.1664445188296799E-2</v>
      </c>
      <c r="AY112" s="80">
        <f t="shared" ref="AY112" si="338">+AW112-AX112</f>
        <v>7.98820240263165E-3</v>
      </c>
      <c r="AZ112" s="80">
        <f t="shared" ref="AZ112" si="339">+MAX(AD112:AF112)</f>
        <v>3.0722781515540198E-2</v>
      </c>
      <c r="BA112" s="80">
        <f t="shared" ref="BA112" si="340">+MIN(AD112:AF112)</f>
        <v>2.2697259776701895E-2</v>
      </c>
      <c r="BB112" s="80">
        <f t="shared" ref="BB112" si="341">+AZ112-BA112</f>
        <v>8.0255217388383038E-3</v>
      </c>
      <c r="BC112" s="80">
        <f t="shared" ref="BC112" si="342">+MAX(AG112:AI112)</f>
        <v>2.7375079515585377E-2</v>
      </c>
      <c r="BD112" s="80">
        <f t="shared" ref="BD112" si="343">+MIN(AG112:AI112)</f>
        <v>1.6785985410858739E-2</v>
      </c>
      <c r="BE112" s="80">
        <f t="shared" ref="BE112" si="344">+BC112-BD112</f>
        <v>1.0589094104726637E-2</v>
      </c>
      <c r="BF112" s="80">
        <f t="shared" ref="BF112" si="345">+MAX(AJ112:AL112)</f>
        <v>3.8358261105914115E-2</v>
      </c>
      <c r="BG112" s="80">
        <f t="shared" ref="BG112" si="346">+MIN(AJ112:AL112)</f>
        <v>2.2094467813638996E-2</v>
      </c>
      <c r="BH112" s="80">
        <f t="shared" ref="BH112" si="347">+BF112-BG112</f>
        <v>1.6263793292275119E-2</v>
      </c>
      <c r="BI112" s="80">
        <f t="shared" ref="BI112" si="348">+MAX(AM112:AO112)</f>
        <v>3.4134579221718253E-2</v>
      </c>
      <c r="BJ112" s="80">
        <f t="shared" ref="BJ112" si="349">+MIN(AM112:AO112)</f>
        <v>2.3126902231200175E-2</v>
      </c>
      <c r="BK112" s="80">
        <f t="shared" ref="BK112" si="350">+BI112-BJ112</f>
        <v>1.1007676990518078E-2</v>
      </c>
      <c r="BL112" s="80">
        <f t="shared" ref="BL112" si="351">+MAX(AP112:AR112)</f>
        <v>2.6466729648035203E-2</v>
      </c>
      <c r="BM112" s="80">
        <f t="shared" ref="BM112" si="352">+MIN(AP112:AR112)</f>
        <v>1.9037507438964596E-2</v>
      </c>
      <c r="BN112" s="80">
        <f t="shared" ref="BN112" si="353">+BL112-BM112</f>
        <v>7.4292222090706073E-3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A1:GY110"/>
  <sheetViews>
    <sheetView topLeftCell="A91" workbookViewId="0">
      <selection activeCell="A110" sqref="A110:GY110"/>
    </sheetView>
  </sheetViews>
  <sheetFormatPr baseColWidth="10" defaultRowHeight="15" x14ac:dyDescent="0.25"/>
  <sheetData>
    <row r="1" spans="1:207" x14ac:dyDescent="0.25">
      <c r="A1" t="s">
        <v>253</v>
      </c>
      <c r="B1" t="s">
        <v>208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261</v>
      </c>
      <c r="K1" t="s">
        <v>262</v>
      </c>
      <c r="L1" t="s">
        <v>263</v>
      </c>
      <c r="M1" t="s">
        <v>264</v>
      </c>
      <c r="N1" t="s">
        <v>265</v>
      </c>
      <c r="O1" t="s">
        <v>266</v>
      </c>
      <c r="P1" t="s">
        <v>267</v>
      </c>
      <c r="Q1" t="s">
        <v>268</v>
      </c>
      <c r="R1" t="s">
        <v>269</v>
      </c>
      <c r="S1" t="s">
        <v>270</v>
      </c>
      <c r="T1" t="s">
        <v>271</v>
      </c>
      <c r="U1" t="s">
        <v>272</v>
      </c>
      <c r="V1" t="s">
        <v>273</v>
      </c>
      <c r="W1" t="s">
        <v>274</v>
      </c>
      <c r="X1" t="s">
        <v>275</v>
      </c>
      <c r="Y1" t="s">
        <v>276</v>
      </c>
      <c r="Z1" t="s">
        <v>277</v>
      </c>
      <c r="AA1" t="s">
        <v>278</v>
      </c>
      <c r="AB1" t="s">
        <v>279</v>
      </c>
      <c r="AC1" t="s">
        <v>280</v>
      </c>
      <c r="AD1" t="s">
        <v>281</v>
      </c>
      <c r="AE1" t="s">
        <v>282</v>
      </c>
      <c r="AF1" t="s">
        <v>283</v>
      </c>
      <c r="AG1" t="s">
        <v>284</v>
      </c>
      <c r="AH1" t="s">
        <v>285</v>
      </c>
      <c r="AI1" t="s">
        <v>286</v>
      </c>
      <c r="AJ1" t="s">
        <v>287</v>
      </c>
      <c r="AK1" t="s">
        <v>288</v>
      </c>
      <c r="AL1" t="s">
        <v>289</v>
      </c>
      <c r="AM1" t="s">
        <v>290</v>
      </c>
      <c r="AN1" t="s">
        <v>291</v>
      </c>
      <c r="AO1" t="s">
        <v>292</v>
      </c>
      <c r="AP1" t="s">
        <v>293</v>
      </c>
      <c r="AQ1" t="s">
        <v>294</v>
      </c>
      <c r="AR1" t="s">
        <v>295</v>
      </c>
      <c r="AS1" t="s">
        <v>296</v>
      </c>
      <c r="AT1" t="s">
        <v>297</v>
      </c>
      <c r="AU1" t="s">
        <v>298</v>
      </c>
      <c r="AV1" t="s">
        <v>299</v>
      </c>
      <c r="AW1" t="s">
        <v>300</v>
      </c>
      <c r="AX1" t="s">
        <v>301</v>
      </c>
      <c r="AY1" t="s">
        <v>302</v>
      </c>
      <c r="AZ1" t="s">
        <v>303</v>
      </c>
      <c r="BA1" t="s">
        <v>304</v>
      </c>
      <c r="BB1" t="s">
        <v>305</v>
      </c>
      <c r="BC1" t="s">
        <v>306</v>
      </c>
      <c r="BD1" t="s">
        <v>307</v>
      </c>
      <c r="BE1" t="s">
        <v>308</v>
      </c>
      <c r="BF1" t="s">
        <v>309</v>
      </c>
      <c r="BG1" t="s">
        <v>310</v>
      </c>
      <c r="BH1" t="s">
        <v>311</v>
      </c>
      <c r="BI1" t="s">
        <v>312</v>
      </c>
      <c r="BJ1" t="s">
        <v>313</v>
      </c>
      <c r="BK1" t="s">
        <v>314</v>
      </c>
      <c r="BL1" t="s">
        <v>315</v>
      </c>
      <c r="BM1" t="s">
        <v>316</v>
      </c>
      <c r="BN1" t="s">
        <v>317</v>
      </c>
      <c r="BO1" t="s">
        <v>318</v>
      </c>
      <c r="BP1" t="s">
        <v>319</v>
      </c>
      <c r="BQ1" t="s">
        <v>320</v>
      </c>
      <c r="BR1" t="s">
        <v>321</v>
      </c>
      <c r="BS1" t="s">
        <v>322</v>
      </c>
      <c r="BT1" t="s">
        <v>323</v>
      </c>
      <c r="BU1" t="s">
        <v>324</v>
      </c>
      <c r="BV1" t="s">
        <v>325</v>
      </c>
      <c r="BW1" t="s">
        <v>326</v>
      </c>
      <c r="BX1" t="s">
        <v>327</v>
      </c>
      <c r="BY1" t="s">
        <v>328</v>
      </c>
      <c r="BZ1" t="s">
        <v>329</v>
      </c>
      <c r="CA1" t="s">
        <v>330</v>
      </c>
      <c r="CB1" t="s">
        <v>331</v>
      </c>
      <c r="CC1" t="s">
        <v>332</v>
      </c>
      <c r="CD1" t="s">
        <v>333</v>
      </c>
      <c r="CE1" t="s">
        <v>334</v>
      </c>
      <c r="CF1" t="s">
        <v>335</v>
      </c>
      <c r="CG1" t="s">
        <v>336</v>
      </c>
      <c r="CH1" t="s">
        <v>337</v>
      </c>
      <c r="CI1" t="s">
        <v>338</v>
      </c>
      <c r="CJ1" t="s">
        <v>339</v>
      </c>
      <c r="CK1" t="s">
        <v>340</v>
      </c>
      <c r="CL1" t="s">
        <v>341</v>
      </c>
      <c r="CM1" t="s">
        <v>342</v>
      </c>
      <c r="CN1" t="s">
        <v>343</v>
      </c>
      <c r="CO1" t="s">
        <v>344</v>
      </c>
      <c r="CP1" t="s">
        <v>345</v>
      </c>
      <c r="CQ1" t="s">
        <v>346</v>
      </c>
      <c r="CR1" t="s">
        <v>347</v>
      </c>
      <c r="CS1" t="s">
        <v>348</v>
      </c>
      <c r="CT1" t="s">
        <v>349</v>
      </c>
      <c r="CU1" t="s">
        <v>350</v>
      </c>
      <c r="CV1" t="s">
        <v>351</v>
      </c>
      <c r="CW1" t="s">
        <v>352</v>
      </c>
      <c r="CX1" t="s">
        <v>353</v>
      </c>
      <c r="CY1" t="s">
        <v>354</v>
      </c>
      <c r="CZ1" t="s">
        <v>355</v>
      </c>
      <c r="DA1" t="s">
        <v>356</v>
      </c>
      <c r="DB1" t="s">
        <v>357</v>
      </c>
      <c r="DC1" t="s">
        <v>358</v>
      </c>
      <c r="DD1" t="s">
        <v>359</v>
      </c>
      <c r="DE1" t="s">
        <v>360</v>
      </c>
      <c r="DF1" t="s">
        <v>361</v>
      </c>
      <c r="DG1" t="s">
        <v>362</v>
      </c>
      <c r="DH1" t="s">
        <v>363</v>
      </c>
      <c r="DI1" t="s">
        <v>364</v>
      </c>
      <c r="DJ1" t="s">
        <v>365</v>
      </c>
      <c r="DK1" t="s">
        <v>366</v>
      </c>
      <c r="DL1" t="s">
        <v>367</v>
      </c>
      <c r="DM1" t="s">
        <v>368</v>
      </c>
      <c r="DN1" t="s">
        <v>369</v>
      </c>
      <c r="DO1" t="s">
        <v>370</v>
      </c>
      <c r="DP1" t="s">
        <v>371</v>
      </c>
      <c r="DQ1" t="s">
        <v>372</v>
      </c>
      <c r="DR1" t="s">
        <v>373</v>
      </c>
      <c r="DS1" t="s">
        <v>374</v>
      </c>
      <c r="DT1" t="s">
        <v>375</v>
      </c>
      <c r="DU1" t="s">
        <v>376</v>
      </c>
      <c r="DV1" t="s">
        <v>377</v>
      </c>
      <c r="DW1" t="s">
        <v>378</v>
      </c>
      <c r="DX1" t="s">
        <v>379</v>
      </c>
      <c r="DY1" t="s">
        <v>380</v>
      </c>
      <c r="DZ1" t="s">
        <v>381</v>
      </c>
      <c r="EA1" t="s">
        <v>382</v>
      </c>
      <c r="EB1" t="s">
        <v>383</v>
      </c>
      <c r="EC1" t="s">
        <v>384</v>
      </c>
      <c r="ED1" t="s">
        <v>385</v>
      </c>
      <c r="EE1" t="s">
        <v>386</v>
      </c>
      <c r="EF1" t="s">
        <v>387</v>
      </c>
      <c r="EG1" t="s">
        <v>388</v>
      </c>
      <c r="EH1" t="s">
        <v>389</v>
      </c>
      <c r="EI1" t="s">
        <v>390</v>
      </c>
      <c r="EJ1" t="s">
        <v>391</v>
      </c>
      <c r="EK1" t="s">
        <v>392</v>
      </c>
      <c r="EL1" t="s">
        <v>393</v>
      </c>
      <c r="EM1" t="s">
        <v>394</v>
      </c>
      <c r="EN1" t="s">
        <v>395</v>
      </c>
      <c r="EO1" t="s">
        <v>396</v>
      </c>
      <c r="EP1" t="s">
        <v>397</v>
      </c>
      <c r="EQ1" t="s">
        <v>398</v>
      </c>
      <c r="ER1" t="s">
        <v>399</v>
      </c>
      <c r="ES1" t="s">
        <v>400</v>
      </c>
      <c r="ET1" t="s">
        <v>401</v>
      </c>
      <c r="EU1" t="s">
        <v>402</v>
      </c>
      <c r="EV1" t="s">
        <v>403</v>
      </c>
      <c r="EW1" t="s">
        <v>404</v>
      </c>
      <c r="EX1" t="s">
        <v>405</v>
      </c>
      <c r="EY1" t="s">
        <v>406</v>
      </c>
      <c r="EZ1" t="s">
        <v>407</v>
      </c>
      <c r="FA1" t="s">
        <v>408</v>
      </c>
      <c r="FB1" t="s">
        <v>409</v>
      </c>
      <c r="FC1" t="s">
        <v>410</v>
      </c>
      <c r="FD1" t="s">
        <v>411</v>
      </c>
      <c r="FE1" t="s">
        <v>412</v>
      </c>
      <c r="FF1" t="s">
        <v>413</v>
      </c>
      <c r="FG1" t="s">
        <v>414</v>
      </c>
      <c r="FH1" t="s">
        <v>415</v>
      </c>
      <c r="FI1" t="s">
        <v>416</v>
      </c>
      <c r="FJ1" t="s">
        <v>417</v>
      </c>
      <c r="FK1" t="s">
        <v>418</v>
      </c>
      <c r="FL1" t="s">
        <v>419</v>
      </c>
      <c r="FM1" t="s">
        <v>420</v>
      </c>
      <c r="FN1" t="s">
        <v>421</v>
      </c>
      <c r="FO1" t="s">
        <v>422</v>
      </c>
      <c r="FP1" t="s">
        <v>423</v>
      </c>
      <c r="FQ1" t="s">
        <v>424</v>
      </c>
      <c r="FR1" t="s">
        <v>425</v>
      </c>
      <c r="FS1" t="s">
        <v>426</v>
      </c>
      <c r="FT1" t="s">
        <v>427</v>
      </c>
      <c r="FU1" t="s">
        <v>428</v>
      </c>
      <c r="FV1" t="s">
        <v>429</v>
      </c>
      <c r="FW1" t="s">
        <v>430</v>
      </c>
      <c r="FX1" t="s">
        <v>431</v>
      </c>
      <c r="FY1" t="s">
        <v>432</v>
      </c>
      <c r="FZ1" t="s">
        <v>433</v>
      </c>
      <c r="GA1" t="s">
        <v>434</v>
      </c>
      <c r="GB1" t="s">
        <v>435</v>
      </c>
      <c r="GC1" t="s">
        <v>436</v>
      </c>
      <c r="GD1" t="s">
        <v>437</v>
      </c>
      <c r="GE1" t="s">
        <v>438</v>
      </c>
      <c r="GF1" t="s">
        <v>439</v>
      </c>
      <c r="GG1" t="s">
        <v>440</v>
      </c>
      <c r="GH1" t="s">
        <v>441</v>
      </c>
      <c r="GI1" t="s">
        <v>442</v>
      </c>
      <c r="GJ1" t="s">
        <v>443</v>
      </c>
      <c r="GK1" t="s">
        <v>444</v>
      </c>
      <c r="GL1" t="s">
        <v>445</v>
      </c>
      <c r="GM1" t="s">
        <v>446</v>
      </c>
      <c r="GN1" t="s">
        <v>447</v>
      </c>
      <c r="GO1" t="s">
        <v>448</v>
      </c>
      <c r="GP1" t="s">
        <v>449</v>
      </c>
      <c r="GQ1" t="s">
        <v>450</v>
      </c>
      <c r="GR1" t="s">
        <v>451</v>
      </c>
      <c r="GS1" t="s">
        <v>452</v>
      </c>
      <c r="GT1" t="s">
        <v>453</v>
      </c>
      <c r="GU1" t="s">
        <v>454</v>
      </c>
      <c r="GV1" t="s">
        <v>455</v>
      </c>
      <c r="GW1" t="s">
        <v>456</v>
      </c>
      <c r="GX1" t="s">
        <v>457</v>
      </c>
      <c r="GY1" t="s">
        <v>458</v>
      </c>
    </row>
    <row r="2" spans="1:207" x14ac:dyDescent="0.25">
      <c r="A2" s="226">
        <v>42705</v>
      </c>
      <c r="B2" s="225">
        <v>12</v>
      </c>
      <c r="C2" s="225">
        <v>2016</v>
      </c>
      <c r="D2" s="225">
        <v>100</v>
      </c>
      <c r="E2" s="225">
        <v>100</v>
      </c>
      <c r="F2" s="225">
        <v>100</v>
      </c>
      <c r="G2" s="225">
        <v>100</v>
      </c>
      <c r="H2" s="225">
        <v>100</v>
      </c>
      <c r="I2" s="225">
        <v>100</v>
      </c>
      <c r="J2" s="225">
        <v>100</v>
      </c>
      <c r="K2" s="225">
        <v>100</v>
      </c>
      <c r="L2" s="225">
        <v>100</v>
      </c>
      <c r="M2" s="225">
        <v>100</v>
      </c>
      <c r="N2" s="225">
        <v>100</v>
      </c>
      <c r="O2" s="225">
        <v>100</v>
      </c>
      <c r="P2" s="225">
        <v>100</v>
      </c>
      <c r="Q2" s="225">
        <v>100</v>
      </c>
      <c r="R2" s="225">
        <v>100</v>
      </c>
      <c r="S2" s="225">
        <v>100</v>
      </c>
      <c r="T2" s="225">
        <v>100</v>
      </c>
      <c r="U2" s="225">
        <v>100</v>
      </c>
      <c r="V2" s="225">
        <v>100</v>
      </c>
      <c r="W2" s="225">
        <v>100</v>
      </c>
      <c r="X2" s="225">
        <v>100</v>
      </c>
      <c r="Y2" s="225">
        <v>100</v>
      </c>
      <c r="Z2" s="225">
        <v>100</v>
      </c>
      <c r="AA2" s="225">
        <v>100</v>
      </c>
      <c r="AB2" s="225">
        <v>100</v>
      </c>
      <c r="AC2" s="225">
        <v>100</v>
      </c>
      <c r="AD2" s="225">
        <v>100</v>
      </c>
      <c r="AE2" s="225">
        <v>100</v>
      </c>
      <c r="AF2" s="225">
        <v>100</v>
      </c>
      <c r="AG2" s="225">
        <v>100</v>
      </c>
      <c r="AH2" s="225">
        <v>100</v>
      </c>
      <c r="AI2" s="225">
        <v>100</v>
      </c>
      <c r="AJ2" s="225">
        <v>100</v>
      </c>
      <c r="AK2" s="225">
        <v>100</v>
      </c>
      <c r="AL2" s="225">
        <v>100</v>
      </c>
      <c r="AM2" s="225">
        <v>100</v>
      </c>
      <c r="AN2" s="225">
        <v>100</v>
      </c>
      <c r="AO2" s="225">
        <v>100</v>
      </c>
      <c r="AP2" s="225">
        <v>100</v>
      </c>
      <c r="AQ2" s="225">
        <v>100</v>
      </c>
      <c r="AR2" s="225">
        <v>100</v>
      </c>
      <c r="AS2" s="225">
        <v>100</v>
      </c>
      <c r="AT2" s="225">
        <v>100</v>
      </c>
      <c r="AU2" s="225">
        <v>100</v>
      </c>
      <c r="AV2" s="225">
        <v>100</v>
      </c>
      <c r="AW2" s="225">
        <v>100</v>
      </c>
      <c r="AX2" s="225">
        <v>100</v>
      </c>
      <c r="AY2" s="225">
        <v>100</v>
      </c>
      <c r="AZ2" s="225">
        <v>100</v>
      </c>
      <c r="BA2" s="225">
        <v>100</v>
      </c>
      <c r="BB2" s="225">
        <v>100</v>
      </c>
      <c r="BC2" s="225">
        <v>100</v>
      </c>
      <c r="BD2" s="225">
        <v>100</v>
      </c>
      <c r="BE2" s="225">
        <v>100</v>
      </c>
      <c r="BF2" s="225">
        <v>100</v>
      </c>
      <c r="BG2" s="225">
        <v>100</v>
      </c>
      <c r="BH2" s="225">
        <v>100</v>
      </c>
      <c r="BI2" s="225">
        <v>100</v>
      </c>
      <c r="BJ2" s="225">
        <v>100</v>
      </c>
      <c r="BK2" s="225">
        <v>100</v>
      </c>
      <c r="BL2" s="225">
        <v>100</v>
      </c>
      <c r="BM2" s="225">
        <v>100</v>
      </c>
      <c r="BN2" s="225">
        <v>100</v>
      </c>
      <c r="BO2" s="225">
        <v>100</v>
      </c>
      <c r="BP2" s="225">
        <v>100</v>
      </c>
      <c r="BQ2" s="225">
        <v>100</v>
      </c>
      <c r="BR2" s="225">
        <v>100</v>
      </c>
      <c r="BS2" s="225">
        <v>100</v>
      </c>
      <c r="BT2" s="225">
        <v>100</v>
      </c>
      <c r="BU2" s="225">
        <v>100</v>
      </c>
      <c r="BV2" s="225">
        <v>100</v>
      </c>
      <c r="BW2" s="225">
        <v>100</v>
      </c>
      <c r="BX2" s="225">
        <v>100</v>
      </c>
      <c r="BY2" s="225">
        <v>100</v>
      </c>
      <c r="BZ2" s="225">
        <v>100</v>
      </c>
      <c r="CA2" s="225">
        <v>100</v>
      </c>
      <c r="CB2" s="225">
        <v>100</v>
      </c>
      <c r="CC2" s="225">
        <v>100</v>
      </c>
      <c r="CD2" s="225">
        <v>100</v>
      </c>
      <c r="CE2" s="225">
        <v>100</v>
      </c>
      <c r="CF2" s="225">
        <v>100</v>
      </c>
      <c r="CG2" s="225">
        <v>100</v>
      </c>
      <c r="CH2" s="225">
        <v>100</v>
      </c>
      <c r="CI2" s="225">
        <v>100</v>
      </c>
      <c r="CJ2" s="225">
        <v>100</v>
      </c>
      <c r="CK2" s="225">
        <v>100</v>
      </c>
      <c r="CL2" s="225">
        <v>100</v>
      </c>
      <c r="CM2" s="225">
        <v>100</v>
      </c>
      <c r="CN2" s="225">
        <v>100</v>
      </c>
      <c r="CO2" s="225">
        <v>100</v>
      </c>
      <c r="CP2" s="225">
        <v>100</v>
      </c>
      <c r="CQ2" s="225">
        <v>100</v>
      </c>
      <c r="CR2" s="225">
        <v>100</v>
      </c>
      <c r="CS2" s="225">
        <v>100</v>
      </c>
      <c r="CT2" s="225">
        <v>100</v>
      </c>
      <c r="CU2" s="225">
        <v>100</v>
      </c>
      <c r="CV2" s="225">
        <v>100</v>
      </c>
      <c r="CW2" s="225">
        <v>100</v>
      </c>
      <c r="CX2" s="225">
        <v>100</v>
      </c>
      <c r="CY2" s="225">
        <v>100</v>
      </c>
      <c r="CZ2" s="225">
        <v>100</v>
      </c>
      <c r="DA2" s="225">
        <v>100</v>
      </c>
      <c r="DB2" s="225">
        <v>100</v>
      </c>
      <c r="DC2" s="225">
        <v>100</v>
      </c>
      <c r="DD2" s="225">
        <v>100</v>
      </c>
      <c r="DE2" s="225">
        <v>100</v>
      </c>
      <c r="DF2" s="225">
        <v>100</v>
      </c>
      <c r="DG2" s="225">
        <v>100</v>
      </c>
      <c r="DH2" s="225">
        <v>100</v>
      </c>
      <c r="DI2" s="225">
        <v>100</v>
      </c>
      <c r="DJ2" s="225">
        <v>100</v>
      </c>
      <c r="DK2" s="225">
        <v>100</v>
      </c>
      <c r="DL2" s="225">
        <v>100</v>
      </c>
      <c r="DM2" s="225">
        <v>100</v>
      </c>
      <c r="DN2" s="225">
        <v>100</v>
      </c>
      <c r="DO2" s="225">
        <v>100</v>
      </c>
      <c r="DP2" s="225">
        <v>100</v>
      </c>
      <c r="DQ2" s="225">
        <v>100</v>
      </c>
      <c r="DR2" s="225">
        <v>100</v>
      </c>
      <c r="DS2" s="225">
        <v>100</v>
      </c>
      <c r="DT2" s="225">
        <v>100</v>
      </c>
      <c r="DU2" s="225">
        <v>100</v>
      </c>
      <c r="DV2" s="225">
        <v>100</v>
      </c>
      <c r="DW2" s="225">
        <v>100</v>
      </c>
      <c r="DX2" s="225">
        <v>100</v>
      </c>
      <c r="DY2" s="225">
        <v>100</v>
      </c>
      <c r="DZ2" s="225">
        <v>100</v>
      </c>
      <c r="EA2" s="225">
        <v>100</v>
      </c>
      <c r="EB2" s="225">
        <v>100</v>
      </c>
      <c r="EC2" s="225">
        <v>100</v>
      </c>
      <c r="ED2" s="225">
        <v>100</v>
      </c>
      <c r="EE2" s="225">
        <v>100</v>
      </c>
      <c r="EF2" s="225">
        <v>100</v>
      </c>
      <c r="EG2" s="225">
        <v>100</v>
      </c>
      <c r="EH2" s="225">
        <v>100</v>
      </c>
      <c r="EI2" s="225">
        <v>100</v>
      </c>
      <c r="EJ2" s="225">
        <v>100</v>
      </c>
      <c r="EK2" s="225">
        <v>100</v>
      </c>
      <c r="EL2" s="225">
        <v>100</v>
      </c>
      <c r="EM2" s="225">
        <v>100</v>
      </c>
      <c r="EN2" s="225">
        <v>100</v>
      </c>
      <c r="EO2" s="225">
        <v>100</v>
      </c>
      <c r="EP2" s="225">
        <v>100</v>
      </c>
      <c r="EQ2" s="225">
        <v>100</v>
      </c>
      <c r="ER2" s="225">
        <v>100</v>
      </c>
      <c r="ES2" s="225">
        <v>100</v>
      </c>
      <c r="ET2" s="225">
        <v>100</v>
      </c>
      <c r="EU2" s="225">
        <v>100</v>
      </c>
      <c r="EV2" s="225">
        <v>100</v>
      </c>
      <c r="EW2" s="225">
        <v>100</v>
      </c>
      <c r="EX2" s="225">
        <v>100</v>
      </c>
      <c r="EY2" s="225">
        <v>100</v>
      </c>
      <c r="EZ2" s="225">
        <v>100</v>
      </c>
      <c r="FA2" s="225">
        <v>100</v>
      </c>
      <c r="FB2" s="225">
        <v>100</v>
      </c>
      <c r="FC2" s="225">
        <v>100</v>
      </c>
      <c r="FD2" s="225">
        <v>100</v>
      </c>
      <c r="FE2" s="225">
        <v>100</v>
      </c>
      <c r="FF2" s="225">
        <v>100</v>
      </c>
      <c r="FG2" s="225">
        <v>100</v>
      </c>
      <c r="FH2" s="225">
        <v>100</v>
      </c>
      <c r="FI2" s="225">
        <v>100</v>
      </c>
      <c r="FJ2" s="225">
        <v>100</v>
      </c>
      <c r="FK2" s="225">
        <v>100</v>
      </c>
      <c r="FL2" s="225">
        <v>100</v>
      </c>
      <c r="FM2" s="225">
        <v>100</v>
      </c>
      <c r="FN2" s="225">
        <v>100</v>
      </c>
      <c r="FO2" s="225">
        <v>100</v>
      </c>
      <c r="FP2" s="225">
        <v>100</v>
      </c>
      <c r="FQ2" s="225">
        <v>100</v>
      </c>
      <c r="FR2" s="225">
        <v>100</v>
      </c>
      <c r="FS2" s="225">
        <v>100</v>
      </c>
      <c r="FT2" s="225">
        <v>100</v>
      </c>
      <c r="FU2" s="225">
        <v>100</v>
      </c>
      <c r="FV2" s="225">
        <v>100</v>
      </c>
      <c r="FW2" s="225">
        <v>100</v>
      </c>
      <c r="FX2" s="225">
        <v>100</v>
      </c>
      <c r="FY2" s="225">
        <v>100</v>
      </c>
      <c r="FZ2" s="225">
        <v>100</v>
      </c>
      <c r="GA2" s="225">
        <v>100</v>
      </c>
      <c r="GB2" s="225">
        <v>100</v>
      </c>
      <c r="GC2" s="225">
        <v>100</v>
      </c>
      <c r="GD2" s="225">
        <v>100</v>
      </c>
      <c r="GE2" s="225">
        <v>100</v>
      </c>
      <c r="GF2" s="225">
        <v>100</v>
      </c>
      <c r="GG2" s="225">
        <v>100</v>
      </c>
      <c r="GH2" s="225">
        <v>100</v>
      </c>
      <c r="GI2" s="225">
        <v>100</v>
      </c>
      <c r="GJ2" s="225">
        <v>100</v>
      </c>
      <c r="GK2" s="225">
        <v>100</v>
      </c>
      <c r="GL2" s="225">
        <v>100</v>
      </c>
      <c r="GM2" s="225">
        <v>100</v>
      </c>
      <c r="GN2" s="225">
        <v>100</v>
      </c>
      <c r="GO2" s="225">
        <v>100</v>
      </c>
      <c r="GP2" s="225">
        <v>100</v>
      </c>
      <c r="GQ2" s="225">
        <v>100</v>
      </c>
      <c r="GR2" s="225">
        <v>100</v>
      </c>
      <c r="GS2" s="225">
        <v>100</v>
      </c>
      <c r="GT2" s="225">
        <v>100</v>
      </c>
      <c r="GU2" s="225">
        <v>100</v>
      </c>
      <c r="GV2" s="225">
        <v>100</v>
      </c>
      <c r="GW2" s="225">
        <v>100</v>
      </c>
      <c r="GX2" s="225">
        <v>100</v>
      </c>
      <c r="GY2" s="225">
        <v>100</v>
      </c>
    </row>
    <row r="3" spans="1:207" x14ac:dyDescent="0.25">
      <c r="A3" s="226">
        <v>42736</v>
      </c>
      <c r="B3" s="225">
        <v>1</v>
      </c>
      <c r="C3" s="225">
        <v>2017</v>
      </c>
      <c r="D3" s="225">
        <v>101.12459564208984</v>
      </c>
      <c r="E3" s="225">
        <v>101.62906646728516</v>
      </c>
      <c r="F3" s="225">
        <v>101.48822021484375</v>
      </c>
      <c r="G3" s="225">
        <v>101.68172454833984</v>
      </c>
      <c r="H3" s="225">
        <v>101.60206604003906</v>
      </c>
      <c r="I3" s="225">
        <v>102.54425811767578</v>
      </c>
      <c r="J3" s="225">
        <v>101.16011810302734</v>
      </c>
      <c r="K3" s="225">
        <v>101.66477966308594</v>
      </c>
      <c r="L3" s="225">
        <v>101.55498504638672</v>
      </c>
      <c r="M3" s="225">
        <v>101.71726226806641</v>
      </c>
      <c r="N3" s="225">
        <v>101.62483978271484</v>
      </c>
      <c r="O3" s="225">
        <v>102.52764892578125</v>
      </c>
      <c r="P3" s="225">
        <v>101.12685394287109</v>
      </c>
      <c r="Q3" s="225">
        <v>101.70814514160156</v>
      </c>
      <c r="R3" s="225">
        <v>101.63027191162109</v>
      </c>
      <c r="S3" s="225">
        <v>101.66059875488281</v>
      </c>
      <c r="T3" s="225">
        <v>101.68643188476563</v>
      </c>
      <c r="U3" s="225">
        <v>102.51063537597656</v>
      </c>
      <c r="V3" s="225">
        <v>101.23644256591797</v>
      </c>
      <c r="W3" s="225">
        <v>101.71445465087891</v>
      </c>
      <c r="X3" s="225">
        <v>101.69289398193359</v>
      </c>
      <c r="Y3" s="225">
        <v>101.73043823242188</v>
      </c>
      <c r="Z3" s="225">
        <v>101.74562072753906</v>
      </c>
      <c r="AA3" s="225">
        <v>102.60295867919922</v>
      </c>
      <c r="AB3" s="225">
        <v>101.25074768066406</v>
      </c>
      <c r="AC3" s="225">
        <v>101.77920532226563</v>
      </c>
      <c r="AD3" s="225">
        <v>101.72608947753906</v>
      </c>
      <c r="AE3" s="225">
        <v>101.70672607421875</v>
      </c>
      <c r="AF3" s="225">
        <v>101.69240570068359</v>
      </c>
      <c r="AG3" s="225">
        <v>102.56674957275391</v>
      </c>
      <c r="AH3" s="225">
        <v>101.23166656494141</v>
      </c>
      <c r="AI3" s="225">
        <v>101.7745361328125</v>
      </c>
      <c r="AJ3" s="225">
        <v>101.7122802734375</v>
      </c>
      <c r="AK3" s="225">
        <v>101.68672180175781</v>
      </c>
      <c r="AL3" s="225">
        <v>101.75642395019531</v>
      </c>
      <c r="AM3" s="225">
        <v>102.47037506103516</v>
      </c>
      <c r="AN3" s="225">
        <v>101.30482482910156</v>
      </c>
      <c r="AO3" s="225">
        <v>101.83065032958984</v>
      </c>
      <c r="AP3" s="225">
        <v>101.70267486572266</v>
      </c>
      <c r="AQ3" s="225">
        <v>101.7115478515625</v>
      </c>
      <c r="AR3" s="225">
        <v>101.78123474121094</v>
      </c>
      <c r="AS3" s="225">
        <v>102.56464385986328</v>
      </c>
      <c r="AT3" s="225">
        <v>101.29310607910156</v>
      </c>
      <c r="AU3" s="225">
        <v>101.79911804199219</v>
      </c>
      <c r="AV3" s="225">
        <v>101.78380584716797</v>
      </c>
      <c r="AW3" s="225">
        <v>101.67922210693359</v>
      </c>
      <c r="AX3" s="225">
        <v>101.79591369628906</v>
      </c>
      <c r="AY3" s="225">
        <v>102.69878387451172</v>
      </c>
      <c r="AZ3" s="225">
        <v>101.33720397949219</v>
      </c>
      <c r="BA3" s="225">
        <v>101.88690948486328</v>
      </c>
      <c r="BB3" s="225">
        <v>101.80376434326172</v>
      </c>
      <c r="BC3" s="225">
        <v>101.71952819824219</v>
      </c>
      <c r="BD3" s="225">
        <v>101.82838439941406</v>
      </c>
      <c r="BE3" s="225">
        <v>102.73217010498047</v>
      </c>
      <c r="BF3" s="225">
        <v>101.39569854736328</v>
      </c>
      <c r="BG3" s="225">
        <v>101.92427825927734</v>
      </c>
      <c r="BH3" s="225">
        <v>101.82014465332031</v>
      </c>
      <c r="BI3" s="225">
        <v>101.67378997802734</v>
      </c>
      <c r="BJ3" s="225">
        <v>101.86069488525391</v>
      </c>
      <c r="BK3" s="225">
        <v>102.80677795410156</v>
      </c>
      <c r="BL3" s="225">
        <v>101.32388305664063</v>
      </c>
      <c r="BM3" s="225">
        <v>101.02599334716797</v>
      </c>
      <c r="BN3" s="225">
        <v>99.465866088867188</v>
      </c>
      <c r="BO3" s="225">
        <v>101.68468475341797</v>
      </c>
      <c r="BP3" s="225">
        <v>100.9058837890625</v>
      </c>
      <c r="BQ3" s="225">
        <v>102.44462585449219</v>
      </c>
      <c r="BR3" s="225">
        <v>102.00237274169922</v>
      </c>
      <c r="BS3" s="225">
        <v>103.07477569580078</v>
      </c>
      <c r="BT3" s="225">
        <v>103.2191162109375</v>
      </c>
      <c r="BU3" s="225">
        <v>100.59349060058594</v>
      </c>
      <c r="BV3" s="225">
        <v>103.09571075439453</v>
      </c>
      <c r="BW3" s="225">
        <v>101.93489074707031</v>
      </c>
      <c r="BX3" s="225">
        <v>101.30797576904297</v>
      </c>
      <c r="BY3" s="225">
        <v>100.947998046875</v>
      </c>
      <c r="BZ3" s="225">
        <v>99.435287475585938</v>
      </c>
      <c r="CA3" s="225">
        <v>101.81882476806641</v>
      </c>
      <c r="CB3" s="225">
        <v>100.88941192626953</v>
      </c>
      <c r="CC3" s="225">
        <v>102.56169128417969</v>
      </c>
      <c r="CD3" s="225">
        <v>102.13166046142578</v>
      </c>
      <c r="CE3" s="225">
        <v>103.03269195556641</v>
      </c>
      <c r="CF3" s="225">
        <v>103.1927490234375</v>
      </c>
      <c r="CG3" s="225">
        <v>100.76076507568359</v>
      </c>
      <c r="CH3" s="225">
        <v>103.03661346435547</v>
      </c>
      <c r="CI3" s="225">
        <v>101.95714569091797</v>
      </c>
      <c r="CJ3" s="225">
        <v>101.30197143554688</v>
      </c>
      <c r="CK3" s="225">
        <v>100.99906158447266</v>
      </c>
      <c r="CL3" s="225">
        <v>99.265541076660156</v>
      </c>
      <c r="CM3" s="225">
        <v>101.56957244873047</v>
      </c>
      <c r="CN3" s="225">
        <v>100.89299774169922</v>
      </c>
      <c r="CO3" s="225">
        <v>102.36927032470703</v>
      </c>
      <c r="CP3" s="225">
        <v>102.07148742675781</v>
      </c>
      <c r="CQ3" s="225">
        <v>103.05467987060547</v>
      </c>
      <c r="CR3" s="225">
        <v>103.16592407226563</v>
      </c>
      <c r="CS3" s="225">
        <v>100.55531311035156</v>
      </c>
      <c r="CT3" s="225">
        <v>103.03279876708984</v>
      </c>
      <c r="CU3" s="225">
        <v>101.93257141113281</v>
      </c>
      <c r="CV3" s="225">
        <v>101.30726623535156</v>
      </c>
      <c r="CW3" s="225">
        <v>100.89014434814453</v>
      </c>
      <c r="CX3" s="225">
        <v>99.281578063964844</v>
      </c>
      <c r="CY3" s="225">
        <v>101.77670288085938</v>
      </c>
      <c r="CZ3" s="225">
        <v>100.90941619873047</v>
      </c>
      <c r="DA3" s="225">
        <v>102.50579071044922</v>
      </c>
      <c r="DB3" s="225">
        <v>102.12583923339844</v>
      </c>
      <c r="DC3" s="225">
        <v>103.04523468017578</v>
      </c>
      <c r="DD3" s="225">
        <v>103.14640808105469</v>
      </c>
      <c r="DE3" s="225">
        <v>100.68170928955078</v>
      </c>
      <c r="DF3" s="225">
        <v>103.08531188964844</v>
      </c>
      <c r="DG3" s="225">
        <v>101.95696258544922</v>
      </c>
      <c r="DH3" s="225">
        <v>101.30660247802734</v>
      </c>
      <c r="DI3" s="225">
        <v>101.00990295410156</v>
      </c>
      <c r="DJ3" s="225">
        <v>99.196266174316406</v>
      </c>
      <c r="DK3" s="225">
        <v>101.53768920898438</v>
      </c>
      <c r="DL3" s="225">
        <v>100.89386749267578</v>
      </c>
      <c r="DM3" s="225">
        <v>102.52700805664063</v>
      </c>
      <c r="DN3" s="225">
        <v>102.12203216552734</v>
      </c>
      <c r="DO3" s="225">
        <v>103.02452850341797</v>
      </c>
      <c r="DP3" s="225">
        <v>103.20461273193359</v>
      </c>
      <c r="DQ3" s="225">
        <v>100.54823303222656</v>
      </c>
      <c r="DR3" s="225">
        <v>103.10659027099609</v>
      </c>
      <c r="DS3" s="225">
        <v>101.90858459472656</v>
      </c>
      <c r="DT3" s="225">
        <v>101.29360961914063</v>
      </c>
      <c r="DU3" s="225">
        <v>100.99699401855469</v>
      </c>
      <c r="DV3" s="225">
        <v>99.216629028320313</v>
      </c>
      <c r="DW3" s="225">
        <v>101.71259307861328</v>
      </c>
      <c r="DX3" s="225">
        <v>100.88006591796875</v>
      </c>
      <c r="DY3" s="225">
        <v>102.53366851806641</v>
      </c>
      <c r="DZ3" s="225">
        <v>102.16676330566406</v>
      </c>
      <c r="EA3" s="225">
        <v>103.04659271240234</v>
      </c>
      <c r="EB3" s="225">
        <v>103.11391448974609</v>
      </c>
      <c r="EC3" s="225">
        <v>100.63634490966797</v>
      </c>
      <c r="ED3" s="225">
        <v>103.06965637207031</v>
      </c>
      <c r="EE3" s="225">
        <v>101.94712066650391</v>
      </c>
      <c r="EF3" s="225">
        <v>101.29032135009766</v>
      </c>
      <c r="EG3" s="225">
        <v>100.95854187011719</v>
      </c>
      <c r="EH3" s="225">
        <v>99.154342651367188</v>
      </c>
      <c r="EI3" s="225">
        <v>101.89775085449219</v>
      </c>
      <c r="EJ3" s="225">
        <v>100.87965393066406</v>
      </c>
      <c r="EK3" s="225">
        <v>102.39318084716797</v>
      </c>
      <c r="EL3" s="225">
        <v>102.09573364257813</v>
      </c>
      <c r="EM3" s="225">
        <v>103.01175689697266</v>
      </c>
      <c r="EN3" s="225">
        <v>103.09715270996094</v>
      </c>
      <c r="EO3" s="225">
        <v>100.70213317871094</v>
      </c>
      <c r="EP3" s="225">
        <v>103.06932067871094</v>
      </c>
      <c r="EQ3" s="225">
        <v>101.95564270019531</v>
      </c>
      <c r="ER3" s="225">
        <v>101.29831695556641</v>
      </c>
      <c r="ES3" s="225">
        <v>100.99006652832031</v>
      </c>
      <c r="ET3" s="225">
        <v>99.091461181640625</v>
      </c>
      <c r="EU3" s="225">
        <v>101.67122650146484</v>
      </c>
      <c r="EV3" s="225">
        <v>100.88381958007813</v>
      </c>
      <c r="EW3" s="225">
        <v>102.23954010009766</v>
      </c>
      <c r="EX3" s="225">
        <v>102.12364959716797</v>
      </c>
      <c r="EY3" s="225">
        <v>102.96444702148438</v>
      </c>
      <c r="EZ3" s="225">
        <v>103.09575653076172</v>
      </c>
      <c r="FA3" s="225">
        <v>100.88446044921875</v>
      </c>
      <c r="FB3" s="225">
        <v>103.07968902587891</v>
      </c>
      <c r="FC3" s="225">
        <v>101.96180725097656</v>
      </c>
      <c r="FD3" s="225">
        <v>101.28827667236328</v>
      </c>
      <c r="FE3" s="225">
        <v>100.94791412353516</v>
      </c>
      <c r="FF3" s="225">
        <v>99.079940795898438</v>
      </c>
      <c r="FG3" s="225">
        <v>101.72528839111328</v>
      </c>
      <c r="FH3" s="225">
        <v>100.87094879150391</v>
      </c>
      <c r="FI3" s="225">
        <v>102.24088287353516</v>
      </c>
      <c r="FJ3" s="225">
        <v>102.14467620849609</v>
      </c>
      <c r="FK3" s="225">
        <v>102.97534942626953</v>
      </c>
      <c r="FL3" s="225">
        <v>103.09561157226563</v>
      </c>
      <c r="FM3" s="225">
        <v>100.78555297851563</v>
      </c>
      <c r="FN3" s="225">
        <v>103.11466217041016</v>
      </c>
      <c r="FO3" s="225">
        <v>101.96543884277344</v>
      </c>
      <c r="FP3" s="225">
        <v>101.27766418457031</v>
      </c>
      <c r="FQ3" s="225">
        <v>100.88669586181641</v>
      </c>
      <c r="FR3" s="225">
        <v>98.947761535644531</v>
      </c>
      <c r="FS3" s="225">
        <v>101.76335144042969</v>
      </c>
      <c r="FT3" s="225">
        <v>100.87528991699219</v>
      </c>
      <c r="FU3" s="225">
        <v>102.07793426513672</v>
      </c>
      <c r="FV3" s="225">
        <v>102.08257293701172</v>
      </c>
      <c r="FW3" s="225">
        <v>103.05184173583984</v>
      </c>
      <c r="FX3" s="225">
        <v>103.06853485107422</v>
      </c>
      <c r="FY3" s="225">
        <v>100.87791442871094</v>
      </c>
      <c r="FZ3" s="225">
        <v>103.13177490234375</v>
      </c>
      <c r="GA3" s="225">
        <v>102.00129699707031</v>
      </c>
      <c r="GB3" s="225">
        <v>101.49103546142578</v>
      </c>
      <c r="GC3" s="225">
        <v>101.52407836914063</v>
      </c>
      <c r="GD3" s="225">
        <v>101.50873565673828</v>
      </c>
      <c r="GE3" s="225">
        <v>101.57210540771484</v>
      </c>
      <c r="GF3" s="225">
        <v>101.58574676513672</v>
      </c>
      <c r="GG3" s="225">
        <v>101.58734893798828</v>
      </c>
      <c r="GH3" s="225">
        <v>101.63844299316406</v>
      </c>
      <c r="GI3" s="225">
        <v>101.62297058105469</v>
      </c>
      <c r="GJ3" s="225">
        <v>101.67246246337891</v>
      </c>
      <c r="GK3" s="225">
        <v>101.69391632080078</v>
      </c>
      <c r="GL3" s="225">
        <v>101.29857635498047</v>
      </c>
      <c r="GM3" s="225">
        <v>100.95562744140625</v>
      </c>
      <c r="GN3" s="225">
        <v>99.1749267578125</v>
      </c>
      <c r="GO3" s="225">
        <v>101.72182464599609</v>
      </c>
      <c r="GP3" s="225">
        <v>100.88304138183594</v>
      </c>
      <c r="GQ3" s="225">
        <v>102.31048583984375</v>
      </c>
      <c r="GR3" s="225">
        <v>102.111328125</v>
      </c>
      <c r="GS3" s="225">
        <v>103.02314758300781</v>
      </c>
      <c r="GT3" s="225">
        <v>103.11925506591797</v>
      </c>
      <c r="GU3" s="225">
        <v>100.74968719482422</v>
      </c>
      <c r="GV3" s="225">
        <v>103.09443664550781</v>
      </c>
      <c r="GW3" s="225">
        <v>101.96110534667969</v>
      </c>
      <c r="GX3" s="225">
        <v>101.61145782470703</v>
      </c>
      <c r="GY3" s="225">
        <v>101.6114501953125</v>
      </c>
    </row>
    <row r="4" spans="1:207" x14ac:dyDescent="0.25">
      <c r="A4" s="226">
        <v>42767</v>
      </c>
      <c r="B4" s="225">
        <v>2</v>
      </c>
      <c r="C4" s="225">
        <v>2017</v>
      </c>
      <c r="D4" s="225">
        <v>103.60102081298828</v>
      </c>
      <c r="E4" s="225">
        <v>103.37284088134766</v>
      </c>
      <c r="F4" s="225">
        <v>103.74307250976563</v>
      </c>
      <c r="G4" s="225">
        <v>103.43946838378906</v>
      </c>
      <c r="H4" s="225">
        <v>103.07835388183594</v>
      </c>
      <c r="I4" s="225">
        <v>104.28549957275391</v>
      </c>
      <c r="J4" s="225">
        <v>103.51781463623047</v>
      </c>
      <c r="K4" s="225">
        <v>103.39798736572266</v>
      </c>
      <c r="L4" s="225">
        <v>103.80197143554688</v>
      </c>
      <c r="M4" s="225">
        <v>103.56216430664063</v>
      </c>
      <c r="N4" s="225">
        <v>103.11430358886719</v>
      </c>
      <c r="O4" s="225">
        <v>104.28329467773438</v>
      </c>
      <c r="P4" s="225">
        <v>103.70975494384766</v>
      </c>
      <c r="Q4" s="225">
        <v>103.48319244384766</v>
      </c>
      <c r="R4" s="225">
        <v>103.87205505371094</v>
      </c>
      <c r="S4" s="225">
        <v>103.44939422607422</v>
      </c>
      <c r="T4" s="225">
        <v>103.28166961669922</v>
      </c>
      <c r="U4" s="225">
        <v>104.23416900634766</v>
      </c>
      <c r="V4" s="225">
        <v>103.68557739257813</v>
      </c>
      <c r="W4" s="225">
        <v>103.44235992431641</v>
      </c>
      <c r="X4" s="225">
        <v>103.94068145751953</v>
      </c>
      <c r="Y4" s="225">
        <v>103.60171508789063</v>
      </c>
      <c r="Z4" s="225">
        <v>103.36339569091797</v>
      </c>
      <c r="AA4" s="225">
        <v>104.29422760009766</v>
      </c>
      <c r="AB4" s="225">
        <v>103.71411895751953</v>
      </c>
      <c r="AC4" s="225">
        <v>103.54885101318359</v>
      </c>
      <c r="AD4" s="225">
        <v>103.90730285644531</v>
      </c>
      <c r="AE4" s="225">
        <v>103.5595703125</v>
      </c>
      <c r="AF4" s="225">
        <v>103.26448059082031</v>
      </c>
      <c r="AG4" s="225">
        <v>104.33729553222656</v>
      </c>
      <c r="AH4" s="225">
        <v>103.73770904541016</v>
      </c>
      <c r="AI4" s="225">
        <v>103.51084136962891</v>
      </c>
      <c r="AJ4" s="225">
        <v>103.86097717285156</v>
      </c>
      <c r="AK4" s="225">
        <v>103.51454162597656</v>
      </c>
      <c r="AL4" s="225">
        <v>103.35926818847656</v>
      </c>
      <c r="AM4" s="225">
        <v>104.23459625244141</v>
      </c>
      <c r="AN4" s="225">
        <v>103.68890380859375</v>
      </c>
      <c r="AO4" s="225">
        <v>103.59220886230469</v>
      </c>
      <c r="AP4" s="225">
        <v>103.74437713623047</v>
      </c>
      <c r="AQ4" s="225">
        <v>103.56070709228516</v>
      </c>
      <c r="AR4" s="225">
        <v>103.42000579833984</v>
      </c>
      <c r="AS4" s="225">
        <v>104.38878631591797</v>
      </c>
      <c r="AT4" s="225">
        <v>103.76062774658203</v>
      </c>
      <c r="AU4" s="225">
        <v>103.51124572753906</v>
      </c>
      <c r="AV4" s="225">
        <v>103.88048553466797</v>
      </c>
      <c r="AW4" s="225">
        <v>103.5758056640625</v>
      </c>
      <c r="AX4" s="225">
        <v>103.46234130859375</v>
      </c>
      <c r="AY4" s="225">
        <v>104.48596954345703</v>
      </c>
      <c r="AZ4" s="225">
        <v>103.86964416503906</v>
      </c>
      <c r="BA4" s="225">
        <v>103.62742614746094</v>
      </c>
      <c r="BB4" s="225">
        <v>103.89811706542969</v>
      </c>
      <c r="BC4" s="225">
        <v>103.72893524169922</v>
      </c>
      <c r="BD4" s="225">
        <v>103.52762603759766</v>
      </c>
      <c r="BE4" s="225">
        <v>104.52831268310547</v>
      </c>
      <c r="BF4" s="225">
        <v>103.83692932128906</v>
      </c>
      <c r="BG4" s="225">
        <v>103.60753631591797</v>
      </c>
      <c r="BH4" s="225">
        <v>103.77854919433594</v>
      </c>
      <c r="BI4" s="225">
        <v>103.38887023925781</v>
      </c>
      <c r="BJ4" s="225">
        <v>103.57809448242188</v>
      </c>
      <c r="BK4" s="225">
        <v>104.5933837890625</v>
      </c>
      <c r="BL4" s="225">
        <v>103.28594207763672</v>
      </c>
      <c r="BM4" s="225">
        <v>105.09375762939453</v>
      </c>
      <c r="BN4" s="225">
        <v>99.311027526855469</v>
      </c>
      <c r="BO4" s="225">
        <v>106.74576568603516</v>
      </c>
      <c r="BP4" s="225">
        <v>101.31710052490234</v>
      </c>
      <c r="BQ4" s="225">
        <v>104.99870300292969</v>
      </c>
      <c r="BR4" s="225">
        <v>103.91244506835938</v>
      </c>
      <c r="BS4" s="225">
        <v>107.14360046386719</v>
      </c>
      <c r="BT4" s="225">
        <v>104.01230621337891</v>
      </c>
      <c r="BU4" s="225">
        <v>104.24992370605469</v>
      </c>
      <c r="BV4" s="225">
        <v>104.89109802246094</v>
      </c>
      <c r="BW4" s="225">
        <v>103.68007659912109</v>
      </c>
      <c r="BX4" s="225">
        <v>103.26078033447266</v>
      </c>
      <c r="BY4" s="225">
        <v>105.12474060058594</v>
      </c>
      <c r="BZ4" s="225">
        <v>99.292694091796875</v>
      </c>
      <c r="CA4" s="225">
        <v>106.74614715576172</v>
      </c>
      <c r="CB4" s="225">
        <v>101.32567596435547</v>
      </c>
      <c r="CC4" s="225">
        <v>105.10771942138672</v>
      </c>
      <c r="CD4" s="225">
        <v>104.10836029052734</v>
      </c>
      <c r="CE4" s="225">
        <v>107.09616851806641</v>
      </c>
      <c r="CF4" s="225">
        <v>103.89708709716797</v>
      </c>
      <c r="CG4" s="225">
        <v>104.19397735595703</v>
      </c>
      <c r="CH4" s="225">
        <v>104.82162475585938</v>
      </c>
      <c r="CI4" s="225">
        <v>103.71348571777344</v>
      </c>
      <c r="CJ4" s="225">
        <v>103.24057006835938</v>
      </c>
      <c r="CK4" s="225">
        <v>105.14353942871094</v>
      </c>
      <c r="CL4" s="225">
        <v>99.093376159667969</v>
      </c>
      <c r="CM4" s="225">
        <v>106.9000244140625</v>
      </c>
      <c r="CN4" s="225">
        <v>101.32411956787109</v>
      </c>
      <c r="CO4" s="225">
        <v>105.02154541015625</v>
      </c>
      <c r="CP4" s="225">
        <v>104.01107788085938</v>
      </c>
      <c r="CQ4" s="225">
        <v>107.15891265869141</v>
      </c>
      <c r="CR4" s="225">
        <v>103.83837890625</v>
      </c>
      <c r="CS4" s="225">
        <v>104.16473388671875</v>
      </c>
      <c r="CT4" s="225">
        <v>104.75736236572266</v>
      </c>
      <c r="CU4" s="225">
        <v>103.74788665771484</v>
      </c>
      <c r="CV4" s="225">
        <v>103.20242309570313</v>
      </c>
      <c r="CW4" s="225">
        <v>105.21501922607422</v>
      </c>
      <c r="CX4" s="225">
        <v>99.143325805664063</v>
      </c>
      <c r="CY4" s="225">
        <v>106.99555206298828</v>
      </c>
      <c r="CZ4" s="225">
        <v>101.33838653564453</v>
      </c>
      <c r="DA4" s="225">
        <v>105.11355590820313</v>
      </c>
      <c r="DB4" s="225">
        <v>104.09288024902344</v>
      </c>
      <c r="DC4" s="225">
        <v>107.150634765625</v>
      </c>
      <c r="DD4" s="225">
        <v>103.85716247558594</v>
      </c>
      <c r="DE4" s="225">
        <v>104.20877838134766</v>
      </c>
      <c r="DF4" s="225">
        <v>104.83070373535156</v>
      </c>
      <c r="DG4" s="225">
        <v>103.78737640380859</v>
      </c>
      <c r="DH4" s="225">
        <v>103.1954345703125</v>
      </c>
      <c r="DI4" s="225">
        <v>105.18437194824219</v>
      </c>
      <c r="DJ4" s="225">
        <v>99.036041259765625</v>
      </c>
      <c r="DK4" s="225">
        <v>106.77094268798828</v>
      </c>
      <c r="DL4" s="225">
        <v>101.34342956542969</v>
      </c>
      <c r="DM4" s="225">
        <v>105.13219451904297</v>
      </c>
      <c r="DN4" s="225">
        <v>104.07543182373047</v>
      </c>
      <c r="DO4" s="225">
        <v>107.19605255126953</v>
      </c>
      <c r="DP4" s="225">
        <v>103.86806488037109</v>
      </c>
      <c r="DQ4" s="225">
        <v>103.90746307373047</v>
      </c>
      <c r="DR4" s="225">
        <v>104.80493927001953</v>
      </c>
      <c r="DS4" s="225">
        <v>103.7447509765625</v>
      </c>
      <c r="DT4" s="225">
        <v>103.16162872314453</v>
      </c>
      <c r="DU4" s="225">
        <v>105.18415832519531</v>
      </c>
      <c r="DV4" s="225">
        <v>99.105644226074219</v>
      </c>
      <c r="DW4" s="225">
        <v>106.98666381835938</v>
      </c>
      <c r="DX4" s="225">
        <v>101.33283996582031</v>
      </c>
      <c r="DY4" s="225">
        <v>105.14797973632813</v>
      </c>
      <c r="DZ4" s="225">
        <v>104.140869140625</v>
      </c>
      <c r="EA4" s="225">
        <v>107.20531463623047</v>
      </c>
      <c r="EB4" s="225">
        <v>103.80165100097656</v>
      </c>
      <c r="EC4" s="225">
        <v>104.21804809570313</v>
      </c>
      <c r="ED4" s="225">
        <v>104.79445648193359</v>
      </c>
      <c r="EE4" s="225">
        <v>103.81425476074219</v>
      </c>
      <c r="EF4" s="225">
        <v>103.14656829833984</v>
      </c>
      <c r="EG4" s="225">
        <v>105.22994995117188</v>
      </c>
      <c r="EH4" s="225">
        <v>99.057502746582031</v>
      </c>
      <c r="EI4" s="225">
        <v>107.01710510253906</v>
      </c>
      <c r="EJ4" s="225">
        <v>101.30561065673828</v>
      </c>
      <c r="EK4" s="225">
        <v>105.09102630615234</v>
      </c>
      <c r="EL4" s="225">
        <v>104.0291748046875</v>
      </c>
      <c r="EM4" s="225">
        <v>107.16654205322266</v>
      </c>
      <c r="EN4" s="225">
        <v>103.73910522460938</v>
      </c>
      <c r="EO4" s="225">
        <v>103.97391510009766</v>
      </c>
      <c r="EP4" s="225">
        <v>104.83604431152344</v>
      </c>
      <c r="EQ4" s="225">
        <v>103.80403900146484</v>
      </c>
      <c r="ER4" s="225">
        <v>103.12890625</v>
      </c>
      <c r="ES4" s="225">
        <v>105.19194793701172</v>
      </c>
      <c r="ET4" s="225">
        <v>99.004867553710938</v>
      </c>
      <c r="EU4" s="225">
        <v>107.16883087158203</v>
      </c>
      <c r="EV4" s="225">
        <v>101.35173034667969</v>
      </c>
      <c r="EW4" s="225">
        <v>105.07842254638672</v>
      </c>
      <c r="EX4" s="225">
        <v>104.06493377685547</v>
      </c>
      <c r="EY4" s="225">
        <v>107.17730712890625</v>
      </c>
      <c r="EZ4" s="225">
        <v>103.75650024414063</v>
      </c>
      <c r="FA4" s="225">
        <v>104.32370758056641</v>
      </c>
      <c r="FB4" s="225">
        <v>104.84243011474609</v>
      </c>
      <c r="FC4" s="225">
        <v>103.84391784667969</v>
      </c>
      <c r="FD4" s="225">
        <v>103.11302947998047</v>
      </c>
      <c r="FE4" s="225">
        <v>105.2861328125</v>
      </c>
      <c r="FF4" s="225">
        <v>99.059989929199219</v>
      </c>
      <c r="FG4" s="225">
        <v>107.20250701904297</v>
      </c>
      <c r="FH4" s="225">
        <v>101.31819915771484</v>
      </c>
      <c r="FI4" s="225">
        <v>105.08232879638672</v>
      </c>
      <c r="FJ4" s="225">
        <v>104.08795928955078</v>
      </c>
      <c r="FK4" s="225">
        <v>107.23175811767578</v>
      </c>
      <c r="FL4" s="225">
        <v>103.70595550537109</v>
      </c>
      <c r="FM4" s="225">
        <v>104.26787567138672</v>
      </c>
      <c r="FN4" s="225">
        <v>104.83912658691406</v>
      </c>
      <c r="FO4" s="225">
        <v>103.88591766357422</v>
      </c>
      <c r="FP4" s="225">
        <v>103.08988189697266</v>
      </c>
      <c r="FQ4" s="225">
        <v>105.28859710693359</v>
      </c>
      <c r="FR4" s="225">
        <v>98.88720703125</v>
      </c>
      <c r="FS4" s="225">
        <v>107.68507385253906</v>
      </c>
      <c r="FT4" s="225">
        <v>101.30652618408203</v>
      </c>
      <c r="FU4" s="225">
        <v>105.028076171875</v>
      </c>
      <c r="FV4" s="225">
        <v>103.99976348876953</v>
      </c>
      <c r="FW4" s="225">
        <v>107.28961181640625</v>
      </c>
      <c r="FX4" s="225">
        <v>103.61799621582031</v>
      </c>
      <c r="FY4" s="225">
        <v>104.55600738525391</v>
      </c>
      <c r="FZ4" s="225">
        <v>104.94808197021484</v>
      </c>
      <c r="GA4" s="225">
        <v>103.93650054931641</v>
      </c>
      <c r="GB4" s="225">
        <v>103.52223205566406</v>
      </c>
      <c r="GC4" s="225">
        <v>103.52963256835938</v>
      </c>
      <c r="GD4" s="225">
        <v>103.62673187255859</v>
      </c>
      <c r="GE4" s="225">
        <v>103.62802886962891</v>
      </c>
      <c r="GF4" s="225">
        <v>103.6473388671875</v>
      </c>
      <c r="GG4" s="225">
        <v>103.66232299804688</v>
      </c>
      <c r="GH4" s="225">
        <v>103.68435668945313</v>
      </c>
      <c r="GI4" s="225">
        <v>103.70295715332031</v>
      </c>
      <c r="GJ4" s="225">
        <v>103.81382751464844</v>
      </c>
      <c r="GK4" s="225">
        <v>103.82208251953125</v>
      </c>
      <c r="GL4" s="225">
        <v>103.17746734619141</v>
      </c>
      <c r="GM4" s="225">
        <v>105.21090698242188</v>
      </c>
      <c r="GN4" s="225">
        <v>99.071189880371094</v>
      </c>
      <c r="GO4" s="225">
        <v>107.11887359619141</v>
      </c>
      <c r="GP4" s="225">
        <v>101.32311248779297</v>
      </c>
      <c r="GQ4" s="225">
        <v>105.07674407958984</v>
      </c>
      <c r="GR4" s="225">
        <v>104.05326080322266</v>
      </c>
      <c r="GS4" s="225">
        <v>107.19473266601563</v>
      </c>
      <c r="GT4" s="225">
        <v>103.76136779785156</v>
      </c>
      <c r="GU4" s="225">
        <v>104.26166534423828</v>
      </c>
      <c r="GV4" s="225">
        <v>104.85465240478516</v>
      </c>
      <c r="GW4" s="225">
        <v>103.83107757568359</v>
      </c>
      <c r="GX4" s="225">
        <v>103.69664001464844</v>
      </c>
      <c r="GY4" s="225">
        <v>103.69663238525391</v>
      </c>
    </row>
    <row r="5" spans="1:207" x14ac:dyDescent="0.25">
      <c r="A5" s="226">
        <v>42795</v>
      </c>
      <c r="B5" s="225">
        <v>3</v>
      </c>
      <c r="C5" s="225">
        <v>2017</v>
      </c>
      <c r="D5" s="225">
        <v>106.40770721435547</v>
      </c>
      <c r="E5" s="225">
        <v>105.69920349121094</v>
      </c>
      <c r="F5" s="225">
        <v>106.81870269775391</v>
      </c>
      <c r="G5" s="225">
        <v>105.89948272705078</v>
      </c>
      <c r="H5" s="225">
        <v>105.65979766845703</v>
      </c>
      <c r="I5" s="225">
        <v>106.28819274902344</v>
      </c>
      <c r="J5" s="225">
        <v>106.27845764160156</v>
      </c>
      <c r="K5" s="225">
        <v>105.72966003417969</v>
      </c>
      <c r="L5" s="225">
        <v>106.91769409179688</v>
      </c>
      <c r="M5" s="225">
        <v>106.11751556396484</v>
      </c>
      <c r="N5" s="225">
        <v>105.76007843017578</v>
      </c>
      <c r="O5" s="225">
        <v>106.42284393310547</v>
      </c>
      <c r="P5" s="225">
        <v>106.46856689453125</v>
      </c>
      <c r="Q5" s="225">
        <v>105.83708953857422</v>
      </c>
      <c r="R5" s="225">
        <v>107.06095123291016</v>
      </c>
      <c r="S5" s="225">
        <v>105.93801879882813</v>
      </c>
      <c r="T5" s="225">
        <v>105.93234252929688</v>
      </c>
      <c r="U5" s="225">
        <v>106.32880401611328</v>
      </c>
      <c r="V5" s="225">
        <v>106.25418090820313</v>
      </c>
      <c r="W5" s="225">
        <v>105.73887634277344</v>
      </c>
      <c r="X5" s="225">
        <v>107.223876953125</v>
      </c>
      <c r="Y5" s="225">
        <v>106.20375061035156</v>
      </c>
      <c r="Z5" s="225">
        <v>106.02092742919922</v>
      </c>
      <c r="AA5" s="225">
        <v>106.48468017578125</v>
      </c>
      <c r="AB5" s="225">
        <v>106.33651733398438</v>
      </c>
      <c r="AC5" s="225">
        <v>105.84441375732422</v>
      </c>
      <c r="AD5" s="225">
        <v>107.30372619628906</v>
      </c>
      <c r="AE5" s="225">
        <v>106.05429840087891</v>
      </c>
      <c r="AF5" s="225">
        <v>105.98654174804688</v>
      </c>
      <c r="AG5" s="225">
        <v>106.41868591308594</v>
      </c>
      <c r="AH5" s="225">
        <v>106.42908477783203</v>
      </c>
      <c r="AI5" s="225">
        <v>105.80442810058594</v>
      </c>
      <c r="AJ5" s="225">
        <v>107.3458251953125</v>
      </c>
      <c r="AK5" s="225">
        <v>106.05632019042969</v>
      </c>
      <c r="AL5" s="225">
        <v>106.016357421875</v>
      </c>
      <c r="AM5" s="225">
        <v>106.31789398193359</v>
      </c>
      <c r="AN5" s="225">
        <v>106.19261169433594</v>
      </c>
      <c r="AO5" s="225">
        <v>105.91941833496094</v>
      </c>
      <c r="AP5" s="225">
        <v>107.29132080078125</v>
      </c>
      <c r="AQ5" s="225">
        <v>106.07334136962891</v>
      </c>
      <c r="AR5" s="225">
        <v>106.08164215087891</v>
      </c>
      <c r="AS5" s="225">
        <v>106.49297332763672</v>
      </c>
      <c r="AT5" s="225">
        <v>106.24797058105469</v>
      </c>
      <c r="AU5" s="225">
        <v>105.72550201416016</v>
      </c>
      <c r="AV5" s="225">
        <v>107.47711181640625</v>
      </c>
      <c r="AW5" s="225">
        <v>106.25385284423828</v>
      </c>
      <c r="AX5" s="225">
        <v>106.07450103759766</v>
      </c>
      <c r="AY5" s="225">
        <v>106.74922943115234</v>
      </c>
      <c r="AZ5" s="225">
        <v>106.3277587890625</v>
      </c>
      <c r="BA5" s="225">
        <v>105.89844512939453</v>
      </c>
      <c r="BB5" s="225">
        <v>107.37089538574219</v>
      </c>
      <c r="BC5" s="225">
        <v>106.598876953125</v>
      </c>
      <c r="BD5" s="225">
        <v>106.14899444580078</v>
      </c>
      <c r="BE5" s="225">
        <v>106.76513671875</v>
      </c>
      <c r="BF5" s="225">
        <v>106.09928131103516</v>
      </c>
      <c r="BG5" s="225">
        <v>105.71685028076172</v>
      </c>
      <c r="BH5" s="225">
        <v>107.15054321289063</v>
      </c>
      <c r="BI5" s="225">
        <v>105.78604125976563</v>
      </c>
      <c r="BJ5" s="225">
        <v>106.24728393554688</v>
      </c>
      <c r="BK5" s="225">
        <v>106.76118469238281</v>
      </c>
      <c r="BL5" s="225">
        <v>105.84199523925781</v>
      </c>
      <c r="BM5" s="225">
        <v>107.27167510986328</v>
      </c>
      <c r="BN5" s="225">
        <v>102.28127288818359</v>
      </c>
      <c r="BO5" s="225">
        <v>111.86421966552734</v>
      </c>
      <c r="BP5" s="225">
        <v>102.30814361572266</v>
      </c>
      <c r="BQ5" s="225">
        <v>107.18893432617188</v>
      </c>
      <c r="BR5" s="225">
        <v>105.15789794921875</v>
      </c>
      <c r="BS5" s="225">
        <v>110.85438537597656</v>
      </c>
      <c r="BT5" s="225">
        <v>105.65202331542969</v>
      </c>
      <c r="BU5" s="225">
        <v>116.4608154296875</v>
      </c>
      <c r="BV5" s="225">
        <v>106.11093902587891</v>
      </c>
      <c r="BW5" s="225">
        <v>105.57999420166016</v>
      </c>
      <c r="BX5" s="225">
        <v>105.89610290527344</v>
      </c>
      <c r="BY5" s="225">
        <v>107.23607635498047</v>
      </c>
      <c r="BZ5" s="225">
        <v>102.28244018554688</v>
      </c>
      <c r="CA5" s="225">
        <v>111.70928192138672</v>
      </c>
      <c r="CB5" s="225">
        <v>102.25032043457031</v>
      </c>
      <c r="CC5" s="225">
        <v>107.23634338378906</v>
      </c>
      <c r="CD5" s="225">
        <v>105.36098480224609</v>
      </c>
      <c r="CE5" s="225">
        <v>110.79575347900391</v>
      </c>
      <c r="CF5" s="225">
        <v>105.55635833740234</v>
      </c>
      <c r="CG5" s="225">
        <v>116.69287109375</v>
      </c>
      <c r="CH5" s="225">
        <v>105.99739837646484</v>
      </c>
      <c r="CI5" s="225">
        <v>105.59506988525391</v>
      </c>
      <c r="CJ5" s="225">
        <v>105.94522857666016</v>
      </c>
      <c r="CK5" s="225">
        <v>107.33158111572266</v>
      </c>
      <c r="CL5" s="225">
        <v>102.23264312744141</v>
      </c>
      <c r="CM5" s="225">
        <v>111.28160095214844</v>
      </c>
      <c r="CN5" s="225">
        <v>102.24069213867188</v>
      </c>
      <c r="CO5" s="225">
        <v>107.13429260253906</v>
      </c>
      <c r="CP5" s="225">
        <v>105.28175354003906</v>
      </c>
      <c r="CQ5" s="225">
        <v>110.75825500488281</v>
      </c>
      <c r="CR5" s="225">
        <v>105.56757354736328</v>
      </c>
      <c r="CS5" s="225">
        <v>114.7735595703125</v>
      </c>
      <c r="CT5" s="225">
        <v>105.91287231445313</v>
      </c>
      <c r="CU5" s="225">
        <v>105.6431884765625</v>
      </c>
      <c r="CV5" s="225">
        <v>105.93080139160156</v>
      </c>
      <c r="CW5" s="225">
        <v>107.28050994873047</v>
      </c>
      <c r="CX5" s="225">
        <v>102.25759124755859</v>
      </c>
      <c r="CY5" s="225">
        <v>111.29945373535156</v>
      </c>
      <c r="CZ5" s="225">
        <v>102.23422241210938</v>
      </c>
      <c r="DA5" s="225">
        <v>107.21342468261719</v>
      </c>
      <c r="DB5" s="225">
        <v>105.37979125976563</v>
      </c>
      <c r="DC5" s="225">
        <v>110.64523315429688</v>
      </c>
      <c r="DD5" s="225">
        <v>105.61605072021484</v>
      </c>
      <c r="DE5" s="225">
        <v>114.96051788330078</v>
      </c>
      <c r="DF5" s="225">
        <v>105.94914245605469</v>
      </c>
      <c r="DG5" s="225">
        <v>105.67020416259766</v>
      </c>
      <c r="DH5" s="225">
        <v>105.98053741455078</v>
      </c>
      <c r="DI5" s="225">
        <v>107.37325286865234</v>
      </c>
      <c r="DJ5" s="225">
        <v>102.18939971923828</v>
      </c>
      <c r="DK5" s="225">
        <v>110.70598602294922</v>
      </c>
      <c r="DL5" s="225">
        <v>102.20587158203125</v>
      </c>
      <c r="DM5" s="225">
        <v>107.20441436767578</v>
      </c>
      <c r="DN5" s="225">
        <v>105.34203338623047</v>
      </c>
      <c r="DO5" s="225">
        <v>110.68824005126953</v>
      </c>
      <c r="DP5" s="225">
        <v>105.61463165283203</v>
      </c>
      <c r="DQ5" s="225">
        <v>115.42221832275391</v>
      </c>
      <c r="DR5" s="225">
        <v>105.91875457763672</v>
      </c>
      <c r="DS5" s="225">
        <v>105.67326354980469</v>
      </c>
      <c r="DT5" s="225">
        <v>105.94702911376953</v>
      </c>
      <c r="DU5" s="225">
        <v>107.31212615966797</v>
      </c>
      <c r="DV5" s="225">
        <v>102.28260803222656</v>
      </c>
      <c r="DW5" s="225">
        <v>110.84074401855469</v>
      </c>
      <c r="DX5" s="225">
        <v>102.17266082763672</v>
      </c>
      <c r="DY5" s="225">
        <v>107.21719360351563</v>
      </c>
      <c r="DZ5" s="225">
        <v>105.43074798583984</v>
      </c>
      <c r="EA5" s="225">
        <v>110.65188598632813</v>
      </c>
      <c r="EB5" s="225">
        <v>105.6058349609375</v>
      </c>
      <c r="EC5" s="225">
        <v>114.19925689697266</v>
      </c>
      <c r="ED5" s="225">
        <v>105.85849761962891</v>
      </c>
      <c r="EE5" s="225">
        <v>105.68768310546875</v>
      </c>
      <c r="EF5" s="225">
        <v>105.94630432128906</v>
      </c>
      <c r="EG5" s="225">
        <v>107.27442932128906</v>
      </c>
      <c r="EH5" s="225">
        <v>102.31894683837891</v>
      </c>
      <c r="EI5" s="225">
        <v>110.82839965820313</v>
      </c>
      <c r="EJ5" s="225">
        <v>102.18875885009766</v>
      </c>
      <c r="EK5" s="225">
        <v>107.14807891845703</v>
      </c>
      <c r="EL5" s="225">
        <v>105.30827331542969</v>
      </c>
      <c r="EM5" s="225">
        <v>110.55724334716797</v>
      </c>
      <c r="EN5" s="225">
        <v>105.51642608642578</v>
      </c>
      <c r="EO5" s="225">
        <v>114.88694763183594</v>
      </c>
      <c r="EP5" s="225">
        <v>105.86822509765625</v>
      </c>
      <c r="EQ5" s="225">
        <v>105.68378448486328</v>
      </c>
      <c r="ER5" s="225">
        <v>105.98097991943359</v>
      </c>
      <c r="ES5" s="225">
        <v>107.34298706054688</v>
      </c>
      <c r="ET5" s="225">
        <v>102.31876373291016</v>
      </c>
      <c r="EU5" s="225">
        <v>110.71713256835938</v>
      </c>
      <c r="EV5" s="225">
        <v>102.16819000244141</v>
      </c>
      <c r="EW5" s="225">
        <v>107.09229278564453</v>
      </c>
      <c r="EX5" s="225">
        <v>105.35472869873047</v>
      </c>
      <c r="EY5" s="225">
        <v>110.54005432128906</v>
      </c>
      <c r="EZ5" s="225">
        <v>105.55664825439453</v>
      </c>
      <c r="FA5" s="225">
        <v>114.47413635253906</v>
      </c>
      <c r="FB5" s="225">
        <v>105.86205291748047</v>
      </c>
      <c r="FC5" s="225">
        <v>105.70170593261719</v>
      </c>
      <c r="FD5" s="225">
        <v>106.02280426025391</v>
      </c>
      <c r="FE5" s="225">
        <v>107.30800628662109</v>
      </c>
      <c r="FF5" s="225">
        <v>102.38099670410156</v>
      </c>
      <c r="FG5" s="225">
        <v>110.57880401611328</v>
      </c>
      <c r="FH5" s="225">
        <v>102.15427398681641</v>
      </c>
      <c r="FI5" s="225">
        <v>107.0826416015625</v>
      </c>
      <c r="FJ5" s="225">
        <v>105.34673309326172</v>
      </c>
      <c r="FK5" s="225">
        <v>110.56033325195313</v>
      </c>
      <c r="FL5" s="225">
        <v>105.50490570068359</v>
      </c>
      <c r="FM5" s="225">
        <v>113.86842346191406</v>
      </c>
      <c r="FN5" s="225">
        <v>105.87247467041016</v>
      </c>
      <c r="FO5" s="225">
        <v>105.70314788818359</v>
      </c>
      <c r="FP5" s="225">
        <v>106.05245208740234</v>
      </c>
      <c r="FQ5" s="225">
        <v>107.27618408203125</v>
      </c>
      <c r="FR5" s="225">
        <v>102.39055633544922</v>
      </c>
      <c r="FS5" s="225">
        <v>110.84994506835938</v>
      </c>
      <c r="FT5" s="225">
        <v>102.1505126953125</v>
      </c>
      <c r="FU5" s="225">
        <v>107.01450347900391</v>
      </c>
      <c r="FV5" s="225">
        <v>105.25533294677734</v>
      </c>
      <c r="FW5" s="225">
        <v>110.44774627685547</v>
      </c>
      <c r="FX5" s="225">
        <v>105.39511108398438</v>
      </c>
      <c r="FY5" s="225">
        <v>113.53764343261719</v>
      </c>
      <c r="FZ5" s="225">
        <v>105.944091796875</v>
      </c>
      <c r="GA5" s="225">
        <v>105.70821380615234</v>
      </c>
      <c r="GB5" s="225">
        <v>106.14218902587891</v>
      </c>
      <c r="GC5" s="225">
        <v>106.15714263916016</v>
      </c>
      <c r="GD5" s="225">
        <v>106.26301574707031</v>
      </c>
      <c r="GE5" s="225">
        <v>106.16795349121094</v>
      </c>
      <c r="GF5" s="225">
        <v>106.19855499267578</v>
      </c>
      <c r="GG5" s="225">
        <v>106.23296356201172</v>
      </c>
      <c r="GH5" s="225">
        <v>106.18903350830078</v>
      </c>
      <c r="GI5" s="225">
        <v>106.14708709716797</v>
      </c>
      <c r="GJ5" s="225">
        <v>106.24524688720703</v>
      </c>
      <c r="GK5" s="225">
        <v>106.08660125732422</v>
      </c>
      <c r="GL5" s="225">
        <v>105.95873260498047</v>
      </c>
      <c r="GM5" s="225">
        <v>107.30047607421875</v>
      </c>
      <c r="GN5" s="225">
        <v>102.30607604980469</v>
      </c>
      <c r="GO5" s="225">
        <v>110.95749664306641</v>
      </c>
      <c r="GP5" s="225">
        <v>102.18454742431641</v>
      </c>
      <c r="GQ5" s="225">
        <v>107.1170654296875</v>
      </c>
      <c r="GR5" s="225">
        <v>105.32335662841797</v>
      </c>
      <c r="GS5" s="225">
        <v>110.61524963378906</v>
      </c>
      <c r="GT5" s="225">
        <v>105.52664184570313</v>
      </c>
      <c r="GU5" s="225">
        <v>114.42130279541016</v>
      </c>
      <c r="GV5" s="225">
        <v>105.91138458251953</v>
      </c>
      <c r="GW5" s="225">
        <v>105.68058013916016</v>
      </c>
      <c r="GX5" s="225">
        <v>106.17743682861328</v>
      </c>
      <c r="GY5" s="225">
        <v>106.17742919921875</v>
      </c>
    </row>
    <row r="6" spans="1:207" x14ac:dyDescent="0.25">
      <c r="A6" s="226">
        <v>42826</v>
      </c>
      <c r="B6" s="225">
        <v>4</v>
      </c>
      <c r="C6" s="225">
        <v>2017</v>
      </c>
      <c r="D6" s="225">
        <v>109.34986877441406</v>
      </c>
      <c r="E6" s="225">
        <v>108.67765808105469</v>
      </c>
      <c r="F6" s="225">
        <v>109.76416778564453</v>
      </c>
      <c r="G6" s="225">
        <v>108.39453125</v>
      </c>
      <c r="H6" s="225">
        <v>109.13150024414063</v>
      </c>
      <c r="I6" s="225">
        <v>108.50173187255859</v>
      </c>
      <c r="J6" s="225">
        <v>109.19170379638672</v>
      </c>
      <c r="K6" s="225">
        <v>108.72787475585938</v>
      </c>
      <c r="L6" s="225">
        <v>109.88420104980469</v>
      </c>
      <c r="M6" s="225">
        <v>108.59999084472656</v>
      </c>
      <c r="N6" s="225">
        <v>109.36410522460938</v>
      </c>
      <c r="O6" s="225">
        <v>108.60469818115234</v>
      </c>
      <c r="P6" s="225">
        <v>109.46977996826172</v>
      </c>
      <c r="Q6" s="225">
        <v>108.8970947265625</v>
      </c>
      <c r="R6" s="225">
        <v>110.02749633789063</v>
      </c>
      <c r="S6" s="225">
        <v>108.26914215087891</v>
      </c>
      <c r="T6" s="225">
        <v>109.49854278564453</v>
      </c>
      <c r="U6" s="225">
        <v>108.55646514892578</v>
      </c>
      <c r="V6" s="225">
        <v>109.06005096435547</v>
      </c>
      <c r="W6" s="225">
        <v>108.67162322998047</v>
      </c>
      <c r="X6" s="225">
        <v>110.13996124267578</v>
      </c>
      <c r="Y6" s="225">
        <v>108.60359191894531</v>
      </c>
      <c r="Z6" s="225">
        <v>109.58688354492188</v>
      </c>
      <c r="AA6" s="225">
        <v>108.68321990966797</v>
      </c>
      <c r="AB6" s="225">
        <v>109.24239349365234</v>
      </c>
      <c r="AC6" s="225">
        <v>108.83562469482422</v>
      </c>
      <c r="AD6" s="225">
        <v>110.17250823974609</v>
      </c>
      <c r="AE6" s="225">
        <v>108.38247680664063</v>
      </c>
      <c r="AF6" s="225">
        <v>109.57608032226563</v>
      </c>
      <c r="AG6" s="225">
        <v>108.61686706542969</v>
      </c>
      <c r="AH6" s="225">
        <v>109.35251617431641</v>
      </c>
      <c r="AI6" s="225">
        <v>108.75130462646484</v>
      </c>
      <c r="AJ6" s="225">
        <v>110.28838348388672</v>
      </c>
      <c r="AK6" s="225">
        <v>108.45518493652344</v>
      </c>
      <c r="AL6" s="225">
        <v>109.51718139648438</v>
      </c>
      <c r="AM6" s="225">
        <v>108.52354431152344</v>
      </c>
      <c r="AN6" s="225">
        <v>108.96672821044922</v>
      </c>
      <c r="AO6" s="225">
        <v>108.86298370361328</v>
      </c>
      <c r="AP6" s="225">
        <v>110.19193267822266</v>
      </c>
      <c r="AQ6" s="225">
        <v>108.42462158203125</v>
      </c>
      <c r="AR6" s="225">
        <v>109.49789428710938</v>
      </c>
      <c r="AS6" s="225">
        <v>108.72063446044922</v>
      </c>
      <c r="AT6" s="225">
        <v>109.0172119140625</v>
      </c>
      <c r="AU6" s="225">
        <v>108.57110595703125</v>
      </c>
      <c r="AV6" s="225">
        <v>110.37007141113281</v>
      </c>
      <c r="AW6" s="225">
        <v>108.57254791259766</v>
      </c>
      <c r="AX6" s="225">
        <v>109.44815063476563</v>
      </c>
      <c r="AY6" s="225">
        <v>108.94789123535156</v>
      </c>
      <c r="AZ6" s="225">
        <v>109.08989715576172</v>
      </c>
      <c r="BA6" s="225">
        <v>108.78296661376953</v>
      </c>
      <c r="BB6" s="225">
        <v>110.22367858886719</v>
      </c>
      <c r="BC6" s="225">
        <v>108.93157196044922</v>
      </c>
      <c r="BD6" s="225">
        <v>109.55227661132813</v>
      </c>
      <c r="BE6" s="225">
        <v>108.98765563964844</v>
      </c>
      <c r="BF6" s="225">
        <v>108.76602935791016</v>
      </c>
      <c r="BG6" s="225">
        <v>108.49466705322266</v>
      </c>
      <c r="BH6" s="225">
        <v>109.96451568603516</v>
      </c>
      <c r="BI6" s="225">
        <v>107.73445892333984</v>
      </c>
      <c r="BJ6" s="225">
        <v>109.55350494384766</v>
      </c>
      <c r="BK6" s="225">
        <v>109.03167724609375</v>
      </c>
      <c r="BL6" s="225">
        <v>108.26947021484375</v>
      </c>
      <c r="BM6" s="225">
        <v>109.86430358886719</v>
      </c>
      <c r="BN6" s="225">
        <v>106.27009582519531</v>
      </c>
      <c r="BO6" s="225">
        <v>118.51349639892578</v>
      </c>
      <c r="BP6" s="225">
        <v>103.53385162353516</v>
      </c>
      <c r="BQ6" s="225">
        <v>109.22998046875</v>
      </c>
      <c r="BR6" s="225">
        <v>105.79429626464844</v>
      </c>
      <c r="BS6" s="225">
        <v>118.66576385498047</v>
      </c>
      <c r="BT6" s="225">
        <v>108.28270721435547</v>
      </c>
      <c r="BU6" s="225">
        <v>119.68662261962891</v>
      </c>
      <c r="BV6" s="225">
        <v>108.03668975830078</v>
      </c>
      <c r="BW6" s="225">
        <v>107.50311279296875</v>
      </c>
      <c r="BX6" s="225">
        <v>108.29637145996094</v>
      </c>
      <c r="BY6" s="225">
        <v>109.8125</v>
      </c>
      <c r="BZ6" s="225">
        <v>106.41120147705078</v>
      </c>
      <c r="CA6" s="225">
        <v>118.60454559326172</v>
      </c>
      <c r="CB6" s="225">
        <v>103.43874359130859</v>
      </c>
      <c r="CC6" s="225">
        <v>109.27210998535156</v>
      </c>
      <c r="CD6" s="225">
        <v>106.01546478271484</v>
      </c>
      <c r="CE6" s="225">
        <v>118.52019500732422</v>
      </c>
      <c r="CF6" s="225">
        <v>108.29033660888672</v>
      </c>
      <c r="CG6" s="225">
        <v>120.12355041503906</v>
      </c>
      <c r="CH6" s="225">
        <v>107.9677734375</v>
      </c>
      <c r="CI6" s="225">
        <v>107.51139068603516</v>
      </c>
      <c r="CJ6" s="225">
        <v>108.33345794677734</v>
      </c>
      <c r="CK6" s="225">
        <v>109.87836456298828</v>
      </c>
      <c r="CL6" s="225">
        <v>106.60304260253906</v>
      </c>
      <c r="CM6" s="225">
        <v>118.06057739257813</v>
      </c>
      <c r="CN6" s="225">
        <v>103.41583251953125</v>
      </c>
      <c r="CO6" s="225">
        <v>109.08856964111328</v>
      </c>
      <c r="CP6" s="225">
        <v>105.93412017822266</v>
      </c>
      <c r="CQ6" s="225">
        <v>118.42727661132813</v>
      </c>
      <c r="CR6" s="225">
        <v>108.26233673095703</v>
      </c>
      <c r="CS6" s="225">
        <v>118.60959625244141</v>
      </c>
      <c r="CT6" s="225">
        <v>107.91941833496094</v>
      </c>
      <c r="CU6" s="225">
        <v>107.50716400146484</v>
      </c>
      <c r="CV6" s="225">
        <v>108.30657958984375</v>
      </c>
      <c r="CW6" s="225">
        <v>109.83834075927734</v>
      </c>
      <c r="CX6" s="225">
        <v>106.67707061767578</v>
      </c>
      <c r="CY6" s="225">
        <v>118.01432800292969</v>
      </c>
      <c r="CZ6" s="225">
        <v>103.39684295654297</v>
      </c>
      <c r="DA6" s="225">
        <v>109.21784210205078</v>
      </c>
      <c r="DB6" s="225">
        <v>106.03877258300781</v>
      </c>
      <c r="DC6" s="225">
        <v>118.30935668945313</v>
      </c>
      <c r="DD6" s="225">
        <v>108.28482818603516</v>
      </c>
      <c r="DE6" s="225">
        <v>118.76346588134766</v>
      </c>
      <c r="DF6" s="225">
        <v>107.96965026855469</v>
      </c>
      <c r="DG6" s="225">
        <v>107.55848693847656</v>
      </c>
      <c r="DH6" s="225">
        <v>108.34541320800781</v>
      </c>
      <c r="DI6" s="225">
        <v>109.92730712890625</v>
      </c>
      <c r="DJ6" s="225">
        <v>106.86167907714844</v>
      </c>
      <c r="DK6" s="225">
        <v>117.51205444335938</v>
      </c>
      <c r="DL6" s="225">
        <v>103.35319519042969</v>
      </c>
      <c r="DM6" s="225">
        <v>109.18553161621094</v>
      </c>
      <c r="DN6" s="225">
        <v>106.00401306152344</v>
      </c>
      <c r="DO6" s="225">
        <v>118.29206085205078</v>
      </c>
      <c r="DP6" s="225">
        <v>108.25765991210938</v>
      </c>
      <c r="DQ6" s="225">
        <v>119.35432434082031</v>
      </c>
      <c r="DR6" s="225">
        <v>107.94682312011719</v>
      </c>
      <c r="DS6" s="225">
        <v>107.50597381591797</v>
      </c>
      <c r="DT6" s="225">
        <v>108.27622985839844</v>
      </c>
      <c r="DU6" s="225">
        <v>109.88997650146484</v>
      </c>
      <c r="DV6" s="225">
        <v>106.80713653564453</v>
      </c>
      <c r="DW6" s="225">
        <v>117.54782104492188</v>
      </c>
      <c r="DX6" s="225">
        <v>103.30809020996094</v>
      </c>
      <c r="DY6" s="225">
        <v>109.18734741210938</v>
      </c>
      <c r="DZ6" s="225">
        <v>106.10588836669922</v>
      </c>
      <c r="EA6" s="225">
        <v>118.24732971191406</v>
      </c>
      <c r="EB6" s="225">
        <v>108.28409576416016</v>
      </c>
      <c r="EC6" s="225">
        <v>118.04006958007813</v>
      </c>
      <c r="ED6" s="225">
        <v>107.91573333740234</v>
      </c>
      <c r="EE6" s="225">
        <v>107.55427551269531</v>
      </c>
      <c r="EF6" s="225">
        <v>108.26526641845703</v>
      </c>
      <c r="EG6" s="225">
        <v>109.86708068847656</v>
      </c>
      <c r="EH6" s="225">
        <v>106.85147857666016</v>
      </c>
      <c r="EI6" s="225">
        <v>117.50032806396484</v>
      </c>
      <c r="EJ6" s="225">
        <v>103.3265380859375</v>
      </c>
      <c r="EK6" s="225">
        <v>109.07257080078125</v>
      </c>
      <c r="EL6" s="225">
        <v>105.97475433349609</v>
      </c>
      <c r="EM6" s="225">
        <v>118.1568603515625</v>
      </c>
      <c r="EN6" s="225">
        <v>108.28829956054688</v>
      </c>
      <c r="EO6" s="225">
        <v>118.62415313720703</v>
      </c>
      <c r="EP6" s="225">
        <v>107.93953704833984</v>
      </c>
      <c r="EQ6" s="225">
        <v>107.54859161376953</v>
      </c>
      <c r="ER6" s="225">
        <v>108.29801177978516</v>
      </c>
      <c r="ES6" s="225">
        <v>109.91780090332031</v>
      </c>
      <c r="ET6" s="225">
        <v>106.94533538818359</v>
      </c>
      <c r="EU6" s="225">
        <v>117.17196655273438</v>
      </c>
      <c r="EV6" s="225">
        <v>103.30179595947266</v>
      </c>
      <c r="EW6" s="225">
        <v>108.93238830566406</v>
      </c>
      <c r="EX6" s="225">
        <v>106.03291320800781</v>
      </c>
      <c r="EY6" s="225">
        <v>118.10879516601563</v>
      </c>
      <c r="EZ6" s="225">
        <v>108.30266571044922</v>
      </c>
      <c r="FA6" s="225">
        <v>118.23787689208984</v>
      </c>
      <c r="FB6" s="225">
        <v>107.94085693359375</v>
      </c>
      <c r="FC6" s="225">
        <v>107.6019287109375</v>
      </c>
      <c r="FD6" s="225">
        <v>108.31622314453125</v>
      </c>
      <c r="FE6" s="225">
        <v>109.87947082519531</v>
      </c>
      <c r="FF6" s="225">
        <v>107.09344482421875</v>
      </c>
      <c r="FG6" s="225">
        <v>116.96861267089844</v>
      </c>
      <c r="FH6" s="225">
        <v>103.27529907226563</v>
      </c>
      <c r="FI6" s="225">
        <v>108.92162322998047</v>
      </c>
      <c r="FJ6" s="225">
        <v>106.03218841552734</v>
      </c>
      <c r="FK6" s="225">
        <v>118.07100677490234</v>
      </c>
      <c r="FL6" s="225">
        <v>108.30451202392578</v>
      </c>
      <c r="FM6" s="225">
        <v>117.55598449707031</v>
      </c>
      <c r="FN6" s="225">
        <v>107.94039154052734</v>
      </c>
      <c r="FO6" s="225">
        <v>107.60025787353516</v>
      </c>
      <c r="FP6" s="225">
        <v>108.335693359375</v>
      </c>
      <c r="FQ6" s="225">
        <v>109.83818054199219</v>
      </c>
      <c r="FR6" s="225">
        <v>107.02817535400391</v>
      </c>
      <c r="FS6" s="225">
        <v>116.92342376708984</v>
      </c>
      <c r="FT6" s="225">
        <v>103.26222991943359</v>
      </c>
      <c r="FU6" s="225">
        <v>108.77930450439453</v>
      </c>
      <c r="FV6" s="225">
        <v>105.92633819580078</v>
      </c>
      <c r="FW6" s="225">
        <v>117.95951080322266</v>
      </c>
      <c r="FX6" s="225">
        <v>108.32992553710938</v>
      </c>
      <c r="FY6" s="225">
        <v>117.48415374755859</v>
      </c>
      <c r="FZ6" s="225">
        <v>108.04714202880859</v>
      </c>
      <c r="GA6" s="225">
        <v>107.62967681884766</v>
      </c>
      <c r="GB6" s="225">
        <v>109.04488372802734</v>
      </c>
      <c r="GC6" s="225">
        <v>109.08429718017578</v>
      </c>
      <c r="GD6" s="225">
        <v>109.24459075927734</v>
      </c>
      <c r="GE6" s="225">
        <v>109.03273773193359</v>
      </c>
      <c r="GF6" s="225">
        <v>109.13456726074219</v>
      </c>
      <c r="GG6" s="225">
        <v>109.14443206787109</v>
      </c>
      <c r="GH6" s="225">
        <v>109.02082824707031</v>
      </c>
      <c r="GI6" s="225">
        <v>108.9349365234375</v>
      </c>
      <c r="GJ6" s="225">
        <v>109.03555297851563</v>
      </c>
      <c r="GK6" s="225">
        <v>108.77033996582031</v>
      </c>
      <c r="GL6" s="225">
        <v>108.30473327636719</v>
      </c>
      <c r="GM6" s="225">
        <v>109.87007141113281</v>
      </c>
      <c r="GN6" s="225">
        <v>106.81305694580078</v>
      </c>
      <c r="GO6" s="225">
        <v>117.49214172363281</v>
      </c>
      <c r="GP6" s="225">
        <v>103.32266235351563</v>
      </c>
      <c r="GQ6" s="225">
        <v>109.00187683105469</v>
      </c>
      <c r="GR6" s="225">
        <v>105.99238586425781</v>
      </c>
      <c r="GS6" s="225">
        <v>118.21551513671875</v>
      </c>
      <c r="GT6" s="225">
        <v>108.29698181152344</v>
      </c>
      <c r="GU6" s="225">
        <v>118.20562744140625</v>
      </c>
      <c r="GV6" s="225">
        <v>107.96950531005859</v>
      </c>
      <c r="GW6" s="225">
        <v>107.57155609130859</v>
      </c>
      <c r="GX6" s="225">
        <v>109.01153564453125</v>
      </c>
      <c r="GY6" s="225">
        <v>109.01152801513672</v>
      </c>
    </row>
    <row r="7" spans="1:207" x14ac:dyDescent="0.25">
      <c r="A7" s="226">
        <v>42856</v>
      </c>
      <c r="B7" s="225">
        <v>5</v>
      </c>
      <c r="C7" s="225">
        <v>2017</v>
      </c>
      <c r="D7" s="225">
        <v>110.68337249755859</v>
      </c>
      <c r="E7" s="225">
        <v>110.29759216308594</v>
      </c>
      <c r="F7" s="225">
        <v>111.38063812255859</v>
      </c>
      <c r="G7" s="225">
        <v>110.46481323242188</v>
      </c>
      <c r="H7" s="225">
        <v>111.03797149658203</v>
      </c>
      <c r="I7" s="225">
        <v>110.52959442138672</v>
      </c>
      <c r="J7" s="225">
        <v>110.50898742675781</v>
      </c>
      <c r="K7" s="225">
        <v>110.35541534423828</v>
      </c>
      <c r="L7" s="225">
        <v>111.51132202148438</v>
      </c>
      <c r="M7" s="225">
        <v>110.65568542480469</v>
      </c>
      <c r="N7" s="225">
        <v>111.26253509521484</v>
      </c>
      <c r="O7" s="225">
        <v>110.50900268554688</v>
      </c>
      <c r="P7" s="225">
        <v>110.82777404785156</v>
      </c>
      <c r="Q7" s="225">
        <v>110.50298309326172</v>
      </c>
      <c r="R7" s="225">
        <v>111.67474365234375</v>
      </c>
      <c r="S7" s="225">
        <v>110.32472229003906</v>
      </c>
      <c r="T7" s="225">
        <v>111.34070587158203</v>
      </c>
      <c r="U7" s="225">
        <v>110.52484893798828</v>
      </c>
      <c r="V7" s="225">
        <v>110.4453125</v>
      </c>
      <c r="W7" s="225">
        <v>110.29116058349609</v>
      </c>
      <c r="X7" s="225">
        <v>111.77513122558594</v>
      </c>
      <c r="Y7" s="225">
        <v>110.67099761962891</v>
      </c>
      <c r="Z7" s="225">
        <v>111.42481231689453</v>
      </c>
      <c r="AA7" s="225">
        <v>110.61553192138672</v>
      </c>
      <c r="AB7" s="225">
        <v>110.59139251708984</v>
      </c>
      <c r="AC7" s="225">
        <v>110.45504760742188</v>
      </c>
      <c r="AD7" s="225">
        <v>111.80876159667969</v>
      </c>
      <c r="AE7" s="225">
        <v>110.38125610351563</v>
      </c>
      <c r="AF7" s="225">
        <v>111.45428466796875</v>
      </c>
      <c r="AG7" s="225">
        <v>110.51898956298828</v>
      </c>
      <c r="AH7" s="225">
        <v>110.73273468017578</v>
      </c>
      <c r="AI7" s="225">
        <v>110.36616516113281</v>
      </c>
      <c r="AJ7" s="225">
        <v>111.9632568359375</v>
      </c>
      <c r="AK7" s="225">
        <v>110.56580352783203</v>
      </c>
      <c r="AL7" s="225">
        <v>111.35435485839844</v>
      </c>
      <c r="AM7" s="225">
        <v>110.44785308837891</v>
      </c>
      <c r="AN7" s="225">
        <v>110.32316589355469</v>
      </c>
      <c r="AO7" s="225">
        <v>110.45390319824219</v>
      </c>
      <c r="AP7" s="225">
        <v>111.90393829345703</v>
      </c>
      <c r="AQ7" s="225">
        <v>110.43893432617188</v>
      </c>
      <c r="AR7" s="225">
        <v>111.31989288330078</v>
      </c>
      <c r="AS7" s="225">
        <v>110.56825256347656</v>
      </c>
      <c r="AT7" s="225">
        <v>110.41018676757813</v>
      </c>
      <c r="AU7" s="225">
        <v>110.19293212890625</v>
      </c>
      <c r="AV7" s="225">
        <v>112.10176086425781</v>
      </c>
      <c r="AW7" s="225">
        <v>110.64253234863281</v>
      </c>
      <c r="AX7" s="225">
        <v>111.22903442382813</v>
      </c>
      <c r="AY7" s="225">
        <v>110.73881530761719</v>
      </c>
      <c r="AZ7" s="225">
        <v>110.52715301513672</v>
      </c>
      <c r="BA7" s="225">
        <v>110.40563201904297</v>
      </c>
      <c r="BB7" s="225">
        <v>111.99961090087891</v>
      </c>
      <c r="BC7" s="225">
        <v>110.93595123291016</v>
      </c>
      <c r="BD7" s="225">
        <v>111.39208984375</v>
      </c>
      <c r="BE7" s="225">
        <v>110.82021331787109</v>
      </c>
      <c r="BF7" s="225">
        <v>110.23830413818359</v>
      </c>
      <c r="BG7" s="225">
        <v>110.08911895751953</v>
      </c>
      <c r="BH7" s="225">
        <v>111.76834869384766</v>
      </c>
      <c r="BI7" s="225">
        <v>109.96501159667969</v>
      </c>
      <c r="BJ7" s="225">
        <v>111.32535552978516</v>
      </c>
      <c r="BK7" s="225">
        <v>110.89219665527344</v>
      </c>
      <c r="BL7" s="225">
        <v>109.74583435058594</v>
      </c>
      <c r="BM7" s="225">
        <v>111.71512603759766</v>
      </c>
      <c r="BN7" s="225">
        <v>108.51030731201172</v>
      </c>
      <c r="BO7" s="225">
        <v>120.69847869873047</v>
      </c>
      <c r="BP7" s="225">
        <v>106.22679901123047</v>
      </c>
      <c r="BQ7" s="225">
        <v>110.96360015869141</v>
      </c>
      <c r="BR7" s="225">
        <v>106.89590454101563</v>
      </c>
      <c r="BS7" s="225">
        <v>119.04403686523438</v>
      </c>
      <c r="BT7" s="225">
        <v>109.06742095947266</v>
      </c>
      <c r="BU7" s="225">
        <v>121.62060546875</v>
      </c>
      <c r="BV7" s="225">
        <v>109.78994750976563</v>
      </c>
      <c r="BW7" s="225">
        <v>108.97765350341797</v>
      </c>
      <c r="BX7" s="225">
        <v>109.74929046630859</v>
      </c>
      <c r="BY7" s="225">
        <v>111.69273376464844</v>
      </c>
      <c r="BZ7" s="225">
        <v>108.54325103759766</v>
      </c>
      <c r="CA7" s="225">
        <v>120.81956481933594</v>
      </c>
      <c r="CB7" s="225">
        <v>106.17914581298828</v>
      </c>
      <c r="CC7" s="225">
        <v>110.97135925292969</v>
      </c>
      <c r="CD7" s="225">
        <v>107.04776000976563</v>
      </c>
      <c r="CE7" s="225">
        <v>118.91404724121094</v>
      </c>
      <c r="CF7" s="225">
        <v>109.11704254150391</v>
      </c>
      <c r="CG7" s="225">
        <v>122.01345062255859</v>
      </c>
      <c r="CH7" s="225">
        <v>109.65370178222656</v>
      </c>
      <c r="CI7" s="225">
        <v>108.97856140136719</v>
      </c>
      <c r="CJ7" s="225">
        <v>109.76941680908203</v>
      </c>
      <c r="CK7" s="225">
        <v>111.71811676025391</v>
      </c>
      <c r="CL7" s="225">
        <v>108.60926055908203</v>
      </c>
      <c r="CM7" s="225">
        <v>120.23619079589844</v>
      </c>
      <c r="CN7" s="225">
        <v>106.17872619628906</v>
      </c>
      <c r="CO7" s="225">
        <v>110.76220703125</v>
      </c>
      <c r="CP7" s="225">
        <v>106.97965240478516</v>
      </c>
      <c r="CQ7" s="225">
        <v>118.81475830078125</v>
      </c>
      <c r="CR7" s="225">
        <v>109.10004425048828</v>
      </c>
      <c r="CS7" s="225">
        <v>120.70808410644531</v>
      </c>
      <c r="CT7" s="225">
        <v>109.57801055908203</v>
      </c>
      <c r="CU7" s="225">
        <v>108.91937255859375</v>
      </c>
      <c r="CV7" s="225">
        <v>109.75503540039063</v>
      </c>
      <c r="CW7" s="225">
        <v>111.72607421875</v>
      </c>
      <c r="CX7" s="225">
        <v>108.76914978027344</v>
      </c>
      <c r="CY7" s="225">
        <v>120.232421875</v>
      </c>
      <c r="CZ7" s="225">
        <v>106.18825531005859</v>
      </c>
      <c r="DA7" s="225">
        <v>110.90211486816406</v>
      </c>
      <c r="DB7" s="225">
        <v>107.02307891845703</v>
      </c>
      <c r="DC7" s="225">
        <v>118.67855072021484</v>
      </c>
      <c r="DD7" s="225">
        <v>109.09745788574219</v>
      </c>
      <c r="DE7" s="225">
        <v>120.82361602783203</v>
      </c>
      <c r="DF7" s="225">
        <v>109.57779693603516</v>
      </c>
      <c r="DG7" s="225">
        <v>108.97165679931641</v>
      </c>
      <c r="DH7" s="225">
        <v>109.77237701416016</v>
      </c>
      <c r="DI7" s="225">
        <v>111.75708770751953</v>
      </c>
      <c r="DJ7" s="225">
        <v>108.93109130859375</v>
      </c>
      <c r="DK7" s="225">
        <v>119.59795379638672</v>
      </c>
      <c r="DL7" s="225">
        <v>106.16445922851563</v>
      </c>
      <c r="DM7" s="225">
        <v>110.84890747070313</v>
      </c>
      <c r="DN7" s="225">
        <v>106.99732971191406</v>
      </c>
      <c r="DO7" s="225">
        <v>118.69818878173828</v>
      </c>
      <c r="DP7" s="225">
        <v>109.00247192382813</v>
      </c>
      <c r="DQ7" s="225">
        <v>121.44860076904297</v>
      </c>
      <c r="DR7" s="225">
        <v>109.56227111816406</v>
      </c>
      <c r="DS7" s="225">
        <v>108.90254211425781</v>
      </c>
      <c r="DT7" s="225">
        <v>109.71086120605469</v>
      </c>
      <c r="DU7" s="225">
        <v>111.74063873291016</v>
      </c>
      <c r="DV7" s="225">
        <v>108.81394195556641</v>
      </c>
      <c r="DW7" s="225">
        <v>119.69252014160156</v>
      </c>
      <c r="DX7" s="225">
        <v>106.12677764892578</v>
      </c>
      <c r="DY7" s="225">
        <v>110.8511962890625</v>
      </c>
      <c r="DZ7" s="225">
        <v>107.05399322509766</v>
      </c>
      <c r="EA7" s="225">
        <v>118.62091827392578</v>
      </c>
      <c r="EB7" s="225">
        <v>109.12281036376953</v>
      </c>
      <c r="EC7" s="225">
        <v>120.17627716064453</v>
      </c>
      <c r="ED7" s="225">
        <v>109.45955657958984</v>
      </c>
      <c r="EE7" s="225">
        <v>108.93764495849609</v>
      </c>
      <c r="EF7" s="225">
        <v>109.70029449462891</v>
      </c>
      <c r="EG7" s="225">
        <v>111.74172973632813</v>
      </c>
      <c r="EH7" s="225">
        <v>108.72644805908203</v>
      </c>
      <c r="EI7" s="225">
        <v>119.65365600585938</v>
      </c>
      <c r="EJ7" s="225">
        <v>106.14157867431641</v>
      </c>
      <c r="EK7" s="225">
        <v>110.7315673828125</v>
      </c>
      <c r="EL7" s="225">
        <v>106.94329833984375</v>
      </c>
      <c r="EM7" s="225">
        <v>118.51963806152344</v>
      </c>
      <c r="EN7" s="225">
        <v>109.18727111816406</v>
      </c>
      <c r="EO7" s="225">
        <v>120.72205352783203</v>
      </c>
      <c r="EP7" s="225">
        <v>109.43236541748047</v>
      </c>
      <c r="EQ7" s="225">
        <v>108.95458984375</v>
      </c>
      <c r="ER7" s="225">
        <v>109.72425842285156</v>
      </c>
      <c r="ES7" s="225">
        <v>111.76040649414063</v>
      </c>
      <c r="ET7" s="225">
        <v>108.8603515625</v>
      </c>
      <c r="EU7" s="225">
        <v>119.30963897705078</v>
      </c>
      <c r="EV7" s="225">
        <v>106.13045501708984</v>
      </c>
      <c r="EW7" s="225">
        <v>110.58269500732422</v>
      </c>
      <c r="EX7" s="225">
        <v>106.97639465332031</v>
      </c>
      <c r="EY7" s="225">
        <v>118.50318908691406</v>
      </c>
      <c r="EZ7" s="225">
        <v>109.16465759277344</v>
      </c>
      <c r="FA7" s="225">
        <v>120.296630859375</v>
      </c>
      <c r="FB7" s="225">
        <v>109.42246246337891</v>
      </c>
      <c r="FC7" s="225">
        <v>108.98426818847656</v>
      </c>
      <c r="FD7" s="225">
        <v>109.72025299072266</v>
      </c>
      <c r="FE7" s="225">
        <v>111.75691223144531</v>
      </c>
      <c r="FF7" s="225">
        <v>108.99179840087891</v>
      </c>
      <c r="FG7" s="225">
        <v>119.07916259765625</v>
      </c>
      <c r="FH7" s="225">
        <v>106.13996887207031</v>
      </c>
      <c r="FI7" s="225">
        <v>110.56414031982422</v>
      </c>
      <c r="FJ7" s="225">
        <v>106.96772003173828</v>
      </c>
      <c r="FK7" s="225">
        <v>118.46588897705078</v>
      </c>
      <c r="FL7" s="225">
        <v>109.17826843261719</v>
      </c>
      <c r="FM7" s="225">
        <v>119.66805267333984</v>
      </c>
      <c r="FN7" s="225">
        <v>109.45500946044922</v>
      </c>
      <c r="FO7" s="225">
        <v>108.96647644042969</v>
      </c>
      <c r="FP7" s="225">
        <v>109.73090362548828</v>
      </c>
      <c r="FQ7" s="225">
        <v>111.73464965820313</v>
      </c>
      <c r="FR7" s="225">
        <v>108.70161437988281</v>
      </c>
      <c r="FS7" s="225">
        <v>119.14152526855469</v>
      </c>
      <c r="FT7" s="225">
        <v>106.15151214599609</v>
      </c>
      <c r="FU7" s="225">
        <v>110.41461944580078</v>
      </c>
      <c r="FV7" s="225">
        <v>106.87978363037109</v>
      </c>
      <c r="FW7" s="225">
        <v>118.27176666259766</v>
      </c>
      <c r="FX7" s="225">
        <v>109.27371978759766</v>
      </c>
      <c r="FY7" s="225">
        <v>119.60008239746094</v>
      </c>
      <c r="FZ7" s="225">
        <v>109.41282653808594</v>
      </c>
      <c r="GA7" s="225">
        <v>109.00447845458984</v>
      </c>
      <c r="GB7" s="225">
        <v>110.67587280273438</v>
      </c>
      <c r="GC7" s="225">
        <v>110.68723297119141</v>
      </c>
      <c r="GD7" s="225">
        <v>110.83026885986328</v>
      </c>
      <c r="GE7" s="225">
        <v>110.62454223632813</v>
      </c>
      <c r="GF7" s="225">
        <v>110.69765472412109</v>
      </c>
      <c r="GG7" s="225">
        <v>110.72052001953125</v>
      </c>
      <c r="GH7" s="225">
        <v>110.56778717041016</v>
      </c>
      <c r="GI7" s="225">
        <v>110.49209594726563</v>
      </c>
      <c r="GJ7" s="225">
        <v>110.60492706298828</v>
      </c>
      <c r="GK7" s="225">
        <v>110.33875274658203</v>
      </c>
      <c r="GL7" s="225">
        <v>109.736572265625</v>
      </c>
      <c r="GM7" s="225">
        <v>111.73695373535156</v>
      </c>
      <c r="GN7" s="225">
        <v>108.76464080810547</v>
      </c>
      <c r="GO7" s="225">
        <v>119.65521240234375</v>
      </c>
      <c r="GP7" s="225">
        <v>106.15341186523438</v>
      </c>
      <c r="GQ7" s="225">
        <v>110.65853118896484</v>
      </c>
      <c r="GR7" s="225">
        <v>106.96383666992188</v>
      </c>
      <c r="GS7" s="225">
        <v>118.58909606933594</v>
      </c>
      <c r="GT7" s="225">
        <v>109.16130828857422</v>
      </c>
      <c r="GU7" s="225">
        <v>120.29464721679688</v>
      </c>
      <c r="GV7" s="225">
        <v>109.48271179199219</v>
      </c>
      <c r="GW7" s="225">
        <v>108.9664306640625</v>
      </c>
      <c r="GX7" s="225">
        <v>110.58573913574219</v>
      </c>
      <c r="GY7" s="225">
        <v>110.58573913574219</v>
      </c>
    </row>
    <row r="8" spans="1:207" x14ac:dyDescent="0.25">
      <c r="A8" s="226">
        <v>42887</v>
      </c>
      <c r="B8" s="225">
        <v>6</v>
      </c>
      <c r="C8" s="225">
        <v>2017</v>
      </c>
      <c r="D8" s="225">
        <v>112.19669342041016</v>
      </c>
      <c r="E8" s="225">
        <v>111.30752563476563</v>
      </c>
      <c r="F8" s="225">
        <v>112.39476013183594</v>
      </c>
      <c r="G8" s="225">
        <v>111.98880004882813</v>
      </c>
      <c r="H8" s="225">
        <v>112.00383758544922</v>
      </c>
      <c r="I8" s="225">
        <v>111.61599731445313</v>
      </c>
      <c r="J8" s="225">
        <v>112.020263671875</v>
      </c>
      <c r="K8" s="225">
        <v>111.39462280273438</v>
      </c>
      <c r="L8" s="225">
        <v>112.54522705078125</v>
      </c>
      <c r="M8" s="225">
        <v>112.18891906738281</v>
      </c>
      <c r="N8" s="225">
        <v>112.24875640869141</v>
      </c>
      <c r="O8" s="225">
        <v>111.6357421875</v>
      </c>
      <c r="P8" s="225">
        <v>112.35944366455078</v>
      </c>
      <c r="Q8" s="225">
        <v>111.56417846679688</v>
      </c>
      <c r="R8" s="225">
        <v>112.69001770019531</v>
      </c>
      <c r="S8" s="225">
        <v>111.83077239990234</v>
      </c>
      <c r="T8" s="225">
        <v>112.39136505126953</v>
      </c>
      <c r="U8" s="225">
        <v>111.66703796386719</v>
      </c>
      <c r="V8" s="225">
        <v>111.90981292724609</v>
      </c>
      <c r="W8" s="225">
        <v>111.36452484130859</v>
      </c>
      <c r="X8" s="225">
        <v>112.78673553466797</v>
      </c>
      <c r="Y8" s="225">
        <v>112.19029998779297</v>
      </c>
      <c r="Z8" s="225">
        <v>112.5484619140625</v>
      </c>
      <c r="AA8" s="225">
        <v>111.79140472412109</v>
      </c>
      <c r="AB8" s="225">
        <v>112.1317138671875</v>
      </c>
      <c r="AC8" s="225">
        <v>111.55499267578125</v>
      </c>
      <c r="AD8" s="225">
        <v>112.85157012939453</v>
      </c>
      <c r="AE8" s="225">
        <v>111.91970062255859</v>
      </c>
      <c r="AF8" s="225">
        <v>112.53416442871094</v>
      </c>
      <c r="AG8" s="225">
        <v>111.65536499023438</v>
      </c>
      <c r="AH8" s="225">
        <v>112.24730682373047</v>
      </c>
      <c r="AI8" s="225">
        <v>111.46806335449219</v>
      </c>
      <c r="AJ8" s="225">
        <v>113.02156066894531</v>
      </c>
      <c r="AK8" s="225">
        <v>112.08390808105469</v>
      </c>
      <c r="AL8" s="225">
        <v>112.50791931152344</v>
      </c>
      <c r="AM8" s="225">
        <v>111.64327239990234</v>
      </c>
      <c r="AN8" s="225">
        <v>111.80905914306641</v>
      </c>
      <c r="AO8" s="225">
        <v>111.57413482666016</v>
      </c>
      <c r="AP8" s="225">
        <v>112.97721099853516</v>
      </c>
      <c r="AQ8" s="225">
        <v>111.99442291259766</v>
      </c>
      <c r="AR8" s="225">
        <v>112.54891204833984</v>
      </c>
      <c r="AS8" s="225">
        <v>111.73305511474609</v>
      </c>
      <c r="AT8" s="225">
        <v>111.91740417480469</v>
      </c>
      <c r="AU8" s="225">
        <v>111.31105804443359</v>
      </c>
      <c r="AV8" s="225">
        <v>113.15155792236328</v>
      </c>
      <c r="AW8" s="225">
        <v>112.17446136474609</v>
      </c>
      <c r="AX8" s="225">
        <v>112.48062133789063</v>
      </c>
      <c r="AY8" s="225">
        <v>111.97209167480469</v>
      </c>
      <c r="AZ8" s="225">
        <v>112.06205749511719</v>
      </c>
      <c r="BA8" s="225">
        <v>111.56539154052734</v>
      </c>
      <c r="BB8" s="225">
        <v>113.00576782226563</v>
      </c>
      <c r="BC8" s="225">
        <v>112.49700164794922</v>
      </c>
      <c r="BD8" s="225">
        <v>112.68894195556641</v>
      </c>
      <c r="BE8" s="225">
        <v>112.06022644042969</v>
      </c>
      <c r="BF8" s="225">
        <v>111.78319549560547</v>
      </c>
      <c r="BG8" s="225">
        <v>111.28529357910156</v>
      </c>
      <c r="BH8" s="225">
        <v>112.83023834228516</v>
      </c>
      <c r="BI8" s="225">
        <v>111.39206695556641</v>
      </c>
      <c r="BJ8" s="225">
        <v>112.68484497070313</v>
      </c>
      <c r="BK8" s="225">
        <v>112.22052001953125</v>
      </c>
      <c r="BL8" s="225">
        <v>110.70378875732422</v>
      </c>
      <c r="BM8" s="225">
        <v>112.61227416992188</v>
      </c>
      <c r="BN8" s="225">
        <v>109.65715789794922</v>
      </c>
      <c r="BO8" s="225">
        <v>122.74774932861328</v>
      </c>
      <c r="BP8" s="225">
        <v>107.35247039794922</v>
      </c>
      <c r="BQ8" s="225">
        <v>112.65257263183594</v>
      </c>
      <c r="BR8" s="225">
        <v>107.86479949951172</v>
      </c>
      <c r="BS8" s="225">
        <v>120.25272369384766</v>
      </c>
      <c r="BT8" s="225">
        <v>111.37447357177734</v>
      </c>
      <c r="BU8" s="225">
        <v>122.64774322509766</v>
      </c>
      <c r="BV8" s="225">
        <v>110.98987579345703</v>
      </c>
      <c r="BW8" s="225">
        <v>110.48260498046875</v>
      </c>
      <c r="BX8" s="225">
        <v>110.69538116455078</v>
      </c>
      <c r="BY8" s="225">
        <v>112.52183532714844</v>
      </c>
      <c r="BZ8" s="225">
        <v>109.69004821777344</v>
      </c>
      <c r="CA8" s="225">
        <v>122.77256774902344</v>
      </c>
      <c r="CB8" s="225">
        <v>107.37123870849609</v>
      </c>
      <c r="CC8" s="225">
        <v>112.67637634277344</v>
      </c>
      <c r="CD8" s="225">
        <v>107.96500396728516</v>
      </c>
      <c r="CE8" s="225">
        <v>120.13874053955078</v>
      </c>
      <c r="CF8" s="225">
        <v>111.53938293457031</v>
      </c>
      <c r="CG8" s="225">
        <v>123.03453826904297</v>
      </c>
      <c r="CH8" s="225">
        <v>110.85440826416016</v>
      </c>
      <c r="CI8" s="225">
        <v>110.43564605712891</v>
      </c>
      <c r="CJ8" s="225">
        <v>110.719970703125</v>
      </c>
      <c r="CK8" s="225">
        <v>112.44008636474609</v>
      </c>
      <c r="CL8" s="225">
        <v>109.70262908935547</v>
      </c>
      <c r="CM8" s="225">
        <v>122.27232360839844</v>
      </c>
      <c r="CN8" s="225">
        <v>107.40575408935547</v>
      </c>
      <c r="CO8" s="225">
        <v>112.42267608642578</v>
      </c>
      <c r="CP8" s="225">
        <v>107.93070220947266</v>
      </c>
      <c r="CQ8" s="225">
        <v>120.13090515136719</v>
      </c>
      <c r="CR8" s="225">
        <v>111.50823211669922</v>
      </c>
      <c r="CS8" s="225">
        <v>121.74567413330078</v>
      </c>
      <c r="CT8" s="225">
        <v>110.82768249511719</v>
      </c>
      <c r="CU8" s="225">
        <v>110.34331512451172</v>
      </c>
      <c r="CV8" s="225">
        <v>110.70578002929688</v>
      </c>
      <c r="CW8" s="225">
        <v>112.49421691894531</v>
      </c>
      <c r="CX8" s="225">
        <v>109.78805541992188</v>
      </c>
      <c r="CY8" s="225">
        <v>122.26983642578125</v>
      </c>
      <c r="CZ8" s="225">
        <v>107.48616790771484</v>
      </c>
      <c r="DA8" s="225">
        <v>112.59919738769531</v>
      </c>
      <c r="DB8" s="225">
        <v>107.88568878173828</v>
      </c>
      <c r="DC8" s="225">
        <v>120.02172088623047</v>
      </c>
      <c r="DD8" s="225">
        <v>111.52991485595703</v>
      </c>
      <c r="DE8" s="225">
        <v>121.84205627441406</v>
      </c>
      <c r="DF8" s="225">
        <v>110.93010711669922</v>
      </c>
      <c r="DG8" s="225">
        <v>110.41665649414063</v>
      </c>
      <c r="DH8" s="225">
        <v>110.72416687011719</v>
      </c>
      <c r="DI8" s="225">
        <v>112.50901031494141</v>
      </c>
      <c r="DJ8" s="225">
        <v>109.955322265625</v>
      </c>
      <c r="DK8" s="225">
        <v>121.62737274169922</v>
      </c>
      <c r="DL8" s="225">
        <v>107.46404266357422</v>
      </c>
      <c r="DM8" s="225">
        <v>112.52667236328125</v>
      </c>
      <c r="DN8" s="225">
        <v>107.87513732910156</v>
      </c>
      <c r="DO8" s="225">
        <v>120.08612823486328</v>
      </c>
      <c r="DP8" s="225">
        <v>111.43124389648438</v>
      </c>
      <c r="DQ8" s="225">
        <v>122.48358154296875</v>
      </c>
      <c r="DR8" s="225">
        <v>110.94673156738281</v>
      </c>
      <c r="DS8" s="225">
        <v>110.34646606445313</v>
      </c>
      <c r="DT8" s="225">
        <v>110.65133666992188</v>
      </c>
      <c r="DU8" s="225">
        <v>112.51617431640625</v>
      </c>
      <c r="DV8" s="225">
        <v>109.85004425048828</v>
      </c>
      <c r="DW8" s="225">
        <v>121.72779083251953</v>
      </c>
      <c r="DX8" s="225">
        <v>107.47490692138672</v>
      </c>
      <c r="DY8" s="225">
        <v>112.53128051757813</v>
      </c>
      <c r="DZ8" s="225">
        <v>107.89101409912109</v>
      </c>
      <c r="EA8" s="225">
        <v>120.03775787353516</v>
      </c>
      <c r="EB8" s="225">
        <v>111.56960296630859</v>
      </c>
      <c r="EC8" s="225">
        <v>121.20906829833984</v>
      </c>
      <c r="ED8" s="225">
        <v>110.85350036621094</v>
      </c>
      <c r="EE8" s="225">
        <v>110.35353088378906</v>
      </c>
      <c r="EF8" s="225">
        <v>110.64653015136719</v>
      </c>
      <c r="EG8" s="225">
        <v>112.51401519775391</v>
      </c>
      <c r="EH8" s="225">
        <v>109.76262664794922</v>
      </c>
      <c r="EI8" s="225">
        <v>121.66741943359375</v>
      </c>
      <c r="EJ8" s="225">
        <v>107.46132659912109</v>
      </c>
      <c r="EK8" s="225">
        <v>112.37591552734375</v>
      </c>
      <c r="EL8" s="225">
        <v>107.74176788330078</v>
      </c>
      <c r="EM8" s="225">
        <v>119.92405700683594</v>
      </c>
      <c r="EN8" s="225">
        <v>111.70819854736328</v>
      </c>
      <c r="EO8" s="225">
        <v>121.81044006347656</v>
      </c>
      <c r="EP8" s="225">
        <v>110.8626708984375</v>
      </c>
      <c r="EQ8" s="225">
        <v>110.36714935302734</v>
      </c>
      <c r="ER8" s="225">
        <v>110.68918609619141</v>
      </c>
      <c r="ES8" s="225">
        <v>112.54241180419922</v>
      </c>
      <c r="ET8" s="225">
        <v>109.82743072509766</v>
      </c>
      <c r="EU8" s="225">
        <v>121.43729400634766</v>
      </c>
      <c r="EV8" s="225">
        <v>107.49280548095703</v>
      </c>
      <c r="EW8" s="225">
        <v>112.18203735351563</v>
      </c>
      <c r="EX8" s="225">
        <v>107.76406097412109</v>
      </c>
      <c r="EY8" s="225">
        <v>119.92189788818359</v>
      </c>
      <c r="EZ8" s="225">
        <v>111.69614410400391</v>
      </c>
      <c r="FA8" s="225">
        <v>121.30730438232422</v>
      </c>
      <c r="FB8" s="225">
        <v>110.88166809082031</v>
      </c>
      <c r="FC8" s="225">
        <v>110.43807983398438</v>
      </c>
      <c r="FD8" s="225">
        <v>110.70436859130859</v>
      </c>
      <c r="FE8" s="225">
        <v>112.52119445800781</v>
      </c>
      <c r="FF8" s="225">
        <v>109.97984313964844</v>
      </c>
      <c r="FG8" s="225">
        <v>121.20697784423828</v>
      </c>
      <c r="FH8" s="225">
        <v>107.5223388671875</v>
      </c>
      <c r="FI8" s="225">
        <v>112.15654754638672</v>
      </c>
      <c r="FJ8" s="225">
        <v>107.69113922119141</v>
      </c>
      <c r="FK8" s="225">
        <v>119.95146942138672</v>
      </c>
      <c r="FL8" s="225">
        <v>111.76218414306641</v>
      </c>
      <c r="FM8" s="225">
        <v>120.77094268798828</v>
      </c>
      <c r="FN8" s="225">
        <v>110.931884765625</v>
      </c>
      <c r="FO8" s="225">
        <v>110.37795257568359</v>
      </c>
      <c r="FP8" s="225">
        <v>110.74691009521484</v>
      </c>
      <c r="FQ8" s="225">
        <v>112.42881011962891</v>
      </c>
      <c r="FR8" s="225">
        <v>109.65005493164063</v>
      </c>
      <c r="FS8" s="225">
        <v>121.38231658935547</v>
      </c>
      <c r="FT8" s="225">
        <v>107.5728759765625</v>
      </c>
      <c r="FU8" s="225">
        <v>111.96735382080078</v>
      </c>
      <c r="FV8" s="225">
        <v>107.56167602539063</v>
      </c>
      <c r="FW8" s="225">
        <v>119.85527038574219</v>
      </c>
      <c r="FX8" s="225">
        <v>111.95680999755859</v>
      </c>
      <c r="FY8" s="225">
        <v>120.54989624023438</v>
      </c>
      <c r="FZ8" s="225">
        <v>110.98101806640625</v>
      </c>
      <c r="GA8" s="225">
        <v>110.38523864746094</v>
      </c>
      <c r="GB8" s="225">
        <v>111.90989685058594</v>
      </c>
      <c r="GC8" s="225">
        <v>111.92645263671875</v>
      </c>
      <c r="GD8" s="225">
        <v>112.09340667724609</v>
      </c>
      <c r="GE8" s="225">
        <v>111.88223266601563</v>
      </c>
      <c r="GF8" s="225">
        <v>111.98290252685547</v>
      </c>
      <c r="GG8" s="225">
        <v>112.00867462158203</v>
      </c>
      <c r="GH8" s="225">
        <v>111.86569976806641</v>
      </c>
      <c r="GI8" s="225">
        <v>111.81098937988281</v>
      </c>
      <c r="GJ8" s="225">
        <v>111.95595550537109</v>
      </c>
      <c r="GK8" s="225">
        <v>111.74592590332031</v>
      </c>
      <c r="GL8" s="225">
        <v>110.69869995117188</v>
      </c>
      <c r="GM8" s="225">
        <v>112.50177001953125</v>
      </c>
      <c r="GN8" s="225">
        <v>109.79009246826172</v>
      </c>
      <c r="GO8" s="225">
        <v>121.74564361572266</v>
      </c>
      <c r="GP8" s="225">
        <v>107.49508666992188</v>
      </c>
      <c r="GQ8" s="225">
        <v>112.28048706054688</v>
      </c>
      <c r="GR8" s="225">
        <v>107.76163482666016</v>
      </c>
      <c r="GS8" s="225">
        <v>119.99961090087891</v>
      </c>
      <c r="GT8" s="225">
        <v>111.68613433837891</v>
      </c>
      <c r="GU8" s="225">
        <v>121.32559204101563</v>
      </c>
      <c r="GV8" s="225">
        <v>110.91706085205078</v>
      </c>
      <c r="GW8" s="225">
        <v>110.38911437988281</v>
      </c>
      <c r="GX8" s="225">
        <v>111.8983154296875</v>
      </c>
      <c r="GY8" s="225">
        <v>111.89830780029297</v>
      </c>
    </row>
    <row r="9" spans="1:207" x14ac:dyDescent="0.25">
      <c r="A9" s="226">
        <v>42917</v>
      </c>
      <c r="B9" s="225">
        <v>7</v>
      </c>
      <c r="C9" s="225">
        <v>2017</v>
      </c>
      <c r="D9" s="225">
        <v>113.85530090332031</v>
      </c>
      <c r="E9" s="225">
        <v>113.217529296875</v>
      </c>
      <c r="F9" s="225">
        <v>113.86048889160156</v>
      </c>
      <c r="G9" s="225">
        <v>113.28738403320313</v>
      </c>
      <c r="H9" s="225">
        <v>113.48530578613281</v>
      </c>
      <c r="I9" s="225">
        <v>113.16803741455078</v>
      </c>
      <c r="J9" s="225">
        <v>113.71345520019531</v>
      </c>
      <c r="K9" s="225">
        <v>113.35190582275391</v>
      </c>
      <c r="L9" s="225">
        <v>114.05009460449219</v>
      </c>
      <c r="M9" s="225">
        <v>113.51761627197266</v>
      </c>
      <c r="N9" s="225">
        <v>113.77794647216797</v>
      </c>
      <c r="O9" s="225">
        <v>113.15245819091797</v>
      </c>
      <c r="P9" s="225">
        <v>114.08363342285156</v>
      </c>
      <c r="Q9" s="225">
        <v>113.58037567138672</v>
      </c>
      <c r="R9" s="225">
        <v>114.27597808837891</v>
      </c>
      <c r="S9" s="225">
        <v>113.35157775878906</v>
      </c>
      <c r="T9" s="225">
        <v>113.97200012207031</v>
      </c>
      <c r="U9" s="225">
        <v>113.23902130126953</v>
      </c>
      <c r="V9" s="225">
        <v>113.71173095703125</v>
      </c>
      <c r="W9" s="225">
        <v>113.42845916748047</v>
      </c>
      <c r="X9" s="225">
        <v>114.44170379638672</v>
      </c>
      <c r="Y9" s="225">
        <v>113.61680603027344</v>
      </c>
      <c r="Z9" s="225">
        <v>114.13541412353516</v>
      </c>
      <c r="AA9" s="225">
        <v>113.43836212158203</v>
      </c>
      <c r="AB9" s="225">
        <v>113.91668701171875</v>
      </c>
      <c r="AC9" s="225">
        <v>113.67596435546875</v>
      </c>
      <c r="AD9" s="225">
        <v>114.55339813232422</v>
      </c>
      <c r="AE9" s="225">
        <v>113.54286193847656</v>
      </c>
      <c r="AF9" s="225">
        <v>114.11854553222656</v>
      </c>
      <c r="AG9" s="225">
        <v>113.32258605957031</v>
      </c>
      <c r="AH9" s="225">
        <v>114.00608825683594</v>
      </c>
      <c r="AI9" s="225">
        <v>113.60843658447266</v>
      </c>
      <c r="AJ9" s="225">
        <v>114.70622253417969</v>
      </c>
      <c r="AK9" s="225">
        <v>113.48519897460938</v>
      </c>
      <c r="AL9" s="225">
        <v>114.13799285888672</v>
      </c>
      <c r="AM9" s="225">
        <v>113.36297607421875</v>
      </c>
      <c r="AN9" s="225">
        <v>113.63480377197266</v>
      </c>
      <c r="AO9" s="225">
        <v>113.77318572998047</v>
      </c>
      <c r="AP9" s="225">
        <v>114.71012115478516</v>
      </c>
      <c r="AQ9" s="225">
        <v>113.64347076416016</v>
      </c>
      <c r="AR9" s="225">
        <v>114.19976043701172</v>
      </c>
      <c r="AS9" s="225">
        <v>113.47833251953125</v>
      </c>
      <c r="AT9" s="225">
        <v>113.81767272949219</v>
      </c>
      <c r="AU9" s="225">
        <v>113.53321838378906</v>
      </c>
      <c r="AV9" s="225">
        <v>114.96692657470703</v>
      </c>
      <c r="AW9" s="225">
        <v>113.74530029296875</v>
      </c>
      <c r="AX9" s="225">
        <v>114.15845489501953</v>
      </c>
      <c r="AY9" s="225">
        <v>113.81296539306641</v>
      </c>
      <c r="AZ9" s="225">
        <v>114.05481719970703</v>
      </c>
      <c r="BA9" s="225">
        <v>113.88331604003906</v>
      </c>
      <c r="BB9" s="225">
        <v>114.90625762939453</v>
      </c>
      <c r="BC9" s="225">
        <v>114.14110565185547</v>
      </c>
      <c r="BD9" s="225">
        <v>114.43871307373047</v>
      </c>
      <c r="BE9" s="225">
        <v>113.94441986083984</v>
      </c>
      <c r="BF9" s="225">
        <v>113.8770751953125</v>
      </c>
      <c r="BG9" s="225">
        <v>113.73747253417969</v>
      </c>
      <c r="BH9" s="225">
        <v>114.77076721191406</v>
      </c>
      <c r="BI9" s="225">
        <v>113.00032043457031</v>
      </c>
      <c r="BJ9" s="225">
        <v>114.41453552246094</v>
      </c>
      <c r="BK9" s="225">
        <v>114.19710540771484</v>
      </c>
      <c r="BL9" s="225">
        <v>111.88762664794922</v>
      </c>
      <c r="BM9" s="225">
        <v>115.80906677246094</v>
      </c>
      <c r="BN9" s="225">
        <v>108.65608978271484</v>
      </c>
      <c r="BO9" s="225">
        <v>125.07886505126953</v>
      </c>
      <c r="BP9" s="225">
        <v>109.9383544921875</v>
      </c>
      <c r="BQ9" s="225">
        <v>116.17973327636719</v>
      </c>
      <c r="BR9" s="225">
        <v>110.42564392089844</v>
      </c>
      <c r="BS9" s="225">
        <v>121.28269958496094</v>
      </c>
      <c r="BT9" s="225">
        <v>115.2176513671875</v>
      </c>
      <c r="BU9" s="225">
        <v>123.73434448242188</v>
      </c>
      <c r="BV9" s="225">
        <v>113.54531097412109</v>
      </c>
      <c r="BW9" s="225">
        <v>111.86551666259766</v>
      </c>
      <c r="BX9" s="225">
        <v>111.90562438964844</v>
      </c>
      <c r="BY9" s="225">
        <v>115.78314971923828</v>
      </c>
      <c r="BZ9" s="225">
        <v>108.66038513183594</v>
      </c>
      <c r="CA9" s="225">
        <v>125.07728576660156</v>
      </c>
      <c r="CB9" s="225">
        <v>109.96169281005859</v>
      </c>
      <c r="CC9" s="225">
        <v>116.34145355224609</v>
      </c>
      <c r="CD9" s="225">
        <v>110.50026702880859</v>
      </c>
      <c r="CE9" s="225">
        <v>121.21192932128906</v>
      </c>
      <c r="CF9" s="225">
        <v>115.385986328125</v>
      </c>
      <c r="CG9" s="225">
        <v>124.13405609130859</v>
      </c>
      <c r="CH9" s="225">
        <v>113.42379760742188</v>
      </c>
      <c r="CI9" s="225">
        <v>111.81432342529297</v>
      </c>
      <c r="CJ9" s="225">
        <v>111.95061492919922</v>
      </c>
      <c r="CK9" s="225">
        <v>115.673828125</v>
      </c>
      <c r="CL9" s="225">
        <v>108.55570220947266</v>
      </c>
      <c r="CM9" s="225">
        <v>124.65708923339844</v>
      </c>
      <c r="CN9" s="225">
        <v>109.99203491210938</v>
      </c>
      <c r="CO9" s="225">
        <v>116.12651062011719</v>
      </c>
      <c r="CP9" s="225">
        <v>110.45642852783203</v>
      </c>
      <c r="CQ9" s="225">
        <v>121.23542785644531</v>
      </c>
      <c r="CR9" s="225">
        <v>115.42520904541016</v>
      </c>
      <c r="CS9" s="225">
        <v>122.75491333007813</v>
      </c>
      <c r="CT9" s="225">
        <v>113.47780609130859</v>
      </c>
      <c r="CU9" s="225">
        <v>111.77295684814453</v>
      </c>
      <c r="CV9" s="225">
        <v>111.94340515136719</v>
      </c>
      <c r="CW9" s="225">
        <v>115.8814697265625</v>
      </c>
      <c r="CX9" s="225">
        <v>108.63576507568359</v>
      </c>
      <c r="CY9" s="225">
        <v>124.64266204833984</v>
      </c>
      <c r="CZ9" s="225">
        <v>110.06582641601563</v>
      </c>
      <c r="DA9" s="225">
        <v>116.28421783447266</v>
      </c>
      <c r="DB9" s="225">
        <v>110.20627593994141</v>
      </c>
      <c r="DC9" s="225">
        <v>121.155029296875</v>
      </c>
      <c r="DD9" s="225">
        <v>115.55506896972656</v>
      </c>
      <c r="DE9" s="225">
        <v>122.85063171386719</v>
      </c>
      <c r="DF9" s="225">
        <v>113.67381286621094</v>
      </c>
      <c r="DG9" s="225">
        <v>111.85060119628906</v>
      </c>
      <c r="DH9" s="225">
        <v>111.98342895507813</v>
      </c>
      <c r="DI9" s="225">
        <v>115.7894287109375</v>
      </c>
      <c r="DJ9" s="225">
        <v>108.73486328125</v>
      </c>
      <c r="DK9" s="225">
        <v>124.00093078613281</v>
      </c>
      <c r="DL9" s="225">
        <v>110.05860137939453</v>
      </c>
      <c r="DM9" s="225">
        <v>116.33496856689453</v>
      </c>
      <c r="DN9" s="225">
        <v>110.34976196289063</v>
      </c>
      <c r="DO9" s="225">
        <v>121.26164245605469</v>
      </c>
      <c r="DP9" s="225">
        <v>115.47946929931641</v>
      </c>
      <c r="DQ9" s="225">
        <v>123.54217529296875</v>
      </c>
      <c r="DR9" s="225">
        <v>113.77756500244141</v>
      </c>
      <c r="DS9" s="225">
        <v>111.81129455566406</v>
      </c>
      <c r="DT9" s="225">
        <v>111.90375518798828</v>
      </c>
      <c r="DU9" s="225">
        <v>115.78355407714844</v>
      </c>
      <c r="DV9" s="225">
        <v>108.64103698730469</v>
      </c>
      <c r="DW9" s="225">
        <v>124.13966369628906</v>
      </c>
      <c r="DX9" s="225">
        <v>110.05581665039063</v>
      </c>
      <c r="DY9" s="225">
        <v>116.3052978515625</v>
      </c>
      <c r="DZ9" s="225">
        <v>110.2650146484375</v>
      </c>
      <c r="EA9" s="225">
        <v>121.15746307373047</v>
      </c>
      <c r="EB9" s="225">
        <v>115.64712524414063</v>
      </c>
      <c r="EC9" s="225">
        <v>122.17274475097656</v>
      </c>
      <c r="ED9" s="225">
        <v>113.70558929443359</v>
      </c>
      <c r="EE9" s="225">
        <v>111.81584167480469</v>
      </c>
      <c r="EF9" s="225">
        <v>111.89788055419922</v>
      </c>
      <c r="EG9" s="225">
        <v>115.82878112792969</v>
      </c>
      <c r="EH9" s="225">
        <v>108.51204681396484</v>
      </c>
      <c r="EI9" s="225">
        <v>124.07404327392578</v>
      </c>
      <c r="EJ9" s="225">
        <v>110.03466796875</v>
      </c>
      <c r="EK9" s="225">
        <v>116.16329956054688</v>
      </c>
      <c r="EL9" s="225">
        <v>110.03525543212891</v>
      </c>
      <c r="EM9" s="225">
        <v>121.04254913330078</v>
      </c>
      <c r="EN9" s="225">
        <v>115.67279815673828</v>
      </c>
      <c r="EO9" s="225">
        <v>122.81337738037109</v>
      </c>
      <c r="EP9" s="225">
        <v>113.71822357177734</v>
      </c>
      <c r="EQ9" s="225">
        <v>111.82177734375</v>
      </c>
      <c r="ER9" s="225">
        <v>111.95478057861328</v>
      </c>
      <c r="ES9" s="225">
        <v>115.84892272949219</v>
      </c>
      <c r="ET9" s="225">
        <v>108.52306365966797</v>
      </c>
      <c r="EU9" s="225">
        <v>123.91297149658203</v>
      </c>
      <c r="EV9" s="225">
        <v>110.0849609375</v>
      </c>
      <c r="EW9" s="225">
        <v>115.95126342773438</v>
      </c>
      <c r="EX9" s="225">
        <v>110.06919097900391</v>
      </c>
      <c r="EY9" s="225">
        <v>121.08661651611328</v>
      </c>
      <c r="EZ9" s="225">
        <v>115.76486968994141</v>
      </c>
      <c r="FA9" s="225">
        <v>122.26387023925781</v>
      </c>
      <c r="FB9" s="225">
        <v>113.7738037109375</v>
      </c>
      <c r="FC9" s="225">
        <v>111.90543365478516</v>
      </c>
      <c r="FD9" s="225">
        <v>111.9761962890625</v>
      </c>
      <c r="FE9" s="225">
        <v>115.88227081298828</v>
      </c>
      <c r="FF9" s="225">
        <v>108.64131927490234</v>
      </c>
      <c r="FG9" s="225">
        <v>123.70957946777344</v>
      </c>
      <c r="FH9" s="225">
        <v>110.12245941162109</v>
      </c>
      <c r="FI9" s="225">
        <v>115.98957061767578</v>
      </c>
      <c r="FJ9" s="225">
        <v>110.04883575439453</v>
      </c>
      <c r="FK9" s="225">
        <v>121.09267425537109</v>
      </c>
      <c r="FL9" s="225">
        <v>115.82357025146484</v>
      </c>
      <c r="FM9" s="225">
        <v>121.69662475585938</v>
      </c>
      <c r="FN9" s="225">
        <v>113.88970184326172</v>
      </c>
      <c r="FO9" s="225">
        <v>111.87343597412109</v>
      </c>
      <c r="FP9" s="225">
        <v>112.01547241210938</v>
      </c>
      <c r="FQ9" s="225">
        <v>115.82869720458984</v>
      </c>
      <c r="FR9" s="225">
        <v>108.24948883056641</v>
      </c>
      <c r="FS9" s="225">
        <v>123.99661254882813</v>
      </c>
      <c r="FT9" s="225">
        <v>110.16863250732422</v>
      </c>
      <c r="FU9" s="225">
        <v>115.76422119140625</v>
      </c>
      <c r="FV9" s="225">
        <v>109.75240325927734</v>
      </c>
      <c r="FW9" s="225">
        <v>120.91194152832031</v>
      </c>
      <c r="FX9" s="225">
        <v>115.94339752197266</v>
      </c>
      <c r="FY9" s="225">
        <v>121.44947052001953</v>
      </c>
      <c r="FZ9" s="225">
        <v>113.86814117431641</v>
      </c>
      <c r="GA9" s="225">
        <v>111.87983703613281</v>
      </c>
      <c r="GB9" s="225">
        <v>113.54232788085938</v>
      </c>
      <c r="GC9" s="225">
        <v>113.61556243896484</v>
      </c>
      <c r="GD9" s="225">
        <v>113.858154296875</v>
      </c>
      <c r="GE9" s="225">
        <v>113.70517730712891</v>
      </c>
      <c r="GF9" s="225">
        <v>113.86012268066406</v>
      </c>
      <c r="GG9" s="225">
        <v>113.87364959716797</v>
      </c>
      <c r="GH9" s="225">
        <v>113.78647613525391</v>
      </c>
      <c r="GI9" s="225">
        <v>113.79155731201172</v>
      </c>
      <c r="GJ9" s="225">
        <v>114.03762817382813</v>
      </c>
      <c r="GK9" s="225">
        <v>113.9049072265625</v>
      </c>
      <c r="GL9" s="225">
        <v>111.94377136230469</v>
      </c>
      <c r="GM9" s="225">
        <v>115.81889343261719</v>
      </c>
      <c r="GN9" s="225">
        <v>108.55394744873047</v>
      </c>
      <c r="GO9" s="225">
        <v>124.19557189941406</v>
      </c>
      <c r="GP9" s="225">
        <v>110.08528900146484</v>
      </c>
      <c r="GQ9" s="225">
        <v>116.05193328857422</v>
      </c>
      <c r="GR9" s="225">
        <v>110.10426330566406</v>
      </c>
      <c r="GS9" s="225">
        <v>121.11514282226563</v>
      </c>
      <c r="GT9" s="225">
        <v>115.68686676025391</v>
      </c>
      <c r="GU9" s="225">
        <v>122.29196929931641</v>
      </c>
      <c r="GV9" s="225">
        <v>113.75749206542969</v>
      </c>
      <c r="GW9" s="225">
        <v>111.85124206542969</v>
      </c>
      <c r="GX9" s="225">
        <v>113.83236694335938</v>
      </c>
      <c r="GY9" s="225">
        <v>113.83235931396484</v>
      </c>
    </row>
    <row r="10" spans="1:207" x14ac:dyDescent="0.25">
      <c r="A10" s="226">
        <v>42948</v>
      </c>
      <c r="B10" s="225">
        <v>8</v>
      </c>
      <c r="C10" s="225">
        <v>2017</v>
      </c>
      <c r="D10" s="225">
        <v>115.66705322265625</v>
      </c>
      <c r="E10" s="225">
        <v>114.78810882568359</v>
      </c>
      <c r="F10" s="225">
        <v>115.28199768066406</v>
      </c>
      <c r="G10" s="225">
        <v>114.62978363037109</v>
      </c>
      <c r="H10" s="225">
        <v>115.16047668457031</v>
      </c>
      <c r="I10" s="225">
        <v>115.15987396240234</v>
      </c>
      <c r="J10" s="225">
        <v>115.46144104003906</v>
      </c>
      <c r="K10" s="225">
        <v>114.93164825439453</v>
      </c>
      <c r="L10" s="225">
        <v>115.46673583984375</v>
      </c>
      <c r="M10" s="225">
        <v>114.87823486328125</v>
      </c>
      <c r="N10" s="225">
        <v>115.41377258300781</v>
      </c>
      <c r="O10" s="225">
        <v>115.14580535888672</v>
      </c>
      <c r="P10" s="225">
        <v>115.86652374267578</v>
      </c>
      <c r="Q10" s="225">
        <v>115.119384765625</v>
      </c>
      <c r="R10" s="225">
        <v>115.73432159423828</v>
      </c>
      <c r="S10" s="225">
        <v>114.63779449462891</v>
      </c>
      <c r="T10" s="225">
        <v>115.59798431396484</v>
      </c>
      <c r="U10" s="225">
        <v>115.22283172607422</v>
      </c>
      <c r="V10" s="225">
        <v>115.39973449707031</v>
      </c>
      <c r="W10" s="225">
        <v>114.89389038085938</v>
      </c>
      <c r="X10" s="225">
        <v>115.90924072265625</v>
      </c>
      <c r="Y10" s="225">
        <v>114.9447021484375</v>
      </c>
      <c r="Z10" s="225">
        <v>115.73632049560547</v>
      </c>
      <c r="AA10" s="225">
        <v>115.41066741943359</v>
      </c>
      <c r="AB10" s="225">
        <v>115.66269683837891</v>
      </c>
      <c r="AC10" s="225">
        <v>115.18592834472656</v>
      </c>
      <c r="AD10" s="225">
        <v>116.05598449707031</v>
      </c>
      <c r="AE10" s="225">
        <v>114.88607025146484</v>
      </c>
      <c r="AF10" s="225">
        <v>115.72561645507813</v>
      </c>
      <c r="AG10" s="225">
        <v>115.28945159912109</v>
      </c>
      <c r="AH10" s="225">
        <v>115.72909545898438</v>
      </c>
      <c r="AI10" s="225">
        <v>115.11360931396484</v>
      </c>
      <c r="AJ10" s="225">
        <v>116.18614959716797</v>
      </c>
      <c r="AK10" s="225">
        <v>114.76996612548828</v>
      </c>
      <c r="AL10" s="225">
        <v>115.71586608886719</v>
      </c>
      <c r="AM10" s="225">
        <v>115.27463531494141</v>
      </c>
      <c r="AN10" s="225">
        <v>115.29743194580078</v>
      </c>
      <c r="AO10" s="225">
        <v>115.30003356933594</v>
      </c>
      <c r="AP10" s="225">
        <v>116.17778015136719</v>
      </c>
      <c r="AQ10" s="225">
        <v>115.0107421875</v>
      </c>
      <c r="AR10" s="225">
        <v>115.71522521972656</v>
      </c>
      <c r="AS10" s="225">
        <v>115.40953826904297</v>
      </c>
      <c r="AT10" s="225">
        <v>115.52447509765625</v>
      </c>
      <c r="AU10" s="225">
        <v>114.9609375</v>
      </c>
      <c r="AV10" s="225">
        <v>116.43447875976563</v>
      </c>
      <c r="AW10" s="225">
        <v>115.04500579833984</v>
      </c>
      <c r="AX10" s="225">
        <v>115.64787292480469</v>
      </c>
      <c r="AY10" s="225">
        <v>115.73368835449219</v>
      </c>
      <c r="AZ10" s="225">
        <v>115.77906036376953</v>
      </c>
      <c r="BA10" s="225">
        <v>115.31999969482422</v>
      </c>
      <c r="BB10" s="225">
        <v>116.36321258544922</v>
      </c>
      <c r="BC10" s="225">
        <v>115.48057556152344</v>
      </c>
      <c r="BD10" s="225">
        <v>115.94561767578125</v>
      </c>
      <c r="BE10" s="225">
        <v>115.86274719238281</v>
      </c>
      <c r="BF10" s="225">
        <v>115.50792694091797</v>
      </c>
      <c r="BG10" s="225">
        <v>115.09611511230469</v>
      </c>
      <c r="BH10" s="225">
        <v>116.23922729492188</v>
      </c>
      <c r="BI10" s="225">
        <v>114.05893707275391</v>
      </c>
      <c r="BJ10" s="225">
        <v>115.85100555419922</v>
      </c>
      <c r="BK10" s="225">
        <v>116.10512542724609</v>
      </c>
      <c r="BL10" s="225">
        <v>114.01351928710938</v>
      </c>
      <c r="BM10" s="225">
        <v>117.41269683837891</v>
      </c>
      <c r="BN10" s="225">
        <v>107.99556732177734</v>
      </c>
      <c r="BO10" s="225">
        <v>127.62354278564453</v>
      </c>
      <c r="BP10" s="225">
        <v>110.85186767578125</v>
      </c>
      <c r="BQ10" s="225">
        <v>119.02085113525391</v>
      </c>
      <c r="BR10" s="225">
        <v>111.57244110107422</v>
      </c>
      <c r="BS10" s="225">
        <v>123.08029937744141</v>
      </c>
      <c r="BT10" s="225">
        <v>116.5692138671875</v>
      </c>
      <c r="BU10" s="225">
        <v>125.97893524169922</v>
      </c>
      <c r="BV10" s="225">
        <v>114.37899017333984</v>
      </c>
      <c r="BW10" s="225">
        <v>113.77849578857422</v>
      </c>
      <c r="BX10" s="225">
        <v>114.08775329589844</v>
      </c>
      <c r="BY10" s="225">
        <v>117.40402984619141</v>
      </c>
      <c r="BZ10" s="225">
        <v>108.08010864257813</v>
      </c>
      <c r="CA10" s="225">
        <v>127.59278106689453</v>
      </c>
      <c r="CB10" s="225">
        <v>110.93614196777344</v>
      </c>
      <c r="CC10" s="225">
        <v>119.14369964599609</v>
      </c>
      <c r="CD10" s="225">
        <v>111.67485809326172</v>
      </c>
      <c r="CE10" s="225">
        <v>123.0234375</v>
      </c>
      <c r="CF10" s="225">
        <v>116.52355194091797</v>
      </c>
      <c r="CG10" s="225">
        <v>126.43806457519531</v>
      </c>
      <c r="CH10" s="225">
        <v>114.29833221435547</v>
      </c>
      <c r="CI10" s="225">
        <v>113.71540832519531</v>
      </c>
      <c r="CJ10" s="225">
        <v>114.17897796630859</v>
      </c>
      <c r="CK10" s="225">
        <v>117.26142120361328</v>
      </c>
      <c r="CL10" s="225">
        <v>107.931640625</v>
      </c>
      <c r="CM10" s="225">
        <v>127.25670623779297</v>
      </c>
      <c r="CN10" s="225">
        <v>110.98143005371094</v>
      </c>
      <c r="CO10" s="225">
        <v>119.00161743164063</v>
      </c>
      <c r="CP10" s="225">
        <v>111.61087036132813</v>
      </c>
      <c r="CQ10" s="225">
        <v>123.05606842041016</v>
      </c>
      <c r="CR10" s="225">
        <v>116.47205352783203</v>
      </c>
      <c r="CS10" s="225">
        <v>124.96530151367188</v>
      </c>
      <c r="CT10" s="225">
        <v>114.33989715576172</v>
      </c>
      <c r="CU10" s="225">
        <v>113.57845306396484</v>
      </c>
      <c r="CV10" s="225">
        <v>114.20954895019531</v>
      </c>
      <c r="CW10" s="225">
        <v>117.40982818603516</v>
      </c>
      <c r="CX10" s="225">
        <v>108.02485656738281</v>
      </c>
      <c r="CY10" s="225">
        <v>127.29371643066406</v>
      </c>
      <c r="CZ10" s="225">
        <v>111.0780029296875</v>
      </c>
      <c r="DA10" s="225">
        <v>119.10718536376953</v>
      </c>
      <c r="DB10" s="225">
        <v>111.37789154052734</v>
      </c>
      <c r="DC10" s="225">
        <v>122.98140716552734</v>
      </c>
      <c r="DD10" s="225">
        <v>116.47085571289063</v>
      </c>
      <c r="DE10" s="225">
        <v>125.04396820068359</v>
      </c>
      <c r="DF10" s="225">
        <v>114.50650024414063</v>
      </c>
      <c r="DG10" s="225">
        <v>113.64360809326172</v>
      </c>
      <c r="DH10" s="225">
        <v>114.29436492919922</v>
      </c>
      <c r="DI10" s="225">
        <v>117.29775238037109</v>
      </c>
      <c r="DJ10" s="225">
        <v>108.06903839111328</v>
      </c>
      <c r="DK10" s="225">
        <v>126.61408233642578</v>
      </c>
      <c r="DL10" s="225">
        <v>111.09552001953125</v>
      </c>
      <c r="DM10" s="225">
        <v>119.16755676269531</v>
      </c>
      <c r="DN10" s="225">
        <v>111.52034759521484</v>
      </c>
      <c r="DO10" s="225">
        <v>123.05450439453125</v>
      </c>
      <c r="DP10" s="225">
        <v>116.36815643310547</v>
      </c>
      <c r="DQ10" s="225">
        <v>125.81979370117188</v>
      </c>
      <c r="DR10" s="225">
        <v>114.59151458740234</v>
      </c>
      <c r="DS10" s="225">
        <v>113.55855560302734</v>
      </c>
      <c r="DT10" s="225">
        <v>114.215576171875</v>
      </c>
      <c r="DU10" s="225">
        <v>117.30922698974609</v>
      </c>
      <c r="DV10" s="225">
        <v>108.04661560058594</v>
      </c>
      <c r="DW10" s="225">
        <v>126.79396820068359</v>
      </c>
      <c r="DX10" s="225">
        <v>111.1190185546875</v>
      </c>
      <c r="DY10" s="225">
        <v>119.13134765625</v>
      </c>
      <c r="DZ10" s="225">
        <v>111.45128631591797</v>
      </c>
      <c r="EA10" s="225">
        <v>122.99571990966797</v>
      </c>
      <c r="EB10" s="225">
        <v>116.48795318603516</v>
      </c>
      <c r="EC10" s="225">
        <v>124.31849670410156</v>
      </c>
      <c r="ED10" s="225">
        <v>114.56301879882813</v>
      </c>
      <c r="EE10" s="225">
        <v>113.56195068359375</v>
      </c>
      <c r="EF10" s="225">
        <v>114.21430206298828</v>
      </c>
      <c r="EG10" s="225">
        <v>117.32379913330078</v>
      </c>
      <c r="EH10" s="225">
        <v>107.96150970458984</v>
      </c>
      <c r="EI10" s="225">
        <v>126.73398590087891</v>
      </c>
      <c r="EJ10" s="225">
        <v>111.07416534423828</v>
      </c>
      <c r="EK10" s="225">
        <v>119.05461883544922</v>
      </c>
      <c r="EL10" s="225">
        <v>111.22198486328125</v>
      </c>
      <c r="EM10" s="225">
        <v>122.88373565673828</v>
      </c>
      <c r="EN10" s="225">
        <v>116.45861053466797</v>
      </c>
      <c r="EO10" s="225">
        <v>125.09862518310547</v>
      </c>
      <c r="EP10" s="225">
        <v>114.58138275146484</v>
      </c>
      <c r="EQ10" s="225">
        <v>113.57697296142578</v>
      </c>
      <c r="ER10" s="225">
        <v>114.31142425537109</v>
      </c>
      <c r="ES10" s="225">
        <v>117.34244537353516</v>
      </c>
      <c r="ET10" s="225">
        <v>107.92393493652344</v>
      </c>
      <c r="EU10" s="225">
        <v>126.65831756591797</v>
      </c>
      <c r="EV10" s="225">
        <v>111.15969848632813</v>
      </c>
      <c r="EW10" s="225">
        <v>118.91902160644531</v>
      </c>
      <c r="EX10" s="225">
        <v>111.26528930664063</v>
      </c>
      <c r="EY10" s="225">
        <v>122.88381195068359</v>
      </c>
      <c r="EZ10" s="225">
        <v>116.46153259277344</v>
      </c>
      <c r="FA10" s="225">
        <v>124.3941650390625</v>
      </c>
      <c r="FB10" s="225">
        <v>114.62245941162109</v>
      </c>
      <c r="FC10" s="225">
        <v>113.65032958984375</v>
      </c>
      <c r="FD10" s="225">
        <v>114.34786224365234</v>
      </c>
      <c r="FE10" s="225">
        <v>117.32893371582031</v>
      </c>
      <c r="FF10" s="225">
        <v>108.0806884765625</v>
      </c>
      <c r="FG10" s="225">
        <v>126.45780944824219</v>
      </c>
      <c r="FH10" s="225">
        <v>111.19797515869141</v>
      </c>
      <c r="FI10" s="225">
        <v>118.96633148193359</v>
      </c>
      <c r="FJ10" s="225">
        <v>111.27553558349609</v>
      </c>
      <c r="FK10" s="225">
        <v>122.90656280517578</v>
      </c>
      <c r="FL10" s="225">
        <v>116.44023895263672</v>
      </c>
      <c r="FM10" s="225">
        <v>123.91193389892578</v>
      </c>
      <c r="FN10" s="225">
        <v>114.71408081054688</v>
      </c>
      <c r="FO10" s="225">
        <v>113.58444213867188</v>
      </c>
      <c r="FP10" s="225">
        <v>114.38613128662109</v>
      </c>
      <c r="FQ10" s="225">
        <v>117.30764007568359</v>
      </c>
      <c r="FR10" s="225">
        <v>107.70619964599609</v>
      </c>
      <c r="FS10" s="225">
        <v>126.88319396972656</v>
      </c>
      <c r="FT10" s="225">
        <v>111.24973297119141</v>
      </c>
      <c r="FU10" s="225">
        <v>118.80741882324219</v>
      </c>
      <c r="FV10" s="225">
        <v>110.97572326660156</v>
      </c>
      <c r="FW10" s="225">
        <v>122.81528472900391</v>
      </c>
      <c r="FX10" s="225">
        <v>116.48625946044922</v>
      </c>
      <c r="FY10" s="225">
        <v>123.42141723632813</v>
      </c>
      <c r="FZ10" s="225">
        <v>114.77469635009766</v>
      </c>
      <c r="GA10" s="225">
        <v>113.59114074707031</v>
      </c>
      <c r="GB10" s="225">
        <v>115.15065002441406</v>
      </c>
      <c r="GC10" s="225">
        <v>115.22452545166016</v>
      </c>
      <c r="GD10" s="225">
        <v>115.48074340820313</v>
      </c>
      <c r="GE10" s="225">
        <v>115.28363800048828</v>
      </c>
      <c r="GF10" s="225">
        <v>115.47391510009766</v>
      </c>
      <c r="GG10" s="225">
        <v>115.48494720458984</v>
      </c>
      <c r="GH10" s="225">
        <v>115.38714599609375</v>
      </c>
      <c r="GI10" s="225">
        <v>115.37896728515625</v>
      </c>
      <c r="GJ10" s="225">
        <v>115.64688873291016</v>
      </c>
      <c r="GK10" s="225">
        <v>115.46614837646484</v>
      </c>
      <c r="GL10" s="225">
        <v>114.23380279541016</v>
      </c>
      <c r="GM10" s="225">
        <v>117.33526611328125</v>
      </c>
      <c r="GN10" s="225">
        <v>107.96308898925781</v>
      </c>
      <c r="GO10" s="225">
        <v>126.89474487304688</v>
      </c>
      <c r="GP10" s="225">
        <v>111.13450622558594</v>
      </c>
      <c r="GQ10" s="225">
        <v>118.98265075683594</v>
      </c>
      <c r="GR10" s="225">
        <v>111.29925537109375</v>
      </c>
      <c r="GS10" s="225">
        <v>122.94519805908203</v>
      </c>
      <c r="GT10" s="225">
        <v>116.46917724609375</v>
      </c>
      <c r="GU10" s="225">
        <v>124.45167541503906</v>
      </c>
      <c r="GV10" s="225">
        <v>114.61578369140625</v>
      </c>
      <c r="GW10" s="225">
        <v>113.60847473144531</v>
      </c>
      <c r="GX10" s="225">
        <v>115.42844390869141</v>
      </c>
      <c r="GY10" s="225">
        <v>115.42843627929688</v>
      </c>
    </row>
    <row r="11" spans="1:207" x14ac:dyDescent="0.25">
      <c r="A11" s="226">
        <v>42979</v>
      </c>
      <c r="B11" s="225">
        <v>9</v>
      </c>
      <c r="C11" s="225">
        <v>2017</v>
      </c>
      <c r="D11" s="225">
        <v>118.06793975830078</v>
      </c>
      <c r="E11" s="225">
        <v>116.97536468505859</v>
      </c>
      <c r="F11" s="225">
        <v>117.49433898925781</v>
      </c>
      <c r="G11" s="225">
        <v>116.16960906982422</v>
      </c>
      <c r="H11" s="225">
        <v>117.2021484375</v>
      </c>
      <c r="I11" s="225">
        <v>116.62003326416016</v>
      </c>
      <c r="J11" s="225">
        <v>117.89884948730469</v>
      </c>
      <c r="K11" s="225">
        <v>117.15655517578125</v>
      </c>
      <c r="L11" s="225">
        <v>117.60580444335938</v>
      </c>
      <c r="M11" s="225">
        <v>116.40188598632813</v>
      </c>
      <c r="N11" s="225">
        <v>117.47735595703125</v>
      </c>
      <c r="O11" s="225">
        <v>116.5843505859375</v>
      </c>
      <c r="P11" s="225">
        <v>118.32405853271484</v>
      </c>
      <c r="Q11" s="225">
        <v>117.36663055419922</v>
      </c>
      <c r="R11" s="225">
        <v>117.81784820556641</v>
      </c>
      <c r="S11" s="225">
        <v>116.07064819335938</v>
      </c>
      <c r="T11" s="225">
        <v>117.6002197265625</v>
      </c>
      <c r="U11" s="225">
        <v>116.67971801757813</v>
      </c>
      <c r="V11" s="225">
        <v>117.70926666259766</v>
      </c>
      <c r="W11" s="225">
        <v>117.08114624023438</v>
      </c>
      <c r="X11" s="225">
        <v>117.96343231201172</v>
      </c>
      <c r="Y11" s="225">
        <v>116.40692138671875</v>
      </c>
      <c r="Z11" s="225">
        <v>117.75796508789063</v>
      </c>
      <c r="AA11" s="225">
        <v>116.90981292724609</v>
      </c>
      <c r="AB11" s="225">
        <v>118.04338073730469</v>
      </c>
      <c r="AC11" s="225">
        <v>117.43362426757813</v>
      </c>
      <c r="AD11" s="225">
        <v>118.07404327392578</v>
      </c>
      <c r="AE11" s="225">
        <v>116.2861328125</v>
      </c>
      <c r="AF11" s="225">
        <v>117.73773193359375</v>
      </c>
      <c r="AG11" s="225">
        <v>116.84786224365234</v>
      </c>
      <c r="AH11" s="225">
        <v>118.18650817871094</v>
      </c>
      <c r="AI11" s="225">
        <v>117.35291290283203</v>
      </c>
      <c r="AJ11" s="225">
        <v>118.17423248291016</v>
      </c>
      <c r="AK11" s="225">
        <v>116.24971771240234</v>
      </c>
      <c r="AL11" s="225">
        <v>117.74542999267578</v>
      </c>
      <c r="AM11" s="225">
        <v>116.79674530029297</v>
      </c>
      <c r="AN11" s="225">
        <v>117.69049072265625</v>
      </c>
      <c r="AO11" s="225">
        <v>117.56479644775391</v>
      </c>
      <c r="AP11" s="225">
        <v>118.12403869628906</v>
      </c>
      <c r="AQ11" s="225">
        <v>116.40113830566406</v>
      </c>
      <c r="AR11" s="225">
        <v>117.67905426025391</v>
      </c>
      <c r="AS11" s="225">
        <v>116.86759948730469</v>
      </c>
      <c r="AT11" s="225">
        <v>117.93540191650391</v>
      </c>
      <c r="AU11" s="225">
        <v>117.13710784912109</v>
      </c>
      <c r="AV11" s="225">
        <v>118.2979736328125</v>
      </c>
      <c r="AW11" s="225">
        <v>116.45477294921875</v>
      </c>
      <c r="AX11" s="225">
        <v>117.60922241210938</v>
      </c>
      <c r="AY11" s="225">
        <v>117.32608795166016</v>
      </c>
      <c r="AZ11" s="225">
        <v>118.17406463623047</v>
      </c>
      <c r="BA11" s="225">
        <v>117.57295989990234</v>
      </c>
      <c r="BB11" s="225">
        <v>118.16474151611328</v>
      </c>
      <c r="BC11" s="225">
        <v>116.82968139648438</v>
      </c>
      <c r="BD11" s="225">
        <v>117.96184539794922</v>
      </c>
      <c r="BE11" s="225">
        <v>117.37961578369141</v>
      </c>
      <c r="BF11" s="225">
        <v>117.85468292236328</v>
      </c>
      <c r="BG11" s="225">
        <v>117.30897521972656</v>
      </c>
      <c r="BH11" s="225">
        <v>117.98326110839844</v>
      </c>
      <c r="BI11" s="225">
        <v>115.3892822265625</v>
      </c>
      <c r="BJ11" s="225">
        <v>117.76595306396484</v>
      </c>
      <c r="BK11" s="225">
        <v>117.64047241210938</v>
      </c>
      <c r="BL11" s="225">
        <v>116.16947174072266</v>
      </c>
      <c r="BM11" s="225">
        <v>118.24253845214844</v>
      </c>
      <c r="BN11" s="225">
        <v>111.3055419921875</v>
      </c>
      <c r="BO11" s="225">
        <v>129.94151306152344</v>
      </c>
      <c r="BP11" s="225">
        <v>111.97245788574219</v>
      </c>
      <c r="BQ11" s="225">
        <v>121.78563690185547</v>
      </c>
      <c r="BR11" s="225">
        <v>112.46229553222656</v>
      </c>
      <c r="BS11" s="225">
        <v>124.31231689453125</v>
      </c>
      <c r="BT11" s="225">
        <v>119.33724212646484</v>
      </c>
      <c r="BU11" s="225">
        <v>130.68759155273438</v>
      </c>
      <c r="BV11" s="225">
        <v>115.97235870361328</v>
      </c>
      <c r="BW11" s="225">
        <v>115.53038024902344</v>
      </c>
      <c r="BX11" s="225">
        <v>116.23661804199219</v>
      </c>
      <c r="BY11" s="225">
        <v>118.22969055175781</v>
      </c>
      <c r="BZ11" s="225">
        <v>111.41008758544922</v>
      </c>
      <c r="CA11" s="225">
        <v>130.09423828125</v>
      </c>
      <c r="CB11" s="225">
        <v>112.08963775634766</v>
      </c>
      <c r="CC11" s="225">
        <v>122.00901031494141</v>
      </c>
      <c r="CD11" s="225">
        <v>112.55699920654297</v>
      </c>
      <c r="CE11" s="225">
        <v>124.27809906005859</v>
      </c>
      <c r="CF11" s="225">
        <v>119.44138336181641</v>
      </c>
      <c r="CG11" s="225">
        <v>130.59494018554688</v>
      </c>
      <c r="CH11" s="225">
        <v>115.91060638427734</v>
      </c>
      <c r="CI11" s="225">
        <v>115.49038696289063</v>
      </c>
      <c r="CJ11" s="225">
        <v>116.31761169433594</v>
      </c>
      <c r="CK11" s="225">
        <v>118.067138671875</v>
      </c>
      <c r="CL11" s="225">
        <v>111.56430053710938</v>
      </c>
      <c r="CM11" s="225">
        <v>129.73147583007813</v>
      </c>
      <c r="CN11" s="225">
        <v>112.13070678710938</v>
      </c>
      <c r="CO11" s="225">
        <v>121.87528991699219</v>
      </c>
      <c r="CP11" s="225">
        <v>112.49520874023438</v>
      </c>
      <c r="CQ11" s="225">
        <v>124.32211303710938</v>
      </c>
      <c r="CR11" s="225">
        <v>119.435546875</v>
      </c>
      <c r="CS11" s="225">
        <v>129.83895874023438</v>
      </c>
      <c r="CT11" s="225">
        <v>115.98445129394531</v>
      </c>
      <c r="CU11" s="225">
        <v>115.41469573974609</v>
      </c>
      <c r="CV11" s="225">
        <v>116.30471801757813</v>
      </c>
      <c r="CW11" s="225">
        <v>118.23519134521484</v>
      </c>
      <c r="CX11" s="225">
        <v>111.61511993408203</v>
      </c>
      <c r="CY11" s="225">
        <v>129.71218872070313</v>
      </c>
      <c r="CZ11" s="225">
        <v>112.20420074462891</v>
      </c>
      <c r="DA11" s="225">
        <v>122.02111053466797</v>
      </c>
      <c r="DB11" s="225">
        <v>112.29187774658203</v>
      </c>
      <c r="DC11" s="225">
        <v>124.22824859619141</v>
      </c>
      <c r="DD11" s="225">
        <v>119.48505401611328</v>
      </c>
      <c r="DE11" s="225">
        <v>129.82005310058594</v>
      </c>
      <c r="DF11" s="225">
        <v>116.13430786132813</v>
      </c>
      <c r="DG11" s="225">
        <v>115.48446655273438</v>
      </c>
      <c r="DH11" s="225">
        <v>116.37209320068359</v>
      </c>
      <c r="DI11" s="225">
        <v>118.10790252685547</v>
      </c>
      <c r="DJ11" s="225">
        <v>111.80992126464844</v>
      </c>
      <c r="DK11" s="225">
        <v>129.29631042480469</v>
      </c>
      <c r="DL11" s="225">
        <v>112.25373077392578</v>
      </c>
      <c r="DM11" s="225">
        <v>122.07566070556641</v>
      </c>
      <c r="DN11" s="225">
        <v>112.39235687255859</v>
      </c>
      <c r="DO11" s="225">
        <v>124.34058380126953</v>
      </c>
      <c r="DP11" s="225">
        <v>119.43149566650391</v>
      </c>
      <c r="DQ11" s="225">
        <v>130.24002075195313</v>
      </c>
      <c r="DR11" s="225">
        <v>116.24108123779297</v>
      </c>
      <c r="DS11" s="225">
        <v>115.38447570800781</v>
      </c>
      <c r="DT11" s="225">
        <v>116.28014373779297</v>
      </c>
      <c r="DU11" s="225">
        <v>118.10456848144531</v>
      </c>
      <c r="DV11" s="225">
        <v>111.73773956298828</v>
      </c>
      <c r="DW11" s="225">
        <v>129.4127197265625</v>
      </c>
      <c r="DX11" s="225">
        <v>112.26689147949219</v>
      </c>
      <c r="DY11" s="225">
        <v>122.07172393798828</v>
      </c>
      <c r="DZ11" s="225">
        <v>112.34706115722656</v>
      </c>
      <c r="EA11" s="225">
        <v>124.27061462402344</v>
      </c>
      <c r="EB11" s="225">
        <v>119.52197265625</v>
      </c>
      <c r="EC11" s="225">
        <v>129.51861572265625</v>
      </c>
      <c r="ED11" s="225">
        <v>116.2095947265625</v>
      </c>
      <c r="EE11" s="225">
        <v>115.45275115966797</v>
      </c>
      <c r="EF11" s="225">
        <v>116.27377319335938</v>
      </c>
      <c r="EG11" s="225">
        <v>118.10450744628906</v>
      </c>
      <c r="EH11" s="225">
        <v>111.75152587890625</v>
      </c>
      <c r="EI11" s="225">
        <v>129.40451049804688</v>
      </c>
      <c r="EJ11" s="225">
        <v>112.21570587158203</v>
      </c>
      <c r="EK11" s="225">
        <v>121.96634674072266</v>
      </c>
      <c r="EL11" s="225">
        <v>112.14139556884766</v>
      </c>
      <c r="EM11" s="225">
        <v>124.14305114746094</v>
      </c>
      <c r="EN11" s="225">
        <v>119.57487487792969</v>
      </c>
      <c r="EO11" s="225">
        <v>129.86189270019531</v>
      </c>
      <c r="EP11" s="225">
        <v>116.20965576171875</v>
      </c>
      <c r="EQ11" s="225">
        <v>115.42929840087891</v>
      </c>
      <c r="ER11" s="225">
        <v>116.34186553955078</v>
      </c>
      <c r="ES11" s="225">
        <v>118.14846801757813</v>
      </c>
      <c r="ET11" s="225">
        <v>111.83101654052734</v>
      </c>
      <c r="EU11" s="225">
        <v>129.14918518066406</v>
      </c>
      <c r="EV11" s="225">
        <v>112.31037139892578</v>
      </c>
      <c r="EW11" s="225">
        <v>121.86708068847656</v>
      </c>
      <c r="EX11" s="225">
        <v>112.18312072753906</v>
      </c>
      <c r="EY11" s="225">
        <v>124.16427612304688</v>
      </c>
      <c r="EZ11" s="225">
        <v>119.6015625</v>
      </c>
      <c r="FA11" s="225">
        <v>129.41288757324219</v>
      </c>
      <c r="FB11" s="225">
        <v>116.25444793701172</v>
      </c>
      <c r="FC11" s="225">
        <v>115.55438995361328</v>
      </c>
      <c r="FD11" s="225">
        <v>116.38039398193359</v>
      </c>
      <c r="FE11" s="225">
        <v>118.12165832519531</v>
      </c>
      <c r="FF11" s="225">
        <v>111.98187255859375</v>
      </c>
      <c r="FG11" s="225">
        <v>129.03570556640625</v>
      </c>
      <c r="FH11" s="225">
        <v>112.32138061523438</v>
      </c>
      <c r="FI11" s="225">
        <v>121.89972686767578</v>
      </c>
      <c r="FJ11" s="225">
        <v>112.18830871582031</v>
      </c>
      <c r="FK11" s="225">
        <v>124.21171569824219</v>
      </c>
      <c r="FL11" s="225">
        <v>119.64124298095703</v>
      </c>
      <c r="FM11" s="225">
        <v>129.18888854980469</v>
      </c>
      <c r="FN11" s="225">
        <v>116.35892486572266</v>
      </c>
      <c r="FO11" s="225">
        <v>115.54939270019531</v>
      </c>
      <c r="FP11" s="225">
        <v>116.43610382080078</v>
      </c>
      <c r="FQ11" s="225">
        <v>118.09109497070313</v>
      </c>
      <c r="FR11" s="225">
        <v>111.85498046875</v>
      </c>
      <c r="FS11" s="225">
        <v>129.12043762207031</v>
      </c>
      <c r="FT11" s="225">
        <v>112.34678649902344</v>
      </c>
      <c r="FU11" s="225">
        <v>121.75583648681641</v>
      </c>
      <c r="FV11" s="225">
        <v>111.92942047119141</v>
      </c>
      <c r="FW11" s="225">
        <v>124.08057403564453</v>
      </c>
      <c r="FX11" s="225">
        <v>119.74229431152344</v>
      </c>
      <c r="FY11" s="225">
        <v>128.90608215332031</v>
      </c>
      <c r="FZ11" s="225">
        <v>116.33865356445313</v>
      </c>
      <c r="GA11" s="225">
        <v>115.58264923095703</v>
      </c>
      <c r="GB11" s="225">
        <v>117.27975463867188</v>
      </c>
      <c r="GC11" s="225">
        <v>117.38927459716797</v>
      </c>
      <c r="GD11" s="225">
        <v>117.67479705810547</v>
      </c>
      <c r="GE11" s="225">
        <v>117.41259002685547</v>
      </c>
      <c r="GF11" s="225">
        <v>117.67322540283203</v>
      </c>
      <c r="GG11" s="225">
        <v>117.70862579345703</v>
      </c>
      <c r="GH11" s="225">
        <v>117.57968139648438</v>
      </c>
      <c r="GI11" s="225">
        <v>117.57351684570313</v>
      </c>
      <c r="GJ11" s="225">
        <v>117.87460327148438</v>
      </c>
      <c r="GK11" s="225">
        <v>117.66131591796875</v>
      </c>
      <c r="GL11" s="225">
        <v>116.31588745117188</v>
      </c>
      <c r="GM11" s="225">
        <v>118.13746643066406</v>
      </c>
      <c r="GN11" s="225">
        <v>111.72959136962891</v>
      </c>
      <c r="GO11" s="225">
        <v>129.38276672363281</v>
      </c>
      <c r="GP11" s="225">
        <v>112.26344299316406</v>
      </c>
      <c r="GQ11" s="225">
        <v>121.90503692626953</v>
      </c>
      <c r="GR11" s="225">
        <v>112.21338653564453</v>
      </c>
      <c r="GS11" s="225">
        <v>124.21607208251953</v>
      </c>
      <c r="GT11" s="225">
        <v>119.57537841796875</v>
      </c>
      <c r="GU11" s="225">
        <v>129.50704956054688</v>
      </c>
      <c r="GV11" s="225">
        <v>116.23412322998047</v>
      </c>
      <c r="GW11" s="225">
        <v>115.50531005859375</v>
      </c>
      <c r="GX11" s="225">
        <v>117.61986541748047</v>
      </c>
      <c r="GY11" s="225">
        <v>117.61985015869141</v>
      </c>
    </row>
    <row r="12" spans="1:207" x14ac:dyDescent="0.25">
      <c r="A12" s="226">
        <v>43009</v>
      </c>
      <c r="B12" s="225">
        <v>10</v>
      </c>
      <c r="C12" s="225">
        <v>2017</v>
      </c>
      <c r="D12" s="225">
        <v>119.72279357910156</v>
      </c>
      <c r="E12" s="225">
        <v>118.97615051269531</v>
      </c>
      <c r="F12" s="225">
        <v>119.73805236816406</v>
      </c>
      <c r="G12" s="225">
        <v>117.91407012939453</v>
      </c>
      <c r="H12" s="225">
        <v>119.30662536621094</v>
      </c>
      <c r="I12" s="225">
        <v>118.65823364257813</v>
      </c>
      <c r="J12" s="225">
        <v>119.56389617919922</v>
      </c>
      <c r="K12" s="225">
        <v>119.15012359619141</v>
      </c>
      <c r="L12" s="225">
        <v>119.85718536376953</v>
      </c>
      <c r="M12" s="225">
        <v>118.15602111816406</v>
      </c>
      <c r="N12" s="225">
        <v>119.5521240234375</v>
      </c>
      <c r="O12" s="225">
        <v>118.58494567871094</v>
      </c>
      <c r="P12" s="225">
        <v>119.94839477539063</v>
      </c>
      <c r="Q12" s="225">
        <v>119.39125061035156</v>
      </c>
      <c r="R12" s="225">
        <v>120.04779052734375</v>
      </c>
      <c r="S12" s="225">
        <v>117.8404541015625</v>
      </c>
      <c r="T12" s="225">
        <v>119.64183807373047</v>
      </c>
      <c r="U12" s="225">
        <v>118.69047546386719</v>
      </c>
      <c r="V12" s="225">
        <v>119.36521911621094</v>
      </c>
      <c r="W12" s="225">
        <v>119.12443542480469</v>
      </c>
      <c r="X12" s="225">
        <v>120.15238952636719</v>
      </c>
      <c r="Y12" s="225">
        <v>118.13568115234375</v>
      </c>
      <c r="Z12" s="225">
        <v>119.80899810791016</v>
      </c>
      <c r="AA12" s="225">
        <v>118.85490417480469</v>
      </c>
      <c r="AB12" s="225">
        <v>119.66933441162109</v>
      </c>
      <c r="AC12" s="225">
        <v>119.45645141601563</v>
      </c>
      <c r="AD12" s="225">
        <v>120.24544525146484</v>
      </c>
      <c r="AE12" s="225">
        <v>118.07339477539063</v>
      </c>
      <c r="AF12" s="225">
        <v>119.81881713867188</v>
      </c>
      <c r="AG12" s="225">
        <v>118.84244537353516</v>
      </c>
      <c r="AH12" s="225">
        <v>119.78549957275391</v>
      </c>
      <c r="AI12" s="225">
        <v>119.34246063232422</v>
      </c>
      <c r="AJ12" s="225">
        <v>120.37268829345703</v>
      </c>
      <c r="AK12" s="225">
        <v>118.02366638183594</v>
      </c>
      <c r="AL12" s="225">
        <v>119.80815887451172</v>
      </c>
      <c r="AM12" s="225">
        <v>118.7242431640625</v>
      </c>
      <c r="AN12" s="225">
        <v>119.24723815917969</v>
      </c>
      <c r="AO12" s="225">
        <v>119.53861236572266</v>
      </c>
      <c r="AP12" s="225">
        <v>120.27133941650391</v>
      </c>
      <c r="AQ12" s="225">
        <v>118.19857025146484</v>
      </c>
      <c r="AR12" s="225">
        <v>119.6878662109375</v>
      </c>
      <c r="AS12" s="225">
        <v>118.876708984375</v>
      </c>
      <c r="AT12" s="225">
        <v>119.44940948486328</v>
      </c>
      <c r="AU12" s="225">
        <v>119.12548828125</v>
      </c>
      <c r="AV12" s="225">
        <v>120.43116760253906</v>
      </c>
      <c r="AW12" s="225">
        <v>118.23605346679688</v>
      </c>
      <c r="AX12" s="225">
        <v>119.55797576904297</v>
      </c>
      <c r="AY12" s="225">
        <v>119.223388671875</v>
      </c>
      <c r="AZ12" s="225">
        <v>119.67909240722656</v>
      </c>
      <c r="BA12" s="225">
        <v>119.54161071777344</v>
      </c>
      <c r="BB12" s="225">
        <v>120.23369598388672</v>
      </c>
      <c r="BC12" s="225">
        <v>118.61787414550781</v>
      </c>
      <c r="BD12" s="225">
        <v>119.92073059082031</v>
      </c>
      <c r="BE12" s="225">
        <v>119.30950164794922</v>
      </c>
      <c r="BF12" s="225">
        <v>119.302001953125</v>
      </c>
      <c r="BG12" s="225">
        <v>119.26058959960938</v>
      </c>
      <c r="BH12" s="225">
        <v>120.04047393798828</v>
      </c>
      <c r="BI12" s="225">
        <v>117.03069305419922</v>
      </c>
      <c r="BJ12" s="225">
        <v>119.72423553466797</v>
      </c>
      <c r="BK12" s="225">
        <v>119.52850341796875</v>
      </c>
      <c r="BL12" s="225">
        <v>117.98972320556641</v>
      </c>
      <c r="BM12" s="225">
        <v>121.7137451171875</v>
      </c>
      <c r="BN12" s="225">
        <v>113.74278259277344</v>
      </c>
      <c r="BO12" s="225">
        <v>131.16184997558594</v>
      </c>
      <c r="BP12" s="225">
        <v>112.82835388183594</v>
      </c>
      <c r="BQ12" s="225">
        <v>123.22262573242188</v>
      </c>
      <c r="BR12" s="225">
        <v>114.04618072509766</v>
      </c>
      <c r="BS12" s="225">
        <v>130.86418151855469</v>
      </c>
      <c r="BT12" s="225">
        <v>121.11446380615234</v>
      </c>
      <c r="BU12" s="225">
        <v>131.7105712890625</v>
      </c>
      <c r="BV12" s="225">
        <v>117.58017730712891</v>
      </c>
      <c r="BW12" s="225">
        <v>117.08873748779297</v>
      </c>
      <c r="BX12" s="225">
        <v>118.04847717285156</v>
      </c>
      <c r="BY12" s="225">
        <v>121.74908447265625</v>
      </c>
      <c r="BZ12" s="225">
        <v>113.87599182128906</v>
      </c>
      <c r="CA12" s="225">
        <v>131.35440063476563</v>
      </c>
      <c r="CB12" s="225">
        <v>112.91408538818359</v>
      </c>
      <c r="CC12" s="225">
        <v>123.466552734375</v>
      </c>
      <c r="CD12" s="225">
        <v>114.12178802490234</v>
      </c>
      <c r="CE12" s="225">
        <v>130.89054870605469</v>
      </c>
      <c r="CF12" s="225">
        <v>121.07264709472656</v>
      </c>
      <c r="CG12" s="225">
        <v>131.73097229003906</v>
      </c>
      <c r="CH12" s="225">
        <v>117.50814056396484</v>
      </c>
      <c r="CI12" s="225">
        <v>117.04933929443359</v>
      </c>
      <c r="CJ12" s="225">
        <v>118.12184143066406</v>
      </c>
      <c r="CK12" s="225">
        <v>121.58772277832031</v>
      </c>
      <c r="CL12" s="225">
        <v>114.02447509765625</v>
      </c>
      <c r="CM12" s="225">
        <v>130.91435241699219</v>
      </c>
      <c r="CN12" s="225">
        <v>112.95049285888672</v>
      </c>
      <c r="CO12" s="225">
        <v>123.2642822265625</v>
      </c>
      <c r="CP12" s="225">
        <v>114.08128356933594</v>
      </c>
      <c r="CQ12" s="225">
        <v>130.91598510742188</v>
      </c>
      <c r="CR12" s="225">
        <v>121.07376098632813</v>
      </c>
      <c r="CS12" s="225">
        <v>130.90437316894531</v>
      </c>
      <c r="CT12" s="225">
        <v>117.55933380126953</v>
      </c>
      <c r="CU12" s="225">
        <v>117.00371551513672</v>
      </c>
      <c r="CV12" s="225">
        <v>118.09075927734375</v>
      </c>
      <c r="CW12" s="225">
        <v>121.81687927246094</v>
      </c>
      <c r="CX12" s="225">
        <v>114.08791351318359</v>
      </c>
      <c r="CY12" s="225">
        <v>130.94892883300781</v>
      </c>
      <c r="CZ12" s="225">
        <v>113.01888275146484</v>
      </c>
      <c r="DA12" s="225">
        <v>123.46772766113281</v>
      </c>
      <c r="DB12" s="225">
        <v>113.77737426757813</v>
      </c>
      <c r="DC12" s="225">
        <v>130.81031799316406</v>
      </c>
      <c r="DD12" s="225">
        <v>121.13254547119141</v>
      </c>
      <c r="DE12" s="225">
        <v>130.88604736328125</v>
      </c>
      <c r="DF12" s="225">
        <v>117.72454071044922</v>
      </c>
      <c r="DG12" s="225">
        <v>117.06591796875</v>
      </c>
      <c r="DH12" s="225">
        <v>118.1417236328125</v>
      </c>
      <c r="DI12" s="225">
        <v>121.63330078125</v>
      </c>
      <c r="DJ12" s="225">
        <v>114.36820983886719</v>
      </c>
      <c r="DK12" s="225">
        <v>130.47207641601563</v>
      </c>
      <c r="DL12" s="225">
        <v>113.05371856689453</v>
      </c>
      <c r="DM12" s="225">
        <v>123.48236083984375</v>
      </c>
      <c r="DN12" s="225">
        <v>113.95282745361328</v>
      </c>
      <c r="DO12" s="225">
        <v>130.94918823242188</v>
      </c>
      <c r="DP12" s="225">
        <v>121.07180786132813</v>
      </c>
      <c r="DQ12" s="225">
        <v>131.33804321289063</v>
      </c>
      <c r="DR12" s="225">
        <v>117.86958312988281</v>
      </c>
      <c r="DS12" s="225">
        <v>117.00673675537109</v>
      </c>
      <c r="DT12" s="225">
        <v>118.04680633544922</v>
      </c>
      <c r="DU12" s="225">
        <v>121.60726165771484</v>
      </c>
      <c r="DV12" s="225">
        <v>114.21436309814453</v>
      </c>
      <c r="DW12" s="225">
        <v>130.62800598144531</v>
      </c>
      <c r="DX12" s="225">
        <v>113.05855560302734</v>
      </c>
      <c r="DY12" s="225">
        <v>123.47509002685547</v>
      </c>
      <c r="DZ12" s="225">
        <v>113.86048889160156</v>
      </c>
      <c r="EA12" s="225">
        <v>130.86213684082031</v>
      </c>
      <c r="EB12" s="225">
        <v>121.13678741455078</v>
      </c>
      <c r="EC12" s="225">
        <v>130.51240539550781</v>
      </c>
      <c r="ED12" s="225">
        <v>117.88108825683594</v>
      </c>
      <c r="EE12" s="225">
        <v>117.04734039306641</v>
      </c>
      <c r="EF12" s="225">
        <v>118.03990173339844</v>
      </c>
      <c r="EG12" s="225">
        <v>121.61333465576172</v>
      </c>
      <c r="EH12" s="225">
        <v>114.1708984375</v>
      </c>
      <c r="EI12" s="225">
        <v>130.66844177246094</v>
      </c>
      <c r="EJ12" s="225">
        <v>113.02040863037109</v>
      </c>
      <c r="EK12" s="225">
        <v>123.31324005126953</v>
      </c>
      <c r="EL12" s="225">
        <v>113.60221862792969</v>
      </c>
      <c r="EM12" s="225">
        <v>130.74699401855469</v>
      </c>
      <c r="EN12" s="225">
        <v>121.10829162597656</v>
      </c>
      <c r="EO12" s="225">
        <v>130.88870239257813</v>
      </c>
      <c r="EP12" s="225">
        <v>117.86406707763672</v>
      </c>
      <c r="EQ12" s="225">
        <v>117.03871154785156</v>
      </c>
      <c r="ER12" s="225">
        <v>118.09130859375</v>
      </c>
      <c r="ES12" s="225">
        <v>121.67147827148438</v>
      </c>
      <c r="ET12" s="225">
        <v>114.24430847167969</v>
      </c>
      <c r="EU12" s="225">
        <v>130.34266662597656</v>
      </c>
      <c r="EV12" s="225">
        <v>113.09738159179688</v>
      </c>
      <c r="EW12" s="225">
        <v>123.12493133544922</v>
      </c>
      <c r="EX12" s="225">
        <v>113.65293121337891</v>
      </c>
      <c r="EY12" s="225">
        <v>130.79779052734375</v>
      </c>
      <c r="EZ12" s="225">
        <v>121.13656616210938</v>
      </c>
      <c r="FA12" s="225">
        <v>130.42108154296875</v>
      </c>
      <c r="FB12" s="225">
        <v>117.89736175537109</v>
      </c>
      <c r="FC12" s="225">
        <v>117.13173675537109</v>
      </c>
      <c r="FD12" s="225">
        <v>118.12801361083984</v>
      </c>
      <c r="FE12" s="225">
        <v>121.65505218505859</v>
      </c>
      <c r="FF12" s="225">
        <v>114.42359924316406</v>
      </c>
      <c r="FG12" s="225">
        <v>130.23974609375</v>
      </c>
      <c r="FH12" s="225">
        <v>113.12664794921875</v>
      </c>
      <c r="FI12" s="225">
        <v>123.14849090576172</v>
      </c>
      <c r="FJ12" s="225">
        <v>113.64450073242188</v>
      </c>
      <c r="FK12" s="225">
        <v>130.84820556640625</v>
      </c>
      <c r="FL12" s="225">
        <v>121.10079956054688</v>
      </c>
      <c r="FM12" s="225">
        <v>130.18658447265625</v>
      </c>
      <c r="FN12" s="225">
        <v>118.0511474609375</v>
      </c>
      <c r="FO12" s="225">
        <v>117.14080810546875</v>
      </c>
      <c r="FP12" s="225">
        <v>118.19878387451172</v>
      </c>
      <c r="FQ12" s="225">
        <v>121.66085815429688</v>
      </c>
      <c r="FR12" s="225">
        <v>114.13950347900391</v>
      </c>
      <c r="FS12" s="225">
        <v>130.31602478027344</v>
      </c>
      <c r="FT12" s="225">
        <v>113.15976715087891</v>
      </c>
      <c r="FU12" s="225">
        <v>122.93202972412109</v>
      </c>
      <c r="FV12" s="225">
        <v>113.29318237304688</v>
      </c>
      <c r="FW12" s="225">
        <v>130.63754272460938</v>
      </c>
      <c r="FX12" s="225">
        <v>121.0616455078125</v>
      </c>
      <c r="FY12" s="225">
        <v>129.87092590332031</v>
      </c>
      <c r="FZ12" s="225">
        <v>118.11412048339844</v>
      </c>
      <c r="GA12" s="225">
        <v>117.17131805419922</v>
      </c>
      <c r="GB12" s="225">
        <v>119.18893432617188</v>
      </c>
      <c r="GC12" s="225">
        <v>119.29899597167969</v>
      </c>
      <c r="GD12" s="225">
        <v>119.56129455566406</v>
      </c>
      <c r="GE12" s="225">
        <v>119.29445648193359</v>
      </c>
      <c r="GF12" s="225">
        <v>119.54824066162109</v>
      </c>
      <c r="GG12" s="225">
        <v>119.55155181884766</v>
      </c>
      <c r="GH12" s="225">
        <v>119.38697052001953</v>
      </c>
      <c r="GI12" s="225">
        <v>119.33946990966797</v>
      </c>
      <c r="GJ12" s="225">
        <v>119.61900329589844</v>
      </c>
      <c r="GK12" s="225">
        <v>119.32472229003906</v>
      </c>
      <c r="GL12" s="225">
        <v>118.09258270263672</v>
      </c>
      <c r="GM12" s="225">
        <v>121.66921997070313</v>
      </c>
      <c r="GN12" s="225">
        <v>114.15966033935547</v>
      </c>
      <c r="GO12" s="225">
        <v>130.59402465820313</v>
      </c>
      <c r="GP12" s="225">
        <v>113.07135009765625</v>
      </c>
      <c r="GQ12" s="225">
        <v>123.20909881591797</v>
      </c>
      <c r="GR12" s="225">
        <v>113.68617248535156</v>
      </c>
      <c r="GS12" s="225">
        <v>130.8150634765625</v>
      </c>
      <c r="GT12" s="225">
        <v>121.09747314453125</v>
      </c>
      <c r="GU12" s="225">
        <v>130.522705078125</v>
      </c>
      <c r="GV12" s="225">
        <v>117.90882110595703</v>
      </c>
      <c r="GW12" s="225">
        <v>117.09496307373047</v>
      </c>
      <c r="GX12" s="225">
        <v>119.42046356201172</v>
      </c>
      <c r="GY12" s="225">
        <v>119.42045593261719</v>
      </c>
    </row>
    <row r="13" spans="1:207" x14ac:dyDescent="0.25">
      <c r="A13" s="226">
        <v>43040</v>
      </c>
      <c r="B13" s="225">
        <v>11</v>
      </c>
      <c r="C13" s="225">
        <v>2017</v>
      </c>
      <c r="D13" s="225">
        <v>121.05091857910156</v>
      </c>
      <c r="E13" s="225">
        <v>120.79959106445313</v>
      </c>
      <c r="F13" s="225">
        <v>121.19486236572266</v>
      </c>
      <c r="G13" s="225">
        <v>119.72280120849609</v>
      </c>
      <c r="H13" s="225">
        <v>121.02539825439453</v>
      </c>
      <c r="I13" s="225">
        <v>120.24703979492188</v>
      </c>
      <c r="J13" s="225">
        <v>120.87618255615234</v>
      </c>
      <c r="K13" s="225">
        <v>121.01521301269531</v>
      </c>
      <c r="L13" s="225">
        <v>121.36572265625</v>
      </c>
      <c r="M13" s="225">
        <v>119.93375396728516</v>
      </c>
      <c r="N13" s="225">
        <v>121.31359100341797</v>
      </c>
      <c r="O13" s="225">
        <v>120.22518920898438</v>
      </c>
      <c r="P13" s="225">
        <v>121.27030944824219</v>
      </c>
      <c r="Q13" s="225">
        <v>121.27934265136719</v>
      </c>
      <c r="R13" s="225">
        <v>121.577880859375</v>
      </c>
      <c r="S13" s="225">
        <v>119.74199676513672</v>
      </c>
      <c r="T13" s="225">
        <v>121.51557159423828</v>
      </c>
      <c r="U13" s="225">
        <v>120.34364318847656</v>
      </c>
      <c r="V13" s="225">
        <v>120.74928283691406</v>
      </c>
      <c r="W13" s="225">
        <v>121.03357696533203</v>
      </c>
      <c r="X13" s="225">
        <v>121.72991180419922</v>
      </c>
      <c r="Y13" s="225">
        <v>119.91523742675781</v>
      </c>
      <c r="Z13" s="225">
        <v>121.71597290039063</v>
      </c>
      <c r="AA13" s="225">
        <v>120.55096435546875</v>
      </c>
      <c r="AB13" s="225">
        <v>121.02093505859375</v>
      </c>
      <c r="AC13" s="225">
        <v>121.38346862792969</v>
      </c>
      <c r="AD13" s="225">
        <v>121.83953857421875</v>
      </c>
      <c r="AE13" s="225">
        <v>119.94351959228516</v>
      </c>
      <c r="AF13" s="225">
        <v>121.62824249267578</v>
      </c>
      <c r="AG13" s="225">
        <v>120.55502319335938</v>
      </c>
      <c r="AH13" s="225">
        <v>121.13140106201172</v>
      </c>
      <c r="AI13" s="225">
        <v>121.26533508300781</v>
      </c>
      <c r="AJ13" s="225">
        <v>121.94252777099609</v>
      </c>
      <c r="AK13" s="225">
        <v>119.86215209960938</v>
      </c>
      <c r="AL13" s="225">
        <v>121.68842315673828</v>
      </c>
      <c r="AM13" s="225">
        <v>120.36320495605469</v>
      </c>
      <c r="AN13" s="225">
        <v>120.66445159912109</v>
      </c>
      <c r="AO13" s="225">
        <v>121.49678039550781</v>
      </c>
      <c r="AP13" s="225">
        <v>121.85850524902344</v>
      </c>
      <c r="AQ13" s="225">
        <v>120.06334686279297</v>
      </c>
      <c r="AR13" s="225">
        <v>121.61841583251953</v>
      </c>
      <c r="AS13" s="225">
        <v>120.57466125488281</v>
      </c>
      <c r="AT13" s="225">
        <v>120.85645294189453</v>
      </c>
      <c r="AU13" s="225">
        <v>121.09474182128906</v>
      </c>
      <c r="AV13" s="225">
        <v>122.06346130371094</v>
      </c>
      <c r="AW13" s="225">
        <v>120.07024383544922</v>
      </c>
      <c r="AX13" s="225">
        <v>121.56417846679688</v>
      </c>
      <c r="AY13" s="225">
        <v>120.96232604980469</v>
      </c>
      <c r="AZ13" s="225">
        <v>121.05528259277344</v>
      </c>
      <c r="BA13" s="225">
        <v>121.52799987792969</v>
      </c>
      <c r="BB13" s="225">
        <v>121.90756225585938</v>
      </c>
      <c r="BC13" s="225">
        <v>120.44926452636719</v>
      </c>
      <c r="BD13" s="225">
        <v>121.89283752441406</v>
      </c>
      <c r="BE13" s="225">
        <v>121.04669189453125</v>
      </c>
      <c r="BF13" s="225">
        <v>120.70259857177734</v>
      </c>
      <c r="BG13" s="225">
        <v>121.25402069091797</v>
      </c>
      <c r="BH13" s="225">
        <v>121.74812316894531</v>
      </c>
      <c r="BI13" s="225">
        <v>118.99346160888672</v>
      </c>
      <c r="BJ13" s="225">
        <v>121.78299713134766</v>
      </c>
      <c r="BK13" s="225">
        <v>121.23482513427734</v>
      </c>
      <c r="BL13" s="225">
        <v>119.41670227050781</v>
      </c>
      <c r="BM13" s="225">
        <v>123.07212829589844</v>
      </c>
      <c r="BN13" s="225">
        <v>115.35971069335938</v>
      </c>
      <c r="BO13" s="225">
        <v>132.90863037109375</v>
      </c>
      <c r="BP13" s="225">
        <v>113.85317230224609</v>
      </c>
      <c r="BQ13" s="225">
        <v>124.82123565673828</v>
      </c>
      <c r="BR13" s="225">
        <v>117.46540069580078</v>
      </c>
      <c r="BS13" s="225">
        <v>131.86187744140625</v>
      </c>
      <c r="BT13" s="225">
        <v>122.19178009033203</v>
      </c>
      <c r="BU13" s="225">
        <v>132.12849426269531</v>
      </c>
      <c r="BV13" s="225">
        <v>119.60304260253906</v>
      </c>
      <c r="BW13" s="225">
        <v>118.47789001464844</v>
      </c>
      <c r="BX13" s="225">
        <v>119.46060943603516</v>
      </c>
      <c r="BY13" s="225">
        <v>123.09297943115234</v>
      </c>
      <c r="BZ13" s="225">
        <v>115.4478759765625</v>
      </c>
      <c r="CA13" s="225">
        <v>133.12037658691406</v>
      </c>
      <c r="CB13" s="225">
        <v>113.96981811523438</v>
      </c>
      <c r="CC13" s="225">
        <v>125.10793304443359</v>
      </c>
      <c r="CD13" s="225">
        <v>117.5736083984375</v>
      </c>
      <c r="CE13" s="225">
        <v>131.91622924804688</v>
      </c>
      <c r="CF13" s="225">
        <v>122.03837585449219</v>
      </c>
      <c r="CG13" s="225">
        <v>132.18968200683594</v>
      </c>
      <c r="CH13" s="225">
        <v>119.54078674316406</v>
      </c>
      <c r="CI13" s="225">
        <v>118.43533325195313</v>
      </c>
      <c r="CJ13" s="225">
        <v>119.52484130859375</v>
      </c>
      <c r="CK13" s="225">
        <v>122.93501281738281</v>
      </c>
      <c r="CL13" s="225">
        <v>115.56016540527344</v>
      </c>
      <c r="CM13" s="225">
        <v>132.61013793945313</v>
      </c>
      <c r="CN13" s="225">
        <v>113.99153900146484</v>
      </c>
      <c r="CO13" s="225">
        <v>124.86872100830078</v>
      </c>
      <c r="CP13" s="225">
        <v>117.53462219238281</v>
      </c>
      <c r="CQ13" s="225">
        <v>131.91656494140625</v>
      </c>
      <c r="CR13" s="225">
        <v>122.06388854980469</v>
      </c>
      <c r="CS13" s="225">
        <v>131.40946960449219</v>
      </c>
      <c r="CT13" s="225">
        <v>119.65078735351563</v>
      </c>
      <c r="CU13" s="225">
        <v>118.42591094970703</v>
      </c>
      <c r="CV13" s="225">
        <v>119.50717926025391</v>
      </c>
      <c r="CW13" s="225">
        <v>123.18482208251953</v>
      </c>
      <c r="CX13" s="225">
        <v>115.63854217529297</v>
      </c>
      <c r="CY13" s="225">
        <v>132.68955993652344</v>
      </c>
      <c r="CZ13" s="225">
        <v>114.02676391601563</v>
      </c>
      <c r="DA13" s="225">
        <v>125.09796142578125</v>
      </c>
      <c r="DB13" s="225">
        <v>117.19120025634766</v>
      </c>
      <c r="DC13" s="225">
        <v>131.80308532714844</v>
      </c>
      <c r="DD13" s="225">
        <v>122.06185913085938</v>
      </c>
      <c r="DE13" s="225">
        <v>131.38796997070313</v>
      </c>
      <c r="DF13" s="225">
        <v>119.86655426025391</v>
      </c>
      <c r="DG13" s="225">
        <v>118.47247314453125</v>
      </c>
      <c r="DH13" s="225">
        <v>119.55467224121094</v>
      </c>
      <c r="DI13" s="225">
        <v>123.00953674316406</v>
      </c>
      <c r="DJ13" s="225">
        <v>115.90797424316406</v>
      </c>
      <c r="DK13" s="225">
        <v>132.16268920898438</v>
      </c>
      <c r="DL13" s="225">
        <v>114.09455108642578</v>
      </c>
      <c r="DM13" s="225">
        <v>125.14009094238281</v>
      </c>
      <c r="DN13" s="225">
        <v>117.43347930908203</v>
      </c>
      <c r="DO13" s="225">
        <v>131.9188232421875</v>
      </c>
      <c r="DP13" s="225">
        <v>122.00511932373047</v>
      </c>
      <c r="DQ13" s="225">
        <v>131.86802673339844</v>
      </c>
      <c r="DR13" s="225">
        <v>120.02031707763672</v>
      </c>
      <c r="DS13" s="225">
        <v>118.43642425537109</v>
      </c>
      <c r="DT13" s="225">
        <v>119.4586181640625</v>
      </c>
      <c r="DU13" s="225">
        <v>122.97061157226563</v>
      </c>
      <c r="DV13" s="225">
        <v>115.76609039306641</v>
      </c>
      <c r="DW13" s="225">
        <v>132.28195190429688</v>
      </c>
      <c r="DX13" s="225">
        <v>114.10497283935547</v>
      </c>
      <c r="DY13" s="225">
        <v>125.12429046630859</v>
      </c>
      <c r="DZ13" s="225">
        <v>117.33220672607422</v>
      </c>
      <c r="EA13" s="225">
        <v>131.83262634277344</v>
      </c>
      <c r="EB13" s="225">
        <v>122.07991790771484</v>
      </c>
      <c r="EC13" s="225">
        <v>131.01437377929688</v>
      </c>
      <c r="ED13" s="225">
        <v>120.00519561767578</v>
      </c>
      <c r="EE13" s="225">
        <v>118.47703552246094</v>
      </c>
      <c r="EF13" s="225">
        <v>119.44941711425781</v>
      </c>
      <c r="EG13" s="225">
        <v>122.97625732421875</v>
      </c>
      <c r="EH13" s="225">
        <v>115.70240783691406</v>
      </c>
      <c r="EI13" s="225">
        <v>132.31651306152344</v>
      </c>
      <c r="EJ13" s="225">
        <v>114.04740142822266</v>
      </c>
      <c r="EK13" s="225">
        <v>124.9395751953125</v>
      </c>
      <c r="EL13" s="225">
        <v>117.02922821044922</v>
      </c>
      <c r="EM13" s="225">
        <v>131.71893310546875</v>
      </c>
      <c r="EN13" s="225">
        <v>121.95064544677734</v>
      </c>
      <c r="EO13" s="225">
        <v>131.39277648925781</v>
      </c>
      <c r="EP13" s="225">
        <v>120.01276397705078</v>
      </c>
      <c r="EQ13" s="225">
        <v>118.44842529296875</v>
      </c>
      <c r="ER13" s="225">
        <v>119.50469207763672</v>
      </c>
      <c r="ES13" s="225">
        <v>123.05309295654297</v>
      </c>
      <c r="ET13" s="225">
        <v>115.79405212402344</v>
      </c>
      <c r="EU13" s="225">
        <v>131.94874572753906</v>
      </c>
      <c r="EV13" s="225">
        <v>114.14762115478516</v>
      </c>
      <c r="EW13" s="225">
        <v>124.71581268310547</v>
      </c>
      <c r="EX13" s="225">
        <v>117.10684967041016</v>
      </c>
      <c r="EY13" s="225">
        <v>131.74681091308594</v>
      </c>
      <c r="EZ13" s="225">
        <v>121.96290588378906</v>
      </c>
      <c r="FA13" s="225">
        <v>130.91574096679688</v>
      </c>
      <c r="FB13" s="225">
        <v>120.07540893554688</v>
      </c>
      <c r="FC13" s="225">
        <v>118.55438232421875</v>
      </c>
      <c r="FD13" s="225">
        <v>119.52565765380859</v>
      </c>
      <c r="FE13" s="225">
        <v>123.02899169921875</v>
      </c>
      <c r="FF13" s="225">
        <v>116.00196838378906</v>
      </c>
      <c r="FG13" s="225">
        <v>131.78506469726563</v>
      </c>
      <c r="FH13" s="225">
        <v>114.13932037353516</v>
      </c>
      <c r="FI13" s="225">
        <v>124.75409698486328</v>
      </c>
      <c r="FJ13" s="225">
        <v>117.11978149414063</v>
      </c>
      <c r="FK13" s="225">
        <v>131.77827453613281</v>
      </c>
      <c r="FL13" s="225">
        <v>121.88717651367188</v>
      </c>
      <c r="FM13" s="225">
        <v>130.67350769042969</v>
      </c>
      <c r="FN13" s="225">
        <v>120.21884155273438</v>
      </c>
      <c r="FO13" s="225">
        <v>118.5799560546875</v>
      </c>
      <c r="FP13" s="225">
        <v>119.57687377929688</v>
      </c>
      <c r="FQ13" s="225">
        <v>123.01940155029297</v>
      </c>
      <c r="FR13" s="225">
        <v>115.66127014160156</v>
      </c>
      <c r="FS13" s="225">
        <v>131.79740905761719</v>
      </c>
      <c r="FT13" s="225">
        <v>114.13542938232422</v>
      </c>
      <c r="FU13" s="225">
        <v>124.49482727050781</v>
      </c>
      <c r="FV13" s="225">
        <v>116.68309020996094</v>
      </c>
      <c r="FW13" s="225">
        <v>131.549072265625</v>
      </c>
      <c r="FX13" s="225">
        <v>121.77713775634766</v>
      </c>
      <c r="FY13" s="225">
        <v>130.37565612792969</v>
      </c>
      <c r="FZ13" s="225">
        <v>120.22711944580078</v>
      </c>
      <c r="GA13" s="225">
        <v>118.59617614746094</v>
      </c>
      <c r="GB13" s="225">
        <v>120.78549957275391</v>
      </c>
      <c r="GC13" s="225">
        <v>120.90573883056641</v>
      </c>
      <c r="GD13" s="225">
        <v>121.18553924560547</v>
      </c>
      <c r="GE13" s="225">
        <v>120.94942474365234</v>
      </c>
      <c r="GF13" s="225">
        <v>121.20668029785156</v>
      </c>
      <c r="GG13" s="225">
        <v>121.19160461425781</v>
      </c>
      <c r="GH13" s="225">
        <v>121.06570434570313</v>
      </c>
      <c r="GI13" s="225">
        <v>121.02164459228516</v>
      </c>
      <c r="GJ13" s="225">
        <v>121.27991485595703</v>
      </c>
      <c r="GK13" s="225">
        <v>120.95365142822266</v>
      </c>
      <c r="GL13" s="225">
        <v>119.49991607666016</v>
      </c>
      <c r="GM13" s="225">
        <v>123.03356170654297</v>
      </c>
      <c r="GN13" s="225">
        <v>115.71073913574219</v>
      </c>
      <c r="GO13" s="225">
        <v>132.21907043457031</v>
      </c>
      <c r="GP13" s="225">
        <v>114.08887481689453</v>
      </c>
      <c r="GQ13" s="225">
        <v>124.81568908691406</v>
      </c>
      <c r="GR13" s="225">
        <v>117.12571716308594</v>
      </c>
      <c r="GS13" s="225">
        <v>131.77784729003906</v>
      </c>
      <c r="GT13" s="225">
        <v>121.95121765136719</v>
      </c>
      <c r="GU13" s="225">
        <v>131.01982116699219</v>
      </c>
      <c r="GV13" s="225">
        <v>120.04073333740234</v>
      </c>
      <c r="GW13" s="225">
        <v>118.51575469970703</v>
      </c>
      <c r="GX13" s="225">
        <v>121.06728363037109</v>
      </c>
      <c r="GY13" s="225">
        <v>121.06727600097656</v>
      </c>
    </row>
    <row r="14" spans="1:207" x14ac:dyDescent="0.25">
      <c r="A14" s="226">
        <v>43070</v>
      </c>
      <c r="B14" s="225">
        <v>12</v>
      </c>
      <c r="C14" s="225">
        <v>2017</v>
      </c>
      <c r="D14" s="225">
        <v>124.92650604248047</v>
      </c>
      <c r="E14" s="225">
        <v>124.28070068359375</v>
      </c>
      <c r="F14" s="225">
        <v>123.95622253417969</v>
      </c>
      <c r="G14" s="225">
        <v>122.29387664794922</v>
      </c>
      <c r="H14" s="225">
        <v>124.61968231201172</v>
      </c>
      <c r="I14" s="225">
        <v>123.25078582763672</v>
      </c>
      <c r="J14" s="225">
        <v>124.38441467285156</v>
      </c>
      <c r="K14" s="225">
        <v>124.72406005859375</v>
      </c>
      <c r="L14" s="225">
        <v>124.23841857910156</v>
      </c>
      <c r="M14" s="225">
        <v>122.50651550292969</v>
      </c>
      <c r="N14" s="225">
        <v>125.09835815429688</v>
      </c>
      <c r="O14" s="225">
        <v>123.13351440429688</v>
      </c>
      <c r="P14" s="225">
        <v>125.44364166259766</v>
      </c>
      <c r="Q14" s="225">
        <v>125.33467864990234</v>
      </c>
      <c r="R14" s="225">
        <v>124.53909301757813</v>
      </c>
      <c r="S14" s="225">
        <v>122.48584747314453</v>
      </c>
      <c r="T14" s="225">
        <v>125.42513275146484</v>
      </c>
      <c r="U14" s="225">
        <v>123.32077026367188</v>
      </c>
      <c r="V14" s="225">
        <v>124.44944000244141</v>
      </c>
      <c r="W14" s="225">
        <v>124.56526184082031</v>
      </c>
      <c r="X14" s="225">
        <v>124.76552581787109</v>
      </c>
      <c r="Y14" s="225">
        <v>122.60923767089844</v>
      </c>
      <c r="Z14" s="225">
        <v>125.86163330078125</v>
      </c>
      <c r="AA14" s="225">
        <v>123.64028930664063</v>
      </c>
      <c r="AB14" s="225">
        <v>124.97467041015625</v>
      </c>
      <c r="AC14" s="225">
        <v>125.27440643310547</v>
      </c>
      <c r="AD14" s="225">
        <v>124.78981781005859</v>
      </c>
      <c r="AE14" s="225">
        <v>122.70320892333984</v>
      </c>
      <c r="AF14" s="225">
        <v>125.48414611816406</v>
      </c>
      <c r="AG14" s="225">
        <v>123.51417541503906</v>
      </c>
      <c r="AH14" s="225">
        <v>125.04933166503906</v>
      </c>
      <c r="AI14" s="225">
        <v>125.16993713378906</v>
      </c>
      <c r="AJ14" s="225">
        <v>124.94225311279297</v>
      </c>
      <c r="AK14" s="225">
        <v>122.53083038330078</v>
      </c>
      <c r="AL14" s="225">
        <v>125.76074981689453</v>
      </c>
      <c r="AM14" s="225">
        <v>123.20106506347656</v>
      </c>
      <c r="AN14" s="225">
        <v>124.44232940673828</v>
      </c>
      <c r="AO14" s="225">
        <v>125.6090087890625</v>
      </c>
      <c r="AP14" s="225">
        <v>124.89597320556641</v>
      </c>
      <c r="AQ14" s="225">
        <v>122.87693023681641</v>
      </c>
      <c r="AR14" s="225">
        <v>125.69033813476563</v>
      </c>
      <c r="AS14" s="225">
        <v>123.61939239501953</v>
      </c>
      <c r="AT14" s="225">
        <v>124.88144683837891</v>
      </c>
      <c r="AU14" s="225">
        <v>124.8984375</v>
      </c>
      <c r="AV14" s="225">
        <v>125.27028656005859</v>
      </c>
      <c r="AW14" s="225">
        <v>122.87593078613281</v>
      </c>
      <c r="AX14" s="225">
        <v>125.67970275878906</v>
      </c>
      <c r="AY14" s="225">
        <v>124.00904846191406</v>
      </c>
      <c r="AZ14" s="225">
        <v>125.13992309570313</v>
      </c>
      <c r="BA14" s="225">
        <v>125.60926818847656</v>
      </c>
      <c r="BB14" s="225">
        <v>125.32512664794922</v>
      </c>
      <c r="BC14" s="225">
        <v>123.49526214599609</v>
      </c>
      <c r="BD14" s="225">
        <v>126.11576843261719</v>
      </c>
      <c r="BE14" s="225">
        <v>124.24863433837891</v>
      </c>
      <c r="BF14" s="225">
        <v>124.84819030761719</v>
      </c>
      <c r="BG14" s="225">
        <v>125.2696533203125</v>
      </c>
      <c r="BH14" s="225">
        <v>125.10004425048828</v>
      </c>
      <c r="BI14" s="225">
        <v>121.8216552734375</v>
      </c>
      <c r="BJ14" s="225">
        <v>126.22936248779297</v>
      </c>
      <c r="BK14" s="225">
        <v>124.53346252441406</v>
      </c>
      <c r="BL14" s="225">
        <v>120.36328125</v>
      </c>
      <c r="BM14" s="225">
        <v>123.72574615478516</v>
      </c>
      <c r="BN14" s="225">
        <v>116.40384674072266</v>
      </c>
      <c r="BO14" s="225">
        <v>155.10923767089844</v>
      </c>
      <c r="BP14" s="225">
        <v>116.94930267333984</v>
      </c>
      <c r="BQ14" s="225">
        <v>127.48702239990234</v>
      </c>
      <c r="BR14" s="225">
        <v>121.27284240722656</v>
      </c>
      <c r="BS14" s="225">
        <v>133.79531860351563</v>
      </c>
      <c r="BT14" s="225">
        <v>123.17504119873047</v>
      </c>
      <c r="BU14" s="225">
        <v>132.11256408691406</v>
      </c>
      <c r="BV14" s="225">
        <v>121.54049682617188</v>
      </c>
      <c r="BW14" s="225">
        <v>119.81583404541016</v>
      </c>
      <c r="BX14" s="225">
        <v>120.36683654785156</v>
      </c>
      <c r="BY14" s="225">
        <v>123.74603271484375</v>
      </c>
      <c r="BZ14" s="225">
        <v>116.48133850097656</v>
      </c>
      <c r="CA14" s="225">
        <v>155.68905639648438</v>
      </c>
      <c r="CB14" s="225">
        <v>117.14900207519531</v>
      </c>
      <c r="CC14" s="225">
        <v>127.86962890625</v>
      </c>
      <c r="CD14" s="225">
        <v>121.42412567138672</v>
      </c>
      <c r="CE14" s="225">
        <v>133.87979125976563</v>
      </c>
      <c r="CF14" s="225">
        <v>122.98533630371094</v>
      </c>
      <c r="CG14" s="225">
        <v>132.18649291992188</v>
      </c>
      <c r="CH14" s="225">
        <v>121.47785186767578</v>
      </c>
      <c r="CI14" s="225">
        <v>119.76469421386719</v>
      </c>
      <c r="CJ14" s="225">
        <v>120.39688873291016</v>
      </c>
      <c r="CK14" s="225">
        <v>123.591796875</v>
      </c>
      <c r="CL14" s="225">
        <v>116.56171417236328</v>
      </c>
      <c r="CM14" s="225">
        <v>155.85317993164063</v>
      </c>
      <c r="CN14" s="225">
        <v>117.19503021240234</v>
      </c>
      <c r="CO14" s="225">
        <v>127.76535034179688</v>
      </c>
      <c r="CP14" s="225">
        <v>121.37645721435547</v>
      </c>
      <c r="CQ14" s="225">
        <v>134.02186584472656</v>
      </c>
      <c r="CR14" s="225">
        <v>122.99529266357422</v>
      </c>
      <c r="CS14" s="225">
        <v>131.3944091796875</v>
      </c>
      <c r="CT14" s="225">
        <v>121.61320495605469</v>
      </c>
      <c r="CU14" s="225">
        <v>119.75217437744141</v>
      </c>
      <c r="CV14" s="225">
        <v>120.35074615478516</v>
      </c>
      <c r="CW14" s="225">
        <v>123.85627746582031</v>
      </c>
      <c r="CX14" s="225">
        <v>116.65103912353516</v>
      </c>
      <c r="CY14" s="225">
        <v>155.69247436523438</v>
      </c>
      <c r="CZ14" s="225">
        <v>117.27392578125</v>
      </c>
      <c r="DA14" s="225">
        <v>127.93470764160156</v>
      </c>
      <c r="DB14" s="225">
        <v>121.03939056396484</v>
      </c>
      <c r="DC14" s="225">
        <v>133.96342468261719</v>
      </c>
      <c r="DD14" s="225">
        <v>122.95372009277344</v>
      </c>
      <c r="DE14" s="225">
        <v>131.373779296875</v>
      </c>
      <c r="DF14" s="225">
        <v>121.92735290527344</v>
      </c>
      <c r="DG14" s="225">
        <v>119.83399200439453</v>
      </c>
      <c r="DH14" s="225">
        <v>120.36650848388672</v>
      </c>
      <c r="DI14" s="225">
        <v>123.68038940429688</v>
      </c>
      <c r="DJ14" s="225">
        <v>116.88722991943359</v>
      </c>
      <c r="DK14" s="225">
        <v>155.90928649902344</v>
      </c>
      <c r="DL14" s="225">
        <v>117.37416076660156</v>
      </c>
      <c r="DM14" s="225">
        <v>128.06011962890625</v>
      </c>
      <c r="DN14" s="225">
        <v>121.27353668212891</v>
      </c>
      <c r="DO14" s="225">
        <v>134.15737915039063</v>
      </c>
      <c r="DP14" s="225">
        <v>122.90114593505859</v>
      </c>
      <c r="DQ14" s="225">
        <v>131.85711669921875</v>
      </c>
      <c r="DR14" s="225">
        <v>122.10250091552734</v>
      </c>
      <c r="DS14" s="225">
        <v>119.81436157226563</v>
      </c>
      <c r="DT14" s="225">
        <v>120.26924896240234</v>
      </c>
      <c r="DU14" s="225">
        <v>123.63996124267578</v>
      </c>
      <c r="DV14" s="225">
        <v>116.75811004638672</v>
      </c>
      <c r="DW14" s="225">
        <v>155.79307556152344</v>
      </c>
      <c r="DX14" s="225">
        <v>117.41703796386719</v>
      </c>
      <c r="DY14" s="225">
        <v>128.02955627441406</v>
      </c>
      <c r="DZ14" s="225">
        <v>121.20884704589844</v>
      </c>
      <c r="EA14" s="225">
        <v>134.04591369628906</v>
      </c>
      <c r="EB14" s="225">
        <v>122.95849609375</v>
      </c>
      <c r="EC14" s="225">
        <v>130.99142456054688</v>
      </c>
      <c r="ED14" s="225">
        <v>122.10809326171875</v>
      </c>
      <c r="EE14" s="225">
        <v>119.80809020996094</v>
      </c>
      <c r="EF14" s="225">
        <v>120.25569915771484</v>
      </c>
      <c r="EG14" s="225">
        <v>123.65358734130859</v>
      </c>
      <c r="EH14" s="225">
        <v>116.68708038330078</v>
      </c>
      <c r="EI14" s="225">
        <v>155.62565612792969</v>
      </c>
      <c r="EJ14" s="225">
        <v>117.32254028320313</v>
      </c>
      <c r="EK14" s="225">
        <v>127.92781829833984</v>
      </c>
      <c r="EL14" s="225">
        <v>120.87657928466797</v>
      </c>
      <c r="EM14" s="225">
        <v>133.89334106445313</v>
      </c>
      <c r="EN14" s="225">
        <v>122.82149505615234</v>
      </c>
      <c r="EO14" s="225">
        <v>131.37579345703125</v>
      </c>
      <c r="EP14" s="225">
        <v>122.16017150878906</v>
      </c>
      <c r="EQ14" s="225">
        <v>119.81294250488281</v>
      </c>
      <c r="ER14" s="225">
        <v>120.28062438964844</v>
      </c>
      <c r="ES14" s="225">
        <v>123.72763061523438</v>
      </c>
      <c r="ET14" s="225">
        <v>116.77252197265625</v>
      </c>
      <c r="EU14" s="225">
        <v>155.445556640625</v>
      </c>
      <c r="EV14" s="225">
        <v>117.48292541503906</v>
      </c>
      <c r="EW14" s="225">
        <v>127.81394195556641</v>
      </c>
      <c r="EX14" s="225">
        <v>120.98272705078125</v>
      </c>
      <c r="EY14" s="225">
        <v>133.957275390625</v>
      </c>
      <c r="EZ14" s="225">
        <v>122.80956268310547</v>
      </c>
      <c r="FA14" s="225">
        <v>130.89602661132813</v>
      </c>
      <c r="FB14" s="225">
        <v>122.25318145751953</v>
      </c>
      <c r="FC14" s="225">
        <v>119.89689636230469</v>
      </c>
      <c r="FD14" s="225">
        <v>120.28923797607422</v>
      </c>
      <c r="FE14" s="225">
        <v>123.71585083007813</v>
      </c>
      <c r="FF14" s="225">
        <v>116.96685028076172</v>
      </c>
      <c r="FG14" s="225">
        <v>155.30899047851563</v>
      </c>
      <c r="FH14" s="225">
        <v>117.48754119873047</v>
      </c>
      <c r="FI14" s="225">
        <v>127.89781188964844</v>
      </c>
      <c r="FJ14" s="225">
        <v>121.00529479980469</v>
      </c>
      <c r="FK14" s="225">
        <v>134.03025817871094</v>
      </c>
      <c r="FL14" s="225">
        <v>122.72397613525391</v>
      </c>
      <c r="FM14" s="225">
        <v>130.65275573730469</v>
      </c>
      <c r="FN14" s="225">
        <v>122.40565490722656</v>
      </c>
      <c r="FO14" s="225">
        <v>119.86032104492188</v>
      </c>
      <c r="FP14" s="225">
        <v>120.33735656738281</v>
      </c>
      <c r="FQ14" s="225">
        <v>123.70191955566406</v>
      </c>
      <c r="FR14" s="225">
        <v>116.62458801269531</v>
      </c>
      <c r="FS14" s="225">
        <v>155.05195617675781</v>
      </c>
      <c r="FT14" s="225">
        <v>117.50071716308594</v>
      </c>
      <c r="FU14" s="225">
        <v>127.71339416503906</v>
      </c>
      <c r="FV14" s="225">
        <v>120.53185272216797</v>
      </c>
      <c r="FW14" s="225">
        <v>133.84925842285156</v>
      </c>
      <c r="FX14" s="225">
        <v>122.60636138916016</v>
      </c>
      <c r="FY14" s="225">
        <v>130.34870910644531</v>
      </c>
      <c r="FZ14" s="225">
        <v>122.44240570068359</v>
      </c>
      <c r="GA14" s="225">
        <v>119.85579681396484</v>
      </c>
      <c r="GB14" s="225">
        <v>124.13025665283203</v>
      </c>
      <c r="GC14" s="225">
        <v>124.28175354003906</v>
      </c>
      <c r="GD14" s="225">
        <v>124.99198913574219</v>
      </c>
      <c r="GE14" s="225">
        <v>124.47533416748047</v>
      </c>
      <c r="GF14" s="225">
        <v>124.95466613769531</v>
      </c>
      <c r="GG14" s="225">
        <v>124.93343353271484</v>
      </c>
      <c r="GH14" s="225">
        <v>124.83925628662109</v>
      </c>
      <c r="GI14" s="225">
        <v>124.83785247802734</v>
      </c>
      <c r="GJ14" s="225">
        <v>125.26358795166016</v>
      </c>
      <c r="GK14" s="225">
        <v>124.96266174316406</v>
      </c>
      <c r="GL14" s="225">
        <v>120.32511901855469</v>
      </c>
      <c r="GM14" s="225">
        <v>123.70598602294922</v>
      </c>
      <c r="GN14" s="225">
        <v>116.70016479492188</v>
      </c>
      <c r="GO14" s="225">
        <v>155.492431640625</v>
      </c>
      <c r="GP14" s="225">
        <v>117.39194488525391</v>
      </c>
      <c r="GQ14" s="225">
        <v>127.85216522216797</v>
      </c>
      <c r="GR14" s="225">
        <v>120.98325347900391</v>
      </c>
      <c r="GS14" s="225">
        <v>133.963623046875</v>
      </c>
      <c r="GT14" s="225">
        <v>122.82270812988281</v>
      </c>
      <c r="GU14" s="225">
        <v>131.000244140625</v>
      </c>
      <c r="GV14" s="225">
        <v>122.17312622070313</v>
      </c>
      <c r="GW14" s="225">
        <v>119.83409881591797</v>
      </c>
      <c r="GX14" s="225">
        <v>124.84593200683594</v>
      </c>
      <c r="GY14" s="225">
        <v>124.84592437744141</v>
      </c>
    </row>
    <row r="15" spans="1:207" x14ac:dyDescent="0.25">
      <c r="A15" s="226">
        <v>43101</v>
      </c>
      <c r="B15" s="225">
        <v>1</v>
      </c>
      <c r="C15" s="225">
        <v>2018</v>
      </c>
      <c r="D15" s="225">
        <v>126.87031555175781</v>
      </c>
      <c r="E15" s="225">
        <v>126.62486267089844</v>
      </c>
      <c r="F15" s="225">
        <v>126.24305725097656</v>
      </c>
      <c r="G15" s="225">
        <v>124.72645568847656</v>
      </c>
      <c r="H15" s="225">
        <v>126.20127105712891</v>
      </c>
      <c r="I15" s="225">
        <v>126.71916961669922</v>
      </c>
      <c r="J15" s="225">
        <v>126.4305419921875</v>
      </c>
      <c r="K15" s="225">
        <v>127.02006530761719</v>
      </c>
      <c r="L15" s="225">
        <v>126.57081604003906</v>
      </c>
      <c r="M15" s="225">
        <v>124.96439361572266</v>
      </c>
      <c r="N15" s="225">
        <v>126.73296356201172</v>
      </c>
      <c r="O15" s="225">
        <v>126.33667755126953</v>
      </c>
      <c r="P15" s="225">
        <v>127.28089904785156</v>
      </c>
      <c r="Q15" s="225">
        <v>127.68782043457031</v>
      </c>
      <c r="R15" s="225">
        <v>126.96721649169922</v>
      </c>
      <c r="S15" s="225">
        <v>125.06023406982422</v>
      </c>
      <c r="T15" s="225">
        <v>127.24594116210938</v>
      </c>
      <c r="U15" s="225">
        <v>126.63846588134766</v>
      </c>
      <c r="V15" s="225">
        <v>126.47153472900391</v>
      </c>
      <c r="W15" s="225">
        <v>126.88524627685547</v>
      </c>
      <c r="X15" s="225">
        <v>127.21641540527344</v>
      </c>
      <c r="Y15" s="225">
        <v>125.09891510009766</v>
      </c>
      <c r="Z15" s="225">
        <v>127.74491119384766</v>
      </c>
      <c r="AA15" s="225">
        <v>126.98174285888672</v>
      </c>
      <c r="AB15" s="225">
        <v>126.96121978759766</v>
      </c>
      <c r="AC15" s="225">
        <v>127.60702514648438</v>
      </c>
      <c r="AD15" s="225">
        <v>127.21957397460938</v>
      </c>
      <c r="AE15" s="225">
        <v>125.33164978027344</v>
      </c>
      <c r="AF15" s="225">
        <v>127.2760009765625</v>
      </c>
      <c r="AG15" s="225">
        <v>126.72592163085938</v>
      </c>
      <c r="AH15" s="225">
        <v>126.97274780273438</v>
      </c>
      <c r="AI15" s="225">
        <v>127.50528717041016</v>
      </c>
      <c r="AJ15" s="225">
        <v>127.38349914550781</v>
      </c>
      <c r="AK15" s="225">
        <v>125.05742645263672</v>
      </c>
      <c r="AL15" s="225">
        <v>127.66554260253906</v>
      </c>
      <c r="AM15" s="225">
        <v>126.40071105957031</v>
      </c>
      <c r="AN15" s="225">
        <v>126.47127532958984</v>
      </c>
      <c r="AO15" s="225">
        <v>127.97052764892578</v>
      </c>
      <c r="AP15" s="225">
        <v>127.30996704101563</v>
      </c>
      <c r="AQ15" s="225">
        <v>125.54676818847656</v>
      </c>
      <c r="AR15" s="225">
        <v>127.75591278076172</v>
      </c>
      <c r="AS15" s="225">
        <v>126.92714691162109</v>
      </c>
      <c r="AT15" s="225">
        <v>126.84585571289063</v>
      </c>
      <c r="AU15" s="225">
        <v>127.22392272949219</v>
      </c>
      <c r="AV15" s="225">
        <v>127.79467010498047</v>
      </c>
      <c r="AW15" s="225">
        <v>125.49581909179688</v>
      </c>
      <c r="AX15" s="225">
        <v>127.84281158447266</v>
      </c>
      <c r="AY15" s="225">
        <v>127.25661468505859</v>
      </c>
      <c r="AZ15" s="225">
        <v>127.13788604736328</v>
      </c>
      <c r="BA15" s="225">
        <v>127.98332977294922</v>
      </c>
      <c r="BB15" s="225">
        <v>127.92584991455078</v>
      </c>
      <c r="BC15" s="225">
        <v>126.25577545166016</v>
      </c>
      <c r="BD15" s="225">
        <v>128.29945373535156</v>
      </c>
      <c r="BE15" s="225">
        <v>127.67201232910156</v>
      </c>
      <c r="BF15" s="225">
        <v>126.86930847167969</v>
      </c>
      <c r="BG15" s="225">
        <v>127.64710998535156</v>
      </c>
      <c r="BH15" s="225">
        <v>127.66811370849609</v>
      </c>
      <c r="BI15" s="225">
        <v>124.35150146484375</v>
      </c>
      <c r="BJ15" s="225">
        <v>128.57986450195313</v>
      </c>
      <c r="BK15" s="225">
        <v>128.10798645019531</v>
      </c>
      <c r="BL15" s="225">
        <v>122.61608123779297</v>
      </c>
      <c r="BM15" s="225">
        <v>126.59266662597656</v>
      </c>
      <c r="BN15" s="225">
        <v>115.91060638427734</v>
      </c>
      <c r="BO15" s="225">
        <v>158.080810546875</v>
      </c>
      <c r="BP15" s="225">
        <v>118.12653350830078</v>
      </c>
      <c r="BQ15" s="225">
        <v>129.693359375</v>
      </c>
      <c r="BR15" s="225">
        <v>124.14603424072266</v>
      </c>
      <c r="BS15" s="225">
        <v>136.49043273925781</v>
      </c>
      <c r="BT15" s="225">
        <v>127.16217803955078</v>
      </c>
      <c r="BU15" s="225">
        <v>132.83338928222656</v>
      </c>
      <c r="BV15" s="225">
        <v>124.95603179931641</v>
      </c>
      <c r="BW15" s="225">
        <v>122.41275787353516</v>
      </c>
      <c r="BX15" s="225">
        <v>122.67202758789063</v>
      </c>
      <c r="BY15" s="225">
        <v>126.56027984619141</v>
      </c>
      <c r="BZ15" s="225">
        <v>115.92359924316406</v>
      </c>
      <c r="CA15" s="225">
        <v>158.7119140625</v>
      </c>
      <c r="CB15" s="225">
        <v>118.32564544677734</v>
      </c>
      <c r="CC15" s="225">
        <v>130.07383728027344</v>
      </c>
      <c r="CD15" s="225">
        <v>124.19031524658203</v>
      </c>
      <c r="CE15" s="225">
        <v>136.49783325195313</v>
      </c>
      <c r="CF15" s="225">
        <v>127.08602142333984</v>
      </c>
      <c r="CG15" s="225">
        <v>133.14897155761719</v>
      </c>
      <c r="CH15" s="225">
        <v>124.942138671875</v>
      </c>
      <c r="CI15" s="225">
        <v>122.42938232421875</v>
      </c>
      <c r="CJ15" s="225">
        <v>122.74908447265625</v>
      </c>
      <c r="CK15" s="225">
        <v>126.45079803466797</v>
      </c>
      <c r="CL15" s="225">
        <v>115.86610412597656</v>
      </c>
      <c r="CM15" s="225">
        <v>157.98629760742188</v>
      </c>
      <c r="CN15" s="225">
        <v>118.37654113769531</v>
      </c>
      <c r="CO15" s="225">
        <v>129.98844909667969</v>
      </c>
      <c r="CP15" s="225">
        <v>124.20226287841797</v>
      </c>
      <c r="CQ15" s="225">
        <v>136.59645080566406</v>
      </c>
      <c r="CR15" s="225">
        <v>127.1282958984375</v>
      </c>
      <c r="CS15" s="225">
        <v>132.1185302734375</v>
      </c>
      <c r="CT15" s="225">
        <v>125.1273193359375</v>
      </c>
      <c r="CU15" s="225">
        <v>122.53080749511719</v>
      </c>
      <c r="CV15" s="225">
        <v>122.72047424316406</v>
      </c>
      <c r="CW15" s="225">
        <v>126.67816162109375</v>
      </c>
      <c r="CX15" s="225">
        <v>116.02227020263672</v>
      </c>
      <c r="CY15" s="225">
        <v>158.06863403320313</v>
      </c>
      <c r="CZ15" s="225">
        <v>118.45967864990234</v>
      </c>
      <c r="DA15" s="225">
        <v>130.14628601074219</v>
      </c>
      <c r="DB15" s="225">
        <v>123.79576110839844</v>
      </c>
      <c r="DC15" s="225">
        <v>136.4552001953125</v>
      </c>
      <c r="DD15" s="225">
        <v>127.11243438720703</v>
      </c>
      <c r="DE15" s="225">
        <v>132.11436462402344</v>
      </c>
      <c r="DF15" s="225">
        <v>125.48426055908203</v>
      </c>
      <c r="DG15" s="225">
        <v>122.66948699951172</v>
      </c>
      <c r="DH15" s="225">
        <v>122.79158020019531</v>
      </c>
      <c r="DI15" s="225">
        <v>126.57894134521484</v>
      </c>
      <c r="DJ15" s="225">
        <v>116.21434783935547</v>
      </c>
      <c r="DK15" s="225">
        <v>157.75471496582031</v>
      </c>
      <c r="DL15" s="225">
        <v>118.55213928222656</v>
      </c>
      <c r="DM15" s="225">
        <v>130.28102111816406</v>
      </c>
      <c r="DN15" s="225">
        <v>123.99418640136719</v>
      </c>
      <c r="DO15" s="225">
        <v>136.66963195800781</v>
      </c>
      <c r="DP15" s="225">
        <v>127.05979919433594</v>
      </c>
      <c r="DQ15" s="225">
        <v>132.7425537109375</v>
      </c>
      <c r="DR15" s="225">
        <v>125.68070983886719</v>
      </c>
      <c r="DS15" s="225">
        <v>122.5985107421875</v>
      </c>
      <c r="DT15" s="225">
        <v>122.70836639404297</v>
      </c>
      <c r="DU15" s="225">
        <v>126.51064300537109</v>
      </c>
      <c r="DV15" s="225">
        <v>116.05678558349609</v>
      </c>
      <c r="DW15" s="225">
        <v>157.7899169921875</v>
      </c>
      <c r="DX15" s="225">
        <v>118.62357330322266</v>
      </c>
      <c r="DY15" s="225">
        <v>130.24607849121094</v>
      </c>
      <c r="DZ15" s="225">
        <v>123.89650726318359</v>
      </c>
      <c r="EA15" s="225">
        <v>136.53106689453125</v>
      </c>
      <c r="EB15" s="225">
        <v>127.17444610595703</v>
      </c>
      <c r="EC15" s="225">
        <v>131.56591796875</v>
      </c>
      <c r="ED15" s="225">
        <v>125.72702789306641</v>
      </c>
      <c r="EE15" s="225">
        <v>122.735595703125</v>
      </c>
      <c r="EF15" s="225">
        <v>122.71076965332031</v>
      </c>
      <c r="EG15" s="225">
        <v>126.50305938720703</v>
      </c>
      <c r="EH15" s="225">
        <v>115.88504028320313</v>
      </c>
      <c r="EI15" s="225">
        <v>157.91256713867188</v>
      </c>
      <c r="EJ15" s="225">
        <v>118.54003143310547</v>
      </c>
      <c r="EK15" s="225">
        <v>130.16438293457031</v>
      </c>
      <c r="EL15" s="225">
        <v>123.57450103759766</v>
      </c>
      <c r="EM15" s="225">
        <v>136.31730651855469</v>
      </c>
      <c r="EN15" s="225">
        <v>127.05492401123047</v>
      </c>
      <c r="EO15" s="225">
        <v>132.13043212890625</v>
      </c>
      <c r="EP15" s="225">
        <v>125.80110168457031</v>
      </c>
      <c r="EQ15" s="225">
        <v>122.70789337158203</v>
      </c>
      <c r="ER15" s="225">
        <v>122.78701782226563</v>
      </c>
      <c r="ES15" s="225">
        <v>126.61282348632813</v>
      </c>
      <c r="ET15" s="225">
        <v>115.97238159179688</v>
      </c>
      <c r="EU15" s="225">
        <v>157.12255859375</v>
      </c>
      <c r="EV15" s="225">
        <v>118.67951202392578</v>
      </c>
      <c r="EW15" s="225">
        <v>130.07339477539063</v>
      </c>
      <c r="EX15" s="225">
        <v>123.65279388427734</v>
      </c>
      <c r="EY15" s="225">
        <v>136.37165832519531</v>
      </c>
      <c r="EZ15" s="225">
        <v>127.07566833496094</v>
      </c>
      <c r="FA15" s="225">
        <v>131.51622009277344</v>
      </c>
      <c r="FB15" s="225">
        <v>125.90699005126953</v>
      </c>
      <c r="FC15" s="225">
        <v>122.86931610107422</v>
      </c>
      <c r="FD15" s="225">
        <v>122.86643981933594</v>
      </c>
      <c r="FE15" s="225">
        <v>126.58950042724609</v>
      </c>
      <c r="FF15" s="225">
        <v>116.15984344482422</v>
      </c>
      <c r="FG15" s="225">
        <v>156.9857177734375</v>
      </c>
      <c r="FH15" s="225">
        <v>118.72933959960938</v>
      </c>
      <c r="FI15" s="225">
        <v>130.16447448730469</v>
      </c>
      <c r="FJ15" s="225">
        <v>123.58365631103516</v>
      </c>
      <c r="FK15" s="225">
        <v>136.44932556152344</v>
      </c>
      <c r="FL15" s="225">
        <v>127.04445648193359</v>
      </c>
      <c r="FM15" s="225">
        <v>131.23654174804688</v>
      </c>
      <c r="FN15" s="225">
        <v>126.05834197998047</v>
      </c>
      <c r="FO15" s="225">
        <v>122.97270202636719</v>
      </c>
      <c r="FP15" s="225">
        <v>122.95440673828125</v>
      </c>
      <c r="FQ15" s="225">
        <v>126.52313232421875</v>
      </c>
      <c r="FR15" s="225">
        <v>115.6263427734375</v>
      </c>
      <c r="FS15" s="225">
        <v>156.43681335449219</v>
      </c>
      <c r="FT15" s="225">
        <v>118.76540374755859</v>
      </c>
      <c r="FU15" s="225">
        <v>129.99559020996094</v>
      </c>
      <c r="FV15" s="225">
        <v>123.14128112792969</v>
      </c>
      <c r="FW15" s="225">
        <v>136.18818664550781</v>
      </c>
      <c r="FX15" s="225">
        <v>127.01285552978516</v>
      </c>
      <c r="FY15" s="225">
        <v>130.77191162109375</v>
      </c>
      <c r="FZ15" s="225">
        <v>126.18148803710938</v>
      </c>
      <c r="GA15" s="225">
        <v>123.07722473144531</v>
      </c>
      <c r="GB15" s="225">
        <v>126.34149169921875</v>
      </c>
      <c r="GC15" s="225">
        <v>126.50596618652344</v>
      </c>
      <c r="GD15" s="225">
        <v>127.17521667480469</v>
      </c>
      <c r="GE15" s="225">
        <v>126.71501922607422</v>
      </c>
      <c r="GF15" s="225">
        <v>127.16358184814453</v>
      </c>
      <c r="GG15" s="225">
        <v>127.13994598388672</v>
      </c>
      <c r="GH15" s="225">
        <v>127.11647796630859</v>
      </c>
      <c r="GI15" s="225">
        <v>127.06721496582031</v>
      </c>
      <c r="GJ15" s="225">
        <v>127.53730773925781</v>
      </c>
      <c r="GK15" s="225">
        <v>127.24838256835938</v>
      </c>
      <c r="GL15" s="225">
        <v>122.76414489746094</v>
      </c>
      <c r="GM15" s="225">
        <v>126.56014251708984</v>
      </c>
      <c r="GN15" s="225">
        <v>115.9486083984375</v>
      </c>
      <c r="GO15" s="225">
        <v>157.46630859375</v>
      </c>
      <c r="GP15" s="225">
        <v>118.61154937744141</v>
      </c>
      <c r="GQ15" s="225">
        <v>130.0999755859375</v>
      </c>
      <c r="GR15" s="225">
        <v>123.66461181640625</v>
      </c>
      <c r="GS15" s="225">
        <v>136.43167114257813</v>
      </c>
      <c r="GT15" s="225">
        <v>127.07318115234375</v>
      </c>
      <c r="GU15" s="225">
        <v>131.62811279296875</v>
      </c>
      <c r="GV15" s="225">
        <v>125.80586242675781</v>
      </c>
      <c r="GW15" s="225">
        <v>122.79916381835938</v>
      </c>
      <c r="GX15" s="225">
        <v>127.08894348144531</v>
      </c>
      <c r="GY15" s="225">
        <v>127.08893585205078</v>
      </c>
    </row>
    <row r="16" spans="1:207" x14ac:dyDescent="0.25">
      <c r="A16" s="226">
        <v>43132</v>
      </c>
      <c r="B16" s="225">
        <v>2</v>
      </c>
      <c r="C16" s="225">
        <v>2018</v>
      </c>
      <c r="D16" s="225">
        <v>130.13102722167969</v>
      </c>
      <c r="E16" s="225">
        <v>129.33427429199219</v>
      </c>
      <c r="F16" s="225">
        <v>128.76020812988281</v>
      </c>
      <c r="G16" s="225">
        <v>127.34841156005859</v>
      </c>
      <c r="H16" s="225">
        <v>129.37234497070313</v>
      </c>
      <c r="I16" s="225">
        <v>129.07936096191406</v>
      </c>
      <c r="J16" s="225">
        <v>129.57264709472656</v>
      </c>
      <c r="K16" s="225">
        <v>129.85459899902344</v>
      </c>
      <c r="L16" s="225">
        <v>129.22213745117188</v>
      </c>
      <c r="M16" s="225">
        <v>127.60318756103516</v>
      </c>
      <c r="N16" s="225">
        <v>129.92012023925781</v>
      </c>
      <c r="O16" s="225">
        <v>128.76950073242188</v>
      </c>
      <c r="P16" s="225">
        <v>130.58271789550781</v>
      </c>
      <c r="Q16" s="225">
        <v>130.66969299316406</v>
      </c>
      <c r="R16" s="225">
        <v>129.7119140625</v>
      </c>
      <c r="S16" s="225">
        <v>127.85507202148438</v>
      </c>
      <c r="T16" s="225">
        <v>130.60276794433594</v>
      </c>
      <c r="U16" s="225">
        <v>129.11508178710938</v>
      </c>
      <c r="V16" s="225">
        <v>129.7266845703125</v>
      </c>
      <c r="W16" s="225">
        <v>129.73443603515625</v>
      </c>
      <c r="X16" s="225">
        <v>130.111083984375</v>
      </c>
      <c r="Y16" s="225">
        <v>127.77836608886719</v>
      </c>
      <c r="Z16" s="225">
        <v>131.15632629394531</v>
      </c>
      <c r="AA16" s="225">
        <v>129.50616455078125</v>
      </c>
      <c r="AB16" s="225">
        <v>130.24632263183594</v>
      </c>
      <c r="AC16" s="225">
        <v>130.56443786621094</v>
      </c>
      <c r="AD16" s="225">
        <v>130.04257202148438</v>
      </c>
      <c r="AE16" s="225">
        <v>128.16938781738281</v>
      </c>
      <c r="AF16" s="225">
        <v>130.54776000976563</v>
      </c>
      <c r="AG16" s="225">
        <v>129.30343627929688</v>
      </c>
      <c r="AH16" s="225">
        <v>130.2322998046875</v>
      </c>
      <c r="AI16" s="225">
        <v>130.45498657226563</v>
      </c>
      <c r="AJ16" s="225">
        <v>130.19157409667969</v>
      </c>
      <c r="AK16" s="225">
        <v>127.73271942138672</v>
      </c>
      <c r="AL16" s="225">
        <v>131.04176330566406</v>
      </c>
      <c r="AM16" s="225">
        <v>128.88804626464844</v>
      </c>
      <c r="AN16" s="225">
        <v>129.73056030273438</v>
      </c>
      <c r="AO16" s="225">
        <v>131.03372192382813</v>
      </c>
      <c r="AP16" s="225">
        <v>130.0750732421875</v>
      </c>
      <c r="AQ16" s="225">
        <v>128.42173767089844</v>
      </c>
      <c r="AR16" s="225">
        <v>131.2481689453125</v>
      </c>
      <c r="AS16" s="225">
        <v>129.515869140625</v>
      </c>
      <c r="AT16" s="225">
        <v>130.11009216308594</v>
      </c>
      <c r="AU16" s="225">
        <v>130.21502685546875</v>
      </c>
      <c r="AV16" s="225">
        <v>130.74400329589844</v>
      </c>
      <c r="AW16" s="225">
        <v>128.255859375</v>
      </c>
      <c r="AX16" s="225">
        <v>131.44013977050781</v>
      </c>
      <c r="AY16" s="225">
        <v>129.90676879882813</v>
      </c>
      <c r="AZ16" s="225">
        <v>130.37641906738281</v>
      </c>
      <c r="BA16" s="225">
        <v>131.03077697753906</v>
      </c>
      <c r="BB16" s="225">
        <v>130.9835205078125</v>
      </c>
      <c r="BC16" s="225">
        <v>129.19589233398438</v>
      </c>
      <c r="BD16" s="225">
        <v>131.83245849609375</v>
      </c>
      <c r="BE16" s="225">
        <v>130.289306640625</v>
      </c>
      <c r="BF16" s="225">
        <v>130.0421142578125</v>
      </c>
      <c r="BG16" s="225">
        <v>130.65208435058594</v>
      </c>
      <c r="BH16" s="225">
        <v>130.57833862304688</v>
      </c>
      <c r="BI16" s="225">
        <v>126.9083251953125</v>
      </c>
      <c r="BJ16" s="225">
        <v>132.2222900390625</v>
      </c>
      <c r="BK16" s="225">
        <v>130.69107055664063</v>
      </c>
      <c r="BL16" s="225">
        <v>125.19200134277344</v>
      </c>
      <c r="BM16" s="225">
        <v>128.79132080078125</v>
      </c>
      <c r="BN16" s="225">
        <v>115.20816802978516</v>
      </c>
      <c r="BO16" s="225">
        <v>163.67681884765625</v>
      </c>
      <c r="BP16" s="225">
        <v>120.13687896728516</v>
      </c>
      <c r="BQ16" s="225">
        <v>132.58329772949219</v>
      </c>
      <c r="BR16" s="225">
        <v>129.54345703125</v>
      </c>
      <c r="BS16" s="225">
        <v>149.22669982910156</v>
      </c>
      <c r="BT16" s="225">
        <v>128.61038208007813</v>
      </c>
      <c r="BU16" s="225">
        <v>135.02470397949219</v>
      </c>
      <c r="BV16" s="225">
        <v>127.71131896972656</v>
      </c>
      <c r="BW16" s="225">
        <v>124.58788299560547</v>
      </c>
      <c r="BX16" s="225">
        <v>125.2698974609375</v>
      </c>
      <c r="BY16" s="225">
        <v>128.76203918457031</v>
      </c>
      <c r="BZ16" s="225">
        <v>115.30374908447266</v>
      </c>
      <c r="CA16" s="225">
        <v>164.19534301757813</v>
      </c>
      <c r="CB16" s="225">
        <v>120.36463928222656</v>
      </c>
      <c r="CC16" s="225">
        <v>132.955078125</v>
      </c>
      <c r="CD16" s="225">
        <v>129.70957946777344</v>
      </c>
      <c r="CE16" s="225">
        <v>149.28076171875</v>
      </c>
      <c r="CF16" s="225">
        <v>128.42169189453125</v>
      </c>
      <c r="CG16" s="225">
        <v>135.42755126953125</v>
      </c>
      <c r="CH16" s="225">
        <v>127.76503753662109</v>
      </c>
      <c r="CI16" s="225">
        <v>124.56981658935547</v>
      </c>
      <c r="CJ16" s="225">
        <v>125.37203216552734</v>
      </c>
      <c r="CK16" s="225">
        <v>128.64598083496094</v>
      </c>
      <c r="CL16" s="225">
        <v>115.22563171386719</v>
      </c>
      <c r="CM16" s="225">
        <v>163.75250244140625</v>
      </c>
      <c r="CN16" s="225">
        <v>120.42561340332031</v>
      </c>
      <c r="CO16" s="225">
        <v>132.95729064941406</v>
      </c>
      <c r="CP16" s="225">
        <v>129.675537109375</v>
      </c>
      <c r="CQ16" s="225">
        <v>149.24842834472656</v>
      </c>
      <c r="CR16" s="225">
        <v>128.49174499511719</v>
      </c>
      <c r="CS16" s="225">
        <v>134.311279296875</v>
      </c>
      <c r="CT16" s="225">
        <v>127.94779968261719</v>
      </c>
      <c r="CU16" s="225">
        <v>124.68405914306641</v>
      </c>
      <c r="CV16" s="225">
        <v>125.35794830322266</v>
      </c>
      <c r="CW16" s="225">
        <v>128.85159301757813</v>
      </c>
      <c r="CX16" s="225">
        <v>115.37411499023438</v>
      </c>
      <c r="CY16" s="225">
        <v>163.70538330078125</v>
      </c>
      <c r="CZ16" s="225">
        <v>120.52194976806641</v>
      </c>
      <c r="DA16" s="225">
        <v>133.0565185546875</v>
      </c>
      <c r="DB16" s="225">
        <v>129.35516357421875</v>
      </c>
      <c r="DC16" s="225">
        <v>148.94560241699219</v>
      </c>
      <c r="DD16" s="225">
        <v>128.51188659667969</v>
      </c>
      <c r="DE16" s="225">
        <v>134.32313537597656</v>
      </c>
      <c r="DF16" s="225">
        <v>128.20643615722656</v>
      </c>
      <c r="DG16" s="225">
        <v>124.79841613769531</v>
      </c>
      <c r="DH16" s="225">
        <v>125.44235229492188</v>
      </c>
      <c r="DI16" s="225">
        <v>128.74992370605469</v>
      </c>
      <c r="DJ16" s="225">
        <v>115.51030731201172</v>
      </c>
      <c r="DK16" s="225">
        <v>163.59344482421875</v>
      </c>
      <c r="DL16" s="225">
        <v>120.62701416015625</v>
      </c>
      <c r="DM16" s="225">
        <v>133.23619079589844</v>
      </c>
      <c r="DN16" s="225">
        <v>129.53469848632813</v>
      </c>
      <c r="DO16" s="225">
        <v>149.23228454589844</v>
      </c>
      <c r="DP16" s="225">
        <v>128.42971801757813</v>
      </c>
      <c r="DQ16" s="225">
        <v>134.88575744628906</v>
      </c>
      <c r="DR16" s="225">
        <v>128.3079833984375</v>
      </c>
      <c r="DS16" s="225">
        <v>124.77095031738281</v>
      </c>
      <c r="DT16" s="225">
        <v>125.35835266113281</v>
      </c>
      <c r="DU16" s="225">
        <v>128.67938232421875</v>
      </c>
      <c r="DV16" s="225">
        <v>115.39089965820313</v>
      </c>
      <c r="DW16" s="225">
        <v>163.55958557128906</v>
      </c>
      <c r="DX16" s="225">
        <v>120.69777679443359</v>
      </c>
      <c r="DY16" s="225">
        <v>133.18698120117188</v>
      </c>
      <c r="DZ16" s="225">
        <v>129.48452758789063</v>
      </c>
      <c r="EA16" s="225">
        <v>148.97651672363281</v>
      </c>
      <c r="EB16" s="225">
        <v>128.57968139648438</v>
      </c>
      <c r="EC16" s="225">
        <v>133.75248718261719</v>
      </c>
      <c r="ED16" s="225">
        <v>128.34407043457031</v>
      </c>
      <c r="EE16" s="225">
        <v>124.86569213867188</v>
      </c>
      <c r="EF16" s="225">
        <v>125.36898040771484</v>
      </c>
      <c r="EG16" s="225">
        <v>128.65528869628906</v>
      </c>
      <c r="EH16" s="225">
        <v>115.25828552246094</v>
      </c>
      <c r="EI16" s="225">
        <v>163.57640075683594</v>
      </c>
      <c r="EJ16" s="225">
        <v>120.60700988769531</v>
      </c>
      <c r="EK16" s="225">
        <v>133.18705749511719</v>
      </c>
      <c r="EL16" s="225">
        <v>129.10456848144531</v>
      </c>
      <c r="EM16" s="225">
        <v>148.67559814453125</v>
      </c>
      <c r="EN16" s="225">
        <v>128.35968017578125</v>
      </c>
      <c r="EO16" s="225">
        <v>134.41352844238281</v>
      </c>
      <c r="EP16" s="225">
        <v>128.43870544433594</v>
      </c>
      <c r="EQ16" s="225">
        <v>124.82117462158203</v>
      </c>
      <c r="ER16" s="225">
        <v>125.46775817871094</v>
      </c>
      <c r="ES16" s="225">
        <v>128.7723388671875</v>
      </c>
      <c r="ET16" s="225">
        <v>115.28319549560547</v>
      </c>
      <c r="EU16" s="225">
        <v>163.01881408691406</v>
      </c>
      <c r="EV16" s="225">
        <v>120.76029205322266</v>
      </c>
      <c r="EW16" s="225">
        <v>133.193359375</v>
      </c>
      <c r="EX16" s="225">
        <v>129.20159912109375</v>
      </c>
      <c r="EY16" s="225">
        <v>148.75648498535156</v>
      </c>
      <c r="EZ16" s="225">
        <v>128.41065979003906</v>
      </c>
      <c r="FA16" s="225">
        <v>133.77590942382813</v>
      </c>
      <c r="FB16" s="225">
        <v>128.53140258789063</v>
      </c>
      <c r="FC16" s="225">
        <v>124.99296569824219</v>
      </c>
      <c r="FD16" s="225">
        <v>125.56718444824219</v>
      </c>
      <c r="FE16" s="225">
        <v>128.73651123046875</v>
      </c>
      <c r="FF16" s="225">
        <v>115.43647003173828</v>
      </c>
      <c r="FG16" s="225">
        <v>162.90304565429688</v>
      </c>
      <c r="FH16" s="225">
        <v>120.80535888671875</v>
      </c>
      <c r="FI16" s="225">
        <v>133.31175231933594</v>
      </c>
      <c r="FJ16" s="225">
        <v>129.12635803222656</v>
      </c>
      <c r="FK16" s="225">
        <v>148.79701232910156</v>
      </c>
      <c r="FL16" s="225">
        <v>128.3172607421875</v>
      </c>
      <c r="FM16" s="225">
        <v>133.62814331054688</v>
      </c>
      <c r="FN16" s="225">
        <v>128.57005310058594</v>
      </c>
      <c r="FO16" s="225">
        <v>125.07623291015625</v>
      </c>
      <c r="FP16" s="225">
        <v>125.68755340576172</v>
      </c>
      <c r="FQ16" s="225">
        <v>128.67425537109375</v>
      </c>
      <c r="FR16" s="225">
        <v>114.98159790039063</v>
      </c>
      <c r="FS16" s="225">
        <v>162.43934631347656</v>
      </c>
      <c r="FT16" s="225">
        <v>120.84347534179688</v>
      </c>
      <c r="FU16" s="225">
        <v>133.21438598632813</v>
      </c>
      <c r="FV16" s="225">
        <v>128.65016174316406</v>
      </c>
      <c r="FW16" s="225">
        <v>148.16151428222656</v>
      </c>
      <c r="FX16" s="225">
        <v>128.17312622070313</v>
      </c>
      <c r="FY16" s="225">
        <v>132.93600463867188</v>
      </c>
      <c r="FZ16" s="225">
        <v>128.65397644042969</v>
      </c>
      <c r="GA16" s="225">
        <v>125.13076782226563</v>
      </c>
      <c r="GB16" s="225">
        <v>129.19355773925781</v>
      </c>
      <c r="GC16" s="225">
        <v>129.40251159667969</v>
      </c>
      <c r="GD16" s="225">
        <v>130.24070739746094</v>
      </c>
      <c r="GE16" s="225">
        <v>129.74650573730469</v>
      </c>
      <c r="GF16" s="225">
        <v>130.24150085449219</v>
      </c>
      <c r="GG16" s="225">
        <v>130.19467163085938</v>
      </c>
      <c r="GH16" s="225">
        <v>130.23223876953125</v>
      </c>
      <c r="GI16" s="225">
        <v>130.18777465820313</v>
      </c>
      <c r="GJ16" s="225">
        <v>130.66461181640625</v>
      </c>
      <c r="GK16" s="225">
        <v>130.32688903808594</v>
      </c>
      <c r="GL16" s="225">
        <v>125.41845703125</v>
      </c>
      <c r="GM16" s="225">
        <v>128.72749328613281</v>
      </c>
      <c r="GN16" s="225">
        <v>115.28179168701172</v>
      </c>
      <c r="GO16" s="225">
        <v>163.27241516113281</v>
      </c>
      <c r="GP16" s="225">
        <v>120.68070983886719</v>
      </c>
      <c r="GQ16" s="225">
        <v>133.17015075683594</v>
      </c>
      <c r="GR16" s="225">
        <v>129.1937255859375</v>
      </c>
      <c r="GS16" s="225">
        <v>148.84230041503906</v>
      </c>
      <c r="GT16" s="225">
        <v>128.37727355957031</v>
      </c>
      <c r="GU16" s="225">
        <v>133.87144470214844</v>
      </c>
      <c r="GV16" s="225">
        <v>128.40711975097656</v>
      </c>
      <c r="GW16" s="225">
        <v>124.91327667236328</v>
      </c>
      <c r="GX16" s="225">
        <v>130.15147399902344</v>
      </c>
      <c r="GY16" s="225">
        <v>130.15144348144531</v>
      </c>
    </row>
    <row r="17" spans="1:207" x14ac:dyDescent="0.25">
      <c r="A17" s="226">
        <v>43160</v>
      </c>
      <c r="B17" s="225">
        <v>3</v>
      </c>
      <c r="C17" s="225">
        <v>2018</v>
      </c>
      <c r="D17" s="225">
        <v>133.27418518066406</v>
      </c>
      <c r="E17" s="225">
        <v>131.80780029296875</v>
      </c>
      <c r="F17" s="225">
        <v>132.59921264648438</v>
      </c>
      <c r="G17" s="225">
        <v>130.24014282226563</v>
      </c>
      <c r="H17" s="225">
        <v>131.99726867675781</v>
      </c>
      <c r="I17" s="225">
        <v>132.7811279296875</v>
      </c>
      <c r="J17" s="225">
        <v>132.63948059082031</v>
      </c>
      <c r="K17" s="225">
        <v>132.38420104980469</v>
      </c>
      <c r="L17" s="225">
        <v>133.06901550292969</v>
      </c>
      <c r="M17" s="225">
        <v>130.62507629394531</v>
      </c>
      <c r="N17" s="225">
        <v>132.68336486816406</v>
      </c>
      <c r="O17" s="225">
        <v>132.65617370605469</v>
      </c>
      <c r="P17" s="225">
        <v>133.88328552246094</v>
      </c>
      <c r="Q17" s="225">
        <v>133.11923217773438</v>
      </c>
      <c r="R17" s="225">
        <v>133.59829711914063</v>
      </c>
      <c r="S17" s="225">
        <v>131.045166015625</v>
      </c>
      <c r="T17" s="225">
        <v>133.36727905273438</v>
      </c>
      <c r="U17" s="225">
        <v>132.866943359375</v>
      </c>
      <c r="V17" s="225">
        <v>132.93663024902344</v>
      </c>
      <c r="W17" s="225">
        <v>132.24964904785156</v>
      </c>
      <c r="X17" s="225">
        <v>134.169677734375</v>
      </c>
      <c r="Y17" s="225">
        <v>130.84561157226563</v>
      </c>
      <c r="Z17" s="225">
        <v>133.89712524414063</v>
      </c>
      <c r="AA17" s="225">
        <v>133.36882019042969</v>
      </c>
      <c r="AB17" s="225">
        <v>133.38777160644531</v>
      </c>
      <c r="AC17" s="225">
        <v>132.9915771484375</v>
      </c>
      <c r="AD17" s="225">
        <v>134.21647644042969</v>
      </c>
      <c r="AE17" s="225">
        <v>131.50582885742188</v>
      </c>
      <c r="AF17" s="225">
        <v>133.40830993652344</v>
      </c>
      <c r="AG17" s="225">
        <v>132.9935302734375</v>
      </c>
      <c r="AH17" s="225">
        <v>133.77729797363281</v>
      </c>
      <c r="AI17" s="225">
        <v>132.9412841796875</v>
      </c>
      <c r="AJ17" s="225">
        <v>134.31768798828125</v>
      </c>
      <c r="AK17" s="225">
        <v>130.63201904296875</v>
      </c>
      <c r="AL17" s="225">
        <v>133.78184509277344</v>
      </c>
      <c r="AM17" s="225">
        <v>132.73422241210938</v>
      </c>
      <c r="AN17" s="225">
        <v>132.95550537109375</v>
      </c>
      <c r="AO17" s="225">
        <v>133.49667358398438</v>
      </c>
      <c r="AP17" s="225">
        <v>134.32760620117188</v>
      </c>
      <c r="AQ17" s="225">
        <v>131.63694763183594</v>
      </c>
      <c r="AR17" s="225">
        <v>134.03630065917969</v>
      </c>
      <c r="AS17" s="225">
        <v>133.4276123046875</v>
      </c>
      <c r="AT17" s="225">
        <v>133.39265441894531</v>
      </c>
      <c r="AU17" s="225">
        <v>132.74647521972656</v>
      </c>
      <c r="AV17" s="225">
        <v>135.03805541992188</v>
      </c>
      <c r="AW17" s="225">
        <v>131.44851684570313</v>
      </c>
      <c r="AX17" s="225">
        <v>134.20555114746094</v>
      </c>
      <c r="AY17" s="225">
        <v>134.03860473632813</v>
      </c>
      <c r="AZ17" s="225">
        <v>133.75486755371094</v>
      </c>
      <c r="BA17" s="225">
        <v>133.50408935546875</v>
      </c>
      <c r="BB17" s="225">
        <v>135.24542236328125</v>
      </c>
      <c r="BC17" s="225">
        <v>132.60087585449219</v>
      </c>
      <c r="BD17" s="225">
        <v>134.57749938964844</v>
      </c>
      <c r="BE17" s="225">
        <v>134.41389465332031</v>
      </c>
      <c r="BF17" s="225">
        <v>133.32769775390625</v>
      </c>
      <c r="BG17" s="225">
        <v>133.06199645996094</v>
      </c>
      <c r="BH17" s="225">
        <v>134.77790832519531</v>
      </c>
      <c r="BI17" s="225">
        <v>129.91377258300781</v>
      </c>
      <c r="BJ17" s="225">
        <v>134.90312194824219</v>
      </c>
      <c r="BK17" s="225">
        <v>134.8814697265625</v>
      </c>
      <c r="BL17" s="225">
        <v>128.28984069824219</v>
      </c>
      <c r="BM17" s="225">
        <v>129.68238830566406</v>
      </c>
      <c r="BN17" s="225">
        <v>118.97913360595703</v>
      </c>
      <c r="BO17" s="225">
        <v>164.94613647460938</v>
      </c>
      <c r="BP17" s="225">
        <v>125.27047729492188</v>
      </c>
      <c r="BQ17" s="225">
        <v>134.46195983886719</v>
      </c>
      <c r="BR17" s="225">
        <v>132.406494140625</v>
      </c>
      <c r="BS17" s="225">
        <v>153.42103576660156</v>
      </c>
      <c r="BT17" s="225">
        <v>130.51060485839844</v>
      </c>
      <c r="BU17" s="225">
        <v>155.03216552734375</v>
      </c>
      <c r="BV17" s="225">
        <v>130.11265563964844</v>
      </c>
      <c r="BW17" s="225">
        <v>126.67666625976563</v>
      </c>
      <c r="BX17" s="225">
        <v>128.33712768554688</v>
      </c>
      <c r="BY17" s="225">
        <v>129.64791870117188</v>
      </c>
      <c r="BZ17" s="225">
        <v>119.27185821533203</v>
      </c>
      <c r="CA17" s="225">
        <v>165.35737609863281</v>
      </c>
      <c r="CB17" s="225">
        <v>125.59790802001953</v>
      </c>
      <c r="CC17" s="225">
        <v>134.81483459472656</v>
      </c>
      <c r="CD17" s="225">
        <v>132.46302795410156</v>
      </c>
      <c r="CE17" s="225">
        <v>153.50576782226563</v>
      </c>
      <c r="CF17" s="225">
        <v>130.23709106445313</v>
      </c>
      <c r="CG17" s="225">
        <v>154.84382629394531</v>
      </c>
      <c r="CH17" s="225">
        <v>130.24476623535156</v>
      </c>
      <c r="CI17" s="225">
        <v>126.71463012695313</v>
      </c>
      <c r="CJ17" s="225">
        <v>128.40676879882813</v>
      </c>
      <c r="CK17" s="225">
        <v>129.53814697265625</v>
      </c>
      <c r="CL17" s="225">
        <v>119.59683227539063</v>
      </c>
      <c r="CM17" s="225">
        <v>164.777099609375</v>
      </c>
      <c r="CN17" s="225">
        <v>125.71123504638672</v>
      </c>
      <c r="CO17" s="225">
        <v>134.73539733886719</v>
      </c>
      <c r="CP17" s="225">
        <v>132.39897155761719</v>
      </c>
      <c r="CQ17" s="225">
        <v>153.42616271972656</v>
      </c>
      <c r="CR17" s="225">
        <v>130.23722839355469</v>
      </c>
      <c r="CS17" s="225">
        <v>153.20849609375</v>
      </c>
      <c r="CT17" s="225">
        <v>130.33712768554688</v>
      </c>
      <c r="CU17" s="225">
        <v>126.92218780517578</v>
      </c>
      <c r="CV17" s="225">
        <v>128.3558349609375</v>
      </c>
      <c r="CW17" s="225">
        <v>129.74278259277344</v>
      </c>
      <c r="CX17" s="225">
        <v>119.73696136474609</v>
      </c>
      <c r="CY17" s="225">
        <v>164.87678527832031</v>
      </c>
      <c r="CZ17" s="225">
        <v>125.90314483642578</v>
      </c>
      <c r="DA17" s="225">
        <v>134.89364624023438</v>
      </c>
      <c r="DB17" s="225">
        <v>131.76423645019531</v>
      </c>
      <c r="DC17" s="225">
        <v>153.08415222167969</v>
      </c>
      <c r="DD17" s="225">
        <v>130.0472412109375</v>
      </c>
      <c r="DE17" s="225">
        <v>153.28764343261719</v>
      </c>
      <c r="DF17" s="225">
        <v>130.46687316894531</v>
      </c>
      <c r="DG17" s="225">
        <v>127.10836791992188</v>
      </c>
      <c r="DH17" s="225">
        <v>128.423583984375</v>
      </c>
      <c r="DI17" s="225">
        <v>129.65020751953125</v>
      </c>
      <c r="DJ17" s="225">
        <v>120.03023529052734</v>
      </c>
      <c r="DK17" s="225">
        <v>164.31338500976563</v>
      </c>
      <c r="DL17" s="225">
        <v>126.02626800537109</v>
      </c>
      <c r="DM17" s="225">
        <v>135.00831604003906</v>
      </c>
      <c r="DN17" s="225">
        <v>132.07017517089844</v>
      </c>
      <c r="DO17" s="225">
        <v>153.37628173828125</v>
      </c>
      <c r="DP17" s="225">
        <v>129.95323181152344</v>
      </c>
      <c r="DQ17" s="225">
        <v>153.58938598632813</v>
      </c>
      <c r="DR17" s="225">
        <v>130.47492980957031</v>
      </c>
      <c r="DS17" s="225">
        <v>127.04929351806641</v>
      </c>
      <c r="DT17" s="225">
        <v>128.31048583984375</v>
      </c>
      <c r="DU17" s="225">
        <v>129.58232116699219</v>
      </c>
      <c r="DV17" s="225">
        <v>119.96608734130859</v>
      </c>
      <c r="DW17" s="225">
        <v>164.49824523925781</v>
      </c>
      <c r="DX17" s="225">
        <v>126.14048004150391</v>
      </c>
      <c r="DY17" s="225">
        <v>134.98503112792969</v>
      </c>
      <c r="DZ17" s="225">
        <v>131.8388671875</v>
      </c>
      <c r="EA17" s="225">
        <v>153.08175659179688</v>
      </c>
      <c r="EB17" s="225">
        <v>130.09980773925781</v>
      </c>
      <c r="EC17" s="225">
        <v>152.69100952148438</v>
      </c>
      <c r="ED17" s="225">
        <v>130.59466552734375</v>
      </c>
      <c r="EE17" s="225">
        <v>127.23166656494141</v>
      </c>
      <c r="EF17" s="225">
        <v>128.29998779296875</v>
      </c>
      <c r="EG17" s="225">
        <v>129.56329345703125</v>
      </c>
      <c r="EH17" s="225">
        <v>120.06829833984375</v>
      </c>
      <c r="EI17" s="225">
        <v>164.57913208007813</v>
      </c>
      <c r="EJ17" s="225">
        <v>126.01669311523438</v>
      </c>
      <c r="EK17" s="225">
        <v>134.9188232421875</v>
      </c>
      <c r="EL17" s="225">
        <v>131.36709594726563</v>
      </c>
      <c r="EM17" s="225">
        <v>152.76155090332031</v>
      </c>
      <c r="EN17" s="225">
        <v>129.8785400390625</v>
      </c>
      <c r="EO17" s="225">
        <v>153.06350708007813</v>
      </c>
      <c r="EP17" s="225">
        <v>130.70181274414063</v>
      </c>
      <c r="EQ17" s="225">
        <v>127.18784332275391</v>
      </c>
      <c r="ER17" s="225">
        <v>128.36410522460938</v>
      </c>
      <c r="ES17" s="225">
        <v>129.67898559570313</v>
      </c>
      <c r="ET17" s="225">
        <v>120.21108245849609</v>
      </c>
      <c r="EU17" s="225">
        <v>164.05918884277344</v>
      </c>
      <c r="EV17" s="225">
        <v>126.23021697998047</v>
      </c>
      <c r="EW17" s="225">
        <v>134.87307739257813</v>
      </c>
      <c r="EX17" s="225">
        <v>131.41433715820313</v>
      </c>
      <c r="EY17" s="225">
        <v>152.8406982421875</v>
      </c>
      <c r="EZ17" s="225">
        <v>129.80854797363281</v>
      </c>
      <c r="FA17" s="225">
        <v>152.75486755371094</v>
      </c>
      <c r="FB17" s="225">
        <v>130.75189208984375</v>
      </c>
      <c r="FC17" s="225">
        <v>127.40033721923828</v>
      </c>
      <c r="FD17" s="225">
        <v>128.42237854003906</v>
      </c>
      <c r="FE17" s="225">
        <v>129.63674926757813</v>
      </c>
      <c r="FF17" s="225">
        <v>120.47467041015625</v>
      </c>
      <c r="FG17" s="225">
        <v>163.91525268554688</v>
      </c>
      <c r="FH17" s="225">
        <v>126.3233642578125</v>
      </c>
      <c r="FI17" s="225">
        <v>134.95225524902344</v>
      </c>
      <c r="FJ17" s="225">
        <v>131.34629821777344</v>
      </c>
      <c r="FK17" s="225">
        <v>152.850830078125</v>
      </c>
      <c r="FL17" s="225">
        <v>129.71522521972656</v>
      </c>
      <c r="FM17" s="225">
        <v>152.25054931640625</v>
      </c>
      <c r="FN17" s="225">
        <v>130.69670104980469</v>
      </c>
      <c r="FO17" s="225">
        <v>127.55976104736328</v>
      </c>
      <c r="FP17" s="225">
        <v>128.49008178710938</v>
      </c>
      <c r="FQ17" s="225">
        <v>129.57443237304688</v>
      </c>
      <c r="FR17" s="225">
        <v>120.38948059082031</v>
      </c>
      <c r="FS17" s="225">
        <v>163.88804626464844</v>
      </c>
      <c r="FT17" s="225">
        <v>126.41980743408203</v>
      </c>
      <c r="FU17" s="225">
        <v>134.81629943847656</v>
      </c>
      <c r="FV17" s="225">
        <v>130.72764587402344</v>
      </c>
      <c r="FW17" s="225">
        <v>152.0965576171875</v>
      </c>
      <c r="FX17" s="225">
        <v>129.64788818359375</v>
      </c>
      <c r="FY17" s="225">
        <v>152.06405639648438</v>
      </c>
      <c r="FZ17" s="225">
        <v>130.80387878417969</v>
      </c>
      <c r="GA17" s="225">
        <v>127.69583129882813</v>
      </c>
      <c r="GB17" s="225">
        <v>132.20503234863281</v>
      </c>
      <c r="GC17" s="225">
        <v>132.42958068847656</v>
      </c>
      <c r="GD17" s="225">
        <v>133.31954956054688</v>
      </c>
      <c r="GE17" s="225">
        <v>132.79554748535156</v>
      </c>
      <c r="GF17" s="225">
        <v>133.20999145507813</v>
      </c>
      <c r="GG17" s="225">
        <v>133.34974670410156</v>
      </c>
      <c r="GH17" s="225">
        <v>133.29261779785156</v>
      </c>
      <c r="GI17" s="225">
        <v>133.27882385253906</v>
      </c>
      <c r="GJ17" s="225">
        <v>133.78399658203125</v>
      </c>
      <c r="GK17" s="225">
        <v>133.45379638671875</v>
      </c>
      <c r="GL17" s="225">
        <v>128.37278747558594</v>
      </c>
      <c r="GM17" s="225">
        <v>129.62615966796875</v>
      </c>
      <c r="GN17" s="225">
        <v>119.97938537597656</v>
      </c>
      <c r="GO17" s="225">
        <v>164.37232971191406</v>
      </c>
      <c r="GP17" s="225">
        <v>126.1317138671875</v>
      </c>
      <c r="GQ17" s="225">
        <v>134.87704467773438</v>
      </c>
      <c r="GR17" s="225">
        <v>131.52066040039063</v>
      </c>
      <c r="GS17" s="225">
        <v>152.93429565429688</v>
      </c>
      <c r="GT17" s="225">
        <v>129.90634155273438</v>
      </c>
      <c r="GU17" s="225">
        <v>152.79335021972656</v>
      </c>
      <c r="GV17" s="225">
        <v>130.62808227539063</v>
      </c>
      <c r="GW17" s="225">
        <v>127.30188751220703</v>
      </c>
      <c r="GX17" s="225">
        <v>133.23297119140625</v>
      </c>
      <c r="GY17" s="225">
        <v>133.23297119140625</v>
      </c>
    </row>
    <row r="18" spans="1:207" x14ac:dyDescent="0.25">
      <c r="A18" s="226">
        <v>43191</v>
      </c>
      <c r="B18" s="225">
        <v>4</v>
      </c>
      <c r="C18" s="225">
        <v>2018</v>
      </c>
      <c r="D18" s="225">
        <v>136.40316772460938</v>
      </c>
      <c r="E18" s="225">
        <v>135.49171447753906</v>
      </c>
      <c r="F18" s="225">
        <v>136.18673706054688</v>
      </c>
      <c r="G18" s="225">
        <v>133.75987243652344</v>
      </c>
      <c r="H18" s="225">
        <v>136.16519165039063</v>
      </c>
      <c r="I18" s="225">
        <v>136.61738586425781</v>
      </c>
      <c r="J18" s="225">
        <v>135.66410827636719</v>
      </c>
      <c r="K18" s="225">
        <v>136.18203735351563</v>
      </c>
      <c r="L18" s="225">
        <v>136.81892395019531</v>
      </c>
      <c r="M18" s="225">
        <v>134.13847351074219</v>
      </c>
      <c r="N18" s="225">
        <v>137.04344177246094</v>
      </c>
      <c r="O18" s="225">
        <v>136.45256042480469</v>
      </c>
      <c r="P18" s="225">
        <v>137.16873168945313</v>
      </c>
      <c r="Q18" s="225">
        <v>137.09077453613281</v>
      </c>
      <c r="R18" s="225">
        <v>137.44590759277344</v>
      </c>
      <c r="S18" s="225">
        <v>134.63888549804688</v>
      </c>
      <c r="T18" s="225">
        <v>137.73880004882813</v>
      </c>
      <c r="U18" s="225">
        <v>136.63705444335938</v>
      </c>
      <c r="V18" s="225">
        <v>136.15379333496094</v>
      </c>
      <c r="W18" s="225">
        <v>136.03022766113281</v>
      </c>
      <c r="X18" s="225">
        <v>138.05178833007813</v>
      </c>
      <c r="Y18" s="225">
        <v>134.42356872558594</v>
      </c>
      <c r="Z18" s="225">
        <v>138.42164611816406</v>
      </c>
      <c r="AA18" s="225">
        <v>137.09783935546875</v>
      </c>
      <c r="AB18" s="225">
        <v>136.61680603027344</v>
      </c>
      <c r="AC18" s="225">
        <v>136.92665100097656</v>
      </c>
      <c r="AD18" s="225">
        <v>138.07632446289063</v>
      </c>
      <c r="AE18" s="225">
        <v>135.07733154296875</v>
      </c>
      <c r="AF18" s="225">
        <v>137.80720520019531</v>
      </c>
      <c r="AG18" s="225">
        <v>136.65632629394531</v>
      </c>
      <c r="AH18" s="225">
        <v>137.01123046875</v>
      </c>
      <c r="AI18" s="225">
        <v>136.845947265625</v>
      </c>
      <c r="AJ18" s="225">
        <v>138.28913879394531</v>
      </c>
      <c r="AK18" s="225">
        <v>134.2265625</v>
      </c>
      <c r="AL18" s="225">
        <v>138.23789978027344</v>
      </c>
      <c r="AM18" s="225">
        <v>136.286376953125</v>
      </c>
      <c r="AN18" s="225">
        <v>136.31135559082031</v>
      </c>
      <c r="AO18" s="225">
        <v>137.49151611328125</v>
      </c>
      <c r="AP18" s="225">
        <v>138.31684875488281</v>
      </c>
      <c r="AQ18" s="225">
        <v>135.28854370117188</v>
      </c>
      <c r="AR18" s="225">
        <v>138.44610595703125</v>
      </c>
      <c r="AS18" s="225">
        <v>137.06562805175781</v>
      </c>
      <c r="AT18" s="225">
        <v>136.77867126464844</v>
      </c>
      <c r="AU18" s="225">
        <v>136.60609436035156</v>
      </c>
      <c r="AV18" s="225">
        <v>139.19454956054688</v>
      </c>
      <c r="AW18" s="225">
        <v>135.12541198730469</v>
      </c>
      <c r="AX18" s="225">
        <v>138.60299682617188</v>
      </c>
      <c r="AY18" s="225">
        <v>137.56214904785156</v>
      </c>
      <c r="AZ18" s="225">
        <v>137.08283996582031</v>
      </c>
      <c r="BA18" s="225">
        <v>137.51119995117188</v>
      </c>
      <c r="BB18" s="225">
        <v>139.49473571777344</v>
      </c>
      <c r="BC18" s="225">
        <v>136.51620483398438</v>
      </c>
      <c r="BD18" s="225">
        <v>139.04359436035156</v>
      </c>
      <c r="BE18" s="225">
        <v>138.02618408203125</v>
      </c>
      <c r="BF18" s="225">
        <v>136.76902770996094</v>
      </c>
      <c r="BG18" s="225">
        <v>137.00053405761719</v>
      </c>
      <c r="BH18" s="225">
        <v>139.03971862792969</v>
      </c>
      <c r="BI18" s="225">
        <v>133.41261291503906</v>
      </c>
      <c r="BJ18" s="225">
        <v>139.48030090332031</v>
      </c>
      <c r="BK18" s="225">
        <v>138.50360107421875</v>
      </c>
      <c r="BL18" s="225">
        <v>129.90934753417969</v>
      </c>
      <c r="BM18" s="225">
        <v>131.41902160644531</v>
      </c>
      <c r="BN18" s="225">
        <v>123.74056243896484</v>
      </c>
      <c r="BO18" s="225">
        <v>179.09567260742188</v>
      </c>
      <c r="BP18" s="225">
        <v>126.83900451660156</v>
      </c>
      <c r="BQ18" s="225">
        <v>136.90948486328125</v>
      </c>
      <c r="BR18" s="225">
        <v>137.245361328125</v>
      </c>
      <c r="BS18" s="225">
        <v>155.46334838867188</v>
      </c>
      <c r="BT18" s="225">
        <v>133.00080871582031</v>
      </c>
      <c r="BU18" s="225">
        <v>156.27740478515625</v>
      </c>
      <c r="BV18" s="225">
        <v>132.92465209960938</v>
      </c>
      <c r="BW18" s="225">
        <v>128.84713745117188</v>
      </c>
      <c r="BX18" s="225">
        <v>129.91561889648438</v>
      </c>
      <c r="BY18" s="225">
        <v>131.33558654785156</v>
      </c>
      <c r="BZ18" s="225">
        <v>124.14817810058594</v>
      </c>
      <c r="CA18" s="225">
        <v>179.56500244140625</v>
      </c>
      <c r="CB18" s="225">
        <v>127.16276550292969</v>
      </c>
      <c r="CC18" s="225">
        <v>137.32614135742188</v>
      </c>
      <c r="CD18" s="225">
        <v>137.28428649902344</v>
      </c>
      <c r="CE18" s="225">
        <v>155.42181396484375</v>
      </c>
      <c r="CF18" s="225">
        <v>132.74404907226563</v>
      </c>
      <c r="CG18" s="225">
        <v>156.56471252441406</v>
      </c>
      <c r="CH18" s="225">
        <v>133.03077697753906</v>
      </c>
      <c r="CI18" s="225">
        <v>128.86415100097656</v>
      </c>
      <c r="CJ18" s="225">
        <v>129.95310974121094</v>
      </c>
      <c r="CK18" s="225">
        <v>131.21397399902344</v>
      </c>
      <c r="CL18" s="225">
        <v>124.48814392089844</v>
      </c>
      <c r="CM18" s="225">
        <v>178.47291564941406</v>
      </c>
      <c r="CN18" s="225">
        <v>127.27555084228516</v>
      </c>
      <c r="CO18" s="225">
        <v>137.16529846191406</v>
      </c>
      <c r="CP18" s="225">
        <v>137.24742126464844</v>
      </c>
      <c r="CQ18" s="225">
        <v>155.19784545898438</v>
      </c>
      <c r="CR18" s="225">
        <v>132.766845703125</v>
      </c>
      <c r="CS18" s="225">
        <v>154.73403930664063</v>
      </c>
      <c r="CT18" s="225">
        <v>133.17076110839844</v>
      </c>
      <c r="CU18" s="225">
        <v>129.08085632324219</v>
      </c>
      <c r="CV18" s="225">
        <v>129.91560363769531</v>
      </c>
      <c r="CW18" s="225">
        <v>131.40408325195313</v>
      </c>
      <c r="CX18" s="225">
        <v>124.73348999023438</v>
      </c>
      <c r="CY18" s="225">
        <v>178.54714965820313</v>
      </c>
      <c r="CZ18" s="225">
        <v>127.47992706298828</v>
      </c>
      <c r="DA18" s="225">
        <v>137.39712524414063</v>
      </c>
      <c r="DB18" s="225">
        <v>136.87425231933594</v>
      </c>
      <c r="DC18" s="225">
        <v>154.71824645996094</v>
      </c>
      <c r="DD18" s="225">
        <v>132.49214172363281</v>
      </c>
      <c r="DE18" s="225">
        <v>154.84101867675781</v>
      </c>
      <c r="DF18" s="225">
        <v>133.37857055664063</v>
      </c>
      <c r="DG18" s="225">
        <v>129.23634338378906</v>
      </c>
      <c r="DH18" s="225">
        <v>129.93775939941406</v>
      </c>
      <c r="DI18" s="225">
        <v>131.34933471679688</v>
      </c>
      <c r="DJ18" s="225">
        <v>125.13236999511719</v>
      </c>
      <c r="DK18" s="225">
        <v>177.78804016113281</v>
      </c>
      <c r="DL18" s="225">
        <v>127.57808685302734</v>
      </c>
      <c r="DM18" s="225">
        <v>137.49906921386719</v>
      </c>
      <c r="DN18" s="225">
        <v>137.00816345214844</v>
      </c>
      <c r="DO18" s="225">
        <v>154.98533630371094</v>
      </c>
      <c r="DP18" s="225">
        <v>132.44802856445313</v>
      </c>
      <c r="DQ18" s="225">
        <v>155.52162170410156</v>
      </c>
      <c r="DR18" s="225">
        <v>133.47088623046875</v>
      </c>
      <c r="DS18" s="225">
        <v>129.21331787109375</v>
      </c>
      <c r="DT18" s="225">
        <v>129.8436279296875</v>
      </c>
      <c r="DU18" s="225">
        <v>131.28620910644531</v>
      </c>
      <c r="DV18" s="225">
        <v>124.99150085449219</v>
      </c>
      <c r="DW18" s="225">
        <v>177.77189636230469</v>
      </c>
      <c r="DX18" s="225">
        <v>127.75276947021484</v>
      </c>
      <c r="DY18" s="225">
        <v>137.48138427734375</v>
      </c>
      <c r="DZ18" s="225">
        <v>136.88597106933594</v>
      </c>
      <c r="EA18" s="225">
        <v>154.65606689453125</v>
      </c>
      <c r="EB18" s="225">
        <v>132.536376953125</v>
      </c>
      <c r="EC18" s="225">
        <v>153.98466491699219</v>
      </c>
      <c r="ED18" s="225">
        <v>133.58880615234375</v>
      </c>
      <c r="EE18" s="225">
        <v>129.36100769042969</v>
      </c>
      <c r="EF18" s="225">
        <v>129.83560180664063</v>
      </c>
      <c r="EG18" s="225">
        <v>131.26113891601563</v>
      </c>
      <c r="EH18" s="225">
        <v>125.04398345947266</v>
      </c>
      <c r="EI18" s="225">
        <v>177.78671264648438</v>
      </c>
      <c r="EJ18" s="225">
        <v>127.62113952636719</v>
      </c>
      <c r="EK18" s="225">
        <v>137.34893798828125</v>
      </c>
      <c r="EL18" s="225">
        <v>136.58071899414063</v>
      </c>
      <c r="EM18" s="225">
        <v>154.27435302734375</v>
      </c>
      <c r="EN18" s="225">
        <v>132.35737609863281</v>
      </c>
      <c r="EO18" s="225">
        <v>154.57804870605469</v>
      </c>
      <c r="EP18" s="225">
        <v>133.68205261230469</v>
      </c>
      <c r="EQ18" s="225">
        <v>129.30282592773438</v>
      </c>
      <c r="ER18" s="225">
        <v>129.87460327148438</v>
      </c>
      <c r="ES18" s="225">
        <v>131.38539123535156</v>
      </c>
      <c r="ET18" s="225">
        <v>125.21409606933594</v>
      </c>
      <c r="EU18" s="225">
        <v>176.93057250976563</v>
      </c>
      <c r="EV18" s="225">
        <v>127.82891845703125</v>
      </c>
      <c r="EW18" s="225">
        <v>137.23309326171875</v>
      </c>
      <c r="EX18" s="225">
        <v>136.60395812988281</v>
      </c>
      <c r="EY18" s="225">
        <v>154.31723022460938</v>
      </c>
      <c r="EZ18" s="225">
        <v>132.22700500488281</v>
      </c>
      <c r="FA18" s="225">
        <v>154.07546997070313</v>
      </c>
      <c r="FB18" s="225">
        <v>133.75881958007813</v>
      </c>
      <c r="FC18" s="225">
        <v>129.51206970214844</v>
      </c>
      <c r="FD18" s="225">
        <v>129.89762878417969</v>
      </c>
      <c r="FE18" s="225">
        <v>131.33146667480469</v>
      </c>
      <c r="FF18" s="225">
        <v>125.57244110107422</v>
      </c>
      <c r="FG18" s="225">
        <v>176.54745483398438</v>
      </c>
      <c r="FH18" s="225">
        <v>127.93092346191406</v>
      </c>
      <c r="FI18" s="225">
        <v>137.30760192871094</v>
      </c>
      <c r="FJ18" s="225">
        <v>136.51226806640625</v>
      </c>
      <c r="FK18" s="225">
        <v>154.29022216796875</v>
      </c>
      <c r="FL18" s="225">
        <v>132.15226745605469</v>
      </c>
      <c r="FM18" s="225">
        <v>153.32026672363281</v>
      </c>
      <c r="FN18" s="225">
        <v>133.7843017578125</v>
      </c>
      <c r="FO18" s="225">
        <v>129.65377807617188</v>
      </c>
      <c r="FP18" s="225">
        <v>129.96116638183594</v>
      </c>
      <c r="FQ18" s="225">
        <v>131.22434997558594</v>
      </c>
      <c r="FR18" s="225">
        <v>125.26395416259766</v>
      </c>
      <c r="FS18" s="225">
        <v>176.05769348144531</v>
      </c>
      <c r="FT18" s="225">
        <v>128.04103088378906</v>
      </c>
      <c r="FU18" s="225">
        <v>137.09840393066406</v>
      </c>
      <c r="FV18" s="225">
        <v>136.15007019042969</v>
      </c>
      <c r="FW18" s="225">
        <v>153.38554382324219</v>
      </c>
      <c r="FX18" s="225">
        <v>132.09783935546875</v>
      </c>
      <c r="FY18" s="225">
        <v>153.18902587890625</v>
      </c>
      <c r="FZ18" s="225">
        <v>133.80813598632813</v>
      </c>
      <c r="GA18" s="225">
        <v>129.74705505371094</v>
      </c>
      <c r="GB18" s="225">
        <v>135.72254943847656</v>
      </c>
      <c r="GC18" s="225">
        <v>135.98634338378906</v>
      </c>
      <c r="GD18" s="225">
        <v>137.01907348632813</v>
      </c>
      <c r="GE18" s="225">
        <v>136.41236877441406</v>
      </c>
      <c r="GF18" s="225">
        <v>136.87544250488281</v>
      </c>
      <c r="GG18" s="225">
        <v>136.99546813964844</v>
      </c>
      <c r="GH18" s="225">
        <v>137.00703430175781</v>
      </c>
      <c r="GI18" s="225">
        <v>136.94332885742188</v>
      </c>
      <c r="GJ18" s="225">
        <v>137.46492004394531</v>
      </c>
      <c r="GK18" s="225">
        <v>137.1151123046875</v>
      </c>
      <c r="GL18" s="225">
        <v>129.90383911132813</v>
      </c>
      <c r="GM18" s="225">
        <v>131.31306457519531</v>
      </c>
      <c r="GN18" s="225">
        <v>124.94730377197266</v>
      </c>
      <c r="GO18" s="225">
        <v>177.48199462890625</v>
      </c>
      <c r="GP18" s="225">
        <v>127.72998046875</v>
      </c>
      <c r="GQ18" s="225">
        <v>137.26959228515625</v>
      </c>
      <c r="GR18" s="225">
        <v>136.66757202148438</v>
      </c>
      <c r="GS18" s="225">
        <v>154.49818420410156</v>
      </c>
      <c r="GT18" s="225">
        <v>132.36599731445313</v>
      </c>
      <c r="GU18" s="225">
        <v>154.12246704101563</v>
      </c>
      <c r="GV18" s="225">
        <v>133.6104736328125</v>
      </c>
      <c r="GW18" s="225">
        <v>129.41267395019531</v>
      </c>
      <c r="GX18" s="225">
        <v>136.88627624511719</v>
      </c>
      <c r="GY18" s="225">
        <v>136.88627624511719</v>
      </c>
    </row>
    <row r="19" spans="1:207" x14ac:dyDescent="0.25">
      <c r="A19" s="226">
        <v>43221</v>
      </c>
      <c r="B19" s="225">
        <v>5</v>
      </c>
      <c r="C19" s="225">
        <v>2018</v>
      </c>
      <c r="D19" s="225">
        <v>139.36952209472656</v>
      </c>
      <c r="E19" s="225">
        <v>138.59188842773438</v>
      </c>
      <c r="F19" s="225">
        <v>139.46290588378906</v>
      </c>
      <c r="G19" s="225">
        <v>137.36494445800781</v>
      </c>
      <c r="H19" s="225">
        <v>138.81065368652344</v>
      </c>
      <c r="I19" s="225">
        <v>139.21771240234375</v>
      </c>
      <c r="J19" s="225">
        <v>138.685546875</v>
      </c>
      <c r="K19" s="225">
        <v>139.21928405761719</v>
      </c>
      <c r="L19" s="225">
        <v>140.07795715332031</v>
      </c>
      <c r="M19" s="225">
        <v>137.68296813964844</v>
      </c>
      <c r="N19" s="225">
        <v>139.57403564453125</v>
      </c>
      <c r="O19" s="225">
        <v>139.02777099609375</v>
      </c>
      <c r="P19" s="225">
        <v>139.94557189941406</v>
      </c>
      <c r="Q19" s="225">
        <v>140.07038879394531</v>
      </c>
      <c r="R19" s="225">
        <v>140.64836120605469</v>
      </c>
      <c r="S19" s="225">
        <v>138.05718994140625</v>
      </c>
      <c r="T19" s="225">
        <v>140.28895568847656</v>
      </c>
      <c r="U19" s="225">
        <v>139.29071044921875</v>
      </c>
      <c r="V19" s="225">
        <v>138.97720336914063</v>
      </c>
      <c r="W19" s="225">
        <v>139.10865783691406</v>
      </c>
      <c r="X19" s="225">
        <v>141.25656127929688</v>
      </c>
      <c r="Y19" s="225">
        <v>137.85816955566406</v>
      </c>
      <c r="Z19" s="225">
        <v>140.94847106933594</v>
      </c>
      <c r="AA19" s="225">
        <v>139.79460144042969</v>
      </c>
      <c r="AB19" s="225">
        <v>139.46382141113281</v>
      </c>
      <c r="AC19" s="225">
        <v>139.91943359375</v>
      </c>
      <c r="AD19" s="225">
        <v>141.23207092285156</v>
      </c>
      <c r="AE19" s="225">
        <v>138.43876647949219</v>
      </c>
      <c r="AF19" s="225">
        <v>140.34620666503906</v>
      </c>
      <c r="AG19" s="225">
        <v>139.42739868164063</v>
      </c>
      <c r="AH19" s="225">
        <v>139.75895690917969</v>
      </c>
      <c r="AI19" s="225">
        <v>139.84074401855469</v>
      </c>
      <c r="AJ19" s="225">
        <v>141.43795776367188</v>
      </c>
      <c r="AK19" s="225">
        <v>137.68795776367188</v>
      </c>
      <c r="AL19" s="225">
        <v>140.75590515136719</v>
      </c>
      <c r="AM19" s="225">
        <v>139.03947448730469</v>
      </c>
      <c r="AN19" s="225">
        <v>139.07391357421875</v>
      </c>
      <c r="AO19" s="225">
        <v>140.43571472167969</v>
      </c>
      <c r="AP19" s="225">
        <v>141.42930603027344</v>
      </c>
      <c r="AQ19" s="225">
        <v>138.60736083984375</v>
      </c>
      <c r="AR19" s="225">
        <v>140.99221801757813</v>
      </c>
      <c r="AS19" s="225">
        <v>139.74972534179688</v>
      </c>
      <c r="AT19" s="225">
        <v>139.45584106445313</v>
      </c>
      <c r="AU19" s="225">
        <v>139.61705017089844</v>
      </c>
      <c r="AV19" s="225">
        <v>142.25791931152344</v>
      </c>
      <c r="AW19" s="225">
        <v>138.40948486328125</v>
      </c>
      <c r="AX19" s="225">
        <v>141.13536071777344</v>
      </c>
      <c r="AY19" s="225">
        <v>140.33847045898438</v>
      </c>
      <c r="AZ19" s="225">
        <v>139.69293212890625</v>
      </c>
      <c r="BA19" s="225">
        <v>140.46342468261719</v>
      </c>
      <c r="BB19" s="225">
        <v>142.51803588867188</v>
      </c>
      <c r="BC19" s="225">
        <v>139.7266845703125</v>
      </c>
      <c r="BD19" s="225">
        <v>141.57295227050781</v>
      </c>
      <c r="BE19" s="225">
        <v>140.7493896484375</v>
      </c>
      <c r="BF19" s="225">
        <v>139.28109741210938</v>
      </c>
      <c r="BG19" s="225">
        <v>139.96566772460938</v>
      </c>
      <c r="BH19" s="225">
        <v>141.99732971191406</v>
      </c>
      <c r="BI19" s="225">
        <v>136.59872436523438</v>
      </c>
      <c r="BJ19" s="225">
        <v>141.96525573730469</v>
      </c>
      <c r="BK19" s="225">
        <v>141.22610473632813</v>
      </c>
      <c r="BL19" s="225">
        <v>134.06919860839844</v>
      </c>
      <c r="BM19" s="225">
        <v>133.69970703125</v>
      </c>
      <c r="BN19" s="225">
        <v>126.33200073242188</v>
      </c>
      <c r="BO19" s="225">
        <v>178.50379943847656</v>
      </c>
      <c r="BP19" s="225">
        <v>129.53216552734375</v>
      </c>
      <c r="BQ19" s="225">
        <v>140.01982116699219</v>
      </c>
      <c r="BR19" s="225">
        <v>139.8785400390625</v>
      </c>
      <c r="BS19" s="225">
        <v>161.28067016601563</v>
      </c>
      <c r="BT19" s="225">
        <v>136.31787109375</v>
      </c>
      <c r="BU19" s="225">
        <v>157.35179138183594</v>
      </c>
      <c r="BV19" s="225">
        <v>136.02664184570313</v>
      </c>
      <c r="BW19" s="225">
        <v>131.46826171875</v>
      </c>
      <c r="BX19" s="225">
        <v>134.07792663574219</v>
      </c>
      <c r="BY19" s="225">
        <v>133.56076049804688</v>
      </c>
      <c r="BZ19" s="225">
        <v>126.65765380859375</v>
      </c>
      <c r="CA19" s="225">
        <v>178.89079284667969</v>
      </c>
      <c r="CB19" s="225">
        <v>129.90594482421875</v>
      </c>
      <c r="CC19" s="225">
        <v>140.33641052246094</v>
      </c>
      <c r="CD19" s="225">
        <v>139.92601013183594</v>
      </c>
      <c r="CE19" s="225">
        <v>161.32943725585938</v>
      </c>
      <c r="CF19" s="225">
        <v>136.01148986816406</v>
      </c>
      <c r="CG19" s="225">
        <v>157.79177856445313</v>
      </c>
      <c r="CH19" s="225">
        <v>136.04856872558594</v>
      </c>
      <c r="CI19" s="225">
        <v>131.44850158691406</v>
      </c>
      <c r="CJ19" s="225">
        <v>134.13275146484375</v>
      </c>
      <c r="CK19" s="225">
        <v>133.38751220703125</v>
      </c>
      <c r="CL19" s="225">
        <v>126.96681976318359</v>
      </c>
      <c r="CM19" s="225">
        <v>177.459228515625</v>
      </c>
      <c r="CN19" s="225">
        <v>130.05000305175781</v>
      </c>
      <c r="CO19" s="225">
        <v>140.18806457519531</v>
      </c>
      <c r="CP19" s="225">
        <v>139.87051391601563</v>
      </c>
      <c r="CQ19" s="225">
        <v>161.17709350585938</v>
      </c>
      <c r="CR19" s="225">
        <v>136.05809020996094</v>
      </c>
      <c r="CS19" s="225">
        <v>155.80996704101563</v>
      </c>
      <c r="CT19" s="225">
        <v>136.2298583984375</v>
      </c>
      <c r="CU19" s="225">
        <v>131.66079711914063</v>
      </c>
      <c r="CV19" s="225">
        <v>134.10029602050781</v>
      </c>
      <c r="CW19" s="225">
        <v>133.52728271484375</v>
      </c>
      <c r="CX19" s="225">
        <v>127.18720245361328</v>
      </c>
      <c r="CY19" s="225">
        <v>177.53659057617188</v>
      </c>
      <c r="CZ19" s="225">
        <v>130.29287719726563</v>
      </c>
      <c r="DA19" s="225">
        <v>140.38092041015625</v>
      </c>
      <c r="DB19" s="225">
        <v>139.54035949707031</v>
      </c>
      <c r="DC19" s="225">
        <v>160.65797424316406</v>
      </c>
      <c r="DD19" s="225">
        <v>135.94456481933594</v>
      </c>
      <c r="DE19" s="225">
        <v>155.92631530761719</v>
      </c>
      <c r="DF19" s="225">
        <v>136.516357421875</v>
      </c>
      <c r="DG19" s="225">
        <v>131.79048156738281</v>
      </c>
      <c r="DH19" s="225">
        <v>134.13652038574219</v>
      </c>
      <c r="DI19" s="225">
        <v>133.50204467773438</v>
      </c>
      <c r="DJ19" s="225">
        <v>127.62195587158203</v>
      </c>
      <c r="DK19" s="225">
        <v>176.53471374511719</v>
      </c>
      <c r="DL19" s="225">
        <v>130.397216796875</v>
      </c>
      <c r="DM19" s="225">
        <v>140.44650268554688</v>
      </c>
      <c r="DN19" s="225">
        <v>139.59616088867188</v>
      </c>
      <c r="DO19" s="225">
        <v>161.08370971679688</v>
      </c>
      <c r="DP19" s="225">
        <v>135.85406494140625</v>
      </c>
      <c r="DQ19" s="225">
        <v>156.70086669921875</v>
      </c>
      <c r="DR19" s="225">
        <v>136.69615173339844</v>
      </c>
      <c r="DS19" s="225">
        <v>131.82470703125</v>
      </c>
      <c r="DT19" s="225">
        <v>134.02987670898438</v>
      </c>
      <c r="DU19" s="225">
        <v>133.46624755859375</v>
      </c>
      <c r="DV19" s="225">
        <v>127.44913482666016</v>
      </c>
      <c r="DW19" s="225">
        <v>176.50711059570313</v>
      </c>
      <c r="DX19" s="225">
        <v>130.58708190917969</v>
      </c>
      <c r="DY19" s="225">
        <v>140.46131896972656</v>
      </c>
      <c r="DZ19" s="225">
        <v>139.51641845703125</v>
      </c>
      <c r="EA19" s="225">
        <v>160.66972351074219</v>
      </c>
      <c r="EB19" s="225">
        <v>136.01707458496094</v>
      </c>
      <c r="EC19" s="225">
        <v>154.99063110351563</v>
      </c>
      <c r="ED19" s="225">
        <v>136.7459716796875</v>
      </c>
      <c r="EE19" s="225">
        <v>131.89505004882813</v>
      </c>
      <c r="EF19" s="225">
        <v>134.02969360351563</v>
      </c>
      <c r="EG19" s="225">
        <v>133.41950988769531</v>
      </c>
      <c r="EH19" s="225">
        <v>127.45349884033203</v>
      </c>
      <c r="EI19" s="225">
        <v>176.53079223632813</v>
      </c>
      <c r="EJ19" s="225">
        <v>130.46240234375</v>
      </c>
      <c r="EK19" s="225">
        <v>140.33242797851563</v>
      </c>
      <c r="EL19" s="225">
        <v>139.23109436035156</v>
      </c>
      <c r="EM19" s="225">
        <v>160.22250366210938</v>
      </c>
      <c r="EN19" s="225">
        <v>135.71902465820313</v>
      </c>
      <c r="EO19" s="225">
        <v>155.78106689453125</v>
      </c>
      <c r="EP19" s="225">
        <v>136.80804443359375</v>
      </c>
      <c r="EQ19" s="225">
        <v>131.84309387207031</v>
      </c>
      <c r="ER19" s="225">
        <v>134.09919738769531</v>
      </c>
      <c r="ES19" s="225">
        <v>133.54588317871094</v>
      </c>
      <c r="ET19" s="225">
        <v>127.63787078857422</v>
      </c>
      <c r="EU19" s="225">
        <v>175.51820373535156</v>
      </c>
      <c r="EV19" s="225">
        <v>130.66018676757813</v>
      </c>
      <c r="EW19" s="225">
        <v>140.25926208496094</v>
      </c>
      <c r="EX19" s="225">
        <v>139.2520751953125</v>
      </c>
      <c r="EY19" s="225">
        <v>160.361328125</v>
      </c>
      <c r="EZ19" s="225">
        <v>135.71034240722656</v>
      </c>
      <c r="FA19" s="225">
        <v>155.12225341796875</v>
      </c>
      <c r="FB19" s="225">
        <v>136.91763305664063</v>
      </c>
      <c r="FC19" s="225">
        <v>132.0260009765625</v>
      </c>
      <c r="FD19" s="225">
        <v>134.152587890625</v>
      </c>
      <c r="FE19" s="225">
        <v>133.44639587402344</v>
      </c>
      <c r="FF19" s="225">
        <v>128.0189208984375</v>
      </c>
      <c r="FG19" s="225">
        <v>175.05238342285156</v>
      </c>
      <c r="FH19" s="225">
        <v>130.77748107910156</v>
      </c>
      <c r="FI19" s="225">
        <v>140.29135131835938</v>
      </c>
      <c r="FJ19" s="225">
        <v>139.15773010253906</v>
      </c>
      <c r="FK19" s="225">
        <v>160.39186096191406</v>
      </c>
      <c r="FL19" s="225">
        <v>135.58978271484375</v>
      </c>
      <c r="FM19" s="225">
        <v>154.43975830078125</v>
      </c>
      <c r="FN19" s="225">
        <v>137.04158020019531</v>
      </c>
      <c r="FO19" s="225">
        <v>132.11442565917969</v>
      </c>
      <c r="FP19" s="225">
        <v>134.25468444824219</v>
      </c>
      <c r="FQ19" s="225">
        <v>133.30073547363281</v>
      </c>
      <c r="FR19" s="225">
        <v>127.61103057861328</v>
      </c>
      <c r="FS19" s="225">
        <v>174.47860717773438</v>
      </c>
      <c r="FT19" s="225">
        <v>130.91395568847656</v>
      </c>
      <c r="FU19" s="225">
        <v>140.14335632324219</v>
      </c>
      <c r="FV19" s="225">
        <v>138.85055541992188</v>
      </c>
      <c r="FW19" s="225">
        <v>159.30113220214844</v>
      </c>
      <c r="FX19" s="225">
        <v>135.43801879882813</v>
      </c>
      <c r="FY19" s="225">
        <v>154.03640747070313</v>
      </c>
      <c r="FZ19" s="225">
        <v>136.87403869628906</v>
      </c>
      <c r="GA19" s="225">
        <v>132.14401245117188</v>
      </c>
      <c r="GB19" s="225">
        <v>138.83317565917969</v>
      </c>
      <c r="GC19" s="225">
        <v>139.044189453125</v>
      </c>
      <c r="GD19" s="225">
        <v>139.93984985351563</v>
      </c>
      <c r="GE19" s="225">
        <v>139.36297607421875</v>
      </c>
      <c r="GF19" s="225">
        <v>139.80294799804688</v>
      </c>
      <c r="GG19" s="225">
        <v>139.87409973144531</v>
      </c>
      <c r="GH19" s="225">
        <v>139.85560607910156</v>
      </c>
      <c r="GI19" s="225">
        <v>139.76997375488281</v>
      </c>
      <c r="GJ19" s="225">
        <v>140.22830200195313</v>
      </c>
      <c r="GK19" s="225">
        <v>139.79010009765625</v>
      </c>
      <c r="GL19" s="225">
        <v>134.11073303222656</v>
      </c>
      <c r="GM19" s="225">
        <v>133.46334838867188</v>
      </c>
      <c r="GN19" s="225">
        <v>127.39317321777344</v>
      </c>
      <c r="GO19" s="225">
        <v>176.22323608398438</v>
      </c>
      <c r="GP19" s="225">
        <v>130.56062316894531</v>
      </c>
      <c r="GQ19" s="225">
        <v>140.2772216796875</v>
      </c>
      <c r="GR19" s="225">
        <v>139.31938171386719</v>
      </c>
      <c r="GS19" s="225">
        <v>160.48677062988281</v>
      </c>
      <c r="GT19" s="225">
        <v>135.75628662109375</v>
      </c>
      <c r="GU19" s="225">
        <v>155.17384338378906</v>
      </c>
      <c r="GV19" s="225">
        <v>136.74993896484375</v>
      </c>
      <c r="GW19" s="225">
        <v>131.92100524902344</v>
      </c>
      <c r="GX19" s="225">
        <v>139.73991394042969</v>
      </c>
      <c r="GY19" s="225">
        <v>139.73991394042969</v>
      </c>
    </row>
    <row r="20" spans="1:207" x14ac:dyDescent="0.25">
      <c r="A20" s="226">
        <v>43252</v>
      </c>
      <c r="B20" s="225">
        <v>6</v>
      </c>
      <c r="C20" s="225">
        <v>2018</v>
      </c>
      <c r="D20" s="225">
        <v>144.89448547363281</v>
      </c>
      <c r="E20" s="225">
        <v>143.9200439453125</v>
      </c>
      <c r="F20" s="225">
        <v>144.65101623535156</v>
      </c>
      <c r="G20" s="225">
        <v>141.72315979003906</v>
      </c>
      <c r="H20" s="225">
        <v>144.26370239257813</v>
      </c>
      <c r="I20" s="225">
        <v>143.55191040039063</v>
      </c>
      <c r="J20" s="225">
        <v>144.16958618164063</v>
      </c>
      <c r="K20" s="225">
        <v>144.59033203125</v>
      </c>
      <c r="L20" s="225">
        <v>145.17010498046875</v>
      </c>
      <c r="M20" s="225">
        <v>141.93647766113281</v>
      </c>
      <c r="N20" s="225">
        <v>144.82194519042969</v>
      </c>
      <c r="O20" s="225">
        <v>143.269775390625</v>
      </c>
      <c r="P20" s="225">
        <v>145.377197265625</v>
      </c>
      <c r="Q20" s="225">
        <v>145.26182556152344</v>
      </c>
      <c r="R20" s="225">
        <v>145.62782287597656</v>
      </c>
      <c r="S20" s="225">
        <v>142.47695922851563</v>
      </c>
      <c r="T20" s="225">
        <v>145.51202392578125</v>
      </c>
      <c r="U20" s="225">
        <v>143.71604919433594</v>
      </c>
      <c r="V20" s="225">
        <v>144.38809204101563</v>
      </c>
      <c r="W20" s="225">
        <v>144.26344299316406</v>
      </c>
      <c r="X20" s="225">
        <v>146.29025268554688</v>
      </c>
      <c r="Y20" s="225">
        <v>142.11141967773438</v>
      </c>
      <c r="Z20" s="225">
        <v>146.19593811035156</v>
      </c>
      <c r="AA20" s="225">
        <v>144.36225891113281</v>
      </c>
      <c r="AB20" s="225">
        <v>144.91798400878906</v>
      </c>
      <c r="AC20" s="225">
        <v>145.05332946777344</v>
      </c>
      <c r="AD20" s="225">
        <v>146.12059020996094</v>
      </c>
      <c r="AE20" s="225">
        <v>142.83216857910156</v>
      </c>
      <c r="AF20" s="225">
        <v>145.54066467285156</v>
      </c>
      <c r="AG20" s="225">
        <v>144.00244140625</v>
      </c>
      <c r="AH20" s="225">
        <v>145.13526916503906</v>
      </c>
      <c r="AI20" s="225">
        <v>145.00918579101563</v>
      </c>
      <c r="AJ20" s="225">
        <v>146.18092346191406</v>
      </c>
      <c r="AK20" s="225">
        <v>141.86480712890625</v>
      </c>
      <c r="AL20" s="225">
        <v>145.91534423828125</v>
      </c>
      <c r="AM20" s="225">
        <v>143.57376098632813</v>
      </c>
      <c r="AN20" s="225">
        <v>144.59646606445313</v>
      </c>
      <c r="AO20" s="225">
        <v>145.60078430175781</v>
      </c>
      <c r="AP20" s="225">
        <v>146.09968566894531</v>
      </c>
      <c r="AQ20" s="225">
        <v>142.99272155761719</v>
      </c>
      <c r="AR20" s="225">
        <v>146.12879943847656</v>
      </c>
      <c r="AS20" s="225">
        <v>144.16252136230469</v>
      </c>
      <c r="AT20" s="225">
        <v>144.97262573242188</v>
      </c>
      <c r="AU20" s="225">
        <v>144.72480773925781</v>
      </c>
      <c r="AV20" s="225">
        <v>146.87687683105469</v>
      </c>
      <c r="AW20" s="225">
        <v>142.55865478515625</v>
      </c>
      <c r="AX20" s="225">
        <v>146.23983764648438</v>
      </c>
      <c r="AY20" s="225">
        <v>144.94834899902344</v>
      </c>
      <c r="AZ20" s="225">
        <v>145.12774658203125</v>
      </c>
      <c r="BA20" s="225">
        <v>145.41757202148438</v>
      </c>
      <c r="BB20" s="225">
        <v>147.17889404296875</v>
      </c>
      <c r="BC20" s="225">
        <v>143.86143493652344</v>
      </c>
      <c r="BD20" s="225">
        <v>146.67137145996094</v>
      </c>
      <c r="BE20" s="225">
        <v>145.28129577636719</v>
      </c>
      <c r="BF20" s="225">
        <v>144.71725463867188</v>
      </c>
      <c r="BG20" s="225">
        <v>144.90083312988281</v>
      </c>
      <c r="BH20" s="225">
        <v>146.47386169433594</v>
      </c>
      <c r="BI20" s="225">
        <v>140.77764892578125</v>
      </c>
      <c r="BJ20" s="225">
        <v>146.89582824707031</v>
      </c>
      <c r="BK20" s="225">
        <v>145.79975891113281</v>
      </c>
      <c r="BL20" s="225">
        <v>140.94537353515625</v>
      </c>
      <c r="BM20" s="225">
        <v>134.86936950683594</v>
      </c>
      <c r="BN20" s="225">
        <v>128.5596923828125</v>
      </c>
      <c r="BO20" s="225">
        <v>182.82772827148438</v>
      </c>
      <c r="BP20" s="225">
        <v>134.58108520507813</v>
      </c>
      <c r="BQ20" s="225">
        <v>145.96330261230469</v>
      </c>
      <c r="BR20" s="225">
        <v>147.65005493164063</v>
      </c>
      <c r="BS20" s="225">
        <v>161.99000549316406</v>
      </c>
      <c r="BT20" s="225">
        <v>140.39212036132813</v>
      </c>
      <c r="BU20" s="225">
        <v>159.23536682128906</v>
      </c>
      <c r="BV20" s="225">
        <v>139.5958251953125</v>
      </c>
      <c r="BW20" s="225">
        <v>135.75990295410156</v>
      </c>
      <c r="BX20" s="225">
        <v>141.017822265625</v>
      </c>
      <c r="BY20" s="225">
        <v>134.77969360351563</v>
      </c>
      <c r="BZ20" s="225">
        <v>128.90740966796875</v>
      </c>
      <c r="CA20" s="225">
        <v>183.10818481445313</v>
      </c>
      <c r="CB20" s="225">
        <v>135.05029296875</v>
      </c>
      <c r="CC20" s="225">
        <v>146.17648315429688</v>
      </c>
      <c r="CD20" s="225">
        <v>147.791015625</v>
      </c>
      <c r="CE20" s="225">
        <v>162.03361511230469</v>
      </c>
      <c r="CF20" s="225">
        <v>140.28326416015625</v>
      </c>
      <c r="CG20" s="225">
        <v>159.53157043457031</v>
      </c>
      <c r="CH20" s="225">
        <v>139.6402587890625</v>
      </c>
      <c r="CI20" s="225">
        <v>135.72177124023438</v>
      </c>
      <c r="CJ20" s="225">
        <v>141.10372924804688</v>
      </c>
      <c r="CK20" s="225">
        <v>134.57191467285156</v>
      </c>
      <c r="CL20" s="225">
        <v>129.28675842285156</v>
      </c>
      <c r="CM20" s="225">
        <v>181.96817016601563</v>
      </c>
      <c r="CN20" s="225">
        <v>135.21929931640625</v>
      </c>
      <c r="CO20" s="225">
        <v>146.12062072753906</v>
      </c>
      <c r="CP20" s="225">
        <v>147.71868896484375</v>
      </c>
      <c r="CQ20" s="225">
        <v>161.83552551269531</v>
      </c>
      <c r="CR20" s="225">
        <v>140.42008972167969</v>
      </c>
      <c r="CS20" s="225">
        <v>157.76091003417969</v>
      </c>
      <c r="CT20" s="225">
        <v>139.84967041015625</v>
      </c>
      <c r="CU20" s="225">
        <v>135.8876953125</v>
      </c>
      <c r="CV20" s="225">
        <v>141.07121276855469</v>
      </c>
      <c r="CW20" s="225">
        <v>134.75575256347656</v>
      </c>
      <c r="CX20" s="225">
        <v>129.52003479003906</v>
      </c>
      <c r="CY20" s="225">
        <v>181.95330810546875</v>
      </c>
      <c r="CZ20" s="225">
        <v>135.50816345214844</v>
      </c>
      <c r="DA20" s="225">
        <v>146.27200317382813</v>
      </c>
      <c r="DB20" s="225">
        <v>147.59651184082031</v>
      </c>
      <c r="DC20" s="225">
        <v>161.30621337890625</v>
      </c>
      <c r="DD20" s="225">
        <v>140.41708374023438</v>
      </c>
      <c r="DE20" s="225">
        <v>157.82839965820313</v>
      </c>
      <c r="DF20" s="225">
        <v>140.18165588378906</v>
      </c>
      <c r="DG20" s="225">
        <v>136.03619384765625</v>
      </c>
      <c r="DH20" s="225">
        <v>141.16081237792969</v>
      </c>
      <c r="DI20" s="225">
        <v>134.65858459472656</v>
      </c>
      <c r="DJ20" s="225">
        <v>130.01229858398438</v>
      </c>
      <c r="DK20" s="225">
        <v>181.03810119628906</v>
      </c>
      <c r="DL20" s="225">
        <v>135.63839721679688</v>
      </c>
      <c r="DM20" s="225">
        <v>146.27743530273438</v>
      </c>
      <c r="DN20" s="225">
        <v>147.60121154785156</v>
      </c>
      <c r="DO20" s="225">
        <v>161.70085144042969</v>
      </c>
      <c r="DP20" s="225">
        <v>140.29441833496094</v>
      </c>
      <c r="DQ20" s="225">
        <v>158.55795288085938</v>
      </c>
      <c r="DR20" s="225">
        <v>140.33602905273438</v>
      </c>
      <c r="DS20" s="225">
        <v>136.06269836425781</v>
      </c>
      <c r="DT20" s="225">
        <v>141.01959228515625</v>
      </c>
      <c r="DU20" s="225">
        <v>134.62916564941406</v>
      </c>
      <c r="DV20" s="225">
        <v>129.82850646972656</v>
      </c>
      <c r="DW20" s="225">
        <v>180.99284362792969</v>
      </c>
      <c r="DX20" s="225">
        <v>135.88775634765625</v>
      </c>
      <c r="DY20" s="225">
        <v>146.30387878417969</v>
      </c>
      <c r="DZ20" s="225">
        <v>147.63084411621094</v>
      </c>
      <c r="EA20" s="225">
        <v>161.29757690429688</v>
      </c>
      <c r="EB20" s="225">
        <v>140.58262634277344</v>
      </c>
      <c r="EC20" s="225">
        <v>157.00108337402344</v>
      </c>
      <c r="ED20" s="225">
        <v>140.38885498046875</v>
      </c>
      <c r="EE20" s="225">
        <v>136.094482421875</v>
      </c>
      <c r="EF20" s="225">
        <v>140.99325561523438</v>
      </c>
      <c r="EG20" s="225">
        <v>134.59115600585938</v>
      </c>
      <c r="EH20" s="225">
        <v>129.85238647460938</v>
      </c>
      <c r="EI20" s="225">
        <v>180.90394592285156</v>
      </c>
      <c r="EJ20" s="225">
        <v>135.71981811523438</v>
      </c>
      <c r="EK20" s="225">
        <v>146.28367614746094</v>
      </c>
      <c r="EL20" s="225">
        <v>147.42105102539063</v>
      </c>
      <c r="EM20" s="225">
        <v>160.86993408203125</v>
      </c>
      <c r="EN20" s="225">
        <v>140.34172058105469</v>
      </c>
      <c r="EO20" s="225">
        <v>157.70315551757813</v>
      </c>
      <c r="EP20" s="225">
        <v>140.49417114257813</v>
      </c>
      <c r="EQ20" s="225">
        <v>136.06431579589844</v>
      </c>
      <c r="ER20" s="225">
        <v>141.06605529785156</v>
      </c>
      <c r="ES20" s="225">
        <v>134.70623779296875</v>
      </c>
      <c r="ET20" s="225">
        <v>130.07640075683594</v>
      </c>
      <c r="EU20" s="225">
        <v>180.15467834472656</v>
      </c>
      <c r="EV20" s="225">
        <v>135.97430419921875</v>
      </c>
      <c r="EW20" s="225">
        <v>146.38363647460938</v>
      </c>
      <c r="EX20" s="225">
        <v>147.476318359375</v>
      </c>
      <c r="EY20" s="225">
        <v>160.99620056152344</v>
      </c>
      <c r="EZ20" s="225">
        <v>140.40231323242188</v>
      </c>
      <c r="FA20" s="225">
        <v>157.04330444335938</v>
      </c>
      <c r="FB20" s="225">
        <v>140.61459350585938</v>
      </c>
      <c r="FC20" s="225">
        <v>136.23643493652344</v>
      </c>
      <c r="FD20" s="225">
        <v>141.082275390625</v>
      </c>
      <c r="FE20" s="225">
        <v>134.61380004882813</v>
      </c>
      <c r="FF20" s="225">
        <v>130.50364685058594</v>
      </c>
      <c r="FG20" s="225">
        <v>179.67984008789063</v>
      </c>
      <c r="FH20" s="225">
        <v>136.07388305664063</v>
      </c>
      <c r="FI20" s="225">
        <v>146.39984130859375</v>
      </c>
      <c r="FJ20" s="225">
        <v>147.44911193847656</v>
      </c>
      <c r="FK20" s="225">
        <v>161.00950622558594</v>
      </c>
      <c r="FL20" s="225">
        <v>140.35096740722656</v>
      </c>
      <c r="FM20" s="225">
        <v>156.46269226074219</v>
      </c>
      <c r="FN20" s="225">
        <v>140.69857788085938</v>
      </c>
      <c r="FO20" s="225">
        <v>136.25326538085938</v>
      </c>
      <c r="FP20" s="225">
        <v>141.09442138671875</v>
      </c>
      <c r="FQ20" s="225">
        <v>134.51161193847656</v>
      </c>
      <c r="FR20" s="225">
        <v>130.09599304199219</v>
      </c>
      <c r="FS20" s="225">
        <v>179.32965087890625</v>
      </c>
      <c r="FT20" s="225">
        <v>136.21855163574219</v>
      </c>
      <c r="FU20" s="225">
        <v>146.38795471191406</v>
      </c>
      <c r="FV20" s="225">
        <v>147.23127746582031</v>
      </c>
      <c r="FW20" s="225">
        <v>159.91015625</v>
      </c>
      <c r="FX20" s="225">
        <v>140.29780578613281</v>
      </c>
      <c r="FY20" s="225">
        <v>156.04475402832031</v>
      </c>
      <c r="FZ20" s="225">
        <v>140.68707275390625</v>
      </c>
      <c r="GA20" s="225">
        <v>136.25601196289063</v>
      </c>
      <c r="GB20" s="225">
        <v>144.0355224609375</v>
      </c>
      <c r="GC20" s="225">
        <v>144.24069213867188</v>
      </c>
      <c r="GD20" s="225">
        <v>145.10874938964844</v>
      </c>
      <c r="GE20" s="225">
        <v>144.52729797363281</v>
      </c>
      <c r="GF20" s="225">
        <v>144.99058532714844</v>
      </c>
      <c r="GG20" s="225">
        <v>145.01870727539063</v>
      </c>
      <c r="GH20" s="225">
        <v>145.05827331542969</v>
      </c>
      <c r="GI20" s="225">
        <v>144.97918701171875</v>
      </c>
      <c r="GJ20" s="225">
        <v>145.36373901367188</v>
      </c>
      <c r="GK20" s="225">
        <v>144.9527587890625</v>
      </c>
      <c r="GL20" s="225">
        <v>141.05686950683594</v>
      </c>
      <c r="GM20" s="225">
        <v>134.64808654785156</v>
      </c>
      <c r="GN20" s="225">
        <v>129.78460693359375</v>
      </c>
      <c r="GO20" s="225">
        <v>180.77554321289063</v>
      </c>
      <c r="GP20" s="225">
        <v>135.82429504394531</v>
      </c>
      <c r="GQ20" s="225">
        <v>146.31785583496094</v>
      </c>
      <c r="GR20" s="225">
        <v>147.48443603515625</v>
      </c>
      <c r="GS20" s="225">
        <v>161.12570190429688</v>
      </c>
      <c r="GT20" s="225">
        <v>140.36767578125</v>
      </c>
      <c r="GU20" s="225">
        <v>157.13156127929688</v>
      </c>
      <c r="GV20" s="225">
        <v>140.44209289550781</v>
      </c>
      <c r="GW20" s="225">
        <v>136.11195373535156</v>
      </c>
      <c r="GX20" s="225">
        <v>144.91383361816406</v>
      </c>
      <c r="GY20" s="225">
        <v>144.913818359375</v>
      </c>
    </row>
    <row r="21" spans="1:207" x14ac:dyDescent="0.25">
      <c r="A21" s="226">
        <v>43282</v>
      </c>
      <c r="B21" s="225">
        <v>7</v>
      </c>
      <c r="C21" s="225">
        <v>2018</v>
      </c>
      <c r="D21" s="225">
        <v>148.96372985839844</v>
      </c>
      <c r="E21" s="225">
        <v>148.59367370605469</v>
      </c>
      <c r="F21" s="225">
        <v>149.73870849609375</v>
      </c>
      <c r="G21" s="225">
        <v>146.53428649902344</v>
      </c>
      <c r="H21" s="225">
        <v>149.6173095703125</v>
      </c>
      <c r="I21" s="225">
        <v>147.99923706054688</v>
      </c>
      <c r="J21" s="225">
        <v>148.31951904296875</v>
      </c>
      <c r="K21" s="225">
        <v>149.29379272460938</v>
      </c>
      <c r="L21" s="225">
        <v>150.24055480957031</v>
      </c>
      <c r="M21" s="225">
        <v>146.67718505859375</v>
      </c>
      <c r="N21" s="225">
        <v>150.0474853515625</v>
      </c>
      <c r="O21" s="225">
        <v>147.44711303710938</v>
      </c>
      <c r="P21" s="225">
        <v>149.30075073242188</v>
      </c>
      <c r="Q21" s="225">
        <v>149.9468994140625</v>
      </c>
      <c r="R21" s="225">
        <v>150.70704650878906</v>
      </c>
      <c r="S21" s="225">
        <v>147.67222595214844</v>
      </c>
      <c r="T21" s="225">
        <v>150.82112121582031</v>
      </c>
      <c r="U21" s="225">
        <v>148.17535400390625</v>
      </c>
      <c r="V21" s="225">
        <v>148.54576110839844</v>
      </c>
      <c r="W21" s="225">
        <v>148.94699096679688</v>
      </c>
      <c r="X21" s="225">
        <v>151.45175170898438</v>
      </c>
      <c r="Y21" s="225">
        <v>146.86618041992188</v>
      </c>
      <c r="Z21" s="225">
        <v>151.53672790527344</v>
      </c>
      <c r="AA21" s="225">
        <v>149.01113891601563</v>
      </c>
      <c r="AB21" s="225">
        <v>148.95637512207031</v>
      </c>
      <c r="AC21" s="225">
        <v>149.71446228027344</v>
      </c>
      <c r="AD21" s="225">
        <v>151.23635864257813</v>
      </c>
      <c r="AE21" s="225">
        <v>148.10676574707031</v>
      </c>
      <c r="AF21" s="225">
        <v>150.79344177246094</v>
      </c>
      <c r="AG21" s="225">
        <v>148.60679626464844</v>
      </c>
      <c r="AH21" s="225">
        <v>149.16056823730469</v>
      </c>
      <c r="AI21" s="225">
        <v>149.74647521972656</v>
      </c>
      <c r="AJ21" s="225">
        <v>151.19056701660156</v>
      </c>
      <c r="AK21" s="225">
        <v>146.64779663085938</v>
      </c>
      <c r="AL21" s="225">
        <v>151.22419738769531</v>
      </c>
      <c r="AM21" s="225">
        <v>148.16632080078125</v>
      </c>
      <c r="AN21" s="225">
        <v>148.72833251953125</v>
      </c>
      <c r="AO21" s="225">
        <v>150.38821411132813</v>
      </c>
      <c r="AP21" s="225">
        <v>151.09405517578125</v>
      </c>
      <c r="AQ21" s="225">
        <v>148.21401977539063</v>
      </c>
      <c r="AR21" s="225">
        <v>151.53926086425781</v>
      </c>
      <c r="AS21" s="225">
        <v>148.7288818359375</v>
      </c>
      <c r="AT21" s="225">
        <v>149.0198974609375</v>
      </c>
      <c r="AU21" s="225">
        <v>149.52285766601563</v>
      </c>
      <c r="AV21" s="225">
        <v>151.93069458007813</v>
      </c>
      <c r="AW21" s="225">
        <v>147.46786499023438</v>
      </c>
      <c r="AX21" s="225">
        <v>151.70767211914063</v>
      </c>
      <c r="AY21" s="225">
        <v>149.62165832519531</v>
      </c>
      <c r="AZ21" s="225">
        <v>149.20809936523438</v>
      </c>
      <c r="BA21" s="225">
        <v>150.14680480957031</v>
      </c>
      <c r="BB21" s="225">
        <v>152.32565307617188</v>
      </c>
      <c r="BC21" s="225">
        <v>148.81784057617188</v>
      </c>
      <c r="BD21" s="225">
        <v>152.12882995605469</v>
      </c>
      <c r="BE21" s="225">
        <v>150.02871704101563</v>
      </c>
      <c r="BF21" s="225">
        <v>148.83474731445313</v>
      </c>
      <c r="BG21" s="225">
        <v>149.80244445800781</v>
      </c>
      <c r="BH21" s="225">
        <v>151.55250549316406</v>
      </c>
      <c r="BI21" s="225">
        <v>145.92832946777344</v>
      </c>
      <c r="BJ21" s="225">
        <v>152.37992858886719</v>
      </c>
      <c r="BK21" s="225">
        <v>150.58023071289063</v>
      </c>
      <c r="BL21" s="225">
        <v>146.60699462890625</v>
      </c>
      <c r="BM21" s="225">
        <v>138.40589904785156</v>
      </c>
      <c r="BN21" s="225">
        <v>128.9862060546875</v>
      </c>
      <c r="BO21" s="225">
        <v>184.87457275390625</v>
      </c>
      <c r="BP21" s="225">
        <v>140.12239074707031</v>
      </c>
      <c r="BQ21" s="225">
        <v>150.21185302734375</v>
      </c>
      <c r="BR21" s="225">
        <v>155.80845642089844</v>
      </c>
      <c r="BS21" s="225">
        <v>163.14576721191406</v>
      </c>
      <c r="BT21" s="225">
        <v>147.25509643554688</v>
      </c>
      <c r="BU21" s="225">
        <v>162.20639038085938</v>
      </c>
      <c r="BV21" s="225">
        <v>143.801513671875</v>
      </c>
      <c r="BW21" s="225">
        <v>141.02021789550781</v>
      </c>
      <c r="BX21" s="225">
        <v>146.68730163574219</v>
      </c>
      <c r="BY21" s="225">
        <v>138.32888793945313</v>
      </c>
      <c r="BZ21" s="225">
        <v>129.22607421875</v>
      </c>
      <c r="CA21" s="225">
        <v>185.26873779296875</v>
      </c>
      <c r="CB21" s="225">
        <v>140.6395263671875</v>
      </c>
      <c r="CC21" s="225">
        <v>150.45535278320313</v>
      </c>
      <c r="CD21" s="225">
        <v>155.82106018066406</v>
      </c>
      <c r="CE21" s="225">
        <v>163.1639404296875</v>
      </c>
      <c r="CF21" s="225">
        <v>147.1885986328125</v>
      </c>
      <c r="CG21" s="225">
        <v>162.22529602050781</v>
      </c>
      <c r="CH21" s="225">
        <v>143.91009521484375</v>
      </c>
      <c r="CI21" s="225">
        <v>140.98872375488281</v>
      </c>
      <c r="CJ21" s="225">
        <v>146.77583312988281</v>
      </c>
      <c r="CK21" s="225">
        <v>138.08485412597656</v>
      </c>
      <c r="CL21" s="225">
        <v>129.43496704101563</v>
      </c>
      <c r="CM21" s="225">
        <v>183.90171813964844</v>
      </c>
      <c r="CN21" s="225">
        <v>140.83445739746094</v>
      </c>
      <c r="CO21" s="225">
        <v>150.3023681640625</v>
      </c>
      <c r="CP21" s="225">
        <v>155.81927490234375</v>
      </c>
      <c r="CQ21" s="225">
        <v>162.90086364746094</v>
      </c>
      <c r="CR21" s="225">
        <v>147.43733215332031</v>
      </c>
      <c r="CS21" s="225">
        <v>160.71380615234375</v>
      </c>
      <c r="CT21" s="225">
        <v>144.13157653808594</v>
      </c>
      <c r="CU21" s="225">
        <v>141.19389343261719</v>
      </c>
      <c r="CV21" s="225">
        <v>146.72901916503906</v>
      </c>
      <c r="CW21" s="225">
        <v>138.25946044921875</v>
      </c>
      <c r="CX21" s="225">
        <v>129.57756042480469</v>
      </c>
      <c r="CY21" s="225">
        <v>183.92414855957031</v>
      </c>
      <c r="CZ21" s="225">
        <v>141.16767883300781</v>
      </c>
      <c r="DA21" s="225">
        <v>150.48870849609375</v>
      </c>
      <c r="DB21" s="225">
        <v>155.36441040039063</v>
      </c>
      <c r="DC21" s="225">
        <v>162.35011291503906</v>
      </c>
      <c r="DD21" s="225">
        <v>147.58094787597656</v>
      </c>
      <c r="DE21" s="225">
        <v>160.73773193359375</v>
      </c>
      <c r="DF21" s="225">
        <v>144.34469604492188</v>
      </c>
      <c r="DG21" s="225">
        <v>141.31877136230469</v>
      </c>
      <c r="DH21" s="225">
        <v>146.81632995605469</v>
      </c>
      <c r="DI21" s="225">
        <v>138.13494873046875</v>
      </c>
      <c r="DJ21" s="225">
        <v>129.97921752929688</v>
      </c>
      <c r="DK21" s="225">
        <v>183.0382080078125</v>
      </c>
      <c r="DL21" s="225">
        <v>141.29864501953125</v>
      </c>
      <c r="DM21" s="225">
        <v>150.5419921875</v>
      </c>
      <c r="DN21" s="225">
        <v>155.57084655761719</v>
      </c>
      <c r="DO21" s="225">
        <v>162.696533203125</v>
      </c>
      <c r="DP21" s="225">
        <v>147.45570373535156</v>
      </c>
      <c r="DQ21" s="225">
        <v>161.37437438964844</v>
      </c>
      <c r="DR21" s="225">
        <v>144.42710876464844</v>
      </c>
      <c r="DS21" s="225">
        <v>141.34791564941406</v>
      </c>
      <c r="DT21" s="225">
        <v>146.66410827636719</v>
      </c>
      <c r="DU21" s="225">
        <v>138.13499450683594</v>
      </c>
      <c r="DV21" s="225">
        <v>129.76985168457031</v>
      </c>
      <c r="DW21" s="225">
        <v>182.95693969726563</v>
      </c>
      <c r="DX21" s="225">
        <v>141.60075378417969</v>
      </c>
      <c r="DY21" s="225">
        <v>150.52183532714844</v>
      </c>
      <c r="DZ21" s="225">
        <v>155.44754028320313</v>
      </c>
      <c r="EA21" s="225">
        <v>162.29095458984375</v>
      </c>
      <c r="EB21" s="225">
        <v>147.8226318359375</v>
      </c>
      <c r="EC21" s="225">
        <v>160.07752990722656</v>
      </c>
      <c r="ED21" s="225">
        <v>144.46250915527344</v>
      </c>
      <c r="EE21" s="225">
        <v>141.42594909667969</v>
      </c>
      <c r="EF21" s="225">
        <v>146.63259887695313</v>
      </c>
      <c r="EG21" s="225">
        <v>138.10293579101563</v>
      </c>
      <c r="EH21" s="225">
        <v>129.71145629882813</v>
      </c>
      <c r="EI21" s="225">
        <v>182.94886779785156</v>
      </c>
      <c r="EJ21" s="225">
        <v>141.42376708984375</v>
      </c>
      <c r="EK21" s="225">
        <v>150.4461669921875</v>
      </c>
      <c r="EL21" s="225">
        <v>155.13783264160156</v>
      </c>
      <c r="EM21" s="225">
        <v>161.8692626953125</v>
      </c>
      <c r="EN21" s="225">
        <v>147.49050903320313</v>
      </c>
      <c r="EO21" s="225">
        <v>160.60633850097656</v>
      </c>
      <c r="EP21" s="225">
        <v>144.55632019042969</v>
      </c>
      <c r="EQ21" s="225">
        <v>141.36155700683594</v>
      </c>
      <c r="ER21" s="225">
        <v>146.694091796875</v>
      </c>
      <c r="ES21" s="225">
        <v>138.189697265625</v>
      </c>
      <c r="ET21" s="225">
        <v>129.82734680175781</v>
      </c>
      <c r="EU21" s="225">
        <v>181.95950317382813</v>
      </c>
      <c r="EV21" s="225">
        <v>141.68832397460938</v>
      </c>
      <c r="EW21" s="225">
        <v>150.38526916503906</v>
      </c>
      <c r="EX21" s="225">
        <v>155.2047119140625</v>
      </c>
      <c r="EY21" s="225">
        <v>161.965087890625</v>
      </c>
      <c r="EZ21" s="225">
        <v>147.66703796386719</v>
      </c>
      <c r="FA21" s="225">
        <v>160.01722717285156</v>
      </c>
      <c r="FB21" s="225">
        <v>144.64938354492188</v>
      </c>
      <c r="FC21" s="225">
        <v>141.56520080566406</v>
      </c>
      <c r="FD21" s="225">
        <v>146.70236206054688</v>
      </c>
      <c r="FE21" s="225">
        <v>138.09579467773438</v>
      </c>
      <c r="FF21" s="225">
        <v>130.1231689453125</v>
      </c>
      <c r="FG21" s="225">
        <v>181.50032043457031</v>
      </c>
      <c r="FH21" s="225">
        <v>141.83609008789063</v>
      </c>
      <c r="FI21" s="225">
        <v>150.44024658203125</v>
      </c>
      <c r="FJ21" s="225">
        <v>155.16368103027344</v>
      </c>
      <c r="FK21" s="225">
        <v>161.93630981445313</v>
      </c>
      <c r="FL21" s="225">
        <v>147.61163330078125</v>
      </c>
      <c r="FM21" s="225">
        <v>159.48677062988281</v>
      </c>
      <c r="FN21" s="225">
        <v>144.64872741699219</v>
      </c>
      <c r="FO21" s="225">
        <v>141.66337585449219</v>
      </c>
      <c r="FP21" s="225">
        <v>146.71293640136719</v>
      </c>
      <c r="FQ21" s="225">
        <v>138.01182556152344</v>
      </c>
      <c r="FR21" s="225">
        <v>129.67381286621094</v>
      </c>
      <c r="FS21" s="225">
        <v>180.85209655761719</v>
      </c>
      <c r="FT21" s="225">
        <v>142.02098083496094</v>
      </c>
      <c r="FU21" s="225">
        <v>150.2908935546875</v>
      </c>
      <c r="FV21" s="225">
        <v>154.72557067871094</v>
      </c>
      <c r="FW21" s="225">
        <v>160.807373046875</v>
      </c>
      <c r="FX21" s="225">
        <v>147.48576354980469</v>
      </c>
      <c r="FY21" s="225">
        <v>159.19322204589844</v>
      </c>
      <c r="FZ21" s="225">
        <v>144.67706298828125</v>
      </c>
      <c r="GA21" s="225">
        <v>141.6912841796875</v>
      </c>
      <c r="GB21" s="225">
        <v>148.6552734375</v>
      </c>
      <c r="GC21" s="225">
        <v>148.84379577636719</v>
      </c>
      <c r="GD21" s="225">
        <v>149.64480590820313</v>
      </c>
      <c r="GE21" s="225">
        <v>149.10855102539063</v>
      </c>
      <c r="GF21" s="225">
        <v>149.52302551269531</v>
      </c>
      <c r="GG21" s="225">
        <v>149.52328491210938</v>
      </c>
      <c r="GH21" s="225">
        <v>149.62359619140625</v>
      </c>
      <c r="GI21" s="225">
        <v>149.48489379882813</v>
      </c>
      <c r="GJ21" s="225">
        <v>149.83261108398438</v>
      </c>
      <c r="GK21" s="225">
        <v>149.43318176269531</v>
      </c>
      <c r="GL21" s="225">
        <v>146.70211791992188</v>
      </c>
      <c r="GM21" s="225">
        <v>138.15090942382813</v>
      </c>
      <c r="GN21" s="225">
        <v>129.68392944335938</v>
      </c>
      <c r="GO21" s="225">
        <v>182.64491271972656</v>
      </c>
      <c r="GP21" s="225">
        <v>141.54196166992188</v>
      </c>
      <c r="GQ21" s="225">
        <v>150.40272521972656</v>
      </c>
      <c r="GR21" s="225">
        <v>155.24406433105469</v>
      </c>
      <c r="GS21" s="225">
        <v>162.12051391601563</v>
      </c>
      <c r="GT21" s="225">
        <v>147.52890014648438</v>
      </c>
      <c r="GU21" s="225">
        <v>160.12942504882813</v>
      </c>
      <c r="GV21" s="225">
        <v>144.50126647949219</v>
      </c>
      <c r="GW21" s="225">
        <v>141.45869445800781</v>
      </c>
      <c r="GX21" s="225">
        <v>149.43916320800781</v>
      </c>
      <c r="GY21" s="225">
        <v>149.43916320800781</v>
      </c>
    </row>
    <row r="22" spans="1:207" x14ac:dyDescent="0.25">
      <c r="A22" s="226">
        <v>43313</v>
      </c>
      <c r="B22" s="225">
        <v>8</v>
      </c>
      <c r="C22" s="225">
        <v>2018</v>
      </c>
      <c r="D22" s="225">
        <v>155.05561828613281</v>
      </c>
      <c r="E22" s="225">
        <v>154.1031494140625</v>
      </c>
      <c r="F22" s="225">
        <v>156.07196044921875</v>
      </c>
      <c r="G22" s="225">
        <v>152.60334777832031</v>
      </c>
      <c r="H22" s="225">
        <v>154.88383483886719</v>
      </c>
      <c r="I22" s="225">
        <v>153.392333984375</v>
      </c>
      <c r="J22" s="225">
        <v>154.17085266113281</v>
      </c>
      <c r="K22" s="225">
        <v>154.85800170898438</v>
      </c>
      <c r="L22" s="225">
        <v>156.54644775390625</v>
      </c>
      <c r="M22" s="225">
        <v>152.65725708007813</v>
      </c>
      <c r="N22" s="225">
        <v>155.22274780273438</v>
      </c>
      <c r="O22" s="225">
        <v>152.72282409667969</v>
      </c>
      <c r="P22" s="225">
        <v>155.54891967773438</v>
      </c>
      <c r="Q22" s="225">
        <v>155.56396484375</v>
      </c>
      <c r="R22" s="225">
        <v>156.98464965820313</v>
      </c>
      <c r="S22" s="225">
        <v>153.86576843261719</v>
      </c>
      <c r="T22" s="225">
        <v>156.03134155273438</v>
      </c>
      <c r="U22" s="225">
        <v>153.594482421875</v>
      </c>
      <c r="V22" s="225">
        <v>154.437255859375</v>
      </c>
      <c r="W22" s="225">
        <v>154.44876098632813</v>
      </c>
      <c r="X22" s="225">
        <v>157.83126831054688</v>
      </c>
      <c r="Y22" s="225">
        <v>152.78352355957031</v>
      </c>
      <c r="Z22" s="225">
        <v>156.86112976074219</v>
      </c>
      <c r="AA22" s="225">
        <v>154.51145935058594</v>
      </c>
      <c r="AB22" s="225">
        <v>155.14068603515625</v>
      </c>
      <c r="AC22" s="225">
        <v>155.24468994140625</v>
      </c>
      <c r="AD22" s="225">
        <v>157.42239379882813</v>
      </c>
      <c r="AE22" s="225">
        <v>154.26487731933594</v>
      </c>
      <c r="AF22" s="225">
        <v>156.01405334472656</v>
      </c>
      <c r="AG22" s="225">
        <v>154.15542602539063</v>
      </c>
      <c r="AH22" s="225">
        <v>155.27604675292969</v>
      </c>
      <c r="AI22" s="225">
        <v>155.29953002929688</v>
      </c>
      <c r="AJ22" s="225">
        <v>157.27438354492188</v>
      </c>
      <c r="AK22" s="225">
        <v>152.58360290527344</v>
      </c>
      <c r="AL22" s="225">
        <v>156.44384765625</v>
      </c>
      <c r="AM22" s="225">
        <v>153.48956298828125</v>
      </c>
      <c r="AN22" s="225">
        <v>154.68864440917969</v>
      </c>
      <c r="AO22" s="225">
        <v>156.00025939941406</v>
      </c>
      <c r="AP22" s="225">
        <v>157.08892822265625</v>
      </c>
      <c r="AQ22" s="225">
        <v>154.35728454589844</v>
      </c>
      <c r="AR22" s="225">
        <v>156.7078857421875</v>
      </c>
      <c r="AS22" s="225">
        <v>154.14752197265625</v>
      </c>
      <c r="AT22" s="225">
        <v>155.07110595703125</v>
      </c>
      <c r="AU22" s="225">
        <v>155.05326843261719</v>
      </c>
      <c r="AV22" s="225">
        <v>157.93873596191406</v>
      </c>
      <c r="AW22" s="225">
        <v>153.37644958496094</v>
      </c>
      <c r="AX22" s="225">
        <v>156.79273986816406</v>
      </c>
      <c r="AY22" s="225">
        <v>155.04728698730469</v>
      </c>
      <c r="AZ22" s="225">
        <v>155.27708435058594</v>
      </c>
      <c r="BA22" s="225">
        <v>155.61195373535156</v>
      </c>
      <c r="BB22" s="225">
        <v>158.4281005859375</v>
      </c>
      <c r="BC22" s="225">
        <v>154.90225219726563</v>
      </c>
      <c r="BD22" s="225">
        <v>157.25567626953125</v>
      </c>
      <c r="BE22" s="225">
        <v>155.42375183105469</v>
      </c>
      <c r="BF22" s="225">
        <v>154.76097106933594</v>
      </c>
      <c r="BG22" s="225">
        <v>155.33953857421875</v>
      </c>
      <c r="BH22" s="225">
        <v>157.36203002929688</v>
      </c>
      <c r="BI22" s="225">
        <v>151.64010620117188</v>
      </c>
      <c r="BJ22" s="225">
        <v>157.41543579101563</v>
      </c>
      <c r="BK22" s="225">
        <v>155.93412780761719</v>
      </c>
      <c r="BL22" s="225">
        <v>152.90008544921875</v>
      </c>
      <c r="BM22" s="225">
        <v>140.40180969238281</v>
      </c>
      <c r="BN22" s="225">
        <v>129.30451965332031</v>
      </c>
      <c r="BO22" s="225">
        <v>195.90916442871094</v>
      </c>
      <c r="BP22" s="225">
        <v>144.53302001953125</v>
      </c>
      <c r="BQ22" s="225">
        <v>155.91867065429688</v>
      </c>
      <c r="BR22" s="225">
        <v>162.31451416015625</v>
      </c>
      <c r="BS22" s="225">
        <v>181.84989929199219</v>
      </c>
      <c r="BT22" s="225">
        <v>152.51576232910156</v>
      </c>
      <c r="BU22" s="225">
        <v>165.35403442382813</v>
      </c>
      <c r="BV22" s="225">
        <v>147.40013122558594</v>
      </c>
      <c r="BW22" s="225">
        <v>147.63058471679688</v>
      </c>
      <c r="BX22" s="225">
        <v>152.89552307128906</v>
      </c>
      <c r="BY22" s="225">
        <v>140.23487854003906</v>
      </c>
      <c r="BZ22" s="225">
        <v>129.55906677246094</v>
      </c>
      <c r="CA22" s="225">
        <v>196.00437927246094</v>
      </c>
      <c r="CB22" s="225">
        <v>145.03227233886719</v>
      </c>
      <c r="CC22" s="225">
        <v>156.14173889160156</v>
      </c>
      <c r="CD22" s="225">
        <v>162.36201477050781</v>
      </c>
      <c r="CE22" s="225">
        <v>181.95475769042969</v>
      </c>
      <c r="CF22" s="225">
        <v>152.12385559082031</v>
      </c>
      <c r="CG22" s="225">
        <v>165.23526000976563</v>
      </c>
      <c r="CH22" s="225">
        <v>147.44677734375</v>
      </c>
      <c r="CI22" s="225">
        <v>147.62632751464844</v>
      </c>
      <c r="CJ22" s="225">
        <v>152.90277099609375</v>
      </c>
      <c r="CK22" s="225">
        <v>139.98490905761719</v>
      </c>
      <c r="CL22" s="225">
        <v>129.78184509277344</v>
      </c>
      <c r="CM22" s="225">
        <v>195.04182434082031</v>
      </c>
      <c r="CN22" s="225">
        <v>145.24308776855469</v>
      </c>
      <c r="CO22" s="225">
        <v>156.27554321289063</v>
      </c>
      <c r="CP22" s="225">
        <v>162.33839416503906</v>
      </c>
      <c r="CQ22" s="225">
        <v>182.28334045410156</v>
      </c>
      <c r="CR22" s="225">
        <v>152.50750732421875</v>
      </c>
      <c r="CS22" s="225">
        <v>163.81387329101563</v>
      </c>
      <c r="CT22" s="225">
        <v>147.59819030761719</v>
      </c>
      <c r="CU22" s="225">
        <v>147.94764709472656</v>
      </c>
      <c r="CV22" s="225">
        <v>152.7821044921875</v>
      </c>
      <c r="CW22" s="225">
        <v>140.11993408203125</v>
      </c>
      <c r="CX22" s="225">
        <v>129.9073486328125</v>
      </c>
      <c r="CY22" s="225">
        <v>194.97047424316406</v>
      </c>
      <c r="CZ22" s="225">
        <v>145.61097717285156</v>
      </c>
      <c r="DA22" s="225">
        <v>156.29257202148438</v>
      </c>
      <c r="DB22" s="225">
        <v>161.67886352539063</v>
      </c>
      <c r="DC22" s="225">
        <v>181.92594909667969</v>
      </c>
      <c r="DD22" s="225">
        <v>152.81781005859375</v>
      </c>
      <c r="DE22" s="225">
        <v>163.78680419921875</v>
      </c>
      <c r="DF22" s="225">
        <v>147.81803894042969</v>
      </c>
      <c r="DG22" s="225">
        <v>148.16561889648438</v>
      </c>
      <c r="DH22" s="225">
        <v>152.80905151367188</v>
      </c>
      <c r="DI22" s="225">
        <v>140.07470703125</v>
      </c>
      <c r="DJ22" s="225">
        <v>130.24107360839844</v>
      </c>
      <c r="DK22" s="225">
        <v>193.90164184570313</v>
      </c>
      <c r="DL22" s="225">
        <v>145.69012451171875</v>
      </c>
      <c r="DM22" s="225">
        <v>156.40190124511719</v>
      </c>
      <c r="DN22" s="225">
        <v>162.06169128417969</v>
      </c>
      <c r="DO22" s="225">
        <v>182.61289978027344</v>
      </c>
      <c r="DP22" s="225">
        <v>152.72666931152344</v>
      </c>
      <c r="DQ22" s="225">
        <v>164.43717956542969</v>
      </c>
      <c r="DR22" s="225">
        <v>147.90217590332031</v>
      </c>
      <c r="DS22" s="225">
        <v>148.14993286132813</v>
      </c>
      <c r="DT22" s="225">
        <v>152.62974548339844</v>
      </c>
      <c r="DU22" s="225">
        <v>140.0631103515625</v>
      </c>
      <c r="DV22" s="225">
        <v>130.1287841796875</v>
      </c>
      <c r="DW22" s="225">
        <v>193.82357788085938</v>
      </c>
      <c r="DX22" s="225">
        <v>146.068603515625</v>
      </c>
      <c r="DY22" s="225">
        <v>156.39291381835938</v>
      </c>
      <c r="DZ22" s="225">
        <v>161.86088562011719</v>
      </c>
      <c r="EA22" s="225">
        <v>182.22892761230469</v>
      </c>
      <c r="EB22" s="225">
        <v>153.10188293457031</v>
      </c>
      <c r="EC22" s="225">
        <v>163.18038940429688</v>
      </c>
      <c r="ED22" s="225">
        <v>147.93620300292969</v>
      </c>
      <c r="EE22" s="225">
        <v>148.35617065429688</v>
      </c>
      <c r="EF22" s="225">
        <v>152.57009887695313</v>
      </c>
      <c r="EG22" s="225">
        <v>140.00119018554688</v>
      </c>
      <c r="EH22" s="225">
        <v>130.1488037109375</v>
      </c>
      <c r="EI22" s="225">
        <v>193.55903625488281</v>
      </c>
      <c r="EJ22" s="225">
        <v>145.91184997558594</v>
      </c>
      <c r="EK22" s="225">
        <v>156.51362609863281</v>
      </c>
      <c r="EL22" s="225">
        <v>161.42192077636719</v>
      </c>
      <c r="EM22" s="225">
        <v>181.68452453613281</v>
      </c>
      <c r="EN22" s="225">
        <v>152.35090637207031</v>
      </c>
      <c r="EO22" s="225">
        <v>163.67494201660156</v>
      </c>
      <c r="EP22" s="225">
        <v>148.01907348632813</v>
      </c>
      <c r="EQ22" s="225">
        <v>148.25523376464844</v>
      </c>
      <c r="ER22" s="225">
        <v>152.55224609375</v>
      </c>
      <c r="ES22" s="225">
        <v>140.12722778320313</v>
      </c>
      <c r="ET22" s="225">
        <v>130.25701904296875</v>
      </c>
      <c r="EU22" s="225">
        <v>193.09878540039063</v>
      </c>
      <c r="EV22" s="225">
        <v>146.12556457519531</v>
      </c>
      <c r="EW22" s="225">
        <v>156.74964904785156</v>
      </c>
      <c r="EX22" s="225">
        <v>161.530517578125</v>
      </c>
      <c r="EY22" s="225">
        <v>181.939453125</v>
      </c>
      <c r="EZ22" s="225">
        <v>152.71096801757813</v>
      </c>
      <c r="FA22" s="225">
        <v>163.02079772949219</v>
      </c>
      <c r="FB22" s="225">
        <v>148.09829711914063</v>
      </c>
      <c r="FC22" s="225">
        <v>148.58786010742188</v>
      </c>
      <c r="FD22" s="225">
        <v>152.49778747558594</v>
      </c>
      <c r="FE22" s="225">
        <v>140.00129699707031</v>
      </c>
      <c r="FF22" s="225">
        <v>130.56712341308594</v>
      </c>
      <c r="FG22" s="225">
        <v>192.47323608398438</v>
      </c>
      <c r="FH22" s="225">
        <v>146.32553100585938</v>
      </c>
      <c r="FI22" s="225">
        <v>156.824462890625</v>
      </c>
      <c r="FJ22" s="225">
        <v>161.55282592773438</v>
      </c>
      <c r="FK22" s="225">
        <v>182.22308349609375</v>
      </c>
      <c r="FL22" s="225">
        <v>152.48786926269531</v>
      </c>
      <c r="FM22" s="225">
        <v>162.56391906738281</v>
      </c>
      <c r="FN22" s="225">
        <v>148.12890625</v>
      </c>
      <c r="FO22" s="225">
        <v>148.80935668945313</v>
      </c>
      <c r="FP22" s="225">
        <v>152.44285583496094</v>
      </c>
      <c r="FQ22" s="225">
        <v>139.83236694335938</v>
      </c>
      <c r="FR22" s="225">
        <v>130.26119995117188</v>
      </c>
      <c r="FS22" s="225">
        <v>192.45326232910156</v>
      </c>
      <c r="FT22" s="225">
        <v>146.56015014648438</v>
      </c>
      <c r="FU22" s="225">
        <v>156.9281005859375</v>
      </c>
      <c r="FV22" s="225">
        <v>160.88203430175781</v>
      </c>
      <c r="FW22" s="225">
        <v>181.4722900390625</v>
      </c>
      <c r="FX22" s="225">
        <v>151.94793701171875</v>
      </c>
      <c r="FY22" s="225">
        <v>162.20465087890625</v>
      </c>
      <c r="FZ22" s="225">
        <v>148.191162109375</v>
      </c>
      <c r="GA22" s="225">
        <v>148.93107604980469</v>
      </c>
      <c r="GB22" s="225">
        <v>154.53315734863281</v>
      </c>
      <c r="GC22" s="225">
        <v>154.61245727539063</v>
      </c>
      <c r="GD22" s="225">
        <v>155.58360290527344</v>
      </c>
      <c r="GE22" s="225">
        <v>154.85684204101563</v>
      </c>
      <c r="GF22" s="225">
        <v>155.36924743652344</v>
      </c>
      <c r="GG22" s="225">
        <v>155.32325744628906</v>
      </c>
      <c r="GH22" s="225">
        <v>155.38803100585938</v>
      </c>
      <c r="GI22" s="225">
        <v>155.25157165527344</v>
      </c>
      <c r="GJ22" s="225">
        <v>155.60581970214844</v>
      </c>
      <c r="GK22" s="225">
        <v>155.16592407226563</v>
      </c>
      <c r="GL22" s="225">
        <v>152.68449401855469</v>
      </c>
      <c r="GM22" s="225">
        <v>140.05006408691406</v>
      </c>
      <c r="GN22" s="225">
        <v>130.09046936035156</v>
      </c>
      <c r="GO22" s="225">
        <v>193.70396423339844</v>
      </c>
      <c r="GP22" s="225">
        <v>146.013916015625</v>
      </c>
      <c r="GQ22" s="225">
        <v>156.61416625976563</v>
      </c>
      <c r="GR22" s="225">
        <v>161.58787536621094</v>
      </c>
      <c r="GS22" s="225">
        <v>181.99313354492188</v>
      </c>
      <c r="GT22" s="225">
        <v>152.45530700683594</v>
      </c>
      <c r="GU22" s="225">
        <v>163.18353271484375</v>
      </c>
      <c r="GV22" s="225">
        <v>147.98829650878906</v>
      </c>
      <c r="GW22" s="225">
        <v>148.43862915039063</v>
      </c>
      <c r="GX22" s="225">
        <v>155.22792053222656</v>
      </c>
      <c r="GY22" s="225">
        <v>155.2279052734375</v>
      </c>
    </row>
    <row r="23" spans="1:207" x14ac:dyDescent="0.25">
      <c r="A23" s="226">
        <v>43344</v>
      </c>
      <c r="B23" s="225">
        <v>9</v>
      </c>
      <c r="C23" s="225">
        <v>2018</v>
      </c>
      <c r="D23" s="225">
        <v>165.45790100097656</v>
      </c>
      <c r="E23" s="225">
        <v>163.74786376953125</v>
      </c>
      <c r="F23" s="225">
        <v>165.43977355957031</v>
      </c>
      <c r="G23" s="225">
        <v>163.6629638671875</v>
      </c>
      <c r="H23" s="225">
        <v>165.92088317871094</v>
      </c>
      <c r="I23" s="225">
        <v>163.14169311523438</v>
      </c>
      <c r="J23" s="225">
        <v>164.74185180664063</v>
      </c>
      <c r="K23" s="225">
        <v>164.62432861328125</v>
      </c>
      <c r="L23" s="225">
        <v>165.93229675292969</v>
      </c>
      <c r="M23" s="225">
        <v>163.58753967285156</v>
      </c>
      <c r="N23" s="225">
        <v>165.92652893066406</v>
      </c>
      <c r="O23" s="225">
        <v>162.21986389160156</v>
      </c>
      <c r="P23" s="225">
        <v>165.70474243164063</v>
      </c>
      <c r="Q23" s="225">
        <v>165.28077697753906</v>
      </c>
      <c r="R23" s="225">
        <v>166.37702941894531</v>
      </c>
      <c r="S23" s="225">
        <v>165.32302856445313</v>
      </c>
      <c r="T23" s="225">
        <v>166.71156311035156</v>
      </c>
      <c r="U23" s="225">
        <v>163.41656494140625</v>
      </c>
      <c r="V23" s="225">
        <v>164.95716857910156</v>
      </c>
      <c r="W23" s="225">
        <v>164.24040222167969</v>
      </c>
      <c r="X23" s="225">
        <v>167.29362487792969</v>
      </c>
      <c r="Y23" s="225">
        <v>163.80276489257813</v>
      </c>
      <c r="Z23" s="225">
        <v>167.56512451171875</v>
      </c>
      <c r="AA23" s="225">
        <v>164.67198181152344</v>
      </c>
      <c r="AB23" s="225">
        <v>165.46052551269531</v>
      </c>
      <c r="AC23" s="225">
        <v>164.94525146484375</v>
      </c>
      <c r="AD23" s="225">
        <v>166.7930908203125</v>
      </c>
      <c r="AE23" s="225">
        <v>165.72276306152344</v>
      </c>
      <c r="AF23" s="225">
        <v>166.6220703125</v>
      </c>
      <c r="AG23" s="225">
        <v>164.15011596679688</v>
      </c>
      <c r="AH23" s="225">
        <v>165.50386047363281</v>
      </c>
      <c r="AI23" s="225">
        <v>165.0872802734375</v>
      </c>
      <c r="AJ23" s="225">
        <v>166.56990051269531</v>
      </c>
      <c r="AK23" s="225">
        <v>163.66226196289063</v>
      </c>
      <c r="AL23" s="225">
        <v>167.07075500488281</v>
      </c>
      <c r="AM23" s="225">
        <v>163.2642822265625</v>
      </c>
      <c r="AN23" s="225">
        <v>165.28518676757813</v>
      </c>
      <c r="AO23" s="225">
        <v>165.79084777832031</v>
      </c>
      <c r="AP23" s="225">
        <v>166.49249267578125</v>
      </c>
      <c r="AQ23" s="225">
        <v>165.81149291992188</v>
      </c>
      <c r="AR23" s="225">
        <v>167.42654418945313</v>
      </c>
      <c r="AS23" s="225">
        <v>164.08424377441406</v>
      </c>
      <c r="AT23" s="225">
        <v>165.4248046875</v>
      </c>
      <c r="AU23" s="225">
        <v>165.05155944824219</v>
      </c>
      <c r="AV23" s="225">
        <v>167.39213562011719</v>
      </c>
      <c r="AW23" s="225">
        <v>164.55607604980469</v>
      </c>
      <c r="AX23" s="225">
        <v>167.51649475097656</v>
      </c>
      <c r="AY23" s="225">
        <v>165.11085510253906</v>
      </c>
      <c r="AZ23" s="225">
        <v>165.39059448242188</v>
      </c>
      <c r="BA23" s="225">
        <v>165.35885620117188</v>
      </c>
      <c r="BB23" s="225">
        <v>168.15635681152344</v>
      </c>
      <c r="BC23" s="225">
        <v>166.07063293457031</v>
      </c>
      <c r="BD23" s="225">
        <v>167.85868835449219</v>
      </c>
      <c r="BE23" s="225">
        <v>165.65060424804688</v>
      </c>
      <c r="BF23" s="225">
        <v>165.08177185058594</v>
      </c>
      <c r="BG23" s="225">
        <v>165.35731506347656</v>
      </c>
      <c r="BH23" s="225">
        <v>167.10385131835938</v>
      </c>
      <c r="BI23" s="225">
        <v>163.41030883789063</v>
      </c>
      <c r="BJ23" s="225">
        <v>168.04501342773438</v>
      </c>
      <c r="BK23" s="225">
        <v>166.18318176269531</v>
      </c>
      <c r="BL23" s="225">
        <v>163.52247619628906</v>
      </c>
      <c r="BM23" s="225">
        <v>146.67034912109375</v>
      </c>
      <c r="BN23" s="225">
        <v>140.69677734375</v>
      </c>
      <c r="BO23" s="225">
        <v>201.39332580566406</v>
      </c>
      <c r="BP23" s="225">
        <v>158.43072509765625</v>
      </c>
      <c r="BQ23" s="225">
        <v>163.25334167480469</v>
      </c>
      <c r="BR23" s="225">
        <v>178.68746948242188</v>
      </c>
      <c r="BS23" s="225">
        <v>185.90383911132813</v>
      </c>
      <c r="BT23" s="225">
        <v>162.56892395019531</v>
      </c>
      <c r="BU23" s="225">
        <v>168.0849609375</v>
      </c>
      <c r="BV23" s="225">
        <v>156.16238403320313</v>
      </c>
      <c r="BW23" s="225">
        <v>159.43745422363281</v>
      </c>
      <c r="BX23" s="225">
        <v>163.54133605957031</v>
      </c>
      <c r="BY23" s="225">
        <v>146.47052001953125</v>
      </c>
      <c r="BZ23" s="225">
        <v>140.91598510742188</v>
      </c>
      <c r="CA23" s="225">
        <v>201.4417724609375</v>
      </c>
      <c r="CB23" s="225">
        <v>159.02232360839844</v>
      </c>
      <c r="CC23" s="225">
        <v>163.3614501953125</v>
      </c>
      <c r="CD23" s="225">
        <v>178.72538757324219</v>
      </c>
      <c r="CE23" s="225">
        <v>186.00889587402344</v>
      </c>
      <c r="CF23" s="225">
        <v>162.35113525390625</v>
      </c>
      <c r="CG23" s="225">
        <v>167.60557556152344</v>
      </c>
      <c r="CH23" s="225">
        <v>156.26025390625</v>
      </c>
      <c r="CI23" s="225">
        <v>159.39433288574219</v>
      </c>
      <c r="CJ23" s="225">
        <v>163.58694458007813</v>
      </c>
      <c r="CK23" s="225">
        <v>146.19561767578125</v>
      </c>
      <c r="CL23" s="225">
        <v>141.65988159179688</v>
      </c>
      <c r="CM23" s="225">
        <v>199.82200622558594</v>
      </c>
      <c r="CN23" s="225">
        <v>159.27926635742188</v>
      </c>
      <c r="CO23" s="225">
        <v>163.3868408203125</v>
      </c>
      <c r="CP23" s="225">
        <v>178.78553771972656</v>
      </c>
      <c r="CQ23" s="225">
        <v>186.26765441894531</v>
      </c>
      <c r="CR23" s="225">
        <v>162.70524597167969</v>
      </c>
      <c r="CS23" s="225">
        <v>166.61578369140625</v>
      </c>
      <c r="CT23" s="225">
        <v>156.38996887207031</v>
      </c>
      <c r="CU23" s="225">
        <v>159.759033203125</v>
      </c>
      <c r="CV23" s="225">
        <v>163.50419616699219</v>
      </c>
      <c r="CW23" s="225">
        <v>146.32615661621094</v>
      </c>
      <c r="CX23" s="225">
        <v>141.65505981445313</v>
      </c>
      <c r="CY23" s="225">
        <v>199.92778015136719</v>
      </c>
      <c r="CZ23" s="225">
        <v>159.71807861328125</v>
      </c>
      <c r="DA23" s="225">
        <v>163.46534729003906</v>
      </c>
      <c r="DB23" s="225">
        <v>178.21015930175781</v>
      </c>
      <c r="DC23" s="225">
        <v>185.78042602539063</v>
      </c>
      <c r="DD23" s="225">
        <v>162.93013000488281</v>
      </c>
      <c r="DE23" s="225">
        <v>166.53205871582031</v>
      </c>
      <c r="DF23" s="225">
        <v>156.49923706054688</v>
      </c>
      <c r="DG23" s="225">
        <v>159.90875244140625</v>
      </c>
      <c r="DH23" s="225">
        <v>163.53396606445313</v>
      </c>
      <c r="DI23" s="225">
        <v>146.29217529296875</v>
      </c>
      <c r="DJ23" s="225">
        <v>142.1810302734375</v>
      </c>
      <c r="DK23" s="225">
        <v>198.54710388183594</v>
      </c>
      <c r="DL23" s="225">
        <v>159.84344482421875</v>
      </c>
      <c r="DM23" s="225">
        <v>163.48487854003906</v>
      </c>
      <c r="DN23" s="225">
        <v>178.65007019042969</v>
      </c>
      <c r="DO23" s="225">
        <v>186.56146240234375</v>
      </c>
      <c r="DP23" s="225">
        <v>162.90939331054688</v>
      </c>
      <c r="DQ23" s="225">
        <v>166.98796081542969</v>
      </c>
      <c r="DR23" s="225">
        <v>156.45750427246094</v>
      </c>
      <c r="DS23" s="225">
        <v>160.01751708984375</v>
      </c>
      <c r="DT23" s="225">
        <v>163.32270812988281</v>
      </c>
      <c r="DU23" s="225">
        <v>146.26571655273438</v>
      </c>
      <c r="DV23" s="225">
        <v>142.04391479492188</v>
      </c>
      <c r="DW23" s="225">
        <v>198.49220275878906</v>
      </c>
      <c r="DX23" s="225">
        <v>160.18907165527344</v>
      </c>
      <c r="DY23" s="225">
        <v>163.46382141113281</v>
      </c>
      <c r="DZ23" s="225">
        <v>178.53317260742188</v>
      </c>
      <c r="EA23" s="225">
        <v>186.05276489257813</v>
      </c>
      <c r="EB23" s="225">
        <v>163.16845703125</v>
      </c>
      <c r="EC23" s="225">
        <v>166.192138671875</v>
      </c>
      <c r="ED23" s="225">
        <v>156.46575927734375</v>
      </c>
      <c r="EE23" s="225">
        <v>160.10484313964844</v>
      </c>
      <c r="EF23" s="225">
        <v>163.26585388183594</v>
      </c>
      <c r="EG23" s="225">
        <v>146.17562866210938</v>
      </c>
      <c r="EH23" s="225">
        <v>142.27577209472656</v>
      </c>
      <c r="EI23" s="225">
        <v>198.42446899414063</v>
      </c>
      <c r="EJ23" s="225">
        <v>160.009033203125</v>
      </c>
      <c r="EK23" s="225">
        <v>163.56640625</v>
      </c>
      <c r="EL23" s="225">
        <v>178.19515991210938</v>
      </c>
      <c r="EM23" s="225">
        <v>185.40766906738281</v>
      </c>
      <c r="EN23" s="225">
        <v>162.6405029296875</v>
      </c>
      <c r="EO23" s="225">
        <v>166.4320068359375</v>
      </c>
      <c r="EP23" s="225">
        <v>156.56858825683594</v>
      </c>
      <c r="EQ23" s="225">
        <v>160.00785827636719</v>
      </c>
      <c r="ER23" s="225">
        <v>163.27973937988281</v>
      </c>
      <c r="ES23" s="225">
        <v>146.3394775390625</v>
      </c>
      <c r="ET23" s="225">
        <v>142.57994079589844</v>
      </c>
      <c r="EU23" s="225">
        <v>197.54595947265625</v>
      </c>
      <c r="EV23" s="225">
        <v>160.28886413574219</v>
      </c>
      <c r="EW23" s="225">
        <v>163.74812316894531</v>
      </c>
      <c r="EX23" s="225">
        <v>178.38334655761719</v>
      </c>
      <c r="EY23" s="225">
        <v>185.70530700683594</v>
      </c>
      <c r="EZ23" s="225">
        <v>162.90338134765625</v>
      </c>
      <c r="FA23" s="225">
        <v>165.91670227050781</v>
      </c>
      <c r="FB23" s="225">
        <v>156.61045837402344</v>
      </c>
      <c r="FC23" s="225">
        <v>160.27366638183594</v>
      </c>
      <c r="FD23" s="225">
        <v>163.20423889160156</v>
      </c>
      <c r="FE23" s="225">
        <v>146.17884826660156</v>
      </c>
      <c r="FF23" s="225">
        <v>142.83663940429688</v>
      </c>
      <c r="FG23" s="225">
        <v>196.90031433105469</v>
      </c>
      <c r="FH23" s="225">
        <v>160.52235412597656</v>
      </c>
      <c r="FI23" s="225">
        <v>163.80384826660156</v>
      </c>
      <c r="FJ23" s="225">
        <v>178.50079345703125</v>
      </c>
      <c r="FK23" s="225">
        <v>185.96336364746094</v>
      </c>
      <c r="FL23" s="225">
        <v>162.76947021484375</v>
      </c>
      <c r="FM23" s="225">
        <v>165.5968017578125</v>
      </c>
      <c r="FN23" s="225">
        <v>156.51042175292969</v>
      </c>
      <c r="FO23" s="225">
        <v>160.45745849609375</v>
      </c>
      <c r="FP23" s="225">
        <v>163.18296813964844</v>
      </c>
      <c r="FQ23" s="225">
        <v>145.97816467285156</v>
      </c>
      <c r="FR23" s="225">
        <v>143.10464477539063</v>
      </c>
      <c r="FS23" s="225">
        <v>196.54960632324219</v>
      </c>
      <c r="FT23" s="225">
        <v>160.79269409179688</v>
      </c>
      <c r="FU23" s="225">
        <v>163.85520935058594</v>
      </c>
      <c r="FV23" s="225">
        <v>177.84463500976563</v>
      </c>
      <c r="FW23" s="225">
        <v>184.89189147949219</v>
      </c>
      <c r="FX23" s="225">
        <v>162.37608337402344</v>
      </c>
      <c r="FY23" s="225">
        <v>165.37557983398438</v>
      </c>
      <c r="FZ23" s="225">
        <v>156.79405212402344</v>
      </c>
      <c r="GA23" s="225">
        <v>160.48637390136719</v>
      </c>
      <c r="GB23" s="225">
        <v>164.66200256347656</v>
      </c>
      <c r="GC23" s="225">
        <v>164.75727844238281</v>
      </c>
      <c r="GD23" s="225">
        <v>165.62837219238281</v>
      </c>
      <c r="GE23" s="225">
        <v>165.07342529296875</v>
      </c>
      <c r="GF23" s="225">
        <v>165.44105529785156</v>
      </c>
      <c r="GG23" s="225">
        <v>165.35018920898438</v>
      </c>
      <c r="GH23" s="225">
        <v>165.62327575683594</v>
      </c>
      <c r="GI23" s="225">
        <v>165.46823120117188</v>
      </c>
      <c r="GJ23" s="225">
        <v>165.61822509765625</v>
      </c>
      <c r="GK23" s="225">
        <v>165.40530395507813</v>
      </c>
      <c r="GL23" s="225">
        <v>163.38259887695313</v>
      </c>
      <c r="GM23" s="225">
        <v>146.24667358398438</v>
      </c>
      <c r="GN23" s="225">
        <v>142.17915344238281</v>
      </c>
      <c r="GO23" s="225">
        <v>198.34718322753906</v>
      </c>
      <c r="GP23" s="225">
        <v>160.15982055664063</v>
      </c>
      <c r="GQ23" s="225">
        <v>163.64825439453125</v>
      </c>
      <c r="GR23" s="225">
        <v>178.33958435058594</v>
      </c>
      <c r="GS23" s="225">
        <v>185.77896118164063</v>
      </c>
      <c r="GT23" s="225">
        <v>162.70219421386719</v>
      </c>
      <c r="GU23" s="225">
        <v>166.09974670410156</v>
      </c>
      <c r="GV23" s="225">
        <v>156.55784606933594</v>
      </c>
      <c r="GW23" s="225">
        <v>160.13943481445313</v>
      </c>
      <c r="GX23" s="225">
        <v>165.36940002441406</v>
      </c>
      <c r="GY23" s="225">
        <v>165.36940002441406</v>
      </c>
    </row>
    <row r="24" spans="1:207" x14ac:dyDescent="0.25">
      <c r="A24" s="226">
        <v>43374</v>
      </c>
      <c r="B24" s="225">
        <v>10</v>
      </c>
      <c r="C24" s="225">
        <v>2018</v>
      </c>
      <c r="D24" s="225">
        <v>174.24784851074219</v>
      </c>
      <c r="E24" s="225">
        <v>173.19743347167969</v>
      </c>
      <c r="F24" s="225">
        <v>174.40306091308594</v>
      </c>
      <c r="G24" s="225">
        <v>171.71963500976563</v>
      </c>
      <c r="H24" s="225">
        <v>175.74404907226563</v>
      </c>
      <c r="I24" s="225">
        <v>172.81056213378906</v>
      </c>
      <c r="J24" s="225">
        <v>173.34039306640625</v>
      </c>
      <c r="K24" s="225">
        <v>174.29296875</v>
      </c>
      <c r="L24" s="225">
        <v>174.99908447265625</v>
      </c>
      <c r="M24" s="225">
        <v>171.45504760742188</v>
      </c>
      <c r="N24" s="225">
        <v>175.75233459472656</v>
      </c>
      <c r="O24" s="225">
        <v>171.60166931152344</v>
      </c>
      <c r="P24" s="225">
        <v>174.3504638671875</v>
      </c>
      <c r="Q24" s="225">
        <v>175.06465148925781</v>
      </c>
      <c r="R24" s="225">
        <v>175.41915893554688</v>
      </c>
      <c r="S24" s="225">
        <v>173.54074096679688</v>
      </c>
      <c r="T24" s="225">
        <v>176.5345458984375</v>
      </c>
      <c r="U24" s="225">
        <v>173.04551696777344</v>
      </c>
      <c r="V24" s="225">
        <v>173.35832214355469</v>
      </c>
      <c r="W24" s="225">
        <v>173.62957763671875</v>
      </c>
      <c r="X24" s="225">
        <v>176.49163818359375</v>
      </c>
      <c r="Y24" s="225">
        <v>171.61427307128906</v>
      </c>
      <c r="Z24" s="225">
        <v>177.68659973144531</v>
      </c>
      <c r="AA24" s="225">
        <v>174.49404907226563</v>
      </c>
      <c r="AB24" s="225">
        <v>173.94129943847656</v>
      </c>
      <c r="AC24" s="225">
        <v>174.60772705078125</v>
      </c>
      <c r="AD24" s="225">
        <v>175.85038757324219</v>
      </c>
      <c r="AE24" s="225">
        <v>173.92636108398438</v>
      </c>
      <c r="AF24" s="225">
        <v>176.49017333984375</v>
      </c>
      <c r="AG24" s="225">
        <v>173.75546264648438</v>
      </c>
      <c r="AH24" s="225">
        <v>173.90933227539063</v>
      </c>
      <c r="AI24" s="225">
        <v>174.72889709472656</v>
      </c>
      <c r="AJ24" s="225">
        <v>175.51286315917969</v>
      </c>
      <c r="AK24" s="225">
        <v>171.4405517578125</v>
      </c>
      <c r="AL24" s="225">
        <v>177.043701171875</v>
      </c>
      <c r="AM24" s="225">
        <v>172.54347229003906</v>
      </c>
      <c r="AN24" s="225">
        <v>173.72990417480469</v>
      </c>
      <c r="AO24" s="225">
        <v>175.61968994140625</v>
      </c>
      <c r="AP24" s="225">
        <v>175.42005920410156</v>
      </c>
      <c r="AQ24" s="225">
        <v>173.93003845214844</v>
      </c>
      <c r="AR24" s="225">
        <v>177.30369567871094</v>
      </c>
      <c r="AS24" s="225">
        <v>173.52691650390625</v>
      </c>
      <c r="AT24" s="225">
        <v>173.86520385742188</v>
      </c>
      <c r="AU24" s="225">
        <v>174.56559753417969</v>
      </c>
      <c r="AV24" s="225">
        <v>176.46946716308594</v>
      </c>
      <c r="AW24" s="225">
        <v>172.30274963378906</v>
      </c>
      <c r="AX24" s="225">
        <v>177.30107116699219</v>
      </c>
      <c r="AY24" s="225">
        <v>174.60032653808594</v>
      </c>
      <c r="AZ24" s="225">
        <v>173.6798095703125</v>
      </c>
      <c r="BA24" s="225">
        <v>174.948486328125</v>
      </c>
      <c r="BB24" s="225">
        <v>177.4508056640625</v>
      </c>
      <c r="BC24" s="225">
        <v>173.72439575195313</v>
      </c>
      <c r="BD24" s="225">
        <v>177.57717895507813</v>
      </c>
      <c r="BE24" s="225">
        <v>175.26777648925781</v>
      </c>
      <c r="BF24" s="225">
        <v>173.20159912109375</v>
      </c>
      <c r="BG24" s="225">
        <v>174.81172180175781</v>
      </c>
      <c r="BH24" s="225">
        <v>176.29183959960938</v>
      </c>
      <c r="BI24" s="225">
        <v>171.4332275390625</v>
      </c>
      <c r="BJ24" s="225">
        <v>177.99661254882813</v>
      </c>
      <c r="BK24" s="225">
        <v>175.84733581542969</v>
      </c>
      <c r="BL24" s="225">
        <v>173.00801086425781</v>
      </c>
      <c r="BM24" s="225">
        <v>149.96913146972656</v>
      </c>
      <c r="BN24" s="225">
        <v>147.86404418945313</v>
      </c>
      <c r="BO24" s="225">
        <v>217.9354248046875</v>
      </c>
      <c r="BP24" s="225">
        <v>165.9287109375</v>
      </c>
      <c r="BQ24" s="225">
        <v>171.87898254394531</v>
      </c>
      <c r="BR24" s="225">
        <v>192.33378601074219</v>
      </c>
      <c r="BS24" s="225">
        <v>187.4368896484375</v>
      </c>
      <c r="BT24" s="225">
        <v>167.6510009765625</v>
      </c>
      <c r="BU24" s="225">
        <v>171.37519836425781</v>
      </c>
      <c r="BV24" s="225">
        <v>161.04299926757813</v>
      </c>
      <c r="BW24" s="225">
        <v>169.24551391601563</v>
      </c>
      <c r="BX24" s="225">
        <v>173.05377197265625</v>
      </c>
      <c r="BY24" s="225">
        <v>149.814208984375</v>
      </c>
      <c r="BZ24" s="225">
        <v>148.09577941894531</v>
      </c>
      <c r="CA24" s="225">
        <v>218.86247253417969</v>
      </c>
      <c r="CB24" s="225">
        <v>166.30148315429688</v>
      </c>
      <c r="CC24" s="225">
        <v>172.09878540039063</v>
      </c>
      <c r="CD24" s="225">
        <v>192.49931335449219</v>
      </c>
      <c r="CE24" s="225">
        <v>187.56455993652344</v>
      </c>
      <c r="CF24" s="225">
        <v>167.20826721191406</v>
      </c>
      <c r="CG24" s="225">
        <v>170.95785522460938</v>
      </c>
      <c r="CH24" s="225">
        <v>161.10206604003906</v>
      </c>
      <c r="CI24" s="225">
        <v>169.19578552246094</v>
      </c>
      <c r="CJ24" s="225">
        <v>173.12956237792969</v>
      </c>
      <c r="CK24" s="225">
        <v>149.54144287109375</v>
      </c>
      <c r="CL24" s="225">
        <v>148.87226867675781</v>
      </c>
      <c r="CM24" s="225">
        <v>217.28355407714844</v>
      </c>
      <c r="CN24" s="225">
        <v>166.475341796875</v>
      </c>
      <c r="CO24" s="225">
        <v>172.24896240234375</v>
      </c>
      <c r="CP24" s="225">
        <v>192.517578125</v>
      </c>
      <c r="CQ24" s="225">
        <v>187.72621154785156</v>
      </c>
      <c r="CR24" s="225">
        <v>167.44036865234375</v>
      </c>
      <c r="CS24" s="225">
        <v>170.54161071777344</v>
      </c>
      <c r="CT24" s="225">
        <v>161.19705200195313</v>
      </c>
      <c r="CU24" s="225">
        <v>169.65577697753906</v>
      </c>
      <c r="CV24" s="225">
        <v>173.06617736816406</v>
      </c>
      <c r="CW24" s="225">
        <v>149.72502136230469</v>
      </c>
      <c r="CX24" s="225">
        <v>148.84428405761719</v>
      </c>
      <c r="CY24" s="225">
        <v>217.50375366210938</v>
      </c>
      <c r="CZ24" s="225">
        <v>166.78759765625</v>
      </c>
      <c r="DA24" s="225">
        <v>172.28067016601563</v>
      </c>
      <c r="DB24" s="225">
        <v>191.85572814941406</v>
      </c>
      <c r="DC24" s="225">
        <v>187.17109680175781</v>
      </c>
      <c r="DD24" s="225">
        <v>167.552978515625</v>
      </c>
      <c r="DE24" s="225">
        <v>170.41197204589844</v>
      </c>
      <c r="DF24" s="225">
        <v>161.26191711425781</v>
      </c>
      <c r="DG24" s="225">
        <v>169.85710144042969</v>
      </c>
      <c r="DH24" s="225">
        <v>173.11421203613281</v>
      </c>
      <c r="DI24" s="225">
        <v>149.63803100585938</v>
      </c>
      <c r="DJ24" s="225">
        <v>149.45121765136719</v>
      </c>
      <c r="DK24" s="225">
        <v>216.52583312988281</v>
      </c>
      <c r="DL24" s="225">
        <v>166.84165954589844</v>
      </c>
      <c r="DM24" s="225">
        <v>172.3951416015625</v>
      </c>
      <c r="DN24" s="225">
        <v>192.41499328613281</v>
      </c>
      <c r="DO24" s="225">
        <v>187.94303894042969</v>
      </c>
      <c r="DP24" s="225">
        <v>167.42314147949219</v>
      </c>
      <c r="DQ24" s="225">
        <v>170.88594055175781</v>
      </c>
      <c r="DR24" s="225">
        <v>161.29751586914063</v>
      </c>
      <c r="DS24" s="225">
        <v>170.00721740722656</v>
      </c>
      <c r="DT24" s="225">
        <v>172.898193359375</v>
      </c>
      <c r="DU24" s="225">
        <v>149.57769775390625</v>
      </c>
      <c r="DV24" s="225">
        <v>149.25788879394531</v>
      </c>
      <c r="DW24" s="225">
        <v>216.45976257324219</v>
      </c>
      <c r="DX24" s="225">
        <v>167.08586120605469</v>
      </c>
      <c r="DY24" s="225">
        <v>172.3463134765625</v>
      </c>
      <c r="DZ24" s="225">
        <v>192.28695678710938</v>
      </c>
      <c r="EA24" s="225">
        <v>187.41923522949219</v>
      </c>
      <c r="EB24" s="225">
        <v>167.75689697265625</v>
      </c>
      <c r="EC24" s="225">
        <v>170.23001098632813</v>
      </c>
      <c r="ED24" s="225">
        <v>161.32197570800781</v>
      </c>
      <c r="EE24" s="225">
        <v>170.07929992675781</v>
      </c>
      <c r="EF24" s="225">
        <v>172.84883117675781</v>
      </c>
      <c r="EG24" s="225">
        <v>149.48008728027344</v>
      </c>
      <c r="EH24" s="225">
        <v>149.46937561035156</v>
      </c>
      <c r="EI24" s="225">
        <v>216.53823852539063</v>
      </c>
      <c r="EJ24" s="225">
        <v>166.96482849121094</v>
      </c>
      <c r="EK24" s="225">
        <v>172.53985595703125</v>
      </c>
      <c r="EL24" s="225">
        <v>191.79623413085938</v>
      </c>
      <c r="EM24" s="225">
        <v>186.77435302734375</v>
      </c>
      <c r="EN24" s="225">
        <v>167.12493896484375</v>
      </c>
      <c r="EO24" s="225">
        <v>170.2783203125</v>
      </c>
      <c r="EP24" s="225">
        <v>161.34773254394531</v>
      </c>
      <c r="EQ24" s="225">
        <v>169.97686767578125</v>
      </c>
      <c r="ER24" s="225">
        <v>172.89057922363281</v>
      </c>
      <c r="ES24" s="225">
        <v>149.66877746582031</v>
      </c>
      <c r="ET24" s="225">
        <v>149.77278137207031</v>
      </c>
      <c r="EU24" s="225">
        <v>215.15437316894531</v>
      </c>
      <c r="EV24" s="225">
        <v>167.14694213867188</v>
      </c>
      <c r="EW24" s="225">
        <v>172.82865905761719</v>
      </c>
      <c r="EX24" s="225">
        <v>192.04055786132813</v>
      </c>
      <c r="EY24" s="225">
        <v>187.06826782226563</v>
      </c>
      <c r="EZ24" s="225">
        <v>167.33013916015625</v>
      </c>
      <c r="FA24" s="225">
        <v>169.85745239257813</v>
      </c>
      <c r="FB24" s="225">
        <v>161.37411499023438</v>
      </c>
      <c r="FC24" s="225">
        <v>170.28367614746094</v>
      </c>
      <c r="FD24" s="225">
        <v>172.83303833007813</v>
      </c>
      <c r="FE24" s="225">
        <v>149.52632141113281</v>
      </c>
      <c r="FF24" s="225">
        <v>150.05213928222656</v>
      </c>
      <c r="FG24" s="225">
        <v>214.58880615234375</v>
      </c>
      <c r="FH24" s="225">
        <v>167.29043579101563</v>
      </c>
      <c r="FI24" s="225">
        <v>172.9456787109375</v>
      </c>
      <c r="FJ24" s="225">
        <v>192.19082641601563</v>
      </c>
      <c r="FK24" s="225">
        <v>187.30708312988281</v>
      </c>
      <c r="FL24" s="225">
        <v>167.11383056640625</v>
      </c>
      <c r="FM24" s="225">
        <v>169.54638671875</v>
      </c>
      <c r="FN24" s="225">
        <v>161.37527465820313</v>
      </c>
      <c r="FO24" s="225">
        <v>170.45115661621094</v>
      </c>
      <c r="FP24" s="225">
        <v>172.8414306640625</v>
      </c>
      <c r="FQ24" s="225">
        <v>149.35037231445313</v>
      </c>
      <c r="FR24" s="225">
        <v>150.25283813476563</v>
      </c>
      <c r="FS24" s="225">
        <v>213.65119934082031</v>
      </c>
      <c r="FT24" s="225">
        <v>167.47975158691406</v>
      </c>
      <c r="FU24" s="225">
        <v>173.0562744140625</v>
      </c>
      <c r="FV24" s="225">
        <v>191.3187255859375</v>
      </c>
      <c r="FW24" s="225">
        <v>186.11030578613281</v>
      </c>
      <c r="FX24" s="225">
        <v>166.70327758789063</v>
      </c>
      <c r="FY24" s="225">
        <v>169.60258483886719</v>
      </c>
      <c r="FZ24" s="225">
        <v>161.45166015625</v>
      </c>
      <c r="GA24" s="225">
        <v>170.45808410644531</v>
      </c>
      <c r="GB24" s="225">
        <v>173.67080688476563</v>
      </c>
      <c r="GC24" s="225">
        <v>173.81040954589844</v>
      </c>
      <c r="GD24" s="225">
        <v>174.77801513671875</v>
      </c>
      <c r="GE24" s="225">
        <v>174.03872680664063</v>
      </c>
      <c r="GF24" s="225">
        <v>174.53993225097656</v>
      </c>
      <c r="GG24" s="225">
        <v>174.37269592285156</v>
      </c>
      <c r="GH24" s="225">
        <v>174.71543884277344</v>
      </c>
      <c r="GI24" s="225">
        <v>174.43721008300781</v>
      </c>
      <c r="GJ24" s="225">
        <v>174.54623413085938</v>
      </c>
      <c r="GK24" s="225">
        <v>174.12199401855469</v>
      </c>
      <c r="GL24" s="225">
        <v>172.96043395996094</v>
      </c>
      <c r="GM24" s="225">
        <v>149.59086608886719</v>
      </c>
      <c r="GN24" s="225">
        <v>149.37527465820313</v>
      </c>
      <c r="GO24" s="225">
        <v>215.90737915039063</v>
      </c>
      <c r="GP24" s="225">
        <v>167.06094360351563</v>
      </c>
      <c r="GQ24" s="225">
        <v>172.66815185546875</v>
      </c>
      <c r="GR24" s="225">
        <v>191.98260498046875</v>
      </c>
      <c r="GS24" s="225">
        <v>187.15086364746094</v>
      </c>
      <c r="GT24" s="225">
        <v>167.21194458007813</v>
      </c>
      <c r="GU24" s="225">
        <v>170.05613708496094</v>
      </c>
      <c r="GV24" s="225">
        <v>161.33856201171875</v>
      </c>
      <c r="GW24" s="225">
        <v>170.09715270996094</v>
      </c>
      <c r="GX24" s="225">
        <v>174.33638000488281</v>
      </c>
      <c r="GY24" s="225">
        <v>174.33636474609375</v>
      </c>
    </row>
    <row r="25" spans="1:207" x14ac:dyDescent="0.25">
      <c r="A25" s="226">
        <v>43405</v>
      </c>
      <c r="B25" s="225">
        <v>11</v>
      </c>
      <c r="C25" s="225">
        <v>2018</v>
      </c>
      <c r="D25" s="225">
        <v>179.24754333496094</v>
      </c>
      <c r="E25" s="225">
        <v>178.87776184082031</v>
      </c>
      <c r="F25" s="225">
        <v>179.83222961425781</v>
      </c>
      <c r="G25" s="225">
        <v>176.82040405273438</v>
      </c>
      <c r="H25" s="225">
        <v>182.078369140625</v>
      </c>
      <c r="I25" s="225">
        <v>180.5411376953125</v>
      </c>
      <c r="J25" s="225">
        <v>178.45118713378906</v>
      </c>
      <c r="K25" s="225">
        <v>180.07821655273438</v>
      </c>
      <c r="L25" s="225">
        <v>180.44522094726563</v>
      </c>
      <c r="M25" s="225">
        <v>176.53619384765625</v>
      </c>
      <c r="N25" s="225">
        <v>182.22572326660156</v>
      </c>
      <c r="O25" s="225">
        <v>179.07948303222656</v>
      </c>
      <c r="P25" s="225">
        <v>179.30496215820313</v>
      </c>
      <c r="Q25" s="225">
        <v>180.75721740722656</v>
      </c>
      <c r="R25" s="225">
        <v>180.95248413085938</v>
      </c>
      <c r="S25" s="225">
        <v>178.64651489257813</v>
      </c>
      <c r="T25" s="225">
        <v>182.89105224609375</v>
      </c>
      <c r="U25" s="225">
        <v>180.54534912109375</v>
      </c>
      <c r="V25" s="225">
        <v>178.47135925292969</v>
      </c>
      <c r="W25" s="225">
        <v>179.23060607910156</v>
      </c>
      <c r="X25" s="225">
        <v>182.08544921875</v>
      </c>
      <c r="Y25" s="225">
        <v>176.79490661621094</v>
      </c>
      <c r="Z25" s="225">
        <v>184.21882629394531</v>
      </c>
      <c r="AA25" s="225">
        <v>181.98973083496094</v>
      </c>
      <c r="AB25" s="225">
        <v>178.9825439453125</v>
      </c>
      <c r="AC25" s="225">
        <v>180.45426940917969</v>
      </c>
      <c r="AD25" s="225">
        <v>181.59878540039063</v>
      </c>
      <c r="AE25" s="225">
        <v>179.08233642578125</v>
      </c>
      <c r="AF25" s="225">
        <v>183.05393981933594</v>
      </c>
      <c r="AG25" s="225">
        <v>181.41047668457031</v>
      </c>
      <c r="AH25" s="225">
        <v>178.86430358886719</v>
      </c>
      <c r="AI25" s="225">
        <v>180.46565246582031</v>
      </c>
      <c r="AJ25" s="225">
        <v>181.28443908691406</v>
      </c>
      <c r="AK25" s="225">
        <v>176.4912109375</v>
      </c>
      <c r="AL25" s="225">
        <v>183.72866821289063</v>
      </c>
      <c r="AM25" s="225">
        <v>180.00897216796875</v>
      </c>
      <c r="AN25" s="225">
        <v>178.78846740722656</v>
      </c>
      <c r="AO25" s="225">
        <v>181.40827941894531</v>
      </c>
      <c r="AP25" s="225">
        <v>181.22207641601563</v>
      </c>
      <c r="AQ25" s="225">
        <v>179.23046875</v>
      </c>
      <c r="AR25" s="225">
        <v>183.79103088378906</v>
      </c>
      <c r="AS25" s="225">
        <v>180.82260131835938</v>
      </c>
      <c r="AT25" s="225">
        <v>178.87008666992188</v>
      </c>
      <c r="AU25" s="225">
        <v>180.16621398925781</v>
      </c>
      <c r="AV25" s="225">
        <v>182.23208618164063</v>
      </c>
      <c r="AW25" s="225">
        <v>177.41986083984375</v>
      </c>
      <c r="AX25" s="225">
        <v>183.64414978027344</v>
      </c>
      <c r="AY25" s="225">
        <v>181.903564453125</v>
      </c>
      <c r="AZ25" s="225">
        <v>178.69842529296875</v>
      </c>
      <c r="BA25" s="225">
        <v>180.65048217773438</v>
      </c>
      <c r="BB25" s="225">
        <v>183.13223266601563</v>
      </c>
      <c r="BC25" s="225">
        <v>178.76518249511719</v>
      </c>
      <c r="BD25" s="225">
        <v>184.10206604003906</v>
      </c>
      <c r="BE25" s="225">
        <v>182.50534057617188</v>
      </c>
      <c r="BF25" s="225">
        <v>178.2652587890625</v>
      </c>
      <c r="BG25" s="225">
        <v>180.41661071777344</v>
      </c>
      <c r="BH25" s="225">
        <v>182.05050659179688</v>
      </c>
      <c r="BI25" s="225">
        <v>176.42092895507813</v>
      </c>
      <c r="BJ25" s="225">
        <v>184.49053955078125</v>
      </c>
      <c r="BK25" s="225">
        <v>183.10734558105469</v>
      </c>
      <c r="BL25" s="225">
        <v>178.74021911621094</v>
      </c>
      <c r="BM25" s="225">
        <v>156.77012634277344</v>
      </c>
      <c r="BN25" s="225">
        <v>151.41960144042969</v>
      </c>
      <c r="BO25" s="225">
        <v>222.69161987304688</v>
      </c>
      <c r="BP25" s="225">
        <v>171.8470458984375</v>
      </c>
      <c r="BQ25" s="225">
        <v>182.80581665039063</v>
      </c>
      <c r="BR25" s="225">
        <v>197.48521423339844</v>
      </c>
      <c r="BS25" s="225">
        <v>192.68894958496094</v>
      </c>
      <c r="BT25" s="225">
        <v>171.93965148925781</v>
      </c>
      <c r="BU25" s="225">
        <v>173.65664672851563</v>
      </c>
      <c r="BV25" s="225">
        <v>165.09323120117188</v>
      </c>
      <c r="BW25" s="225">
        <v>177.17709350585938</v>
      </c>
      <c r="BX25" s="225">
        <v>178.82603454589844</v>
      </c>
      <c r="BY25" s="225">
        <v>156.71882629394531</v>
      </c>
      <c r="BZ25" s="225">
        <v>151.79289245605469</v>
      </c>
      <c r="CA25" s="225">
        <v>223.92585754394531</v>
      </c>
      <c r="CB25" s="225">
        <v>172.17434692382813</v>
      </c>
      <c r="CC25" s="225">
        <v>183.10371398925781</v>
      </c>
      <c r="CD25" s="225">
        <v>197.59611511230469</v>
      </c>
      <c r="CE25" s="225">
        <v>192.79588317871094</v>
      </c>
      <c r="CF25" s="225">
        <v>171.758544921875</v>
      </c>
      <c r="CG25" s="225">
        <v>173.0712890625</v>
      </c>
      <c r="CH25" s="225">
        <v>165.10795593261719</v>
      </c>
      <c r="CI25" s="225">
        <v>177.06770324707031</v>
      </c>
      <c r="CJ25" s="225">
        <v>178.92268371582031</v>
      </c>
      <c r="CK25" s="225">
        <v>156.43203735351563</v>
      </c>
      <c r="CL25" s="225">
        <v>152.50311279296875</v>
      </c>
      <c r="CM25" s="225">
        <v>222.05979919433594</v>
      </c>
      <c r="CN25" s="225">
        <v>172.38192749023438</v>
      </c>
      <c r="CO25" s="225">
        <v>182.5255126953125</v>
      </c>
      <c r="CP25" s="225">
        <v>197.62071228027344</v>
      </c>
      <c r="CQ25" s="225">
        <v>193.18785095214844</v>
      </c>
      <c r="CR25" s="225">
        <v>171.9256591796875</v>
      </c>
      <c r="CS25" s="225">
        <v>172.61994934082031</v>
      </c>
      <c r="CT25" s="225">
        <v>165.19528198242188</v>
      </c>
      <c r="CU25" s="225">
        <v>177.30662536621094</v>
      </c>
      <c r="CV25" s="225">
        <v>178.92147827148438</v>
      </c>
      <c r="CW25" s="225">
        <v>156.63603210449219</v>
      </c>
      <c r="CX25" s="225">
        <v>152.53370666503906</v>
      </c>
      <c r="CY25" s="225">
        <v>222.42207336425781</v>
      </c>
      <c r="CZ25" s="225">
        <v>172.77926635742188</v>
      </c>
      <c r="DA25" s="225">
        <v>183.02967834472656</v>
      </c>
      <c r="DB25" s="225">
        <v>196.9600830078125</v>
      </c>
      <c r="DC25" s="225">
        <v>192.77304077148438</v>
      </c>
      <c r="DD25" s="225">
        <v>171.94235229492188</v>
      </c>
      <c r="DE25" s="225">
        <v>172.45100402832031</v>
      </c>
      <c r="DF25" s="225">
        <v>165.34315490722656</v>
      </c>
      <c r="DG25" s="225">
        <v>177.5072021484375</v>
      </c>
      <c r="DH25" s="225">
        <v>178.97158813476563</v>
      </c>
      <c r="DI25" s="225">
        <v>156.45610046386719</v>
      </c>
      <c r="DJ25" s="225">
        <v>153.11796569824219</v>
      </c>
      <c r="DK25" s="225">
        <v>221.3616943359375</v>
      </c>
      <c r="DL25" s="225">
        <v>172.74835205078125</v>
      </c>
      <c r="DM25" s="225">
        <v>182.89823913574219</v>
      </c>
      <c r="DN25" s="225">
        <v>197.47996520996094</v>
      </c>
      <c r="DO25" s="225">
        <v>193.53593444824219</v>
      </c>
      <c r="DP25" s="225">
        <v>171.83935546875</v>
      </c>
      <c r="DQ25" s="225">
        <v>173.07803344726563</v>
      </c>
      <c r="DR25" s="225">
        <v>165.43785095214844</v>
      </c>
      <c r="DS25" s="225">
        <v>177.61709594726563</v>
      </c>
      <c r="DT25" s="225">
        <v>178.83110046386719</v>
      </c>
      <c r="DU25" s="225">
        <v>156.4559326171875</v>
      </c>
      <c r="DV25" s="225">
        <v>152.93260192871094</v>
      </c>
      <c r="DW25" s="225">
        <v>221.37297058105469</v>
      </c>
      <c r="DX25" s="225">
        <v>173.04112243652344</v>
      </c>
      <c r="DY25" s="225">
        <v>182.85600280761719</v>
      </c>
      <c r="DZ25" s="225">
        <v>197.33970642089844</v>
      </c>
      <c r="EA25" s="225">
        <v>193.10305786132813</v>
      </c>
      <c r="EB25" s="225">
        <v>172.10691833496094</v>
      </c>
      <c r="EC25" s="225">
        <v>172.27528381347656</v>
      </c>
      <c r="ED25" s="225">
        <v>165.48417663574219</v>
      </c>
      <c r="EE25" s="225">
        <v>177.55854797363281</v>
      </c>
      <c r="EF25" s="225">
        <v>178.80534362792969</v>
      </c>
      <c r="EG25" s="225">
        <v>156.41729736328125</v>
      </c>
      <c r="EH25" s="225">
        <v>153.13963317871094</v>
      </c>
      <c r="EI25" s="225">
        <v>221.61167907714844</v>
      </c>
      <c r="EJ25" s="225">
        <v>172.9437255859375</v>
      </c>
      <c r="EK25" s="225">
        <v>182.4925537109375</v>
      </c>
      <c r="EL25" s="225">
        <v>196.89349365234375</v>
      </c>
      <c r="EM25" s="225">
        <v>192.44528198242188</v>
      </c>
      <c r="EN25" s="225">
        <v>171.79011535644531</v>
      </c>
      <c r="EO25" s="225">
        <v>172.3497314453125</v>
      </c>
      <c r="EP25" s="225">
        <v>165.50914001464844</v>
      </c>
      <c r="EQ25" s="225">
        <v>177.52267456054688</v>
      </c>
      <c r="ER25" s="225">
        <v>178.856689453125</v>
      </c>
      <c r="ES25" s="225">
        <v>156.50030517578125</v>
      </c>
      <c r="ET25" s="225">
        <v>153.37699890136719</v>
      </c>
      <c r="EU25" s="225">
        <v>219.86018371582031</v>
      </c>
      <c r="EV25" s="225">
        <v>173.08221435546875</v>
      </c>
      <c r="EW25" s="225">
        <v>181.98643493652344</v>
      </c>
      <c r="EX25" s="225">
        <v>197.11030578613281</v>
      </c>
      <c r="EY25" s="225">
        <v>192.68821716308594</v>
      </c>
      <c r="EZ25" s="225">
        <v>171.87455749511719</v>
      </c>
      <c r="FA25" s="225">
        <v>171.78094482421875</v>
      </c>
      <c r="FB25" s="225">
        <v>165.54441833496094</v>
      </c>
      <c r="FC25" s="225">
        <v>177.7545166015625</v>
      </c>
      <c r="FD25" s="225">
        <v>178.81416320800781</v>
      </c>
      <c r="FE25" s="225">
        <v>156.43093872070313</v>
      </c>
      <c r="FF25" s="225">
        <v>153.68363952636719</v>
      </c>
      <c r="FG25" s="225">
        <v>219.32757568359375</v>
      </c>
      <c r="FH25" s="225">
        <v>173.27812194824219</v>
      </c>
      <c r="FI25" s="225">
        <v>182.0018310546875</v>
      </c>
      <c r="FJ25" s="225">
        <v>197.24832153320313</v>
      </c>
      <c r="FK25" s="225">
        <v>193.00497436523438</v>
      </c>
      <c r="FL25" s="225">
        <v>171.78701782226563</v>
      </c>
      <c r="FM25" s="225">
        <v>171.39935302734375</v>
      </c>
      <c r="FN25" s="225">
        <v>165.61712646484375</v>
      </c>
      <c r="FO25" s="225">
        <v>177.68840026855469</v>
      </c>
      <c r="FP25" s="225">
        <v>178.84088134765625</v>
      </c>
      <c r="FQ25" s="225">
        <v>156.35490417480469</v>
      </c>
      <c r="FR25" s="225">
        <v>153.79116821289063</v>
      </c>
      <c r="FS25" s="225">
        <v>218.14764404296875</v>
      </c>
      <c r="FT25" s="225">
        <v>173.54487609863281</v>
      </c>
      <c r="FU25" s="225">
        <v>181.46351623535156</v>
      </c>
      <c r="FV25" s="225">
        <v>196.44410705566406</v>
      </c>
      <c r="FW25" s="225">
        <v>192.18743896484375</v>
      </c>
      <c r="FX25" s="225">
        <v>171.639404296875</v>
      </c>
      <c r="FY25" s="225">
        <v>171.46217346191406</v>
      </c>
      <c r="FZ25" s="225">
        <v>165.77627563476563</v>
      </c>
      <c r="GA25" s="225">
        <v>177.60057067871094</v>
      </c>
      <c r="GB25" s="225">
        <v>179.14006042480469</v>
      </c>
      <c r="GC25" s="225">
        <v>179.38119506835938</v>
      </c>
      <c r="GD25" s="225">
        <v>180.25442504882813</v>
      </c>
      <c r="GE25" s="225">
        <v>179.58851623535156</v>
      </c>
      <c r="GF25" s="225">
        <v>180.14497375488281</v>
      </c>
      <c r="GG25" s="225">
        <v>179.93742370605469</v>
      </c>
      <c r="GH25" s="225">
        <v>180.3228759765625</v>
      </c>
      <c r="GI25" s="225">
        <v>179.91471862792969</v>
      </c>
      <c r="GJ25" s="225">
        <v>180.04534912109375</v>
      </c>
      <c r="GK25" s="225">
        <v>179.59367370605469</v>
      </c>
      <c r="GL25" s="225">
        <v>178.85232543945313</v>
      </c>
      <c r="GM25" s="225">
        <v>156.49143981933594</v>
      </c>
      <c r="GN25" s="225">
        <v>153.00523376464844</v>
      </c>
      <c r="GO25" s="225">
        <v>220.694580078125</v>
      </c>
      <c r="GP25" s="225">
        <v>173.04092407226563</v>
      </c>
      <c r="GQ25" s="225">
        <v>182.23558044433594</v>
      </c>
      <c r="GR25" s="225">
        <v>197.07276916503906</v>
      </c>
      <c r="GS25" s="225">
        <v>192.80342102050781</v>
      </c>
      <c r="GT25" s="225">
        <v>171.82246398925781</v>
      </c>
      <c r="GU25" s="225">
        <v>172.03294372558594</v>
      </c>
      <c r="GV25" s="225">
        <v>165.52658081054688</v>
      </c>
      <c r="GW25" s="225">
        <v>177.54730224609375</v>
      </c>
      <c r="GX25" s="225">
        <v>179.85954284667969</v>
      </c>
      <c r="GY25" s="225">
        <v>179.85954284667969</v>
      </c>
    </row>
    <row r="26" spans="1:207" x14ac:dyDescent="0.25">
      <c r="A26" s="226">
        <v>43435</v>
      </c>
      <c r="B26" s="225">
        <v>12</v>
      </c>
      <c r="C26" s="225">
        <v>2018</v>
      </c>
      <c r="D26" s="225">
        <v>183.77705383300781</v>
      </c>
      <c r="E26" s="225">
        <v>182.73533630371094</v>
      </c>
      <c r="F26" s="225">
        <v>183.77278137207031</v>
      </c>
      <c r="G26" s="225">
        <v>181.11775207519531</v>
      </c>
      <c r="H26" s="225">
        <v>186.05508422851563</v>
      </c>
      <c r="I26" s="225">
        <v>185.04208374023438</v>
      </c>
      <c r="J26" s="225">
        <v>182.91740417480469</v>
      </c>
      <c r="K26" s="225">
        <v>184.08612060546875</v>
      </c>
      <c r="L26" s="225">
        <v>184.47761535644531</v>
      </c>
      <c r="M26" s="225">
        <v>180.85122680664063</v>
      </c>
      <c r="N26" s="225">
        <v>186.38101196289063</v>
      </c>
      <c r="O26" s="225">
        <v>183.72732543945313</v>
      </c>
      <c r="P26" s="225">
        <v>184.11337280273438</v>
      </c>
      <c r="Q26" s="225">
        <v>184.80169677734375</v>
      </c>
      <c r="R26" s="225">
        <v>185.07652282714844</v>
      </c>
      <c r="S26" s="225">
        <v>183.10029602050781</v>
      </c>
      <c r="T26" s="225">
        <v>187.24201965332031</v>
      </c>
      <c r="U26" s="225">
        <v>185.197998046875</v>
      </c>
      <c r="V26" s="225">
        <v>183.11373901367188</v>
      </c>
      <c r="W26" s="225">
        <v>183.25283813476563</v>
      </c>
      <c r="X26" s="225">
        <v>186.33424377441406</v>
      </c>
      <c r="Y26" s="225">
        <v>181.03475952148438</v>
      </c>
      <c r="Z26" s="225">
        <v>188.78514099121094</v>
      </c>
      <c r="AA26" s="225">
        <v>186.75596618652344</v>
      </c>
      <c r="AB26" s="225">
        <v>183.82524108886719</v>
      </c>
      <c r="AC26" s="225">
        <v>184.68211364746094</v>
      </c>
      <c r="AD26" s="225">
        <v>185.85690307617188</v>
      </c>
      <c r="AE26" s="225">
        <v>183.55392456054688</v>
      </c>
      <c r="AF26" s="225">
        <v>187.51097106933594</v>
      </c>
      <c r="AG26" s="225">
        <v>186.33689880371094</v>
      </c>
      <c r="AH26" s="225">
        <v>183.6851806640625</v>
      </c>
      <c r="AI26" s="225">
        <v>184.60430908203125</v>
      </c>
      <c r="AJ26" s="225">
        <v>185.52999877929688</v>
      </c>
      <c r="AK26" s="225">
        <v>180.91816711425781</v>
      </c>
      <c r="AL26" s="225">
        <v>188.40705871582031</v>
      </c>
      <c r="AM26" s="225">
        <v>184.80679321289063</v>
      </c>
      <c r="AN26" s="225">
        <v>183.7442626953125</v>
      </c>
      <c r="AO26" s="225">
        <v>185.59904479980469</v>
      </c>
      <c r="AP26" s="225">
        <v>185.47267150878906</v>
      </c>
      <c r="AQ26" s="225">
        <v>183.8232421875</v>
      </c>
      <c r="AR26" s="225">
        <v>188.67384338378906</v>
      </c>
      <c r="AS26" s="225">
        <v>185.58615112304688</v>
      </c>
      <c r="AT26" s="225">
        <v>184.00563049316406</v>
      </c>
      <c r="AU26" s="225">
        <v>184.28836059570313</v>
      </c>
      <c r="AV26" s="225">
        <v>186.54270935058594</v>
      </c>
      <c r="AW26" s="225">
        <v>181.86000061035156</v>
      </c>
      <c r="AX26" s="225">
        <v>188.58763122558594</v>
      </c>
      <c r="AY26" s="225">
        <v>186.99711608886719</v>
      </c>
      <c r="AZ26" s="225">
        <v>183.88209533691406</v>
      </c>
      <c r="BA26" s="225">
        <v>184.89891052246094</v>
      </c>
      <c r="BB26" s="225">
        <v>187.47714233398438</v>
      </c>
      <c r="BC26" s="225">
        <v>183.13970947265625</v>
      </c>
      <c r="BD26" s="225">
        <v>189.15118408203125</v>
      </c>
      <c r="BE26" s="225">
        <v>187.39569091796875</v>
      </c>
      <c r="BF26" s="225">
        <v>183.5296630859375</v>
      </c>
      <c r="BG26" s="225">
        <v>184.69276428222656</v>
      </c>
      <c r="BH26" s="225">
        <v>186.35667419433594</v>
      </c>
      <c r="BI26" s="225">
        <v>180.79527282714844</v>
      </c>
      <c r="BJ26" s="225">
        <v>189.72273254394531</v>
      </c>
      <c r="BK26" s="225">
        <v>188.14834594726563</v>
      </c>
      <c r="BL26" s="225">
        <v>181.93180847167969</v>
      </c>
      <c r="BM26" s="225">
        <v>158.9671630859375</v>
      </c>
      <c r="BN26" s="225">
        <v>153.5015869140625</v>
      </c>
      <c r="BO26" s="225">
        <v>228.41207885742188</v>
      </c>
      <c r="BP26" s="225">
        <v>174.92988586425781</v>
      </c>
      <c r="BQ26" s="225">
        <v>191.73030090332031</v>
      </c>
      <c r="BR26" s="225">
        <v>202.64222717285156</v>
      </c>
      <c r="BS26" s="225">
        <v>207.44413757324219</v>
      </c>
      <c r="BT26" s="225">
        <v>176.59892272949219</v>
      </c>
      <c r="BU26" s="225">
        <v>175.73027038574219</v>
      </c>
      <c r="BV26" s="225">
        <v>169.36000061035156</v>
      </c>
      <c r="BW26" s="225">
        <v>183.34706115722656</v>
      </c>
      <c r="BX26" s="225">
        <v>181.95533752441406</v>
      </c>
      <c r="BY26" s="225">
        <v>158.91397094726563</v>
      </c>
      <c r="BZ26" s="225">
        <v>153.84548950195313</v>
      </c>
      <c r="CA26" s="225">
        <v>229.56364440917969</v>
      </c>
      <c r="CB26" s="225">
        <v>175.38778686523438</v>
      </c>
      <c r="CC26" s="225">
        <v>192.14395141601563</v>
      </c>
      <c r="CD26" s="225">
        <v>202.49592590332031</v>
      </c>
      <c r="CE26" s="225">
        <v>207.67779541015625</v>
      </c>
      <c r="CF26" s="225">
        <v>176.33566284179688</v>
      </c>
      <c r="CG26" s="225">
        <v>174.71328735351563</v>
      </c>
      <c r="CH26" s="225">
        <v>169.45159912109375</v>
      </c>
      <c r="CI26" s="225">
        <v>183.25410461425781</v>
      </c>
      <c r="CJ26" s="225">
        <v>182.00279235839844</v>
      </c>
      <c r="CK26" s="225">
        <v>158.62574768066406</v>
      </c>
      <c r="CL26" s="225">
        <v>154.42106628417969</v>
      </c>
      <c r="CM26" s="225">
        <v>228.27528381347656</v>
      </c>
      <c r="CN26" s="225">
        <v>175.58992004394531</v>
      </c>
      <c r="CO26" s="225">
        <v>191.82951354980469</v>
      </c>
      <c r="CP26" s="225">
        <v>202.57672119140625</v>
      </c>
      <c r="CQ26" s="225">
        <v>208.05198669433594</v>
      </c>
      <c r="CR26" s="225">
        <v>176.46023559570313</v>
      </c>
      <c r="CS26" s="225">
        <v>174.81463623046875</v>
      </c>
      <c r="CT26" s="225">
        <v>169.5704345703125</v>
      </c>
      <c r="CU26" s="225">
        <v>183.36524963378906</v>
      </c>
      <c r="CV26" s="225">
        <v>181.97413635253906</v>
      </c>
      <c r="CW26" s="225">
        <v>158.80241394042969</v>
      </c>
      <c r="CX26" s="225">
        <v>154.55882263183594</v>
      </c>
      <c r="CY26" s="225">
        <v>228.577392578125</v>
      </c>
      <c r="CZ26" s="225">
        <v>175.94804382324219</v>
      </c>
      <c r="DA26" s="225">
        <v>192.21640014648438</v>
      </c>
      <c r="DB26" s="225">
        <v>201.95169067382813</v>
      </c>
      <c r="DC26" s="225">
        <v>207.59336853027344</v>
      </c>
      <c r="DD26" s="225">
        <v>176.43098449707031</v>
      </c>
      <c r="DE26" s="225">
        <v>174.56849670410156</v>
      </c>
      <c r="DF26" s="225">
        <v>169.68745422363281</v>
      </c>
      <c r="DG26" s="225">
        <v>183.67449951171875</v>
      </c>
      <c r="DH26" s="225">
        <v>181.99295043945313</v>
      </c>
      <c r="DI26" s="225">
        <v>158.63066101074219</v>
      </c>
      <c r="DJ26" s="225">
        <v>155.07331848144531</v>
      </c>
      <c r="DK26" s="225">
        <v>227.64007568359375</v>
      </c>
      <c r="DL26" s="225">
        <v>175.98536682128906</v>
      </c>
      <c r="DM26" s="225">
        <v>192.18910217285156</v>
      </c>
      <c r="DN26" s="225">
        <v>202.1494140625</v>
      </c>
      <c r="DO26" s="225">
        <v>208.46302795410156</v>
      </c>
      <c r="DP26" s="225">
        <v>176.33221435546875</v>
      </c>
      <c r="DQ26" s="225">
        <v>174.91468811035156</v>
      </c>
      <c r="DR26" s="225">
        <v>169.79570007324219</v>
      </c>
      <c r="DS26" s="225">
        <v>183.60261535644531</v>
      </c>
      <c r="DT26" s="225">
        <v>181.86924743652344</v>
      </c>
      <c r="DU26" s="225">
        <v>158.64010620117188</v>
      </c>
      <c r="DV26" s="225">
        <v>154.86441040039063</v>
      </c>
      <c r="DW26" s="225">
        <v>227.74053955078125</v>
      </c>
      <c r="DX26" s="225">
        <v>176.36892700195313</v>
      </c>
      <c r="DY26" s="225">
        <v>192.20555114746094</v>
      </c>
      <c r="DZ26" s="225">
        <v>202.0230712890625</v>
      </c>
      <c r="EA26" s="225">
        <v>207.90382385253906</v>
      </c>
      <c r="EB26" s="225">
        <v>176.54539489746094</v>
      </c>
      <c r="EC26" s="225">
        <v>174.68980407714844</v>
      </c>
      <c r="ED26" s="225">
        <v>169.89939880371094</v>
      </c>
      <c r="EE26" s="225">
        <v>183.65396118164063</v>
      </c>
      <c r="EF26" s="225">
        <v>181.84577941894531</v>
      </c>
      <c r="EG26" s="225">
        <v>158.59588623046875</v>
      </c>
      <c r="EH26" s="225">
        <v>154.97622680664063</v>
      </c>
      <c r="EI26" s="225">
        <v>227.86631774902344</v>
      </c>
      <c r="EJ26" s="225">
        <v>176.2276611328125</v>
      </c>
      <c r="EK26" s="225">
        <v>191.99583435058594</v>
      </c>
      <c r="EL26" s="225">
        <v>201.75370788574219</v>
      </c>
      <c r="EM26" s="225">
        <v>207.2071533203125</v>
      </c>
      <c r="EN26" s="225">
        <v>176.22929382324219</v>
      </c>
      <c r="EO26" s="225">
        <v>174.32716369628906</v>
      </c>
      <c r="EP26" s="225">
        <v>169.92304992675781</v>
      </c>
      <c r="EQ26" s="225">
        <v>183.62586975097656</v>
      </c>
      <c r="ER26" s="225">
        <v>181.87385559082031</v>
      </c>
      <c r="ES26" s="225">
        <v>158.67599487304688</v>
      </c>
      <c r="ET26" s="225">
        <v>155.22047424316406</v>
      </c>
      <c r="EU26" s="225">
        <v>226.565185546875</v>
      </c>
      <c r="EV26" s="225">
        <v>176.39747619628906</v>
      </c>
      <c r="EW26" s="225">
        <v>191.85456848144531</v>
      </c>
      <c r="EX26" s="225">
        <v>201.847900390625</v>
      </c>
      <c r="EY26" s="225">
        <v>207.53300476074219</v>
      </c>
      <c r="EZ26" s="225">
        <v>176.27264404296875</v>
      </c>
      <c r="FA26" s="225">
        <v>174.03727722167969</v>
      </c>
      <c r="FB26" s="225">
        <v>169.96235656738281</v>
      </c>
      <c r="FC26" s="225">
        <v>183.95343017578125</v>
      </c>
      <c r="FD26" s="225">
        <v>181.841552734375</v>
      </c>
      <c r="FE26" s="225">
        <v>158.58311462402344</v>
      </c>
      <c r="FF26" s="225">
        <v>155.49934387207031</v>
      </c>
      <c r="FG26" s="225">
        <v>226.08757019042969</v>
      </c>
      <c r="FH26" s="225">
        <v>176.51930236816406</v>
      </c>
      <c r="FI26" s="225">
        <v>191.87992858886719</v>
      </c>
      <c r="FJ26" s="225">
        <v>201.81130981445313</v>
      </c>
      <c r="FK26" s="225">
        <v>207.81707763671875</v>
      </c>
      <c r="FL26" s="225">
        <v>176.15191650390625</v>
      </c>
      <c r="FM26" s="225">
        <v>173.74996948242188</v>
      </c>
      <c r="FN26" s="225">
        <v>170.02377319335938</v>
      </c>
      <c r="FO26" s="225">
        <v>183.83320617675781</v>
      </c>
      <c r="FP26" s="225">
        <v>181.86845397949219</v>
      </c>
      <c r="FQ26" s="225">
        <v>158.51686096191406</v>
      </c>
      <c r="FR26" s="225">
        <v>155.44021606445313</v>
      </c>
      <c r="FS26" s="225">
        <v>225.42916870117188</v>
      </c>
      <c r="FT26" s="225">
        <v>176.72915649414063</v>
      </c>
      <c r="FU26" s="225">
        <v>191.61273193359375</v>
      </c>
      <c r="FV26" s="225">
        <v>201.36042785644531</v>
      </c>
      <c r="FW26" s="225">
        <v>206.6905517578125</v>
      </c>
      <c r="FX26" s="225">
        <v>175.96270751953125</v>
      </c>
      <c r="FY26" s="225">
        <v>174.16481018066406</v>
      </c>
      <c r="FZ26" s="225">
        <v>170.07228088378906</v>
      </c>
      <c r="GA26" s="225">
        <v>183.81875610351563</v>
      </c>
      <c r="GB26" s="225">
        <v>183.30598449707031</v>
      </c>
      <c r="GC26" s="225">
        <v>183.60929870605469</v>
      </c>
      <c r="GD26" s="225">
        <v>184.66709899902344</v>
      </c>
      <c r="GE26" s="225">
        <v>183.9676513671875</v>
      </c>
      <c r="GF26" s="225">
        <v>184.66288757324219</v>
      </c>
      <c r="GG26" s="225">
        <v>184.44386291503906</v>
      </c>
      <c r="GH26" s="225">
        <v>184.94151306152344</v>
      </c>
      <c r="GI26" s="225">
        <v>184.62576293945313</v>
      </c>
      <c r="GJ26" s="225">
        <v>184.82328796386719</v>
      </c>
      <c r="GK26" s="225">
        <v>184.52604675292969</v>
      </c>
      <c r="GL26" s="225">
        <v>181.91160583496094</v>
      </c>
      <c r="GM26" s="225">
        <v>158.66580200195313</v>
      </c>
      <c r="GN26" s="225">
        <v>154.88395690917969</v>
      </c>
      <c r="GO26" s="225">
        <v>227.19911193847656</v>
      </c>
      <c r="GP26" s="225">
        <v>176.27284240722656</v>
      </c>
      <c r="GQ26" s="225">
        <v>191.90353393554688</v>
      </c>
      <c r="GR26" s="225">
        <v>201.88369750976563</v>
      </c>
      <c r="GS26" s="225">
        <v>207.58207702636719</v>
      </c>
      <c r="GT26" s="225">
        <v>176.25212097167969</v>
      </c>
      <c r="GU26" s="225">
        <v>174.32118225097656</v>
      </c>
      <c r="GV26" s="225">
        <v>169.89250183105469</v>
      </c>
      <c r="GW26" s="225">
        <v>183.69245910644531</v>
      </c>
      <c r="GX26" s="225">
        <v>184.46415710449219</v>
      </c>
      <c r="GY26" s="225">
        <v>184.46414184570313</v>
      </c>
    </row>
    <row r="27" spans="1:207" x14ac:dyDescent="0.25">
      <c r="A27" s="226">
        <v>43466</v>
      </c>
      <c r="B27" s="225">
        <v>1</v>
      </c>
      <c r="C27" s="225">
        <v>2019</v>
      </c>
      <c r="D27" s="225">
        <v>189.17779541015625</v>
      </c>
      <c r="E27" s="225">
        <v>187.96983337402344</v>
      </c>
      <c r="F27" s="225">
        <v>189.70355224609375</v>
      </c>
      <c r="G27" s="225">
        <v>187.427734375</v>
      </c>
      <c r="H27" s="225">
        <v>191.29811096191406</v>
      </c>
      <c r="I27" s="225">
        <v>190.96847534179688</v>
      </c>
      <c r="J27" s="225">
        <v>188.34226989746094</v>
      </c>
      <c r="K27" s="225">
        <v>189.30677795410156</v>
      </c>
      <c r="L27" s="225">
        <v>190.37812805175781</v>
      </c>
      <c r="M27" s="225">
        <v>187.22563171386719</v>
      </c>
      <c r="N27" s="225">
        <v>191.66818237304688</v>
      </c>
      <c r="O27" s="225">
        <v>189.51129150390625</v>
      </c>
      <c r="P27" s="225">
        <v>189.35980224609375</v>
      </c>
      <c r="Q27" s="225">
        <v>190.146240234375</v>
      </c>
      <c r="R27" s="225">
        <v>191.09317016601563</v>
      </c>
      <c r="S27" s="225">
        <v>189.2816162109375</v>
      </c>
      <c r="T27" s="225">
        <v>192.74183654785156</v>
      </c>
      <c r="U27" s="225">
        <v>191.04046630859375</v>
      </c>
      <c r="V27" s="225">
        <v>188.51882934570313</v>
      </c>
      <c r="W27" s="225">
        <v>188.40609741210938</v>
      </c>
      <c r="X27" s="225">
        <v>192.29811096191406</v>
      </c>
      <c r="Y27" s="225">
        <v>187.40835571289063</v>
      </c>
      <c r="Z27" s="225">
        <v>194.33203125</v>
      </c>
      <c r="AA27" s="225">
        <v>192.556640625</v>
      </c>
      <c r="AB27" s="225">
        <v>189.20263671875</v>
      </c>
      <c r="AC27" s="225">
        <v>189.96359252929688</v>
      </c>
      <c r="AD27" s="225">
        <v>191.74838256835938</v>
      </c>
      <c r="AE27" s="225">
        <v>189.739990234375</v>
      </c>
      <c r="AF27" s="225">
        <v>192.98182678222656</v>
      </c>
      <c r="AG27" s="225">
        <v>192.10989379882813</v>
      </c>
      <c r="AH27" s="225">
        <v>188.92718505859375</v>
      </c>
      <c r="AI27" s="225">
        <v>189.87899780273438</v>
      </c>
      <c r="AJ27" s="225">
        <v>191.5084228515625</v>
      </c>
      <c r="AK27" s="225">
        <v>187.24296569824219</v>
      </c>
      <c r="AL27" s="225">
        <v>193.96260070800781</v>
      </c>
      <c r="AM27" s="225">
        <v>190.58340454101563</v>
      </c>
      <c r="AN27" s="225">
        <v>189.01713562011719</v>
      </c>
      <c r="AO27" s="225">
        <v>190.93885803222656</v>
      </c>
      <c r="AP27" s="225">
        <v>191.38957214355469</v>
      </c>
      <c r="AQ27" s="225">
        <v>190.12942504882813</v>
      </c>
      <c r="AR27" s="225">
        <v>194.40762329101563</v>
      </c>
      <c r="AS27" s="225">
        <v>191.382568359375</v>
      </c>
      <c r="AT27" s="225">
        <v>189.13534545898438</v>
      </c>
      <c r="AU27" s="225">
        <v>189.51890563964844</v>
      </c>
      <c r="AV27" s="225">
        <v>192.44752502441406</v>
      </c>
      <c r="AW27" s="225">
        <v>188.185546875</v>
      </c>
      <c r="AX27" s="225">
        <v>194.40652465820313</v>
      </c>
      <c r="AY27" s="225">
        <v>192.75979614257813</v>
      </c>
      <c r="AZ27" s="225">
        <v>189.00462341308594</v>
      </c>
      <c r="BA27" s="225">
        <v>190.20347595214844</v>
      </c>
      <c r="BB27" s="225">
        <v>193.40130615234375</v>
      </c>
      <c r="BC27" s="225">
        <v>189.66587829589844</v>
      </c>
      <c r="BD27" s="225">
        <v>195.14738464355469</v>
      </c>
      <c r="BE27" s="225">
        <v>193.20378112792969</v>
      </c>
      <c r="BF27" s="225">
        <v>188.55583190917969</v>
      </c>
      <c r="BG27" s="225">
        <v>190.01779174804688</v>
      </c>
      <c r="BH27" s="225">
        <v>192.16824340820313</v>
      </c>
      <c r="BI27" s="225">
        <v>186.62008666992188</v>
      </c>
      <c r="BJ27" s="225">
        <v>195.57804870605469</v>
      </c>
      <c r="BK27" s="225">
        <v>194.07940673828125</v>
      </c>
      <c r="BL27" s="225">
        <v>187.88351440429688</v>
      </c>
      <c r="BM27" s="225">
        <v>164.20835876464844</v>
      </c>
      <c r="BN27" s="225">
        <v>153.19479370117188</v>
      </c>
      <c r="BO27" s="225">
        <v>236.90022277832031</v>
      </c>
      <c r="BP27" s="225">
        <v>179.63328552246094</v>
      </c>
      <c r="BQ27" s="225">
        <v>198.01649475097656</v>
      </c>
      <c r="BR27" s="225">
        <v>206.85971069335938</v>
      </c>
      <c r="BS27" s="225">
        <v>222.72915649414063</v>
      </c>
      <c r="BT27" s="225">
        <v>182.90228271484375</v>
      </c>
      <c r="BU27" s="225">
        <v>176.70957946777344</v>
      </c>
      <c r="BV27" s="225">
        <v>176.03012084960938</v>
      </c>
      <c r="BW27" s="225">
        <v>190.17388916015625</v>
      </c>
      <c r="BX27" s="225">
        <v>187.93524169921875</v>
      </c>
      <c r="BY27" s="225">
        <v>164.26432800292969</v>
      </c>
      <c r="BZ27" s="225">
        <v>153.43106079101563</v>
      </c>
      <c r="CA27" s="225">
        <v>238.03196716308594</v>
      </c>
      <c r="CB27" s="225">
        <v>180.09977722167969</v>
      </c>
      <c r="CC27" s="225">
        <v>198.30293273925781</v>
      </c>
      <c r="CD27" s="225">
        <v>206.78170776367188</v>
      </c>
      <c r="CE27" s="225">
        <v>222.8060302734375</v>
      </c>
      <c r="CF27" s="225">
        <v>182.56358337402344</v>
      </c>
      <c r="CG27" s="225">
        <v>176.07205200195313</v>
      </c>
      <c r="CH27" s="225">
        <v>176.22610473632813</v>
      </c>
      <c r="CI27" s="225">
        <v>190.11845397949219</v>
      </c>
      <c r="CJ27" s="225">
        <v>188.01725769042969</v>
      </c>
      <c r="CK27" s="225">
        <v>164.01658630371094</v>
      </c>
      <c r="CL27" s="225">
        <v>153.78752136230469</v>
      </c>
      <c r="CM27" s="225">
        <v>235.86807250976563</v>
      </c>
      <c r="CN27" s="225">
        <v>180.29788208007813</v>
      </c>
      <c r="CO27" s="225">
        <v>197.69624328613281</v>
      </c>
      <c r="CP27" s="225">
        <v>206.91032409667969</v>
      </c>
      <c r="CQ27" s="225">
        <v>223.291748046875</v>
      </c>
      <c r="CR27" s="225">
        <v>182.70989990234375</v>
      </c>
      <c r="CS27" s="225">
        <v>175.66818237304688</v>
      </c>
      <c r="CT27" s="225">
        <v>176.32684326171875</v>
      </c>
      <c r="CU27" s="225">
        <v>190.11405944824219</v>
      </c>
      <c r="CV27" s="225">
        <v>187.9798583984375</v>
      </c>
      <c r="CW27" s="225">
        <v>164.26579284667969</v>
      </c>
      <c r="CX27" s="225">
        <v>153.860107421875</v>
      </c>
      <c r="CY27" s="225">
        <v>236.19549560546875</v>
      </c>
      <c r="CZ27" s="225">
        <v>180.6417236328125</v>
      </c>
      <c r="DA27" s="225">
        <v>198.24273681640625</v>
      </c>
      <c r="DB27" s="225">
        <v>206.6629638671875</v>
      </c>
      <c r="DC27" s="225">
        <v>222.86056518554688</v>
      </c>
      <c r="DD27" s="225">
        <v>182.73143005371094</v>
      </c>
      <c r="DE27" s="225">
        <v>175.54200744628906</v>
      </c>
      <c r="DF27" s="225">
        <v>176.20889282226563</v>
      </c>
      <c r="DG27" s="225">
        <v>190.38978576660156</v>
      </c>
      <c r="DH27" s="225">
        <v>188.03143310546875</v>
      </c>
      <c r="DI27" s="225">
        <v>164.01432800292969</v>
      </c>
      <c r="DJ27" s="225">
        <v>154.14852905273438</v>
      </c>
      <c r="DK27" s="225">
        <v>234.94325256347656</v>
      </c>
      <c r="DL27" s="225">
        <v>180.68548583984375</v>
      </c>
      <c r="DM27" s="225">
        <v>198.02557373046875</v>
      </c>
      <c r="DN27" s="225">
        <v>206.71864318847656</v>
      </c>
      <c r="DO27" s="225">
        <v>223.77439880371094</v>
      </c>
      <c r="DP27" s="225">
        <v>182.58857727050781</v>
      </c>
      <c r="DQ27" s="225">
        <v>175.77719116210938</v>
      </c>
      <c r="DR27" s="225">
        <v>176.176513671875</v>
      </c>
      <c r="DS27" s="225">
        <v>190.24237060546875</v>
      </c>
      <c r="DT27" s="225">
        <v>187.8909912109375</v>
      </c>
      <c r="DU27" s="225">
        <v>164.04824829101563</v>
      </c>
      <c r="DV27" s="225">
        <v>154.09234619140625</v>
      </c>
      <c r="DW27" s="225">
        <v>235.00508117675781</v>
      </c>
      <c r="DX27" s="225">
        <v>181.08784484863281</v>
      </c>
      <c r="DY27" s="225">
        <v>198.04225158691406</v>
      </c>
      <c r="DZ27" s="225">
        <v>206.76214599609375</v>
      </c>
      <c r="EA27" s="225">
        <v>223.21060180664063</v>
      </c>
      <c r="EB27" s="225">
        <v>182.85710144042969</v>
      </c>
      <c r="EC27" s="225">
        <v>175.39453125</v>
      </c>
      <c r="ED27" s="225">
        <v>176.25349426269531</v>
      </c>
      <c r="EE27" s="225">
        <v>190.327880859375</v>
      </c>
      <c r="EF27" s="225">
        <v>187.87588500976563</v>
      </c>
      <c r="EG27" s="225">
        <v>164.08079528808594</v>
      </c>
      <c r="EH27" s="225">
        <v>154.216552734375</v>
      </c>
      <c r="EI27" s="225">
        <v>235.29141235351563</v>
      </c>
      <c r="EJ27" s="225">
        <v>180.94880676269531</v>
      </c>
      <c r="EK27" s="225">
        <v>197.62603759765625</v>
      </c>
      <c r="EL27" s="225">
        <v>206.65745544433594</v>
      </c>
      <c r="EM27" s="225">
        <v>222.45919799804688</v>
      </c>
      <c r="EN27" s="225">
        <v>182.46890258789063</v>
      </c>
      <c r="EO27" s="225">
        <v>175.12553405761719</v>
      </c>
      <c r="EP27" s="225">
        <v>176.25727844238281</v>
      </c>
      <c r="EQ27" s="225">
        <v>190.32600402832031</v>
      </c>
      <c r="ER27" s="225">
        <v>187.93937683105469</v>
      </c>
      <c r="ES27" s="225">
        <v>164.07481384277344</v>
      </c>
      <c r="ET27" s="225">
        <v>154.35682678222656</v>
      </c>
      <c r="EU27" s="225">
        <v>233.396728515625</v>
      </c>
      <c r="EV27" s="225">
        <v>181.10856628417969</v>
      </c>
      <c r="EW27" s="225">
        <v>197.14521789550781</v>
      </c>
      <c r="EX27" s="225">
        <v>206.77180480957031</v>
      </c>
      <c r="EY27" s="225">
        <v>222.80232238769531</v>
      </c>
      <c r="EZ27" s="225">
        <v>182.54653930664063</v>
      </c>
      <c r="FA27" s="225">
        <v>175.01618957519531</v>
      </c>
      <c r="FB27" s="225">
        <v>176.25180053710938</v>
      </c>
      <c r="FC27" s="225">
        <v>190.58851623535156</v>
      </c>
      <c r="FD27" s="225">
        <v>187.96000671386719</v>
      </c>
      <c r="FE27" s="225">
        <v>164.0860595703125</v>
      </c>
      <c r="FF27" s="225">
        <v>154.580078125</v>
      </c>
      <c r="FG27" s="225">
        <v>232.87748718261719</v>
      </c>
      <c r="FH27" s="225">
        <v>181.23831176757813</v>
      </c>
      <c r="FI27" s="225">
        <v>197.09576416015625</v>
      </c>
      <c r="FJ27" s="225">
        <v>206.72415161132813</v>
      </c>
      <c r="FK27" s="225">
        <v>223.12776184082031</v>
      </c>
      <c r="FL27" s="225">
        <v>182.37753295898438</v>
      </c>
      <c r="FM27" s="225">
        <v>174.58688354492188</v>
      </c>
      <c r="FN27" s="225">
        <v>176.15560913085938</v>
      </c>
      <c r="FO27" s="225">
        <v>190.470947265625</v>
      </c>
      <c r="FP27" s="225">
        <v>188.03804016113281</v>
      </c>
      <c r="FQ27" s="225">
        <v>164.111572265625</v>
      </c>
      <c r="FR27" s="225">
        <v>154.59757995605469</v>
      </c>
      <c r="FS27" s="225">
        <v>231.66970825195313</v>
      </c>
      <c r="FT27" s="225">
        <v>181.44474792480469</v>
      </c>
      <c r="FU27" s="225">
        <v>196.5889892578125</v>
      </c>
      <c r="FV27" s="225">
        <v>206.5076904296875</v>
      </c>
      <c r="FW27" s="225">
        <v>222.12770080566406</v>
      </c>
      <c r="FX27" s="225">
        <v>182.11012268066406</v>
      </c>
      <c r="FY27" s="225">
        <v>175.03350830078125</v>
      </c>
      <c r="FZ27" s="225">
        <v>176.07456970214844</v>
      </c>
      <c r="GA27" s="225">
        <v>190.5050048828125</v>
      </c>
      <c r="GB27" s="225">
        <v>188.88099670410156</v>
      </c>
      <c r="GC27" s="225">
        <v>189.14299011230469</v>
      </c>
      <c r="GD27" s="225">
        <v>190.15657043457031</v>
      </c>
      <c r="GE27" s="225">
        <v>189.43763732910156</v>
      </c>
      <c r="GF27" s="225">
        <v>190.10682678222656</v>
      </c>
      <c r="GG27" s="225">
        <v>189.847900390625</v>
      </c>
      <c r="GH27" s="225">
        <v>190.38471984863281</v>
      </c>
      <c r="GI27" s="225">
        <v>189.94465637207031</v>
      </c>
      <c r="GJ27" s="225">
        <v>190.148193359375</v>
      </c>
      <c r="GK27" s="225">
        <v>189.77490234375</v>
      </c>
      <c r="GL27" s="225">
        <v>187.95596313476563</v>
      </c>
      <c r="GM27" s="225">
        <v>164.11264038085938</v>
      </c>
      <c r="GN27" s="225">
        <v>154.13311767578125</v>
      </c>
      <c r="GO27" s="225">
        <v>234.36985778808594</v>
      </c>
      <c r="GP27" s="225">
        <v>180.98554992675781</v>
      </c>
      <c r="GQ27" s="225">
        <v>197.37986755371094</v>
      </c>
      <c r="GR27" s="225">
        <v>206.69526672363281</v>
      </c>
      <c r="GS27" s="225">
        <v>222.87774658203125</v>
      </c>
      <c r="GT27" s="225">
        <v>182.48793029785156</v>
      </c>
      <c r="GU27" s="225">
        <v>175.19845581054688</v>
      </c>
      <c r="GV27" s="225">
        <v>176.18089294433594</v>
      </c>
      <c r="GW27" s="225">
        <v>190.38420104980469</v>
      </c>
      <c r="GX27" s="225">
        <v>189.85586547851563</v>
      </c>
      <c r="GY27" s="225">
        <v>189.85586547851563</v>
      </c>
    </row>
    <row r="28" spans="1:207" x14ac:dyDescent="0.25">
      <c r="A28" s="226">
        <v>43497</v>
      </c>
      <c r="B28" s="225">
        <v>2</v>
      </c>
      <c r="C28" s="225">
        <v>2019</v>
      </c>
      <c r="D28" s="225">
        <v>197.15187072753906</v>
      </c>
      <c r="E28" s="225">
        <v>195.45429992675781</v>
      </c>
      <c r="F28" s="225">
        <v>198.69491577148438</v>
      </c>
      <c r="G28" s="225">
        <v>196.36993408203125</v>
      </c>
      <c r="H28" s="225">
        <v>199.37791442871094</v>
      </c>
      <c r="I28" s="225">
        <v>197.25131225585938</v>
      </c>
      <c r="J28" s="225">
        <v>196.06234741210938</v>
      </c>
      <c r="K28" s="225">
        <v>196.57203674316406</v>
      </c>
      <c r="L28" s="225">
        <v>199.0252685546875</v>
      </c>
      <c r="M28" s="225">
        <v>195.985595703125</v>
      </c>
      <c r="N28" s="225">
        <v>199.47506713867188</v>
      </c>
      <c r="O28" s="225">
        <v>195.3582763671875</v>
      </c>
      <c r="P28" s="225">
        <v>197.09463500976563</v>
      </c>
      <c r="Q28" s="225">
        <v>197.27374267578125</v>
      </c>
      <c r="R28" s="225">
        <v>199.49407958984375</v>
      </c>
      <c r="S28" s="225">
        <v>198.04737854003906</v>
      </c>
      <c r="T28" s="225">
        <v>200.41015625</v>
      </c>
      <c r="U28" s="225">
        <v>196.984130859375</v>
      </c>
      <c r="V28" s="225">
        <v>195.83181762695313</v>
      </c>
      <c r="W28" s="225">
        <v>195.21372985839844</v>
      </c>
      <c r="X28" s="225">
        <v>200.50868225097656</v>
      </c>
      <c r="Y28" s="225">
        <v>196.0653076171875</v>
      </c>
      <c r="Z28" s="225">
        <v>201.89930725097656</v>
      </c>
      <c r="AA28" s="225">
        <v>198.53752136230469</v>
      </c>
      <c r="AB28" s="225">
        <v>196.77699279785156</v>
      </c>
      <c r="AC28" s="225">
        <v>196.80638122558594</v>
      </c>
      <c r="AD28" s="225">
        <v>199.63873291015625</v>
      </c>
      <c r="AE28" s="225">
        <v>198.38882446289063</v>
      </c>
      <c r="AF28" s="225">
        <v>200.39984130859375</v>
      </c>
      <c r="AG28" s="225">
        <v>198.04783630371094</v>
      </c>
      <c r="AH28" s="225">
        <v>196.33364868164063</v>
      </c>
      <c r="AI28" s="225">
        <v>196.72492980957031</v>
      </c>
      <c r="AJ28" s="225">
        <v>199.26495361328125</v>
      </c>
      <c r="AK28" s="225">
        <v>195.786376953125</v>
      </c>
      <c r="AL28" s="225">
        <v>201.28494262695313</v>
      </c>
      <c r="AM28" s="225">
        <v>196.35719299316406</v>
      </c>
      <c r="AN28" s="225">
        <v>196.17472839355469</v>
      </c>
      <c r="AO28" s="225">
        <v>197.74151611328125</v>
      </c>
      <c r="AP28" s="225">
        <v>198.91023254394531</v>
      </c>
      <c r="AQ28" s="225">
        <v>198.68606567382813</v>
      </c>
      <c r="AR28" s="225">
        <v>201.38253784179688</v>
      </c>
      <c r="AS28" s="225">
        <v>197.22410583496094</v>
      </c>
      <c r="AT28" s="225">
        <v>196.33334350585938</v>
      </c>
      <c r="AU28" s="225">
        <v>196.05912780761719</v>
      </c>
      <c r="AV28" s="225">
        <v>199.66950988769531</v>
      </c>
      <c r="AW28" s="225">
        <v>196.57896423339844</v>
      </c>
      <c r="AX28" s="225">
        <v>201.34805297851563</v>
      </c>
      <c r="AY28" s="225">
        <v>198.46955871582031</v>
      </c>
      <c r="AZ28" s="225">
        <v>196.16645812988281</v>
      </c>
      <c r="BA28" s="225">
        <v>196.668212890625</v>
      </c>
      <c r="BB28" s="225">
        <v>200.54310607910156</v>
      </c>
      <c r="BC28" s="225">
        <v>198.34664916992188</v>
      </c>
      <c r="BD28" s="225">
        <v>202.07052612304688</v>
      </c>
      <c r="BE28" s="225">
        <v>199.01005554199219</v>
      </c>
      <c r="BF28" s="225">
        <v>195.39401245117188</v>
      </c>
      <c r="BG28" s="225">
        <v>196.20646667480469</v>
      </c>
      <c r="BH28" s="225">
        <v>198.92304992675781</v>
      </c>
      <c r="BI28" s="225">
        <v>194.73236083984375</v>
      </c>
      <c r="BJ28" s="225">
        <v>202.10610961914063</v>
      </c>
      <c r="BK28" s="225">
        <v>199.91285705566406</v>
      </c>
      <c r="BL28" s="225">
        <v>198.8836669921875</v>
      </c>
      <c r="BM28" s="225">
        <v>168.13951110839844</v>
      </c>
      <c r="BN28" s="225">
        <v>154.921875</v>
      </c>
      <c r="BO28" s="225">
        <v>252.94435119628906</v>
      </c>
      <c r="BP28" s="225">
        <v>184.90773010253906</v>
      </c>
      <c r="BQ28" s="225">
        <v>203.91426086425781</v>
      </c>
      <c r="BR28" s="225">
        <v>211.42581176757813</v>
      </c>
      <c r="BS28" s="225">
        <v>225.1241455078125</v>
      </c>
      <c r="BT28" s="225">
        <v>187.01567077636719</v>
      </c>
      <c r="BU28" s="225">
        <v>179.73579406738281</v>
      </c>
      <c r="BV28" s="225">
        <v>182.28471374511719</v>
      </c>
      <c r="BW28" s="225">
        <v>196.41171264648438</v>
      </c>
      <c r="BX28" s="225">
        <v>198.92715454101563</v>
      </c>
      <c r="BY28" s="225">
        <v>168.18899536132813</v>
      </c>
      <c r="BZ28" s="225">
        <v>155.0548095703125</v>
      </c>
      <c r="CA28" s="225">
        <v>253.65660095214844</v>
      </c>
      <c r="CB28" s="225">
        <v>185.33293151855469</v>
      </c>
      <c r="CC28" s="225">
        <v>204.29676818847656</v>
      </c>
      <c r="CD28" s="225">
        <v>211.08457946777344</v>
      </c>
      <c r="CE28" s="225">
        <v>225.13526916503906</v>
      </c>
      <c r="CF28" s="225">
        <v>186.66368103027344</v>
      </c>
      <c r="CG28" s="225">
        <v>178.70298767089844</v>
      </c>
      <c r="CH28" s="225">
        <v>182.41172790527344</v>
      </c>
      <c r="CI28" s="225">
        <v>196.2552490234375</v>
      </c>
      <c r="CJ28" s="225">
        <v>198.9874267578125</v>
      </c>
      <c r="CK28" s="225">
        <v>167.91242980957031</v>
      </c>
      <c r="CL28" s="225">
        <v>155.33763122558594</v>
      </c>
      <c r="CM28" s="225">
        <v>251.14694213867188</v>
      </c>
      <c r="CN28" s="225">
        <v>185.48263549804688</v>
      </c>
      <c r="CO28" s="225">
        <v>203.86360168457031</v>
      </c>
      <c r="CP28" s="225">
        <v>211.34629821777344</v>
      </c>
      <c r="CQ28" s="225">
        <v>225.67198181152344</v>
      </c>
      <c r="CR28" s="225">
        <v>186.76837158203125</v>
      </c>
      <c r="CS28" s="225">
        <v>178.62974548339844</v>
      </c>
      <c r="CT28" s="225">
        <v>182.54960632324219</v>
      </c>
      <c r="CU28" s="225">
        <v>196.08023071289063</v>
      </c>
      <c r="CV28" s="225">
        <v>198.84365844726563</v>
      </c>
      <c r="CW28" s="225">
        <v>168.14041137695313</v>
      </c>
      <c r="CX28" s="225">
        <v>155.35264587402344</v>
      </c>
      <c r="CY28" s="225">
        <v>251.51716613769531</v>
      </c>
      <c r="CZ28" s="225">
        <v>185.75019836425781</v>
      </c>
      <c r="DA28" s="225">
        <v>204.33155822753906</v>
      </c>
      <c r="DB28" s="225">
        <v>211.06544494628906</v>
      </c>
      <c r="DC28" s="225">
        <v>225.26620483398438</v>
      </c>
      <c r="DD28" s="225">
        <v>186.69844055175781</v>
      </c>
      <c r="DE28" s="225">
        <v>178.43647766113281</v>
      </c>
      <c r="DF28" s="225">
        <v>182.54377746582031</v>
      </c>
      <c r="DG28" s="225">
        <v>196.24201965332031</v>
      </c>
      <c r="DH28" s="225">
        <v>198.93936157226563</v>
      </c>
      <c r="DI28" s="225">
        <v>167.88204956054688</v>
      </c>
      <c r="DJ28" s="225">
        <v>155.55842590332031</v>
      </c>
      <c r="DK28" s="225">
        <v>249.74031066894531</v>
      </c>
      <c r="DL28" s="225">
        <v>185.79753112792969</v>
      </c>
      <c r="DM28" s="225">
        <v>204.19859313964844</v>
      </c>
      <c r="DN28" s="225">
        <v>211.05657958984375</v>
      </c>
      <c r="DO28" s="225">
        <v>226.17813110351563</v>
      </c>
      <c r="DP28" s="225">
        <v>186.6158447265625</v>
      </c>
      <c r="DQ28" s="225">
        <v>178.56121826171875</v>
      </c>
      <c r="DR28" s="225">
        <v>182.56719970703125</v>
      </c>
      <c r="DS28" s="225">
        <v>196.06443786621094</v>
      </c>
      <c r="DT28" s="225">
        <v>198.6595458984375</v>
      </c>
      <c r="DU28" s="225">
        <v>167.92227172851563</v>
      </c>
      <c r="DV28" s="225">
        <v>155.55210876464844</v>
      </c>
      <c r="DW28" s="225">
        <v>249.78285217285156</v>
      </c>
      <c r="DX28" s="225">
        <v>186.18730163574219</v>
      </c>
      <c r="DY28" s="225">
        <v>204.20744323730469</v>
      </c>
      <c r="DZ28" s="225">
        <v>211.07240295410156</v>
      </c>
      <c r="EA28" s="225">
        <v>225.62452697753906</v>
      </c>
      <c r="EB28" s="225">
        <v>186.73837280273438</v>
      </c>
      <c r="EC28" s="225">
        <v>178.5267333984375</v>
      </c>
      <c r="ED28" s="225">
        <v>182.59303283691406</v>
      </c>
      <c r="EE28" s="225">
        <v>196.10087585449219</v>
      </c>
      <c r="EF28" s="225">
        <v>198.57522583007813</v>
      </c>
      <c r="EG28" s="225">
        <v>167.93586730957031</v>
      </c>
      <c r="EH28" s="225">
        <v>155.67398071289063</v>
      </c>
      <c r="EI28" s="225">
        <v>249.98507690429688</v>
      </c>
      <c r="EJ28" s="225">
        <v>186.03471374511719</v>
      </c>
      <c r="EK28" s="225">
        <v>203.89749145507813</v>
      </c>
      <c r="EL28" s="225">
        <v>211.1629638671875</v>
      </c>
      <c r="EM28" s="225">
        <v>224.85664367675781</v>
      </c>
      <c r="EN28" s="225">
        <v>186.461669921875</v>
      </c>
      <c r="EO28" s="225">
        <v>178.08773803710938</v>
      </c>
      <c r="EP28" s="225">
        <v>182.60749816894531</v>
      </c>
      <c r="EQ28" s="225">
        <v>196.01925659179688</v>
      </c>
      <c r="ER28" s="225">
        <v>198.605224609375</v>
      </c>
      <c r="ES28" s="225">
        <v>167.93911743164063</v>
      </c>
      <c r="ET28" s="225">
        <v>155.78788757324219</v>
      </c>
      <c r="EU28" s="225">
        <v>248.17959594726563</v>
      </c>
      <c r="EV28" s="225">
        <v>186.19766235351563</v>
      </c>
      <c r="EW28" s="225">
        <v>203.57235717773438</v>
      </c>
      <c r="EX28" s="225">
        <v>211.23249816894531</v>
      </c>
      <c r="EY28" s="225">
        <v>225.19049072265625</v>
      </c>
      <c r="EZ28" s="225">
        <v>186.44192504882813</v>
      </c>
      <c r="FA28" s="225">
        <v>178.00218200683594</v>
      </c>
      <c r="FB28" s="225">
        <v>182.64013671875</v>
      </c>
      <c r="FC28" s="225">
        <v>196.34356689453125</v>
      </c>
      <c r="FD28" s="225">
        <v>198.5511474609375</v>
      </c>
      <c r="FE28" s="225">
        <v>167.91874694824219</v>
      </c>
      <c r="FF28" s="225">
        <v>155.96719360351563</v>
      </c>
      <c r="FG28" s="225">
        <v>247.44206237792969</v>
      </c>
      <c r="FH28" s="225">
        <v>186.227783203125</v>
      </c>
      <c r="FI28" s="225">
        <v>203.56613159179688</v>
      </c>
      <c r="FJ28" s="225">
        <v>211.14619445800781</v>
      </c>
      <c r="FK28" s="225">
        <v>225.52656555175781</v>
      </c>
      <c r="FL28" s="225">
        <v>186.27326965332031</v>
      </c>
      <c r="FM28" s="225">
        <v>177.71018981933594</v>
      </c>
      <c r="FN28" s="225">
        <v>182.60357666015625</v>
      </c>
      <c r="FO28" s="225">
        <v>196.11610412597656</v>
      </c>
      <c r="FP28" s="225">
        <v>198.47369384765625</v>
      </c>
      <c r="FQ28" s="225">
        <v>167.94534301757813</v>
      </c>
      <c r="FR28" s="225">
        <v>156.04249572753906</v>
      </c>
      <c r="FS28" s="225">
        <v>246.466552734375</v>
      </c>
      <c r="FT28" s="225">
        <v>186.35685729980469</v>
      </c>
      <c r="FU28" s="225">
        <v>203.17291259765625</v>
      </c>
      <c r="FV28" s="225">
        <v>211.12881469726563</v>
      </c>
      <c r="FW28" s="225">
        <v>224.615478515625</v>
      </c>
      <c r="FX28" s="225">
        <v>185.99848937988281</v>
      </c>
      <c r="FY28" s="225">
        <v>178.18618774414063</v>
      </c>
      <c r="FZ28" s="225">
        <v>182.45204162597656</v>
      </c>
      <c r="GA28" s="225">
        <v>196.01786804199219</v>
      </c>
      <c r="GB28" s="225">
        <v>196.96711730957031</v>
      </c>
      <c r="GC28" s="225">
        <v>196.89617919921875</v>
      </c>
      <c r="GD28" s="225">
        <v>197.7950439453125</v>
      </c>
      <c r="GE28" s="225">
        <v>196.71775817871094</v>
      </c>
      <c r="GF28" s="225">
        <v>197.42304992675781</v>
      </c>
      <c r="GG28" s="225">
        <v>197.02322387695313</v>
      </c>
      <c r="GH28" s="225">
        <v>197.39999389648438</v>
      </c>
      <c r="GI28" s="225">
        <v>196.8414306640625</v>
      </c>
      <c r="GJ28" s="225">
        <v>196.9857177734375</v>
      </c>
      <c r="GK28" s="225">
        <v>196.34939575195313</v>
      </c>
      <c r="GL28" s="225">
        <v>198.73078918457031</v>
      </c>
      <c r="GM28" s="225">
        <v>167.97991943359375</v>
      </c>
      <c r="GN28" s="225">
        <v>155.61270141601563</v>
      </c>
      <c r="GO28" s="225">
        <v>249.31629943847656</v>
      </c>
      <c r="GP28" s="225">
        <v>186.03620910644531</v>
      </c>
      <c r="GQ28" s="225">
        <v>203.72140502929688</v>
      </c>
      <c r="GR28" s="225">
        <v>211.15650939941406</v>
      </c>
      <c r="GS28" s="225">
        <v>225.28521728515625</v>
      </c>
      <c r="GT28" s="225">
        <v>186.43869018554688</v>
      </c>
      <c r="GU28" s="225">
        <v>178.22691345214844</v>
      </c>
      <c r="GV28" s="225">
        <v>182.5421142578125</v>
      </c>
      <c r="GW28" s="225">
        <v>196.13311767578125</v>
      </c>
      <c r="GX28" s="225">
        <v>196.96836853027344</v>
      </c>
      <c r="GY28" s="225">
        <v>196.96835327148438</v>
      </c>
    </row>
    <row r="29" spans="1:207" x14ac:dyDescent="0.25">
      <c r="A29" s="226">
        <v>43525</v>
      </c>
      <c r="B29" s="225">
        <v>3</v>
      </c>
      <c r="C29" s="225">
        <v>2019</v>
      </c>
      <c r="D29" s="225">
        <v>207.17874145507813</v>
      </c>
      <c r="E29" s="225">
        <v>204.64179992675781</v>
      </c>
      <c r="F29" s="225">
        <v>208.48495483398438</v>
      </c>
      <c r="G29" s="225">
        <v>206.66400146484375</v>
      </c>
      <c r="H29" s="225">
        <v>208.52850341796875</v>
      </c>
      <c r="I29" s="225">
        <v>205.54788208007813</v>
      </c>
      <c r="J29" s="225">
        <v>205.82757568359375</v>
      </c>
      <c r="K29" s="225">
        <v>205.71397399902344</v>
      </c>
      <c r="L29" s="225">
        <v>208.673095703125</v>
      </c>
      <c r="M29" s="225">
        <v>206.31221008300781</v>
      </c>
      <c r="N29" s="225">
        <v>208.65254211425781</v>
      </c>
      <c r="O29" s="225">
        <v>203.77812194824219</v>
      </c>
      <c r="P29" s="225">
        <v>207.07220458984375</v>
      </c>
      <c r="Q29" s="225">
        <v>206.277099609375</v>
      </c>
      <c r="R29" s="225">
        <v>209.04583740234375</v>
      </c>
      <c r="S29" s="225">
        <v>208.31263732910156</v>
      </c>
      <c r="T29" s="225">
        <v>209.58090209960938</v>
      </c>
      <c r="U29" s="225">
        <v>205.23530578613281</v>
      </c>
      <c r="V29" s="225">
        <v>205.55734252929688</v>
      </c>
      <c r="W29" s="225">
        <v>204.18161010742188</v>
      </c>
      <c r="X29" s="225">
        <v>210.27105712890625</v>
      </c>
      <c r="Y29" s="225">
        <v>206.14533996582031</v>
      </c>
      <c r="Z29" s="225">
        <v>210.91279602050781</v>
      </c>
      <c r="AA29" s="225">
        <v>206.8133544921875</v>
      </c>
      <c r="AB29" s="225">
        <v>206.4134521484375</v>
      </c>
      <c r="AC29" s="225">
        <v>205.63064575195313</v>
      </c>
      <c r="AD29" s="225">
        <v>209.48329162597656</v>
      </c>
      <c r="AE29" s="225">
        <v>208.61381530761719</v>
      </c>
      <c r="AF29" s="225">
        <v>209.55661010742188</v>
      </c>
      <c r="AG29" s="225">
        <v>206.400634765625</v>
      </c>
      <c r="AH29" s="225">
        <v>206.4599609375</v>
      </c>
      <c r="AI29" s="225">
        <v>205.595703125</v>
      </c>
      <c r="AJ29" s="225">
        <v>208.98101806640625</v>
      </c>
      <c r="AK29" s="225">
        <v>205.72781372070313</v>
      </c>
      <c r="AL29" s="225">
        <v>210.14938354492188</v>
      </c>
      <c r="AM29" s="225">
        <v>204.61137390136719</v>
      </c>
      <c r="AN29" s="225">
        <v>205.71720886230469</v>
      </c>
      <c r="AO29" s="225">
        <v>206.59715270996094</v>
      </c>
      <c r="AP29" s="225">
        <v>208.56834411621094</v>
      </c>
      <c r="AQ29" s="225">
        <v>208.63923645019531</v>
      </c>
      <c r="AR29" s="225">
        <v>210.18849182128906</v>
      </c>
      <c r="AS29" s="225">
        <v>205.49586486816406</v>
      </c>
      <c r="AT29" s="225">
        <v>205.85232543945313</v>
      </c>
      <c r="AU29" s="225">
        <v>204.78842163085938</v>
      </c>
      <c r="AV29" s="225">
        <v>209.27627563476563</v>
      </c>
      <c r="AW29" s="225">
        <v>206.53536987304688</v>
      </c>
      <c r="AX29" s="225">
        <v>210.15797424316406</v>
      </c>
      <c r="AY29" s="225">
        <v>206.84092712402344</v>
      </c>
      <c r="AZ29" s="225">
        <v>205.68914794921875</v>
      </c>
      <c r="BA29" s="225">
        <v>205.33551025390625</v>
      </c>
      <c r="BB29" s="225">
        <v>209.82685852050781</v>
      </c>
      <c r="BC29" s="225">
        <v>208.55326843261719</v>
      </c>
      <c r="BD29" s="225">
        <v>210.64369201660156</v>
      </c>
      <c r="BE29" s="225">
        <v>207.2001953125</v>
      </c>
      <c r="BF29" s="225">
        <v>204.421142578125</v>
      </c>
      <c r="BG29" s="225">
        <v>204.50628662109375</v>
      </c>
      <c r="BH29" s="225">
        <v>207.83110046386719</v>
      </c>
      <c r="BI29" s="225">
        <v>204.04167175292969</v>
      </c>
      <c r="BJ29" s="225">
        <v>210.41705322265625</v>
      </c>
      <c r="BK29" s="225">
        <v>207.66950988769531</v>
      </c>
      <c r="BL29" s="225">
        <v>210.93037414550781</v>
      </c>
      <c r="BM29" s="225">
        <v>174.8084716796875</v>
      </c>
      <c r="BN29" s="225">
        <v>163.72421264648438</v>
      </c>
      <c r="BO29" s="225">
        <v>260.19070434570313</v>
      </c>
      <c r="BP29" s="225">
        <v>191.62361145019531</v>
      </c>
      <c r="BQ29" s="225">
        <v>211.09730529785156</v>
      </c>
      <c r="BR29" s="225">
        <v>220.42564392089844</v>
      </c>
      <c r="BS29" s="225">
        <v>235.12527465820313</v>
      </c>
      <c r="BT29" s="225">
        <v>191.10459899902344</v>
      </c>
      <c r="BU29" s="225">
        <v>213.59269714355469</v>
      </c>
      <c r="BV29" s="225">
        <v>190.23542785644531</v>
      </c>
      <c r="BW29" s="225">
        <v>202.50833129882813</v>
      </c>
      <c r="BX29" s="225">
        <v>210.93844604492188</v>
      </c>
      <c r="BY29" s="225">
        <v>174.90469360351563</v>
      </c>
      <c r="BZ29" s="225">
        <v>163.97987365722656</v>
      </c>
      <c r="CA29" s="225">
        <v>260.50588989257813</v>
      </c>
      <c r="CB29" s="225">
        <v>192.15367126464844</v>
      </c>
      <c r="CC29" s="225">
        <v>211.34004211425781</v>
      </c>
      <c r="CD29" s="225">
        <v>219.98831176757813</v>
      </c>
      <c r="CE29" s="225">
        <v>235.13108825683594</v>
      </c>
      <c r="CF29" s="225">
        <v>190.48892211914063</v>
      </c>
      <c r="CG29" s="225">
        <v>211.77676391601563</v>
      </c>
      <c r="CH29" s="225">
        <v>190.42391967773438</v>
      </c>
      <c r="CI29" s="225">
        <v>202.3731689453125</v>
      </c>
      <c r="CJ29" s="225">
        <v>210.97421264648438</v>
      </c>
      <c r="CK29" s="225">
        <v>174.68710327148438</v>
      </c>
      <c r="CL29" s="225">
        <v>164.72366333007813</v>
      </c>
      <c r="CM29" s="225">
        <v>258.04705810546875</v>
      </c>
      <c r="CN29" s="225">
        <v>192.3665771484375</v>
      </c>
      <c r="CO29" s="225">
        <v>210.75735473632813</v>
      </c>
      <c r="CP29" s="225">
        <v>220.25494384765625</v>
      </c>
      <c r="CQ29" s="225">
        <v>235.63340759277344</v>
      </c>
      <c r="CR29" s="225">
        <v>190.6180419921875</v>
      </c>
      <c r="CS29" s="225">
        <v>210.67521667480469</v>
      </c>
      <c r="CT29" s="225">
        <v>190.62393188476563</v>
      </c>
      <c r="CU29" s="225">
        <v>202.14491271972656</v>
      </c>
      <c r="CV29" s="225">
        <v>210.80546569824219</v>
      </c>
      <c r="CW29" s="225">
        <v>174.91688537597656</v>
      </c>
      <c r="CX29" s="225">
        <v>164.80647277832031</v>
      </c>
      <c r="CY29" s="225">
        <v>258.25341796875</v>
      </c>
      <c r="CZ29" s="225">
        <v>192.72976684570313</v>
      </c>
      <c r="DA29" s="225">
        <v>211.27621459960938</v>
      </c>
      <c r="DB29" s="225">
        <v>219.87237548828125</v>
      </c>
      <c r="DC29" s="225">
        <v>235.22164916992188</v>
      </c>
      <c r="DD29" s="225">
        <v>190.69151306152344</v>
      </c>
      <c r="DE29" s="225">
        <v>210.52841186523438</v>
      </c>
      <c r="DF29" s="225">
        <v>190.56083679199219</v>
      </c>
      <c r="DG29" s="225">
        <v>202.30278015136719</v>
      </c>
      <c r="DH29" s="225">
        <v>210.85917663574219</v>
      </c>
      <c r="DI29" s="225">
        <v>174.65837097167969</v>
      </c>
      <c r="DJ29" s="225">
        <v>165.19638061523438</v>
      </c>
      <c r="DK29" s="225">
        <v>256.49725341796875</v>
      </c>
      <c r="DL29" s="225">
        <v>192.82272338867188</v>
      </c>
      <c r="DM29" s="225">
        <v>210.98652648925781</v>
      </c>
      <c r="DN29" s="225">
        <v>219.87026977539063</v>
      </c>
      <c r="DO29" s="225">
        <v>236.13102722167969</v>
      </c>
      <c r="DP29" s="225">
        <v>190.56039428710938</v>
      </c>
      <c r="DQ29" s="225">
        <v>210.60581970214844</v>
      </c>
      <c r="DR29" s="225">
        <v>190.49235534667969</v>
      </c>
      <c r="DS29" s="225">
        <v>202.07865905761719</v>
      </c>
      <c r="DT29" s="225">
        <v>210.54232788085938</v>
      </c>
      <c r="DU29" s="225">
        <v>174.72222900390625</v>
      </c>
      <c r="DV29" s="225">
        <v>165.22346496582031</v>
      </c>
      <c r="DW29" s="225">
        <v>256.48016357421875</v>
      </c>
      <c r="DX29" s="225">
        <v>193.17144775390625</v>
      </c>
      <c r="DY29" s="225">
        <v>211.01947021484375</v>
      </c>
      <c r="DZ29" s="225">
        <v>219.81355285644531</v>
      </c>
      <c r="EA29" s="225">
        <v>235.55253601074219</v>
      </c>
      <c r="EB29" s="225">
        <v>190.74705505371094</v>
      </c>
      <c r="EC29" s="225">
        <v>210.42466735839844</v>
      </c>
      <c r="ED29" s="225">
        <v>190.45002746582031</v>
      </c>
      <c r="EE29" s="225">
        <v>202.14706420898438</v>
      </c>
      <c r="EF29" s="225">
        <v>210.44320678710938</v>
      </c>
      <c r="EG29" s="225">
        <v>174.78831481933594</v>
      </c>
      <c r="EH29" s="225">
        <v>165.55642700195313</v>
      </c>
      <c r="EI29" s="225">
        <v>256.59213256835938</v>
      </c>
      <c r="EJ29" s="225">
        <v>193.00314331054688</v>
      </c>
      <c r="EK29" s="225">
        <v>210.55682373046875</v>
      </c>
      <c r="EL29" s="225">
        <v>219.92152404785156</v>
      </c>
      <c r="EM29" s="225">
        <v>234.79547119140625</v>
      </c>
      <c r="EN29" s="225">
        <v>190.17008972167969</v>
      </c>
      <c r="EO29" s="225">
        <v>209.85649108886719</v>
      </c>
      <c r="EP29" s="225">
        <v>190.50057983398438</v>
      </c>
      <c r="EQ29" s="225">
        <v>202.079833984375</v>
      </c>
      <c r="ER29" s="225">
        <v>210.43861389160156</v>
      </c>
      <c r="ES29" s="225">
        <v>174.72293090820313</v>
      </c>
      <c r="ET29" s="225">
        <v>165.90519714355469</v>
      </c>
      <c r="EU29" s="225">
        <v>255.0196533203125</v>
      </c>
      <c r="EV29" s="225">
        <v>193.22819519042969</v>
      </c>
      <c r="EW29" s="225">
        <v>209.99069213867188</v>
      </c>
      <c r="EX29" s="225">
        <v>219.94845581054688</v>
      </c>
      <c r="EY29" s="225">
        <v>235.14579772949219</v>
      </c>
      <c r="EZ29" s="225">
        <v>190.29212951660156</v>
      </c>
      <c r="FA29" s="225">
        <v>209.84912109375</v>
      </c>
      <c r="FB29" s="225">
        <v>190.54638671875</v>
      </c>
      <c r="FC29" s="225">
        <v>202.38230895996094</v>
      </c>
      <c r="FD29" s="225">
        <v>210.33071899414063</v>
      </c>
      <c r="FE29" s="225">
        <v>174.77665710449219</v>
      </c>
      <c r="FF29" s="225">
        <v>166.21598815917969</v>
      </c>
      <c r="FG29" s="225">
        <v>254.30218505859375</v>
      </c>
      <c r="FH29" s="225">
        <v>193.31314086914063</v>
      </c>
      <c r="FI29" s="225">
        <v>209.8975830078125</v>
      </c>
      <c r="FJ29" s="225">
        <v>219.84858703613281</v>
      </c>
      <c r="FK29" s="225">
        <v>235.45355224609375</v>
      </c>
      <c r="FL29" s="225">
        <v>189.98649597167969</v>
      </c>
      <c r="FM29" s="225">
        <v>209.05464172363281</v>
      </c>
      <c r="FN29" s="225">
        <v>190.38533020019531</v>
      </c>
      <c r="FO29" s="225">
        <v>202.17330932617188</v>
      </c>
      <c r="FP29" s="225">
        <v>210.24394226074219</v>
      </c>
      <c r="FQ29" s="225">
        <v>174.84503173828125</v>
      </c>
      <c r="FR29" s="225">
        <v>166.63972473144531</v>
      </c>
      <c r="FS29" s="225">
        <v>253.45231628417969</v>
      </c>
      <c r="FT29" s="225">
        <v>193.49905395507813</v>
      </c>
      <c r="FU29" s="225">
        <v>209.38133239746094</v>
      </c>
      <c r="FV29" s="225">
        <v>219.85215759277344</v>
      </c>
      <c r="FW29" s="225">
        <v>234.47761535644531</v>
      </c>
      <c r="FX29" s="225">
        <v>189.44978332519531</v>
      </c>
      <c r="FY29" s="225">
        <v>209.89140319824219</v>
      </c>
      <c r="FZ29" s="225">
        <v>190.15664672851563</v>
      </c>
      <c r="GA29" s="225">
        <v>202.11656188964844</v>
      </c>
      <c r="GB29" s="225">
        <v>206.62908935546875</v>
      </c>
      <c r="GC29" s="225">
        <v>206.40623474121094</v>
      </c>
      <c r="GD29" s="225">
        <v>207.30735778808594</v>
      </c>
      <c r="GE29" s="225">
        <v>206.09846496582031</v>
      </c>
      <c r="GF29" s="225">
        <v>206.72543334960938</v>
      </c>
      <c r="GG29" s="225">
        <v>206.46914672851563</v>
      </c>
      <c r="GH29" s="225">
        <v>206.60279846191406</v>
      </c>
      <c r="GI29" s="225">
        <v>205.98849487304688</v>
      </c>
      <c r="GJ29" s="225">
        <v>206.07838439941406</v>
      </c>
      <c r="GK29" s="225">
        <v>205.04257202148438</v>
      </c>
      <c r="GL29" s="225">
        <v>210.6292724609375</v>
      </c>
      <c r="GM29" s="225">
        <v>174.78733825683594</v>
      </c>
      <c r="GN29" s="225">
        <v>165.42437744140625</v>
      </c>
      <c r="GO29" s="225">
        <v>256.16122436523438</v>
      </c>
      <c r="GP29" s="225">
        <v>193.05966186523438</v>
      </c>
      <c r="GQ29" s="225">
        <v>210.27410888671875</v>
      </c>
      <c r="GR29" s="225">
        <v>219.92581176757813</v>
      </c>
      <c r="GS29" s="225">
        <v>235.22283935546875</v>
      </c>
      <c r="GT29" s="225">
        <v>190.205322265625</v>
      </c>
      <c r="GU29" s="225">
        <v>210.08473205566406</v>
      </c>
      <c r="GV29" s="225">
        <v>190.39840698242188</v>
      </c>
      <c r="GW29" s="225">
        <v>202.19903564453125</v>
      </c>
      <c r="GX29" s="225">
        <v>206.17079162597656</v>
      </c>
      <c r="GY29" s="225">
        <v>206.1707763671875</v>
      </c>
    </row>
    <row r="30" spans="1:207" x14ac:dyDescent="0.25">
      <c r="A30" s="226">
        <v>43556</v>
      </c>
      <c r="B30" s="225">
        <v>4</v>
      </c>
      <c r="C30" s="225">
        <v>2019</v>
      </c>
      <c r="D30" s="225">
        <v>213.4486083984375</v>
      </c>
      <c r="E30" s="225">
        <v>211.80313110351563</v>
      </c>
      <c r="F30" s="225">
        <v>215.66903686523438</v>
      </c>
      <c r="G30" s="225">
        <v>213.83415222167969</v>
      </c>
      <c r="H30" s="225">
        <v>215.25605773925781</v>
      </c>
      <c r="I30" s="225">
        <v>212.5155029296875</v>
      </c>
      <c r="J30" s="225">
        <v>212.07069396972656</v>
      </c>
      <c r="K30" s="225">
        <v>213.12480163574219</v>
      </c>
      <c r="L30" s="225">
        <v>216.05158996582031</v>
      </c>
      <c r="M30" s="225">
        <v>213.47096252441406</v>
      </c>
      <c r="N30" s="225">
        <v>215.48799133300781</v>
      </c>
      <c r="O30" s="225">
        <v>210.86891174316406</v>
      </c>
      <c r="P30" s="225">
        <v>213.47010803222656</v>
      </c>
      <c r="Q30" s="225">
        <v>213.68267822265625</v>
      </c>
      <c r="R30" s="225">
        <v>216.53559875488281</v>
      </c>
      <c r="S30" s="225">
        <v>215.61585998535156</v>
      </c>
      <c r="T30" s="225">
        <v>216.40306091308594</v>
      </c>
      <c r="U30" s="225">
        <v>212.46649169921875</v>
      </c>
      <c r="V30" s="225">
        <v>211.96745300292969</v>
      </c>
      <c r="W30" s="225">
        <v>211.64987182617188</v>
      </c>
      <c r="X30" s="225">
        <v>217.95008850097656</v>
      </c>
      <c r="Y30" s="225">
        <v>213.39350891113281</v>
      </c>
      <c r="Z30" s="225">
        <v>217.91827392578125</v>
      </c>
      <c r="AA30" s="225">
        <v>214.11051940917969</v>
      </c>
      <c r="AB30" s="225">
        <v>212.91488647460938</v>
      </c>
      <c r="AC30" s="225">
        <v>213.19090270996094</v>
      </c>
      <c r="AD30" s="225">
        <v>217.17767333984375</v>
      </c>
      <c r="AE30" s="225">
        <v>215.92381286621094</v>
      </c>
      <c r="AF30" s="225">
        <v>216.59257507324219</v>
      </c>
      <c r="AG30" s="225">
        <v>213.63148498535156</v>
      </c>
      <c r="AH30" s="225">
        <v>212.91761779785156</v>
      </c>
      <c r="AI30" s="225">
        <v>213.14762878417969</v>
      </c>
      <c r="AJ30" s="225">
        <v>216.72714233398438</v>
      </c>
      <c r="AK30" s="225">
        <v>212.849609375</v>
      </c>
      <c r="AL30" s="225">
        <v>217.20709228515625</v>
      </c>
      <c r="AM30" s="225">
        <v>211.83140563964844</v>
      </c>
      <c r="AN30" s="225">
        <v>212.36306762695313</v>
      </c>
      <c r="AO30" s="225">
        <v>214.20150756835938</v>
      </c>
      <c r="AP30" s="225">
        <v>216.49375915527344</v>
      </c>
      <c r="AQ30" s="225">
        <v>215.90750122070313</v>
      </c>
      <c r="AR30" s="225">
        <v>217.3492431640625</v>
      </c>
      <c r="AS30" s="225">
        <v>212.61927795410156</v>
      </c>
      <c r="AT30" s="225">
        <v>212.54586791992188</v>
      </c>
      <c r="AU30" s="225">
        <v>212.46749877929688</v>
      </c>
      <c r="AV30" s="225">
        <v>217.34269714355469</v>
      </c>
      <c r="AW30" s="225">
        <v>213.69180297851563</v>
      </c>
      <c r="AX30" s="225">
        <v>217.25782775878906</v>
      </c>
      <c r="AY30" s="225">
        <v>214.12452697753906</v>
      </c>
      <c r="AZ30" s="225">
        <v>212.3035888671875</v>
      </c>
      <c r="BA30" s="225">
        <v>213.03167724609375</v>
      </c>
      <c r="BB30" s="225">
        <v>218.08203125</v>
      </c>
      <c r="BC30" s="225">
        <v>215.73858642578125</v>
      </c>
      <c r="BD30" s="225">
        <v>217.74832153320313</v>
      </c>
      <c r="BE30" s="225">
        <v>214.40086364746094</v>
      </c>
      <c r="BF30" s="225">
        <v>211.2733154296875</v>
      </c>
      <c r="BG30" s="225">
        <v>212.27273559570313</v>
      </c>
      <c r="BH30" s="225">
        <v>216.16722106933594</v>
      </c>
      <c r="BI30" s="225">
        <v>211.45443725585938</v>
      </c>
      <c r="BJ30" s="225">
        <v>217.60179138183594</v>
      </c>
      <c r="BK30" s="225">
        <v>214.95086669921875</v>
      </c>
      <c r="BL30" s="225">
        <v>216.65232849121094</v>
      </c>
      <c r="BM30" s="225">
        <v>176.55039978027344</v>
      </c>
      <c r="BN30" s="225">
        <v>173.37657165527344</v>
      </c>
      <c r="BO30" s="225">
        <v>267.30905151367188</v>
      </c>
      <c r="BP30" s="225">
        <v>200.71112060546875</v>
      </c>
      <c r="BQ30" s="225">
        <v>218.83309936523438</v>
      </c>
      <c r="BR30" s="225">
        <v>229.91294860839844</v>
      </c>
      <c r="BS30" s="225">
        <v>243.89501953125</v>
      </c>
      <c r="BT30" s="225">
        <v>197.28242492675781</v>
      </c>
      <c r="BU30" s="225">
        <v>216.90522766113281</v>
      </c>
      <c r="BV30" s="225">
        <v>198.32783508300781</v>
      </c>
      <c r="BW30" s="225">
        <v>208.53707885742188</v>
      </c>
      <c r="BX30" s="225">
        <v>216.54484558105469</v>
      </c>
      <c r="BY30" s="225">
        <v>176.66981506347656</v>
      </c>
      <c r="BZ30" s="225">
        <v>173.76304626464844</v>
      </c>
      <c r="CA30" s="225">
        <v>267.64398193359375</v>
      </c>
      <c r="CB30" s="225">
        <v>201.16397094726563</v>
      </c>
      <c r="CC30" s="225">
        <v>219.05741882324219</v>
      </c>
      <c r="CD30" s="225">
        <v>229.71849060058594</v>
      </c>
      <c r="CE30" s="225">
        <v>243.90643310546875</v>
      </c>
      <c r="CF30" s="225">
        <v>196.67622375488281</v>
      </c>
      <c r="CG30" s="225">
        <v>215.96321105957031</v>
      </c>
      <c r="CH30" s="225">
        <v>198.36732482910156</v>
      </c>
      <c r="CI30" s="225">
        <v>208.39695739746094</v>
      </c>
      <c r="CJ30" s="225">
        <v>216.49050903320313</v>
      </c>
      <c r="CK30" s="225">
        <v>176.46015930175781</v>
      </c>
      <c r="CL30" s="225">
        <v>174.72784423828125</v>
      </c>
      <c r="CM30" s="225">
        <v>265.43331909179688</v>
      </c>
      <c r="CN30" s="225">
        <v>201.33290100097656</v>
      </c>
      <c r="CO30" s="225">
        <v>218.26504516601563</v>
      </c>
      <c r="CP30" s="225">
        <v>229.89192199707031</v>
      </c>
      <c r="CQ30" s="225">
        <v>244.20426940917969</v>
      </c>
      <c r="CR30" s="225">
        <v>196.78327941894531</v>
      </c>
      <c r="CS30" s="225">
        <v>214.12156677246094</v>
      </c>
      <c r="CT30" s="225">
        <v>198.48469543457031</v>
      </c>
      <c r="CU30" s="225">
        <v>208.20188903808594</v>
      </c>
      <c r="CV30" s="225">
        <v>216.33517456054688</v>
      </c>
      <c r="CW30" s="225">
        <v>176.74421691894531</v>
      </c>
      <c r="CX30" s="225">
        <v>174.93316650390625</v>
      </c>
      <c r="CY30" s="225">
        <v>265.40310668945313</v>
      </c>
      <c r="CZ30" s="225">
        <v>201.61732482910156</v>
      </c>
      <c r="DA30" s="225">
        <v>218.89700317382813</v>
      </c>
      <c r="DB30" s="225">
        <v>229.51507568359375</v>
      </c>
      <c r="DC30" s="225">
        <v>243.64717102050781</v>
      </c>
      <c r="DD30" s="225">
        <v>196.71783447265625</v>
      </c>
      <c r="DE30" s="225">
        <v>214.02182006835938</v>
      </c>
      <c r="DF30" s="225">
        <v>198.37763977050781</v>
      </c>
      <c r="DG30" s="225">
        <v>208.32289123535156</v>
      </c>
      <c r="DH30" s="225">
        <v>216.30322265625</v>
      </c>
      <c r="DI30" s="225">
        <v>176.4591064453125</v>
      </c>
      <c r="DJ30" s="225">
        <v>175.54945373535156</v>
      </c>
      <c r="DK30" s="225">
        <v>263.94012451171875</v>
      </c>
      <c r="DL30" s="225">
        <v>201.69680786132813</v>
      </c>
      <c r="DM30" s="225">
        <v>218.56724548339844</v>
      </c>
      <c r="DN30" s="225">
        <v>229.62052917480469</v>
      </c>
      <c r="DO30" s="225">
        <v>244.41180419921875</v>
      </c>
      <c r="DP30" s="225">
        <v>196.50053405761719</v>
      </c>
      <c r="DQ30" s="225">
        <v>214.55937194824219</v>
      </c>
      <c r="DR30" s="225">
        <v>198.32525634765625</v>
      </c>
      <c r="DS30" s="225">
        <v>208.15666198730469</v>
      </c>
      <c r="DT30" s="225">
        <v>216.00349426269531</v>
      </c>
      <c r="DU30" s="225">
        <v>176.52043151855469</v>
      </c>
      <c r="DV30" s="225">
        <v>175.44940185546875</v>
      </c>
      <c r="DW30" s="225">
        <v>263.86920166015625</v>
      </c>
      <c r="DX30" s="225">
        <v>202.0323486328125</v>
      </c>
      <c r="DY30" s="225">
        <v>218.56033325195313</v>
      </c>
      <c r="DZ30" s="225">
        <v>229.59822082519531</v>
      </c>
      <c r="EA30" s="225">
        <v>243.87982177734375</v>
      </c>
      <c r="EB30" s="225">
        <v>196.82005310058594</v>
      </c>
      <c r="EC30" s="225">
        <v>213.29473876953125</v>
      </c>
      <c r="ED30" s="225">
        <v>198.17649841308594</v>
      </c>
      <c r="EE30" s="225">
        <v>208.16703796386719</v>
      </c>
      <c r="EF30" s="225">
        <v>215.89585876464844</v>
      </c>
      <c r="EG30" s="225">
        <v>176.61380004882813</v>
      </c>
      <c r="EH30" s="225">
        <v>175.77825927734375</v>
      </c>
      <c r="EI30" s="225">
        <v>263.88275146484375</v>
      </c>
      <c r="EJ30" s="225">
        <v>201.88804626464844</v>
      </c>
      <c r="EK30" s="225">
        <v>217.97770690917969</v>
      </c>
      <c r="EL30" s="225">
        <v>229.51817321777344</v>
      </c>
      <c r="EM30" s="225">
        <v>243.083740234375</v>
      </c>
      <c r="EN30" s="225">
        <v>196.27552795410156</v>
      </c>
      <c r="EO30" s="225">
        <v>213.11349487304688</v>
      </c>
      <c r="EP30" s="225">
        <v>198.15153503417969</v>
      </c>
      <c r="EQ30" s="225">
        <v>208.09333801269531</v>
      </c>
      <c r="ER30" s="225">
        <v>215.84040832519531</v>
      </c>
      <c r="ES30" s="225">
        <v>176.53895568847656</v>
      </c>
      <c r="ET30" s="225">
        <v>176.26506042480469</v>
      </c>
      <c r="EU30" s="225">
        <v>262.42031860351563</v>
      </c>
      <c r="EV30" s="225">
        <v>202.0657958984375</v>
      </c>
      <c r="EW30" s="225">
        <v>217.16386413574219</v>
      </c>
      <c r="EX30" s="225">
        <v>229.61882019042969</v>
      </c>
      <c r="EY30" s="225">
        <v>243.26641845703125</v>
      </c>
      <c r="EZ30" s="225">
        <v>196.31149291992188</v>
      </c>
      <c r="FA30" s="225">
        <v>212.84228515625</v>
      </c>
      <c r="FB30" s="225">
        <v>198.17152404785156</v>
      </c>
      <c r="FC30" s="225">
        <v>208.36125183105469</v>
      </c>
      <c r="FD30" s="225">
        <v>215.64628601074219</v>
      </c>
      <c r="FE30" s="225">
        <v>176.61442565917969</v>
      </c>
      <c r="FF30" s="225">
        <v>176.693359375</v>
      </c>
      <c r="FG30" s="225">
        <v>261.7843017578125</v>
      </c>
      <c r="FH30" s="225">
        <v>202.13871765136719</v>
      </c>
      <c r="FI30" s="225">
        <v>217.07757568359375</v>
      </c>
      <c r="FJ30" s="225">
        <v>229.57395935058594</v>
      </c>
      <c r="FK30" s="225">
        <v>243.51301574707031</v>
      </c>
      <c r="FL30" s="225">
        <v>196.0289306640625</v>
      </c>
      <c r="FM30" s="225">
        <v>211.73931884765625</v>
      </c>
      <c r="FN30" s="225">
        <v>198.08602905273438</v>
      </c>
      <c r="FO30" s="225">
        <v>208.10334777832031</v>
      </c>
      <c r="FP30" s="225">
        <v>215.50047302246094</v>
      </c>
      <c r="FQ30" s="225">
        <v>176.70083618164063</v>
      </c>
      <c r="FR30" s="225">
        <v>176.99658203125</v>
      </c>
      <c r="FS30" s="225">
        <v>260.90765380859375</v>
      </c>
      <c r="FT30" s="225">
        <v>202.28681945800781</v>
      </c>
      <c r="FU30" s="225">
        <v>216.35293579101563</v>
      </c>
      <c r="FV30" s="225">
        <v>229.34309387207031</v>
      </c>
      <c r="FW30" s="225">
        <v>242.4739990234375</v>
      </c>
      <c r="FX30" s="225">
        <v>195.63174438476563</v>
      </c>
      <c r="FY30" s="225">
        <v>212.42648315429688</v>
      </c>
      <c r="FZ30" s="225">
        <v>197.76206970214844</v>
      </c>
      <c r="GA30" s="225">
        <v>207.98207092285156</v>
      </c>
      <c r="GB30" s="225">
        <v>213.48977661132813</v>
      </c>
      <c r="GC30" s="225">
        <v>213.3531494140625</v>
      </c>
      <c r="GD30" s="225">
        <v>214.29347229003906</v>
      </c>
      <c r="GE30" s="225">
        <v>213.11424255371094</v>
      </c>
      <c r="GF30" s="225">
        <v>213.8280029296875</v>
      </c>
      <c r="GG30" s="225">
        <v>213.52885437011719</v>
      </c>
      <c r="GH30" s="225">
        <v>213.74935913085938</v>
      </c>
      <c r="GI30" s="225">
        <v>213.16372680664063</v>
      </c>
      <c r="GJ30" s="225">
        <v>213.21315002441406</v>
      </c>
      <c r="GK30" s="225">
        <v>212.24830627441406</v>
      </c>
      <c r="GL30" s="225">
        <v>216.08964538574219</v>
      </c>
      <c r="GM30" s="225">
        <v>176.6004638671875</v>
      </c>
      <c r="GN30" s="225">
        <v>175.63331604003906</v>
      </c>
      <c r="GO30" s="225">
        <v>263.52352905273438</v>
      </c>
      <c r="GP30" s="225">
        <v>201.92031860351563</v>
      </c>
      <c r="GQ30" s="225">
        <v>217.57881164550781</v>
      </c>
      <c r="GR30" s="225">
        <v>229.56611633300781</v>
      </c>
      <c r="GS30" s="225">
        <v>243.50955200195313</v>
      </c>
      <c r="GT30" s="225">
        <v>196.29998779296875</v>
      </c>
      <c r="GU30" s="225">
        <v>213.11201477050781</v>
      </c>
      <c r="GV30" s="225">
        <v>198.11520385742188</v>
      </c>
      <c r="GW30" s="225">
        <v>208.17359924316406</v>
      </c>
      <c r="GX30" s="225">
        <v>213.26632690429688</v>
      </c>
      <c r="GY30" s="225">
        <v>213.26631164550781</v>
      </c>
    </row>
    <row r="31" spans="1:207" x14ac:dyDescent="0.25">
      <c r="A31" s="226">
        <v>43586</v>
      </c>
      <c r="B31" s="225">
        <v>5</v>
      </c>
      <c r="C31" s="225">
        <v>2019</v>
      </c>
      <c r="D31" s="225">
        <v>219.59098815917969</v>
      </c>
      <c r="E31" s="225">
        <v>217.62571716308594</v>
      </c>
      <c r="F31" s="225">
        <v>223.71905517578125</v>
      </c>
      <c r="G31" s="225">
        <v>219.71421813964844</v>
      </c>
      <c r="H31" s="225">
        <v>221.30024719238281</v>
      </c>
      <c r="I31" s="225">
        <v>219.86482238769531</v>
      </c>
      <c r="J31" s="225">
        <v>218.15298461914063</v>
      </c>
      <c r="K31" s="225">
        <v>219.2568359375</v>
      </c>
      <c r="L31" s="225">
        <v>224.40798950195313</v>
      </c>
      <c r="M31" s="225">
        <v>219.30778503417969</v>
      </c>
      <c r="N31" s="225">
        <v>221.56246948242188</v>
      </c>
      <c r="O31" s="225">
        <v>218.17550659179688</v>
      </c>
      <c r="P31" s="225">
        <v>219.7889404296875</v>
      </c>
      <c r="Q31" s="225">
        <v>219.81666564941406</v>
      </c>
      <c r="R31" s="225">
        <v>225.12159729003906</v>
      </c>
      <c r="S31" s="225">
        <v>221.61320495605469</v>
      </c>
      <c r="T31" s="225">
        <v>222.49348449707031</v>
      </c>
      <c r="U31" s="225">
        <v>219.84828186035156</v>
      </c>
      <c r="V31" s="225">
        <v>218.10699462890625</v>
      </c>
      <c r="W31" s="225">
        <v>217.79029846191406</v>
      </c>
      <c r="X31" s="225">
        <v>226.71188354492188</v>
      </c>
      <c r="Y31" s="225">
        <v>219.32847595214844</v>
      </c>
      <c r="Z31" s="225">
        <v>224.19856262207031</v>
      </c>
      <c r="AA31" s="225">
        <v>221.54280090332031</v>
      </c>
      <c r="AB31" s="225">
        <v>219.15592956542969</v>
      </c>
      <c r="AC31" s="225">
        <v>219.55595397949219</v>
      </c>
      <c r="AD31" s="225">
        <v>225.81430053710938</v>
      </c>
      <c r="AE31" s="225">
        <v>221.87394714355469</v>
      </c>
      <c r="AF31" s="225">
        <v>222.78367614746094</v>
      </c>
      <c r="AG31" s="225">
        <v>221.03706359863281</v>
      </c>
      <c r="AH31" s="225">
        <v>219.26695251464844</v>
      </c>
      <c r="AI31" s="225">
        <v>219.4486083984375</v>
      </c>
      <c r="AJ31" s="225">
        <v>225.51669311523438</v>
      </c>
      <c r="AK31" s="225">
        <v>218.77351379394531</v>
      </c>
      <c r="AL31" s="225">
        <v>223.56521606445313</v>
      </c>
      <c r="AM31" s="225">
        <v>219.09736633300781</v>
      </c>
      <c r="AN31" s="225">
        <v>218.71551513671875</v>
      </c>
      <c r="AO31" s="225">
        <v>220.62629699707031</v>
      </c>
      <c r="AP31" s="225">
        <v>225.31468200683594</v>
      </c>
      <c r="AQ31" s="225">
        <v>222.02557373046875</v>
      </c>
      <c r="AR31" s="225">
        <v>223.72407531738281</v>
      </c>
      <c r="AS31" s="225">
        <v>219.86476135253906</v>
      </c>
      <c r="AT31" s="225">
        <v>219.09686279296875</v>
      </c>
      <c r="AU31" s="225">
        <v>218.80818176269531</v>
      </c>
      <c r="AV31" s="225">
        <v>226.58323669433594</v>
      </c>
      <c r="AW31" s="225">
        <v>219.70498657226563</v>
      </c>
      <c r="AX31" s="225">
        <v>223.60391235351563</v>
      </c>
      <c r="AY31" s="225">
        <v>221.44891357421875</v>
      </c>
      <c r="AZ31" s="225">
        <v>218.91757202148438</v>
      </c>
      <c r="BA31" s="225">
        <v>219.49906921386719</v>
      </c>
      <c r="BB31" s="225">
        <v>227.651123046875</v>
      </c>
      <c r="BC31" s="225">
        <v>221.82237243652344</v>
      </c>
      <c r="BD31" s="225">
        <v>224.18626403808594</v>
      </c>
      <c r="BE31" s="225">
        <v>221.7291259765625</v>
      </c>
      <c r="BF31" s="225">
        <v>217.90065002441406</v>
      </c>
      <c r="BG31" s="225">
        <v>218.74476623535156</v>
      </c>
      <c r="BH31" s="225">
        <v>225.639892578125</v>
      </c>
      <c r="BI31" s="225">
        <v>217.34361267089844</v>
      </c>
      <c r="BJ31" s="225">
        <v>224.12310791015625</v>
      </c>
      <c r="BK31" s="225">
        <v>222.39559936523438</v>
      </c>
      <c r="BL31" s="225">
        <v>221.7918701171875</v>
      </c>
      <c r="BM31" s="225">
        <v>180.28324890136719</v>
      </c>
      <c r="BN31" s="225">
        <v>179.46131896972656</v>
      </c>
      <c r="BO31" s="225">
        <v>279.86044311523438</v>
      </c>
      <c r="BP31" s="225">
        <v>207.05828857421875</v>
      </c>
      <c r="BQ31" s="225">
        <v>229.55245971679688</v>
      </c>
      <c r="BR31" s="225">
        <v>238.12677001953125</v>
      </c>
      <c r="BS31" s="225">
        <v>249.331787109375</v>
      </c>
      <c r="BT31" s="225">
        <v>201.76846313476563</v>
      </c>
      <c r="BU31" s="225">
        <v>224.18879699707031</v>
      </c>
      <c r="BV31" s="225">
        <v>202.90339660644531</v>
      </c>
      <c r="BW31" s="225">
        <v>214.47261047363281</v>
      </c>
      <c r="BX31" s="225">
        <v>221.70814514160156</v>
      </c>
      <c r="BY31" s="225">
        <v>180.39825439453125</v>
      </c>
      <c r="BZ31" s="225">
        <v>179.91151428222656</v>
      </c>
      <c r="CA31" s="225">
        <v>280.0201416015625</v>
      </c>
      <c r="CB31" s="225">
        <v>207.54241943359375</v>
      </c>
      <c r="CC31" s="225">
        <v>229.82406616210938</v>
      </c>
      <c r="CD31" s="225">
        <v>238.10877990722656</v>
      </c>
      <c r="CE31" s="225">
        <v>249.30558776855469</v>
      </c>
      <c r="CF31" s="225">
        <v>201.28572082519531</v>
      </c>
      <c r="CG31" s="225">
        <v>221.93594360351563</v>
      </c>
      <c r="CH31" s="225">
        <v>202.99687194824219</v>
      </c>
      <c r="CI31" s="225">
        <v>214.31755065917969</v>
      </c>
      <c r="CJ31" s="225">
        <v>221.67839050292969</v>
      </c>
      <c r="CK31" s="225">
        <v>180.28968811035156</v>
      </c>
      <c r="CL31" s="225">
        <v>180.79791259765625</v>
      </c>
      <c r="CM31" s="225">
        <v>276.8843994140625</v>
      </c>
      <c r="CN31" s="225">
        <v>207.74435424804688</v>
      </c>
      <c r="CO31" s="225">
        <v>229.15829467773438</v>
      </c>
      <c r="CP31" s="225">
        <v>238.18479919433594</v>
      </c>
      <c r="CQ31" s="225">
        <v>249.35322570800781</v>
      </c>
      <c r="CR31" s="225">
        <v>201.46620178222656</v>
      </c>
      <c r="CS31" s="225">
        <v>221.84535217285156</v>
      </c>
      <c r="CT31" s="225">
        <v>203.0743408203125</v>
      </c>
      <c r="CU31" s="225">
        <v>214.05903625488281</v>
      </c>
      <c r="CV31" s="225">
        <v>221.5469970703125</v>
      </c>
      <c r="CW31" s="225">
        <v>180.54513549804688</v>
      </c>
      <c r="CX31" s="225">
        <v>181.10673522949219</v>
      </c>
      <c r="CY31" s="225">
        <v>276.45947265625</v>
      </c>
      <c r="CZ31" s="225">
        <v>208.08158874511719</v>
      </c>
      <c r="DA31" s="225">
        <v>229.75022888183594</v>
      </c>
      <c r="DB31" s="225">
        <v>237.64627075195313</v>
      </c>
      <c r="DC31" s="225">
        <v>248.69058227539063</v>
      </c>
      <c r="DD31" s="225">
        <v>201.38212585449219</v>
      </c>
      <c r="DE31" s="225">
        <v>221.47488403320313</v>
      </c>
      <c r="DF31" s="225">
        <v>202.82373046875</v>
      </c>
      <c r="DG31" s="225">
        <v>214.22698974609375</v>
      </c>
      <c r="DH31" s="225">
        <v>221.50004577636719</v>
      </c>
      <c r="DI31" s="225">
        <v>180.33001708984375</v>
      </c>
      <c r="DJ31" s="225">
        <v>181.75946044921875</v>
      </c>
      <c r="DK31" s="225">
        <v>274.30838012695313</v>
      </c>
      <c r="DL31" s="225">
        <v>208.13265991210938</v>
      </c>
      <c r="DM31" s="225">
        <v>229.47370910644531</v>
      </c>
      <c r="DN31" s="225">
        <v>237.93191528320313</v>
      </c>
      <c r="DO31" s="225">
        <v>249.34335327148438</v>
      </c>
      <c r="DP31" s="225">
        <v>201.13426208496094</v>
      </c>
      <c r="DQ31" s="225">
        <v>221.22447204589844</v>
      </c>
      <c r="DR31" s="225">
        <v>202.76077270507813</v>
      </c>
      <c r="DS31" s="225">
        <v>214.0379638671875</v>
      </c>
      <c r="DT31" s="225">
        <v>221.24378967285156</v>
      </c>
      <c r="DU31" s="225">
        <v>180.36842346191406</v>
      </c>
      <c r="DV31" s="225">
        <v>181.6051025390625</v>
      </c>
      <c r="DW31" s="225">
        <v>274.2899169921875</v>
      </c>
      <c r="DX31" s="225">
        <v>208.55061340332031</v>
      </c>
      <c r="DY31" s="225">
        <v>229.44610595703125</v>
      </c>
      <c r="DZ31" s="225">
        <v>237.83779907226563</v>
      </c>
      <c r="EA31" s="225">
        <v>248.76289367675781</v>
      </c>
      <c r="EB31" s="225">
        <v>201.54115295410156</v>
      </c>
      <c r="EC31" s="225">
        <v>221.72727966308594</v>
      </c>
      <c r="ED31" s="225">
        <v>202.66281127929688</v>
      </c>
      <c r="EE31" s="225">
        <v>214.00128173828125</v>
      </c>
      <c r="EF31" s="225">
        <v>221.16374206542969</v>
      </c>
      <c r="EG31" s="225">
        <v>180.47541809082031</v>
      </c>
      <c r="EH31" s="225">
        <v>181.85408020019531</v>
      </c>
      <c r="EI31" s="225">
        <v>274.18426513671875</v>
      </c>
      <c r="EJ31" s="225">
        <v>208.41954040527344</v>
      </c>
      <c r="EK31" s="225">
        <v>228.99343872070313</v>
      </c>
      <c r="EL31" s="225">
        <v>237.51736450195313</v>
      </c>
      <c r="EM31" s="225">
        <v>247.98741149902344</v>
      </c>
      <c r="EN31" s="225">
        <v>201.08726501464844</v>
      </c>
      <c r="EO31" s="225">
        <v>220.45158386230469</v>
      </c>
      <c r="EP31" s="225">
        <v>202.57939147949219</v>
      </c>
      <c r="EQ31" s="225">
        <v>213.96873474121094</v>
      </c>
      <c r="ER31" s="225">
        <v>221.11724853515625</v>
      </c>
      <c r="ES31" s="225">
        <v>180.40043640136719</v>
      </c>
      <c r="ET31" s="225">
        <v>182.3411865234375</v>
      </c>
      <c r="EU31" s="225">
        <v>272.26559448242188</v>
      </c>
      <c r="EV31" s="225">
        <v>208.56159973144531</v>
      </c>
      <c r="EW31" s="225">
        <v>228.35966491699219</v>
      </c>
      <c r="EX31" s="225">
        <v>237.65931701660156</v>
      </c>
      <c r="EY31" s="225">
        <v>248.11831665039063</v>
      </c>
      <c r="EZ31" s="225">
        <v>201.09042358398438</v>
      </c>
      <c r="FA31" s="225">
        <v>220.76416015625</v>
      </c>
      <c r="FB31" s="225">
        <v>202.55372619628906</v>
      </c>
      <c r="FC31" s="225">
        <v>214.21951293945313</v>
      </c>
      <c r="FD31" s="225">
        <v>220.96392822265625</v>
      </c>
      <c r="FE31" s="225">
        <v>180.501953125</v>
      </c>
      <c r="FF31" s="225">
        <v>182.83493041992188</v>
      </c>
      <c r="FG31" s="225">
        <v>271.45877075195313</v>
      </c>
      <c r="FH31" s="225">
        <v>208.69975280761719</v>
      </c>
      <c r="FI31" s="225">
        <v>228.32260131835938</v>
      </c>
      <c r="FJ31" s="225">
        <v>237.65179443359375</v>
      </c>
      <c r="FK31" s="225">
        <v>248.22569274902344</v>
      </c>
      <c r="FL31" s="225">
        <v>200.85427856445313</v>
      </c>
      <c r="FM31" s="225">
        <v>220.24383544921875</v>
      </c>
      <c r="FN31" s="225">
        <v>202.463134765625</v>
      </c>
      <c r="FO31" s="225">
        <v>213.85296630859375</v>
      </c>
      <c r="FP31" s="225">
        <v>220.90733337402344</v>
      </c>
      <c r="FQ31" s="225">
        <v>180.58415222167969</v>
      </c>
      <c r="FR31" s="225">
        <v>182.88493347167969</v>
      </c>
      <c r="FS31" s="225">
        <v>270.51351928710938</v>
      </c>
      <c r="FT31" s="225">
        <v>208.90771484375</v>
      </c>
      <c r="FU31" s="225">
        <v>227.70443725585938</v>
      </c>
      <c r="FV31" s="225">
        <v>237.11039733886719</v>
      </c>
      <c r="FW31" s="225">
        <v>246.94792175292969</v>
      </c>
      <c r="FX31" s="225">
        <v>200.54595947265625</v>
      </c>
      <c r="FY31" s="225">
        <v>221.48762512207031</v>
      </c>
      <c r="FZ31" s="225">
        <v>202.08598327636719</v>
      </c>
      <c r="GA31" s="225">
        <v>213.70570373535156</v>
      </c>
      <c r="GB31" s="225">
        <v>219.85122680664063</v>
      </c>
      <c r="GC31" s="225">
        <v>219.82286071777344</v>
      </c>
      <c r="GD31" s="225">
        <v>220.84989929199219</v>
      </c>
      <c r="GE31" s="225">
        <v>219.56045532226563</v>
      </c>
      <c r="GF31" s="225">
        <v>220.341064453125</v>
      </c>
      <c r="GG31" s="225">
        <v>220.09629821777344</v>
      </c>
      <c r="GH31" s="225">
        <v>220.35688781738281</v>
      </c>
      <c r="GI31" s="225">
        <v>219.78999328613281</v>
      </c>
      <c r="GJ31" s="225">
        <v>219.92849731445313</v>
      </c>
      <c r="GK31" s="225">
        <v>218.98313903808594</v>
      </c>
      <c r="GL31" s="225">
        <v>221.33665466308594</v>
      </c>
      <c r="GM31" s="225">
        <v>180.44227600097656</v>
      </c>
      <c r="GN31" s="225">
        <v>181.72085571289063</v>
      </c>
      <c r="GO31" s="225">
        <v>273.97158813476563</v>
      </c>
      <c r="GP31" s="225">
        <v>208.441650390625</v>
      </c>
      <c r="GQ31" s="225">
        <v>228.6793212890625</v>
      </c>
      <c r="GR31" s="225">
        <v>237.635009765625</v>
      </c>
      <c r="GS31" s="225">
        <v>248.40646362304688</v>
      </c>
      <c r="GT31" s="225">
        <v>201.0653076171875</v>
      </c>
      <c r="GU31" s="225">
        <v>221.166015625</v>
      </c>
      <c r="GV31" s="225">
        <v>202.53407287597656</v>
      </c>
      <c r="GW31" s="225">
        <v>213.99734497070313</v>
      </c>
      <c r="GX31" s="225">
        <v>219.86344909667969</v>
      </c>
      <c r="GY31" s="225">
        <v>219.86343383789063</v>
      </c>
    </row>
    <row r="32" spans="1:207" x14ac:dyDescent="0.25">
      <c r="A32" s="226">
        <v>43617</v>
      </c>
      <c r="B32" s="225">
        <v>6</v>
      </c>
      <c r="C32" s="225">
        <v>2019</v>
      </c>
      <c r="D32" s="225">
        <v>225.38778686523438</v>
      </c>
      <c r="E32" s="225">
        <v>223.61442565917969</v>
      </c>
      <c r="F32" s="225">
        <v>229.80722045898438</v>
      </c>
      <c r="G32" s="225">
        <v>226.09422302246094</v>
      </c>
      <c r="H32" s="225">
        <v>227.07954406738281</v>
      </c>
      <c r="I32" s="225">
        <v>226.12596130371094</v>
      </c>
      <c r="J32" s="225">
        <v>223.93804931640625</v>
      </c>
      <c r="K32" s="225">
        <v>225.34652709960938</v>
      </c>
      <c r="L32" s="225">
        <v>230.50418090820313</v>
      </c>
      <c r="M32" s="225">
        <v>225.70376586914063</v>
      </c>
      <c r="N32" s="225">
        <v>227.45774841308594</v>
      </c>
      <c r="O32" s="225">
        <v>224.31402587890625</v>
      </c>
      <c r="P32" s="225">
        <v>225.62138366699219</v>
      </c>
      <c r="Q32" s="225">
        <v>225.92433166503906</v>
      </c>
      <c r="R32" s="225">
        <v>231.32943725585938</v>
      </c>
      <c r="S32" s="225">
        <v>227.92720031738281</v>
      </c>
      <c r="T32" s="225">
        <v>228.32939147949219</v>
      </c>
      <c r="U32" s="225">
        <v>226.099853515625</v>
      </c>
      <c r="V32" s="225">
        <v>223.87590026855469</v>
      </c>
      <c r="W32" s="225">
        <v>223.86099243164063</v>
      </c>
      <c r="X32" s="225">
        <v>232.85842895507813</v>
      </c>
      <c r="Y32" s="225">
        <v>225.794921875</v>
      </c>
      <c r="Z32" s="225">
        <v>230.11341857910156</v>
      </c>
      <c r="AA32" s="225">
        <v>227.75886535644531</v>
      </c>
      <c r="AB32" s="225">
        <v>225.01220703125</v>
      </c>
      <c r="AC32" s="225">
        <v>225.73236083984375</v>
      </c>
      <c r="AD32" s="225">
        <v>232.02861022949219</v>
      </c>
      <c r="AE32" s="225">
        <v>228.21917724609375</v>
      </c>
      <c r="AF32" s="225">
        <v>228.72125244140625</v>
      </c>
      <c r="AG32" s="225">
        <v>227.4014892578125</v>
      </c>
      <c r="AH32" s="225">
        <v>225.0618896484375</v>
      </c>
      <c r="AI32" s="225">
        <v>225.61045837402344</v>
      </c>
      <c r="AJ32" s="225">
        <v>231.88627624511719</v>
      </c>
      <c r="AK32" s="225">
        <v>225.21380615234375</v>
      </c>
      <c r="AL32" s="225">
        <v>229.5423583984375</v>
      </c>
      <c r="AM32" s="225">
        <v>225.390625</v>
      </c>
      <c r="AN32" s="225">
        <v>224.42448425292969</v>
      </c>
      <c r="AO32" s="225">
        <v>226.79034423828125</v>
      </c>
      <c r="AP32" s="225">
        <v>231.75125122070313</v>
      </c>
      <c r="AQ32" s="225">
        <v>228.53707885742188</v>
      </c>
      <c r="AR32" s="225">
        <v>229.56985473632813</v>
      </c>
      <c r="AS32" s="225">
        <v>226.01638793945313</v>
      </c>
      <c r="AT32" s="225">
        <v>224.79495239257813</v>
      </c>
      <c r="AU32" s="225">
        <v>224.94834899902344</v>
      </c>
      <c r="AV32" s="225">
        <v>232.93511962890625</v>
      </c>
      <c r="AW32" s="225">
        <v>226.15788269042969</v>
      </c>
      <c r="AX32" s="225">
        <v>229.3724365234375</v>
      </c>
      <c r="AY32" s="225">
        <v>227.66554260253906</v>
      </c>
      <c r="AZ32" s="225">
        <v>224.63597106933594</v>
      </c>
      <c r="BA32" s="225">
        <v>225.69058227539063</v>
      </c>
      <c r="BB32" s="225">
        <v>233.93728637695313</v>
      </c>
      <c r="BC32" s="225">
        <v>228.32188415527344</v>
      </c>
      <c r="BD32" s="225">
        <v>230.08937072753906</v>
      </c>
      <c r="BE32" s="225">
        <v>227.87355041503906</v>
      </c>
      <c r="BF32" s="225">
        <v>223.54862976074219</v>
      </c>
      <c r="BG32" s="225">
        <v>225.04524230957031</v>
      </c>
      <c r="BH32" s="225">
        <v>232.03872680664063</v>
      </c>
      <c r="BI32" s="225">
        <v>223.55699157714844</v>
      </c>
      <c r="BJ32" s="225">
        <v>229.86373901367188</v>
      </c>
      <c r="BK32" s="225">
        <v>228.66375732421875</v>
      </c>
      <c r="BL32" s="225">
        <v>227.29267883300781</v>
      </c>
      <c r="BM32" s="225">
        <v>185.15081787109375</v>
      </c>
      <c r="BN32" s="225">
        <v>183.43031311035156</v>
      </c>
      <c r="BO32" s="225">
        <v>287.7977294921875</v>
      </c>
      <c r="BP32" s="225">
        <v>214.17245483398438</v>
      </c>
      <c r="BQ32" s="225">
        <v>238.34831237792969</v>
      </c>
      <c r="BR32" s="225">
        <v>241.52008056640625</v>
      </c>
      <c r="BS32" s="225">
        <v>266.42025756835938</v>
      </c>
      <c r="BT32" s="225">
        <v>209.61930847167969</v>
      </c>
      <c r="BU32" s="225">
        <v>227.89241027832031</v>
      </c>
      <c r="BV32" s="225">
        <v>208.45726013183594</v>
      </c>
      <c r="BW32" s="225">
        <v>219.37091064453125</v>
      </c>
      <c r="BX32" s="225">
        <v>227.23210144042969</v>
      </c>
      <c r="BY32" s="225">
        <v>185.30378723144531</v>
      </c>
      <c r="BZ32" s="225">
        <v>183.82275390625</v>
      </c>
      <c r="CA32" s="225">
        <v>287.8408203125</v>
      </c>
      <c r="CB32" s="225">
        <v>214.66081237792969</v>
      </c>
      <c r="CC32" s="225">
        <v>238.60829162597656</v>
      </c>
      <c r="CD32" s="225">
        <v>241.42352294921875</v>
      </c>
      <c r="CE32" s="225">
        <v>266.45892333984375</v>
      </c>
      <c r="CF32" s="225">
        <v>208.92808532714844</v>
      </c>
      <c r="CG32" s="225">
        <v>225.39190673828125</v>
      </c>
      <c r="CH32" s="225">
        <v>208.55903625488281</v>
      </c>
      <c r="CI32" s="225">
        <v>219.10366821289063</v>
      </c>
      <c r="CJ32" s="225">
        <v>227.22895812988281</v>
      </c>
      <c r="CK32" s="225">
        <v>185.19447326660156</v>
      </c>
      <c r="CL32" s="225">
        <v>184.55857849121094</v>
      </c>
      <c r="CM32" s="225">
        <v>284.46954345703125</v>
      </c>
      <c r="CN32" s="225">
        <v>214.83992004394531</v>
      </c>
      <c r="CO32" s="225">
        <v>237.57240295410156</v>
      </c>
      <c r="CP32" s="225">
        <v>241.57527160644531</v>
      </c>
      <c r="CQ32" s="225">
        <v>266.7786865234375</v>
      </c>
      <c r="CR32" s="225">
        <v>209.07757568359375</v>
      </c>
      <c r="CS32" s="225">
        <v>225.83944702148438</v>
      </c>
      <c r="CT32" s="225">
        <v>208.56317138671875</v>
      </c>
      <c r="CU32" s="225">
        <v>218.71047973632813</v>
      </c>
      <c r="CV32" s="225">
        <v>227.13449096679688</v>
      </c>
      <c r="CW32" s="225">
        <v>185.450927734375</v>
      </c>
      <c r="CX32" s="225">
        <v>184.84548950195313</v>
      </c>
      <c r="CY32" s="225">
        <v>284.01904296875</v>
      </c>
      <c r="CZ32" s="225">
        <v>215.17347717285156</v>
      </c>
      <c r="DA32" s="225">
        <v>238.39462280273438</v>
      </c>
      <c r="DB32" s="225">
        <v>241.18832397460938</v>
      </c>
      <c r="DC32" s="225">
        <v>266.20233154296875</v>
      </c>
      <c r="DD32" s="225">
        <v>208.96257019042969</v>
      </c>
      <c r="DE32" s="225">
        <v>225.37191772460938</v>
      </c>
      <c r="DF32" s="225">
        <v>208.07646179199219</v>
      </c>
      <c r="DG32" s="225">
        <v>218.8455810546875</v>
      </c>
      <c r="DH32" s="225">
        <v>227.09092712402344</v>
      </c>
      <c r="DI32" s="225">
        <v>185.20547485351563</v>
      </c>
      <c r="DJ32" s="225">
        <v>185.47413635253906</v>
      </c>
      <c r="DK32" s="225">
        <v>281.70913696289063</v>
      </c>
      <c r="DL32" s="225">
        <v>215.23019409179688</v>
      </c>
      <c r="DM32" s="225">
        <v>237.94975280761719</v>
      </c>
      <c r="DN32" s="225">
        <v>241.38694763183594</v>
      </c>
      <c r="DO32" s="225">
        <v>267.00369262695313</v>
      </c>
      <c r="DP32" s="225">
        <v>208.7037353515625</v>
      </c>
      <c r="DQ32" s="225">
        <v>225.03804016113281</v>
      </c>
      <c r="DR32" s="225">
        <v>207.97990417480469</v>
      </c>
      <c r="DS32" s="225">
        <v>218.7298583984375</v>
      </c>
      <c r="DT32" s="225">
        <v>226.86297607421875</v>
      </c>
      <c r="DU32" s="225">
        <v>185.26144409179688</v>
      </c>
      <c r="DV32" s="225">
        <v>185.26976013183594</v>
      </c>
      <c r="DW32" s="225">
        <v>281.67266845703125</v>
      </c>
      <c r="DX32" s="225">
        <v>215.69514465332031</v>
      </c>
      <c r="DY32" s="225">
        <v>237.95162963867188</v>
      </c>
      <c r="DZ32" s="225">
        <v>241.36495971679688</v>
      </c>
      <c r="EA32" s="225">
        <v>266.42581176757813</v>
      </c>
      <c r="EB32" s="225">
        <v>209.11146545410156</v>
      </c>
      <c r="EC32" s="225">
        <v>225.874755859375</v>
      </c>
      <c r="ED32" s="225">
        <v>207.86012268066406</v>
      </c>
      <c r="EE32" s="225">
        <v>218.49649047851563</v>
      </c>
      <c r="EF32" s="225">
        <v>226.80305480957031</v>
      </c>
      <c r="EG32" s="225">
        <v>185.38389587402344</v>
      </c>
      <c r="EH32" s="225">
        <v>185.41867065429688</v>
      </c>
      <c r="EI32" s="225">
        <v>281.5634765625</v>
      </c>
      <c r="EJ32" s="225">
        <v>215.50991821289063</v>
      </c>
      <c r="EK32" s="225">
        <v>237.20014953613281</v>
      </c>
      <c r="EL32" s="225">
        <v>241.20594787597656</v>
      </c>
      <c r="EM32" s="225">
        <v>265.58132934570313</v>
      </c>
      <c r="EN32" s="225">
        <v>208.47183227539063</v>
      </c>
      <c r="EO32" s="225">
        <v>224.40647888183594</v>
      </c>
      <c r="EP32" s="225">
        <v>207.66748046875</v>
      </c>
      <c r="EQ32" s="225">
        <v>218.51185607910156</v>
      </c>
      <c r="ER32" s="225">
        <v>226.78196716308594</v>
      </c>
      <c r="ES32" s="225">
        <v>185.28016662597656</v>
      </c>
      <c r="ET32" s="225">
        <v>185.83842468261719</v>
      </c>
      <c r="EU32" s="225">
        <v>279.56307983398438</v>
      </c>
      <c r="EV32" s="225">
        <v>215.7265625</v>
      </c>
      <c r="EW32" s="225">
        <v>236.17051696777344</v>
      </c>
      <c r="EX32" s="225">
        <v>241.34663391113281</v>
      </c>
      <c r="EY32" s="225">
        <v>265.76678466796875</v>
      </c>
      <c r="EZ32" s="225">
        <v>208.49687194824219</v>
      </c>
      <c r="FA32" s="225">
        <v>224.7333984375</v>
      </c>
      <c r="FB32" s="225">
        <v>207.57559204101563</v>
      </c>
      <c r="FC32" s="225">
        <v>218.69679260253906</v>
      </c>
      <c r="FD32" s="225">
        <v>226.65655517578125</v>
      </c>
      <c r="FE32" s="225">
        <v>185.39027404785156</v>
      </c>
      <c r="FF32" s="225">
        <v>186.29261779785156</v>
      </c>
      <c r="FG32" s="225">
        <v>278.70718383789063</v>
      </c>
      <c r="FH32" s="225">
        <v>215.85716247558594</v>
      </c>
      <c r="FI32" s="225">
        <v>236.04588317871094</v>
      </c>
      <c r="FJ32" s="225">
        <v>241.33706665039063</v>
      </c>
      <c r="FK32" s="225">
        <v>266.00485229492188</v>
      </c>
      <c r="FL32" s="225">
        <v>208.18060302734375</v>
      </c>
      <c r="FM32" s="225">
        <v>224.42120361328125</v>
      </c>
      <c r="FN32" s="225">
        <v>207.47927856445313</v>
      </c>
      <c r="FO32" s="225">
        <v>218.13824462890625</v>
      </c>
      <c r="FP32" s="225">
        <v>226.65328979492188</v>
      </c>
      <c r="FQ32" s="225">
        <v>185.51454162597656</v>
      </c>
      <c r="FR32" s="225">
        <v>186.1676025390625</v>
      </c>
      <c r="FS32" s="225">
        <v>277.70965576171875</v>
      </c>
      <c r="FT32" s="225">
        <v>216.05117797851563</v>
      </c>
      <c r="FU32" s="225">
        <v>235.12551879882813</v>
      </c>
      <c r="FV32" s="225">
        <v>240.98036193847656</v>
      </c>
      <c r="FW32" s="225">
        <v>264.886962890625</v>
      </c>
      <c r="FX32" s="225">
        <v>207.74703979492188</v>
      </c>
      <c r="FY32" s="225">
        <v>225.67828369140625</v>
      </c>
      <c r="FZ32" s="225">
        <v>206.89715576171875</v>
      </c>
      <c r="GA32" s="225">
        <v>217.84664916992188</v>
      </c>
      <c r="GB32" s="225">
        <v>225.84820556640625</v>
      </c>
      <c r="GC32" s="225">
        <v>225.83303833007813</v>
      </c>
      <c r="GD32" s="225">
        <v>226.86866760253906</v>
      </c>
      <c r="GE32" s="225">
        <v>225.54060363769531</v>
      </c>
      <c r="GF32" s="225">
        <v>226.39353942871094</v>
      </c>
      <c r="GG32" s="225">
        <v>226.13264465332031</v>
      </c>
      <c r="GH32" s="225">
        <v>226.33709716796875</v>
      </c>
      <c r="GI32" s="225">
        <v>225.73184204101563</v>
      </c>
      <c r="GJ32" s="225">
        <v>225.88783264160156</v>
      </c>
      <c r="GK32" s="225">
        <v>224.8966064453125</v>
      </c>
      <c r="GL32" s="225">
        <v>226.95413208007813</v>
      </c>
      <c r="GM32" s="225">
        <v>185.34124755859375</v>
      </c>
      <c r="GN32" s="225">
        <v>185.32411193847656</v>
      </c>
      <c r="GO32" s="225">
        <v>281.378662109375</v>
      </c>
      <c r="GP32" s="225">
        <v>215.57330322265625</v>
      </c>
      <c r="GQ32" s="225">
        <v>236.69615173339844</v>
      </c>
      <c r="GR32" s="225">
        <v>241.26913452148438</v>
      </c>
      <c r="GS32" s="225">
        <v>266.02352905273438</v>
      </c>
      <c r="GT32" s="225">
        <v>208.49900817871094</v>
      </c>
      <c r="GU32" s="225">
        <v>225.20060729980469</v>
      </c>
      <c r="GV32" s="225">
        <v>207.62602233886719</v>
      </c>
      <c r="GW32" s="225">
        <v>218.4544677734375</v>
      </c>
      <c r="GX32" s="225">
        <v>225.84109497070313</v>
      </c>
      <c r="GY32" s="225">
        <v>225.84107971191406</v>
      </c>
    </row>
    <row r="33" spans="1:207" x14ac:dyDescent="0.25">
      <c r="A33" s="226">
        <v>43647</v>
      </c>
      <c r="B33" s="225">
        <v>7</v>
      </c>
      <c r="C33" s="225">
        <v>2019</v>
      </c>
      <c r="D33" s="225">
        <v>230.154541015625</v>
      </c>
      <c r="E33" s="225">
        <v>228.2989501953125</v>
      </c>
      <c r="F33" s="225">
        <v>234.02998352050781</v>
      </c>
      <c r="G33" s="225">
        <v>230.19331359863281</v>
      </c>
      <c r="H33" s="225">
        <v>232.85124206542969</v>
      </c>
      <c r="I33" s="225">
        <v>231.69418334960938</v>
      </c>
      <c r="J33" s="225">
        <v>228.69654846191406</v>
      </c>
      <c r="K33" s="225">
        <v>230.20172119140625</v>
      </c>
      <c r="L33" s="225">
        <v>234.83052062988281</v>
      </c>
      <c r="M33" s="225">
        <v>229.83866882324219</v>
      </c>
      <c r="N33" s="225">
        <v>233.37672424316406</v>
      </c>
      <c r="O33" s="225">
        <v>230.02116394042969</v>
      </c>
      <c r="P33" s="225">
        <v>230.4039306640625</v>
      </c>
      <c r="Q33" s="225">
        <v>230.70504760742188</v>
      </c>
      <c r="R33" s="225">
        <v>235.82220458984375</v>
      </c>
      <c r="S33" s="225">
        <v>232.00218200683594</v>
      </c>
      <c r="T33" s="225">
        <v>234.51011657714844</v>
      </c>
      <c r="U33" s="225">
        <v>231.78866577148438</v>
      </c>
      <c r="V33" s="225">
        <v>228.42741394042969</v>
      </c>
      <c r="W33" s="225">
        <v>228.63058471679688</v>
      </c>
      <c r="X33" s="225">
        <v>237.52223205566406</v>
      </c>
      <c r="Y33" s="225">
        <v>230.03822326660156</v>
      </c>
      <c r="Z33" s="225">
        <v>236.51704406738281</v>
      </c>
      <c r="AA33" s="225">
        <v>233.48741149902344</v>
      </c>
      <c r="AB33" s="225">
        <v>229.82369995117188</v>
      </c>
      <c r="AC33" s="225">
        <v>230.70625305175781</v>
      </c>
      <c r="AD33" s="225">
        <v>236.811767578125</v>
      </c>
      <c r="AE33" s="225">
        <v>232.34828186035156</v>
      </c>
      <c r="AF33" s="225">
        <v>234.92633056640625</v>
      </c>
      <c r="AG33" s="225">
        <v>233.12643432617188</v>
      </c>
      <c r="AH33" s="225">
        <v>229.82496643066406</v>
      </c>
      <c r="AI33" s="225">
        <v>230.59214782714844</v>
      </c>
      <c r="AJ33" s="225">
        <v>236.64260864257813</v>
      </c>
      <c r="AK33" s="225">
        <v>229.28640747070313</v>
      </c>
      <c r="AL33" s="225">
        <v>235.97752380371094</v>
      </c>
      <c r="AM33" s="225">
        <v>231.15888977050781</v>
      </c>
      <c r="AN33" s="225">
        <v>229.09272766113281</v>
      </c>
      <c r="AO33" s="225">
        <v>231.86801147460938</v>
      </c>
      <c r="AP33" s="225">
        <v>236.59901428222656</v>
      </c>
      <c r="AQ33" s="225">
        <v>232.76094055175781</v>
      </c>
      <c r="AR33" s="225">
        <v>236.31307983398438</v>
      </c>
      <c r="AS33" s="225">
        <v>231.67007446289063</v>
      </c>
      <c r="AT33" s="225">
        <v>229.642822265625</v>
      </c>
      <c r="AU33" s="225">
        <v>229.89665222167969</v>
      </c>
      <c r="AV33" s="225">
        <v>237.93484497070313</v>
      </c>
      <c r="AW33" s="225">
        <v>230.30169677734375</v>
      </c>
      <c r="AX33" s="225">
        <v>236.26573181152344</v>
      </c>
      <c r="AY33" s="225">
        <v>233.56564331054688</v>
      </c>
      <c r="AZ33" s="225">
        <v>229.64036560058594</v>
      </c>
      <c r="BA33" s="225">
        <v>230.79573059082031</v>
      </c>
      <c r="BB33" s="225">
        <v>239.01004028320313</v>
      </c>
      <c r="BC33" s="225">
        <v>232.46783447265625</v>
      </c>
      <c r="BD33" s="225">
        <v>237.24409484863281</v>
      </c>
      <c r="BE33" s="225">
        <v>233.65679931640625</v>
      </c>
      <c r="BF33" s="225">
        <v>228.54525756835938</v>
      </c>
      <c r="BG33" s="225">
        <v>230.26495361328125</v>
      </c>
      <c r="BH33" s="225">
        <v>237.19892883300781</v>
      </c>
      <c r="BI33" s="225">
        <v>227.65077209472656</v>
      </c>
      <c r="BJ33" s="225">
        <v>237.02276611328125</v>
      </c>
      <c r="BK33" s="225">
        <v>234.60569763183594</v>
      </c>
      <c r="BL33" s="225">
        <v>231.99430847167969</v>
      </c>
      <c r="BM33" s="225">
        <v>186.63604736328125</v>
      </c>
      <c r="BN33" s="225">
        <v>184.46357727050781</v>
      </c>
      <c r="BO33" s="225">
        <v>293.66845703125</v>
      </c>
      <c r="BP33" s="225">
        <v>219.544189453125</v>
      </c>
      <c r="BQ33" s="225">
        <v>248.04756164550781</v>
      </c>
      <c r="BR33" s="225">
        <v>244.993408203125</v>
      </c>
      <c r="BS33" s="225">
        <v>267.10845947265625</v>
      </c>
      <c r="BT33" s="225">
        <v>217.39112854003906</v>
      </c>
      <c r="BU33" s="225">
        <v>232.97990417480469</v>
      </c>
      <c r="BV33" s="225">
        <v>214.82357788085938</v>
      </c>
      <c r="BW33" s="225">
        <v>225.29502868652344</v>
      </c>
      <c r="BX33" s="225">
        <v>232.02607727050781</v>
      </c>
      <c r="BY33" s="225">
        <v>186.88156127929688</v>
      </c>
      <c r="BZ33" s="225">
        <v>184.88565063476563</v>
      </c>
      <c r="CA33" s="225">
        <v>293.85916137695313</v>
      </c>
      <c r="CB33" s="225">
        <v>220.09664916992188</v>
      </c>
      <c r="CC33" s="225">
        <v>248.46672058105469</v>
      </c>
      <c r="CD33" s="225">
        <v>245.076904296875</v>
      </c>
      <c r="CE33" s="225">
        <v>267.14303588867188</v>
      </c>
      <c r="CF33" s="225">
        <v>216.80255126953125</v>
      </c>
      <c r="CG33" s="225">
        <v>230.127197265625</v>
      </c>
      <c r="CH33" s="225">
        <v>215.092529296875</v>
      </c>
      <c r="CI33" s="225">
        <v>225.05654907226563</v>
      </c>
      <c r="CJ33" s="225">
        <v>232.10513305664063</v>
      </c>
      <c r="CK33" s="225">
        <v>186.66679382324219</v>
      </c>
      <c r="CL33" s="225">
        <v>185.43081665039063</v>
      </c>
      <c r="CM33" s="225">
        <v>290.60629272460938</v>
      </c>
      <c r="CN33" s="225">
        <v>220.27384948730469</v>
      </c>
      <c r="CO33" s="225">
        <v>247.2537841796875</v>
      </c>
      <c r="CP33" s="225">
        <v>245.13739013671875</v>
      </c>
      <c r="CQ33" s="225">
        <v>267.3994140625</v>
      </c>
      <c r="CR33" s="225">
        <v>217.06263732910156</v>
      </c>
      <c r="CS33" s="225">
        <v>230.63047790527344</v>
      </c>
      <c r="CT33" s="225">
        <v>215.09091186523438</v>
      </c>
      <c r="CU33" s="225">
        <v>224.59864807128906</v>
      </c>
      <c r="CV33" s="225">
        <v>232.09065246582031</v>
      </c>
      <c r="CW33" s="225">
        <v>187.11210632324219</v>
      </c>
      <c r="CX33" s="225">
        <v>185.68052673339844</v>
      </c>
      <c r="CY33" s="225">
        <v>290.29791259765625</v>
      </c>
      <c r="CZ33" s="225">
        <v>220.619140625</v>
      </c>
      <c r="DA33" s="225">
        <v>248.19692993164063</v>
      </c>
      <c r="DB33" s="225">
        <v>244.44024658203125</v>
      </c>
      <c r="DC33" s="225">
        <v>266.85833740234375</v>
      </c>
      <c r="DD33" s="225">
        <v>216.96763610839844</v>
      </c>
      <c r="DE33" s="225">
        <v>230.13356018066406</v>
      </c>
      <c r="DF33" s="225">
        <v>214.39199829101563</v>
      </c>
      <c r="DG33" s="225">
        <v>224.73902893066406</v>
      </c>
      <c r="DH33" s="225">
        <v>232.11032104492188</v>
      </c>
      <c r="DI33" s="225">
        <v>186.68391418457031</v>
      </c>
      <c r="DJ33" s="225">
        <v>186.11483764648438</v>
      </c>
      <c r="DK33" s="225">
        <v>287.9234619140625</v>
      </c>
      <c r="DL33" s="225">
        <v>220.70199584960938</v>
      </c>
      <c r="DM33" s="225">
        <v>247.88490295410156</v>
      </c>
      <c r="DN33" s="225">
        <v>244.814208984375</v>
      </c>
      <c r="DO33" s="225">
        <v>267.57037353515625</v>
      </c>
      <c r="DP33" s="225">
        <v>216.76327514648438</v>
      </c>
      <c r="DQ33" s="225">
        <v>229.71156311035156</v>
      </c>
      <c r="DR33" s="225">
        <v>214.12127685546875</v>
      </c>
      <c r="DS33" s="225">
        <v>224.5538330078125</v>
      </c>
      <c r="DT33" s="225">
        <v>231.92375183105469</v>
      </c>
      <c r="DU33" s="225">
        <v>186.75624084472656</v>
      </c>
      <c r="DV33" s="225">
        <v>186.07719421386719</v>
      </c>
      <c r="DW33" s="225">
        <v>287.91342163085938</v>
      </c>
      <c r="DX33" s="225">
        <v>221.20011901855469</v>
      </c>
      <c r="DY33" s="225">
        <v>247.80113220214844</v>
      </c>
      <c r="DZ33" s="225">
        <v>244.69705200195313</v>
      </c>
      <c r="EA33" s="225">
        <v>267.05276489257813</v>
      </c>
      <c r="EB33" s="225">
        <v>217.15757751464844</v>
      </c>
      <c r="EC33" s="225">
        <v>230.74981689453125</v>
      </c>
      <c r="ED33" s="225">
        <v>214.0291748046875</v>
      </c>
      <c r="EE33" s="225">
        <v>224.37481689453125</v>
      </c>
      <c r="EF33" s="225">
        <v>231.89421081542969</v>
      </c>
      <c r="EG33" s="225">
        <v>186.93247985839844</v>
      </c>
      <c r="EH33" s="225">
        <v>186.27885437011719</v>
      </c>
      <c r="EI33" s="225">
        <v>287.79818725585938</v>
      </c>
      <c r="EJ33" s="225">
        <v>220.95820617675781</v>
      </c>
      <c r="EK33" s="225">
        <v>246.99560546875</v>
      </c>
      <c r="EL33" s="225">
        <v>244.15824890136719</v>
      </c>
      <c r="EM33" s="225">
        <v>266.29254150390625</v>
      </c>
      <c r="EN33" s="225">
        <v>216.55917358398438</v>
      </c>
      <c r="EO33" s="225">
        <v>229.13038635253906</v>
      </c>
      <c r="EP33" s="225">
        <v>213.86692810058594</v>
      </c>
      <c r="EQ33" s="225">
        <v>224.40519714355469</v>
      </c>
      <c r="ER33" s="225">
        <v>231.95074462890625</v>
      </c>
      <c r="ES33" s="225">
        <v>186.79966735839844</v>
      </c>
      <c r="ET33" s="225">
        <v>186.5660400390625</v>
      </c>
      <c r="EU33" s="225">
        <v>285.84063720703125</v>
      </c>
      <c r="EV33" s="225">
        <v>221.24946594238281</v>
      </c>
      <c r="EW33" s="225">
        <v>245.79806518554688</v>
      </c>
      <c r="EX33" s="225">
        <v>244.35072326660156</v>
      </c>
      <c r="EY33" s="225">
        <v>266.45135498046875</v>
      </c>
      <c r="EZ33" s="225">
        <v>216.58941650390625</v>
      </c>
      <c r="FA33" s="225">
        <v>229.51811218261719</v>
      </c>
      <c r="FB33" s="225">
        <v>213.73521423339844</v>
      </c>
      <c r="FC33" s="225">
        <v>224.57659912109375</v>
      </c>
      <c r="FD33" s="225">
        <v>231.89100646972656</v>
      </c>
      <c r="FE33" s="225">
        <v>186.9554443359375</v>
      </c>
      <c r="FF33" s="225">
        <v>187.02679443359375</v>
      </c>
      <c r="FG33" s="225">
        <v>284.90802001953125</v>
      </c>
      <c r="FH33" s="225">
        <v>221.299560546875</v>
      </c>
      <c r="FI33" s="225">
        <v>245.77967834472656</v>
      </c>
      <c r="FJ33" s="225">
        <v>244.27796936035156</v>
      </c>
      <c r="FK33" s="225">
        <v>266.66180419921875</v>
      </c>
      <c r="FL33" s="225">
        <v>216.30947875976563</v>
      </c>
      <c r="FM33" s="225">
        <v>229.1893310546875</v>
      </c>
      <c r="FN33" s="225">
        <v>213.42588806152344</v>
      </c>
      <c r="FO33" s="225">
        <v>224.04872131347656</v>
      </c>
      <c r="FP33" s="225">
        <v>231.94796752929688</v>
      </c>
      <c r="FQ33" s="225">
        <v>187.14790344238281</v>
      </c>
      <c r="FR33" s="225">
        <v>186.95719909667969</v>
      </c>
      <c r="FS33" s="225">
        <v>284.02316284179688</v>
      </c>
      <c r="FT33" s="225">
        <v>221.45808410644531</v>
      </c>
      <c r="FU33" s="225">
        <v>244.63957214355469</v>
      </c>
      <c r="FV33" s="225">
        <v>243.477294921875</v>
      </c>
      <c r="FW33" s="225">
        <v>265.63177490234375</v>
      </c>
      <c r="FX33" s="225">
        <v>215.86837768554688</v>
      </c>
      <c r="FY33" s="225">
        <v>230.57408142089844</v>
      </c>
      <c r="FZ33" s="225">
        <v>212.84716796875</v>
      </c>
      <c r="GA33" s="225">
        <v>223.81898498535156</v>
      </c>
      <c r="GB33" s="225">
        <v>230.50640869140625</v>
      </c>
      <c r="GC33" s="225">
        <v>230.62301635742188</v>
      </c>
      <c r="GD33" s="225">
        <v>231.70452880859375</v>
      </c>
      <c r="GE33" s="225">
        <v>230.36161804199219</v>
      </c>
      <c r="GF33" s="225">
        <v>231.36354064941406</v>
      </c>
      <c r="GG33" s="225">
        <v>231.11885070800781</v>
      </c>
      <c r="GH33" s="225">
        <v>231.34255981445313</v>
      </c>
      <c r="GI33" s="225">
        <v>230.79081726074219</v>
      </c>
      <c r="GJ33" s="225">
        <v>231.05339050292969</v>
      </c>
      <c r="GK33" s="225">
        <v>230.10809326171875</v>
      </c>
      <c r="GL33" s="225">
        <v>231.98847961425781</v>
      </c>
      <c r="GM33" s="225">
        <v>186.89627075195313</v>
      </c>
      <c r="GN33" s="225">
        <v>186.14247131347656</v>
      </c>
      <c r="GO33" s="225">
        <v>287.5888671875</v>
      </c>
      <c r="GP33" s="225">
        <v>221.02084350585938</v>
      </c>
      <c r="GQ33" s="225">
        <v>246.4029541015625</v>
      </c>
      <c r="GR33" s="225">
        <v>244.31694030761719</v>
      </c>
      <c r="GS33" s="225">
        <v>266.69223022460938</v>
      </c>
      <c r="GT33" s="225">
        <v>216.55491638183594</v>
      </c>
      <c r="GU33" s="225">
        <v>230.00691223144531</v>
      </c>
      <c r="GV33" s="225">
        <v>213.75851440429688</v>
      </c>
      <c r="GW33" s="225">
        <v>224.36360168457031</v>
      </c>
      <c r="GX33" s="225">
        <v>230.84716796875</v>
      </c>
      <c r="GY33" s="225">
        <v>230.84715270996094</v>
      </c>
    </row>
    <row r="34" spans="1:207" x14ac:dyDescent="0.25">
      <c r="A34" s="226">
        <v>43678</v>
      </c>
      <c r="B34" s="225">
        <v>8</v>
      </c>
      <c r="C34" s="225">
        <v>2019</v>
      </c>
      <c r="D34" s="225">
        <v>238.96818542480469</v>
      </c>
      <c r="E34" s="225">
        <v>237.09307861328125</v>
      </c>
      <c r="F34" s="225">
        <v>244.06126403808594</v>
      </c>
      <c r="G34" s="225">
        <v>240.54576110839844</v>
      </c>
      <c r="H34" s="225">
        <v>243.4896240234375</v>
      </c>
      <c r="I34" s="225">
        <v>240.86990356445313</v>
      </c>
      <c r="J34" s="225">
        <v>237.64723205566406</v>
      </c>
      <c r="K34" s="225">
        <v>239.07612609863281</v>
      </c>
      <c r="L34" s="225">
        <v>244.60467529296875</v>
      </c>
      <c r="M34" s="225">
        <v>240.05375671386719</v>
      </c>
      <c r="N34" s="225">
        <v>243.87318420410156</v>
      </c>
      <c r="O34" s="225">
        <v>239.13996887207031</v>
      </c>
      <c r="P34" s="225">
        <v>239.11601257324219</v>
      </c>
      <c r="Q34" s="225">
        <v>239.44815063476563</v>
      </c>
      <c r="R34" s="225">
        <v>245.51004028320313</v>
      </c>
      <c r="S34" s="225">
        <v>242.14688110351563</v>
      </c>
      <c r="T34" s="225">
        <v>244.93254089355469</v>
      </c>
      <c r="U34" s="225">
        <v>241.09422302246094</v>
      </c>
      <c r="V34" s="225">
        <v>237.29347229003906</v>
      </c>
      <c r="W34" s="225">
        <v>237.36637878417969</v>
      </c>
      <c r="X34" s="225">
        <v>247.11027526855469</v>
      </c>
      <c r="Y34" s="225">
        <v>240.21371459960938</v>
      </c>
      <c r="Z34" s="225">
        <v>246.91537475585938</v>
      </c>
      <c r="AA34" s="225">
        <v>243.1126708984375</v>
      </c>
      <c r="AB34" s="225">
        <v>238.65043640136719</v>
      </c>
      <c r="AC34" s="225">
        <v>239.54795837402344</v>
      </c>
      <c r="AD34" s="225">
        <v>246.33285522460938</v>
      </c>
      <c r="AE34" s="225">
        <v>242.47171020507813</v>
      </c>
      <c r="AF34" s="225">
        <v>245.24876403808594</v>
      </c>
      <c r="AG34" s="225">
        <v>242.83753967285156</v>
      </c>
      <c r="AH34" s="225">
        <v>238.53118896484375</v>
      </c>
      <c r="AI34" s="225">
        <v>239.43733215332031</v>
      </c>
      <c r="AJ34" s="225">
        <v>246.10258483886719</v>
      </c>
      <c r="AK34" s="225">
        <v>239.18412780761719</v>
      </c>
      <c r="AL34" s="225">
        <v>246.27114868164063</v>
      </c>
      <c r="AM34" s="225">
        <v>240.91653442382813</v>
      </c>
      <c r="AN34" s="225">
        <v>238.00076293945313</v>
      </c>
      <c r="AO34" s="225">
        <v>240.72923278808594</v>
      </c>
      <c r="AP34" s="225">
        <v>246.13198852539063</v>
      </c>
      <c r="AQ34" s="225">
        <v>242.78634643554688</v>
      </c>
      <c r="AR34" s="225">
        <v>246.45086669921875</v>
      </c>
      <c r="AS34" s="225">
        <v>241.23863220214844</v>
      </c>
      <c r="AT34" s="225">
        <v>238.58102416992188</v>
      </c>
      <c r="AU34" s="225">
        <v>238.74432373046875</v>
      </c>
      <c r="AV34" s="225">
        <v>247.1900634765625</v>
      </c>
      <c r="AW34" s="225">
        <v>240.13624572753906</v>
      </c>
      <c r="AX34" s="225">
        <v>246.37672424316406</v>
      </c>
      <c r="AY34" s="225">
        <v>243.57598876953125</v>
      </c>
      <c r="AZ34" s="225">
        <v>238.59425354003906</v>
      </c>
      <c r="BA34" s="225">
        <v>239.63357543945313</v>
      </c>
      <c r="BB34" s="225">
        <v>248.32870483398438</v>
      </c>
      <c r="BC34" s="225">
        <v>242.19195556640625</v>
      </c>
      <c r="BD34" s="225">
        <v>247.40248107910156</v>
      </c>
      <c r="BE34" s="225">
        <v>243.62678527832031</v>
      </c>
      <c r="BF34" s="225">
        <v>237.63533020019531</v>
      </c>
      <c r="BG34" s="225">
        <v>239.14488220214844</v>
      </c>
      <c r="BH34" s="225">
        <v>246.46589660644531</v>
      </c>
      <c r="BI34" s="225">
        <v>237.29733276367188</v>
      </c>
      <c r="BJ34" s="225">
        <v>246.9344482421875</v>
      </c>
      <c r="BK34" s="225">
        <v>244.78129577636719</v>
      </c>
      <c r="BL34" s="225">
        <v>243.00946044921875</v>
      </c>
      <c r="BM34" s="225">
        <v>194.84556579589844</v>
      </c>
      <c r="BN34" s="225">
        <v>190.26466369628906</v>
      </c>
      <c r="BO34" s="225">
        <v>300.04690551757813</v>
      </c>
      <c r="BP34" s="225">
        <v>233.24873352050781</v>
      </c>
      <c r="BQ34" s="225">
        <v>260.62973022460938</v>
      </c>
      <c r="BR34" s="225">
        <v>254.15817260742188</v>
      </c>
      <c r="BS34" s="225">
        <v>270.35528564453125</v>
      </c>
      <c r="BT34" s="225">
        <v>225.97782897949219</v>
      </c>
      <c r="BU34" s="225">
        <v>238.803955078125</v>
      </c>
      <c r="BV34" s="225">
        <v>222.6746826171875</v>
      </c>
      <c r="BW34" s="225">
        <v>235.64363098144531</v>
      </c>
      <c r="BX34" s="225">
        <v>242.91558837890625</v>
      </c>
      <c r="BY34" s="225">
        <v>195.10723876953125</v>
      </c>
      <c r="BZ34" s="225">
        <v>190.65879821777344</v>
      </c>
      <c r="CA34" s="225">
        <v>300.46511840820313</v>
      </c>
      <c r="CB34" s="225">
        <v>233.56880187988281</v>
      </c>
      <c r="CC34" s="225">
        <v>261.08050537109375</v>
      </c>
      <c r="CD34" s="225">
        <v>254.25282287597656</v>
      </c>
      <c r="CE34" s="225">
        <v>270.3167724609375</v>
      </c>
      <c r="CF34" s="225">
        <v>225.68301391601563</v>
      </c>
      <c r="CG34" s="225">
        <v>236.21260070800781</v>
      </c>
      <c r="CH34" s="225">
        <v>223.01785278320313</v>
      </c>
      <c r="CI34" s="225">
        <v>235.35975646972656</v>
      </c>
      <c r="CJ34" s="225">
        <v>242.90414428710938</v>
      </c>
      <c r="CK34" s="225">
        <v>194.83067321777344</v>
      </c>
      <c r="CL34" s="225">
        <v>191.19003295898438</v>
      </c>
      <c r="CM34" s="225">
        <v>296.99639892578125</v>
      </c>
      <c r="CN34" s="225">
        <v>233.73139953613281</v>
      </c>
      <c r="CO34" s="225">
        <v>259.8857421875</v>
      </c>
      <c r="CP34" s="225">
        <v>254.36845397949219</v>
      </c>
      <c r="CQ34" s="225">
        <v>270.56365966796875</v>
      </c>
      <c r="CR34" s="225">
        <v>225.88351440429688</v>
      </c>
      <c r="CS34" s="225">
        <v>236.04170227050781</v>
      </c>
      <c r="CT34" s="225">
        <v>223.02293395996094</v>
      </c>
      <c r="CU34" s="225">
        <v>234.72061157226563</v>
      </c>
      <c r="CV34" s="225">
        <v>242.80093383789063</v>
      </c>
      <c r="CW34" s="225">
        <v>195.3095703125</v>
      </c>
      <c r="CX34" s="225">
        <v>191.49017333984375</v>
      </c>
      <c r="CY34" s="225">
        <v>296.83236694335938</v>
      </c>
      <c r="CZ34" s="225">
        <v>234.09283447265625</v>
      </c>
      <c r="DA34" s="225">
        <v>260.83798217773438</v>
      </c>
      <c r="DB34" s="225">
        <v>253.85206604003906</v>
      </c>
      <c r="DC34" s="225">
        <v>270.00369262695313</v>
      </c>
      <c r="DD34" s="225">
        <v>225.671630859375</v>
      </c>
      <c r="DE34" s="225">
        <v>235.60736083984375</v>
      </c>
      <c r="DF34" s="225">
        <v>222.16111755371094</v>
      </c>
      <c r="DG34" s="225">
        <v>234.71937561035156</v>
      </c>
      <c r="DH34" s="225">
        <v>242.73562622070313</v>
      </c>
      <c r="DI34" s="225">
        <v>194.82783508300781</v>
      </c>
      <c r="DJ34" s="225">
        <v>191.88363647460938</v>
      </c>
      <c r="DK34" s="225">
        <v>294.32269287109375</v>
      </c>
      <c r="DL34" s="225">
        <v>234.0172119140625</v>
      </c>
      <c r="DM34" s="225">
        <v>260.54299926757813</v>
      </c>
      <c r="DN34" s="225">
        <v>254.17898559570313</v>
      </c>
      <c r="DO34" s="225">
        <v>270.68780517578125</v>
      </c>
      <c r="DP34" s="225">
        <v>225.44815063476563</v>
      </c>
      <c r="DQ34" s="225">
        <v>235.26992797851563</v>
      </c>
      <c r="DR34" s="225">
        <v>221.84800720214844</v>
      </c>
      <c r="DS34" s="225">
        <v>234.55581665039063</v>
      </c>
      <c r="DT34" s="225">
        <v>242.45285034179688</v>
      </c>
      <c r="DU34" s="225">
        <v>194.94627380371094</v>
      </c>
      <c r="DV34" s="225">
        <v>191.86933898925781</v>
      </c>
      <c r="DW34" s="225">
        <v>294.23837280273438</v>
      </c>
      <c r="DX34" s="225">
        <v>234.53643798828125</v>
      </c>
      <c r="DY34" s="225">
        <v>260.52215576171875</v>
      </c>
      <c r="DZ34" s="225">
        <v>254.21336364746094</v>
      </c>
      <c r="EA34" s="225">
        <v>270.17306518554688</v>
      </c>
      <c r="EB34" s="225">
        <v>225.87681579589844</v>
      </c>
      <c r="EC34" s="225">
        <v>235.90560913085938</v>
      </c>
      <c r="ED34" s="225">
        <v>221.75175476074219</v>
      </c>
      <c r="EE34" s="225">
        <v>234.25877380371094</v>
      </c>
      <c r="EF34" s="225">
        <v>242.38084411621094</v>
      </c>
      <c r="EG34" s="225">
        <v>195.15449523925781</v>
      </c>
      <c r="EH34" s="225">
        <v>192.06610107421875</v>
      </c>
      <c r="EI34" s="225">
        <v>294.12918090820313</v>
      </c>
      <c r="EJ34" s="225">
        <v>234.3883056640625</v>
      </c>
      <c r="EK34" s="225">
        <v>259.72909545898438</v>
      </c>
      <c r="EL34" s="225">
        <v>253.82815551757813</v>
      </c>
      <c r="EM34" s="225">
        <v>269.38162231445313</v>
      </c>
      <c r="EN34" s="225">
        <v>225.57223510742188</v>
      </c>
      <c r="EO34" s="225">
        <v>234.54692077636719</v>
      </c>
      <c r="EP34" s="225">
        <v>221.545166015625</v>
      </c>
      <c r="EQ34" s="225">
        <v>234.303955078125</v>
      </c>
      <c r="ER34" s="225">
        <v>242.3599853515625</v>
      </c>
      <c r="ES34" s="225">
        <v>194.96638488769531</v>
      </c>
      <c r="ET34" s="225">
        <v>192.39112854003906</v>
      </c>
      <c r="EU34" s="225">
        <v>291.94970703125</v>
      </c>
      <c r="EV34" s="225">
        <v>234.53221130371094</v>
      </c>
      <c r="EW34" s="225">
        <v>258.696044921875</v>
      </c>
      <c r="EX34" s="225">
        <v>254.09852600097656</v>
      </c>
      <c r="EY34" s="225">
        <v>269.50189208984375</v>
      </c>
      <c r="EZ34" s="225">
        <v>225.48789978027344</v>
      </c>
      <c r="FA34" s="225">
        <v>234.82240295410156</v>
      </c>
      <c r="FB34" s="225">
        <v>221.38851928710938</v>
      </c>
      <c r="FC34" s="225">
        <v>234.35227966308594</v>
      </c>
      <c r="FD34" s="225">
        <v>242.19468688964844</v>
      </c>
      <c r="FE34" s="225">
        <v>195.15957641601563</v>
      </c>
      <c r="FF34" s="225">
        <v>192.85072326660156</v>
      </c>
      <c r="FG34" s="225">
        <v>290.8489990234375</v>
      </c>
      <c r="FH34" s="225">
        <v>234.74183654785156</v>
      </c>
      <c r="FI34" s="225">
        <v>258.64645385742188</v>
      </c>
      <c r="FJ34" s="225">
        <v>254.14018249511719</v>
      </c>
      <c r="FK34" s="225">
        <v>269.69839477539063</v>
      </c>
      <c r="FL34" s="225">
        <v>225.359375</v>
      </c>
      <c r="FM34" s="225">
        <v>234.40577697753906</v>
      </c>
      <c r="FN34" s="225">
        <v>221.02308654785156</v>
      </c>
      <c r="FO34" s="225">
        <v>233.71318054199219</v>
      </c>
      <c r="FP34" s="225">
        <v>242.19346618652344</v>
      </c>
      <c r="FQ34" s="225">
        <v>195.36331176757813</v>
      </c>
      <c r="FR34" s="225">
        <v>192.78764343261719</v>
      </c>
      <c r="FS34" s="225">
        <v>289.73379516601563</v>
      </c>
      <c r="FT34" s="225">
        <v>235.00221252441406</v>
      </c>
      <c r="FU34" s="225">
        <v>257.6112060546875</v>
      </c>
      <c r="FV34" s="225">
        <v>253.45256042480469</v>
      </c>
      <c r="FW34" s="225">
        <v>268.7012939453125</v>
      </c>
      <c r="FX34" s="225">
        <v>225.25788879394531</v>
      </c>
      <c r="FY34" s="225">
        <v>235.53094482421875</v>
      </c>
      <c r="FZ34" s="225">
        <v>220.2186279296875</v>
      </c>
      <c r="GA34" s="225">
        <v>233.383056640625</v>
      </c>
      <c r="GB34" s="225">
        <v>239.87347412109375</v>
      </c>
      <c r="GC34" s="225">
        <v>239.92837524414063</v>
      </c>
      <c r="GD34" s="225">
        <v>240.81816101074219</v>
      </c>
      <c r="GE34" s="225">
        <v>239.50131225585938</v>
      </c>
      <c r="GF34" s="225">
        <v>240.45750427246094</v>
      </c>
      <c r="GG34" s="225">
        <v>240.14576721191406</v>
      </c>
      <c r="GH34" s="225">
        <v>240.44456481933594</v>
      </c>
      <c r="GI34" s="225">
        <v>239.87857055664063</v>
      </c>
      <c r="GJ34" s="225">
        <v>240.11051940917969</v>
      </c>
      <c r="GK34" s="225">
        <v>239.2738037109375</v>
      </c>
      <c r="GL34" s="225">
        <v>242.570068359375</v>
      </c>
      <c r="GM34" s="225">
        <v>195.09172058105469</v>
      </c>
      <c r="GN34" s="225">
        <v>191.9439697265625</v>
      </c>
      <c r="GO34" s="225">
        <v>293.76776123046875</v>
      </c>
      <c r="GP34" s="225">
        <v>234.46653747558594</v>
      </c>
      <c r="GQ34" s="225">
        <v>259.2083740234375</v>
      </c>
      <c r="GR34" s="225">
        <v>253.96177673339844</v>
      </c>
      <c r="GS34" s="225">
        <v>269.79693603515625</v>
      </c>
      <c r="GT34" s="225">
        <v>225.53146362304688</v>
      </c>
      <c r="GU34" s="225">
        <v>235.29371643066406</v>
      </c>
      <c r="GV34" s="225">
        <v>221.391845703125</v>
      </c>
      <c r="GW34" s="225">
        <v>234.20843505859375</v>
      </c>
      <c r="GX34" s="225">
        <v>239.9771728515625</v>
      </c>
      <c r="GY34" s="225">
        <v>239.97715759277344</v>
      </c>
    </row>
    <row r="35" spans="1:207" x14ac:dyDescent="0.25">
      <c r="A35" s="226">
        <v>43709</v>
      </c>
      <c r="B35" s="225">
        <v>9</v>
      </c>
      <c r="C35" s="225">
        <v>2019</v>
      </c>
      <c r="D35" s="225">
        <v>252.83381652832031</v>
      </c>
      <c r="E35" s="225">
        <v>251.24699401855469</v>
      </c>
      <c r="F35" s="225">
        <v>258.04559326171875</v>
      </c>
      <c r="G35" s="225">
        <v>255.23390197753906</v>
      </c>
      <c r="H35" s="225">
        <v>257.60870361328125</v>
      </c>
      <c r="I35" s="225">
        <v>253.36068725585938</v>
      </c>
      <c r="J35" s="225">
        <v>251.7933349609375</v>
      </c>
      <c r="K35" s="225">
        <v>253.48332214355469</v>
      </c>
      <c r="L35" s="225">
        <v>258.54547119140625</v>
      </c>
      <c r="M35" s="225">
        <v>254.74090576171875</v>
      </c>
      <c r="N35" s="225">
        <v>257.96292114257813</v>
      </c>
      <c r="O35" s="225">
        <v>251.72344970703125</v>
      </c>
      <c r="P35" s="225">
        <v>252.93315124511719</v>
      </c>
      <c r="Q35" s="225">
        <v>253.60092163085938</v>
      </c>
      <c r="R35" s="225">
        <v>259.40374755859375</v>
      </c>
      <c r="S35" s="225">
        <v>256.83370971679688</v>
      </c>
      <c r="T35" s="225">
        <v>258.95071411132813</v>
      </c>
      <c r="U35" s="225">
        <v>253.79534912109375</v>
      </c>
      <c r="V35" s="225">
        <v>251.08731079101563</v>
      </c>
      <c r="W35" s="225">
        <v>251.71676635742188</v>
      </c>
      <c r="X35" s="225">
        <v>260.97573852539063</v>
      </c>
      <c r="Y35" s="225">
        <v>254.94468688964844</v>
      </c>
      <c r="Z35" s="225">
        <v>261.1671142578125</v>
      </c>
      <c r="AA35" s="225">
        <v>255.97134399414063</v>
      </c>
      <c r="AB35" s="225">
        <v>252.640380859375</v>
      </c>
      <c r="AC35" s="225">
        <v>254.1026611328125</v>
      </c>
      <c r="AD35" s="225">
        <v>260.33123779296875</v>
      </c>
      <c r="AE35" s="225">
        <v>257.147216796875</v>
      </c>
      <c r="AF35" s="225">
        <v>259.544677734375</v>
      </c>
      <c r="AG35" s="225">
        <v>255.77676391601563</v>
      </c>
      <c r="AH35" s="225">
        <v>252.22604370117188</v>
      </c>
      <c r="AI35" s="225">
        <v>253.89248657226563</v>
      </c>
      <c r="AJ35" s="225">
        <v>260.17169189453125</v>
      </c>
      <c r="AK35" s="225">
        <v>254.00701904296875</v>
      </c>
      <c r="AL35" s="225">
        <v>260.72628784179688</v>
      </c>
      <c r="AM35" s="225">
        <v>253.76797485351563</v>
      </c>
      <c r="AN35" s="225">
        <v>251.98583984375</v>
      </c>
      <c r="AO35" s="225">
        <v>255.15122985839844</v>
      </c>
      <c r="AP35" s="225">
        <v>260.34878540039063</v>
      </c>
      <c r="AQ35" s="225">
        <v>257.69003295898438</v>
      </c>
      <c r="AR35" s="225">
        <v>260.99310302734375</v>
      </c>
      <c r="AS35" s="225">
        <v>253.84358215332031</v>
      </c>
      <c r="AT35" s="225">
        <v>252.55848693847656</v>
      </c>
      <c r="AU35" s="225">
        <v>253.19174194335938</v>
      </c>
      <c r="AV35" s="225">
        <v>261.06719970703125</v>
      </c>
      <c r="AW35" s="225">
        <v>254.89628601074219</v>
      </c>
      <c r="AX35" s="225">
        <v>260.78372192382813</v>
      </c>
      <c r="AY35" s="225">
        <v>256.50106811523438</v>
      </c>
      <c r="AZ35" s="225">
        <v>252.43690490722656</v>
      </c>
      <c r="BA35" s="225">
        <v>254.04605102539063</v>
      </c>
      <c r="BB35" s="225">
        <v>262.07537841796875</v>
      </c>
      <c r="BC35" s="225">
        <v>256.72665405273438</v>
      </c>
      <c r="BD35" s="225">
        <v>262.18154907226563</v>
      </c>
      <c r="BE35" s="225">
        <v>256.35696411132813</v>
      </c>
      <c r="BF35" s="225">
        <v>251.68568420410156</v>
      </c>
      <c r="BG35" s="225">
        <v>253.88095092773438</v>
      </c>
      <c r="BH35" s="225">
        <v>260.43020629882813</v>
      </c>
      <c r="BI35" s="225">
        <v>252.31886291503906</v>
      </c>
      <c r="BJ35" s="225">
        <v>261.5394287109375</v>
      </c>
      <c r="BK35" s="225">
        <v>257.63345336914063</v>
      </c>
      <c r="BL35" s="225">
        <v>256.89572143554688</v>
      </c>
      <c r="BM35" s="225">
        <v>205.73931884765625</v>
      </c>
      <c r="BN35" s="225">
        <v>207.52951049804688</v>
      </c>
      <c r="BO35" s="225">
        <v>306.3502197265625</v>
      </c>
      <c r="BP35" s="225">
        <v>250.18807983398438</v>
      </c>
      <c r="BQ35" s="225">
        <v>282.90847778320313</v>
      </c>
      <c r="BR35" s="225">
        <v>266.3055419921875</v>
      </c>
      <c r="BS35" s="225">
        <v>288.68899536132813</v>
      </c>
      <c r="BT35" s="225">
        <v>242.85720825195313</v>
      </c>
      <c r="BU35" s="225">
        <v>241.044189453125</v>
      </c>
      <c r="BV35" s="225">
        <v>234.70721435546875</v>
      </c>
      <c r="BW35" s="225">
        <v>255.24559020996094</v>
      </c>
      <c r="BX35" s="225">
        <v>256.78640747070313</v>
      </c>
      <c r="BY35" s="225">
        <v>206.11900329589844</v>
      </c>
      <c r="BZ35" s="225">
        <v>207.88236999511719</v>
      </c>
      <c r="CA35" s="225">
        <v>306.74603271484375</v>
      </c>
      <c r="CB35" s="225">
        <v>250.6949462890625</v>
      </c>
      <c r="CC35" s="225">
        <v>283.5054931640625</v>
      </c>
      <c r="CD35" s="225">
        <v>266.35382080078125</v>
      </c>
      <c r="CE35" s="225">
        <v>288.58572387695313</v>
      </c>
      <c r="CF35" s="225">
        <v>242.59614562988281</v>
      </c>
      <c r="CG35" s="225">
        <v>238.54266357421875</v>
      </c>
      <c r="CH35" s="225">
        <v>234.96858215332031</v>
      </c>
      <c r="CI35" s="225">
        <v>254.9664306640625</v>
      </c>
      <c r="CJ35" s="225">
        <v>256.765869140625</v>
      </c>
      <c r="CK35" s="225">
        <v>205.81889343261719</v>
      </c>
      <c r="CL35" s="225">
        <v>208.85980224609375</v>
      </c>
      <c r="CM35" s="225">
        <v>303.00027465820313</v>
      </c>
      <c r="CN35" s="225">
        <v>250.92021179199219</v>
      </c>
      <c r="CO35" s="225">
        <v>281.8570556640625</v>
      </c>
      <c r="CP35" s="225">
        <v>266.51821899414063</v>
      </c>
      <c r="CQ35" s="225">
        <v>288.7955322265625</v>
      </c>
      <c r="CR35" s="225">
        <v>242.79804992675781</v>
      </c>
      <c r="CS35" s="225">
        <v>238.28923034667969</v>
      </c>
      <c r="CT35" s="225">
        <v>234.91958618164063</v>
      </c>
      <c r="CU35" s="225">
        <v>254.15362548828125</v>
      </c>
      <c r="CV35" s="225">
        <v>256.65478515625</v>
      </c>
      <c r="CW35" s="225">
        <v>206.36993408203125</v>
      </c>
      <c r="CX35" s="225">
        <v>208.84426879882813</v>
      </c>
      <c r="CY35" s="225">
        <v>302.99136352539063</v>
      </c>
      <c r="CZ35" s="225">
        <v>251.35350036621094</v>
      </c>
      <c r="DA35" s="225">
        <v>283.01199340820313</v>
      </c>
      <c r="DB35" s="225">
        <v>265.84451293945313</v>
      </c>
      <c r="DC35" s="225">
        <v>288.11065673828125</v>
      </c>
      <c r="DD35" s="225">
        <v>242.74862670898438</v>
      </c>
      <c r="DE35" s="225">
        <v>237.87913513183594</v>
      </c>
      <c r="DF35" s="225">
        <v>233.9501953125</v>
      </c>
      <c r="DG35" s="225">
        <v>254.12637329101563</v>
      </c>
      <c r="DH35" s="225">
        <v>256.61810302734375</v>
      </c>
      <c r="DI35" s="225">
        <v>205.76873779296875</v>
      </c>
      <c r="DJ35" s="225">
        <v>209.41961669921875</v>
      </c>
      <c r="DK35" s="225">
        <v>300.34817504882813</v>
      </c>
      <c r="DL35" s="225">
        <v>251.38217163085938</v>
      </c>
      <c r="DM35" s="225">
        <v>282.86257934570313</v>
      </c>
      <c r="DN35" s="225">
        <v>266.28677368164063</v>
      </c>
      <c r="DO35" s="225">
        <v>288.85464477539063</v>
      </c>
      <c r="DP35" s="225">
        <v>242.52647399902344</v>
      </c>
      <c r="DQ35" s="225">
        <v>237.49359130859375</v>
      </c>
      <c r="DR35" s="225">
        <v>233.55690002441406</v>
      </c>
      <c r="DS35" s="225">
        <v>253.90507507324219</v>
      </c>
      <c r="DT35" s="225">
        <v>256.30172729492188</v>
      </c>
      <c r="DU35" s="225">
        <v>205.96760559082031</v>
      </c>
      <c r="DV35" s="225">
        <v>209.45632934570313</v>
      </c>
      <c r="DW35" s="225">
        <v>300.19137573242188</v>
      </c>
      <c r="DX35" s="225">
        <v>251.86445617675781</v>
      </c>
      <c r="DY35" s="225">
        <v>282.671875</v>
      </c>
      <c r="DZ35" s="225">
        <v>266.25790405273438</v>
      </c>
      <c r="EA35" s="225">
        <v>288.30972290039063</v>
      </c>
      <c r="EB35" s="225">
        <v>242.90522766113281</v>
      </c>
      <c r="EC35" s="225">
        <v>238.13774108886719</v>
      </c>
      <c r="ED35" s="225">
        <v>233.32574462890625</v>
      </c>
      <c r="EE35" s="225">
        <v>253.54890441894531</v>
      </c>
      <c r="EF35" s="225">
        <v>256.2138671875</v>
      </c>
      <c r="EG35" s="225">
        <v>206.275634765625</v>
      </c>
      <c r="EH35" s="225">
        <v>209.91929626464844</v>
      </c>
      <c r="EI35" s="225">
        <v>300.14202880859375</v>
      </c>
      <c r="EJ35" s="225">
        <v>251.67459106445313</v>
      </c>
      <c r="EK35" s="225">
        <v>281.59994506835938</v>
      </c>
      <c r="EL35" s="225">
        <v>265.80868530273438</v>
      </c>
      <c r="EM35" s="225">
        <v>287.42337036132813</v>
      </c>
      <c r="EN35" s="225">
        <v>242.65530395507813</v>
      </c>
      <c r="EO35" s="225">
        <v>236.81552124023438</v>
      </c>
      <c r="EP35" s="225">
        <v>233.08053588867188</v>
      </c>
      <c r="EQ35" s="225">
        <v>253.64866638183594</v>
      </c>
      <c r="ER35" s="225">
        <v>256.2108154296875</v>
      </c>
      <c r="ES35" s="225">
        <v>205.94635009765625</v>
      </c>
      <c r="ET35" s="225">
        <v>210.30104064941406</v>
      </c>
      <c r="EU35" s="225">
        <v>297.80569458007813</v>
      </c>
      <c r="EV35" s="225">
        <v>251.91508483886719</v>
      </c>
      <c r="EW35" s="225">
        <v>279.87615966796875</v>
      </c>
      <c r="EX35" s="225">
        <v>266.10140991210938</v>
      </c>
      <c r="EY35" s="225">
        <v>287.53976440429688</v>
      </c>
      <c r="EZ35" s="225">
        <v>242.63545227050781</v>
      </c>
      <c r="FA35" s="225">
        <v>237.12301635742188</v>
      </c>
      <c r="FB35" s="225">
        <v>232.89483642578125</v>
      </c>
      <c r="FC35" s="225">
        <v>253.59805297851563</v>
      </c>
      <c r="FD35" s="225">
        <v>256.03659057617188</v>
      </c>
      <c r="FE35" s="225">
        <v>206.24996948242188</v>
      </c>
      <c r="FF35" s="225">
        <v>210.7578125</v>
      </c>
      <c r="FG35" s="225">
        <v>296.608642578125</v>
      </c>
      <c r="FH35" s="225">
        <v>252.12464904785156</v>
      </c>
      <c r="FI35" s="225">
        <v>279.95907592773438</v>
      </c>
      <c r="FJ35" s="225">
        <v>266.12979125976563</v>
      </c>
      <c r="FK35" s="225">
        <v>287.77801513671875</v>
      </c>
      <c r="FL35" s="225">
        <v>242.48590087890625</v>
      </c>
      <c r="FM35" s="225">
        <v>236.73207092285156</v>
      </c>
      <c r="FN35" s="225">
        <v>232.48368835449219</v>
      </c>
      <c r="FO35" s="225">
        <v>252.81617736816406</v>
      </c>
      <c r="FP35" s="225">
        <v>255.97798156738281</v>
      </c>
      <c r="FQ35" s="225">
        <v>206.56373596191406</v>
      </c>
      <c r="FR35" s="225">
        <v>211.29612731933594</v>
      </c>
      <c r="FS35" s="225">
        <v>295.27481079101563</v>
      </c>
      <c r="FT35" s="225">
        <v>252.3992919921875</v>
      </c>
      <c r="FU35" s="225">
        <v>278.32998657226563</v>
      </c>
      <c r="FV35" s="225">
        <v>265.3067626953125</v>
      </c>
      <c r="FW35" s="225">
        <v>286.6671142578125</v>
      </c>
      <c r="FX35" s="225">
        <v>242.30699157714844</v>
      </c>
      <c r="FY35" s="225">
        <v>237.79815673828125</v>
      </c>
      <c r="FZ35" s="225">
        <v>231.624267578125</v>
      </c>
      <c r="GA35" s="225">
        <v>252.45242309570313</v>
      </c>
      <c r="GB35" s="225">
        <v>253.92852783203125</v>
      </c>
      <c r="GC35" s="225">
        <v>254.10728454589844</v>
      </c>
      <c r="GD35" s="225">
        <v>254.78890991210938</v>
      </c>
      <c r="GE35" s="225">
        <v>253.5355224609375</v>
      </c>
      <c r="GF35" s="225">
        <v>254.68257141113281</v>
      </c>
      <c r="GG35" s="225">
        <v>254.18411254882813</v>
      </c>
      <c r="GH35" s="225">
        <v>254.57077026367188</v>
      </c>
      <c r="GI35" s="225">
        <v>253.99578857421875</v>
      </c>
      <c r="GJ35" s="225">
        <v>254.12442016601563</v>
      </c>
      <c r="GK35" s="225">
        <v>253.4383544921875</v>
      </c>
      <c r="GL35" s="225">
        <v>256.41952514648438</v>
      </c>
      <c r="GM35" s="225">
        <v>206.14414978027344</v>
      </c>
      <c r="GN35" s="225">
        <v>209.72001647949219</v>
      </c>
      <c r="GO35" s="225">
        <v>299.67626953125</v>
      </c>
      <c r="GP35" s="225">
        <v>251.78842163085938</v>
      </c>
      <c r="GQ35" s="225">
        <v>280.74432373046875</v>
      </c>
      <c r="GR35" s="225">
        <v>265.95928955078125</v>
      </c>
      <c r="GS35" s="225">
        <v>287.90383911132813</v>
      </c>
      <c r="GT35" s="225">
        <v>242.58442687988281</v>
      </c>
      <c r="GU35" s="225">
        <v>237.57061767578125</v>
      </c>
      <c r="GV35" s="225">
        <v>232.96966552734375</v>
      </c>
      <c r="GW35" s="225">
        <v>253.47590637207031</v>
      </c>
      <c r="GX35" s="225">
        <v>254.07374572753906</v>
      </c>
      <c r="GY35" s="225">
        <v>254.07373046875</v>
      </c>
    </row>
    <row r="36" spans="1:207" x14ac:dyDescent="0.25">
      <c r="A36" s="226">
        <v>43739</v>
      </c>
      <c r="B36" s="225">
        <v>10</v>
      </c>
      <c r="C36" s="225">
        <v>2019</v>
      </c>
      <c r="D36" s="225">
        <v>260.4793701171875</v>
      </c>
      <c r="E36" s="225">
        <v>259.32403564453125</v>
      </c>
      <c r="F36" s="225">
        <v>264.75006103515625</v>
      </c>
      <c r="G36" s="225">
        <v>262.98275756835938</v>
      </c>
      <c r="H36" s="225">
        <v>266.62701416015625</v>
      </c>
      <c r="I36" s="225">
        <v>261.41159057617188</v>
      </c>
      <c r="J36" s="225">
        <v>259.538330078125</v>
      </c>
      <c r="K36" s="225">
        <v>261.90966796875</v>
      </c>
      <c r="L36" s="225">
        <v>265.29190063476563</v>
      </c>
      <c r="M36" s="225">
        <v>262.54617309570313</v>
      </c>
      <c r="N36" s="225">
        <v>267.22210693359375</v>
      </c>
      <c r="O36" s="225">
        <v>259.60671997070313</v>
      </c>
      <c r="P36" s="225">
        <v>260.64459228515625</v>
      </c>
      <c r="Q36" s="225">
        <v>261.97869873046875</v>
      </c>
      <c r="R36" s="225">
        <v>266.2879638671875</v>
      </c>
      <c r="S36" s="225">
        <v>264.91891479492188</v>
      </c>
      <c r="T36" s="225">
        <v>268.24954223632813</v>
      </c>
      <c r="U36" s="225">
        <v>261.73837280273438</v>
      </c>
      <c r="V36" s="225">
        <v>259.121826171875</v>
      </c>
      <c r="W36" s="225">
        <v>260.22598266601563</v>
      </c>
      <c r="X36" s="225">
        <v>267.82952880859375</v>
      </c>
      <c r="Y36" s="225">
        <v>263.1646728515625</v>
      </c>
      <c r="Z36" s="225">
        <v>270.61602783203125</v>
      </c>
      <c r="AA36" s="225">
        <v>264.10003662109375</v>
      </c>
      <c r="AB36" s="225">
        <v>260.45635986328125</v>
      </c>
      <c r="AC36" s="225">
        <v>262.7803955078125</v>
      </c>
      <c r="AD36" s="225">
        <v>267.38980102539063</v>
      </c>
      <c r="AE36" s="225">
        <v>265.32858276367188</v>
      </c>
      <c r="AF36" s="225">
        <v>268.99481201171875</v>
      </c>
      <c r="AG36" s="225">
        <v>264.01812744140625</v>
      </c>
      <c r="AH36" s="225">
        <v>259.98907470703125</v>
      </c>
      <c r="AI36" s="225">
        <v>262.58889770507813</v>
      </c>
      <c r="AJ36" s="225">
        <v>267.40682983398438</v>
      </c>
      <c r="AK36" s="225">
        <v>262.07247924804688</v>
      </c>
      <c r="AL36" s="225">
        <v>270.48419189453125</v>
      </c>
      <c r="AM36" s="225">
        <v>262.04171752929688</v>
      </c>
      <c r="AN36" s="225">
        <v>259.89398193359375</v>
      </c>
      <c r="AO36" s="225">
        <v>263.87680053710938</v>
      </c>
      <c r="AP36" s="225">
        <v>268.008056640625</v>
      </c>
      <c r="AQ36" s="225">
        <v>266.12081909179688</v>
      </c>
      <c r="AR36" s="225">
        <v>270.82537841796875</v>
      </c>
      <c r="AS36" s="225">
        <v>262.09848022460938</v>
      </c>
      <c r="AT36" s="225">
        <v>260.65625</v>
      </c>
      <c r="AU36" s="225">
        <v>262.16912841796875</v>
      </c>
      <c r="AV36" s="225">
        <v>268.66934204101563</v>
      </c>
      <c r="AW36" s="225">
        <v>263.36590576171875</v>
      </c>
      <c r="AX36" s="225">
        <v>270.64675903320313</v>
      </c>
      <c r="AY36" s="225">
        <v>264.77734375</v>
      </c>
      <c r="AZ36" s="225">
        <v>260.6671142578125</v>
      </c>
      <c r="BA36" s="225">
        <v>263.00015258789063</v>
      </c>
      <c r="BB36" s="225">
        <v>269.99066162109375</v>
      </c>
      <c r="BC36" s="225">
        <v>265.0040283203125</v>
      </c>
      <c r="BD36" s="225">
        <v>272.07229614257813</v>
      </c>
      <c r="BE36" s="225">
        <v>264.73385620117188</v>
      </c>
      <c r="BF36" s="225">
        <v>260.32363891601563</v>
      </c>
      <c r="BG36" s="225">
        <v>263.18011474609375</v>
      </c>
      <c r="BH36" s="225">
        <v>268.76190185546875</v>
      </c>
      <c r="BI36" s="225">
        <v>261.21719360351563</v>
      </c>
      <c r="BJ36" s="225">
        <v>271.970703125</v>
      </c>
      <c r="BK36" s="225">
        <v>266.1156005859375</v>
      </c>
      <c r="BL36" s="225">
        <v>262.82440185546875</v>
      </c>
      <c r="BM36" s="225">
        <v>218.18951416015625</v>
      </c>
      <c r="BN36" s="225">
        <v>217.67599487304688</v>
      </c>
      <c r="BO36" s="225">
        <v>311.48443603515625</v>
      </c>
      <c r="BP36" s="225">
        <v>270.20230102539063</v>
      </c>
      <c r="BQ36" s="225">
        <v>296.39144897460938</v>
      </c>
      <c r="BR36" s="225">
        <v>275.75164794921875</v>
      </c>
      <c r="BS36" s="225">
        <v>290.47958374023438</v>
      </c>
      <c r="BT36" s="225">
        <v>248.02354431152344</v>
      </c>
      <c r="BU36" s="225">
        <v>244.70582580566406</v>
      </c>
      <c r="BV36" s="225">
        <v>240.57199096679688</v>
      </c>
      <c r="BW36" s="225">
        <v>265.24691772460938</v>
      </c>
      <c r="BX36" s="225">
        <v>262.78414916992188</v>
      </c>
      <c r="BY36" s="225">
        <v>218.73464965820313</v>
      </c>
      <c r="BZ36" s="225">
        <v>217.94508361816406</v>
      </c>
      <c r="CA36" s="225">
        <v>312.05331420898438</v>
      </c>
      <c r="CB36" s="225">
        <v>270.82662963867188</v>
      </c>
      <c r="CC36" s="225">
        <v>296.945068359375</v>
      </c>
      <c r="CD36" s="225">
        <v>275.91741943359375</v>
      </c>
      <c r="CE36" s="225">
        <v>290.34170532226563</v>
      </c>
      <c r="CF36" s="225">
        <v>247.704345703125</v>
      </c>
      <c r="CG36" s="225">
        <v>242.53111267089844</v>
      </c>
      <c r="CH36" s="225">
        <v>240.92256164550781</v>
      </c>
      <c r="CI36" s="225">
        <v>264.96014404296875</v>
      </c>
      <c r="CJ36" s="225">
        <v>262.82266235351563</v>
      </c>
      <c r="CK36" s="225">
        <v>218.48399353027344</v>
      </c>
      <c r="CL36" s="225">
        <v>218.90043640136719</v>
      </c>
      <c r="CM36" s="225">
        <v>308.50762939453125</v>
      </c>
      <c r="CN36" s="225">
        <v>271.1578369140625</v>
      </c>
      <c r="CO36" s="225">
        <v>295.10488891601563</v>
      </c>
      <c r="CP36" s="225">
        <v>276.1732177734375</v>
      </c>
      <c r="CQ36" s="225">
        <v>290.36392211914063</v>
      </c>
      <c r="CR36" s="225">
        <v>247.77769470214844</v>
      </c>
      <c r="CS36" s="225">
        <v>242.02470397949219</v>
      </c>
      <c r="CT36" s="225">
        <v>240.85450744628906</v>
      </c>
      <c r="CU36" s="225">
        <v>264.00994873046875</v>
      </c>
      <c r="CV36" s="225">
        <v>262.80722045898438</v>
      </c>
      <c r="CW36" s="225">
        <v>219.09165954589844</v>
      </c>
      <c r="CX36" s="225">
        <v>218.90914916992188</v>
      </c>
      <c r="CY36" s="225">
        <v>308.5185546875</v>
      </c>
      <c r="CZ36" s="225">
        <v>271.7237548828125</v>
      </c>
      <c r="DA36" s="225">
        <v>296.36697387695313</v>
      </c>
      <c r="DB36" s="225">
        <v>275.1795654296875</v>
      </c>
      <c r="DC36" s="225">
        <v>289.61856079101563</v>
      </c>
      <c r="DD36" s="225">
        <v>247.50367736816406</v>
      </c>
      <c r="DE36" s="225">
        <v>241.60684204101563</v>
      </c>
      <c r="DF36" s="225">
        <v>239.85389709472656</v>
      </c>
      <c r="DG36" s="225">
        <v>263.98764038085938</v>
      </c>
      <c r="DH36" s="225">
        <v>262.8095703125</v>
      </c>
      <c r="DI36" s="225">
        <v>218.37565612792969</v>
      </c>
      <c r="DJ36" s="225">
        <v>219.47636413574219</v>
      </c>
      <c r="DK36" s="225">
        <v>306.078857421875</v>
      </c>
      <c r="DL36" s="225">
        <v>271.80224609375</v>
      </c>
      <c r="DM36" s="225">
        <v>296.19442749023438</v>
      </c>
      <c r="DN36" s="225">
        <v>276.07958984375</v>
      </c>
      <c r="DO36" s="225">
        <v>290.24862670898438</v>
      </c>
      <c r="DP36" s="225">
        <v>247.29925537109375</v>
      </c>
      <c r="DQ36" s="225">
        <v>241.42652893066406</v>
      </c>
      <c r="DR36" s="225">
        <v>239.43098449707031</v>
      </c>
      <c r="DS36" s="225">
        <v>263.71923828125</v>
      </c>
      <c r="DT36" s="225">
        <v>262.56045532226563</v>
      </c>
      <c r="DU36" s="225">
        <v>218.62281799316406</v>
      </c>
      <c r="DV36" s="225">
        <v>219.42169189453125</v>
      </c>
      <c r="DW36" s="225">
        <v>305.88323974609375</v>
      </c>
      <c r="DX36" s="225">
        <v>272.19210815429688</v>
      </c>
      <c r="DY36" s="225">
        <v>295.9154052734375</v>
      </c>
      <c r="DZ36" s="225">
        <v>275.92703247070313</v>
      </c>
      <c r="EA36" s="225">
        <v>289.71844482421875</v>
      </c>
      <c r="EB36" s="225">
        <v>247.53947448730469</v>
      </c>
      <c r="EC36" s="225">
        <v>241.63751220703125</v>
      </c>
      <c r="ED36" s="225">
        <v>239.30224609375</v>
      </c>
      <c r="EE36" s="225">
        <v>263.31240844726563</v>
      </c>
      <c r="EF36" s="225">
        <v>262.50564575195313</v>
      </c>
      <c r="EG36" s="225">
        <v>219.02442932128906</v>
      </c>
      <c r="EH36" s="225">
        <v>219.79779052734375</v>
      </c>
      <c r="EI36" s="225">
        <v>305.82391357421875</v>
      </c>
      <c r="EJ36" s="225">
        <v>272.04315185546875</v>
      </c>
      <c r="EK36" s="225">
        <v>294.79580688476563</v>
      </c>
      <c r="EL36" s="225">
        <v>275.17233276367188</v>
      </c>
      <c r="EM36" s="225">
        <v>288.8807373046875</v>
      </c>
      <c r="EN36" s="225">
        <v>247.45692443847656</v>
      </c>
      <c r="EO36" s="225">
        <v>240.50401306152344</v>
      </c>
      <c r="EP36" s="225">
        <v>239.08442687988281</v>
      </c>
      <c r="EQ36" s="225">
        <v>263.46377563476563</v>
      </c>
      <c r="ER36" s="225">
        <v>262.56414794921875</v>
      </c>
      <c r="ES36" s="225">
        <v>218.56950378417969</v>
      </c>
      <c r="ET36" s="225">
        <v>220.20596313476563</v>
      </c>
      <c r="EU36" s="225">
        <v>303.51187133789063</v>
      </c>
      <c r="EV36" s="225">
        <v>272.28598022460938</v>
      </c>
      <c r="EW36" s="225">
        <v>292.85140991210938</v>
      </c>
      <c r="EX36" s="225">
        <v>275.60684204101563</v>
      </c>
      <c r="EY36" s="225">
        <v>288.94345092773438</v>
      </c>
      <c r="EZ36" s="225">
        <v>247.24127197265625</v>
      </c>
      <c r="FA36" s="225">
        <v>240.63204956054688</v>
      </c>
      <c r="FB36" s="225">
        <v>238.88255310058594</v>
      </c>
      <c r="FC36" s="225">
        <v>263.34951782226563</v>
      </c>
      <c r="FD36" s="225">
        <v>262.43484497070313</v>
      </c>
      <c r="FE36" s="225">
        <v>218.98231506347656</v>
      </c>
      <c r="FF36" s="225">
        <v>220.54264831542969</v>
      </c>
      <c r="FG36" s="225">
        <v>302.33169555664063</v>
      </c>
      <c r="FH36" s="225">
        <v>272.641357421875</v>
      </c>
      <c r="FI36" s="225">
        <v>292.98748779296875</v>
      </c>
      <c r="FJ36" s="225">
        <v>275.64987182617188</v>
      </c>
      <c r="FK36" s="225">
        <v>289.09835815429688</v>
      </c>
      <c r="FL36" s="225">
        <v>247.091064453125</v>
      </c>
      <c r="FM36" s="225">
        <v>240.20213317871094</v>
      </c>
      <c r="FN36" s="225">
        <v>238.42402648925781</v>
      </c>
      <c r="FO36" s="225">
        <v>262.45077514648438</v>
      </c>
      <c r="FP36" s="225">
        <v>262.4200439453125</v>
      </c>
      <c r="FQ36" s="225">
        <v>219.45341491699219</v>
      </c>
      <c r="FR36" s="225">
        <v>221.04991149902344</v>
      </c>
      <c r="FS36" s="225">
        <v>300.920166015625</v>
      </c>
      <c r="FT36" s="225">
        <v>273.03216552734375</v>
      </c>
      <c r="FU36" s="225">
        <v>291.14718627929688</v>
      </c>
      <c r="FV36" s="225">
        <v>274.26596069335938</v>
      </c>
      <c r="FW36" s="225">
        <v>287.90414428710938</v>
      </c>
      <c r="FX36" s="225">
        <v>246.98809814453125</v>
      </c>
      <c r="FY36" s="225">
        <v>241.08280944824219</v>
      </c>
      <c r="FZ36" s="225">
        <v>237.68022155761719</v>
      </c>
      <c r="GA36" s="225">
        <v>262.06588745117188</v>
      </c>
      <c r="GB36" s="225">
        <v>261.66952514648438</v>
      </c>
      <c r="GC36" s="225">
        <v>262.03857421875</v>
      </c>
      <c r="GD36" s="225">
        <v>262.76107788085938</v>
      </c>
      <c r="GE36" s="225">
        <v>261.74508666992188</v>
      </c>
      <c r="GF36" s="225">
        <v>262.90899658203125</v>
      </c>
      <c r="GG36" s="225">
        <v>262.41143798828125</v>
      </c>
      <c r="GH36" s="225">
        <v>262.9033203125</v>
      </c>
      <c r="GI36" s="225">
        <v>262.5030517578125</v>
      </c>
      <c r="GJ36" s="225">
        <v>262.67483520507813</v>
      </c>
      <c r="GK36" s="225">
        <v>262.30194091796875</v>
      </c>
      <c r="GL36" s="225">
        <v>262.639892578125</v>
      </c>
      <c r="GM36" s="225">
        <v>218.84339904785156</v>
      </c>
      <c r="GN36" s="225">
        <v>219.65348815917969</v>
      </c>
      <c r="GO36" s="225">
        <v>305.28640747070313</v>
      </c>
      <c r="GP36" s="225">
        <v>272.2161865234375</v>
      </c>
      <c r="GQ36" s="225">
        <v>293.84091186523438</v>
      </c>
      <c r="GR36" s="225">
        <v>275.36886596679688</v>
      </c>
      <c r="GS36" s="225">
        <v>289.34103393554688</v>
      </c>
      <c r="GT36" s="225">
        <v>247.33378601074219</v>
      </c>
      <c r="GU36" s="225">
        <v>241.12051391601563</v>
      </c>
      <c r="GV36" s="225">
        <v>238.94340515136719</v>
      </c>
      <c r="GW36" s="225">
        <v>263.23123168945313</v>
      </c>
      <c r="GX36" s="225">
        <v>262.439208984375</v>
      </c>
      <c r="GY36" s="225">
        <v>262.439208984375</v>
      </c>
    </row>
    <row r="37" spans="1:207" x14ac:dyDescent="0.25">
      <c r="A37" s="226">
        <v>43770</v>
      </c>
      <c r="B37" s="225">
        <v>11</v>
      </c>
      <c r="C37" s="225">
        <v>2019</v>
      </c>
      <c r="D37" s="225">
        <v>271.87631225585938</v>
      </c>
      <c r="E37" s="225">
        <v>271.09707641601563</v>
      </c>
      <c r="F37" s="225">
        <v>274.73562622070313</v>
      </c>
      <c r="G37" s="225">
        <v>274.418212890625</v>
      </c>
      <c r="H37" s="225">
        <v>279.26885986328125</v>
      </c>
      <c r="I37" s="225">
        <v>273.63949584960938</v>
      </c>
      <c r="J37" s="225">
        <v>270.94110107421875</v>
      </c>
      <c r="K37" s="225">
        <v>273.8472900390625</v>
      </c>
      <c r="L37" s="225">
        <v>275.46209716796875</v>
      </c>
      <c r="M37" s="225">
        <v>273.90673828125</v>
      </c>
      <c r="N37" s="225">
        <v>279.708984375</v>
      </c>
      <c r="O37" s="225">
        <v>271.73263549804688</v>
      </c>
      <c r="P37" s="225">
        <v>271.89328002929688</v>
      </c>
      <c r="Q37" s="225">
        <v>273.74224853515625</v>
      </c>
      <c r="R37" s="225">
        <v>276.56100463867188</v>
      </c>
      <c r="S37" s="225">
        <v>276.46340942382813</v>
      </c>
      <c r="T37" s="225">
        <v>280.59408569335938</v>
      </c>
      <c r="U37" s="225">
        <v>273.94781494140625</v>
      </c>
      <c r="V37" s="225">
        <v>270.01522827148438</v>
      </c>
      <c r="W37" s="225">
        <v>272.03131103515625</v>
      </c>
      <c r="X37" s="225">
        <v>278.34555053710938</v>
      </c>
      <c r="Y37" s="225">
        <v>274.289794921875</v>
      </c>
      <c r="Z37" s="225">
        <v>283.01263427734375</v>
      </c>
      <c r="AA37" s="225">
        <v>276.27053833007813</v>
      </c>
      <c r="AB37" s="225">
        <v>271.494873046875</v>
      </c>
      <c r="AC37" s="225">
        <v>274.8267822265625</v>
      </c>
      <c r="AD37" s="225">
        <v>278.03921508789063</v>
      </c>
      <c r="AE37" s="225">
        <v>276.82452392578125</v>
      </c>
      <c r="AF37" s="225">
        <v>281.3861083984375</v>
      </c>
      <c r="AG37" s="225">
        <v>276.60690307617188</v>
      </c>
      <c r="AH37" s="225">
        <v>271.05337524414063</v>
      </c>
      <c r="AI37" s="225">
        <v>274.37429809570313</v>
      </c>
      <c r="AJ37" s="225">
        <v>277.96047973632813</v>
      </c>
      <c r="AK37" s="225">
        <v>273.58624267578125</v>
      </c>
      <c r="AL37" s="225">
        <v>282.88168334960938</v>
      </c>
      <c r="AM37" s="225">
        <v>274.13082885742188</v>
      </c>
      <c r="AN37" s="225">
        <v>270.74966430664063</v>
      </c>
      <c r="AO37" s="225">
        <v>275.76632690429688</v>
      </c>
      <c r="AP37" s="225">
        <v>278.34097290039063</v>
      </c>
      <c r="AQ37" s="225">
        <v>277.78866577148438</v>
      </c>
      <c r="AR37" s="225">
        <v>282.902587890625</v>
      </c>
      <c r="AS37" s="225">
        <v>274.12203979492188</v>
      </c>
      <c r="AT37" s="225">
        <v>271.45346069335938</v>
      </c>
      <c r="AU37" s="225">
        <v>273.74169921875</v>
      </c>
      <c r="AV37" s="225">
        <v>279.11965942382813</v>
      </c>
      <c r="AW37" s="225">
        <v>274.69223022460938</v>
      </c>
      <c r="AX37" s="225">
        <v>282.58468627929688</v>
      </c>
      <c r="AY37" s="225">
        <v>276.85552978515625</v>
      </c>
      <c r="AZ37" s="225">
        <v>271.35446166992188</v>
      </c>
      <c r="BA37" s="225">
        <v>274.617431640625</v>
      </c>
      <c r="BB37" s="225">
        <v>280.19024658203125</v>
      </c>
      <c r="BC37" s="225">
        <v>276.078369140625</v>
      </c>
      <c r="BD37" s="225">
        <v>283.949951171875</v>
      </c>
      <c r="BE37" s="225">
        <v>276.5721435546875</v>
      </c>
      <c r="BF37" s="225">
        <v>270.40618896484375</v>
      </c>
      <c r="BG37" s="225">
        <v>274.492431640625</v>
      </c>
      <c r="BH37" s="225">
        <v>278.86834716796875</v>
      </c>
      <c r="BI37" s="225">
        <v>272.38369750976563</v>
      </c>
      <c r="BJ37" s="225">
        <v>283.65274047851563</v>
      </c>
      <c r="BK37" s="225">
        <v>277.74447631835938</v>
      </c>
      <c r="BL37" s="225">
        <v>276.071044921875</v>
      </c>
      <c r="BM37" s="225">
        <v>230.5113525390625</v>
      </c>
      <c r="BN37" s="225">
        <v>227.3975830078125</v>
      </c>
      <c r="BO37" s="225">
        <v>315.97784423828125</v>
      </c>
      <c r="BP37" s="225">
        <v>272.0152587890625</v>
      </c>
      <c r="BQ37" s="225">
        <v>315.50848388671875</v>
      </c>
      <c r="BR37" s="225">
        <v>289.16024780273438</v>
      </c>
      <c r="BS37" s="225">
        <v>312.04986572265625</v>
      </c>
      <c r="BT37" s="225">
        <v>256.80270385742188</v>
      </c>
      <c r="BU37" s="225">
        <v>256.134765625</v>
      </c>
      <c r="BV37" s="225">
        <v>248.57325744628906</v>
      </c>
      <c r="BW37" s="225">
        <v>278.82781982421875</v>
      </c>
      <c r="BX37" s="225">
        <v>276.19271850585938</v>
      </c>
      <c r="BY37" s="225">
        <v>231.0482177734375</v>
      </c>
      <c r="BZ37" s="225">
        <v>227.70803833007813</v>
      </c>
      <c r="CA37" s="225">
        <v>316.52932739257813</v>
      </c>
      <c r="CB37" s="225">
        <v>272.6148681640625</v>
      </c>
      <c r="CC37" s="225">
        <v>316.15963745117188</v>
      </c>
      <c r="CD37" s="225">
        <v>289.33322143554688</v>
      </c>
      <c r="CE37" s="225">
        <v>312.04714965820313</v>
      </c>
      <c r="CF37" s="225">
        <v>256.2374267578125</v>
      </c>
      <c r="CG37" s="225">
        <v>251.67831420898438</v>
      </c>
      <c r="CH37" s="225">
        <v>248.93354797363281</v>
      </c>
      <c r="CI37" s="225">
        <v>278.447265625</v>
      </c>
      <c r="CJ37" s="225">
        <v>276.38412475585938</v>
      </c>
      <c r="CK37" s="225">
        <v>230.81044006347656</v>
      </c>
      <c r="CL37" s="225">
        <v>228.68475341796875</v>
      </c>
      <c r="CM37" s="225">
        <v>313.01852416992188</v>
      </c>
      <c r="CN37" s="225">
        <v>272.87200927734375</v>
      </c>
      <c r="CO37" s="225">
        <v>313.9747314453125</v>
      </c>
      <c r="CP37" s="225">
        <v>289.56427001953125</v>
      </c>
      <c r="CQ37" s="225">
        <v>311.94265747070313</v>
      </c>
      <c r="CR37" s="225">
        <v>256.24697875976563</v>
      </c>
      <c r="CS37" s="225">
        <v>254.24909973144531</v>
      </c>
      <c r="CT37" s="225">
        <v>248.84828186035156</v>
      </c>
      <c r="CU37" s="225">
        <v>277.15667724609375</v>
      </c>
      <c r="CV37" s="225">
        <v>276.53237915039063</v>
      </c>
      <c r="CW37" s="225">
        <v>231.330322265625</v>
      </c>
      <c r="CX37" s="225">
        <v>228.80030822753906</v>
      </c>
      <c r="CY37" s="225">
        <v>313.15371704101563</v>
      </c>
      <c r="CZ37" s="225">
        <v>273.3243408203125</v>
      </c>
      <c r="DA37" s="225">
        <v>315.42276000976563</v>
      </c>
      <c r="DB37" s="225">
        <v>287.968505859375</v>
      </c>
      <c r="DC37" s="225">
        <v>311.11532592773438</v>
      </c>
      <c r="DD37" s="225">
        <v>256.05935668945313</v>
      </c>
      <c r="DE37" s="225">
        <v>253.3992919921875</v>
      </c>
      <c r="DF37" s="225">
        <v>247.75698852539063</v>
      </c>
      <c r="DG37" s="225">
        <v>277.02825927734375</v>
      </c>
      <c r="DH37" s="225">
        <v>276.63082885742188</v>
      </c>
      <c r="DI37" s="225">
        <v>230.65199279785156</v>
      </c>
      <c r="DJ37" s="225">
        <v>229.4166259765625</v>
      </c>
      <c r="DK37" s="225">
        <v>310.63735961914063</v>
      </c>
      <c r="DL37" s="225">
        <v>273.37530517578125</v>
      </c>
      <c r="DM37" s="225">
        <v>315.24337768554688</v>
      </c>
      <c r="DN37" s="225">
        <v>289.33489990234375</v>
      </c>
      <c r="DO37" s="225">
        <v>311.74826049804688</v>
      </c>
      <c r="DP37" s="225">
        <v>255.78239440917969</v>
      </c>
      <c r="DQ37" s="225">
        <v>252.03239440917969</v>
      </c>
      <c r="DR37" s="225">
        <v>247.32968139648438</v>
      </c>
      <c r="DS37" s="225">
        <v>276.7371826171875</v>
      </c>
      <c r="DT37" s="225">
        <v>276.43511962890625</v>
      </c>
      <c r="DU37" s="225">
        <v>230.92250061035156</v>
      </c>
      <c r="DV37" s="225">
        <v>229.27876281738281</v>
      </c>
      <c r="DW37" s="225">
        <v>310.5689697265625</v>
      </c>
      <c r="DX37" s="225">
        <v>273.92587280273438</v>
      </c>
      <c r="DY37" s="225">
        <v>314.93179321289063</v>
      </c>
      <c r="DZ37" s="225">
        <v>288.88153076171875</v>
      </c>
      <c r="EA37" s="225">
        <v>311.20736694335938</v>
      </c>
      <c r="EB37" s="225">
        <v>255.99685668945313</v>
      </c>
      <c r="EC37" s="225">
        <v>255.13381958007813</v>
      </c>
      <c r="ED37" s="225">
        <v>247.19279479980469</v>
      </c>
      <c r="EE37" s="225">
        <v>276.12762451171875</v>
      </c>
      <c r="EF37" s="225">
        <v>276.4305419921875</v>
      </c>
      <c r="EG37" s="225">
        <v>231.30857849121094</v>
      </c>
      <c r="EH37" s="225">
        <v>229.59388732910156</v>
      </c>
      <c r="EI37" s="225">
        <v>310.60946655273438</v>
      </c>
      <c r="EJ37" s="225">
        <v>273.74481201171875</v>
      </c>
      <c r="EK37" s="225">
        <v>313.5323486328125</v>
      </c>
      <c r="EL37" s="225">
        <v>287.7633056640625</v>
      </c>
      <c r="EM37" s="225">
        <v>310.39459228515625</v>
      </c>
      <c r="EN37" s="225">
        <v>255.82858276367188</v>
      </c>
      <c r="EO37" s="225">
        <v>252.08636474609375</v>
      </c>
      <c r="EP37" s="225">
        <v>246.93095397949219</v>
      </c>
      <c r="EQ37" s="225">
        <v>276.34823608398438</v>
      </c>
      <c r="ER37" s="225">
        <v>276.62860107421875</v>
      </c>
      <c r="ES37" s="225">
        <v>230.84211730957031</v>
      </c>
      <c r="ET37" s="225">
        <v>230.05509948730469</v>
      </c>
      <c r="EU37" s="225">
        <v>308.33065795898438</v>
      </c>
      <c r="EV37" s="225">
        <v>273.95281982421875</v>
      </c>
      <c r="EW37" s="225">
        <v>311.1248779296875</v>
      </c>
      <c r="EX37" s="225">
        <v>288.23736572265625</v>
      </c>
      <c r="EY37" s="225">
        <v>310.46548461914063</v>
      </c>
      <c r="EZ37" s="225">
        <v>255.63356018066406</v>
      </c>
      <c r="FA37" s="225">
        <v>253.22895812988281</v>
      </c>
      <c r="FB37" s="225">
        <v>246.70985412597656</v>
      </c>
      <c r="FC37" s="225">
        <v>276.08172607421875</v>
      </c>
      <c r="FD37" s="225">
        <v>276.576416015625</v>
      </c>
      <c r="FE37" s="225">
        <v>231.2044677734375</v>
      </c>
      <c r="FF37" s="225">
        <v>230.38520812988281</v>
      </c>
      <c r="FG37" s="225">
        <v>307.22885131835938</v>
      </c>
      <c r="FH37" s="225">
        <v>274.17648315429688</v>
      </c>
      <c r="FI37" s="225">
        <v>311.26025390625</v>
      </c>
      <c r="FJ37" s="225">
        <v>288.32101440429688</v>
      </c>
      <c r="FK37" s="225">
        <v>310.61117553710938</v>
      </c>
      <c r="FL37" s="225">
        <v>255.340576171875</v>
      </c>
      <c r="FM37" s="225">
        <v>253.51785278320313</v>
      </c>
      <c r="FN37" s="225">
        <v>246.25302124023438</v>
      </c>
      <c r="FO37" s="225">
        <v>274.89776611328125</v>
      </c>
      <c r="FP37" s="225">
        <v>276.66934204101563</v>
      </c>
      <c r="FQ37" s="225">
        <v>231.69560241699219</v>
      </c>
      <c r="FR37" s="225">
        <v>230.77462768554688</v>
      </c>
      <c r="FS37" s="225">
        <v>305.99386596679688</v>
      </c>
      <c r="FT37" s="225">
        <v>274.4691162109375</v>
      </c>
      <c r="FU37" s="225">
        <v>309.04754638671875</v>
      </c>
      <c r="FV37" s="225">
        <v>286.3446044921875</v>
      </c>
      <c r="FW37" s="225">
        <v>309.2236328125</v>
      </c>
      <c r="FX37" s="225">
        <v>255.02020263671875</v>
      </c>
      <c r="FY37" s="225">
        <v>255.72027587890625</v>
      </c>
      <c r="FZ37" s="225">
        <v>245.36311340332031</v>
      </c>
      <c r="GA37" s="225">
        <v>274.35653686523438</v>
      </c>
      <c r="GB37" s="225">
        <v>273.06500244140625</v>
      </c>
      <c r="GC37" s="225">
        <v>273.5281982421875</v>
      </c>
      <c r="GD37" s="225">
        <v>274.18603515625</v>
      </c>
      <c r="GE37" s="225">
        <v>273.09622192382813</v>
      </c>
      <c r="GF37" s="225">
        <v>274.4630126953125</v>
      </c>
      <c r="GG37" s="225">
        <v>273.85659790039063</v>
      </c>
      <c r="GH37" s="225">
        <v>274.2535400390625</v>
      </c>
      <c r="GI37" s="225">
        <v>273.71841430664063</v>
      </c>
      <c r="GJ37" s="225">
        <v>273.80435180664063</v>
      </c>
      <c r="GK37" s="225">
        <v>272.923095703125</v>
      </c>
      <c r="GL37" s="225">
        <v>276.46591186523438</v>
      </c>
      <c r="GM37" s="225">
        <v>231.11480712890625</v>
      </c>
      <c r="GN37" s="225">
        <v>229.46864318847656</v>
      </c>
      <c r="GO37" s="225">
        <v>310.04800415039063</v>
      </c>
      <c r="GP37" s="225">
        <v>273.81515502929688</v>
      </c>
      <c r="GQ37" s="225">
        <v>312.3502197265625</v>
      </c>
      <c r="GR37" s="225">
        <v>288.08950805664063</v>
      </c>
      <c r="GS37" s="225">
        <v>310.84103393554688</v>
      </c>
      <c r="GT37" s="225">
        <v>255.67774963378906</v>
      </c>
      <c r="GU37" s="225">
        <v>253.91221618652344</v>
      </c>
      <c r="GV37" s="225">
        <v>246.77815246582031</v>
      </c>
      <c r="GW37" s="225">
        <v>275.99786376953125</v>
      </c>
      <c r="GX37" s="225">
        <v>273.65249633789063</v>
      </c>
      <c r="GY37" s="225">
        <v>273.6524658203125</v>
      </c>
    </row>
    <row r="38" spans="1:207" x14ac:dyDescent="0.25">
      <c r="A38" s="226">
        <v>43800</v>
      </c>
      <c r="B38" s="225">
        <v>12</v>
      </c>
      <c r="C38" s="225">
        <v>2019</v>
      </c>
      <c r="D38" s="225">
        <v>281.37966918945313</v>
      </c>
      <c r="E38" s="225">
        <v>280.3345947265625</v>
      </c>
      <c r="F38" s="225">
        <v>284.72146606445313</v>
      </c>
      <c r="G38" s="225">
        <v>285.22601318359375</v>
      </c>
      <c r="H38" s="225">
        <v>287.83834838867188</v>
      </c>
      <c r="I38" s="225">
        <v>284.09994506835938</v>
      </c>
      <c r="J38" s="225">
        <v>280.4688720703125</v>
      </c>
      <c r="K38" s="225">
        <v>283.5087890625</v>
      </c>
      <c r="L38" s="225">
        <v>285.60873413085938</v>
      </c>
      <c r="M38" s="225">
        <v>284.57244873046875</v>
      </c>
      <c r="N38" s="225">
        <v>288.41793823242188</v>
      </c>
      <c r="O38" s="225">
        <v>282.42819213867188</v>
      </c>
      <c r="P38" s="225">
        <v>281.7359619140625</v>
      </c>
      <c r="Q38" s="225">
        <v>283.376953125</v>
      </c>
      <c r="R38" s="225">
        <v>286.79058837890625</v>
      </c>
      <c r="S38" s="225">
        <v>287.86187744140625</v>
      </c>
      <c r="T38" s="225">
        <v>289.5631103515625</v>
      </c>
      <c r="U38" s="225">
        <v>284.84182739257813</v>
      </c>
      <c r="V38" s="225">
        <v>279.991455078125</v>
      </c>
      <c r="W38" s="225">
        <v>281.6766357421875</v>
      </c>
      <c r="X38" s="225">
        <v>288.81246948242188</v>
      </c>
      <c r="Y38" s="225">
        <v>285.1109619140625</v>
      </c>
      <c r="Z38" s="225">
        <v>292.32980346679688</v>
      </c>
      <c r="AA38" s="225">
        <v>287.50759887695313</v>
      </c>
      <c r="AB38" s="225">
        <v>281.58065795898438</v>
      </c>
      <c r="AC38" s="225">
        <v>284.76339721679688</v>
      </c>
      <c r="AD38" s="225">
        <v>288.46893310546875</v>
      </c>
      <c r="AE38" s="225">
        <v>288.1734619140625</v>
      </c>
      <c r="AF38" s="225">
        <v>290.54193115234375</v>
      </c>
      <c r="AG38" s="225">
        <v>288.12423706054688</v>
      </c>
      <c r="AH38" s="225">
        <v>281.14572143554688</v>
      </c>
      <c r="AI38" s="225">
        <v>284.21942138671875</v>
      </c>
      <c r="AJ38" s="225">
        <v>288.36798095703125</v>
      </c>
      <c r="AK38" s="225">
        <v>284.5128173828125</v>
      </c>
      <c r="AL38" s="225">
        <v>292.41656494140625</v>
      </c>
      <c r="AM38" s="225">
        <v>285.15826416015625</v>
      </c>
      <c r="AN38" s="225">
        <v>281.07598876953125</v>
      </c>
      <c r="AO38" s="225">
        <v>285.71640014648438</v>
      </c>
      <c r="AP38" s="225">
        <v>288.9276123046875</v>
      </c>
      <c r="AQ38" s="225">
        <v>289.26535034179688</v>
      </c>
      <c r="AR38" s="225">
        <v>292.58135986328125</v>
      </c>
      <c r="AS38" s="225">
        <v>285.33999633789063</v>
      </c>
      <c r="AT38" s="225">
        <v>281.98922729492188</v>
      </c>
      <c r="AU38" s="225">
        <v>283.75369262695313</v>
      </c>
      <c r="AV38" s="225">
        <v>289.744873046875</v>
      </c>
      <c r="AW38" s="225">
        <v>285.78543090820313</v>
      </c>
      <c r="AX38" s="225">
        <v>292.2833251953125</v>
      </c>
      <c r="AY38" s="225">
        <v>288.49343872070313</v>
      </c>
      <c r="AZ38" s="225">
        <v>281.97344970703125</v>
      </c>
      <c r="BA38" s="225">
        <v>284.612548828125</v>
      </c>
      <c r="BB38" s="225">
        <v>291.0694580078125</v>
      </c>
      <c r="BC38" s="225">
        <v>287.13873291015625</v>
      </c>
      <c r="BD38" s="225">
        <v>293.69650268554688</v>
      </c>
      <c r="BE38" s="225">
        <v>288.06964111328125</v>
      </c>
      <c r="BF38" s="225">
        <v>281.25537109375</v>
      </c>
      <c r="BG38" s="225">
        <v>284.60479736328125</v>
      </c>
      <c r="BH38" s="225">
        <v>289.7357177734375</v>
      </c>
      <c r="BI38" s="225">
        <v>283.84170532226563</v>
      </c>
      <c r="BJ38" s="225">
        <v>293.76763916015625</v>
      </c>
      <c r="BK38" s="225">
        <v>289.21719360351563</v>
      </c>
      <c r="BL38" s="225">
        <v>285.07119750976563</v>
      </c>
      <c r="BM38" s="225">
        <v>237.70608520507813</v>
      </c>
      <c r="BN38" s="225">
        <v>233.32066345214844</v>
      </c>
      <c r="BO38" s="225">
        <v>322.51373291015625</v>
      </c>
      <c r="BP38" s="225">
        <v>286.6331787109375</v>
      </c>
      <c r="BQ38" s="225">
        <v>332.14566040039063</v>
      </c>
      <c r="BR38" s="225">
        <v>304.18148803710938</v>
      </c>
      <c r="BS38" s="225">
        <v>341.1971435546875</v>
      </c>
      <c r="BT38" s="225">
        <v>262.97055053710938</v>
      </c>
      <c r="BU38" s="225">
        <v>261.64535522460938</v>
      </c>
      <c r="BV38" s="225">
        <v>256.42816162109375</v>
      </c>
      <c r="BW38" s="225">
        <v>288.87161254882813</v>
      </c>
      <c r="BX38" s="225">
        <v>285.07308959960938</v>
      </c>
      <c r="BY38" s="225">
        <v>238.22982788085938</v>
      </c>
      <c r="BZ38" s="225">
        <v>233.54066467285156</v>
      </c>
      <c r="CA38" s="225">
        <v>322.90948486328125</v>
      </c>
      <c r="CB38" s="225">
        <v>287.28390502929688</v>
      </c>
      <c r="CC38" s="225">
        <v>333.00704956054688</v>
      </c>
      <c r="CD38" s="225">
        <v>304.23773193359375</v>
      </c>
      <c r="CE38" s="225">
        <v>341.38180541992188</v>
      </c>
      <c r="CF38" s="225">
        <v>262.48123168945313</v>
      </c>
      <c r="CG38" s="225">
        <v>255.95480346679688</v>
      </c>
      <c r="CH38" s="225">
        <v>256.72210693359375</v>
      </c>
      <c r="CI38" s="225">
        <v>288.41537475585938</v>
      </c>
      <c r="CJ38" s="225">
        <v>285.168701171875</v>
      </c>
      <c r="CK38" s="225">
        <v>237.97084045410156</v>
      </c>
      <c r="CL38" s="225">
        <v>234.34577941894531</v>
      </c>
      <c r="CM38" s="225">
        <v>319.53268432617188</v>
      </c>
      <c r="CN38" s="225">
        <v>287.57687377929688</v>
      </c>
      <c r="CO38" s="225">
        <v>331.17889404296875</v>
      </c>
      <c r="CP38" s="225">
        <v>304.5185546875</v>
      </c>
      <c r="CQ38" s="225">
        <v>341.51815795898438</v>
      </c>
      <c r="CR38" s="225">
        <v>262.50030517578125</v>
      </c>
      <c r="CS38" s="225">
        <v>260.26837158203125</v>
      </c>
      <c r="CT38" s="225">
        <v>256.65133666992188</v>
      </c>
      <c r="CU38" s="225">
        <v>287.09051513671875</v>
      </c>
      <c r="CV38" s="225">
        <v>285.30142211914063</v>
      </c>
      <c r="CW38" s="225">
        <v>238.51100158691406</v>
      </c>
      <c r="CX38" s="225">
        <v>234.4801025390625</v>
      </c>
      <c r="CY38" s="225">
        <v>319.52798461914063</v>
      </c>
      <c r="CZ38" s="225">
        <v>288.06549072265625</v>
      </c>
      <c r="DA38" s="225">
        <v>332.52059936523438</v>
      </c>
      <c r="DB38" s="225">
        <v>302.58169555664063</v>
      </c>
      <c r="DC38" s="225">
        <v>340.6090087890625</v>
      </c>
      <c r="DD38" s="225">
        <v>261.97052001953125</v>
      </c>
      <c r="DE38" s="225">
        <v>259.20089721679688</v>
      </c>
      <c r="DF38" s="225">
        <v>255.75440979003906</v>
      </c>
      <c r="DG38" s="225">
        <v>287.00689697265625</v>
      </c>
      <c r="DH38" s="225">
        <v>285.3275146484375</v>
      </c>
      <c r="DI38" s="225">
        <v>237.82685852050781</v>
      </c>
      <c r="DJ38" s="225">
        <v>234.97354125976563</v>
      </c>
      <c r="DK38" s="225">
        <v>317.01284790039063</v>
      </c>
      <c r="DL38" s="225">
        <v>288.14132690429688</v>
      </c>
      <c r="DM38" s="225">
        <v>332.42135620117188</v>
      </c>
      <c r="DN38" s="225">
        <v>304.04290771484375</v>
      </c>
      <c r="DO38" s="225">
        <v>341.4664306640625</v>
      </c>
      <c r="DP38" s="225">
        <v>261.77471923828125</v>
      </c>
      <c r="DQ38" s="225">
        <v>257.0963134765625</v>
      </c>
      <c r="DR38" s="225">
        <v>255.38748168945313</v>
      </c>
      <c r="DS38" s="225">
        <v>286.71060180664063</v>
      </c>
      <c r="DT38" s="225">
        <v>285.15487670898438</v>
      </c>
      <c r="DU38" s="225">
        <v>238.10244750976563</v>
      </c>
      <c r="DV38" s="225">
        <v>234.92658996582031</v>
      </c>
      <c r="DW38" s="225">
        <v>316.96298217773438</v>
      </c>
      <c r="DX38" s="225">
        <v>288.656494140625</v>
      </c>
      <c r="DY38" s="225">
        <v>332.17095947265625</v>
      </c>
      <c r="DZ38" s="225">
        <v>303.52450561523438</v>
      </c>
      <c r="EA38" s="225">
        <v>340.9193115234375</v>
      </c>
      <c r="EB38" s="225">
        <v>261.90756225585938</v>
      </c>
      <c r="EC38" s="225">
        <v>261.87844848632813</v>
      </c>
      <c r="ED38" s="225">
        <v>255.26338195800781</v>
      </c>
      <c r="EE38" s="225">
        <v>286.07351684570313</v>
      </c>
      <c r="EF38" s="225">
        <v>285.14483642578125</v>
      </c>
      <c r="EG38" s="225">
        <v>238.49372863769531</v>
      </c>
      <c r="EH38" s="225">
        <v>235.21168518066406</v>
      </c>
      <c r="EI38" s="225">
        <v>316.91693115234375</v>
      </c>
      <c r="EJ38" s="225">
        <v>288.49169921875</v>
      </c>
      <c r="EK38" s="225">
        <v>330.96881103515625</v>
      </c>
      <c r="EL38" s="225">
        <v>302.306396484375</v>
      </c>
      <c r="EM38" s="225">
        <v>339.90957641601563</v>
      </c>
      <c r="EN38" s="225">
        <v>261.90109252929688</v>
      </c>
      <c r="EO38" s="225">
        <v>257.66412353515625</v>
      </c>
      <c r="EP38" s="225">
        <v>255.05647277832031</v>
      </c>
      <c r="EQ38" s="225">
        <v>286.2806396484375</v>
      </c>
      <c r="ER38" s="225">
        <v>285.29351806640625</v>
      </c>
      <c r="ES38" s="225">
        <v>238.02764892578125</v>
      </c>
      <c r="ET38" s="225">
        <v>235.64942932128906</v>
      </c>
      <c r="EU38" s="225">
        <v>314.81622314453125</v>
      </c>
      <c r="EV38" s="225">
        <v>288.69415283203125</v>
      </c>
      <c r="EW38" s="225">
        <v>329.00466918945313</v>
      </c>
      <c r="EX38" s="225">
        <v>302.82876586914063</v>
      </c>
      <c r="EY38" s="225">
        <v>339.98141479492188</v>
      </c>
      <c r="EZ38" s="225">
        <v>261.47503662109375</v>
      </c>
      <c r="FA38" s="225">
        <v>259.515625</v>
      </c>
      <c r="FB38" s="225">
        <v>254.87544250488281</v>
      </c>
      <c r="FC38" s="225">
        <v>286.10183715820313</v>
      </c>
      <c r="FD38" s="225">
        <v>285.19656372070313</v>
      </c>
      <c r="FE38" s="225">
        <v>238.38978576660156</v>
      </c>
      <c r="FF38" s="225">
        <v>236.01579284667969</v>
      </c>
      <c r="FG38" s="225">
        <v>313.73260498046875</v>
      </c>
      <c r="FH38" s="225">
        <v>288.947509765625</v>
      </c>
      <c r="FI38" s="225">
        <v>329.15957641601563</v>
      </c>
      <c r="FJ38" s="225">
        <v>302.92196655273438</v>
      </c>
      <c r="FK38" s="225">
        <v>340.33804321289063</v>
      </c>
      <c r="FL38" s="225">
        <v>261.26766967773438</v>
      </c>
      <c r="FM38" s="225">
        <v>260.13198852539063</v>
      </c>
      <c r="FN38" s="225">
        <v>254.48387145996094</v>
      </c>
      <c r="FO38" s="225">
        <v>284.86959838867188</v>
      </c>
      <c r="FP38" s="225">
        <v>285.24298095703125</v>
      </c>
      <c r="FQ38" s="225">
        <v>238.86689758300781</v>
      </c>
      <c r="FR38" s="225">
        <v>236.31651306152344</v>
      </c>
      <c r="FS38" s="225">
        <v>312.70489501953125</v>
      </c>
      <c r="FT38" s="225">
        <v>289.26763916015625</v>
      </c>
      <c r="FU38" s="225">
        <v>327.26904296875</v>
      </c>
      <c r="FV38" s="225">
        <v>300.74160766601563</v>
      </c>
      <c r="FW38" s="225">
        <v>338.95364379882813</v>
      </c>
      <c r="FX38" s="225">
        <v>261.12576293945313</v>
      </c>
      <c r="FY38" s="225">
        <v>263.258056640625</v>
      </c>
      <c r="FZ38" s="225">
        <v>253.77044677734375</v>
      </c>
      <c r="GA38" s="225">
        <v>284.28994750976563</v>
      </c>
      <c r="GB38" s="225">
        <v>282.72152709960938</v>
      </c>
      <c r="GC38" s="225">
        <v>283.29034423828125</v>
      </c>
      <c r="GD38" s="225">
        <v>284.099609375</v>
      </c>
      <c r="GE38" s="225">
        <v>283.07220458984375</v>
      </c>
      <c r="GF38" s="225">
        <v>284.55831909179688</v>
      </c>
      <c r="GG38" s="225">
        <v>283.9332275390625</v>
      </c>
      <c r="GH38" s="225">
        <v>284.52886962890625</v>
      </c>
      <c r="GI38" s="225">
        <v>284.11407470703125</v>
      </c>
      <c r="GJ38" s="225">
        <v>284.24557495117188</v>
      </c>
      <c r="GK38" s="225">
        <v>283.60357666015625</v>
      </c>
      <c r="GL38" s="225">
        <v>285.19924926757813</v>
      </c>
      <c r="GM38" s="225">
        <v>238.29415893554688</v>
      </c>
      <c r="GN38" s="225">
        <v>235.11500549316406</v>
      </c>
      <c r="GO38" s="225">
        <v>316.53182983398438</v>
      </c>
      <c r="GP38" s="225">
        <v>288.56674194335938</v>
      </c>
      <c r="GQ38" s="225">
        <v>329.9862060546875</v>
      </c>
      <c r="GR38" s="225">
        <v>302.70562744140625</v>
      </c>
      <c r="GS38" s="225">
        <v>340.43032836914063</v>
      </c>
      <c r="GT38" s="225">
        <v>261.70388793945313</v>
      </c>
      <c r="GU38" s="225">
        <v>260.27716064453125</v>
      </c>
      <c r="GV38" s="225">
        <v>254.93252563476563</v>
      </c>
      <c r="GW38" s="225">
        <v>285.96160888671875</v>
      </c>
      <c r="GX38" s="225">
        <v>283.88604736328125</v>
      </c>
      <c r="GY38" s="225">
        <v>283.88604736328125</v>
      </c>
    </row>
    <row r="39" spans="1:207" x14ac:dyDescent="0.25">
      <c r="A39" s="226">
        <v>43831</v>
      </c>
      <c r="B39" s="225">
        <v>1</v>
      </c>
      <c r="C39" s="225">
        <v>2020</v>
      </c>
      <c r="D39" s="225">
        <v>288.327880859375</v>
      </c>
      <c r="E39" s="225">
        <v>288.99029541015625</v>
      </c>
      <c r="F39" s="225">
        <v>292.85992431640625</v>
      </c>
      <c r="G39" s="225">
        <v>295.42611694335938</v>
      </c>
      <c r="H39" s="225">
        <v>296.30441284179688</v>
      </c>
      <c r="I39" s="225">
        <v>292.06900024414063</v>
      </c>
      <c r="J39" s="225">
        <v>287.5576171875</v>
      </c>
      <c r="K39" s="225">
        <v>291.3131103515625</v>
      </c>
      <c r="L39" s="225">
        <v>293.43682861328125</v>
      </c>
      <c r="M39" s="225">
        <v>294.39154052734375</v>
      </c>
      <c r="N39" s="225">
        <v>296.16494750976563</v>
      </c>
      <c r="O39" s="225">
        <v>290.01370239257813</v>
      </c>
      <c r="P39" s="225">
        <v>287.9071044921875</v>
      </c>
      <c r="Q39" s="225">
        <v>291.13275146484375</v>
      </c>
      <c r="R39" s="225">
        <v>294.33734130859375</v>
      </c>
      <c r="S39" s="225">
        <v>297.10812377929688</v>
      </c>
      <c r="T39" s="225">
        <v>297.40939331054688</v>
      </c>
      <c r="U39" s="225">
        <v>292.46578979492188</v>
      </c>
      <c r="V39" s="225">
        <v>286.24032592773438</v>
      </c>
      <c r="W39" s="225">
        <v>289.32479858398438</v>
      </c>
      <c r="X39" s="225">
        <v>296.09100341796875</v>
      </c>
      <c r="Y39" s="225">
        <v>294.09384155273438</v>
      </c>
      <c r="Z39" s="225">
        <v>299.76205444335938</v>
      </c>
      <c r="AA39" s="225">
        <v>294.88528442382813</v>
      </c>
      <c r="AB39" s="225">
        <v>287.72052001953125</v>
      </c>
      <c r="AC39" s="225">
        <v>291.83660888671875</v>
      </c>
      <c r="AD39" s="225">
        <v>295.4002685546875</v>
      </c>
      <c r="AE39" s="225">
        <v>297.1285400390625</v>
      </c>
      <c r="AF39" s="225">
        <v>297.87295532226563</v>
      </c>
      <c r="AG39" s="225">
        <v>295.44259643554688</v>
      </c>
      <c r="AH39" s="225">
        <v>287.08316040039063</v>
      </c>
      <c r="AI39" s="225">
        <v>291.37606811523438</v>
      </c>
      <c r="AJ39" s="225">
        <v>295.0137939453125</v>
      </c>
      <c r="AK39" s="225">
        <v>293.54595947265625</v>
      </c>
      <c r="AL39" s="225">
        <v>299.397216796875</v>
      </c>
      <c r="AM39" s="225">
        <v>292.5401611328125</v>
      </c>
      <c r="AN39" s="225">
        <v>286.67755126953125</v>
      </c>
      <c r="AO39" s="225">
        <v>292.64703369140625</v>
      </c>
      <c r="AP39" s="225">
        <v>295.02328491210938</v>
      </c>
      <c r="AQ39" s="225">
        <v>297.55160522460938</v>
      </c>
      <c r="AR39" s="225">
        <v>299.6717529296875</v>
      </c>
      <c r="AS39" s="225">
        <v>292.85989379882813</v>
      </c>
      <c r="AT39" s="225">
        <v>287.02676391601563</v>
      </c>
      <c r="AU39" s="225">
        <v>290.64404296875</v>
      </c>
      <c r="AV39" s="225">
        <v>295.71771240234375</v>
      </c>
      <c r="AW39" s="225">
        <v>293.80050659179688</v>
      </c>
      <c r="AX39" s="225">
        <v>299.49002075195313</v>
      </c>
      <c r="AY39" s="225">
        <v>295.4715576171875</v>
      </c>
      <c r="AZ39" s="225">
        <v>286.92919921875</v>
      </c>
      <c r="BA39" s="225">
        <v>291.10223388671875</v>
      </c>
      <c r="BB39" s="225">
        <v>296.81399536132813</v>
      </c>
      <c r="BC39" s="225">
        <v>295.09490966796875</v>
      </c>
      <c r="BD39" s="225">
        <v>300.52816772460938</v>
      </c>
      <c r="BE39" s="225">
        <v>295.16766357421875</v>
      </c>
      <c r="BF39" s="225">
        <v>285.616455078125</v>
      </c>
      <c r="BG39" s="225">
        <v>290.87017822265625</v>
      </c>
      <c r="BH39" s="225">
        <v>295.05807495117188</v>
      </c>
      <c r="BI39" s="225">
        <v>291.46343994140625</v>
      </c>
      <c r="BJ39" s="225">
        <v>300.39096069335938</v>
      </c>
      <c r="BK39" s="225">
        <v>296.05364990234375</v>
      </c>
      <c r="BL39" s="225">
        <v>298.8568115234375</v>
      </c>
      <c r="BM39" s="225">
        <v>247.84004211425781</v>
      </c>
      <c r="BN39" s="225">
        <v>236.06529235839844</v>
      </c>
      <c r="BO39" s="225">
        <v>325.14459228515625</v>
      </c>
      <c r="BP39" s="225">
        <v>283.50186157226563</v>
      </c>
      <c r="BQ39" s="225">
        <v>325.87551879882813</v>
      </c>
      <c r="BR39" s="225">
        <v>309.03237915039063</v>
      </c>
      <c r="BS39" s="225">
        <v>341.85638427734375</v>
      </c>
      <c r="BT39" s="225">
        <v>275.01181030273438</v>
      </c>
      <c r="BU39" s="225">
        <v>263.17642211914063</v>
      </c>
      <c r="BV39" s="225">
        <v>267.19400024414063</v>
      </c>
      <c r="BW39" s="225">
        <v>297.60614013671875</v>
      </c>
      <c r="BX39" s="225">
        <v>298.66995239257813</v>
      </c>
      <c r="BY39" s="225">
        <v>248.46415710449219</v>
      </c>
      <c r="BZ39" s="225">
        <v>236.34526062011719</v>
      </c>
      <c r="CA39" s="225">
        <v>325.79135131835938</v>
      </c>
      <c r="CB39" s="225">
        <v>284.03707885742188</v>
      </c>
      <c r="CC39" s="225">
        <v>326.62173461914063</v>
      </c>
      <c r="CD39" s="225">
        <v>309.18316650390625</v>
      </c>
      <c r="CE39" s="225">
        <v>341.98602294921875</v>
      </c>
      <c r="CF39" s="225">
        <v>274.873291015625</v>
      </c>
      <c r="CG39" s="225">
        <v>257.1229248046875</v>
      </c>
      <c r="CH39" s="225">
        <v>267.46371459960938</v>
      </c>
      <c r="CI39" s="225">
        <v>297.1435546875</v>
      </c>
      <c r="CJ39" s="225">
        <v>298.65615844726563</v>
      </c>
      <c r="CK39" s="225">
        <v>248.23585510253906</v>
      </c>
      <c r="CL39" s="225">
        <v>237.02000427246094</v>
      </c>
      <c r="CM39" s="225">
        <v>321.88165283203125</v>
      </c>
      <c r="CN39" s="225">
        <v>284.20651245117188</v>
      </c>
      <c r="CO39" s="225">
        <v>324.62255859375</v>
      </c>
      <c r="CP39" s="225">
        <v>309.4744873046875</v>
      </c>
      <c r="CQ39" s="225">
        <v>342.03555297851563</v>
      </c>
      <c r="CR39" s="225">
        <v>275.05352783203125</v>
      </c>
      <c r="CS39" s="225">
        <v>262.06259155273438</v>
      </c>
      <c r="CT39" s="225">
        <v>267.30389404296875</v>
      </c>
      <c r="CU39" s="225">
        <v>295.82534790039063</v>
      </c>
      <c r="CV39" s="225">
        <v>298.74362182617188</v>
      </c>
      <c r="CW39" s="225">
        <v>248.86346435546875</v>
      </c>
      <c r="CX39" s="225">
        <v>237.22721862792969</v>
      </c>
      <c r="CY39" s="225">
        <v>322.00067138671875</v>
      </c>
      <c r="CZ39" s="225">
        <v>284.48532104492188</v>
      </c>
      <c r="DA39" s="225">
        <v>325.98590087890625</v>
      </c>
      <c r="DB39" s="225">
        <v>307.3455810546875</v>
      </c>
      <c r="DC39" s="225">
        <v>341.1199951171875</v>
      </c>
      <c r="DD39" s="225">
        <v>274.7877197265625</v>
      </c>
      <c r="DE39" s="225">
        <v>260.930908203125</v>
      </c>
      <c r="DF39" s="225">
        <v>266.41156005859375</v>
      </c>
      <c r="DG39" s="225">
        <v>295.84564208984375</v>
      </c>
      <c r="DH39" s="225">
        <v>298.72879028320313</v>
      </c>
      <c r="DI39" s="225">
        <v>248.09947204589844</v>
      </c>
      <c r="DJ39" s="225">
        <v>237.64961242675781</v>
      </c>
      <c r="DK39" s="225">
        <v>319.43380737304688</v>
      </c>
      <c r="DL39" s="225">
        <v>284.53646850585938</v>
      </c>
      <c r="DM39" s="225">
        <v>325.8782958984375</v>
      </c>
      <c r="DN39" s="225">
        <v>308.94586181640625</v>
      </c>
      <c r="DO39" s="225">
        <v>341.90478515625</v>
      </c>
      <c r="DP39" s="225">
        <v>274.71408081054688</v>
      </c>
      <c r="DQ39" s="225">
        <v>258.61959838867188</v>
      </c>
      <c r="DR39" s="225">
        <v>265.90127563476563</v>
      </c>
      <c r="DS39" s="225">
        <v>295.51776123046875</v>
      </c>
      <c r="DT39" s="225">
        <v>298.4500732421875</v>
      </c>
      <c r="DU39" s="225">
        <v>248.41181945800781</v>
      </c>
      <c r="DV39" s="225">
        <v>237.64547729492188</v>
      </c>
      <c r="DW39" s="225">
        <v>319.32369995117188</v>
      </c>
      <c r="DX39" s="225">
        <v>285.12655639648438</v>
      </c>
      <c r="DY39" s="225">
        <v>325.66464233398438</v>
      </c>
      <c r="DZ39" s="225">
        <v>308.3994140625</v>
      </c>
      <c r="EA39" s="225">
        <v>341.40640258789063</v>
      </c>
      <c r="EB39" s="225">
        <v>274.83636474609375</v>
      </c>
      <c r="EC39" s="225">
        <v>263.92437744140625</v>
      </c>
      <c r="ED39" s="225">
        <v>265.74755859375</v>
      </c>
      <c r="EE39" s="225">
        <v>294.8994140625</v>
      </c>
      <c r="EF39" s="225">
        <v>298.40353393554688</v>
      </c>
      <c r="EG39" s="225">
        <v>248.89508056640625</v>
      </c>
      <c r="EH39" s="225">
        <v>237.90385437011719</v>
      </c>
      <c r="EI39" s="225">
        <v>319.44338989257813</v>
      </c>
      <c r="EJ39" s="225">
        <v>284.96139526367188</v>
      </c>
      <c r="EK39" s="225">
        <v>324.3385009765625</v>
      </c>
      <c r="EL39" s="225">
        <v>306.95379638671875</v>
      </c>
      <c r="EM39" s="225">
        <v>340.4569091796875</v>
      </c>
      <c r="EN39" s="225">
        <v>274.87081909179688</v>
      </c>
      <c r="EO39" s="225">
        <v>259.3251953125</v>
      </c>
      <c r="EP39" s="225">
        <v>265.62844848632813</v>
      </c>
      <c r="EQ39" s="225">
        <v>295.14410400390625</v>
      </c>
      <c r="ER39" s="225">
        <v>298.5572509765625</v>
      </c>
      <c r="ES39" s="225">
        <v>248.32911682128906</v>
      </c>
      <c r="ET39" s="225">
        <v>238.29620361328125</v>
      </c>
      <c r="EU39" s="225">
        <v>316.82052612304688</v>
      </c>
      <c r="EV39" s="225">
        <v>285.08645629882813</v>
      </c>
      <c r="EW39" s="225">
        <v>322.244384765625</v>
      </c>
      <c r="EX39" s="225">
        <v>307.54940795898438</v>
      </c>
      <c r="EY39" s="225">
        <v>340.50961303710938</v>
      </c>
      <c r="EZ39" s="225">
        <v>274.64382934570313</v>
      </c>
      <c r="FA39" s="225">
        <v>261.41461181640625</v>
      </c>
      <c r="FB39" s="225">
        <v>265.44552612304688</v>
      </c>
      <c r="FC39" s="225">
        <v>295.00662231445313</v>
      </c>
      <c r="FD39" s="225">
        <v>298.39373779296875</v>
      </c>
      <c r="FE39" s="225">
        <v>248.80506896972656</v>
      </c>
      <c r="FF39" s="225">
        <v>238.70693969726563</v>
      </c>
      <c r="FG39" s="225">
        <v>315.71771240234375</v>
      </c>
      <c r="FH39" s="225">
        <v>285.16036987304688</v>
      </c>
      <c r="FI39" s="225">
        <v>322.34365844726563</v>
      </c>
      <c r="FJ39" s="225">
        <v>307.5916748046875</v>
      </c>
      <c r="FK39" s="225">
        <v>340.84793090820313</v>
      </c>
      <c r="FL39" s="225">
        <v>274.57125854492188</v>
      </c>
      <c r="FM39" s="225">
        <v>262.09689331054688</v>
      </c>
      <c r="FN39" s="225">
        <v>264.92095947265625</v>
      </c>
      <c r="FO39" s="225">
        <v>293.77346801757813</v>
      </c>
      <c r="FP39" s="225">
        <v>298.34829711914063</v>
      </c>
      <c r="FQ39" s="225">
        <v>249.36604309082031</v>
      </c>
      <c r="FR39" s="225">
        <v>238.87432861328125</v>
      </c>
      <c r="FS39" s="225">
        <v>314.11013793945313</v>
      </c>
      <c r="FT39" s="225">
        <v>285.31893920898438</v>
      </c>
      <c r="FU39" s="225">
        <v>320.37423706054688</v>
      </c>
      <c r="FV39" s="225">
        <v>305.10418701171875</v>
      </c>
      <c r="FW39" s="225">
        <v>339.5125732421875</v>
      </c>
      <c r="FX39" s="225">
        <v>274.48980712890625</v>
      </c>
      <c r="FY39" s="225">
        <v>265.59259033203125</v>
      </c>
      <c r="FZ39" s="225">
        <v>264.32369995117188</v>
      </c>
      <c r="GA39" s="225">
        <v>293.24459838867188</v>
      </c>
      <c r="GB39" s="225">
        <v>290.95913696289063</v>
      </c>
      <c r="GC39" s="225">
        <v>291.05532836914063</v>
      </c>
      <c r="GD39" s="225">
        <v>291.35848999023438</v>
      </c>
      <c r="GE39" s="225">
        <v>290.197265625</v>
      </c>
      <c r="GF39" s="225">
        <v>291.37692260742188</v>
      </c>
      <c r="GG39" s="225">
        <v>290.62722778320313</v>
      </c>
      <c r="GH39" s="225">
        <v>290.93014526367188</v>
      </c>
      <c r="GI39" s="225">
        <v>290.18026733398438</v>
      </c>
      <c r="GJ39" s="225">
        <v>290.04940795898438</v>
      </c>
      <c r="GK39" s="225">
        <v>288.84481811523438</v>
      </c>
      <c r="GL39" s="225">
        <v>298.56704711914063</v>
      </c>
      <c r="GM39" s="225">
        <v>248.63960266113281</v>
      </c>
      <c r="GN39" s="225">
        <v>237.79647827148438</v>
      </c>
      <c r="GO39" s="225">
        <v>318.69699096679688</v>
      </c>
      <c r="GP39" s="225">
        <v>284.9080810546875</v>
      </c>
      <c r="GQ39" s="225">
        <v>323.29473876953125</v>
      </c>
      <c r="GR39" s="225">
        <v>307.39682006835938</v>
      </c>
      <c r="GS39" s="225">
        <v>340.9595947265625</v>
      </c>
      <c r="GT39" s="225">
        <v>274.71258544921875</v>
      </c>
      <c r="GU39" s="225">
        <v>262.1925048828125</v>
      </c>
      <c r="GV39" s="225">
        <v>265.48983764648438</v>
      </c>
      <c r="GW39" s="225">
        <v>294.82485961914063</v>
      </c>
      <c r="GX39" s="225">
        <v>290.3289794921875</v>
      </c>
      <c r="GY39" s="225">
        <v>290.32901000976563</v>
      </c>
    </row>
    <row r="40" spans="1:207" x14ac:dyDescent="0.25">
      <c r="A40" s="226">
        <v>43862</v>
      </c>
      <c r="B40" s="225">
        <v>2</v>
      </c>
      <c r="C40" s="225">
        <v>2020</v>
      </c>
      <c r="D40" s="225">
        <v>294.0474853515625</v>
      </c>
      <c r="E40" s="225">
        <v>295.71871948242188</v>
      </c>
      <c r="F40" s="225">
        <v>298.98919677734375</v>
      </c>
      <c r="G40" s="225">
        <v>302.18545532226563</v>
      </c>
      <c r="H40" s="225">
        <v>304.05783081054688</v>
      </c>
      <c r="I40" s="225">
        <v>297.382080078125</v>
      </c>
      <c r="J40" s="225">
        <v>293.17938232421875</v>
      </c>
      <c r="K40" s="225">
        <v>297.88238525390625</v>
      </c>
      <c r="L40" s="225">
        <v>299.20352172851563</v>
      </c>
      <c r="M40" s="225">
        <v>301.0670166015625</v>
      </c>
      <c r="N40" s="225">
        <v>303.50357055664063</v>
      </c>
      <c r="O40" s="225">
        <v>295.22039794921875</v>
      </c>
      <c r="P40" s="225">
        <v>293.36654663085938</v>
      </c>
      <c r="Q40" s="225">
        <v>297.69000244140625</v>
      </c>
      <c r="R40" s="225">
        <v>299.79904174804688</v>
      </c>
      <c r="S40" s="225">
        <v>303.57037353515625</v>
      </c>
      <c r="T40" s="225">
        <v>304.46151733398438</v>
      </c>
      <c r="U40" s="225">
        <v>297.78173828125</v>
      </c>
      <c r="V40" s="225">
        <v>291.71902465820313</v>
      </c>
      <c r="W40" s="225">
        <v>295.96258544921875</v>
      </c>
      <c r="X40" s="225">
        <v>301.37567138671875</v>
      </c>
      <c r="Y40" s="225">
        <v>300.47344970703125</v>
      </c>
      <c r="Z40" s="225">
        <v>306.64126586914063</v>
      </c>
      <c r="AA40" s="225">
        <v>300.17965698242188</v>
      </c>
      <c r="AB40" s="225">
        <v>293.26522827148438</v>
      </c>
      <c r="AC40" s="225">
        <v>298.286376953125</v>
      </c>
      <c r="AD40" s="225">
        <v>300.53890991210938</v>
      </c>
      <c r="AE40" s="225">
        <v>303.61468505859375</v>
      </c>
      <c r="AF40" s="225">
        <v>304.88983154296875</v>
      </c>
      <c r="AG40" s="225">
        <v>300.67520141601563</v>
      </c>
      <c r="AH40" s="225">
        <v>292.54302978515625</v>
      </c>
      <c r="AI40" s="225">
        <v>297.89431762695313</v>
      </c>
      <c r="AJ40" s="225">
        <v>299.91461181640625</v>
      </c>
      <c r="AK40" s="225">
        <v>299.85736083984375</v>
      </c>
      <c r="AL40" s="225">
        <v>306.09259033203125</v>
      </c>
      <c r="AM40" s="225">
        <v>297.76596069335938</v>
      </c>
      <c r="AN40" s="225">
        <v>292.0032958984375</v>
      </c>
      <c r="AO40" s="225">
        <v>299.0950927734375</v>
      </c>
      <c r="AP40" s="225">
        <v>299.77426147460938</v>
      </c>
      <c r="AQ40" s="225">
        <v>303.82980346679688</v>
      </c>
      <c r="AR40" s="225">
        <v>306.24819946289063</v>
      </c>
      <c r="AS40" s="225">
        <v>297.95639038085938</v>
      </c>
      <c r="AT40" s="225">
        <v>292.22808837890625</v>
      </c>
      <c r="AU40" s="225">
        <v>297.248046875</v>
      </c>
      <c r="AV40" s="225">
        <v>300.06448364257813</v>
      </c>
      <c r="AW40" s="225">
        <v>299.94784545898438</v>
      </c>
      <c r="AX40" s="225">
        <v>305.89584350585938</v>
      </c>
      <c r="AY40" s="225">
        <v>300.4951171875</v>
      </c>
      <c r="AZ40" s="225">
        <v>292.07595825195313</v>
      </c>
      <c r="BA40" s="225">
        <v>297.58340454101563</v>
      </c>
      <c r="BB40" s="225">
        <v>300.96768188476563</v>
      </c>
      <c r="BC40" s="225">
        <v>301.13751220703125</v>
      </c>
      <c r="BD40" s="225">
        <v>307.01071166992188</v>
      </c>
      <c r="BE40" s="225">
        <v>300.1500244140625</v>
      </c>
      <c r="BF40" s="225">
        <v>290.63565063476563</v>
      </c>
      <c r="BG40" s="225">
        <v>297.39434814453125</v>
      </c>
      <c r="BH40" s="225">
        <v>299.046142578125</v>
      </c>
      <c r="BI40" s="225">
        <v>297.14279174804688</v>
      </c>
      <c r="BJ40" s="225">
        <v>306.31588745117188</v>
      </c>
      <c r="BK40" s="225">
        <v>300.85873413085938</v>
      </c>
      <c r="BL40" s="225">
        <v>307.41098022460938</v>
      </c>
      <c r="BM40" s="225">
        <v>251.18971252441406</v>
      </c>
      <c r="BN40" s="225">
        <v>241.49685668945313</v>
      </c>
      <c r="BO40" s="225">
        <v>325.97525024414063</v>
      </c>
      <c r="BP40" s="225">
        <v>289.60693359375</v>
      </c>
      <c r="BQ40" s="225">
        <v>327.3853759765625</v>
      </c>
      <c r="BR40" s="225">
        <v>313.75735473632813</v>
      </c>
      <c r="BS40" s="225">
        <v>349.3271484375</v>
      </c>
      <c r="BT40" s="225">
        <v>282.38043212890625</v>
      </c>
      <c r="BU40" s="225">
        <v>267.05987548828125</v>
      </c>
      <c r="BV40" s="225">
        <v>274.62542724609375</v>
      </c>
      <c r="BW40" s="225">
        <v>304.65084838867188</v>
      </c>
      <c r="BX40" s="225">
        <v>307.12326049804688</v>
      </c>
      <c r="BY40" s="225">
        <v>251.78340148925781</v>
      </c>
      <c r="BZ40" s="225">
        <v>241.84480285644531</v>
      </c>
      <c r="CA40" s="225">
        <v>326.6220703125</v>
      </c>
      <c r="CB40" s="225">
        <v>290.0975341796875</v>
      </c>
      <c r="CC40" s="225">
        <v>328.194091796875</v>
      </c>
      <c r="CD40" s="225">
        <v>313.98812866210938</v>
      </c>
      <c r="CE40" s="225">
        <v>349.41717529296875</v>
      </c>
      <c r="CF40" s="225">
        <v>281.63150024414063</v>
      </c>
      <c r="CG40" s="225">
        <v>261.538818359375</v>
      </c>
      <c r="CH40" s="225">
        <v>274.825927734375</v>
      </c>
      <c r="CI40" s="225">
        <v>304.25320434570313</v>
      </c>
      <c r="CJ40" s="225">
        <v>307.01669311523438</v>
      </c>
      <c r="CK40" s="225">
        <v>251.52360534667969</v>
      </c>
      <c r="CL40" s="225">
        <v>242.59629821777344</v>
      </c>
      <c r="CM40" s="225">
        <v>323.268798828125</v>
      </c>
      <c r="CN40" s="225">
        <v>290.2109375</v>
      </c>
      <c r="CO40" s="225">
        <v>326.04864501953125</v>
      </c>
      <c r="CP40" s="225">
        <v>314.29684448242188</v>
      </c>
      <c r="CQ40" s="225">
        <v>349.69088745117188</v>
      </c>
      <c r="CR40" s="225">
        <v>281.70294189453125</v>
      </c>
      <c r="CS40" s="225">
        <v>265.40252685546875</v>
      </c>
      <c r="CT40" s="225">
        <v>275.02777099609375</v>
      </c>
      <c r="CU40" s="225">
        <v>303.04898071289063</v>
      </c>
      <c r="CV40" s="225">
        <v>306.99124145507813</v>
      </c>
      <c r="CW40" s="225">
        <v>252.08805847167969</v>
      </c>
      <c r="CX40" s="225">
        <v>242.92741394042969</v>
      </c>
      <c r="CY40" s="225">
        <v>323.63800048828125</v>
      </c>
      <c r="CZ40" s="225">
        <v>290.43743896484375</v>
      </c>
      <c r="DA40" s="225">
        <v>327.52340698242188</v>
      </c>
      <c r="DB40" s="225">
        <v>312.057861328125</v>
      </c>
      <c r="DC40" s="225">
        <v>348.78717041015625</v>
      </c>
      <c r="DD40" s="225">
        <v>281.45223999023438</v>
      </c>
      <c r="DE40" s="225">
        <v>264.398681640625</v>
      </c>
      <c r="DF40" s="225">
        <v>274.45980834960938</v>
      </c>
      <c r="DG40" s="225">
        <v>303.03048706054688</v>
      </c>
      <c r="DH40" s="225">
        <v>306.87509155273438</v>
      </c>
      <c r="DI40" s="225">
        <v>251.34828186035156</v>
      </c>
      <c r="DJ40" s="225">
        <v>243.40638732910156</v>
      </c>
      <c r="DK40" s="225">
        <v>321.3851318359375</v>
      </c>
      <c r="DL40" s="225">
        <v>290.51797485351563</v>
      </c>
      <c r="DM40" s="225">
        <v>327.42608642578125</v>
      </c>
      <c r="DN40" s="225">
        <v>313.93655395507813</v>
      </c>
      <c r="DO40" s="225">
        <v>349.84072875976563</v>
      </c>
      <c r="DP40" s="225">
        <v>281.26678466796875</v>
      </c>
      <c r="DQ40" s="225">
        <v>262.12783813476563</v>
      </c>
      <c r="DR40" s="225">
        <v>274.32000732421875</v>
      </c>
      <c r="DS40" s="225">
        <v>302.77822875976563</v>
      </c>
      <c r="DT40" s="225">
        <v>306.52780151367188</v>
      </c>
      <c r="DU40" s="225">
        <v>251.69364929199219</v>
      </c>
      <c r="DV40" s="225">
        <v>243.33529663085938</v>
      </c>
      <c r="DW40" s="225">
        <v>321.22793579101563</v>
      </c>
      <c r="DX40" s="225">
        <v>291.022705078125</v>
      </c>
      <c r="DY40" s="225">
        <v>327.18356323242188</v>
      </c>
      <c r="DZ40" s="225">
        <v>313.345703125</v>
      </c>
      <c r="EA40" s="225">
        <v>349.18295288085938</v>
      </c>
      <c r="EB40" s="225">
        <v>281.30941772460938</v>
      </c>
      <c r="EC40" s="225">
        <v>266.84310913085938</v>
      </c>
      <c r="ED40" s="225">
        <v>274.05987548828125</v>
      </c>
      <c r="EE40" s="225">
        <v>302.14981079101563</v>
      </c>
      <c r="EF40" s="225">
        <v>306.43923950195313</v>
      </c>
      <c r="EG40" s="225">
        <v>252.16374206542969</v>
      </c>
      <c r="EH40" s="225">
        <v>243.56745910644531</v>
      </c>
      <c r="EI40" s="225">
        <v>321.37435913085938</v>
      </c>
      <c r="EJ40" s="225">
        <v>290.7911376953125</v>
      </c>
      <c r="EK40" s="225">
        <v>325.79608154296875</v>
      </c>
      <c r="EL40" s="225">
        <v>311.8231201171875</v>
      </c>
      <c r="EM40" s="225">
        <v>348.1031494140625</v>
      </c>
      <c r="EN40" s="225">
        <v>281.09561157226563</v>
      </c>
      <c r="EO40" s="225">
        <v>262.56674194335938</v>
      </c>
      <c r="EP40" s="225">
        <v>273.86236572265625</v>
      </c>
      <c r="EQ40" s="225">
        <v>302.41278076171875</v>
      </c>
      <c r="ER40" s="225">
        <v>306.47271728515625</v>
      </c>
      <c r="ES40" s="225">
        <v>251.57925415039063</v>
      </c>
      <c r="ET40" s="225">
        <v>244.0400390625</v>
      </c>
      <c r="EU40" s="225">
        <v>319.11105346679688</v>
      </c>
      <c r="EV40" s="225">
        <v>291.03411865234375</v>
      </c>
      <c r="EW40" s="225">
        <v>323.59542846679688</v>
      </c>
      <c r="EX40" s="225">
        <v>312.51089477539063</v>
      </c>
      <c r="EY40" s="225">
        <v>348.33575439453125</v>
      </c>
      <c r="EZ40" s="225">
        <v>280.83297729492188</v>
      </c>
      <c r="FA40" s="225">
        <v>264.63946533203125</v>
      </c>
      <c r="FB40" s="225">
        <v>273.80841064453125</v>
      </c>
      <c r="FC40" s="225">
        <v>302.17990112304688</v>
      </c>
      <c r="FD40" s="225">
        <v>306.20199584960938</v>
      </c>
      <c r="FE40" s="225">
        <v>252.02992248535156</v>
      </c>
      <c r="FF40" s="225">
        <v>244.45704650878906</v>
      </c>
      <c r="FG40" s="225">
        <v>318.045654296875</v>
      </c>
      <c r="FH40" s="225">
        <v>290.98696899414063</v>
      </c>
      <c r="FI40" s="225">
        <v>323.72366333007813</v>
      </c>
      <c r="FJ40" s="225">
        <v>312.70040893554688</v>
      </c>
      <c r="FK40" s="225">
        <v>348.75692749023438</v>
      </c>
      <c r="FL40" s="225">
        <v>280.44815063476563</v>
      </c>
      <c r="FM40" s="225">
        <v>265.12261962890625</v>
      </c>
      <c r="FN40" s="225">
        <v>273.60467529296875</v>
      </c>
      <c r="FO40" s="225">
        <v>301.01348876953125</v>
      </c>
      <c r="FP40" s="225">
        <v>306.10409545898438</v>
      </c>
      <c r="FQ40" s="225">
        <v>252.57565307617188</v>
      </c>
      <c r="FR40" s="225">
        <v>244.56764221191406</v>
      </c>
      <c r="FS40" s="225">
        <v>316.57974243164063</v>
      </c>
      <c r="FT40" s="225">
        <v>291.0545654296875</v>
      </c>
      <c r="FU40" s="225">
        <v>321.62094116210938</v>
      </c>
      <c r="FV40" s="225">
        <v>309.9609375</v>
      </c>
      <c r="FW40" s="225">
        <v>347.25634765625</v>
      </c>
      <c r="FX40" s="225">
        <v>279.88919067382813</v>
      </c>
      <c r="FY40" s="225">
        <v>268.36880493164063</v>
      </c>
      <c r="FZ40" s="225">
        <v>272.7430419921875</v>
      </c>
      <c r="GA40" s="225">
        <v>300.50534057617188</v>
      </c>
      <c r="GB40" s="225">
        <v>297.31396484375</v>
      </c>
      <c r="GC40" s="225">
        <v>297.21044921875</v>
      </c>
      <c r="GD40" s="225">
        <v>297.35498046875</v>
      </c>
      <c r="GE40" s="225">
        <v>296.19631958007813</v>
      </c>
      <c r="GF40" s="225">
        <v>297.37103271484375</v>
      </c>
      <c r="GG40" s="225">
        <v>296.51889038085938</v>
      </c>
      <c r="GH40" s="225">
        <v>296.69097900390625</v>
      </c>
      <c r="GI40" s="225">
        <v>295.915771484375</v>
      </c>
      <c r="GJ40" s="225">
        <v>295.68624877929688</v>
      </c>
      <c r="GK40" s="225">
        <v>294.26507568359375</v>
      </c>
      <c r="GL40" s="225">
        <v>306.68170166015625</v>
      </c>
      <c r="GM40" s="225">
        <v>251.89559936523438</v>
      </c>
      <c r="GN40" s="225">
        <v>243.46481323242188</v>
      </c>
      <c r="GO40" s="225">
        <v>320.63088989257813</v>
      </c>
      <c r="GP40" s="225">
        <v>290.78363037109375</v>
      </c>
      <c r="GQ40" s="225">
        <v>324.69790649414063</v>
      </c>
      <c r="GR40" s="225">
        <v>312.30340576171875</v>
      </c>
      <c r="GS40" s="225">
        <v>348.69772338867188</v>
      </c>
      <c r="GT40" s="225">
        <v>280.88763427734375</v>
      </c>
      <c r="GU40" s="225">
        <v>265.35552978515625</v>
      </c>
      <c r="GV40" s="225">
        <v>273.77230834960938</v>
      </c>
      <c r="GW40" s="225">
        <v>302.04623413085938</v>
      </c>
      <c r="GX40" s="225">
        <v>296.13467407226563</v>
      </c>
      <c r="GY40" s="225">
        <v>296.1346435546875</v>
      </c>
    </row>
    <row r="41" spans="1:207" x14ac:dyDescent="0.25">
      <c r="A41" s="226">
        <v>43891</v>
      </c>
      <c r="B41" s="225">
        <v>3</v>
      </c>
      <c r="C41" s="225">
        <v>2020</v>
      </c>
      <c r="D41" s="225">
        <v>304.73464965820313</v>
      </c>
      <c r="E41" s="225">
        <v>305.24539184570313</v>
      </c>
      <c r="F41" s="225">
        <v>310.7183837890625</v>
      </c>
      <c r="G41" s="225">
        <v>312.35104370117188</v>
      </c>
      <c r="H41" s="225">
        <v>313.58868408203125</v>
      </c>
      <c r="I41" s="225">
        <v>304.90594482421875</v>
      </c>
      <c r="J41" s="225">
        <v>303.72418212890625</v>
      </c>
      <c r="K41" s="225">
        <v>307.41427612304688</v>
      </c>
      <c r="L41" s="225">
        <v>310.58682250976563</v>
      </c>
      <c r="M41" s="225">
        <v>311.48745727539063</v>
      </c>
      <c r="N41" s="225">
        <v>313.29901123046875</v>
      </c>
      <c r="O41" s="225">
        <v>302.7530517578125</v>
      </c>
      <c r="P41" s="225">
        <v>304.40988159179688</v>
      </c>
      <c r="Q41" s="225">
        <v>306.966796875</v>
      </c>
      <c r="R41" s="225">
        <v>310.91146850585938</v>
      </c>
      <c r="S41" s="225">
        <v>314.11016845703125</v>
      </c>
      <c r="T41" s="225">
        <v>314.111328125</v>
      </c>
      <c r="U41" s="225">
        <v>305.27972412109375</v>
      </c>
      <c r="V41" s="225">
        <v>302.41839599609375</v>
      </c>
      <c r="W41" s="225">
        <v>305.15374755859375</v>
      </c>
      <c r="X41" s="225">
        <v>312.4022216796875</v>
      </c>
      <c r="Y41" s="225">
        <v>310.79611206054688</v>
      </c>
      <c r="Z41" s="225">
        <v>316.17572021484375</v>
      </c>
      <c r="AA41" s="225">
        <v>307.770263671875</v>
      </c>
      <c r="AB41" s="225">
        <v>303.84490966796875</v>
      </c>
      <c r="AC41" s="225">
        <v>307.35971069335938</v>
      </c>
      <c r="AD41" s="225">
        <v>311.58139038085938</v>
      </c>
      <c r="AE41" s="225">
        <v>314.30703735351563</v>
      </c>
      <c r="AF41" s="225">
        <v>314.76705932617188</v>
      </c>
      <c r="AG41" s="225">
        <v>308.39767456054688</v>
      </c>
      <c r="AH41" s="225">
        <v>304.10122680664063</v>
      </c>
      <c r="AI41" s="225">
        <v>306.94509887695313</v>
      </c>
      <c r="AJ41" s="225">
        <v>310.93612670898438</v>
      </c>
      <c r="AK41" s="225">
        <v>310.2230224609375</v>
      </c>
      <c r="AL41" s="225">
        <v>315.5697021484375</v>
      </c>
      <c r="AM41" s="225">
        <v>305.4798583984375</v>
      </c>
      <c r="AN41" s="225">
        <v>302.60064697265625</v>
      </c>
      <c r="AO41" s="225">
        <v>308.03903198242188</v>
      </c>
      <c r="AP41" s="225">
        <v>310.71197509765625</v>
      </c>
      <c r="AQ41" s="225">
        <v>314.4473876953125</v>
      </c>
      <c r="AR41" s="225">
        <v>315.64212036132813</v>
      </c>
      <c r="AS41" s="225">
        <v>305.6246337890625</v>
      </c>
      <c r="AT41" s="225">
        <v>302.86575317382813</v>
      </c>
      <c r="AU41" s="225">
        <v>306.00814819335938</v>
      </c>
      <c r="AV41" s="225">
        <v>310.4910888671875</v>
      </c>
      <c r="AW41" s="225">
        <v>310.61434936523438</v>
      </c>
      <c r="AX41" s="225">
        <v>315.15054321289063</v>
      </c>
      <c r="AY41" s="225">
        <v>308.32492065429688</v>
      </c>
      <c r="AZ41" s="225">
        <v>303.0045166015625</v>
      </c>
      <c r="BA41" s="225">
        <v>306.211181640625</v>
      </c>
      <c r="BB41" s="225">
        <v>310.79580688476563</v>
      </c>
      <c r="BC41" s="225">
        <v>312.00619506835938</v>
      </c>
      <c r="BD41" s="225">
        <v>316.16397094726563</v>
      </c>
      <c r="BE41" s="225">
        <v>307.845703125</v>
      </c>
      <c r="BF41" s="225">
        <v>300.90298461914063</v>
      </c>
      <c r="BG41" s="225">
        <v>305.47933959960938</v>
      </c>
      <c r="BH41" s="225">
        <v>308.51242065429688</v>
      </c>
      <c r="BI41" s="225">
        <v>307.32470703125</v>
      </c>
      <c r="BJ41" s="225">
        <v>315.10147094726563</v>
      </c>
      <c r="BK41" s="225">
        <v>308.3792724609375</v>
      </c>
      <c r="BL41" s="225">
        <v>319.67288208007813</v>
      </c>
      <c r="BM41" s="225">
        <v>258.10858154296875</v>
      </c>
      <c r="BN41" s="225">
        <v>251.56507873535156</v>
      </c>
      <c r="BO41" s="225">
        <v>330.30224609375</v>
      </c>
      <c r="BP41" s="225">
        <v>297.76904296875</v>
      </c>
      <c r="BQ41" s="225">
        <v>336.21194458007813</v>
      </c>
      <c r="BR41" s="225">
        <v>319.17666625976563</v>
      </c>
      <c r="BS41" s="225">
        <v>378.421630859375</v>
      </c>
      <c r="BT41" s="225">
        <v>289.458740234375</v>
      </c>
      <c r="BU41" s="225">
        <v>315.23370361328125</v>
      </c>
      <c r="BV41" s="225">
        <v>281.18072509765625</v>
      </c>
      <c r="BW41" s="225">
        <v>310.94137573242188</v>
      </c>
      <c r="BX41" s="225">
        <v>319.40963745117188</v>
      </c>
      <c r="BY41" s="225">
        <v>258.92593383789063</v>
      </c>
      <c r="BZ41" s="225">
        <v>251.83381652832031</v>
      </c>
      <c r="CA41" s="225">
        <v>330.700439453125</v>
      </c>
      <c r="CB41" s="225">
        <v>298.27032470703125</v>
      </c>
      <c r="CC41" s="225">
        <v>336.99105834960938</v>
      </c>
      <c r="CD41" s="225">
        <v>318.84954833984375</v>
      </c>
      <c r="CE41" s="225">
        <v>378.54995727539063</v>
      </c>
      <c r="CF41" s="225">
        <v>288.80621337890625</v>
      </c>
      <c r="CG41" s="225">
        <v>306.66281127929688</v>
      </c>
      <c r="CH41" s="225">
        <v>281.449951171875</v>
      </c>
      <c r="CI41" s="225">
        <v>310.57034301757813</v>
      </c>
      <c r="CJ41" s="225">
        <v>319.28216552734375</v>
      </c>
      <c r="CK41" s="225">
        <v>258.65231323242188</v>
      </c>
      <c r="CL41" s="225">
        <v>252.70175170898438</v>
      </c>
      <c r="CM41" s="225">
        <v>327.49554443359375</v>
      </c>
      <c r="CN41" s="225">
        <v>298.41876220703125</v>
      </c>
      <c r="CO41" s="225">
        <v>334.74386596679688</v>
      </c>
      <c r="CP41" s="225">
        <v>319.41949462890625</v>
      </c>
      <c r="CQ41" s="225">
        <v>378.76034545898438</v>
      </c>
      <c r="CR41" s="225">
        <v>288.65731811523438</v>
      </c>
      <c r="CS41" s="225">
        <v>313.3365478515625</v>
      </c>
      <c r="CT41" s="225">
        <v>281.56622314453125</v>
      </c>
      <c r="CU41" s="225">
        <v>309.27703857421875</v>
      </c>
      <c r="CV41" s="225">
        <v>319.12399291992188</v>
      </c>
      <c r="CW41" s="225">
        <v>259.31842041015625</v>
      </c>
      <c r="CX41" s="225">
        <v>253.1097412109375</v>
      </c>
      <c r="CY41" s="225">
        <v>327.85177612304688</v>
      </c>
      <c r="CZ41" s="225">
        <v>298.76821899414063</v>
      </c>
      <c r="DA41" s="225">
        <v>336.29800415039063</v>
      </c>
      <c r="DB41" s="225">
        <v>317.00271606445313</v>
      </c>
      <c r="DC41" s="225">
        <v>377.77084350585938</v>
      </c>
      <c r="DD41" s="225">
        <v>288.10968017578125</v>
      </c>
      <c r="DE41" s="225">
        <v>311.89291381835938</v>
      </c>
      <c r="DF41" s="225">
        <v>280.65805053710938</v>
      </c>
      <c r="DG41" s="225">
        <v>309.21951293945313</v>
      </c>
      <c r="DH41" s="225">
        <v>319.0550537109375</v>
      </c>
      <c r="DI41" s="225">
        <v>258.37200927734375</v>
      </c>
      <c r="DJ41" s="225">
        <v>253.77684020996094</v>
      </c>
      <c r="DK41" s="225">
        <v>325.54669189453125</v>
      </c>
      <c r="DL41" s="225">
        <v>298.76080322265625</v>
      </c>
      <c r="DM41" s="225">
        <v>336.12582397460938</v>
      </c>
      <c r="DN41" s="225">
        <v>318.80169677734375</v>
      </c>
      <c r="DO41" s="225">
        <v>378.74795532226563</v>
      </c>
      <c r="DP41" s="225">
        <v>288.03396606445313</v>
      </c>
      <c r="DQ41" s="225">
        <v>308.02984619140625</v>
      </c>
      <c r="DR41" s="225">
        <v>280.30868530273438</v>
      </c>
      <c r="DS41" s="225">
        <v>308.925048828125</v>
      </c>
      <c r="DT41" s="225">
        <v>318.63058471679688</v>
      </c>
      <c r="DU41" s="225">
        <v>258.81472778320313</v>
      </c>
      <c r="DV41" s="225">
        <v>253.4598388671875</v>
      </c>
      <c r="DW41" s="225">
        <v>325.42974853515625</v>
      </c>
      <c r="DX41" s="225">
        <v>299.47332763671875</v>
      </c>
      <c r="DY41" s="225">
        <v>335.88125610351563</v>
      </c>
      <c r="DZ41" s="225">
        <v>318.05587768554688</v>
      </c>
      <c r="EA41" s="225">
        <v>378.10791015625</v>
      </c>
      <c r="EB41" s="225">
        <v>287.78607177734375</v>
      </c>
      <c r="EC41" s="225">
        <v>316.08346557617188</v>
      </c>
      <c r="ED41" s="225">
        <v>279.96697998046875</v>
      </c>
      <c r="EE41" s="225">
        <v>308.30935668945313</v>
      </c>
      <c r="EF41" s="225">
        <v>318.48721313476563</v>
      </c>
      <c r="EG41" s="225">
        <v>259.41525268554688</v>
      </c>
      <c r="EH41" s="225">
        <v>253.54086303710938</v>
      </c>
      <c r="EI41" s="225">
        <v>325.54074096679688</v>
      </c>
      <c r="EJ41" s="225">
        <v>299.20364379882813</v>
      </c>
      <c r="EK41" s="225">
        <v>334.44400024414063</v>
      </c>
      <c r="EL41" s="225">
        <v>316.84814453125</v>
      </c>
      <c r="EM41" s="225">
        <v>376.94781494140625</v>
      </c>
      <c r="EN41" s="225">
        <v>287.913818359375</v>
      </c>
      <c r="EO41" s="225">
        <v>309.28134155273438</v>
      </c>
      <c r="EP41" s="225">
        <v>279.72088623046875</v>
      </c>
      <c r="EQ41" s="225">
        <v>308.59869384765625</v>
      </c>
      <c r="ER41" s="225">
        <v>318.45849609375</v>
      </c>
      <c r="ES41" s="225">
        <v>258.64419555664063</v>
      </c>
      <c r="ET41" s="225">
        <v>254.14643859863281</v>
      </c>
      <c r="EU41" s="225">
        <v>323.5224609375</v>
      </c>
      <c r="EV41" s="225">
        <v>299.47125244140625</v>
      </c>
      <c r="EW41" s="225">
        <v>332.16867065429688</v>
      </c>
      <c r="EX41" s="225">
        <v>317.40103149414063</v>
      </c>
      <c r="EY41" s="225">
        <v>377.03903198242188</v>
      </c>
      <c r="EZ41" s="225">
        <v>287.39529418945313</v>
      </c>
      <c r="FA41" s="225">
        <v>312.88406372070313</v>
      </c>
      <c r="FB41" s="225">
        <v>279.58563232421875</v>
      </c>
      <c r="FC41" s="225">
        <v>308.2962646484375</v>
      </c>
      <c r="FD41" s="225">
        <v>318.16705322265625</v>
      </c>
      <c r="FE41" s="225">
        <v>259.22726440429688</v>
      </c>
      <c r="FF41" s="225">
        <v>254.49075317382813</v>
      </c>
      <c r="FG41" s="225">
        <v>322.47833251953125</v>
      </c>
      <c r="FH41" s="225">
        <v>299.56002807617188</v>
      </c>
      <c r="FI41" s="225">
        <v>332.27825927734375</v>
      </c>
      <c r="FJ41" s="225">
        <v>317.4384765625</v>
      </c>
      <c r="FK41" s="225">
        <v>377.42861938476563</v>
      </c>
      <c r="FL41" s="225">
        <v>287.10549926757813</v>
      </c>
      <c r="FM41" s="225">
        <v>313.73724365234375</v>
      </c>
      <c r="FN41" s="225">
        <v>279.1820068359375</v>
      </c>
      <c r="FO41" s="225">
        <v>307.14035034179688</v>
      </c>
      <c r="FP41" s="225">
        <v>317.94192504882813</v>
      </c>
      <c r="FQ41" s="225">
        <v>259.99002075195313</v>
      </c>
      <c r="FR41" s="225">
        <v>254.41844177246094</v>
      </c>
      <c r="FS41" s="225">
        <v>321.294921875</v>
      </c>
      <c r="FT41" s="225">
        <v>299.74984741210938</v>
      </c>
      <c r="FU41" s="225">
        <v>330.10549926757813</v>
      </c>
      <c r="FV41" s="225">
        <v>315.03240966796875</v>
      </c>
      <c r="FW41" s="225">
        <v>375.9136962890625</v>
      </c>
      <c r="FX41" s="225">
        <v>286.78280639648438</v>
      </c>
      <c r="FY41" s="225">
        <v>319.082275390625</v>
      </c>
      <c r="FZ41" s="225">
        <v>278.2021484375</v>
      </c>
      <c r="GA41" s="225">
        <v>306.66806030273438</v>
      </c>
      <c r="GB41" s="225">
        <v>307.57373046875</v>
      </c>
      <c r="GC41" s="225">
        <v>307.37481689453125</v>
      </c>
      <c r="GD41" s="225">
        <v>307.57937622070313</v>
      </c>
      <c r="GE41" s="225">
        <v>306.17318725585938</v>
      </c>
      <c r="GF41" s="225">
        <v>307.28997802734375</v>
      </c>
      <c r="GG41" s="225">
        <v>306.73477172851563</v>
      </c>
      <c r="GH41" s="225">
        <v>306.4876708984375</v>
      </c>
      <c r="GI41" s="225">
        <v>305.6322021484375</v>
      </c>
      <c r="GJ41" s="225">
        <v>305.46133422851563</v>
      </c>
      <c r="GK41" s="225">
        <v>303.62026977539063</v>
      </c>
      <c r="GL41" s="225">
        <v>318.77743530273438</v>
      </c>
      <c r="GM41" s="225">
        <v>259.07638549804688</v>
      </c>
      <c r="GN41" s="225">
        <v>253.52656555175781</v>
      </c>
      <c r="GO41" s="225">
        <v>324.98016357421875</v>
      </c>
      <c r="GP41" s="225">
        <v>299.25119018554688</v>
      </c>
      <c r="GQ41" s="225">
        <v>333.3125</v>
      </c>
      <c r="GR41" s="225">
        <v>317.24429321289063</v>
      </c>
      <c r="GS41" s="225">
        <v>377.54913330078125</v>
      </c>
      <c r="GT41" s="225">
        <v>287.66583251953125</v>
      </c>
      <c r="GU41" s="225">
        <v>313.79925537109375</v>
      </c>
      <c r="GV41" s="225">
        <v>279.61166381835938</v>
      </c>
      <c r="GW41" s="225">
        <v>308.21929931640625</v>
      </c>
      <c r="GX41" s="225">
        <v>305.98495483398438</v>
      </c>
      <c r="GY41" s="225">
        <v>305.98492431640625</v>
      </c>
    </row>
    <row r="42" spans="1:207" x14ac:dyDescent="0.25">
      <c r="A42" s="226">
        <v>43922</v>
      </c>
      <c r="B42" s="225">
        <v>4</v>
      </c>
      <c r="C42" s="225">
        <v>2020</v>
      </c>
      <c r="D42" s="225">
        <v>310.06109619140625</v>
      </c>
      <c r="E42" s="225">
        <v>310.64114379882813</v>
      </c>
      <c r="F42" s="225">
        <v>319.94833374023438</v>
      </c>
      <c r="G42" s="225">
        <v>319.70455932617188</v>
      </c>
      <c r="H42" s="225">
        <v>318.70620727539063</v>
      </c>
      <c r="I42" s="225">
        <v>306.42434692382813</v>
      </c>
      <c r="J42" s="225">
        <v>309.10614013671875</v>
      </c>
      <c r="K42" s="225">
        <v>312.45306396484375</v>
      </c>
      <c r="L42" s="225">
        <v>319.35012817382813</v>
      </c>
      <c r="M42" s="225">
        <v>318.52667236328125</v>
      </c>
      <c r="N42" s="225">
        <v>318.14828491210938</v>
      </c>
      <c r="O42" s="225">
        <v>304.31201171875</v>
      </c>
      <c r="P42" s="225">
        <v>309.11764526367188</v>
      </c>
      <c r="Q42" s="225">
        <v>311.58477783203125</v>
      </c>
      <c r="R42" s="225">
        <v>319.29351806640625</v>
      </c>
      <c r="S42" s="225">
        <v>320.56674194335938</v>
      </c>
      <c r="T42" s="225">
        <v>318.5673828125</v>
      </c>
      <c r="U42" s="225">
        <v>306.89364624023438</v>
      </c>
      <c r="V42" s="225">
        <v>307.0723876953125</v>
      </c>
      <c r="W42" s="225">
        <v>309.89505004882813</v>
      </c>
      <c r="X42" s="225">
        <v>320.5965576171875</v>
      </c>
      <c r="Y42" s="225">
        <v>317.53839111328125</v>
      </c>
      <c r="Z42" s="225">
        <v>320.31658935546875</v>
      </c>
      <c r="AA42" s="225">
        <v>309.48892211914063</v>
      </c>
      <c r="AB42" s="225">
        <v>308.552001953125</v>
      </c>
      <c r="AC42" s="225">
        <v>311.82049560546875</v>
      </c>
      <c r="AD42" s="225">
        <v>319.57052612304688</v>
      </c>
      <c r="AE42" s="225">
        <v>320.55368041992188</v>
      </c>
      <c r="AF42" s="225">
        <v>319.12548828125</v>
      </c>
      <c r="AG42" s="225">
        <v>310.17330932617188</v>
      </c>
      <c r="AH42" s="225">
        <v>308.42465209960938</v>
      </c>
      <c r="AI42" s="225">
        <v>311.48007202148438</v>
      </c>
      <c r="AJ42" s="225">
        <v>318.59423828125</v>
      </c>
      <c r="AK42" s="225">
        <v>316.650146484375</v>
      </c>
      <c r="AL42" s="225">
        <v>319.58538818359375</v>
      </c>
      <c r="AM42" s="225">
        <v>307.44009399414063</v>
      </c>
      <c r="AN42" s="225">
        <v>307.01132202148438</v>
      </c>
      <c r="AO42" s="225">
        <v>312.3603515625</v>
      </c>
      <c r="AP42" s="225">
        <v>318.09381103515625</v>
      </c>
      <c r="AQ42" s="225">
        <v>320.40383911132813</v>
      </c>
      <c r="AR42" s="225">
        <v>319.23178100585938</v>
      </c>
      <c r="AS42" s="225">
        <v>307.37484741210938</v>
      </c>
      <c r="AT42" s="225">
        <v>307.06524658203125</v>
      </c>
      <c r="AU42" s="225">
        <v>310.36392211914063</v>
      </c>
      <c r="AV42" s="225">
        <v>317.51864624023438</v>
      </c>
      <c r="AW42" s="225">
        <v>316.44619750976563</v>
      </c>
      <c r="AX42" s="225">
        <v>318.632080078125</v>
      </c>
      <c r="AY42" s="225">
        <v>310.36129760742188</v>
      </c>
      <c r="AZ42" s="225">
        <v>306.95523071289063</v>
      </c>
      <c r="BA42" s="225">
        <v>310.255615234375</v>
      </c>
      <c r="BB42" s="225">
        <v>317.57406616210938</v>
      </c>
      <c r="BC42" s="225">
        <v>317.59201049804688</v>
      </c>
      <c r="BD42" s="225">
        <v>319.59515380859375</v>
      </c>
      <c r="BE42" s="225">
        <v>309.89349365234375</v>
      </c>
      <c r="BF42" s="225">
        <v>304.6175537109375</v>
      </c>
      <c r="BG42" s="225">
        <v>309.57208251953125</v>
      </c>
      <c r="BH42" s="225">
        <v>315.08718872070313</v>
      </c>
      <c r="BI42" s="225">
        <v>312.90560913085938</v>
      </c>
      <c r="BJ42" s="225">
        <v>317.91116333007813</v>
      </c>
      <c r="BK42" s="225">
        <v>310.55047607421875</v>
      </c>
      <c r="BL42" s="225">
        <v>330.63662719726563</v>
      </c>
      <c r="BM42" s="225">
        <v>262.08920288085938</v>
      </c>
      <c r="BN42" s="225">
        <v>255.79277038574219</v>
      </c>
      <c r="BO42" s="225">
        <v>330.67767333984375</v>
      </c>
      <c r="BP42" s="225">
        <v>301.99551391601563</v>
      </c>
      <c r="BQ42" s="225">
        <v>340.98904418945313</v>
      </c>
      <c r="BR42" s="225">
        <v>322.88314819335938</v>
      </c>
      <c r="BS42" s="225">
        <v>362.42495727539063</v>
      </c>
      <c r="BT42" s="225">
        <v>296.25869750976563</v>
      </c>
      <c r="BU42" s="225">
        <v>310.75091552734375</v>
      </c>
      <c r="BV42" s="225">
        <v>285.93701171875</v>
      </c>
      <c r="BW42" s="225">
        <v>311.88043212890625</v>
      </c>
      <c r="BX42" s="225">
        <v>330.19912719726563</v>
      </c>
      <c r="BY42" s="225">
        <v>262.692626953125</v>
      </c>
      <c r="BZ42" s="225">
        <v>255.90338134765625</v>
      </c>
      <c r="CA42" s="225">
        <v>330.808837890625</v>
      </c>
      <c r="CB42" s="225">
        <v>302.3768310546875</v>
      </c>
      <c r="CC42" s="225">
        <v>341.45599365234375</v>
      </c>
      <c r="CD42" s="225">
        <v>322.70245361328125</v>
      </c>
      <c r="CE42" s="225">
        <v>362.45315551757813</v>
      </c>
      <c r="CF42" s="225">
        <v>295.519775390625</v>
      </c>
      <c r="CG42" s="225">
        <v>303.38882446289063</v>
      </c>
      <c r="CH42" s="225">
        <v>286.17276000976563</v>
      </c>
      <c r="CI42" s="225">
        <v>311.3179931640625</v>
      </c>
      <c r="CJ42" s="225">
        <v>329.93975830078125</v>
      </c>
      <c r="CK42" s="225">
        <v>262.39151000976563</v>
      </c>
      <c r="CL42" s="225">
        <v>256.68450927734375</v>
      </c>
      <c r="CM42" s="225">
        <v>327.5101318359375</v>
      </c>
      <c r="CN42" s="225">
        <v>302.40414428710938</v>
      </c>
      <c r="CO42" s="225">
        <v>338.9549560546875</v>
      </c>
      <c r="CP42" s="225">
        <v>323.10806274414063</v>
      </c>
      <c r="CQ42" s="225">
        <v>362.92263793945313</v>
      </c>
      <c r="CR42" s="225">
        <v>295.38397216796875</v>
      </c>
      <c r="CS42" s="225">
        <v>308.75369262695313</v>
      </c>
      <c r="CT42" s="225">
        <v>286.21359252929688</v>
      </c>
      <c r="CU42" s="225">
        <v>309.9285888671875</v>
      </c>
      <c r="CV42" s="225">
        <v>329.50479125976563</v>
      </c>
      <c r="CW42" s="225">
        <v>262.92730712890625</v>
      </c>
      <c r="CX42" s="225">
        <v>256.96133422851563</v>
      </c>
      <c r="CY42" s="225">
        <v>327.82723999023438</v>
      </c>
      <c r="CZ42" s="225">
        <v>302.54010009765625</v>
      </c>
      <c r="DA42" s="225">
        <v>340.65054321289063</v>
      </c>
      <c r="DB42" s="225">
        <v>320.91592407226563</v>
      </c>
      <c r="DC42" s="225">
        <v>362.1551513671875</v>
      </c>
      <c r="DD42" s="225">
        <v>294.82473754882813</v>
      </c>
      <c r="DE42" s="225">
        <v>307.52731323242188</v>
      </c>
      <c r="DF42" s="225">
        <v>285.07205200195313</v>
      </c>
      <c r="DG42" s="225">
        <v>309.69406127929688</v>
      </c>
      <c r="DH42" s="225">
        <v>329.43362426757813</v>
      </c>
      <c r="DI42" s="225">
        <v>262.17343139648438</v>
      </c>
      <c r="DJ42" s="225">
        <v>257.62936401367188</v>
      </c>
      <c r="DK42" s="225">
        <v>325.4022216796875</v>
      </c>
      <c r="DL42" s="225">
        <v>302.5989990234375</v>
      </c>
      <c r="DM42" s="225">
        <v>340.09823608398438</v>
      </c>
      <c r="DN42" s="225">
        <v>322.61834716796875</v>
      </c>
      <c r="DO42" s="225">
        <v>362.9912109375</v>
      </c>
      <c r="DP42" s="225">
        <v>294.72125244140625</v>
      </c>
      <c r="DQ42" s="225">
        <v>304.48800659179688</v>
      </c>
      <c r="DR42" s="225">
        <v>284.65032958984375</v>
      </c>
      <c r="DS42" s="225">
        <v>309.62387084960938</v>
      </c>
      <c r="DT42" s="225">
        <v>328.703369140625</v>
      </c>
      <c r="DU42" s="225">
        <v>262.61935424804688</v>
      </c>
      <c r="DV42" s="225">
        <v>257.27078247070313</v>
      </c>
      <c r="DW42" s="225">
        <v>325.30282592773438</v>
      </c>
      <c r="DX42" s="225">
        <v>303.12979125976563</v>
      </c>
      <c r="DY42" s="225">
        <v>339.96234130859375</v>
      </c>
      <c r="DZ42" s="225">
        <v>321.97665405273438</v>
      </c>
      <c r="EA42" s="225">
        <v>362.61257934570313</v>
      </c>
      <c r="EB42" s="225">
        <v>294.54681396484375</v>
      </c>
      <c r="EC42" s="225">
        <v>310.8671875</v>
      </c>
      <c r="ED42" s="225">
        <v>284.21652221679688</v>
      </c>
      <c r="EE42" s="225">
        <v>308.70175170898438</v>
      </c>
      <c r="EF42" s="225">
        <v>328.42913818359375</v>
      </c>
      <c r="EG42" s="225">
        <v>263.154052734375</v>
      </c>
      <c r="EH42" s="225">
        <v>257.28482055664063</v>
      </c>
      <c r="EI42" s="225">
        <v>325.40960693359375</v>
      </c>
      <c r="EJ42" s="225">
        <v>302.84918212890625</v>
      </c>
      <c r="EK42" s="225">
        <v>338.31661987304688</v>
      </c>
      <c r="EL42" s="225">
        <v>320.8814697265625</v>
      </c>
      <c r="EM42" s="225">
        <v>361.52392578125</v>
      </c>
      <c r="EN42" s="225">
        <v>294.53851318359375</v>
      </c>
      <c r="EO42" s="225">
        <v>304.89837646484375</v>
      </c>
      <c r="EP42" s="225">
        <v>283.86959838867188</v>
      </c>
      <c r="EQ42" s="225">
        <v>308.98895263671875</v>
      </c>
      <c r="ER42" s="225">
        <v>328.30776977539063</v>
      </c>
      <c r="ES42" s="225">
        <v>262.44839477539063</v>
      </c>
      <c r="ET42" s="225">
        <v>257.836669921875</v>
      </c>
      <c r="EU42" s="225">
        <v>323.47457885742188</v>
      </c>
      <c r="EV42" s="225">
        <v>303.14791870117188</v>
      </c>
      <c r="EW42" s="225">
        <v>335.85427856445313</v>
      </c>
      <c r="EX42" s="225">
        <v>321.43634033203125</v>
      </c>
      <c r="EY42" s="225">
        <v>361.4739990234375</v>
      </c>
      <c r="EZ42" s="225">
        <v>294.054443359375</v>
      </c>
      <c r="FA42" s="225">
        <v>308.0306396484375</v>
      </c>
      <c r="FB42" s="225">
        <v>283.66665649414063</v>
      </c>
      <c r="FC42" s="225">
        <v>308.58953857421875</v>
      </c>
      <c r="FD42" s="225">
        <v>327.88397216796875</v>
      </c>
      <c r="FE42" s="225">
        <v>262.94119262695313</v>
      </c>
      <c r="FF42" s="225">
        <v>258.11785888671875</v>
      </c>
      <c r="FG42" s="225">
        <v>322.44338989257813</v>
      </c>
      <c r="FH42" s="225">
        <v>303.05319213867188</v>
      </c>
      <c r="FI42" s="225">
        <v>335.75411987304688</v>
      </c>
      <c r="FJ42" s="225">
        <v>321.68994140625</v>
      </c>
      <c r="FK42" s="225">
        <v>361.98834228515625</v>
      </c>
      <c r="FL42" s="225">
        <v>293.73617553710938</v>
      </c>
      <c r="FM42" s="225">
        <v>308.18453979492188</v>
      </c>
      <c r="FN42" s="225">
        <v>283.228515625</v>
      </c>
      <c r="FO42" s="225">
        <v>307.27841186523438</v>
      </c>
      <c r="FP42" s="225">
        <v>327.42840576171875</v>
      </c>
      <c r="FQ42" s="225">
        <v>263.5166015625</v>
      </c>
      <c r="FR42" s="225">
        <v>257.99612426757813</v>
      </c>
      <c r="FS42" s="225">
        <v>321.374755859375</v>
      </c>
      <c r="FT42" s="225">
        <v>303.05203247070313</v>
      </c>
      <c r="FU42" s="225">
        <v>333.51473999023438</v>
      </c>
      <c r="FV42" s="225">
        <v>319.4378662109375</v>
      </c>
      <c r="FW42" s="225">
        <v>361.24050903320313</v>
      </c>
      <c r="FX42" s="225">
        <v>293.37811279296875</v>
      </c>
      <c r="FY42" s="225">
        <v>313.3927001953125</v>
      </c>
      <c r="FZ42" s="225">
        <v>282.12701416015625</v>
      </c>
      <c r="GA42" s="225">
        <v>306.551513671875</v>
      </c>
      <c r="GB42" s="225">
        <v>313.70257568359375</v>
      </c>
      <c r="GC42" s="225">
        <v>313.12896728515625</v>
      </c>
      <c r="GD42" s="225">
        <v>312.73724365234375</v>
      </c>
      <c r="GE42" s="225">
        <v>311.14291381835938</v>
      </c>
      <c r="GF42" s="225">
        <v>312.14419555664063</v>
      </c>
      <c r="GG42" s="225">
        <v>311.3199462890625</v>
      </c>
      <c r="GH42" s="225">
        <v>310.90774536132813</v>
      </c>
      <c r="GI42" s="225">
        <v>309.8865966796875</v>
      </c>
      <c r="GJ42" s="225">
        <v>309.43881225585938</v>
      </c>
      <c r="GK42" s="225">
        <v>307.38824462890625</v>
      </c>
      <c r="GL42" s="225">
        <v>328.96334838867188</v>
      </c>
      <c r="GM42" s="225">
        <v>262.79733276367188</v>
      </c>
      <c r="GN42" s="225">
        <v>257.3223876953125</v>
      </c>
      <c r="GO42" s="225">
        <v>324.97296142578125</v>
      </c>
      <c r="GP42" s="225">
        <v>302.8743896484375</v>
      </c>
      <c r="GQ42" s="225">
        <v>337.111572265625</v>
      </c>
      <c r="GR42" s="225">
        <v>321.30950927734375</v>
      </c>
      <c r="GS42" s="225">
        <v>362.06106567382813</v>
      </c>
      <c r="GT42" s="225">
        <v>294.332275390625</v>
      </c>
      <c r="GU42" s="225">
        <v>308.84756469726563</v>
      </c>
      <c r="GV42" s="225">
        <v>283.797119140625</v>
      </c>
      <c r="GW42" s="225">
        <v>308.54058837890625</v>
      </c>
      <c r="GX42" s="225">
        <v>310.53860473632813</v>
      </c>
      <c r="GY42" s="225">
        <v>310.53860473632813</v>
      </c>
    </row>
    <row r="43" spans="1:207" x14ac:dyDescent="0.25">
      <c r="A43" s="226">
        <v>43952</v>
      </c>
      <c r="B43" s="225">
        <v>5</v>
      </c>
      <c r="C43" s="225">
        <v>2020</v>
      </c>
      <c r="D43" s="225">
        <v>314.53213500976563</v>
      </c>
      <c r="E43" s="225">
        <v>315.37210083007813</v>
      </c>
      <c r="F43" s="225">
        <v>324.83004760742188</v>
      </c>
      <c r="G43" s="225">
        <v>324.2774658203125</v>
      </c>
      <c r="H43" s="225">
        <v>322.73031616210938</v>
      </c>
      <c r="I43" s="225">
        <v>311.04586791992188</v>
      </c>
      <c r="J43" s="225">
        <v>313.79611206054688</v>
      </c>
      <c r="K43" s="225">
        <v>317.33938598632813</v>
      </c>
      <c r="L43" s="225">
        <v>324.32376098632813</v>
      </c>
      <c r="M43" s="225">
        <v>323.26956176757813</v>
      </c>
      <c r="N43" s="225">
        <v>322.14923095703125</v>
      </c>
      <c r="O43" s="225">
        <v>309.25177001953125</v>
      </c>
      <c r="P43" s="225">
        <v>313.71530151367188</v>
      </c>
      <c r="Q43" s="225">
        <v>316.32583618164063</v>
      </c>
      <c r="R43" s="225">
        <v>324.21084594726563</v>
      </c>
      <c r="S43" s="225">
        <v>325.440673828125</v>
      </c>
      <c r="T43" s="225">
        <v>322.60635375976563</v>
      </c>
      <c r="U43" s="225">
        <v>311.91372680664063</v>
      </c>
      <c r="V43" s="225">
        <v>311.50033569335938</v>
      </c>
      <c r="W43" s="225">
        <v>314.88232421875</v>
      </c>
      <c r="X43" s="225">
        <v>325.38937377929688</v>
      </c>
      <c r="Y43" s="225">
        <v>322.54425048828125</v>
      </c>
      <c r="Z43" s="225">
        <v>324.4423828125</v>
      </c>
      <c r="AA43" s="225">
        <v>314.39852905273438</v>
      </c>
      <c r="AB43" s="225">
        <v>313.2066650390625</v>
      </c>
      <c r="AC43" s="225">
        <v>316.69586181640625</v>
      </c>
      <c r="AD43" s="225">
        <v>324.525634765625</v>
      </c>
      <c r="AE43" s="225">
        <v>325.60528564453125</v>
      </c>
      <c r="AF43" s="225">
        <v>323.3040771484375</v>
      </c>
      <c r="AG43" s="225">
        <v>314.9256591796875</v>
      </c>
      <c r="AH43" s="225">
        <v>312.89230346679688</v>
      </c>
      <c r="AI43" s="225">
        <v>316.3695068359375</v>
      </c>
      <c r="AJ43" s="225">
        <v>323.71817016601563</v>
      </c>
      <c r="AK43" s="225">
        <v>321.7650146484375</v>
      </c>
      <c r="AL43" s="225">
        <v>323.80203247070313</v>
      </c>
      <c r="AM43" s="225">
        <v>312.57952880859375</v>
      </c>
      <c r="AN43" s="225">
        <v>311.71002197265625</v>
      </c>
      <c r="AO43" s="225">
        <v>317.15374755859375</v>
      </c>
      <c r="AP43" s="225">
        <v>323.47100830078125</v>
      </c>
      <c r="AQ43" s="225">
        <v>325.69415283203125</v>
      </c>
      <c r="AR43" s="225">
        <v>323.73828125</v>
      </c>
      <c r="AS43" s="225">
        <v>312.07620239257813</v>
      </c>
      <c r="AT43" s="225">
        <v>311.74127197265625</v>
      </c>
      <c r="AU43" s="225">
        <v>315.41143798828125</v>
      </c>
      <c r="AV43" s="225">
        <v>322.71182250976563</v>
      </c>
      <c r="AW43" s="225">
        <v>321.8109130859375</v>
      </c>
      <c r="AX43" s="225">
        <v>323.1474609375</v>
      </c>
      <c r="AY43" s="225">
        <v>315.32757568359375</v>
      </c>
      <c r="AZ43" s="225">
        <v>311.4051513671875</v>
      </c>
      <c r="BA43" s="225">
        <v>315.1575927734375</v>
      </c>
      <c r="BB43" s="225">
        <v>322.737060546875</v>
      </c>
      <c r="BC43" s="225">
        <v>322.75146484375</v>
      </c>
      <c r="BD43" s="225">
        <v>324.2587890625</v>
      </c>
      <c r="BE43" s="225">
        <v>314.7030029296875</v>
      </c>
      <c r="BF43" s="225">
        <v>309.46685791015625</v>
      </c>
      <c r="BG43" s="225">
        <v>314.57107543945313</v>
      </c>
      <c r="BH43" s="225">
        <v>320.6956787109375</v>
      </c>
      <c r="BI43" s="225">
        <v>319.12094116210938</v>
      </c>
      <c r="BJ43" s="225">
        <v>322.6336669921875</v>
      </c>
      <c r="BK43" s="225">
        <v>315.65582275390625</v>
      </c>
      <c r="BL43" s="225">
        <v>332.84420776367188</v>
      </c>
      <c r="BM43" s="225">
        <v>262.24508666992188</v>
      </c>
      <c r="BN43" s="225">
        <v>273.00677490234375</v>
      </c>
      <c r="BO43" s="225">
        <v>331.20584106445313</v>
      </c>
      <c r="BP43" s="225">
        <v>310.74691772460938</v>
      </c>
      <c r="BQ43" s="225">
        <v>345.1558837890625</v>
      </c>
      <c r="BR43" s="225">
        <v>326.60498046875</v>
      </c>
      <c r="BS43" s="225">
        <v>363.6708984375</v>
      </c>
      <c r="BT43" s="225">
        <v>303.89382934570313</v>
      </c>
      <c r="BU43" s="225">
        <v>308.39822387695313</v>
      </c>
      <c r="BV43" s="225">
        <v>290.41305541992188</v>
      </c>
      <c r="BW43" s="225">
        <v>317.66708374023438</v>
      </c>
      <c r="BX43" s="225">
        <v>332.44256591796875</v>
      </c>
      <c r="BY43" s="225">
        <v>262.8243408203125</v>
      </c>
      <c r="BZ43" s="225">
        <v>273.11697387695313</v>
      </c>
      <c r="CA43" s="225">
        <v>331.21600341796875</v>
      </c>
      <c r="CB43" s="225">
        <v>311.05560302734375</v>
      </c>
      <c r="CC43" s="225">
        <v>345.3187255859375</v>
      </c>
      <c r="CD43" s="225">
        <v>326.50128173828125</v>
      </c>
      <c r="CE43" s="225">
        <v>363.65496826171875</v>
      </c>
      <c r="CF43" s="225">
        <v>303.24237060546875</v>
      </c>
      <c r="CG43" s="225">
        <v>302.56915283203125</v>
      </c>
      <c r="CH43" s="225">
        <v>290.64019775390625</v>
      </c>
      <c r="CI43" s="225">
        <v>317.23098754882813</v>
      </c>
      <c r="CJ43" s="225">
        <v>332.17803955078125</v>
      </c>
      <c r="CK43" s="225">
        <v>262.72308349609375</v>
      </c>
      <c r="CL43" s="225">
        <v>274.78311157226563</v>
      </c>
      <c r="CM43" s="225">
        <v>327.88552856445313</v>
      </c>
      <c r="CN43" s="225">
        <v>311.06011962890625</v>
      </c>
      <c r="CO43" s="225">
        <v>342.57418823242188</v>
      </c>
      <c r="CP43" s="225">
        <v>326.96868896484375</v>
      </c>
      <c r="CQ43" s="225">
        <v>364.12466430664063</v>
      </c>
      <c r="CR43" s="225">
        <v>302.72225952148438</v>
      </c>
      <c r="CS43" s="225">
        <v>306.3876953125</v>
      </c>
      <c r="CT43" s="225">
        <v>290.65811157226563</v>
      </c>
      <c r="CU43" s="225">
        <v>315.91696166992188</v>
      </c>
      <c r="CV43" s="225">
        <v>331.79006958007813</v>
      </c>
      <c r="CW43" s="225">
        <v>263.04620361328125</v>
      </c>
      <c r="CX43" s="225">
        <v>274.63555908203125</v>
      </c>
      <c r="CY43" s="225">
        <v>328.20993041992188</v>
      </c>
      <c r="CZ43" s="225">
        <v>311.1783447265625</v>
      </c>
      <c r="DA43" s="225">
        <v>344.35464477539063</v>
      </c>
      <c r="DB43" s="225">
        <v>324.3961181640625</v>
      </c>
      <c r="DC43" s="225">
        <v>363.3251953125</v>
      </c>
      <c r="DD43" s="225">
        <v>301.86923217773438</v>
      </c>
      <c r="DE43" s="225">
        <v>305.32183837890625</v>
      </c>
      <c r="DF43" s="225">
        <v>289.47476196289063</v>
      </c>
      <c r="DG43" s="225">
        <v>315.50164794921875</v>
      </c>
      <c r="DH43" s="225">
        <v>331.73028564453125</v>
      </c>
      <c r="DI43" s="225">
        <v>262.474853515625</v>
      </c>
      <c r="DJ43" s="225">
        <v>275.78921508789063</v>
      </c>
      <c r="DK43" s="225">
        <v>325.694580078125</v>
      </c>
      <c r="DL43" s="225">
        <v>311.24423217773438</v>
      </c>
      <c r="DM43" s="225">
        <v>343.6202392578125</v>
      </c>
      <c r="DN43" s="225">
        <v>326.53402709960938</v>
      </c>
      <c r="DO43" s="225">
        <v>364.15481567382813</v>
      </c>
      <c r="DP43" s="225">
        <v>301.4788818359375</v>
      </c>
      <c r="DQ43" s="225">
        <v>303.18084716796875</v>
      </c>
      <c r="DR43" s="225">
        <v>289.04620361328125</v>
      </c>
      <c r="DS43" s="225">
        <v>315.44631958007813</v>
      </c>
      <c r="DT43" s="225">
        <v>331.05551147460938</v>
      </c>
      <c r="DU43" s="225">
        <v>262.85494995117188</v>
      </c>
      <c r="DV43" s="225">
        <v>275.43670654296875</v>
      </c>
      <c r="DW43" s="225">
        <v>325.58544921875</v>
      </c>
      <c r="DX43" s="225">
        <v>311.62353515625</v>
      </c>
      <c r="DY43" s="225">
        <v>343.52328491210938</v>
      </c>
      <c r="DZ43" s="225">
        <v>325.69720458984375</v>
      </c>
      <c r="EA43" s="225">
        <v>363.80697631835938</v>
      </c>
      <c r="EB43" s="225">
        <v>301.47750854492188</v>
      </c>
      <c r="EC43" s="225">
        <v>307.67242431640625</v>
      </c>
      <c r="ED43" s="225">
        <v>288.60568237304688</v>
      </c>
      <c r="EE43" s="225">
        <v>314.634033203125</v>
      </c>
      <c r="EF43" s="225">
        <v>330.77462768554688</v>
      </c>
      <c r="EG43" s="225">
        <v>263.31759643554688</v>
      </c>
      <c r="EH43" s="225">
        <v>275.88079833984375</v>
      </c>
      <c r="EI43" s="225">
        <v>325.66720581054688</v>
      </c>
      <c r="EJ43" s="225">
        <v>311.33560180664063</v>
      </c>
      <c r="EK43" s="225">
        <v>341.78396606445313</v>
      </c>
      <c r="EL43" s="225">
        <v>324.27145385742188</v>
      </c>
      <c r="EM43" s="225">
        <v>362.69241333007813</v>
      </c>
      <c r="EN43" s="225">
        <v>301.87820434570313</v>
      </c>
      <c r="EO43" s="225">
        <v>302.98635864257813</v>
      </c>
      <c r="EP43" s="225">
        <v>288.237548828125</v>
      </c>
      <c r="EQ43" s="225">
        <v>314.8656005859375</v>
      </c>
      <c r="ER43" s="225">
        <v>330.63104248046875</v>
      </c>
      <c r="ES43" s="225">
        <v>262.67205810546875</v>
      </c>
      <c r="ET43" s="225">
        <v>276.64984130859375</v>
      </c>
      <c r="EU43" s="225">
        <v>323.79421997070313</v>
      </c>
      <c r="EV43" s="225">
        <v>311.68508911132813</v>
      </c>
      <c r="EW43" s="225">
        <v>339.22540283203125</v>
      </c>
      <c r="EX43" s="225">
        <v>324.90777587890625</v>
      </c>
      <c r="EY43" s="225">
        <v>362.61270141601563</v>
      </c>
      <c r="EZ43" s="225">
        <v>301.10494995117188</v>
      </c>
      <c r="FA43" s="225">
        <v>305.2298583984375</v>
      </c>
      <c r="FB43" s="225">
        <v>288.0208740234375</v>
      </c>
      <c r="FC43" s="225">
        <v>314.35232543945313</v>
      </c>
      <c r="FD43" s="225">
        <v>330.15850830078125</v>
      </c>
      <c r="FE43" s="225">
        <v>263.10763549804688</v>
      </c>
      <c r="FF43" s="225">
        <v>277.07913208007813</v>
      </c>
      <c r="FG43" s="225">
        <v>322.72201538085938</v>
      </c>
      <c r="FH43" s="225">
        <v>311.51998901367188</v>
      </c>
      <c r="FI43" s="225">
        <v>339.02386474609375</v>
      </c>
      <c r="FJ43" s="225">
        <v>325.1217041015625</v>
      </c>
      <c r="FK43" s="225">
        <v>363.15924072265625</v>
      </c>
      <c r="FL43" s="225">
        <v>300.85894775390625</v>
      </c>
      <c r="FM43" s="225">
        <v>305.20437622070313</v>
      </c>
      <c r="FN43" s="225">
        <v>287.58529663085938</v>
      </c>
      <c r="FO43" s="225">
        <v>313.24932861328125</v>
      </c>
      <c r="FP43" s="225">
        <v>329.603515625</v>
      </c>
      <c r="FQ43" s="225">
        <v>263.682861328125</v>
      </c>
      <c r="FR43" s="225">
        <v>277.79299926757813</v>
      </c>
      <c r="FS43" s="225">
        <v>321.72689819335938</v>
      </c>
      <c r="FT43" s="225">
        <v>311.47412109375</v>
      </c>
      <c r="FU43" s="225">
        <v>336.72543334960938</v>
      </c>
      <c r="FV43" s="225">
        <v>322.32864379882813</v>
      </c>
      <c r="FW43" s="225">
        <v>362.46804809570313</v>
      </c>
      <c r="FX43" s="225">
        <v>301.01296997070313</v>
      </c>
      <c r="FY43" s="225">
        <v>309.25601196289063</v>
      </c>
      <c r="FZ43" s="225">
        <v>286.45114135742188</v>
      </c>
      <c r="GA43" s="225">
        <v>312.59774780273438</v>
      </c>
      <c r="GB43" s="225">
        <v>318.30398559570313</v>
      </c>
      <c r="GC43" s="225">
        <v>317.88473510742188</v>
      </c>
      <c r="GD43" s="225">
        <v>317.4132080078125</v>
      </c>
      <c r="GE43" s="225">
        <v>315.82064819335938</v>
      </c>
      <c r="GF43" s="225">
        <v>316.89395141601563</v>
      </c>
      <c r="GG43" s="225">
        <v>316.03622436523438</v>
      </c>
      <c r="GH43" s="225">
        <v>315.69534301757813</v>
      </c>
      <c r="GI43" s="225">
        <v>314.74505615234375</v>
      </c>
      <c r="GJ43" s="225">
        <v>314.12350463867188</v>
      </c>
      <c r="GK43" s="225">
        <v>312.3350830078125</v>
      </c>
      <c r="GL43" s="225">
        <v>331.238037109375</v>
      </c>
      <c r="GM43" s="225">
        <v>262.99249267578125</v>
      </c>
      <c r="GN43" s="225">
        <v>275.79208374023438</v>
      </c>
      <c r="GO43" s="225">
        <v>325.306396484375</v>
      </c>
      <c r="GP43" s="225">
        <v>311.39846801757813</v>
      </c>
      <c r="GQ43" s="225">
        <v>340.54641723632813</v>
      </c>
      <c r="GR43" s="225">
        <v>324.7503662109375</v>
      </c>
      <c r="GS43" s="225">
        <v>363.2467041015625</v>
      </c>
      <c r="GT43" s="225">
        <v>301.60833740234375</v>
      </c>
      <c r="GU43" s="225">
        <v>306.03057861328125</v>
      </c>
      <c r="GV43" s="225">
        <v>288.1697998046875</v>
      </c>
      <c r="GW43" s="225">
        <v>314.45645141601563</v>
      </c>
      <c r="GX43" s="225">
        <v>315.30975341796875</v>
      </c>
      <c r="GY43" s="225">
        <v>315.30972290039063</v>
      </c>
    </row>
    <row r="44" spans="1:207" x14ac:dyDescent="0.25">
      <c r="A44" s="226">
        <v>43983</v>
      </c>
      <c r="B44" s="225">
        <v>6</v>
      </c>
      <c r="C44" s="225">
        <v>2020</v>
      </c>
      <c r="D44" s="225">
        <v>320.50210571289063</v>
      </c>
      <c r="E44" s="225">
        <v>322.85562133789063</v>
      </c>
      <c r="F44" s="225">
        <v>331.45135498046875</v>
      </c>
      <c r="G44" s="225">
        <v>331.27679443359375</v>
      </c>
      <c r="H44" s="225">
        <v>330.42758178710938</v>
      </c>
      <c r="I44" s="225">
        <v>317.044677734375</v>
      </c>
      <c r="J44" s="225">
        <v>320.11563110351563</v>
      </c>
      <c r="K44" s="225">
        <v>325.0943603515625</v>
      </c>
      <c r="L44" s="225">
        <v>330.94607543945313</v>
      </c>
      <c r="M44" s="225">
        <v>330.33013916015625</v>
      </c>
      <c r="N44" s="225">
        <v>329.91143798828125</v>
      </c>
      <c r="O44" s="225">
        <v>315.6248779296875</v>
      </c>
      <c r="P44" s="225">
        <v>319.7596435546875</v>
      </c>
      <c r="Q44" s="225">
        <v>324.02862548828125</v>
      </c>
      <c r="R44" s="225">
        <v>330.73291015625</v>
      </c>
      <c r="S44" s="225">
        <v>332.23773193359375</v>
      </c>
      <c r="T44" s="225">
        <v>330.01974487304688</v>
      </c>
      <c r="U44" s="225">
        <v>317.970703125</v>
      </c>
      <c r="V44" s="225">
        <v>317.8297119140625</v>
      </c>
      <c r="W44" s="225">
        <v>323.07150268554688</v>
      </c>
      <c r="X44" s="225">
        <v>331.70114135742188</v>
      </c>
      <c r="Y44" s="225">
        <v>330.06338500976563</v>
      </c>
      <c r="Z44" s="225">
        <v>331.72879028320313</v>
      </c>
      <c r="AA44" s="225">
        <v>320.33169555664063</v>
      </c>
      <c r="AB44" s="225">
        <v>319.38427734375</v>
      </c>
      <c r="AC44" s="225">
        <v>324.82391357421875</v>
      </c>
      <c r="AD44" s="225">
        <v>331.11911010742188</v>
      </c>
      <c r="AE44" s="225">
        <v>332.55804443359375</v>
      </c>
      <c r="AF44" s="225">
        <v>330.5958251953125</v>
      </c>
      <c r="AG44" s="225">
        <v>320.8958740234375</v>
      </c>
      <c r="AH44" s="225">
        <v>318.90371704101563</v>
      </c>
      <c r="AI44" s="225">
        <v>324.47183227539063</v>
      </c>
      <c r="AJ44" s="225">
        <v>330.62417602539063</v>
      </c>
      <c r="AK44" s="225">
        <v>328.82846069335938</v>
      </c>
      <c r="AL44" s="225">
        <v>331.17501831054688</v>
      </c>
      <c r="AM44" s="225">
        <v>318.32760620117188</v>
      </c>
      <c r="AN44" s="225">
        <v>318.02743530273438</v>
      </c>
      <c r="AO44" s="225">
        <v>325.15673828125</v>
      </c>
      <c r="AP44" s="225">
        <v>330.63568115234375</v>
      </c>
      <c r="AQ44" s="225">
        <v>332.7545166015625</v>
      </c>
      <c r="AR44" s="225">
        <v>330.81326293945313</v>
      </c>
      <c r="AS44" s="225">
        <v>318.11306762695313</v>
      </c>
      <c r="AT44" s="225">
        <v>318.00714111328125</v>
      </c>
      <c r="AU44" s="225">
        <v>323.77432250976563</v>
      </c>
      <c r="AV44" s="225">
        <v>329.693359375</v>
      </c>
      <c r="AW44" s="225">
        <v>329.13165283203125</v>
      </c>
      <c r="AX44" s="225">
        <v>330.283203125</v>
      </c>
      <c r="AY44" s="225">
        <v>321.03424072265625</v>
      </c>
      <c r="AZ44" s="225">
        <v>317.60720825195313</v>
      </c>
      <c r="BA44" s="225">
        <v>323.5535888671875</v>
      </c>
      <c r="BB44" s="225">
        <v>329.454833984375</v>
      </c>
      <c r="BC44" s="225">
        <v>329.99227905273438</v>
      </c>
      <c r="BD44" s="225">
        <v>331.24090576171875</v>
      </c>
      <c r="BE44" s="225">
        <v>320.57244873046875</v>
      </c>
      <c r="BF44" s="225">
        <v>316.1246337890625</v>
      </c>
      <c r="BG44" s="225">
        <v>323.39834594726563</v>
      </c>
      <c r="BH44" s="225">
        <v>327.90472412109375</v>
      </c>
      <c r="BI44" s="225">
        <v>326.572509765625</v>
      </c>
      <c r="BJ44" s="225">
        <v>329.73141479492188</v>
      </c>
      <c r="BK44" s="225">
        <v>321.39208984375</v>
      </c>
      <c r="BL44" s="225">
        <v>336.54568481445313</v>
      </c>
      <c r="BM44" s="225">
        <v>272.61154174804688</v>
      </c>
      <c r="BN44" s="225">
        <v>291.59878540039063</v>
      </c>
      <c r="BO44" s="225">
        <v>334.30868530273438</v>
      </c>
      <c r="BP44" s="225">
        <v>324.62472534179688</v>
      </c>
      <c r="BQ44" s="225">
        <v>353.39349365234375</v>
      </c>
      <c r="BR44" s="225">
        <v>331.5556640625</v>
      </c>
      <c r="BS44" s="225">
        <v>365.02877807617188</v>
      </c>
      <c r="BT44" s="225">
        <v>315.35928344726563</v>
      </c>
      <c r="BU44" s="225">
        <v>310.3299560546875</v>
      </c>
      <c r="BV44" s="225">
        <v>296.99136352539063</v>
      </c>
      <c r="BW44" s="225">
        <v>319.22784423828125</v>
      </c>
      <c r="BX44" s="225">
        <v>336.0540771484375</v>
      </c>
      <c r="BY44" s="225">
        <v>273.1171875</v>
      </c>
      <c r="BZ44" s="225">
        <v>292.1373291015625</v>
      </c>
      <c r="CA44" s="225">
        <v>334.362060546875</v>
      </c>
      <c r="CB44" s="225">
        <v>324.19830322265625</v>
      </c>
      <c r="CC44" s="225">
        <v>353.68359375</v>
      </c>
      <c r="CD44" s="225">
        <v>331.73965454101563</v>
      </c>
      <c r="CE44" s="225">
        <v>364.96566772460938</v>
      </c>
      <c r="CF44" s="225">
        <v>315.065185546875</v>
      </c>
      <c r="CG44" s="225">
        <v>304.34906005859375</v>
      </c>
      <c r="CH44" s="225">
        <v>297.19390869140625</v>
      </c>
      <c r="CI44" s="225">
        <v>318.53842163085938</v>
      </c>
      <c r="CJ44" s="225">
        <v>335.741455078125</v>
      </c>
      <c r="CK44" s="225">
        <v>272.71560668945313</v>
      </c>
      <c r="CL44" s="225">
        <v>293.77389526367188</v>
      </c>
      <c r="CM44" s="225">
        <v>330.90142822265625</v>
      </c>
      <c r="CN44" s="225">
        <v>324.10177612304688</v>
      </c>
      <c r="CO44" s="225">
        <v>350.40310668945313</v>
      </c>
      <c r="CP44" s="225">
        <v>332.22653198242188</v>
      </c>
      <c r="CQ44" s="225">
        <v>365.49722290039063</v>
      </c>
      <c r="CR44" s="225">
        <v>314.5477294921875</v>
      </c>
      <c r="CS44" s="225">
        <v>307.18215942382813</v>
      </c>
      <c r="CT44" s="225">
        <v>297.22891235351563</v>
      </c>
      <c r="CU44" s="225">
        <v>317.02468872070313</v>
      </c>
      <c r="CV44" s="225">
        <v>335.3211669921875</v>
      </c>
      <c r="CW44" s="225">
        <v>273.06582641601563</v>
      </c>
      <c r="CX44" s="225">
        <v>293.8272705078125</v>
      </c>
      <c r="CY44" s="225">
        <v>331.29425048828125</v>
      </c>
      <c r="CZ44" s="225">
        <v>324.2135009765625</v>
      </c>
      <c r="DA44" s="225">
        <v>352.34915161132813</v>
      </c>
      <c r="DB44" s="225">
        <v>330.01702880859375</v>
      </c>
      <c r="DC44" s="225">
        <v>364.7633056640625</v>
      </c>
      <c r="DD44" s="225">
        <v>313.94671630859375</v>
      </c>
      <c r="DE44" s="225">
        <v>306.0234375</v>
      </c>
      <c r="DF44" s="225">
        <v>295.99118041992188</v>
      </c>
      <c r="DG44" s="225">
        <v>316.62661743164063</v>
      </c>
      <c r="DH44" s="225">
        <v>335.18807983398438</v>
      </c>
      <c r="DI44" s="225">
        <v>272.37222290039063</v>
      </c>
      <c r="DJ44" s="225">
        <v>295.35406494140625</v>
      </c>
      <c r="DK44" s="225">
        <v>328.726806640625</v>
      </c>
      <c r="DL44" s="225">
        <v>323.98797607421875</v>
      </c>
      <c r="DM44" s="225">
        <v>351.93780517578125</v>
      </c>
      <c r="DN44" s="225">
        <v>332.19387817382813</v>
      </c>
      <c r="DO44" s="225">
        <v>365.6597900390625</v>
      </c>
      <c r="DP44" s="225">
        <v>313.94268798828125</v>
      </c>
      <c r="DQ44" s="225">
        <v>304.591064453125</v>
      </c>
      <c r="DR44" s="225">
        <v>295.57977294921875</v>
      </c>
      <c r="DS44" s="225">
        <v>316.6492919921875</v>
      </c>
      <c r="DT44" s="225">
        <v>334.48709106445313</v>
      </c>
      <c r="DU44" s="225">
        <v>272.81790161132813</v>
      </c>
      <c r="DV44" s="225">
        <v>294.60321044921875</v>
      </c>
      <c r="DW44" s="225">
        <v>328.67239379882813</v>
      </c>
      <c r="DX44" s="225">
        <v>323.818359375</v>
      </c>
      <c r="DY44" s="225">
        <v>351.62216186523438</v>
      </c>
      <c r="DZ44" s="225">
        <v>331.588134765625</v>
      </c>
      <c r="EA44" s="225">
        <v>365.26251220703125</v>
      </c>
      <c r="EB44" s="225">
        <v>313.38711547851563</v>
      </c>
      <c r="EC44" s="225">
        <v>307.965576171875</v>
      </c>
      <c r="ED44" s="225">
        <v>295.07846069335938</v>
      </c>
      <c r="EE44" s="225">
        <v>315.57327270507813</v>
      </c>
      <c r="EF44" s="225">
        <v>334.20828247070313</v>
      </c>
      <c r="EG44" s="225">
        <v>273.21270751953125</v>
      </c>
      <c r="EH44" s="225">
        <v>294.80215454101563</v>
      </c>
      <c r="EI44" s="225">
        <v>328.84454345703125</v>
      </c>
      <c r="EJ44" s="225">
        <v>323.69107055664063</v>
      </c>
      <c r="EK44" s="225">
        <v>349.61380004882813</v>
      </c>
      <c r="EL44" s="225">
        <v>330.16885375976563</v>
      </c>
      <c r="EM44" s="225">
        <v>364.17974853515625</v>
      </c>
      <c r="EN44" s="225">
        <v>314.06411743164063</v>
      </c>
      <c r="EO44" s="225">
        <v>303.85302734375</v>
      </c>
      <c r="EP44" s="225">
        <v>294.662353515625</v>
      </c>
      <c r="EQ44" s="225">
        <v>315.81503295898438</v>
      </c>
      <c r="ER44" s="225">
        <v>334.0372314453125</v>
      </c>
      <c r="ES44" s="225">
        <v>272.59613037109375</v>
      </c>
      <c r="ET44" s="225">
        <v>295.47390747070313</v>
      </c>
      <c r="EU44" s="225">
        <v>326.85003662109375</v>
      </c>
      <c r="EV44" s="225">
        <v>323.9493408203125</v>
      </c>
      <c r="EW44" s="225">
        <v>346.31915283203125</v>
      </c>
      <c r="EX44" s="225">
        <v>330.95608520507813</v>
      </c>
      <c r="EY44" s="225">
        <v>364.20571899414063</v>
      </c>
      <c r="EZ44" s="225">
        <v>313.4061279296875</v>
      </c>
      <c r="FA44" s="225">
        <v>305.26043701171875</v>
      </c>
      <c r="FB44" s="225">
        <v>294.445068359375</v>
      </c>
      <c r="FC44" s="225">
        <v>315.38507080078125</v>
      </c>
      <c r="FD44" s="225">
        <v>333.54562377929688</v>
      </c>
      <c r="FE44" s="225">
        <v>272.91815185546875</v>
      </c>
      <c r="FF44" s="225">
        <v>296.01513671875</v>
      </c>
      <c r="FG44" s="225">
        <v>325.82369995117188</v>
      </c>
      <c r="FH44" s="225">
        <v>323.86114501953125</v>
      </c>
      <c r="FI44" s="225">
        <v>346.32083129882813</v>
      </c>
      <c r="FJ44" s="225">
        <v>331.26568603515625</v>
      </c>
      <c r="FK44" s="225">
        <v>364.75131225585938</v>
      </c>
      <c r="FL44" s="225">
        <v>313.30355834960938</v>
      </c>
      <c r="FM44" s="225">
        <v>305.05929565429688</v>
      </c>
      <c r="FN44" s="225">
        <v>294.03268432617188</v>
      </c>
      <c r="FO44" s="225">
        <v>313.98226928710938</v>
      </c>
      <c r="FP44" s="225">
        <v>333.046875</v>
      </c>
      <c r="FQ44" s="225">
        <v>273.43017578125</v>
      </c>
      <c r="FR44" s="225">
        <v>295.96759033203125</v>
      </c>
      <c r="FS44" s="225">
        <v>324.77264404296875</v>
      </c>
      <c r="FT44" s="225">
        <v>323.87173461914063</v>
      </c>
      <c r="FU44" s="225">
        <v>343.358642578125</v>
      </c>
      <c r="FV44" s="225">
        <v>328.42446899414063</v>
      </c>
      <c r="FW44" s="225">
        <v>364.03378295898438</v>
      </c>
      <c r="FX44" s="225">
        <v>313.40536499023438</v>
      </c>
      <c r="FY44" s="225">
        <v>308.46176147460938</v>
      </c>
      <c r="FZ44" s="225">
        <v>292.68771362304688</v>
      </c>
      <c r="GA44" s="225">
        <v>313.08538818359375</v>
      </c>
      <c r="GB44" s="225">
        <v>325.08624267578125</v>
      </c>
      <c r="GC44" s="225">
        <v>324.878662109375</v>
      </c>
      <c r="GD44" s="225">
        <v>324.20083618164063</v>
      </c>
      <c r="GE44" s="225">
        <v>322.8846435546875</v>
      </c>
      <c r="GF44" s="225">
        <v>323.95205688476563</v>
      </c>
      <c r="GG44" s="225">
        <v>322.97833251953125</v>
      </c>
      <c r="GH44" s="225">
        <v>322.69573974609375</v>
      </c>
      <c r="GI44" s="225">
        <v>321.81808471679688</v>
      </c>
      <c r="GJ44" s="225">
        <v>321.15194702148438</v>
      </c>
      <c r="GK44" s="225">
        <v>319.55245971679688</v>
      </c>
      <c r="GL44" s="225">
        <v>334.727783203125</v>
      </c>
      <c r="GM44" s="225">
        <v>272.93923950195313</v>
      </c>
      <c r="GN44" s="225">
        <v>294.6798095703125</v>
      </c>
      <c r="GO44" s="225">
        <v>328.38760375976563</v>
      </c>
      <c r="GP44" s="225">
        <v>323.94906616210938</v>
      </c>
      <c r="GQ44" s="225">
        <v>348.01702880859375</v>
      </c>
      <c r="GR44" s="225">
        <v>330.59732055664063</v>
      </c>
      <c r="GS44" s="225">
        <v>364.73947143554688</v>
      </c>
      <c r="GT44" s="225">
        <v>313.80142211914063</v>
      </c>
      <c r="GU44" s="225">
        <v>306.2679443359375</v>
      </c>
      <c r="GV44" s="225">
        <v>294.59130859375</v>
      </c>
      <c r="GW44" s="225">
        <v>315.37051391601563</v>
      </c>
      <c r="GX44" s="225">
        <v>322.33782958984375</v>
      </c>
      <c r="GY44" s="225">
        <v>322.33779907226563</v>
      </c>
    </row>
    <row r="45" spans="1:207" x14ac:dyDescent="0.25">
      <c r="A45" s="226">
        <v>44013</v>
      </c>
      <c r="B45" s="225">
        <v>7</v>
      </c>
      <c r="C45" s="225">
        <v>2020</v>
      </c>
      <c r="D45" s="225">
        <v>325.4039306640625</v>
      </c>
      <c r="E45" s="225">
        <v>329.47210693359375</v>
      </c>
      <c r="F45" s="225">
        <v>336.94873046875</v>
      </c>
      <c r="G45" s="225">
        <v>338.25689697265625</v>
      </c>
      <c r="H45" s="225">
        <v>337.4566650390625</v>
      </c>
      <c r="I45" s="225">
        <v>325.33489990234375</v>
      </c>
      <c r="J45" s="225">
        <v>325.12832641601563</v>
      </c>
      <c r="K45" s="225">
        <v>331.88946533203125</v>
      </c>
      <c r="L45" s="225">
        <v>336.5999755859375</v>
      </c>
      <c r="M45" s="225">
        <v>337.27899169921875</v>
      </c>
      <c r="N45" s="225">
        <v>337.18365478515625</v>
      </c>
      <c r="O45" s="225">
        <v>324.28887939453125</v>
      </c>
      <c r="P45" s="225">
        <v>324.64263916015625</v>
      </c>
      <c r="Q45" s="225">
        <v>330.72537231445313</v>
      </c>
      <c r="R45" s="225">
        <v>336.53579711914063</v>
      </c>
      <c r="S45" s="225">
        <v>339.34158325195313</v>
      </c>
      <c r="T45" s="225">
        <v>337.161865234375</v>
      </c>
      <c r="U45" s="225">
        <v>326.68716430664063</v>
      </c>
      <c r="V45" s="225">
        <v>323.0137939453125</v>
      </c>
      <c r="W45" s="225">
        <v>330.03591918945313</v>
      </c>
      <c r="X45" s="225">
        <v>337.534423828125</v>
      </c>
      <c r="Y45" s="225">
        <v>337.12771606445313</v>
      </c>
      <c r="Z45" s="225">
        <v>339.05679321289063</v>
      </c>
      <c r="AA45" s="225">
        <v>328.97705078125</v>
      </c>
      <c r="AB45" s="225">
        <v>324.48904418945313</v>
      </c>
      <c r="AC45" s="225">
        <v>331.7532958984375</v>
      </c>
      <c r="AD45" s="225">
        <v>337.26345825195313</v>
      </c>
      <c r="AE45" s="225">
        <v>339.56234741210938</v>
      </c>
      <c r="AF45" s="225">
        <v>337.89926147460938</v>
      </c>
      <c r="AG45" s="225">
        <v>329.17767333984375</v>
      </c>
      <c r="AH45" s="225">
        <v>323.90548706054688</v>
      </c>
      <c r="AI45" s="225">
        <v>331.45492553710938</v>
      </c>
      <c r="AJ45" s="225">
        <v>336.87661743164063</v>
      </c>
      <c r="AK45" s="225">
        <v>336.07174682617188</v>
      </c>
      <c r="AL45" s="225">
        <v>338.68997192382813</v>
      </c>
      <c r="AM45" s="225">
        <v>327.16909790039063</v>
      </c>
      <c r="AN45" s="225">
        <v>323.22210693359375</v>
      </c>
      <c r="AO45" s="225">
        <v>332.0804443359375</v>
      </c>
      <c r="AP45" s="225">
        <v>337.29592895507813</v>
      </c>
      <c r="AQ45" s="225">
        <v>339.88436889648438</v>
      </c>
      <c r="AR45" s="225">
        <v>338.3026123046875</v>
      </c>
      <c r="AS45" s="225">
        <v>326.56643676757813</v>
      </c>
      <c r="AT45" s="225">
        <v>323.20181274414063</v>
      </c>
      <c r="AU45" s="225">
        <v>330.89523315429688</v>
      </c>
      <c r="AV45" s="225">
        <v>336.32681274414063</v>
      </c>
      <c r="AW45" s="225">
        <v>336.35458374023438</v>
      </c>
      <c r="AX45" s="225">
        <v>337.7662353515625</v>
      </c>
      <c r="AY45" s="225">
        <v>329.61212158203125</v>
      </c>
      <c r="AZ45" s="225">
        <v>322.86239624023438</v>
      </c>
      <c r="BA45" s="225">
        <v>330.66653442382813</v>
      </c>
      <c r="BB45" s="225">
        <v>336.26821899414063</v>
      </c>
      <c r="BC45" s="225">
        <v>336.8997802734375</v>
      </c>
      <c r="BD45" s="225">
        <v>338.79739379882813</v>
      </c>
      <c r="BE45" s="225">
        <v>329.1961669921875</v>
      </c>
      <c r="BF45" s="225">
        <v>321.695556640625</v>
      </c>
      <c r="BG45" s="225">
        <v>330.90792846679688</v>
      </c>
      <c r="BH45" s="225">
        <v>335.28887939453125</v>
      </c>
      <c r="BI45" s="225">
        <v>334.5443115234375</v>
      </c>
      <c r="BJ45" s="225">
        <v>337.44265747070313</v>
      </c>
      <c r="BK45" s="225">
        <v>330.47225952148438</v>
      </c>
      <c r="BL45" s="225">
        <v>340.62924194335938</v>
      </c>
      <c r="BM45" s="225">
        <v>276.160888671875</v>
      </c>
      <c r="BN45" s="225">
        <v>303.1103515625</v>
      </c>
      <c r="BO45" s="225">
        <v>337.81350708007813</v>
      </c>
      <c r="BP45" s="225">
        <v>336.62246704101563</v>
      </c>
      <c r="BQ45" s="225">
        <v>361.55682373046875</v>
      </c>
      <c r="BR45" s="225">
        <v>338.05975341796875</v>
      </c>
      <c r="BS45" s="225">
        <v>367.30624389648438</v>
      </c>
      <c r="BT45" s="225">
        <v>326.38275146484375</v>
      </c>
      <c r="BU45" s="225">
        <v>310.74237060546875</v>
      </c>
      <c r="BV45" s="225">
        <v>302.80615234375</v>
      </c>
      <c r="BW45" s="225">
        <v>326.22903442382813</v>
      </c>
      <c r="BX45" s="225">
        <v>340.12826538085938</v>
      </c>
      <c r="BY45" s="225">
        <v>276.80169677734375</v>
      </c>
      <c r="BZ45" s="225">
        <v>303.52166748046875</v>
      </c>
      <c r="CA45" s="225">
        <v>338.0496826171875</v>
      </c>
      <c r="CB45" s="225">
        <v>336.20675659179688</v>
      </c>
      <c r="CC45" s="225">
        <v>361.93557739257813</v>
      </c>
      <c r="CD45" s="225">
        <v>338.11447143554688</v>
      </c>
      <c r="CE45" s="225">
        <v>367.06735229492188</v>
      </c>
      <c r="CF45" s="225">
        <v>325.75726318359375</v>
      </c>
      <c r="CG45" s="225">
        <v>305.00457763671875</v>
      </c>
      <c r="CH45" s="225">
        <v>303.03121948242188</v>
      </c>
      <c r="CI45" s="225">
        <v>325.71810913085938</v>
      </c>
      <c r="CJ45" s="225">
        <v>339.83193969726563</v>
      </c>
      <c r="CK45" s="225">
        <v>276.4180908203125</v>
      </c>
      <c r="CL45" s="225">
        <v>304.4697265625</v>
      </c>
      <c r="CM45" s="225">
        <v>334.40264892578125</v>
      </c>
      <c r="CN45" s="225">
        <v>336.29168701171875</v>
      </c>
      <c r="CO45" s="225">
        <v>358.2685546875</v>
      </c>
      <c r="CP45" s="225">
        <v>338.64474487304688</v>
      </c>
      <c r="CQ45" s="225">
        <v>367.88751220703125</v>
      </c>
      <c r="CR45" s="225">
        <v>325.38455200195313</v>
      </c>
      <c r="CS45" s="225">
        <v>307.14596557617188</v>
      </c>
      <c r="CT45" s="225">
        <v>303.01263427734375</v>
      </c>
      <c r="CU45" s="225">
        <v>324.31100463867188</v>
      </c>
      <c r="CV45" s="225">
        <v>339.52041625976563</v>
      </c>
      <c r="CW45" s="225">
        <v>276.82720947265625</v>
      </c>
      <c r="CX45" s="225">
        <v>304.84738159179688</v>
      </c>
      <c r="CY45" s="225">
        <v>334.81341552734375</v>
      </c>
      <c r="CZ45" s="225">
        <v>336.72714233398438</v>
      </c>
      <c r="DA45" s="225">
        <v>360.49557495117188</v>
      </c>
      <c r="DB45" s="225">
        <v>336.18905639648438</v>
      </c>
      <c r="DC45" s="225">
        <v>367.41464233398438</v>
      </c>
      <c r="DD45" s="225">
        <v>324.72857666015625</v>
      </c>
      <c r="DE45" s="225">
        <v>306.01763916015625</v>
      </c>
      <c r="DF45" s="225">
        <v>301.68032836914063</v>
      </c>
      <c r="DG45" s="225">
        <v>323.92559814453125</v>
      </c>
      <c r="DH45" s="225">
        <v>339.37652587890625</v>
      </c>
      <c r="DI45" s="225">
        <v>276.02191162109375</v>
      </c>
      <c r="DJ45" s="225">
        <v>306.06076049804688</v>
      </c>
      <c r="DK45" s="225">
        <v>332.32040405273438</v>
      </c>
      <c r="DL45" s="225">
        <v>336.28802490234375</v>
      </c>
      <c r="DM45" s="225">
        <v>359.9539794921875</v>
      </c>
      <c r="DN45" s="225">
        <v>338.46823120117188</v>
      </c>
      <c r="DO45" s="225">
        <v>368.18923950195313</v>
      </c>
      <c r="DP45" s="225">
        <v>324.49176025390625</v>
      </c>
      <c r="DQ45" s="225">
        <v>304.97842407226563</v>
      </c>
      <c r="DR45" s="225">
        <v>301.23678588867188</v>
      </c>
      <c r="DS45" s="225">
        <v>323.875244140625</v>
      </c>
      <c r="DT45" s="225">
        <v>338.7509765625</v>
      </c>
      <c r="DU45" s="225">
        <v>276.49758911132813</v>
      </c>
      <c r="DV45" s="225">
        <v>305.26492309570313</v>
      </c>
      <c r="DW45" s="225">
        <v>332.20657348632813</v>
      </c>
      <c r="DX45" s="225">
        <v>336.371826171875</v>
      </c>
      <c r="DY45" s="225">
        <v>359.60525512695313</v>
      </c>
      <c r="DZ45" s="225">
        <v>337.71661376953125</v>
      </c>
      <c r="EA45" s="225">
        <v>367.91525268554688</v>
      </c>
      <c r="EB45" s="225">
        <v>324.4344482421875</v>
      </c>
      <c r="EC45" s="225">
        <v>307.62728881835938</v>
      </c>
      <c r="ED45" s="225">
        <v>300.7586669921875</v>
      </c>
      <c r="EE45" s="225">
        <v>322.97836303710938</v>
      </c>
      <c r="EF45" s="225">
        <v>338.51437377929688</v>
      </c>
      <c r="EG45" s="225">
        <v>276.953857421875</v>
      </c>
      <c r="EH45" s="225">
        <v>305.07257080078125</v>
      </c>
      <c r="EI45" s="225">
        <v>332.43426513671875</v>
      </c>
      <c r="EJ45" s="225">
        <v>336.3634033203125</v>
      </c>
      <c r="EK45" s="225">
        <v>357.32052612304688</v>
      </c>
      <c r="EL45" s="225">
        <v>336.22784423828125</v>
      </c>
      <c r="EM45" s="225">
        <v>366.85147094726563</v>
      </c>
      <c r="EN45" s="225">
        <v>324.57485961914063</v>
      </c>
      <c r="EO45" s="225">
        <v>303.96734619140625</v>
      </c>
      <c r="EP45" s="225">
        <v>300.32223510742188</v>
      </c>
      <c r="EQ45" s="225">
        <v>323.24130249023438</v>
      </c>
      <c r="ER45" s="225">
        <v>338.40240478515625</v>
      </c>
      <c r="ES45" s="225">
        <v>276.25845336914063</v>
      </c>
      <c r="ET45" s="225">
        <v>305.64498901367188</v>
      </c>
      <c r="EU45" s="225">
        <v>330.19107055664063</v>
      </c>
      <c r="EV45" s="225">
        <v>336.41806030273438</v>
      </c>
      <c r="EW45" s="225">
        <v>353.57614135742188</v>
      </c>
      <c r="EX45" s="225">
        <v>336.97640991210938</v>
      </c>
      <c r="EY45" s="225">
        <v>366.76715087890625</v>
      </c>
      <c r="EZ45" s="225">
        <v>324.0286865234375</v>
      </c>
      <c r="FA45" s="225">
        <v>304.95864868164063</v>
      </c>
      <c r="FB45" s="225">
        <v>300.08486938476563</v>
      </c>
      <c r="FC45" s="225">
        <v>322.73660278320313</v>
      </c>
      <c r="FD45" s="225">
        <v>337.94329833984375</v>
      </c>
      <c r="FE45" s="225">
        <v>276.64111328125</v>
      </c>
      <c r="FF45" s="225">
        <v>306.12384033203125</v>
      </c>
      <c r="FG45" s="225">
        <v>329.16241455078125</v>
      </c>
      <c r="FH45" s="225">
        <v>336.70602416992188</v>
      </c>
      <c r="FI45" s="225">
        <v>353.55905151367188</v>
      </c>
      <c r="FJ45" s="225">
        <v>337.21762084960938</v>
      </c>
      <c r="FK45" s="225">
        <v>367.31915283203125</v>
      </c>
      <c r="FL45" s="225">
        <v>323.79666137695313</v>
      </c>
      <c r="FM45" s="225">
        <v>304.61477661132813</v>
      </c>
      <c r="FN45" s="225">
        <v>299.64617919921875</v>
      </c>
      <c r="FO45" s="225">
        <v>321.52862548828125</v>
      </c>
      <c r="FP45" s="225">
        <v>337.51321411132813</v>
      </c>
      <c r="FQ45" s="225">
        <v>277.283935546875</v>
      </c>
      <c r="FR45" s="225">
        <v>305.30477905273438</v>
      </c>
      <c r="FS45" s="225">
        <v>327.77755737304688</v>
      </c>
      <c r="FT45" s="225">
        <v>337.07284545898438</v>
      </c>
      <c r="FU45" s="225">
        <v>350.21023559570313</v>
      </c>
      <c r="FV45" s="225">
        <v>334.2677001953125</v>
      </c>
      <c r="FW45" s="225">
        <v>367.22119140625</v>
      </c>
      <c r="FX45" s="225">
        <v>323.78424072265625</v>
      </c>
      <c r="FY45" s="225">
        <v>307.62283325195313</v>
      </c>
      <c r="FZ45" s="225">
        <v>298.13052368164063</v>
      </c>
      <c r="GA45" s="225">
        <v>320.82229614257813</v>
      </c>
      <c r="GB45" s="225">
        <v>331.14068603515625</v>
      </c>
      <c r="GC45" s="225">
        <v>331.05740356445313</v>
      </c>
      <c r="GD45" s="225">
        <v>330.25387573242188</v>
      </c>
      <c r="GE45" s="225">
        <v>329.166015625</v>
      </c>
      <c r="GF45" s="225">
        <v>330.184814453125</v>
      </c>
      <c r="GG45" s="225">
        <v>329.259033203125</v>
      </c>
      <c r="GH45" s="225">
        <v>329.00985717773438</v>
      </c>
      <c r="GI45" s="225">
        <v>328.16156005859375</v>
      </c>
      <c r="GJ45" s="225">
        <v>327.47891235351563</v>
      </c>
      <c r="GK45" s="225">
        <v>326.11474609375</v>
      </c>
      <c r="GL45" s="225">
        <v>338.9818115234375</v>
      </c>
      <c r="GM45" s="225">
        <v>276.6585693359375</v>
      </c>
      <c r="GN45" s="225">
        <v>305.10543823242188</v>
      </c>
      <c r="GO45" s="225">
        <v>331.7882080078125</v>
      </c>
      <c r="GP45" s="225">
        <v>336.62918090820313</v>
      </c>
      <c r="GQ45" s="225">
        <v>355.5062255859375</v>
      </c>
      <c r="GR45" s="225">
        <v>336.67636108398438</v>
      </c>
      <c r="GS45" s="225">
        <v>367.36654663085938</v>
      </c>
      <c r="GT45" s="225">
        <v>324.4193115234375</v>
      </c>
      <c r="GU45" s="225">
        <v>306.00103759765625</v>
      </c>
      <c r="GV45" s="225">
        <v>300.21304321289063</v>
      </c>
      <c r="GW45" s="225">
        <v>322.80581665039063</v>
      </c>
      <c r="GX45" s="225">
        <v>328.64688110351563</v>
      </c>
      <c r="GY45" s="225">
        <v>328.6468505859375</v>
      </c>
    </row>
    <row r="46" spans="1:207" x14ac:dyDescent="0.25">
      <c r="A46" s="226">
        <v>44044</v>
      </c>
      <c r="B46" s="225">
        <v>8</v>
      </c>
      <c r="C46" s="225">
        <v>2020</v>
      </c>
      <c r="D46" s="225">
        <v>335.13980102539063</v>
      </c>
      <c r="E46" s="225">
        <v>338.44589233398438</v>
      </c>
      <c r="F46" s="225">
        <v>345.74468994140625</v>
      </c>
      <c r="G46" s="225">
        <v>346.28579711914063</v>
      </c>
      <c r="H46" s="225">
        <v>346.88217163085938</v>
      </c>
      <c r="I46" s="225">
        <v>334.65081787109375</v>
      </c>
      <c r="J46" s="225">
        <v>334.849853515625</v>
      </c>
      <c r="K46" s="225">
        <v>340.83963012695313</v>
      </c>
      <c r="L46" s="225">
        <v>345.345703125</v>
      </c>
      <c r="M46" s="225">
        <v>345.12606811523438</v>
      </c>
      <c r="N46" s="225">
        <v>346.42755126953125</v>
      </c>
      <c r="O46" s="225">
        <v>333.38815307617188</v>
      </c>
      <c r="P46" s="225">
        <v>334.04629516601563</v>
      </c>
      <c r="Q46" s="225">
        <v>339.436767578125</v>
      </c>
      <c r="R46" s="225">
        <v>345.1864013671875</v>
      </c>
      <c r="S46" s="225">
        <v>347.65579223632813</v>
      </c>
      <c r="T46" s="225">
        <v>346.26547241210938</v>
      </c>
      <c r="U46" s="225">
        <v>336.17684936523438</v>
      </c>
      <c r="V46" s="225">
        <v>332.270751953125</v>
      </c>
      <c r="W46" s="225">
        <v>338.74542236328125</v>
      </c>
      <c r="X46" s="225">
        <v>346.22149658203125</v>
      </c>
      <c r="Y46" s="225">
        <v>345.00973510742188</v>
      </c>
      <c r="Z46" s="225">
        <v>348.275634765625</v>
      </c>
      <c r="AA46" s="225">
        <v>338.60101318359375</v>
      </c>
      <c r="AB46" s="225">
        <v>333.82785034179688</v>
      </c>
      <c r="AC46" s="225">
        <v>340.37692260742188</v>
      </c>
      <c r="AD46" s="225">
        <v>345.88104248046875</v>
      </c>
      <c r="AE46" s="225">
        <v>347.96963500976563</v>
      </c>
      <c r="AF46" s="225">
        <v>346.9576416015625</v>
      </c>
      <c r="AG46" s="225">
        <v>338.59951782226563</v>
      </c>
      <c r="AH46" s="225">
        <v>333.09597778320313</v>
      </c>
      <c r="AI46" s="225">
        <v>340.17202758789063</v>
      </c>
      <c r="AJ46" s="225">
        <v>345.45462036132813</v>
      </c>
      <c r="AK46" s="225">
        <v>343.67526245117188</v>
      </c>
      <c r="AL46" s="225">
        <v>347.85458374023438</v>
      </c>
      <c r="AM46" s="225">
        <v>336.76885986328125</v>
      </c>
      <c r="AN46" s="225">
        <v>332.36990356445313</v>
      </c>
      <c r="AO46" s="225">
        <v>340.7203369140625</v>
      </c>
      <c r="AP46" s="225">
        <v>345.92935180664063</v>
      </c>
      <c r="AQ46" s="225">
        <v>348.19189453125</v>
      </c>
      <c r="AR46" s="225">
        <v>347.28018188476563</v>
      </c>
      <c r="AS46" s="225">
        <v>335.82354736328125</v>
      </c>
      <c r="AT46" s="225">
        <v>332.2330322265625</v>
      </c>
      <c r="AU46" s="225">
        <v>339.55368041992188</v>
      </c>
      <c r="AV46" s="225">
        <v>344.83279418945313</v>
      </c>
      <c r="AW46" s="225">
        <v>344.08721923828125</v>
      </c>
      <c r="AX46" s="225">
        <v>346.70626831054688</v>
      </c>
      <c r="AY46" s="225">
        <v>339.0419921875</v>
      </c>
      <c r="AZ46" s="225">
        <v>331.82778930664063</v>
      </c>
      <c r="BA46" s="225">
        <v>339.11749267578125</v>
      </c>
      <c r="BB46" s="225">
        <v>344.79806518554688</v>
      </c>
      <c r="BC46" s="225">
        <v>344.73150634765625</v>
      </c>
      <c r="BD46" s="225">
        <v>347.78005981445313</v>
      </c>
      <c r="BE46" s="225">
        <v>338.6407470703125</v>
      </c>
      <c r="BF46" s="225">
        <v>330.5252685546875</v>
      </c>
      <c r="BG46" s="225">
        <v>339.5076904296875</v>
      </c>
      <c r="BH46" s="225">
        <v>343.7930908203125</v>
      </c>
      <c r="BI46" s="225">
        <v>342.22775268554688</v>
      </c>
      <c r="BJ46" s="225">
        <v>346.310546875</v>
      </c>
      <c r="BK46" s="225">
        <v>340.11880493164063</v>
      </c>
      <c r="BL46" s="225">
        <v>351.82839965820313</v>
      </c>
      <c r="BM46" s="225">
        <v>279.68167114257813</v>
      </c>
      <c r="BN46" s="225">
        <v>309.2037353515625</v>
      </c>
      <c r="BO46" s="225">
        <v>345.46026611328125</v>
      </c>
      <c r="BP46" s="225">
        <v>348.04562377929688</v>
      </c>
      <c r="BQ46" s="225">
        <v>370.625732421875</v>
      </c>
      <c r="BR46" s="225">
        <v>348.05905151367188</v>
      </c>
      <c r="BS46" s="225">
        <v>369.1888427734375</v>
      </c>
      <c r="BT46" s="225">
        <v>336.39614868164063</v>
      </c>
      <c r="BU46" s="225">
        <v>313.50265502929688</v>
      </c>
      <c r="BV46" s="225">
        <v>308.46099853515625</v>
      </c>
      <c r="BW46" s="225">
        <v>336.04855346679688</v>
      </c>
      <c r="BX46" s="225">
        <v>351.4547119140625</v>
      </c>
      <c r="BY46" s="225">
        <v>280.41763305664063</v>
      </c>
      <c r="BZ46" s="225">
        <v>309.94552612304688</v>
      </c>
      <c r="CA46" s="225">
        <v>345.80050659179688</v>
      </c>
      <c r="CB46" s="225">
        <v>347.6771240234375</v>
      </c>
      <c r="CC46" s="225">
        <v>370.84698486328125</v>
      </c>
      <c r="CD46" s="225">
        <v>347.88082885742188</v>
      </c>
      <c r="CE46" s="225">
        <v>368.80630493164063</v>
      </c>
      <c r="CF46" s="225">
        <v>336.04397583007813</v>
      </c>
      <c r="CG46" s="225">
        <v>307.34201049804688</v>
      </c>
      <c r="CH46" s="225">
        <v>308.634521484375</v>
      </c>
      <c r="CI46" s="225">
        <v>335.77981567382813</v>
      </c>
      <c r="CJ46" s="225">
        <v>351.27163696289063</v>
      </c>
      <c r="CK46" s="225">
        <v>279.9095458984375</v>
      </c>
      <c r="CL46" s="225">
        <v>311.12652587890625</v>
      </c>
      <c r="CM46" s="225">
        <v>342.21685791015625</v>
      </c>
      <c r="CN46" s="225">
        <v>347.83187866210938</v>
      </c>
      <c r="CO46" s="225">
        <v>367.04135131835938</v>
      </c>
      <c r="CP46" s="225">
        <v>348.530029296875</v>
      </c>
      <c r="CQ46" s="225">
        <v>369.35870361328125</v>
      </c>
      <c r="CR46" s="225">
        <v>335.87228393554688</v>
      </c>
      <c r="CS46" s="225">
        <v>309.70785522460938</v>
      </c>
      <c r="CT46" s="225">
        <v>308.62747192382813</v>
      </c>
      <c r="CU46" s="225">
        <v>334.60247802734375</v>
      </c>
      <c r="CV46" s="225">
        <v>351.0587158203125</v>
      </c>
      <c r="CW46" s="225">
        <v>280.49969482421875</v>
      </c>
      <c r="CX46" s="225">
        <v>311.35910034179688</v>
      </c>
      <c r="CY46" s="225">
        <v>342.591552734375</v>
      </c>
      <c r="CZ46" s="225">
        <v>348.41537475585938</v>
      </c>
      <c r="DA46" s="225">
        <v>369.33697509765625</v>
      </c>
      <c r="DB46" s="225">
        <v>345.83346557617188</v>
      </c>
      <c r="DC46" s="225">
        <v>368.66726684570313</v>
      </c>
      <c r="DD46" s="225">
        <v>335.4517822265625</v>
      </c>
      <c r="DE46" s="225">
        <v>308.49612426757813</v>
      </c>
      <c r="DF46" s="225">
        <v>307.25341796875</v>
      </c>
      <c r="DG46" s="225">
        <v>334.44342041015625</v>
      </c>
      <c r="DH46" s="225">
        <v>351.0029296875</v>
      </c>
      <c r="DI46" s="225">
        <v>279.49905395507813</v>
      </c>
      <c r="DJ46" s="225">
        <v>312.77072143554688</v>
      </c>
      <c r="DK46" s="225">
        <v>340.079345703125</v>
      </c>
      <c r="DL46" s="225">
        <v>347.89657592773438</v>
      </c>
      <c r="DM46" s="225">
        <v>368.62060546875</v>
      </c>
      <c r="DN46" s="225">
        <v>348.17404174804688</v>
      </c>
      <c r="DO46" s="225">
        <v>369.27151489257813</v>
      </c>
      <c r="DP46" s="225">
        <v>335.046142578125</v>
      </c>
      <c r="DQ46" s="225">
        <v>307.26141357421875</v>
      </c>
      <c r="DR46" s="225">
        <v>306.8974609375</v>
      </c>
      <c r="DS46" s="225">
        <v>334.05783081054688</v>
      </c>
      <c r="DT46" s="225">
        <v>350.41009521484375</v>
      </c>
      <c r="DU46" s="225">
        <v>279.99053955078125</v>
      </c>
      <c r="DV46" s="225">
        <v>311.95938110351563</v>
      </c>
      <c r="DW46" s="225">
        <v>339.92636108398438</v>
      </c>
      <c r="DX46" s="225">
        <v>348.10693359375</v>
      </c>
      <c r="DY46" s="225">
        <v>368.27633666992188</v>
      </c>
      <c r="DZ46" s="225">
        <v>347.32696533203125</v>
      </c>
      <c r="EA46" s="225">
        <v>369.05795288085938</v>
      </c>
      <c r="EB46" s="225">
        <v>335.449462890625</v>
      </c>
      <c r="EC46" s="225">
        <v>310.2691650390625</v>
      </c>
      <c r="ED46" s="225">
        <v>306.37744140625</v>
      </c>
      <c r="EE46" s="225">
        <v>333.77365112304688</v>
      </c>
      <c r="EF46" s="225">
        <v>350.20550537109375</v>
      </c>
      <c r="EG46" s="225">
        <v>280.4869384765625</v>
      </c>
      <c r="EH46" s="225">
        <v>311.94024658203125</v>
      </c>
      <c r="EI46" s="225">
        <v>340.06573486328125</v>
      </c>
      <c r="EJ46" s="225">
        <v>348.09194946289063</v>
      </c>
      <c r="EK46" s="225">
        <v>365.89544677734375</v>
      </c>
      <c r="EL46" s="225">
        <v>345.877685546875</v>
      </c>
      <c r="EM46" s="225">
        <v>367.91888427734375</v>
      </c>
      <c r="EN46" s="225">
        <v>335.4742431640625</v>
      </c>
      <c r="EO46" s="225">
        <v>306.31219482421875</v>
      </c>
      <c r="EP46" s="225">
        <v>305.85342407226563</v>
      </c>
      <c r="EQ46" s="225">
        <v>333.93658447265625</v>
      </c>
      <c r="ER46" s="225">
        <v>350.1949462890625</v>
      </c>
      <c r="ES46" s="225">
        <v>279.76812744140625</v>
      </c>
      <c r="ET46" s="225">
        <v>312.38937377929688</v>
      </c>
      <c r="EU46" s="225">
        <v>337.84115600585938</v>
      </c>
      <c r="EV46" s="225">
        <v>348.13232421875</v>
      </c>
      <c r="EW46" s="225">
        <v>361.9708251953125</v>
      </c>
      <c r="EX46" s="225">
        <v>346.614013671875</v>
      </c>
      <c r="EY46" s="225">
        <v>367.63592529296875</v>
      </c>
      <c r="EZ46" s="225">
        <v>335.14617919921875</v>
      </c>
      <c r="FA46" s="225">
        <v>307.4364013671875</v>
      </c>
      <c r="FB46" s="225">
        <v>305.6168212890625</v>
      </c>
      <c r="FC46" s="225">
        <v>333.74114990234375</v>
      </c>
      <c r="FD46" s="225">
        <v>349.80801391601563</v>
      </c>
      <c r="FE46" s="225">
        <v>280.19021606445313</v>
      </c>
      <c r="FF46" s="225">
        <v>312.96267700195313</v>
      </c>
      <c r="FG46" s="225">
        <v>336.71829223632813</v>
      </c>
      <c r="FH46" s="225">
        <v>348.45745849609375</v>
      </c>
      <c r="FI46" s="225">
        <v>361.88629150390625</v>
      </c>
      <c r="FJ46" s="225">
        <v>346.8150634765625</v>
      </c>
      <c r="FK46" s="225">
        <v>368.13177490234375</v>
      </c>
      <c r="FL46" s="225">
        <v>335.00820922851563</v>
      </c>
      <c r="FM46" s="225">
        <v>307.18508911132813</v>
      </c>
      <c r="FN46" s="225">
        <v>305.28274536132813</v>
      </c>
      <c r="FO46" s="225">
        <v>333.08758544921875</v>
      </c>
      <c r="FP46" s="225">
        <v>349.444580078125</v>
      </c>
      <c r="FQ46" s="225">
        <v>280.9012451171875</v>
      </c>
      <c r="FR46" s="225">
        <v>312.30209350585938</v>
      </c>
      <c r="FS46" s="225">
        <v>335.35519409179688</v>
      </c>
      <c r="FT46" s="225">
        <v>348.9251708984375</v>
      </c>
      <c r="FU46" s="225">
        <v>358.43624877929688</v>
      </c>
      <c r="FV46" s="225">
        <v>343.83883666992188</v>
      </c>
      <c r="FW46" s="225">
        <v>367.9835205078125</v>
      </c>
      <c r="FX46" s="225">
        <v>335.1722412109375</v>
      </c>
      <c r="FY46" s="225">
        <v>310.33352661132813</v>
      </c>
      <c r="FZ46" s="225">
        <v>303.44204711914063</v>
      </c>
      <c r="GA46" s="225">
        <v>332.88082885742188</v>
      </c>
      <c r="GB46" s="225">
        <v>340.22512817382813</v>
      </c>
      <c r="GC46" s="225">
        <v>340.14370727539063</v>
      </c>
      <c r="GD46" s="225">
        <v>339.24200439453125</v>
      </c>
      <c r="GE46" s="225">
        <v>338.11801147460938</v>
      </c>
      <c r="GF46" s="225">
        <v>339.13046264648438</v>
      </c>
      <c r="GG46" s="225">
        <v>338.19656372070313</v>
      </c>
      <c r="GH46" s="225">
        <v>337.91705322265625</v>
      </c>
      <c r="GI46" s="225">
        <v>337.02023315429688</v>
      </c>
      <c r="GJ46" s="225">
        <v>336.25759887695313</v>
      </c>
      <c r="GK46" s="225">
        <v>334.92910766601563</v>
      </c>
      <c r="GL46" s="225">
        <v>350.6064453125</v>
      </c>
      <c r="GM46" s="225">
        <v>280.213623046875</v>
      </c>
      <c r="GN46" s="225">
        <v>311.81573486328125</v>
      </c>
      <c r="GO46" s="225">
        <v>339.45416259765625</v>
      </c>
      <c r="GP46" s="225">
        <v>348.346435546875</v>
      </c>
      <c r="GQ46" s="225">
        <v>364.00601196289063</v>
      </c>
      <c r="GR46" s="225">
        <v>346.3343505859375</v>
      </c>
      <c r="GS46" s="225">
        <v>368.47198486328125</v>
      </c>
      <c r="GT46" s="225">
        <v>335.3670654296875</v>
      </c>
      <c r="GU46" s="225">
        <v>308.54434204101563</v>
      </c>
      <c r="GV46" s="225">
        <v>305.74209594726563</v>
      </c>
      <c r="GW46" s="225">
        <v>333.8231201171875</v>
      </c>
      <c r="GX46" s="225">
        <v>337.55081176757813</v>
      </c>
      <c r="GY46" s="225">
        <v>337.55078125</v>
      </c>
    </row>
    <row r="47" spans="1:207" x14ac:dyDescent="0.25">
      <c r="A47" s="226">
        <v>44075</v>
      </c>
      <c r="B47" s="225">
        <v>9</v>
      </c>
      <c r="C47" s="225">
        <v>2020</v>
      </c>
      <c r="D47" s="225">
        <v>344.88552856445313</v>
      </c>
      <c r="E47" s="225">
        <v>348.23818969726563</v>
      </c>
      <c r="F47" s="225">
        <v>354.20733642578125</v>
      </c>
      <c r="G47" s="225">
        <v>358.13934326171875</v>
      </c>
      <c r="H47" s="225">
        <v>359.64410400390625</v>
      </c>
      <c r="I47" s="225">
        <v>342.219970703125</v>
      </c>
      <c r="J47" s="225">
        <v>344.79379272460938</v>
      </c>
      <c r="K47" s="225">
        <v>350.85519409179688</v>
      </c>
      <c r="L47" s="225">
        <v>353.58929443359375</v>
      </c>
      <c r="M47" s="225">
        <v>356.80966186523438</v>
      </c>
      <c r="N47" s="225">
        <v>359.25146484375</v>
      </c>
      <c r="O47" s="225">
        <v>340.91778564453125</v>
      </c>
      <c r="P47" s="225">
        <v>343.600830078125</v>
      </c>
      <c r="Q47" s="225">
        <v>349.25811767578125</v>
      </c>
      <c r="R47" s="225">
        <v>353.21517944335938</v>
      </c>
      <c r="S47" s="225">
        <v>359.11007690429688</v>
      </c>
      <c r="T47" s="225">
        <v>358.67709350585938</v>
      </c>
      <c r="U47" s="225">
        <v>343.70477294921875</v>
      </c>
      <c r="V47" s="225">
        <v>341.8138427734375</v>
      </c>
      <c r="W47" s="225">
        <v>348.64898681640625</v>
      </c>
      <c r="X47" s="225">
        <v>354.14642333984375</v>
      </c>
      <c r="Y47" s="225">
        <v>356.68389892578125</v>
      </c>
      <c r="Z47" s="225">
        <v>360.721923828125</v>
      </c>
      <c r="AA47" s="225">
        <v>346.2034912109375</v>
      </c>
      <c r="AB47" s="225">
        <v>343.22793579101563</v>
      </c>
      <c r="AC47" s="225">
        <v>350.43515014648438</v>
      </c>
      <c r="AD47" s="225">
        <v>353.861328125</v>
      </c>
      <c r="AE47" s="225">
        <v>359.28018188476563</v>
      </c>
      <c r="AF47" s="225">
        <v>359.17868041992188</v>
      </c>
      <c r="AG47" s="225">
        <v>346.59927368164063</v>
      </c>
      <c r="AH47" s="225">
        <v>342.30233764648438</v>
      </c>
      <c r="AI47" s="225">
        <v>350.09396362304688</v>
      </c>
      <c r="AJ47" s="225">
        <v>353.23672485351563</v>
      </c>
      <c r="AK47" s="225">
        <v>355.3287353515625</v>
      </c>
      <c r="AL47" s="225">
        <v>360.27688598632813</v>
      </c>
      <c r="AM47" s="225">
        <v>344.23681640625</v>
      </c>
      <c r="AN47" s="225">
        <v>341.81173706054688</v>
      </c>
      <c r="AO47" s="225">
        <v>350.6732177734375</v>
      </c>
      <c r="AP47" s="225">
        <v>353.58810424804688</v>
      </c>
      <c r="AQ47" s="225">
        <v>359.52993774414063</v>
      </c>
      <c r="AR47" s="225">
        <v>359.02157592773438</v>
      </c>
      <c r="AS47" s="225">
        <v>343.36251831054688</v>
      </c>
      <c r="AT47" s="225">
        <v>341.52850341796875</v>
      </c>
      <c r="AU47" s="225">
        <v>349.43740844726563</v>
      </c>
      <c r="AV47" s="225">
        <v>352.19595336914063</v>
      </c>
      <c r="AW47" s="225">
        <v>355.41232299804688</v>
      </c>
      <c r="AX47" s="225">
        <v>358.46868896484375</v>
      </c>
      <c r="AY47" s="225">
        <v>346.55279541015625</v>
      </c>
      <c r="AZ47" s="225">
        <v>340.8165283203125</v>
      </c>
      <c r="BA47" s="225">
        <v>348.99481201171875</v>
      </c>
      <c r="BB47" s="225">
        <v>351.95211791992188</v>
      </c>
      <c r="BC47" s="225">
        <v>355.6339111328125</v>
      </c>
      <c r="BD47" s="225">
        <v>359.13046264648438</v>
      </c>
      <c r="BE47" s="225">
        <v>346.1624755859375</v>
      </c>
      <c r="BF47" s="225">
        <v>339.54348754882813</v>
      </c>
      <c r="BG47" s="225">
        <v>349.20809936523438</v>
      </c>
      <c r="BH47" s="225">
        <v>351.01544189453125</v>
      </c>
      <c r="BI47" s="225">
        <v>353.7607421875</v>
      </c>
      <c r="BJ47" s="225">
        <v>357.96865844726563</v>
      </c>
      <c r="BK47" s="225">
        <v>347.33245849609375</v>
      </c>
      <c r="BL47" s="225">
        <v>362.62789916992188</v>
      </c>
      <c r="BM47" s="225">
        <v>291.46145629882813</v>
      </c>
      <c r="BN47" s="225">
        <v>325.86260986328125</v>
      </c>
      <c r="BO47" s="225">
        <v>350.61614990234375</v>
      </c>
      <c r="BP47" s="225">
        <v>357.23699951171875</v>
      </c>
      <c r="BQ47" s="225">
        <v>384.14108276367188</v>
      </c>
      <c r="BR47" s="225">
        <v>359.8858642578125</v>
      </c>
      <c r="BS47" s="225">
        <v>369.95950317382813</v>
      </c>
      <c r="BT47" s="225">
        <v>343.08663940429688</v>
      </c>
      <c r="BU47" s="225">
        <v>314.39556884765625</v>
      </c>
      <c r="BV47" s="225">
        <v>313.64801025390625</v>
      </c>
      <c r="BW47" s="225">
        <v>341.39996337890625</v>
      </c>
      <c r="BX47" s="225">
        <v>362.1112060546875</v>
      </c>
      <c r="BY47" s="225">
        <v>292.3438720703125</v>
      </c>
      <c r="BZ47" s="225">
        <v>326.66299438476563</v>
      </c>
      <c r="CA47" s="225">
        <v>351.18212890625</v>
      </c>
      <c r="CB47" s="225">
        <v>356.60671997070313</v>
      </c>
      <c r="CC47" s="225">
        <v>384.36737060546875</v>
      </c>
      <c r="CD47" s="225">
        <v>359.95932006835938</v>
      </c>
      <c r="CE47" s="225">
        <v>369.56021118164063</v>
      </c>
      <c r="CF47" s="225">
        <v>342.67160034179688</v>
      </c>
      <c r="CG47" s="225">
        <v>308.3150634765625</v>
      </c>
      <c r="CH47" s="225">
        <v>313.57785034179688</v>
      </c>
      <c r="CI47" s="225">
        <v>341.31170654296875</v>
      </c>
      <c r="CJ47" s="225">
        <v>361.83383178710938</v>
      </c>
      <c r="CK47" s="225">
        <v>291.81326293945313</v>
      </c>
      <c r="CL47" s="225">
        <v>328.48294067382813</v>
      </c>
      <c r="CM47" s="225">
        <v>347.49118041992188</v>
      </c>
      <c r="CN47" s="225">
        <v>356.81964111328125</v>
      </c>
      <c r="CO47" s="225">
        <v>379.94332885742188</v>
      </c>
      <c r="CP47" s="225">
        <v>360.68359375</v>
      </c>
      <c r="CQ47" s="225">
        <v>369.9752197265625</v>
      </c>
      <c r="CR47" s="225">
        <v>342.18701171875</v>
      </c>
      <c r="CS47" s="225">
        <v>310.71334838867188</v>
      </c>
      <c r="CT47" s="225">
        <v>313.65460205078125</v>
      </c>
      <c r="CU47" s="225">
        <v>340.364990234375</v>
      </c>
      <c r="CV47" s="225">
        <v>361.57272338867188</v>
      </c>
      <c r="CW47" s="225">
        <v>292.50283813476563</v>
      </c>
      <c r="CX47" s="225">
        <v>328.66323852539063</v>
      </c>
      <c r="CY47" s="225">
        <v>348.01828002929688</v>
      </c>
      <c r="CZ47" s="225">
        <v>357.62869262695313</v>
      </c>
      <c r="DA47" s="225">
        <v>382.59048461914063</v>
      </c>
      <c r="DB47" s="225">
        <v>358.18179321289063</v>
      </c>
      <c r="DC47" s="225">
        <v>369.22174072265625</v>
      </c>
      <c r="DD47" s="225">
        <v>341.41653442382813</v>
      </c>
      <c r="DE47" s="225">
        <v>309.46157836914063</v>
      </c>
      <c r="DF47" s="225">
        <v>312.45703125</v>
      </c>
      <c r="DG47" s="225">
        <v>340.28387451171875</v>
      </c>
      <c r="DH47" s="225">
        <v>361.4649658203125</v>
      </c>
      <c r="DI47" s="225">
        <v>291.34701538085938</v>
      </c>
      <c r="DJ47" s="225">
        <v>330.23040771484375</v>
      </c>
      <c r="DK47" s="225">
        <v>345.5220947265625</v>
      </c>
      <c r="DL47" s="225">
        <v>356.93655395507813</v>
      </c>
      <c r="DM47" s="225">
        <v>381.82568359375</v>
      </c>
      <c r="DN47" s="225">
        <v>360.64761352539063</v>
      </c>
      <c r="DO47" s="225">
        <v>369.97882080078125</v>
      </c>
      <c r="DP47" s="225">
        <v>341.19967651367188</v>
      </c>
      <c r="DQ47" s="225">
        <v>308.38458251953125</v>
      </c>
      <c r="DR47" s="225">
        <v>312.24993896484375</v>
      </c>
      <c r="DS47" s="225">
        <v>339.73104858398438</v>
      </c>
      <c r="DT47" s="225">
        <v>360.78518676757813</v>
      </c>
      <c r="DU47" s="225">
        <v>291.86886596679688</v>
      </c>
      <c r="DV47" s="225">
        <v>329.26318359375</v>
      </c>
      <c r="DW47" s="225">
        <v>345.29559326171875</v>
      </c>
      <c r="DX47" s="225">
        <v>356.8653564453125</v>
      </c>
      <c r="DY47" s="225">
        <v>381.4052734375</v>
      </c>
      <c r="DZ47" s="225">
        <v>359.96124267578125</v>
      </c>
      <c r="EA47" s="225">
        <v>369.5240478515625</v>
      </c>
      <c r="EB47" s="225">
        <v>341.08096313476563</v>
      </c>
      <c r="EC47" s="225">
        <v>311.18649291992188</v>
      </c>
      <c r="ED47" s="225">
        <v>311.48355102539063</v>
      </c>
      <c r="EE47" s="225">
        <v>339.85565185546875</v>
      </c>
      <c r="EF47" s="225">
        <v>360.54180908203125</v>
      </c>
      <c r="EG47" s="225">
        <v>292.42657470703125</v>
      </c>
      <c r="EH47" s="225">
        <v>329.43441772460938</v>
      </c>
      <c r="EI47" s="225">
        <v>345.47943115234375</v>
      </c>
      <c r="EJ47" s="225">
        <v>356.882568359375</v>
      </c>
      <c r="EK47" s="225">
        <v>378.70114135742188</v>
      </c>
      <c r="EL47" s="225">
        <v>358.39910888671875</v>
      </c>
      <c r="EM47" s="225">
        <v>368.40463256835938</v>
      </c>
      <c r="EN47" s="225">
        <v>341.47622680664063</v>
      </c>
      <c r="EO47" s="225">
        <v>307.28851318359375</v>
      </c>
      <c r="EP47" s="225">
        <v>310.90444946289063</v>
      </c>
      <c r="EQ47" s="225">
        <v>339.90896606445313</v>
      </c>
      <c r="ER47" s="225">
        <v>360.50051879882813</v>
      </c>
      <c r="ES47" s="225">
        <v>291.63525390625</v>
      </c>
      <c r="ET47" s="225">
        <v>330.092529296875</v>
      </c>
      <c r="EU47" s="225">
        <v>343.07229614257813</v>
      </c>
      <c r="EV47" s="225">
        <v>356.98678588867188</v>
      </c>
      <c r="EW47" s="225">
        <v>374.21917724609375</v>
      </c>
      <c r="EX47" s="225">
        <v>359.29559326171875</v>
      </c>
      <c r="EY47" s="225">
        <v>368.35552978515625</v>
      </c>
      <c r="EZ47" s="225">
        <v>340.8226318359375</v>
      </c>
      <c r="FA47" s="225">
        <v>308.27218627929688</v>
      </c>
      <c r="FB47" s="225">
        <v>310.75576782226563</v>
      </c>
      <c r="FC47" s="225">
        <v>339.90304565429688</v>
      </c>
      <c r="FD47" s="225">
        <v>360.02337646484375</v>
      </c>
      <c r="FE47" s="225">
        <v>292.11431884765625</v>
      </c>
      <c r="FF47" s="225">
        <v>330.3248291015625</v>
      </c>
      <c r="FG47" s="225">
        <v>341.86331176757813</v>
      </c>
      <c r="FH47" s="225">
        <v>357.3660888671875</v>
      </c>
      <c r="FI47" s="225">
        <v>374.15713500976563</v>
      </c>
      <c r="FJ47" s="225">
        <v>359.49346923828125</v>
      </c>
      <c r="FK47" s="225">
        <v>368.73745727539063</v>
      </c>
      <c r="FL47" s="225">
        <v>340.71044921875</v>
      </c>
      <c r="FM47" s="225">
        <v>308.01522827148438</v>
      </c>
      <c r="FN47" s="225">
        <v>310.60391235351563</v>
      </c>
      <c r="FO47" s="225">
        <v>339.66311645507813</v>
      </c>
      <c r="FP47" s="225">
        <v>359.56488037109375</v>
      </c>
      <c r="FQ47" s="225">
        <v>292.9620361328125</v>
      </c>
      <c r="FR47" s="225">
        <v>330.46932983398438</v>
      </c>
      <c r="FS47" s="225">
        <v>340.23672485351563</v>
      </c>
      <c r="FT47" s="225">
        <v>357.97384643554688</v>
      </c>
      <c r="FU47" s="225">
        <v>370.17727661132813</v>
      </c>
      <c r="FV47" s="225">
        <v>356.31234741210938</v>
      </c>
      <c r="FW47" s="225">
        <v>368.02218627929688</v>
      </c>
      <c r="FX47" s="225">
        <v>340.96768188476563</v>
      </c>
      <c r="FY47" s="225">
        <v>311.1002197265625</v>
      </c>
      <c r="FZ47" s="225">
        <v>308.21197509765625</v>
      </c>
      <c r="GA47" s="225">
        <v>339.75836181640625</v>
      </c>
      <c r="GB47" s="225">
        <v>350.20950317382813</v>
      </c>
      <c r="GC47" s="225">
        <v>350.14608764648438</v>
      </c>
      <c r="GD47" s="225">
        <v>348.97174072265625</v>
      </c>
      <c r="GE47" s="225">
        <v>347.91134643554688</v>
      </c>
      <c r="GF47" s="225">
        <v>348.91323852539063</v>
      </c>
      <c r="GG47" s="225">
        <v>347.74563598632813</v>
      </c>
      <c r="GH47" s="225">
        <v>347.4945068359375</v>
      </c>
      <c r="GI47" s="225">
        <v>346.52285766601563</v>
      </c>
      <c r="GJ47" s="225">
        <v>345.51239013671875</v>
      </c>
      <c r="GK47" s="225">
        <v>344.04513549804688</v>
      </c>
      <c r="GL47" s="225">
        <v>361.02499389648438</v>
      </c>
      <c r="GM47" s="225">
        <v>292.1436767578125</v>
      </c>
      <c r="GN47" s="225">
        <v>329.26507568359375</v>
      </c>
      <c r="GO47" s="225">
        <v>344.68115234375</v>
      </c>
      <c r="GP47" s="225">
        <v>357.30813598632813</v>
      </c>
      <c r="GQ47" s="225">
        <v>376.5433349609375</v>
      </c>
      <c r="GR47" s="225">
        <v>358.81198120117188</v>
      </c>
      <c r="GS47" s="225">
        <v>368.99935913085938</v>
      </c>
      <c r="GT47" s="225">
        <v>341.3060302734375</v>
      </c>
      <c r="GU47" s="225">
        <v>309.4326171875</v>
      </c>
      <c r="GV47" s="225">
        <v>310.81912231445313</v>
      </c>
      <c r="GW47" s="225">
        <v>340.01910400390625</v>
      </c>
      <c r="GX47" s="225">
        <v>347.08343505859375</v>
      </c>
      <c r="GY47" s="225">
        <v>347.08343505859375</v>
      </c>
    </row>
    <row r="48" spans="1:207" x14ac:dyDescent="0.25">
      <c r="A48" s="226">
        <v>44105</v>
      </c>
      <c r="B48" s="225">
        <v>10</v>
      </c>
      <c r="C48" s="225">
        <v>2020</v>
      </c>
      <c r="D48" s="225">
        <v>358.2412109375</v>
      </c>
      <c r="E48" s="225">
        <v>362.71725463867188</v>
      </c>
      <c r="F48" s="225">
        <v>369.62295532226563</v>
      </c>
      <c r="G48" s="225">
        <v>371.92654418945313</v>
      </c>
      <c r="H48" s="225">
        <v>373.13385009765625</v>
      </c>
      <c r="I48" s="225">
        <v>354.47503662109375</v>
      </c>
      <c r="J48" s="225">
        <v>358.11892700195313</v>
      </c>
      <c r="K48" s="225">
        <v>365.45028686523438</v>
      </c>
      <c r="L48" s="225">
        <v>368.66189575195313</v>
      </c>
      <c r="M48" s="225">
        <v>370.1881103515625</v>
      </c>
      <c r="N48" s="225">
        <v>372.50079345703125</v>
      </c>
      <c r="O48" s="225">
        <v>353.01083374023438</v>
      </c>
      <c r="P48" s="225">
        <v>356.32699584960938</v>
      </c>
      <c r="Q48" s="225">
        <v>363.39401245117188</v>
      </c>
      <c r="R48" s="225">
        <v>367.78298950195313</v>
      </c>
      <c r="S48" s="225">
        <v>372.55349731445313</v>
      </c>
      <c r="T48" s="225">
        <v>371.90328979492188</v>
      </c>
      <c r="U48" s="225">
        <v>355.94491577148438</v>
      </c>
      <c r="V48" s="225">
        <v>354.44683837890625</v>
      </c>
      <c r="W48" s="225">
        <v>362.95846557617188</v>
      </c>
      <c r="X48" s="225">
        <v>368.58175659179688</v>
      </c>
      <c r="Y48" s="225">
        <v>369.8577880859375</v>
      </c>
      <c r="Z48" s="225">
        <v>374.10360717773438</v>
      </c>
      <c r="AA48" s="225">
        <v>358.33395385742188</v>
      </c>
      <c r="AB48" s="225">
        <v>355.92727661132813</v>
      </c>
      <c r="AC48" s="225">
        <v>364.60580444335938</v>
      </c>
      <c r="AD48" s="225">
        <v>367.95437622070313</v>
      </c>
      <c r="AE48" s="225">
        <v>372.45370483398438</v>
      </c>
      <c r="AF48" s="225">
        <v>372.31686401367188</v>
      </c>
      <c r="AG48" s="225">
        <v>358.77017211914063</v>
      </c>
      <c r="AH48" s="225">
        <v>354.66183471679688</v>
      </c>
      <c r="AI48" s="225">
        <v>364.25759887695313</v>
      </c>
      <c r="AJ48" s="225">
        <v>367.1959228515625</v>
      </c>
      <c r="AK48" s="225">
        <v>368.40704345703125</v>
      </c>
      <c r="AL48" s="225">
        <v>373.52908325195313</v>
      </c>
      <c r="AM48" s="225">
        <v>356.1861572265625</v>
      </c>
      <c r="AN48" s="225">
        <v>354.22323608398438</v>
      </c>
      <c r="AO48" s="225">
        <v>364.65005493164063</v>
      </c>
      <c r="AP48" s="225">
        <v>367.42068481445313</v>
      </c>
      <c r="AQ48" s="225">
        <v>372.52227783203125</v>
      </c>
      <c r="AR48" s="225">
        <v>372.17306518554688</v>
      </c>
      <c r="AS48" s="225">
        <v>354.99169921875</v>
      </c>
      <c r="AT48" s="225">
        <v>353.72824096679688</v>
      </c>
      <c r="AU48" s="225">
        <v>363.51766967773438</v>
      </c>
      <c r="AV48" s="225">
        <v>365.66421508789063</v>
      </c>
      <c r="AW48" s="225">
        <v>368.10137939453125</v>
      </c>
      <c r="AX48" s="225">
        <v>371.64501953125</v>
      </c>
      <c r="AY48" s="225">
        <v>358.12887573242188</v>
      </c>
      <c r="AZ48" s="225">
        <v>352.63485717773438</v>
      </c>
      <c r="BA48" s="225">
        <v>362.72955322265625</v>
      </c>
      <c r="BB48" s="225">
        <v>365.24603271484375</v>
      </c>
      <c r="BC48" s="225">
        <v>367.98114013671875</v>
      </c>
      <c r="BD48" s="225">
        <v>372.23843383789063</v>
      </c>
      <c r="BE48" s="225">
        <v>357.61172485351563</v>
      </c>
      <c r="BF48" s="225">
        <v>351.20623779296875</v>
      </c>
      <c r="BG48" s="225">
        <v>362.92459106445313</v>
      </c>
      <c r="BH48" s="225">
        <v>364.06396484375</v>
      </c>
      <c r="BI48" s="225">
        <v>366.71923828125</v>
      </c>
      <c r="BJ48" s="225">
        <v>370.92547607421875</v>
      </c>
      <c r="BK48" s="225">
        <v>358.69207763671875</v>
      </c>
      <c r="BL48" s="225">
        <v>380.13467407226563</v>
      </c>
      <c r="BM48" s="225">
        <v>296.77410888671875</v>
      </c>
      <c r="BN48" s="225">
        <v>345.600830078125</v>
      </c>
      <c r="BO48" s="225">
        <v>358.72549438476563</v>
      </c>
      <c r="BP48" s="225">
        <v>373.44830322265625</v>
      </c>
      <c r="BQ48" s="225">
        <v>396.34616088867188</v>
      </c>
      <c r="BR48" s="225">
        <v>374.68392944335938</v>
      </c>
      <c r="BS48" s="225">
        <v>369.29095458984375</v>
      </c>
      <c r="BT48" s="225">
        <v>351.54421997070313</v>
      </c>
      <c r="BU48" s="225">
        <v>314.77587890625</v>
      </c>
      <c r="BV48" s="225">
        <v>324.31719970703125</v>
      </c>
      <c r="BW48" s="225">
        <v>348.99636840820313</v>
      </c>
      <c r="BX48" s="225">
        <v>379.5936279296875</v>
      </c>
      <c r="BY48" s="225">
        <v>297.72283935546875</v>
      </c>
      <c r="BZ48" s="225">
        <v>346.414794921875</v>
      </c>
      <c r="CA48" s="225">
        <v>359.31729125976563</v>
      </c>
      <c r="CB48" s="225">
        <v>372.60494995117188</v>
      </c>
      <c r="CC48" s="225">
        <v>396.84100341796875</v>
      </c>
      <c r="CD48" s="225">
        <v>374.79977416992188</v>
      </c>
      <c r="CE48" s="225">
        <v>368.97427368164063</v>
      </c>
      <c r="CF48" s="225">
        <v>351.197021484375</v>
      </c>
      <c r="CG48" s="225">
        <v>308.7987060546875</v>
      </c>
      <c r="CH48" s="225">
        <v>324.33187866210938</v>
      </c>
      <c r="CI48" s="225">
        <v>348.83575439453125</v>
      </c>
      <c r="CJ48" s="225">
        <v>379.27728271484375</v>
      </c>
      <c r="CK48" s="225">
        <v>297.28347778320313</v>
      </c>
      <c r="CL48" s="225">
        <v>348.58782958984375</v>
      </c>
      <c r="CM48" s="225">
        <v>355.52426147460938</v>
      </c>
      <c r="CN48" s="225">
        <v>372.82366943359375</v>
      </c>
      <c r="CO48" s="225">
        <v>391.920166015625</v>
      </c>
      <c r="CP48" s="225">
        <v>375.61166381835938</v>
      </c>
      <c r="CQ48" s="225">
        <v>369.41928100585938</v>
      </c>
      <c r="CR48" s="225">
        <v>350.73129272460938</v>
      </c>
      <c r="CS48" s="225">
        <v>311.09640502929688</v>
      </c>
      <c r="CT48" s="225">
        <v>324.5543212890625</v>
      </c>
      <c r="CU48" s="225">
        <v>347.69134521484375</v>
      </c>
      <c r="CV48" s="225">
        <v>378.89669799804688</v>
      </c>
      <c r="CW48" s="225">
        <v>298.12762451171875</v>
      </c>
      <c r="CX48" s="225">
        <v>348.841064453125</v>
      </c>
      <c r="CY48" s="225">
        <v>356.17050170898438</v>
      </c>
      <c r="CZ48" s="225">
        <v>373.70770263671875</v>
      </c>
      <c r="DA48" s="225">
        <v>394.92340087890625</v>
      </c>
      <c r="DB48" s="225">
        <v>373.048583984375</v>
      </c>
      <c r="DC48" s="225">
        <v>368.739501953125</v>
      </c>
      <c r="DD48" s="225">
        <v>350.33407592773438</v>
      </c>
      <c r="DE48" s="225">
        <v>309.84475708007813</v>
      </c>
      <c r="DF48" s="225">
        <v>323.19464111328125</v>
      </c>
      <c r="DG48" s="225">
        <v>347.5401611328125</v>
      </c>
      <c r="DH48" s="225">
        <v>378.75900268554688</v>
      </c>
      <c r="DI48" s="225">
        <v>296.91476440429688</v>
      </c>
      <c r="DJ48" s="225">
        <v>350.89865112304688</v>
      </c>
      <c r="DK48" s="225">
        <v>353.6319580078125</v>
      </c>
      <c r="DL48" s="225">
        <v>372.90029907226563</v>
      </c>
      <c r="DM48" s="225">
        <v>394.12057495117188</v>
      </c>
      <c r="DN48" s="225">
        <v>375.68814086914063</v>
      </c>
      <c r="DO48" s="225">
        <v>369.5833740234375</v>
      </c>
      <c r="DP48" s="225">
        <v>350.00314331054688</v>
      </c>
      <c r="DQ48" s="225">
        <v>308.85415649414063</v>
      </c>
      <c r="DR48" s="225">
        <v>323.02462768554688</v>
      </c>
      <c r="DS48" s="225">
        <v>347.0404052734375</v>
      </c>
      <c r="DT48" s="225">
        <v>378.0372314453125</v>
      </c>
      <c r="DU48" s="225">
        <v>297.25738525390625</v>
      </c>
      <c r="DV48" s="225">
        <v>349.71737670898438</v>
      </c>
      <c r="DW48" s="225">
        <v>353.38720703125</v>
      </c>
      <c r="DX48" s="225">
        <v>372.69961547851563</v>
      </c>
      <c r="DY48" s="225">
        <v>393.67779541015625</v>
      </c>
      <c r="DZ48" s="225">
        <v>374.96307373046875</v>
      </c>
      <c r="EA48" s="225">
        <v>369.02618408203125</v>
      </c>
      <c r="EB48" s="225">
        <v>350.03067016601563</v>
      </c>
      <c r="EC48" s="225">
        <v>311.49234008789063</v>
      </c>
      <c r="ED48" s="225">
        <v>322.17971801757813</v>
      </c>
      <c r="EE48" s="225">
        <v>346.97314453125</v>
      </c>
      <c r="EF48" s="225">
        <v>377.76858520507813</v>
      </c>
      <c r="EG48" s="225">
        <v>297.75643920898438</v>
      </c>
      <c r="EH48" s="225">
        <v>349.84793090820313</v>
      </c>
      <c r="EI48" s="225">
        <v>353.62799072265625</v>
      </c>
      <c r="EJ48" s="225">
        <v>372.7691650390625</v>
      </c>
      <c r="EK48" s="225">
        <v>390.57171630859375</v>
      </c>
      <c r="EL48" s="225">
        <v>373.28713989257813</v>
      </c>
      <c r="EM48" s="225">
        <v>367.96417236328125</v>
      </c>
      <c r="EN48" s="225">
        <v>350.37713623046875</v>
      </c>
      <c r="EO48" s="225">
        <v>307.67596435546875</v>
      </c>
      <c r="EP48" s="225">
        <v>321.49786376953125</v>
      </c>
      <c r="EQ48" s="225">
        <v>347.11849975585938</v>
      </c>
      <c r="ER48" s="225">
        <v>377.64932250976563</v>
      </c>
      <c r="ES48" s="225">
        <v>297.1448974609375</v>
      </c>
      <c r="ET48" s="225">
        <v>350.77584838867188</v>
      </c>
      <c r="EU48" s="225">
        <v>351.14285278320313</v>
      </c>
      <c r="EV48" s="225">
        <v>372.8507080078125</v>
      </c>
      <c r="EW48" s="225">
        <v>385.51229858398438</v>
      </c>
      <c r="EX48" s="225">
        <v>374.23550415039063</v>
      </c>
      <c r="EY48" s="225">
        <v>368.05633544921875</v>
      </c>
      <c r="EZ48" s="225">
        <v>349.94866943359375</v>
      </c>
      <c r="FA48" s="225">
        <v>308.58135986328125</v>
      </c>
      <c r="FB48" s="225">
        <v>321.33975219726563</v>
      </c>
      <c r="FC48" s="225">
        <v>346.94674682617188</v>
      </c>
      <c r="FD48" s="225">
        <v>377.16433715820313</v>
      </c>
      <c r="FE48" s="225">
        <v>297.60910034179688</v>
      </c>
      <c r="FF48" s="225">
        <v>351.34988403320313</v>
      </c>
      <c r="FG48" s="225">
        <v>349.90597534179688</v>
      </c>
      <c r="FH48" s="225">
        <v>373.35794067382813</v>
      </c>
      <c r="FI48" s="225">
        <v>385.44775390625</v>
      </c>
      <c r="FJ48" s="225">
        <v>374.36471557617188</v>
      </c>
      <c r="FK48" s="225">
        <v>368.39382934570313</v>
      </c>
      <c r="FL48" s="225">
        <v>349.80282592773438</v>
      </c>
      <c r="FM48" s="225">
        <v>308.30264282226563</v>
      </c>
      <c r="FN48" s="225">
        <v>321.1907958984375</v>
      </c>
      <c r="FO48" s="225">
        <v>346.54837036132813</v>
      </c>
      <c r="FP48" s="225">
        <v>376.69659423828125</v>
      </c>
      <c r="FQ48" s="225">
        <v>298.47262573242188</v>
      </c>
      <c r="FR48" s="225">
        <v>351.13796997070313</v>
      </c>
      <c r="FS48" s="225">
        <v>348.17721557617188</v>
      </c>
      <c r="FT48" s="225">
        <v>374.06390380859375</v>
      </c>
      <c r="FU48" s="225">
        <v>380.95404052734375</v>
      </c>
      <c r="FV48" s="225">
        <v>370.98651123046875</v>
      </c>
      <c r="FW48" s="225">
        <v>367.49459838867188</v>
      </c>
      <c r="FX48" s="225">
        <v>349.98504638671875</v>
      </c>
      <c r="FY48" s="225">
        <v>311.31655883789063</v>
      </c>
      <c r="FZ48" s="225">
        <v>318.52520751953125</v>
      </c>
      <c r="GA48" s="225">
        <v>346.55133056640625</v>
      </c>
      <c r="GB48" s="225">
        <v>364.26065063476563</v>
      </c>
      <c r="GC48" s="225">
        <v>364.07421875</v>
      </c>
      <c r="GD48" s="225">
        <v>362.4530029296875</v>
      </c>
      <c r="GE48" s="225">
        <v>361.326904296875</v>
      </c>
      <c r="GF48" s="225">
        <v>362.32305908203125</v>
      </c>
      <c r="GG48" s="225">
        <v>360.93856811523438</v>
      </c>
      <c r="GH48" s="225">
        <v>360.55035400390625</v>
      </c>
      <c r="GI48" s="225">
        <v>359.46636962890625</v>
      </c>
      <c r="GJ48" s="225">
        <v>358.1064453125</v>
      </c>
      <c r="GK48" s="225">
        <v>356.35140991210938</v>
      </c>
      <c r="GL48" s="225">
        <v>378.30975341796875</v>
      </c>
      <c r="GM48" s="225">
        <v>297.61505126953125</v>
      </c>
      <c r="GN48" s="225">
        <v>349.71676635742188</v>
      </c>
      <c r="GO48" s="225">
        <v>352.74600219726563</v>
      </c>
      <c r="GP48" s="225">
        <v>373.3006591796875</v>
      </c>
      <c r="GQ48" s="225">
        <v>388.12203979492188</v>
      </c>
      <c r="GR48" s="225">
        <v>373.67633056640625</v>
      </c>
      <c r="GS48" s="225">
        <v>368.539306640625</v>
      </c>
      <c r="GT48" s="225">
        <v>350.21939086914063</v>
      </c>
      <c r="GU48" s="225">
        <v>309.75418090820313</v>
      </c>
      <c r="GV48" s="225">
        <v>321.40264892578125</v>
      </c>
      <c r="GW48" s="225">
        <v>347.11361694335938</v>
      </c>
      <c r="GX48" s="225">
        <v>360.14028930664063</v>
      </c>
      <c r="GY48" s="225">
        <v>360.1402587890625</v>
      </c>
    </row>
    <row r="49" spans="1:207" x14ac:dyDescent="0.25">
      <c r="A49" s="226">
        <v>44136</v>
      </c>
      <c r="B49" s="225">
        <v>11</v>
      </c>
      <c r="C49" s="225">
        <v>2020</v>
      </c>
      <c r="D49" s="225">
        <v>367.90646362304688</v>
      </c>
      <c r="E49" s="225">
        <v>375.13739013671875</v>
      </c>
      <c r="F49" s="225">
        <v>380.41265869140625</v>
      </c>
      <c r="G49" s="225">
        <v>385.44903564453125</v>
      </c>
      <c r="H49" s="225">
        <v>384.80075073242188</v>
      </c>
      <c r="I49" s="225">
        <v>364.9791259765625</v>
      </c>
      <c r="J49" s="225">
        <v>368.03182983398438</v>
      </c>
      <c r="K49" s="225">
        <v>377.9200439453125</v>
      </c>
      <c r="L49" s="225">
        <v>379.58755493164063</v>
      </c>
      <c r="M49" s="225">
        <v>383.61026000976563</v>
      </c>
      <c r="N49" s="225">
        <v>384.21401977539063</v>
      </c>
      <c r="O49" s="225">
        <v>363.48501586914063</v>
      </c>
      <c r="P49" s="225">
        <v>366.08352661132813</v>
      </c>
      <c r="Q49" s="225">
        <v>375.61761474609375</v>
      </c>
      <c r="R49" s="225">
        <v>378.78472900390625</v>
      </c>
      <c r="S49" s="225">
        <v>386.10015869140625</v>
      </c>
      <c r="T49" s="225">
        <v>383.47653198242188</v>
      </c>
      <c r="U49" s="225">
        <v>366.37966918945313</v>
      </c>
      <c r="V49" s="225">
        <v>364.50762939453125</v>
      </c>
      <c r="W49" s="225">
        <v>375.3255615234375</v>
      </c>
      <c r="X49" s="225">
        <v>379.614990234375</v>
      </c>
      <c r="Y49" s="225">
        <v>383.37210083007813</v>
      </c>
      <c r="Z49" s="225">
        <v>385.81039428710938</v>
      </c>
      <c r="AA49" s="225">
        <v>368.73544311523438</v>
      </c>
      <c r="AB49" s="225">
        <v>365.92324829101563</v>
      </c>
      <c r="AC49" s="225">
        <v>376.9276123046875</v>
      </c>
      <c r="AD49" s="225">
        <v>379.20361328125</v>
      </c>
      <c r="AE49" s="225">
        <v>386.089599609375</v>
      </c>
      <c r="AF49" s="225">
        <v>383.9481201171875</v>
      </c>
      <c r="AG49" s="225">
        <v>369.23110961914063</v>
      </c>
      <c r="AH49" s="225">
        <v>364.53262329101563</v>
      </c>
      <c r="AI49" s="225">
        <v>376.61489868164063</v>
      </c>
      <c r="AJ49" s="225">
        <v>378.59457397460938</v>
      </c>
      <c r="AK49" s="225">
        <v>381.88330078125</v>
      </c>
      <c r="AL49" s="225">
        <v>385.35763549804688</v>
      </c>
      <c r="AM49" s="225">
        <v>366.47079467773438</v>
      </c>
      <c r="AN49" s="225">
        <v>364.65603637695313</v>
      </c>
      <c r="AO49" s="225">
        <v>376.91281127929688</v>
      </c>
      <c r="AP49" s="225">
        <v>379.14419555664063</v>
      </c>
      <c r="AQ49" s="225">
        <v>386.1800537109375</v>
      </c>
      <c r="AR49" s="225">
        <v>383.85775756835938</v>
      </c>
      <c r="AS49" s="225">
        <v>365.2813720703125</v>
      </c>
      <c r="AT49" s="225">
        <v>364.2115478515625</v>
      </c>
      <c r="AU49" s="225">
        <v>375.83291625976563</v>
      </c>
      <c r="AV49" s="225">
        <v>377.3768310546875</v>
      </c>
      <c r="AW49" s="225">
        <v>381.51998901367188</v>
      </c>
      <c r="AX49" s="225">
        <v>383.34060668945313</v>
      </c>
      <c r="AY49" s="225">
        <v>368.194580078125</v>
      </c>
      <c r="AZ49" s="225">
        <v>363.11996459960938</v>
      </c>
      <c r="BA49" s="225">
        <v>374.91680908203125</v>
      </c>
      <c r="BB49" s="225">
        <v>377.08441162109375</v>
      </c>
      <c r="BC49" s="225">
        <v>381.16867065429688</v>
      </c>
      <c r="BD49" s="225">
        <v>384.11904907226563</v>
      </c>
      <c r="BE49" s="225">
        <v>367.80389404296875</v>
      </c>
      <c r="BF49" s="225">
        <v>362.24575805664063</v>
      </c>
      <c r="BG49" s="225">
        <v>375.38232421875</v>
      </c>
      <c r="BH49" s="225">
        <v>376.37142944335938</v>
      </c>
      <c r="BI49" s="225">
        <v>380.69320678710938</v>
      </c>
      <c r="BJ49" s="225">
        <v>382.75424194335938</v>
      </c>
      <c r="BK49" s="225">
        <v>368.77285766601563</v>
      </c>
      <c r="BL49" s="225">
        <v>390.6856689453125</v>
      </c>
      <c r="BM49" s="225">
        <v>306.06381225585938</v>
      </c>
      <c r="BN49" s="225">
        <v>359.80075073242188</v>
      </c>
      <c r="BO49" s="225">
        <v>367.392578125</v>
      </c>
      <c r="BP49" s="225">
        <v>388.96978759765625</v>
      </c>
      <c r="BQ49" s="225">
        <v>411.66415405273438</v>
      </c>
      <c r="BR49" s="225">
        <v>388.31549072265625</v>
      </c>
      <c r="BS49" s="225">
        <v>368.49319458007813</v>
      </c>
      <c r="BT49" s="225">
        <v>369.12734985351563</v>
      </c>
      <c r="BU49" s="225">
        <v>315.99664306640625</v>
      </c>
      <c r="BV49" s="225">
        <v>334.91213989257813</v>
      </c>
      <c r="BW49" s="225">
        <v>357.55679321289063</v>
      </c>
      <c r="BX49" s="225">
        <v>390.00595092773438</v>
      </c>
      <c r="BY49" s="225">
        <v>306.71511840820313</v>
      </c>
      <c r="BZ49" s="225">
        <v>360.4678955078125</v>
      </c>
      <c r="CA49" s="225">
        <v>368.01507568359375</v>
      </c>
      <c r="CB49" s="225">
        <v>387.78030395507813</v>
      </c>
      <c r="CC49" s="225">
        <v>411.935302734375</v>
      </c>
      <c r="CD49" s="225">
        <v>388.21121215820313</v>
      </c>
      <c r="CE49" s="225">
        <v>368.22702026367188</v>
      </c>
      <c r="CF49" s="225">
        <v>368.81045532226563</v>
      </c>
      <c r="CG49" s="225">
        <v>310.25460815429688</v>
      </c>
      <c r="CH49" s="225">
        <v>334.85064697265625</v>
      </c>
      <c r="CI49" s="225">
        <v>357.55905151367188</v>
      </c>
      <c r="CJ49" s="225">
        <v>389.58639526367188</v>
      </c>
      <c r="CK49" s="225">
        <v>306.39788818359375</v>
      </c>
      <c r="CL49" s="225">
        <v>362.23800659179688</v>
      </c>
      <c r="CM49" s="225">
        <v>364.26400756835938</v>
      </c>
      <c r="CN49" s="225">
        <v>387.89385986328125</v>
      </c>
      <c r="CO49" s="225">
        <v>406.6734619140625</v>
      </c>
      <c r="CP49" s="225">
        <v>389.09027099609375</v>
      </c>
      <c r="CQ49" s="225">
        <v>368.11300659179688</v>
      </c>
      <c r="CR49" s="225">
        <v>368.17105102539063</v>
      </c>
      <c r="CS49" s="225">
        <v>312.62030029296875</v>
      </c>
      <c r="CT49" s="225">
        <v>335.07904052734375</v>
      </c>
      <c r="CU49" s="225">
        <v>356.65155029296875</v>
      </c>
      <c r="CV49" s="225">
        <v>389.3035888671875</v>
      </c>
      <c r="CW49" s="225">
        <v>306.8167724609375</v>
      </c>
      <c r="CX49" s="225">
        <v>362.34765625</v>
      </c>
      <c r="CY49" s="225">
        <v>364.9945068359375</v>
      </c>
      <c r="CZ49" s="225">
        <v>388.55459594726563</v>
      </c>
      <c r="DA49" s="225">
        <v>409.80801391601563</v>
      </c>
      <c r="DB49" s="225">
        <v>386.49441528320313</v>
      </c>
      <c r="DC49" s="225">
        <v>367.11895751953125</v>
      </c>
      <c r="DD49" s="225">
        <v>367.87628173828125</v>
      </c>
      <c r="DE49" s="225">
        <v>311.37911987304688</v>
      </c>
      <c r="DF49" s="225">
        <v>333.6868896484375</v>
      </c>
      <c r="DG49" s="225">
        <v>356.5020751953125</v>
      </c>
      <c r="DH49" s="225">
        <v>389.16201782226563</v>
      </c>
      <c r="DI49" s="225">
        <v>306.02655029296875</v>
      </c>
      <c r="DJ49" s="225">
        <v>364.23089599609375</v>
      </c>
      <c r="DK49" s="225">
        <v>362.61941528320313</v>
      </c>
      <c r="DL49" s="225">
        <v>387.626708984375</v>
      </c>
      <c r="DM49" s="225">
        <v>408.810791015625</v>
      </c>
      <c r="DN49" s="225">
        <v>389.02719116210938</v>
      </c>
      <c r="DO49" s="225">
        <v>367.736083984375</v>
      </c>
      <c r="DP49" s="225">
        <v>367.8497314453125</v>
      </c>
      <c r="DQ49" s="225">
        <v>310.490478515625</v>
      </c>
      <c r="DR49" s="225">
        <v>333.53134155273438</v>
      </c>
      <c r="DS49" s="225">
        <v>355.92202758789063</v>
      </c>
      <c r="DT49" s="225">
        <v>388.42489624023438</v>
      </c>
      <c r="DU49" s="225">
        <v>306.39358520507813</v>
      </c>
      <c r="DV49" s="225">
        <v>363.0728759765625</v>
      </c>
      <c r="DW49" s="225">
        <v>362.31719970703125</v>
      </c>
      <c r="DX49" s="225">
        <v>387.34820556640625</v>
      </c>
      <c r="DY49" s="225">
        <v>408.2957763671875</v>
      </c>
      <c r="DZ49" s="225">
        <v>388.25726318359375</v>
      </c>
      <c r="EA49" s="225">
        <v>367.07614135742188</v>
      </c>
      <c r="EB49" s="225">
        <v>367.26715087890625</v>
      </c>
      <c r="EC49" s="225">
        <v>312.96603393554688</v>
      </c>
      <c r="ED49" s="225">
        <v>332.58755493164063</v>
      </c>
      <c r="EE49" s="225">
        <v>356.16229248046875</v>
      </c>
      <c r="EF49" s="225">
        <v>388.11801147460938</v>
      </c>
      <c r="EG49" s="225">
        <v>306.78079223632813</v>
      </c>
      <c r="EH49" s="225">
        <v>363.06222534179688</v>
      </c>
      <c r="EI49" s="225">
        <v>362.61764526367188</v>
      </c>
      <c r="EJ49" s="225">
        <v>387.61517333984375</v>
      </c>
      <c r="EK49" s="225">
        <v>404.96853637695313</v>
      </c>
      <c r="EL49" s="225">
        <v>386.73138427734375</v>
      </c>
      <c r="EM49" s="225">
        <v>365.98416137695313</v>
      </c>
      <c r="EN49" s="225">
        <v>367.8358154296875</v>
      </c>
      <c r="EO49" s="225">
        <v>309.18304443359375</v>
      </c>
      <c r="EP49" s="225">
        <v>331.84945678710938</v>
      </c>
      <c r="EQ49" s="225">
        <v>356.20266723632813</v>
      </c>
      <c r="ER49" s="225">
        <v>388.02359008789063</v>
      </c>
      <c r="ES49" s="225">
        <v>306.1968994140625</v>
      </c>
      <c r="ET49" s="225">
        <v>363.75723266601563</v>
      </c>
      <c r="EU49" s="225">
        <v>360.110595703125</v>
      </c>
      <c r="EV49" s="225">
        <v>387.3746337890625</v>
      </c>
      <c r="EW49" s="225">
        <v>399.37564086914063</v>
      </c>
      <c r="EX49" s="225">
        <v>387.60250854492188</v>
      </c>
      <c r="EY49" s="225">
        <v>365.8963623046875</v>
      </c>
      <c r="EZ49" s="225">
        <v>367.40029907226563</v>
      </c>
      <c r="FA49" s="225">
        <v>310.07647705078125</v>
      </c>
      <c r="FB49" s="225">
        <v>331.676513671875</v>
      </c>
      <c r="FC49" s="225">
        <v>356.139892578125</v>
      </c>
      <c r="FD49" s="225">
        <v>387.3900146484375</v>
      </c>
      <c r="FE49" s="225">
        <v>306.57254028320313</v>
      </c>
      <c r="FF49" s="225">
        <v>364.23550415039063</v>
      </c>
      <c r="FG49" s="225">
        <v>358.91290283203125</v>
      </c>
      <c r="FH49" s="225">
        <v>387.98565673828125</v>
      </c>
      <c r="FI49" s="225">
        <v>399.26873779296875</v>
      </c>
      <c r="FJ49" s="225">
        <v>387.67257690429688</v>
      </c>
      <c r="FK49" s="225">
        <v>365.960205078125</v>
      </c>
      <c r="FL49" s="225">
        <v>367.2633056640625</v>
      </c>
      <c r="FM49" s="225">
        <v>309.7298583984375</v>
      </c>
      <c r="FN49" s="225">
        <v>331.56753540039063</v>
      </c>
      <c r="FO49" s="225">
        <v>356.0924072265625</v>
      </c>
      <c r="FP49" s="225">
        <v>386.66458129882813</v>
      </c>
      <c r="FQ49" s="225">
        <v>307.19281005859375</v>
      </c>
      <c r="FR49" s="225">
        <v>363.79376220703125</v>
      </c>
      <c r="FS49" s="225">
        <v>357.00930786132813</v>
      </c>
      <c r="FT49" s="225">
        <v>388.66683959960938</v>
      </c>
      <c r="FU49" s="225">
        <v>394.41476440429688</v>
      </c>
      <c r="FV49" s="225">
        <v>384.49722290039063</v>
      </c>
      <c r="FW49" s="225">
        <v>364.463623046875</v>
      </c>
      <c r="FX49" s="225">
        <v>367.28494262695313</v>
      </c>
      <c r="FY49" s="225">
        <v>312.81967163085938</v>
      </c>
      <c r="FZ49" s="225">
        <v>328.91983032226563</v>
      </c>
      <c r="GA49" s="225">
        <v>356.30862426757813</v>
      </c>
      <c r="GB49" s="225">
        <v>375.61996459960938</v>
      </c>
      <c r="GC49" s="225">
        <v>375.43881225585938</v>
      </c>
      <c r="GD49" s="225">
        <v>373.59017944335938</v>
      </c>
      <c r="GE49" s="225">
        <v>372.59811401367188</v>
      </c>
      <c r="GF49" s="225">
        <v>373.60968017578125</v>
      </c>
      <c r="GG49" s="225">
        <v>372.10317993164063</v>
      </c>
      <c r="GH49" s="225">
        <v>371.8753662109375</v>
      </c>
      <c r="GI49" s="225">
        <v>370.77536010742188</v>
      </c>
      <c r="GJ49" s="225">
        <v>369.33261108398438</v>
      </c>
      <c r="GK49" s="225">
        <v>367.79995727539063</v>
      </c>
      <c r="GL49" s="225">
        <v>388.63815307617188</v>
      </c>
      <c r="GM49" s="225">
        <v>306.586669921875</v>
      </c>
      <c r="GN49" s="225">
        <v>362.98263549804688</v>
      </c>
      <c r="GO49" s="225">
        <v>361.63204956054688</v>
      </c>
      <c r="GP49" s="225">
        <v>388.04043579101563</v>
      </c>
      <c r="GQ49" s="225">
        <v>402.28189086914063</v>
      </c>
      <c r="GR49" s="225">
        <v>387.0904541015625</v>
      </c>
      <c r="GS49" s="225">
        <v>366.55551147460938</v>
      </c>
      <c r="GT49" s="225">
        <v>367.67059326171875</v>
      </c>
      <c r="GU49" s="225">
        <v>311.24151611328125</v>
      </c>
      <c r="GV49" s="225">
        <v>331.81838989257813</v>
      </c>
      <c r="GW49" s="225">
        <v>356.36151123046875</v>
      </c>
      <c r="GX49" s="225">
        <v>371.43972778320313</v>
      </c>
      <c r="GY49" s="225">
        <v>371.439697265625</v>
      </c>
    </row>
    <row r="50" spans="1:207" x14ac:dyDescent="0.25">
      <c r="A50" s="226">
        <v>44166</v>
      </c>
      <c r="B50" s="225">
        <v>12</v>
      </c>
      <c r="C50" s="225">
        <v>2020</v>
      </c>
      <c r="D50" s="225">
        <v>380.47576904296875</v>
      </c>
      <c r="E50" s="225">
        <v>391.32540893554688</v>
      </c>
      <c r="F50" s="225">
        <v>398.2567138671875</v>
      </c>
      <c r="G50" s="225">
        <v>409.05108642578125</v>
      </c>
      <c r="H50" s="225">
        <v>402.02801513671875</v>
      </c>
      <c r="I50" s="225">
        <v>375.53994750976563</v>
      </c>
      <c r="J50" s="225">
        <v>380.76559448242188</v>
      </c>
      <c r="K50" s="225">
        <v>394.13018798828125</v>
      </c>
      <c r="L50" s="225">
        <v>396.97048950195313</v>
      </c>
      <c r="M50" s="225">
        <v>406.25320434570313</v>
      </c>
      <c r="N50" s="225">
        <v>401.0758056640625</v>
      </c>
      <c r="O50" s="225">
        <v>373.79922485351563</v>
      </c>
      <c r="P50" s="225">
        <v>378.8189697265625</v>
      </c>
      <c r="Q50" s="225">
        <v>391.31317138671875</v>
      </c>
      <c r="R50" s="225">
        <v>395.69747924804688</v>
      </c>
      <c r="S50" s="225">
        <v>407.69940185546875</v>
      </c>
      <c r="T50" s="225">
        <v>400.28924560546875</v>
      </c>
      <c r="U50" s="225">
        <v>376.98605346679688</v>
      </c>
      <c r="V50" s="225">
        <v>377.25921630859375</v>
      </c>
      <c r="W50" s="225">
        <v>391.21145629882813</v>
      </c>
      <c r="X50" s="225">
        <v>396.417724609375</v>
      </c>
      <c r="Y50" s="225">
        <v>404.79037475585938</v>
      </c>
      <c r="Z50" s="225">
        <v>402.60928344726563</v>
      </c>
      <c r="AA50" s="225">
        <v>379.69131469726563</v>
      </c>
      <c r="AB50" s="225">
        <v>378.93374633789063</v>
      </c>
      <c r="AC50" s="225">
        <v>392.74334716796875</v>
      </c>
      <c r="AD50" s="225">
        <v>395.728271484375</v>
      </c>
      <c r="AE50" s="225">
        <v>406.78851318359375</v>
      </c>
      <c r="AF50" s="225">
        <v>400.4232177734375</v>
      </c>
      <c r="AG50" s="225">
        <v>380.35296630859375</v>
      </c>
      <c r="AH50" s="225">
        <v>377.22085571289063</v>
      </c>
      <c r="AI50" s="225">
        <v>392.44134521484375</v>
      </c>
      <c r="AJ50" s="225">
        <v>394.6298828125</v>
      </c>
      <c r="AK50" s="225">
        <v>403.30697631835938</v>
      </c>
      <c r="AL50" s="225">
        <v>401.9658203125</v>
      </c>
      <c r="AM50" s="225">
        <v>377.30130004882813</v>
      </c>
      <c r="AN50" s="225">
        <v>378.08203125</v>
      </c>
      <c r="AO50" s="225">
        <v>392.674560546875</v>
      </c>
      <c r="AP50" s="225">
        <v>394.71109008789063</v>
      </c>
      <c r="AQ50" s="225">
        <v>406.07083129882813</v>
      </c>
      <c r="AR50" s="225">
        <v>400.08261108398438</v>
      </c>
      <c r="AS50" s="225">
        <v>376.23916625976563</v>
      </c>
      <c r="AT50" s="225">
        <v>377.831787109375</v>
      </c>
      <c r="AU50" s="225">
        <v>391.44149780273438</v>
      </c>
      <c r="AV50" s="225">
        <v>392.55169677734375</v>
      </c>
      <c r="AW50" s="225">
        <v>400.95974731445313</v>
      </c>
      <c r="AX50" s="225">
        <v>399.69110107421875</v>
      </c>
      <c r="AY50" s="225">
        <v>379.31381225585938</v>
      </c>
      <c r="AZ50" s="225">
        <v>376.55364990234375</v>
      </c>
      <c r="BA50" s="225">
        <v>390.30093383789063</v>
      </c>
      <c r="BB50" s="225">
        <v>391.89727783203125</v>
      </c>
      <c r="BC50" s="225">
        <v>399.80145263671875</v>
      </c>
      <c r="BD50" s="225">
        <v>400.15438842773438</v>
      </c>
      <c r="BE50" s="225">
        <v>379.07293701171875</v>
      </c>
      <c r="BF50" s="225">
        <v>376.11968994140625</v>
      </c>
      <c r="BG50" s="225">
        <v>390.90396118164063</v>
      </c>
      <c r="BH50" s="225">
        <v>390.8392333984375</v>
      </c>
      <c r="BI50" s="225">
        <v>399.34222412109375</v>
      </c>
      <c r="BJ50" s="225">
        <v>398.62155151367188</v>
      </c>
      <c r="BK50" s="225">
        <v>380.004638671875</v>
      </c>
      <c r="BL50" s="225">
        <v>411.56692504882813</v>
      </c>
      <c r="BM50" s="225">
        <v>317.34039306640625</v>
      </c>
      <c r="BN50" s="225">
        <v>373.37374877929688</v>
      </c>
      <c r="BO50" s="225">
        <v>377.05282592773438</v>
      </c>
      <c r="BP50" s="225">
        <v>398.07455444335938</v>
      </c>
      <c r="BQ50" s="225">
        <v>432.61444091796875</v>
      </c>
      <c r="BR50" s="225">
        <v>406.71853637695313</v>
      </c>
      <c r="BS50" s="225">
        <v>368.6346435546875</v>
      </c>
      <c r="BT50" s="225">
        <v>387.40237426757813</v>
      </c>
      <c r="BU50" s="225">
        <v>316.22262573242188</v>
      </c>
      <c r="BV50" s="225">
        <v>350.07437133789063</v>
      </c>
      <c r="BW50" s="225">
        <v>364.04067993164063</v>
      </c>
      <c r="BX50" s="225">
        <v>409.711669921875</v>
      </c>
      <c r="BY50" s="225">
        <v>317.658935546875</v>
      </c>
      <c r="BZ50" s="225">
        <v>373.54541015625</v>
      </c>
      <c r="CA50" s="225">
        <v>377.5650634765625</v>
      </c>
      <c r="CB50" s="225">
        <v>397.10263061523438</v>
      </c>
      <c r="CC50" s="225">
        <v>433.02923583984375</v>
      </c>
      <c r="CD50" s="225">
        <v>406.88766479492188</v>
      </c>
      <c r="CE50" s="225">
        <v>368.2532958984375</v>
      </c>
      <c r="CF50" s="225">
        <v>387.1783447265625</v>
      </c>
      <c r="CG50" s="225">
        <v>310.481689453125</v>
      </c>
      <c r="CH50" s="225">
        <v>349.94219970703125</v>
      </c>
      <c r="CI50" s="225">
        <v>363.98220825195313</v>
      </c>
      <c r="CJ50" s="225">
        <v>408.41915893554688</v>
      </c>
      <c r="CK50" s="225">
        <v>317.0562744140625</v>
      </c>
      <c r="CL50" s="225">
        <v>375.30001831054688</v>
      </c>
      <c r="CM50" s="225">
        <v>374.46279907226563</v>
      </c>
      <c r="CN50" s="225">
        <v>397.18157958984375</v>
      </c>
      <c r="CO50" s="225">
        <v>427.88937377929688</v>
      </c>
      <c r="CP50" s="225">
        <v>407.7364501953125</v>
      </c>
      <c r="CQ50" s="225">
        <v>368.0537109375</v>
      </c>
      <c r="CR50" s="225">
        <v>386.94070434570313</v>
      </c>
      <c r="CS50" s="225">
        <v>312.78512573242188</v>
      </c>
      <c r="CT50" s="225">
        <v>350.30856323242188</v>
      </c>
      <c r="CU50" s="225">
        <v>362.99514770507813</v>
      </c>
      <c r="CV50" s="225">
        <v>407.6693115234375</v>
      </c>
      <c r="CW50" s="225">
        <v>317.22824096679688</v>
      </c>
      <c r="CX50" s="225">
        <v>375.17410278320313</v>
      </c>
      <c r="CY50" s="225">
        <v>375.12442016601563</v>
      </c>
      <c r="CZ50" s="225">
        <v>397.7979736328125</v>
      </c>
      <c r="DA50" s="225">
        <v>430.9927978515625</v>
      </c>
      <c r="DB50" s="225">
        <v>405.455078125</v>
      </c>
      <c r="DC50" s="225">
        <v>367.04818725585938</v>
      </c>
      <c r="DD50" s="225">
        <v>386.96798706054688</v>
      </c>
      <c r="DE50" s="225">
        <v>311.52621459960938</v>
      </c>
      <c r="DF50" s="225">
        <v>349.18093872070313</v>
      </c>
      <c r="DG50" s="225">
        <v>362.8526611328125</v>
      </c>
      <c r="DH50" s="225">
        <v>406.998046875</v>
      </c>
      <c r="DI50" s="225">
        <v>316.60897827148438</v>
      </c>
      <c r="DJ50" s="225">
        <v>376.98928833007813</v>
      </c>
      <c r="DK50" s="225">
        <v>372.93896484375</v>
      </c>
      <c r="DL50" s="225">
        <v>396.94796752929688</v>
      </c>
      <c r="DM50" s="225">
        <v>430.104248046875</v>
      </c>
      <c r="DN50" s="225">
        <v>407.86837768554688</v>
      </c>
      <c r="DO50" s="225">
        <v>367.60919189453125</v>
      </c>
      <c r="DP50" s="225">
        <v>387.29849243164063</v>
      </c>
      <c r="DQ50" s="225">
        <v>310.72238159179688</v>
      </c>
      <c r="DR50" s="225">
        <v>348.88916015625</v>
      </c>
      <c r="DS50" s="225">
        <v>362.36886596679688</v>
      </c>
      <c r="DT50" s="225">
        <v>405.72177124023438</v>
      </c>
      <c r="DU50" s="225">
        <v>317.07797241210938</v>
      </c>
      <c r="DV50" s="225">
        <v>375.81259155273438</v>
      </c>
      <c r="DW50" s="225">
        <v>372.73297119140625</v>
      </c>
      <c r="DX50" s="225">
        <v>396.93701171875</v>
      </c>
      <c r="DY50" s="225">
        <v>429.448974609375</v>
      </c>
      <c r="DZ50" s="225">
        <v>407.3502197265625</v>
      </c>
      <c r="EA50" s="225">
        <v>366.97720336914063</v>
      </c>
      <c r="EB50" s="225">
        <v>386.53738403320313</v>
      </c>
      <c r="EC50" s="225">
        <v>313.072998046875</v>
      </c>
      <c r="ED50" s="225">
        <v>347.7386474609375</v>
      </c>
      <c r="EE50" s="225">
        <v>362.38885498046875</v>
      </c>
      <c r="EF50" s="225">
        <v>405.09979248046875</v>
      </c>
      <c r="EG50" s="225">
        <v>317.31466674804688</v>
      </c>
      <c r="EH50" s="225">
        <v>375.7384033203125</v>
      </c>
      <c r="EI50" s="225">
        <v>372.9302978515625</v>
      </c>
      <c r="EJ50" s="225">
        <v>397.0498046875</v>
      </c>
      <c r="EK50" s="225">
        <v>426.24960327148438</v>
      </c>
      <c r="EL50" s="225">
        <v>405.78134155273438</v>
      </c>
      <c r="EM50" s="225">
        <v>365.9356689453125</v>
      </c>
      <c r="EN50" s="225">
        <v>386.70758056640625</v>
      </c>
      <c r="EO50" s="225">
        <v>309.33807373046875</v>
      </c>
      <c r="EP50" s="225">
        <v>347.189208984375</v>
      </c>
      <c r="EQ50" s="225">
        <v>362.52740478515625</v>
      </c>
      <c r="ER50" s="225">
        <v>404.55801391601563</v>
      </c>
      <c r="ES50" s="225">
        <v>316.8018798828125</v>
      </c>
      <c r="ET50" s="225">
        <v>376.50204467773438</v>
      </c>
      <c r="EU50" s="225">
        <v>370.9210205078125</v>
      </c>
      <c r="EV50" s="225">
        <v>396.94815063476563</v>
      </c>
      <c r="EW50" s="225">
        <v>420.60418701171875</v>
      </c>
      <c r="EX50" s="225">
        <v>406.76943969726563</v>
      </c>
      <c r="EY50" s="225">
        <v>365.85137939453125</v>
      </c>
      <c r="EZ50" s="225">
        <v>386.62527465820313</v>
      </c>
      <c r="FA50" s="225">
        <v>310.14205932617188</v>
      </c>
      <c r="FB50" s="225">
        <v>347.09481811523438</v>
      </c>
      <c r="FC50" s="225">
        <v>362.32901000976563</v>
      </c>
      <c r="FD50" s="225">
        <v>403.14923095703125</v>
      </c>
      <c r="FE50" s="225">
        <v>316.92758178710938</v>
      </c>
      <c r="FF50" s="225">
        <v>376.77218627929688</v>
      </c>
      <c r="FG50" s="225">
        <v>369.82119750976563</v>
      </c>
      <c r="FH50" s="225">
        <v>397.36325073242188</v>
      </c>
      <c r="FI50" s="225">
        <v>420.64691162109375</v>
      </c>
      <c r="FJ50" s="225">
        <v>406.8521728515625</v>
      </c>
      <c r="FK50" s="225">
        <v>365.89254760742188</v>
      </c>
      <c r="FL50" s="225">
        <v>386.51870727539063</v>
      </c>
      <c r="FM50" s="225">
        <v>309.7803955078125</v>
      </c>
      <c r="FN50" s="225">
        <v>346.81784057617188</v>
      </c>
      <c r="FO50" s="225">
        <v>362.0552978515625</v>
      </c>
      <c r="FP50" s="225">
        <v>401.57827758789063</v>
      </c>
      <c r="FQ50" s="225">
        <v>317.28750610351563</v>
      </c>
      <c r="FR50" s="225">
        <v>376.55718994140625</v>
      </c>
      <c r="FS50" s="225">
        <v>368.4609375</v>
      </c>
      <c r="FT50" s="225">
        <v>397.92742919921875</v>
      </c>
      <c r="FU50" s="225">
        <v>415.71524047851563</v>
      </c>
      <c r="FV50" s="225">
        <v>403.66973876953125</v>
      </c>
      <c r="FW50" s="225">
        <v>364.42572021484375</v>
      </c>
      <c r="FX50" s="225">
        <v>386.16119384765625</v>
      </c>
      <c r="FY50" s="225">
        <v>312.81454467773438</v>
      </c>
      <c r="FZ50" s="225">
        <v>344.758056640625</v>
      </c>
      <c r="GA50" s="225">
        <v>362.140380859375</v>
      </c>
      <c r="GB50" s="225">
        <v>391.9173583984375</v>
      </c>
      <c r="GC50" s="225">
        <v>391.15261840820313</v>
      </c>
      <c r="GD50" s="225">
        <v>388.69631958007813</v>
      </c>
      <c r="GE50" s="225">
        <v>387.55252075195313</v>
      </c>
      <c r="GF50" s="225">
        <v>388.54275512695313</v>
      </c>
      <c r="GG50" s="225">
        <v>386.64788818359375</v>
      </c>
      <c r="GH50" s="225">
        <v>386.48721313476563</v>
      </c>
      <c r="GI50" s="225">
        <v>385.33505249023438</v>
      </c>
      <c r="GJ50" s="225">
        <v>383.5589599609375</v>
      </c>
      <c r="GK50" s="225">
        <v>382.04437255859375</v>
      </c>
      <c r="GL50" s="225">
        <v>406.2081298828125</v>
      </c>
      <c r="GM50" s="225">
        <v>317.12005615234375</v>
      </c>
      <c r="GN50" s="225">
        <v>375.80712890625</v>
      </c>
      <c r="GO50" s="225">
        <v>372.2037353515625</v>
      </c>
      <c r="GP50" s="225">
        <v>397.40322875976563</v>
      </c>
      <c r="GQ50" s="225">
        <v>423.53927612304688</v>
      </c>
      <c r="GR50" s="225">
        <v>406.11370849609375</v>
      </c>
      <c r="GS50" s="225">
        <v>366.50567626953125</v>
      </c>
      <c r="GT50" s="225">
        <v>386.6705322265625</v>
      </c>
      <c r="GU50" s="225">
        <v>311.33587646484375</v>
      </c>
      <c r="GV50" s="225">
        <v>347.24356079101563</v>
      </c>
      <c r="GW50" s="225">
        <v>362.5235595703125</v>
      </c>
      <c r="GX50" s="225">
        <v>386.17568969726563</v>
      </c>
      <c r="GY50" s="225">
        <v>386.1756591796875</v>
      </c>
    </row>
    <row r="51" spans="1:207" x14ac:dyDescent="0.25">
      <c r="A51" s="226">
        <v>44197</v>
      </c>
      <c r="B51" s="225">
        <v>1</v>
      </c>
      <c r="C51" s="225">
        <v>2021</v>
      </c>
      <c r="D51" s="225">
        <v>392.9700927734375</v>
      </c>
      <c r="E51" s="225">
        <v>410.03585815429688</v>
      </c>
      <c r="F51" s="225">
        <v>420.33148193359375</v>
      </c>
      <c r="G51" s="225">
        <v>427.44091796875</v>
      </c>
      <c r="H51" s="225">
        <v>420.3009033203125</v>
      </c>
      <c r="I51" s="225">
        <v>389.64715576171875</v>
      </c>
      <c r="J51" s="225">
        <v>393.55935668945313</v>
      </c>
      <c r="K51" s="225">
        <v>412.71160888671875</v>
      </c>
      <c r="L51" s="225">
        <v>419.32281494140625</v>
      </c>
      <c r="M51" s="225">
        <v>424.23117065429688</v>
      </c>
      <c r="N51" s="225">
        <v>419.15652465820313</v>
      </c>
      <c r="O51" s="225">
        <v>388.13104248046875</v>
      </c>
      <c r="P51" s="225">
        <v>391.06137084960938</v>
      </c>
      <c r="Q51" s="225">
        <v>409.71615600585938</v>
      </c>
      <c r="R51" s="225">
        <v>418.18783569335938</v>
      </c>
      <c r="S51" s="225">
        <v>426.30953979492188</v>
      </c>
      <c r="T51" s="225">
        <v>418.565185546875</v>
      </c>
      <c r="U51" s="225">
        <v>391.89480590820313</v>
      </c>
      <c r="V51" s="225">
        <v>389.99267578125</v>
      </c>
      <c r="W51" s="225">
        <v>409.53854370117188</v>
      </c>
      <c r="X51" s="225">
        <v>419.25515747070313</v>
      </c>
      <c r="Y51" s="225">
        <v>422.3348388671875</v>
      </c>
      <c r="Z51" s="225">
        <v>420.80096435546875</v>
      </c>
      <c r="AA51" s="225">
        <v>394.94509887695313</v>
      </c>
      <c r="AB51" s="225">
        <v>391.82400512695313</v>
      </c>
      <c r="AC51" s="225">
        <v>410.85546875</v>
      </c>
      <c r="AD51" s="225">
        <v>418.260498046875</v>
      </c>
      <c r="AE51" s="225">
        <v>425.34750366210938</v>
      </c>
      <c r="AF51" s="225">
        <v>418.19952392578125</v>
      </c>
      <c r="AG51" s="225">
        <v>395.87875366210938</v>
      </c>
      <c r="AH51" s="225">
        <v>389.70748901367188</v>
      </c>
      <c r="AI51" s="225">
        <v>410.52761840820313</v>
      </c>
      <c r="AJ51" s="225">
        <v>417.08761596679688</v>
      </c>
      <c r="AK51" s="225">
        <v>421.09225463867188</v>
      </c>
      <c r="AL51" s="225">
        <v>419.92269897460938</v>
      </c>
      <c r="AM51" s="225">
        <v>392.37216186523438</v>
      </c>
      <c r="AN51" s="225">
        <v>390.71673583984375</v>
      </c>
      <c r="AO51" s="225">
        <v>410.66213989257813</v>
      </c>
      <c r="AP51" s="225">
        <v>416.7869873046875</v>
      </c>
      <c r="AQ51" s="225">
        <v>424.37057495117188</v>
      </c>
      <c r="AR51" s="225">
        <v>417.848388671875</v>
      </c>
      <c r="AS51" s="225">
        <v>391.79168701171875</v>
      </c>
      <c r="AT51" s="225">
        <v>390.1512451171875</v>
      </c>
      <c r="AU51" s="225">
        <v>409.401611328125</v>
      </c>
      <c r="AV51" s="225">
        <v>415.04742431640625</v>
      </c>
      <c r="AW51" s="225">
        <v>418.23861694335938</v>
      </c>
      <c r="AX51" s="225">
        <v>417.73593139648438</v>
      </c>
      <c r="AY51" s="225">
        <v>395.16757202148438</v>
      </c>
      <c r="AZ51" s="225">
        <v>388.8387451171875</v>
      </c>
      <c r="BA51" s="225">
        <v>407.80636596679688</v>
      </c>
      <c r="BB51" s="225">
        <v>414.3402099609375</v>
      </c>
      <c r="BC51" s="225">
        <v>417.016845703125</v>
      </c>
      <c r="BD51" s="225">
        <v>417.77890014648438</v>
      </c>
      <c r="BE51" s="225">
        <v>394.97598266601563</v>
      </c>
      <c r="BF51" s="225">
        <v>388.2801513671875</v>
      </c>
      <c r="BG51" s="225">
        <v>408.28045654296875</v>
      </c>
      <c r="BH51" s="225">
        <v>412.74612426757813</v>
      </c>
      <c r="BI51" s="225">
        <v>416.2252197265625</v>
      </c>
      <c r="BJ51" s="225">
        <v>416.162353515625</v>
      </c>
      <c r="BK51" s="225">
        <v>395.84710693359375</v>
      </c>
      <c r="BL51" s="225">
        <v>432.40432739257813</v>
      </c>
      <c r="BM51" s="225">
        <v>331.927490234375</v>
      </c>
      <c r="BN51" s="225">
        <v>380.3475341796875</v>
      </c>
      <c r="BO51" s="225">
        <v>383.36181640625</v>
      </c>
      <c r="BP51" s="225">
        <v>410.05862426757813</v>
      </c>
      <c r="BQ51" s="225">
        <v>448.25942993164063</v>
      </c>
      <c r="BR51" s="225">
        <v>427.49270629882813</v>
      </c>
      <c r="BS51" s="225">
        <v>423.424072265625</v>
      </c>
      <c r="BT51" s="225">
        <v>406.02679443359375</v>
      </c>
      <c r="BU51" s="225">
        <v>318.67330932617188</v>
      </c>
      <c r="BV51" s="225">
        <v>369.41622924804688</v>
      </c>
      <c r="BW51" s="225">
        <v>371.37548828125</v>
      </c>
      <c r="BX51" s="225">
        <v>430.210205078125</v>
      </c>
      <c r="BY51" s="225">
        <v>331.98056030273438</v>
      </c>
      <c r="BZ51" s="225">
        <v>380.54290771484375</v>
      </c>
      <c r="CA51" s="225">
        <v>384.39346313476563</v>
      </c>
      <c r="CB51" s="225">
        <v>409.126708984375</v>
      </c>
      <c r="CC51" s="225">
        <v>448.20529174804688</v>
      </c>
      <c r="CD51" s="225">
        <v>427.76654052734375</v>
      </c>
      <c r="CE51" s="225">
        <v>423.11758422851563</v>
      </c>
      <c r="CF51" s="225">
        <v>405.70510864257813</v>
      </c>
      <c r="CG51" s="225">
        <v>312.45425415039063</v>
      </c>
      <c r="CH51" s="225">
        <v>369.4935302734375</v>
      </c>
      <c r="CI51" s="225">
        <v>371.29727172851563</v>
      </c>
      <c r="CJ51" s="225">
        <v>428.629638671875</v>
      </c>
      <c r="CK51" s="225">
        <v>331.4906005859375</v>
      </c>
      <c r="CL51" s="225">
        <v>381.75982666015625</v>
      </c>
      <c r="CM51" s="225">
        <v>379.9505615234375</v>
      </c>
      <c r="CN51" s="225">
        <v>409.19903564453125</v>
      </c>
      <c r="CO51" s="225">
        <v>442.7926025390625</v>
      </c>
      <c r="CP51" s="225">
        <v>428.46923828125</v>
      </c>
      <c r="CQ51" s="225">
        <v>423.23822021484375</v>
      </c>
      <c r="CR51" s="225">
        <v>405.56948852539063</v>
      </c>
      <c r="CS51" s="225">
        <v>314.77783203125</v>
      </c>
      <c r="CT51" s="225">
        <v>369.941650390625</v>
      </c>
      <c r="CU51" s="225">
        <v>370.37216186523438</v>
      </c>
      <c r="CV51" s="225">
        <v>427.71356201171875</v>
      </c>
      <c r="CW51" s="225">
        <v>331.41165161132813</v>
      </c>
      <c r="CX51" s="225">
        <v>381.58255004882813</v>
      </c>
      <c r="CY51" s="225">
        <v>380.33944702148438</v>
      </c>
      <c r="CZ51" s="225">
        <v>409.73541259765625</v>
      </c>
      <c r="DA51" s="225">
        <v>445.86004638671875</v>
      </c>
      <c r="DB51" s="225">
        <v>424.93670654296875</v>
      </c>
      <c r="DC51" s="225">
        <v>422.28793334960938</v>
      </c>
      <c r="DD51" s="225">
        <v>405.67559814453125</v>
      </c>
      <c r="DE51" s="225">
        <v>313.50674438476563</v>
      </c>
      <c r="DF51" s="225">
        <v>368.461181640625</v>
      </c>
      <c r="DG51" s="225">
        <v>370.12738037109375</v>
      </c>
      <c r="DH51" s="225">
        <v>427.0201416015625</v>
      </c>
      <c r="DI51" s="225">
        <v>331.12832641601563</v>
      </c>
      <c r="DJ51" s="225">
        <v>383.39193725585938</v>
      </c>
      <c r="DK51" s="225">
        <v>377.92913818359375</v>
      </c>
      <c r="DL51" s="225">
        <v>408.86346435546875</v>
      </c>
      <c r="DM51" s="225">
        <v>444.7611083984375</v>
      </c>
      <c r="DN51" s="225">
        <v>428.10513305664063</v>
      </c>
      <c r="DO51" s="225">
        <v>422.81240844726563</v>
      </c>
      <c r="DP51" s="225">
        <v>406.04629516601563</v>
      </c>
      <c r="DQ51" s="225">
        <v>312.66595458984375</v>
      </c>
      <c r="DR51" s="225">
        <v>367.92388916015625</v>
      </c>
      <c r="DS51" s="225">
        <v>369.71588134765625</v>
      </c>
      <c r="DT51" s="225">
        <v>425.46127319335938</v>
      </c>
      <c r="DU51" s="225">
        <v>331.5013427734375</v>
      </c>
      <c r="DV51" s="225">
        <v>381.95578002929688</v>
      </c>
      <c r="DW51" s="225">
        <v>377.51773071289063</v>
      </c>
      <c r="DX51" s="225">
        <v>408.97735595703125</v>
      </c>
      <c r="DY51" s="225">
        <v>444.095947265625</v>
      </c>
      <c r="DZ51" s="225">
        <v>427.1492919921875</v>
      </c>
      <c r="EA51" s="225">
        <v>422.5142822265625</v>
      </c>
      <c r="EB51" s="225">
        <v>405.39413452148438</v>
      </c>
      <c r="EC51" s="225">
        <v>315.19448852539063</v>
      </c>
      <c r="ED51" s="225">
        <v>366.68267822265625</v>
      </c>
      <c r="EE51" s="225">
        <v>369.73248291015625</v>
      </c>
      <c r="EF51" s="225">
        <v>424.65188598632813</v>
      </c>
      <c r="EG51" s="225">
        <v>331.5865478515625</v>
      </c>
      <c r="EH51" s="225">
        <v>381.51019287109375</v>
      </c>
      <c r="EI51" s="225">
        <v>377.78713989257813</v>
      </c>
      <c r="EJ51" s="225">
        <v>409.15213012695313</v>
      </c>
      <c r="EK51" s="225">
        <v>440.68267822265625</v>
      </c>
      <c r="EL51" s="225">
        <v>424.7935791015625</v>
      </c>
      <c r="EM51" s="225">
        <v>421.3924560546875</v>
      </c>
      <c r="EN51" s="225">
        <v>405.19366455078125</v>
      </c>
      <c r="EO51" s="225">
        <v>311.2947998046875</v>
      </c>
      <c r="EP51" s="225">
        <v>366.11581420898438</v>
      </c>
      <c r="EQ51" s="225">
        <v>369.80697631835938</v>
      </c>
      <c r="ER51" s="225">
        <v>423.99417114257813</v>
      </c>
      <c r="ES51" s="225">
        <v>331.24554443359375</v>
      </c>
      <c r="ET51" s="225">
        <v>381.93341064453125</v>
      </c>
      <c r="EU51" s="225">
        <v>374.56298828125</v>
      </c>
      <c r="EV51" s="225">
        <v>408.87545776367188</v>
      </c>
      <c r="EW51" s="225">
        <v>434.55648803710938</v>
      </c>
      <c r="EX51" s="225">
        <v>425.943359375</v>
      </c>
      <c r="EY51" s="225">
        <v>421.08157348632813</v>
      </c>
      <c r="EZ51" s="225">
        <v>405.29864501953125</v>
      </c>
      <c r="FA51" s="225">
        <v>312.15798950195313</v>
      </c>
      <c r="FB51" s="225">
        <v>365.94314575195313</v>
      </c>
      <c r="FC51" s="225">
        <v>369.61843872070313</v>
      </c>
      <c r="FD51" s="225">
        <v>422.23565673828125</v>
      </c>
      <c r="FE51" s="225">
        <v>331.24591064453125</v>
      </c>
      <c r="FF51" s="225">
        <v>382.07382202148438</v>
      </c>
      <c r="FG51" s="225">
        <v>373.304931640625</v>
      </c>
      <c r="FH51" s="225">
        <v>409.17889404296875</v>
      </c>
      <c r="FI51" s="225">
        <v>434.47293090820313</v>
      </c>
      <c r="FJ51" s="225">
        <v>426.19241333007813</v>
      </c>
      <c r="FK51" s="225">
        <v>421.43655395507813</v>
      </c>
      <c r="FL51" s="225">
        <v>405.1737060546875</v>
      </c>
      <c r="FM51" s="225">
        <v>311.65328979492188</v>
      </c>
      <c r="FN51" s="225">
        <v>365.36978149414063</v>
      </c>
      <c r="FO51" s="225">
        <v>369.43203735351563</v>
      </c>
      <c r="FP51" s="225">
        <v>420.04806518554688</v>
      </c>
      <c r="FQ51" s="225">
        <v>331.35934448242188</v>
      </c>
      <c r="FR51" s="225">
        <v>381.1083984375</v>
      </c>
      <c r="FS51" s="225">
        <v>370.67962646484375</v>
      </c>
      <c r="FT51" s="225">
        <v>409.68609619140625</v>
      </c>
      <c r="FU51" s="225">
        <v>429.317626953125</v>
      </c>
      <c r="FV51" s="225">
        <v>421.7852783203125</v>
      </c>
      <c r="FW51" s="225">
        <v>420.7462158203125</v>
      </c>
      <c r="FX51" s="225">
        <v>404.70700073242188</v>
      </c>
      <c r="FY51" s="225">
        <v>314.95785522460938</v>
      </c>
      <c r="FZ51" s="225">
        <v>363.547607421875</v>
      </c>
      <c r="GA51" s="225">
        <v>369.48104858398438</v>
      </c>
      <c r="GB51" s="225">
        <v>409.07687377929688</v>
      </c>
      <c r="GC51" s="225">
        <v>408.16680908203125</v>
      </c>
      <c r="GD51" s="225">
        <v>405.2491455078125</v>
      </c>
      <c r="GE51" s="225">
        <v>403.92062377929688</v>
      </c>
      <c r="GF51" s="225">
        <v>404.94100952148438</v>
      </c>
      <c r="GG51" s="225">
        <v>402.64056396484375</v>
      </c>
      <c r="GH51" s="225">
        <v>402.3275146484375</v>
      </c>
      <c r="GI51" s="225">
        <v>400.8045654296875</v>
      </c>
      <c r="GJ51" s="225">
        <v>398.65411376953125</v>
      </c>
      <c r="GK51" s="225">
        <v>396.50991821289063</v>
      </c>
      <c r="GL51" s="225">
        <v>425.94375610351563</v>
      </c>
      <c r="GM51" s="225">
        <v>331.44387817382813</v>
      </c>
      <c r="GN51" s="225">
        <v>381.65380859375</v>
      </c>
      <c r="GO51" s="225">
        <v>376.51815795898438</v>
      </c>
      <c r="GP51" s="225">
        <v>409.30728149414063</v>
      </c>
      <c r="GQ51" s="225">
        <v>437.76968383789063</v>
      </c>
      <c r="GR51" s="225">
        <v>425.47430419921875</v>
      </c>
      <c r="GS51" s="225">
        <v>421.95294189453125</v>
      </c>
      <c r="GT51" s="225">
        <v>405.30343627929688</v>
      </c>
      <c r="GU51" s="225">
        <v>313.35806274414063</v>
      </c>
      <c r="GV51" s="225">
        <v>366.17984008789063</v>
      </c>
      <c r="GW51" s="225">
        <v>369.85406494140625</v>
      </c>
      <c r="GX51" s="225">
        <v>401.92373657226563</v>
      </c>
      <c r="GY51" s="225">
        <v>401.9237060546875</v>
      </c>
    </row>
    <row r="52" spans="1:207" x14ac:dyDescent="0.25">
      <c r="A52" s="226">
        <v>44228</v>
      </c>
      <c r="B52" s="225">
        <v>2</v>
      </c>
      <c r="C52" s="225">
        <v>2021</v>
      </c>
      <c r="D52" s="225">
        <v>407.00088500976563</v>
      </c>
      <c r="E52" s="225">
        <v>423.82656860351563</v>
      </c>
      <c r="F52" s="225">
        <v>434.54641723632813</v>
      </c>
      <c r="G52" s="225">
        <v>443.37615966796875</v>
      </c>
      <c r="H52" s="225">
        <v>437.1103515625</v>
      </c>
      <c r="I52" s="225">
        <v>404.53958129882813</v>
      </c>
      <c r="J52" s="225">
        <v>407.590576171875</v>
      </c>
      <c r="K52" s="225">
        <v>426.65518188476563</v>
      </c>
      <c r="L52" s="225">
        <v>433.36917114257813</v>
      </c>
      <c r="M52" s="225">
        <v>440.0234375</v>
      </c>
      <c r="N52" s="225">
        <v>436.0264892578125</v>
      </c>
      <c r="O52" s="225">
        <v>402.91680908203125</v>
      </c>
      <c r="P52" s="225">
        <v>404.64739990234375</v>
      </c>
      <c r="Q52" s="225">
        <v>423.53732299804688</v>
      </c>
      <c r="R52" s="225">
        <v>432.12503051757813</v>
      </c>
      <c r="S52" s="225">
        <v>442.70187377929688</v>
      </c>
      <c r="T52" s="225">
        <v>435.58132934570313</v>
      </c>
      <c r="U52" s="225">
        <v>406.8641357421875</v>
      </c>
      <c r="V52" s="225">
        <v>404.16445922851563</v>
      </c>
      <c r="W52" s="225">
        <v>423.5294189453125</v>
      </c>
      <c r="X52" s="225">
        <v>433.22283935546875</v>
      </c>
      <c r="Y52" s="225">
        <v>438.39654541015625</v>
      </c>
      <c r="Z52" s="225">
        <v>438.02490234375</v>
      </c>
      <c r="AA52" s="225">
        <v>409.95248413085938</v>
      </c>
      <c r="AB52" s="225">
        <v>405.84848022460938</v>
      </c>
      <c r="AC52" s="225">
        <v>424.93820190429688</v>
      </c>
      <c r="AD52" s="225">
        <v>432.0411376953125</v>
      </c>
      <c r="AE52" s="225">
        <v>441.73727416992188</v>
      </c>
      <c r="AF52" s="225">
        <v>434.89749145507813</v>
      </c>
      <c r="AG52" s="225">
        <v>411.21957397460938</v>
      </c>
      <c r="AH52" s="225">
        <v>403.43328857421875</v>
      </c>
      <c r="AI52" s="225">
        <v>424.57257080078125</v>
      </c>
      <c r="AJ52" s="225">
        <v>430.68997192382813</v>
      </c>
      <c r="AK52" s="225">
        <v>437.0458984375</v>
      </c>
      <c r="AL52" s="225">
        <v>437.06265258789063</v>
      </c>
      <c r="AM52" s="225">
        <v>407.69671630859375</v>
      </c>
      <c r="AN52" s="225">
        <v>404.83041381835938</v>
      </c>
      <c r="AO52" s="225">
        <v>424.76065063476563</v>
      </c>
      <c r="AP52" s="225">
        <v>430.373779296875</v>
      </c>
      <c r="AQ52" s="225">
        <v>440.88107299804688</v>
      </c>
      <c r="AR52" s="225">
        <v>434.8311767578125</v>
      </c>
      <c r="AS52" s="225">
        <v>406.89028930664063</v>
      </c>
      <c r="AT52" s="225">
        <v>404.15768432617188</v>
      </c>
      <c r="AU52" s="225">
        <v>423.67532348632813</v>
      </c>
      <c r="AV52" s="225">
        <v>428.59286499023438</v>
      </c>
      <c r="AW52" s="225">
        <v>434.23779296875</v>
      </c>
      <c r="AX52" s="225">
        <v>434.96310424804688</v>
      </c>
      <c r="AY52" s="225">
        <v>410.458251953125</v>
      </c>
      <c r="AZ52" s="225">
        <v>402.74273681640625</v>
      </c>
      <c r="BA52" s="225">
        <v>422.042724609375</v>
      </c>
      <c r="BB52" s="225">
        <v>428.083251953125</v>
      </c>
      <c r="BC52" s="225">
        <v>432.83969116210938</v>
      </c>
      <c r="BD52" s="225">
        <v>434.57589721679688</v>
      </c>
      <c r="BE52" s="225">
        <v>410.12149047851563</v>
      </c>
      <c r="BF52" s="225">
        <v>402.45297241210938</v>
      </c>
      <c r="BG52" s="225">
        <v>422.52322387695313</v>
      </c>
      <c r="BH52" s="225">
        <v>426.36526489257813</v>
      </c>
      <c r="BI52" s="225">
        <v>432.87747192382813</v>
      </c>
      <c r="BJ52" s="225">
        <v>433.5672607421875</v>
      </c>
      <c r="BK52" s="225">
        <v>411.05508422851563</v>
      </c>
      <c r="BL52" s="225">
        <v>448.81890869140625</v>
      </c>
      <c r="BM52" s="225">
        <v>343.729736328125</v>
      </c>
      <c r="BN52" s="225">
        <v>391.68447875976563</v>
      </c>
      <c r="BO52" s="225">
        <v>390.867919921875</v>
      </c>
      <c r="BP52" s="225">
        <v>428.573974609375</v>
      </c>
      <c r="BQ52" s="225">
        <v>465.06536865234375</v>
      </c>
      <c r="BR52" s="225">
        <v>448.00027465820313</v>
      </c>
      <c r="BS52" s="225">
        <v>431.86212158203125</v>
      </c>
      <c r="BT52" s="225">
        <v>415.10284423828125</v>
      </c>
      <c r="BU52" s="225">
        <v>319.150634765625</v>
      </c>
      <c r="BV52" s="225">
        <v>388.6982421875</v>
      </c>
      <c r="BW52" s="225">
        <v>383.1607666015625</v>
      </c>
      <c r="BX52" s="225">
        <v>446.57333374023438</v>
      </c>
      <c r="BY52" s="225">
        <v>343.87356567382813</v>
      </c>
      <c r="BZ52" s="225">
        <v>391.86627197265625</v>
      </c>
      <c r="CA52" s="225">
        <v>392.10427856445313</v>
      </c>
      <c r="CB52" s="225">
        <v>427.52011108398438</v>
      </c>
      <c r="CC52" s="225">
        <v>464.5638427734375</v>
      </c>
      <c r="CD52" s="225">
        <v>448.2257080078125</v>
      </c>
      <c r="CE52" s="225">
        <v>431.44500732421875</v>
      </c>
      <c r="CF52" s="225">
        <v>415.00811767578125</v>
      </c>
      <c r="CG52" s="225">
        <v>313.0977783203125</v>
      </c>
      <c r="CH52" s="225">
        <v>388.690185546875</v>
      </c>
      <c r="CI52" s="225">
        <v>383.04983520507813</v>
      </c>
      <c r="CJ52" s="225">
        <v>444.95462036132813</v>
      </c>
      <c r="CK52" s="225">
        <v>343.43368530273438</v>
      </c>
      <c r="CL52" s="225">
        <v>392.87527465820313</v>
      </c>
      <c r="CM52" s="225">
        <v>387.76510620117188</v>
      </c>
      <c r="CN52" s="225">
        <v>427.69851684570313</v>
      </c>
      <c r="CO52" s="225">
        <v>458.29550170898438</v>
      </c>
      <c r="CP52" s="225">
        <v>449.094970703125</v>
      </c>
      <c r="CQ52" s="225">
        <v>431.2381591796875</v>
      </c>
      <c r="CR52" s="225">
        <v>414.74224853515625</v>
      </c>
      <c r="CS52" s="225">
        <v>315.07809448242188</v>
      </c>
      <c r="CT52" s="225">
        <v>389.27471923828125</v>
      </c>
      <c r="CU52" s="225">
        <v>382.25106811523438</v>
      </c>
      <c r="CV52" s="225">
        <v>444.0015869140625</v>
      </c>
      <c r="CW52" s="225">
        <v>343.2215576171875</v>
      </c>
      <c r="CX52" s="225">
        <v>392.90499877929688</v>
      </c>
      <c r="CY52" s="225">
        <v>388.5162353515625</v>
      </c>
      <c r="CZ52" s="225">
        <v>428.38839721679688</v>
      </c>
      <c r="DA52" s="225">
        <v>461.90167236328125</v>
      </c>
      <c r="DB52" s="225">
        <v>445.45626831054688</v>
      </c>
      <c r="DC52" s="225">
        <v>430.09341430664063</v>
      </c>
      <c r="DD52" s="225">
        <v>414.74066162109375</v>
      </c>
      <c r="DE52" s="225">
        <v>313.82156372070313</v>
      </c>
      <c r="DF52" s="225">
        <v>388.14456176757813</v>
      </c>
      <c r="DG52" s="225">
        <v>382.08309936523438</v>
      </c>
      <c r="DH52" s="225">
        <v>443.2369384765625</v>
      </c>
      <c r="DI52" s="225">
        <v>342.93301391601563</v>
      </c>
      <c r="DJ52" s="225">
        <v>394.598388671875</v>
      </c>
      <c r="DK52" s="225">
        <v>385.82589721679688</v>
      </c>
      <c r="DL52" s="225">
        <v>427.38327026367188</v>
      </c>
      <c r="DM52" s="225">
        <v>460.2889404296875</v>
      </c>
      <c r="DN52" s="225">
        <v>448.77206420898438</v>
      </c>
      <c r="DO52" s="225">
        <v>430.6622314453125</v>
      </c>
      <c r="DP52" s="225">
        <v>414.9425048828125</v>
      </c>
      <c r="DQ52" s="225">
        <v>312.98104858398438</v>
      </c>
      <c r="DR52" s="225">
        <v>387.6695556640625</v>
      </c>
      <c r="DS52" s="225">
        <v>381.79946899414063</v>
      </c>
      <c r="DT52" s="225">
        <v>441.7073974609375</v>
      </c>
      <c r="DU52" s="225">
        <v>343.39132690429688</v>
      </c>
      <c r="DV52" s="225">
        <v>393.064697265625</v>
      </c>
      <c r="DW52" s="225">
        <v>385.36111450195313</v>
      </c>
      <c r="DX52" s="225">
        <v>427.42962646484375</v>
      </c>
      <c r="DY52" s="225">
        <v>459.6292724609375</v>
      </c>
      <c r="DZ52" s="225">
        <v>447.784912109375</v>
      </c>
      <c r="EA52" s="225">
        <v>430.23312377929688</v>
      </c>
      <c r="EB52" s="225">
        <v>414.58544921875</v>
      </c>
      <c r="EC52" s="225">
        <v>315.30987548828125</v>
      </c>
      <c r="ED52" s="225">
        <v>386.349609375</v>
      </c>
      <c r="EE52" s="225">
        <v>381.71481323242188</v>
      </c>
      <c r="EF52" s="225">
        <v>440.9136962890625</v>
      </c>
      <c r="EG52" s="225">
        <v>343.51565551757813</v>
      </c>
      <c r="EH52" s="225">
        <v>392.43359375</v>
      </c>
      <c r="EI52" s="225">
        <v>385.5616455078125</v>
      </c>
      <c r="EJ52" s="225">
        <v>427.77734375</v>
      </c>
      <c r="EK52" s="225">
        <v>455.86517333984375</v>
      </c>
      <c r="EL52" s="225">
        <v>445.33868408203125</v>
      </c>
      <c r="EM52" s="225">
        <v>429.1536865234375</v>
      </c>
      <c r="EN52" s="225">
        <v>414.47933959960938</v>
      </c>
      <c r="EO52" s="225">
        <v>311.47189331054688</v>
      </c>
      <c r="EP52" s="225">
        <v>385.91168212890625</v>
      </c>
      <c r="EQ52" s="225">
        <v>381.85183715820313</v>
      </c>
      <c r="ER52" s="225">
        <v>440.20840454101563</v>
      </c>
      <c r="ES52" s="225">
        <v>343.03973388671875</v>
      </c>
      <c r="ET52" s="225">
        <v>392.86215209960938</v>
      </c>
      <c r="EU52" s="225">
        <v>382.428955078125</v>
      </c>
      <c r="EV52" s="225">
        <v>427.285888671875</v>
      </c>
      <c r="EW52" s="225">
        <v>449.24996948242188</v>
      </c>
      <c r="EX52" s="225">
        <v>446.5472412109375</v>
      </c>
      <c r="EY52" s="225">
        <v>428.98468017578125</v>
      </c>
      <c r="EZ52" s="225">
        <v>414.5592041015625</v>
      </c>
      <c r="FA52" s="225">
        <v>312.33334350585938</v>
      </c>
      <c r="FB52" s="225">
        <v>385.84466552734375</v>
      </c>
      <c r="FC52" s="225">
        <v>381.63339233398438</v>
      </c>
      <c r="FD52" s="225">
        <v>438.46539306640625</v>
      </c>
      <c r="FE52" s="225">
        <v>343.08560180664063</v>
      </c>
      <c r="FF52" s="225">
        <v>392.8726806640625</v>
      </c>
      <c r="FG52" s="225">
        <v>380.84970092773438</v>
      </c>
      <c r="FH52" s="225">
        <v>427.8773193359375</v>
      </c>
      <c r="FI52" s="225">
        <v>449.0032958984375</v>
      </c>
      <c r="FJ52" s="225">
        <v>446.66390991210938</v>
      </c>
      <c r="FK52" s="225">
        <v>429.25323486328125</v>
      </c>
      <c r="FL52" s="225">
        <v>414.58047485351563</v>
      </c>
      <c r="FM52" s="225">
        <v>311.789306640625</v>
      </c>
      <c r="FN52" s="225">
        <v>385.3067626953125</v>
      </c>
      <c r="FO52" s="225">
        <v>381.4476318359375</v>
      </c>
      <c r="FP52" s="225">
        <v>436.35797119140625</v>
      </c>
      <c r="FQ52" s="225">
        <v>343.31423950195313</v>
      </c>
      <c r="FR52" s="225">
        <v>391.64871215820313</v>
      </c>
      <c r="FS52" s="225">
        <v>378.38442993164063</v>
      </c>
      <c r="FT52" s="225">
        <v>428.60964965820313</v>
      </c>
      <c r="FU52" s="225">
        <v>443.37579345703125</v>
      </c>
      <c r="FV52" s="225">
        <v>442.07803344726563</v>
      </c>
      <c r="FW52" s="225">
        <v>428.04876708984375</v>
      </c>
      <c r="FX52" s="225">
        <v>414.56573486328125</v>
      </c>
      <c r="FY52" s="225">
        <v>315.003662109375</v>
      </c>
      <c r="FZ52" s="225">
        <v>383.71075439453125</v>
      </c>
      <c r="GA52" s="225">
        <v>381.48336791992188</v>
      </c>
      <c r="GB52" s="225">
        <v>423.56381225585938</v>
      </c>
      <c r="GC52" s="225">
        <v>422.60061645507813</v>
      </c>
      <c r="GD52" s="225">
        <v>419.48556518554688</v>
      </c>
      <c r="GE52" s="225">
        <v>418.42947387695313</v>
      </c>
      <c r="GF52" s="225">
        <v>419.32064819335938</v>
      </c>
      <c r="GG52" s="225">
        <v>416.87216186523438</v>
      </c>
      <c r="GH52" s="225">
        <v>416.73748779296875</v>
      </c>
      <c r="GI52" s="225">
        <v>415.21707153320313</v>
      </c>
      <c r="GJ52" s="225">
        <v>412.90029907226563</v>
      </c>
      <c r="GK52" s="225">
        <v>410.91458129882813</v>
      </c>
      <c r="GL52" s="225">
        <v>442.22763061523438</v>
      </c>
      <c r="GM52" s="225">
        <v>343.31561279296875</v>
      </c>
      <c r="GN52" s="225">
        <v>392.64920043945313</v>
      </c>
      <c r="GO52" s="225">
        <v>384.28814697265625</v>
      </c>
      <c r="GP52" s="225">
        <v>427.95281982421875</v>
      </c>
      <c r="GQ52" s="225">
        <v>452.74197387695313</v>
      </c>
      <c r="GR52" s="225">
        <v>445.97808837890625</v>
      </c>
      <c r="GS52" s="225">
        <v>429.765869140625</v>
      </c>
      <c r="GT52" s="225">
        <v>414.66354370117188</v>
      </c>
      <c r="GU52" s="225">
        <v>313.54330444335938</v>
      </c>
      <c r="GV52" s="225">
        <v>386.007080078125</v>
      </c>
      <c r="GW52" s="225">
        <v>381.834228515625</v>
      </c>
      <c r="GX52" s="225">
        <v>416.29107666015625</v>
      </c>
      <c r="GY52" s="225">
        <v>416.29104614257813</v>
      </c>
    </row>
    <row r="53" spans="1:207" x14ac:dyDescent="0.25">
      <c r="A53" s="226">
        <v>44256</v>
      </c>
      <c r="B53" s="225">
        <v>3</v>
      </c>
      <c r="C53" s="225">
        <v>2021</v>
      </c>
      <c r="D53" s="225">
        <v>428.81280517578125</v>
      </c>
      <c r="E53" s="225">
        <v>444.42410278320313</v>
      </c>
      <c r="F53" s="225">
        <v>451.62728881835938</v>
      </c>
      <c r="G53" s="225">
        <v>457.48336791992188</v>
      </c>
      <c r="H53" s="225">
        <v>455.73419189453125</v>
      </c>
      <c r="I53" s="225">
        <v>420.00860595703125</v>
      </c>
      <c r="J53" s="225">
        <v>429.42971801757813</v>
      </c>
      <c r="K53" s="225">
        <v>447.33029174804688</v>
      </c>
      <c r="L53" s="225">
        <v>450.61495971679688</v>
      </c>
      <c r="M53" s="225">
        <v>454.49041748046875</v>
      </c>
      <c r="N53" s="225">
        <v>454.82928466796875</v>
      </c>
      <c r="O53" s="225">
        <v>419.13217163085938</v>
      </c>
      <c r="P53" s="225">
        <v>426.94747924804688</v>
      </c>
      <c r="Q53" s="225">
        <v>443.81222534179688</v>
      </c>
      <c r="R53" s="225">
        <v>449.42776489257813</v>
      </c>
      <c r="S53" s="225">
        <v>457.35671997070313</v>
      </c>
      <c r="T53" s="225">
        <v>454.43411254882813</v>
      </c>
      <c r="U53" s="225">
        <v>422.60079956054688</v>
      </c>
      <c r="V53" s="225">
        <v>425.634521484375</v>
      </c>
      <c r="W53" s="225">
        <v>444.37762451171875</v>
      </c>
      <c r="X53" s="225">
        <v>450.93057250976563</v>
      </c>
      <c r="Y53" s="225">
        <v>452.921875</v>
      </c>
      <c r="Z53" s="225">
        <v>456.77532958984375</v>
      </c>
      <c r="AA53" s="225">
        <v>425.82763671875</v>
      </c>
      <c r="AB53" s="225">
        <v>426.90707397460938</v>
      </c>
      <c r="AC53" s="225">
        <v>445.21881103515625</v>
      </c>
      <c r="AD53" s="225">
        <v>450.3267822265625</v>
      </c>
      <c r="AE53" s="225">
        <v>456.65167236328125</v>
      </c>
      <c r="AF53" s="225">
        <v>453.91378784179688</v>
      </c>
      <c r="AG53" s="225">
        <v>427.114501953125</v>
      </c>
      <c r="AH53" s="225">
        <v>426.20614624023438</v>
      </c>
      <c r="AI53" s="225">
        <v>445.08853149414063</v>
      </c>
      <c r="AJ53" s="225">
        <v>448.9473876953125</v>
      </c>
      <c r="AK53" s="225">
        <v>451.20599365234375</v>
      </c>
      <c r="AL53" s="225">
        <v>455.87457275390625</v>
      </c>
      <c r="AM53" s="225">
        <v>423.801025390625</v>
      </c>
      <c r="AN53" s="225">
        <v>426.30233764648438</v>
      </c>
      <c r="AO53" s="225">
        <v>445.2685546875</v>
      </c>
      <c r="AP53" s="225">
        <v>448.73770141601563</v>
      </c>
      <c r="AQ53" s="225">
        <v>455.43740844726563</v>
      </c>
      <c r="AR53" s="225">
        <v>453.8018798828125</v>
      </c>
      <c r="AS53" s="225">
        <v>423.07504272460938</v>
      </c>
      <c r="AT53" s="225">
        <v>425.66903686523438</v>
      </c>
      <c r="AU53" s="225">
        <v>444.066162109375</v>
      </c>
      <c r="AV53" s="225">
        <v>447.30120849609375</v>
      </c>
      <c r="AW53" s="225">
        <v>449.05224609375</v>
      </c>
      <c r="AX53" s="225">
        <v>453.96762084960938</v>
      </c>
      <c r="AY53" s="225">
        <v>427.07839965820313</v>
      </c>
      <c r="AZ53" s="225">
        <v>424.14682006835938</v>
      </c>
      <c r="BA53" s="225">
        <v>442.44732666015625</v>
      </c>
      <c r="BB53" s="225">
        <v>446.2559814453125</v>
      </c>
      <c r="BC53" s="225">
        <v>448.05523681640625</v>
      </c>
      <c r="BD53" s="225">
        <v>453.65231323242188</v>
      </c>
      <c r="BE53" s="225">
        <v>426.58563232421875</v>
      </c>
      <c r="BF53" s="225">
        <v>422.90048217773438</v>
      </c>
      <c r="BG53" s="225">
        <v>442.6689453125</v>
      </c>
      <c r="BH53" s="225">
        <v>444.51889038085938</v>
      </c>
      <c r="BI53" s="225">
        <v>447.09051513671875</v>
      </c>
      <c r="BJ53" s="225">
        <v>452.656982421875</v>
      </c>
      <c r="BK53" s="225">
        <v>427.03289794921875</v>
      </c>
      <c r="BL53" s="225">
        <v>467.87359619140625</v>
      </c>
      <c r="BM53" s="225">
        <v>365.76544189453125</v>
      </c>
      <c r="BN53" s="225">
        <v>425.7308349609375</v>
      </c>
      <c r="BO53" s="225">
        <v>396.55734252929688</v>
      </c>
      <c r="BP53" s="225">
        <v>441.95333862304688</v>
      </c>
      <c r="BQ53" s="225">
        <v>482.86978149414063</v>
      </c>
      <c r="BR53" s="225">
        <v>467.46493530273438</v>
      </c>
      <c r="BS53" s="225">
        <v>433.27841186523438</v>
      </c>
      <c r="BT53" s="225">
        <v>436.97225952148438</v>
      </c>
      <c r="BU53" s="225">
        <v>410.54541015625</v>
      </c>
      <c r="BV53" s="225">
        <v>401.70977783203125</v>
      </c>
      <c r="BW53" s="225">
        <v>391.83502197265625</v>
      </c>
      <c r="BX53" s="225">
        <v>465.95742797851563</v>
      </c>
      <c r="BY53" s="225">
        <v>365.79949951171875</v>
      </c>
      <c r="BZ53" s="225">
        <v>426.89401245117188</v>
      </c>
      <c r="CA53" s="225">
        <v>397.82803344726563</v>
      </c>
      <c r="CB53" s="225">
        <v>441.06204223632813</v>
      </c>
      <c r="CC53" s="225">
        <v>482.81039428710938</v>
      </c>
      <c r="CD53" s="225">
        <v>467.851806640625</v>
      </c>
      <c r="CE53" s="225">
        <v>432.53167724609375</v>
      </c>
      <c r="CF53" s="225">
        <v>436.39938354492188</v>
      </c>
      <c r="CG53" s="225">
        <v>399.14572143554688</v>
      </c>
      <c r="CH53" s="225">
        <v>401.84268188476563</v>
      </c>
      <c r="CI53" s="225">
        <v>391.73504638671875</v>
      </c>
      <c r="CJ53" s="225">
        <v>464.5946044921875</v>
      </c>
      <c r="CK53" s="225">
        <v>365.5933837890625</v>
      </c>
      <c r="CL53" s="225">
        <v>430.87600708007813</v>
      </c>
      <c r="CM53" s="225">
        <v>393.12088012695313</v>
      </c>
      <c r="CN53" s="225">
        <v>441.23611450195313</v>
      </c>
      <c r="CO53" s="225">
        <v>476.38653564453125</v>
      </c>
      <c r="CP53" s="225">
        <v>468.59841918945313</v>
      </c>
      <c r="CQ53" s="225">
        <v>431.99337768554688</v>
      </c>
      <c r="CR53" s="225">
        <v>436.94110107421875</v>
      </c>
      <c r="CS53" s="225">
        <v>404.7520751953125</v>
      </c>
      <c r="CT53" s="225">
        <v>402.1634521484375</v>
      </c>
      <c r="CU53" s="225">
        <v>390.80926513671875</v>
      </c>
      <c r="CV53" s="225">
        <v>463.82916259765625</v>
      </c>
      <c r="CW53" s="225">
        <v>365.2159423828125</v>
      </c>
      <c r="CX53" s="225">
        <v>430.22244262695313</v>
      </c>
      <c r="CY53" s="225">
        <v>394.0400390625</v>
      </c>
      <c r="CZ53" s="225">
        <v>441.87701416015625</v>
      </c>
      <c r="DA53" s="225">
        <v>480.08883666992188</v>
      </c>
      <c r="DB53" s="225">
        <v>464.45254516601563</v>
      </c>
      <c r="DC53" s="225">
        <v>430.78842163085938</v>
      </c>
      <c r="DD53" s="225">
        <v>437.99636840820313</v>
      </c>
      <c r="DE53" s="225">
        <v>402.53277587890625</v>
      </c>
      <c r="DF53" s="225">
        <v>400.49578857421875</v>
      </c>
      <c r="DG53" s="225">
        <v>390.4962158203125</v>
      </c>
      <c r="DH53" s="225">
        <v>463.34780883789063</v>
      </c>
      <c r="DI53" s="225">
        <v>365.18624877929688</v>
      </c>
      <c r="DJ53" s="225">
        <v>433.25650024414063</v>
      </c>
      <c r="DK53" s="225">
        <v>391.06463623046875</v>
      </c>
      <c r="DL53" s="225">
        <v>441.03488159179688</v>
      </c>
      <c r="DM53" s="225">
        <v>478.85696411132813</v>
      </c>
      <c r="DN53" s="225">
        <v>468.12246704101563</v>
      </c>
      <c r="DO53" s="225">
        <v>431.00137329101563</v>
      </c>
      <c r="DP53" s="225">
        <v>438.31283569335938</v>
      </c>
      <c r="DQ53" s="225">
        <v>399.79376220703125</v>
      </c>
      <c r="DR53" s="225">
        <v>399.75363159179688</v>
      </c>
      <c r="DS53" s="225">
        <v>390.19515991210938</v>
      </c>
      <c r="DT53" s="225">
        <v>461.82620239257813</v>
      </c>
      <c r="DU53" s="225">
        <v>365.52871704101563</v>
      </c>
      <c r="DV53" s="225">
        <v>431.87765502929688</v>
      </c>
      <c r="DW53" s="225">
        <v>390.57489013671875</v>
      </c>
      <c r="DX53" s="225">
        <v>440.9537353515625</v>
      </c>
      <c r="DY53" s="225">
        <v>478.06170654296875</v>
      </c>
      <c r="DZ53" s="225">
        <v>466.90042114257813</v>
      </c>
      <c r="EA53" s="225">
        <v>430.65878295898438</v>
      </c>
      <c r="EB53" s="225">
        <v>438.16534423828125</v>
      </c>
      <c r="EC53" s="225">
        <v>406.68341064453125</v>
      </c>
      <c r="ED53" s="225">
        <v>398.51220703125</v>
      </c>
      <c r="EE53" s="225">
        <v>390.09237670898438</v>
      </c>
      <c r="EF53" s="225">
        <v>461.05010986328125</v>
      </c>
      <c r="EG53" s="225">
        <v>365.57656860351563</v>
      </c>
      <c r="EH53" s="225">
        <v>432.8458251953125</v>
      </c>
      <c r="EI53" s="225">
        <v>390.82949829101563</v>
      </c>
      <c r="EJ53" s="225">
        <v>441.230712890625</v>
      </c>
      <c r="EK53" s="225">
        <v>474.19668579101563</v>
      </c>
      <c r="EL53" s="225">
        <v>463.99331665039063</v>
      </c>
      <c r="EM53" s="225">
        <v>429.65328979492188</v>
      </c>
      <c r="EN53" s="225">
        <v>436.92916870117188</v>
      </c>
      <c r="EO53" s="225">
        <v>399.94271850585938</v>
      </c>
      <c r="EP53" s="225">
        <v>397.98623657226563</v>
      </c>
      <c r="EQ53" s="225">
        <v>390.21377563476563</v>
      </c>
      <c r="ER53" s="225">
        <v>460.5679931640625</v>
      </c>
      <c r="ES53" s="225">
        <v>365.22225952148438</v>
      </c>
      <c r="ET53" s="225">
        <v>433.9534912109375</v>
      </c>
      <c r="EU53" s="225">
        <v>387.47879028320313</v>
      </c>
      <c r="EV53" s="225">
        <v>440.88156127929688</v>
      </c>
      <c r="EW53" s="225">
        <v>467.294921875</v>
      </c>
      <c r="EX53" s="225">
        <v>465.23818969726563</v>
      </c>
      <c r="EY53" s="225">
        <v>429.26849365234375</v>
      </c>
      <c r="EZ53" s="225">
        <v>437.86239624023438</v>
      </c>
      <c r="FA53" s="225">
        <v>401.69873046875</v>
      </c>
      <c r="FB53" s="225">
        <v>397.764892578125</v>
      </c>
      <c r="FC53" s="225">
        <v>389.89892578125</v>
      </c>
      <c r="FD53" s="225">
        <v>458.92950439453125</v>
      </c>
      <c r="FE53" s="225">
        <v>365.22036743164063</v>
      </c>
      <c r="FF53" s="225">
        <v>434.45367431640625</v>
      </c>
      <c r="FG53" s="225">
        <v>385.757080078125</v>
      </c>
      <c r="FH53" s="225">
        <v>441.3214111328125</v>
      </c>
      <c r="FI53" s="225">
        <v>467.25894165039063</v>
      </c>
      <c r="FJ53" s="225">
        <v>465.3470458984375</v>
      </c>
      <c r="FK53" s="225">
        <v>429.32440185546875</v>
      </c>
      <c r="FL53" s="225">
        <v>437.48446655273438</v>
      </c>
      <c r="FM53" s="225">
        <v>402.67153930664063</v>
      </c>
      <c r="FN53" s="225">
        <v>396.99349975585938</v>
      </c>
      <c r="FO53" s="225">
        <v>389.70172119140625</v>
      </c>
      <c r="FP53" s="225">
        <v>456.77496337890625</v>
      </c>
      <c r="FQ53" s="225">
        <v>365.34799194335938</v>
      </c>
      <c r="FR53" s="225">
        <v>436.09188842773438</v>
      </c>
      <c r="FS53" s="225">
        <v>383.14080810546875</v>
      </c>
      <c r="FT53" s="225">
        <v>441.93667602539063</v>
      </c>
      <c r="FU53" s="225">
        <v>461.29141235351563</v>
      </c>
      <c r="FV53" s="225">
        <v>460.15866088867188</v>
      </c>
      <c r="FW53" s="225">
        <v>428.24832153320313</v>
      </c>
      <c r="FX53" s="225">
        <v>436.16461181640625</v>
      </c>
      <c r="FY53" s="225">
        <v>406.86972045898438</v>
      </c>
      <c r="FZ53" s="225">
        <v>395.16131591796875</v>
      </c>
      <c r="GA53" s="225">
        <v>389.70547485351563</v>
      </c>
      <c r="GB53" s="225">
        <v>442.71731567382813</v>
      </c>
      <c r="GC53" s="225">
        <v>442.1771240234375</v>
      </c>
      <c r="GD53" s="225">
        <v>439.41738891601563</v>
      </c>
      <c r="GE53" s="225">
        <v>438.404541015625</v>
      </c>
      <c r="GF53" s="225">
        <v>439.23995971679688</v>
      </c>
      <c r="GG53" s="225">
        <v>437.51419067382813</v>
      </c>
      <c r="GH53" s="225">
        <v>436.90505981445313</v>
      </c>
      <c r="GI53" s="225">
        <v>435.54458618164063</v>
      </c>
      <c r="GJ53" s="225">
        <v>433.28353881835938</v>
      </c>
      <c r="GK53" s="225">
        <v>430.71002197265625</v>
      </c>
      <c r="GL53" s="225">
        <v>462.21270751953125</v>
      </c>
      <c r="GM53" s="225">
        <v>365.40750122070313</v>
      </c>
      <c r="GN53" s="225">
        <v>432.3590087890625</v>
      </c>
      <c r="GO53" s="225">
        <v>389.45376586914063</v>
      </c>
      <c r="GP53" s="225">
        <v>441.4168701171875</v>
      </c>
      <c r="GQ53" s="225">
        <v>470.9114990234375</v>
      </c>
      <c r="GR53" s="225">
        <v>464.77365112304688</v>
      </c>
      <c r="GS53" s="225">
        <v>430.235107421875</v>
      </c>
      <c r="GT53" s="225">
        <v>437.20867919921875</v>
      </c>
      <c r="GU53" s="225">
        <v>403.59442138671875</v>
      </c>
      <c r="GV53" s="225">
        <v>398.00189208984375</v>
      </c>
      <c r="GW53" s="225">
        <v>390.19000244140625</v>
      </c>
      <c r="GX53" s="225">
        <v>436.33578491210938</v>
      </c>
      <c r="GY53" s="225">
        <v>436.33575439453125</v>
      </c>
    </row>
    <row r="54" spans="1:207" x14ac:dyDescent="0.25">
      <c r="A54" s="226">
        <v>44287</v>
      </c>
      <c r="B54" s="225">
        <v>4</v>
      </c>
      <c r="C54" s="225">
        <v>2021</v>
      </c>
      <c r="D54" s="225">
        <v>447.1192626953125</v>
      </c>
      <c r="E54" s="225">
        <v>461.76812744140625</v>
      </c>
      <c r="F54" s="225">
        <v>469.81112670898438</v>
      </c>
      <c r="G54" s="225">
        <v>475.864013671875</v>
      </c>
      <c r="H54" s="225">
        <v>475.05050659179688</v>
      </c>
      <c r="I54" s="225">
        <v>439.8890380859375</v>
      </c>
      <c r="J54" s="225">
        <v>447.65606689453125</v>
      </c>
      <c r="K54" s="225">
        <v>465.08065795898438</v>
      </c>
      <c r="L54" s="225">
        <v>468.91854858398438</v>
      </c>
      <c r="M54" s="225">
        <v>472.82086181640625</v>
      </c>
      <c r="N54" s="225">
        <v>473.93939208984375</v>
      </c>
      <c r="O54" s="225">
        <v>439.59487915039063</v>
      </c>
      <c r="P54" s="225">
        <v>444.84158325195313</v>
      </c>
      <c r="Q54" s="225">
        <v>461.23443603515625</v>
      </c>
      <c r="R54" s="225">
        <v>467.5794677734375</v>
      </c>
      <c r="S54" s="225">
        <v>476.45199584960938</v>
      </c>
      <c r="T54" s="225">
        <v>473.57192993164063</v>
      </c>
      <c r="U54" s="225">
        <v>442.8775634765625</v>
      </c>
      <c r="V54" s="225">
        <v>443.4683837890625</v>
      </c>
      <c r="W54" s="225">
        <v>462.05368041992188</v>
      </c>
      <c r="X54" s="225">
        <v>469.20901489257813</v>
      </c>
      <c r="Y54" s="225">
        <v>471.37722778320313</v>
      </c>
      <c r="Z54" s="225">
        <v>475.97848510742188</v>
      </c>
      <c r="AA54" s="225">
        <v>446.06686401367188</v>
      </c>
      <c r="AB54" s="225">
        <v>444.6505126953125</v>
      </c>
      <c r="AC54" s="225">
        <v>462.96661376953125</v>
      </c>
      <c r="AD54" s="225">
        <v>468.48211669921875</v>
      </c>
      <c r="AE54" s="225">
        <v>475.72744750976563</v>
      </c>
      <c r="AF54" s="225">
        <v>472.60992431640625</v>
      </c>
      <c r="AG54" s="225">
        <v>447.18197631835938</v>
      </c>
      <c r="AH54" s="225">
        <v>443.8345947265625</v>
      </c>
      <c r="AI54" s="225">
        <v>462.70123291015625</v>
      </c>
      <c r="AJ54" s="225">
        <v>466.98681640625</v>
      </c>
      <c r="AK54" s="225">
        <v>469.78900146484375</v>
      </c>
      <c r="AL54" s="225">
        <v>474.8486328125</v>
      </c>
      <c r="AM54" s="225">
        <v>443.48294067382813</v>
      </c>
      <c r="AN54" s="225">
        <v>443.97607421875</v>
      </c>
      <c r="AO54" s="225">
        <v>462.90664672851563</v>
      </c>
      <c r="AP54" s="225">
        <v>466.63363647460938</v>
      </c>
      <c r="AQ54" s="225">
        <v>474.46856689453125</v>
      </c>
      <c r="AR54" s="225">
        <v>472.49591064453125</v>
      </c>
      <c r="AS54" s="225">
        <v>442.86285400390625</v>
      </c>
      <c r="AT54" s="225">
        <v>443.21524047851563</v>
      </c>
      <c r="AU54" s="225">
        <v>461.87478637695313</v>
      </c>
      <c r="AV54" s="225">
        <v>465.39031982421875</v>
      </c>
      <c r="AW54" s="225">
        <v>468.00299072265625</v>
      </c>
      <c r="AX54" s="225">
        <v>472.94021606445313</v>
      </c>
      <c r="AY54" s="225">
        <v>446.79501342773438</v>
      </c>
      <c r="AZ54" s="225">
        <v>441.42431640625</v>
      </c>
      <c r="BA54" s="225">
        <v>460.07662963867188</v>
      </c>
      <c r="BB54" s="225">
        <v>464.31854248046875</v>
      </c>
      <c r="BC54" s="225">
        <v>467.03570556640625</v>
      </c>
      <c r="BD54" s="225">
        <v>471.82138061523438</v>
      </c>
      <c r="BE54" s="225">
        <v>446.38327026367188</v>
      </c>
      <c r="BF54" s="225">
        <v>440.0076904296875</v>
      </c>
      <c r="BG54" s="225">
        <v>459.95443725585938</v>
      </c>
      <c r="BH54" s="225">
        <v>462.526611328125</v>
      </c>
      <c r="BI54" s="225">
        <v>466.71951293945313</v>
      </c>
      <c r="BJ54" s="225">
        <v>471.28717041015625</v>
      </c>
      <c r="BK54" s="225">
        <v>446.75277709960938</v>
      </c>
      <c r="BL54" s="225">
        <v>487.27291870117188</v>
      </c>
      <c r="BM54" s="225">
        <v>378.8099365234375</v>
      </c>
      <c r="BN54" s="225">
        <v>451.98934936523438</v>
      </c>
      <c r="BO54" s="225">
        <v>410.93328857421875</v>
      </c>
      <c r="BP54" s="225">
        <v>459.9222412109375</v>
      </c>
      <c r="BQ54" s="225">
        <v>500.327880859375</v>
      </c>
      <c r="BR54" s="225">
        <v>494.19561767578125</v>
      </c>
      <c r="BS54" s="225">
        <v>435.80877685546875</v>
      </c>
      <c r="BT54" s="225">
        <v>443.18890380859375</v>
      </c>
      <c r="BU54" s="225">
        <v>421.72088623046875</v>
      </c>
      <c r="BV54" s="225">
        <v>417.43722534179688</v>
      </c>
      <c r="BW54" s="225">
        <v>406.132568359375</v>
      </c>
      <c r="BX54" s="225">
        <v>485.5294189453125</v>
      </c>
      <c r="BY54" s="225">
        <v>379.0078125</v>
      </c>
      <c r="BZ54" s="225">
        <v>453.48812866210938</v>
      </c>
      <c r="CA54" s="225">
        <v>411.71270751953125</v>
      </c>
      <c r="CB54" s="225">
        <v>459.09375</v>
      </c>
      <c r="CC54" s="225">
        <v>500.54006958007813</v>
      </c>
      <c r="CD54" s="225">
        <v>494.65170288085938</v>
      </c>
      <c r="CE54" s="225">
        <v>434.9525146484375</v>
      </c>
      <c r="CF54" s="225">
        <v>443.118896484375</v>
      </c>
      <c r="CG54" s="225">
        <v>409.41348266601563</v>
      </c>
      <c r="CH54" s="225">
        <v>417.70053100585938</v>
      </c>
      <c r="CI54" s="225">
        <v>406.04122924804688</v>
      </c>
      <c r="CJ54" s="225">
        <v>484.31549072265625</v>
      </c>
      <c r="CK54" s="225">
        <v>378.55178833007813</v>
      </c>
      <c r="CL54" s="225">
        <v>457.28744506835938</v>
      </c>
      <c r="CM54" s="225">
        <v>406.72076416015625</v>
      </c>
      <c r="CN54" s="225">
        <v>459.45858764648438</v>
      </c>
      <c r="CO54" s="225">
        <v>493.95510864257813</v>
      </c>
      <c r="CP54" s="225">
        <v>495.547607421875</v>
      </c>
      <c r="CQ54" s="225">
        <v>434.3980712890625</v>
      </c>
      <c r="CR54" s="225">
        <v>443.29498291015625</v>
      </c>
      <c r="CS54" s="225">
        <v>415.42889404296875</v>
      </c>
      <c r="CT54" s="225">
        <v>418.1141357421875</v>
      </c>
      <c r="CU54" s="225">
        <v>404.97390747070313</v>
      </c>
      <c r="CV54" s="225">
        <v>483.611572265625</v>
      </c>
      <c r="CW54" s="225">
        <v>378.45236206054688</v>
      </c>
      <c r="CX54" s="225">
        <v>457.10894775390625</v>
      </c>
      <c r="CY54" s="225">
        <v>407.69918823242188</v>
      </c>
      <c r="CZ54" s="225">
        <v>460.6572265625</v>
      </c>
      <c r="DA54" s="225">
        <v>497.8138427734375</v>
      </c>
      <c r="DB54" s="225">
        <v>490.79522705078125</v>
      </c>
      <c r="DC54" s="225">
        <v>433.16848754882813</v>
      </c>
      <c r="DD54" s="225">
        <v>443.74862670898438</v>
      </c>
      <c r="DE54" s="225">
        <v>412.95022583007813</v>
      </c>
      <c r="DF54" s="225">
        <v>416.10659790039063</v>
      </c>
      <c r="DG54" s="225">
        <v>404.72320556640625</v>
      </c>
      <c r="DH54" s="225">
        <v>483.20712280273438</v>
      </c>
      <c r="DI54" s="225">
        <v>378.07156372070313</v>
      </c>
      <c r="DJ54" s="225">
        <v>460.1531982421875</v>
      </c>
      <c r="DK54" s="225">
        <v>404.06842041015625</v>
      </c>
      <c r="DL54" s="225">
        <v>459.6427001953125</v>
      </c>
      <c r="DM54" s="225">
        <v>496.66244506835938</v>
      </c>
      <c r="DN54" s="225">
        <v>495.12255859375</v>
      </c>
      <c r="DO54" s="225">
        <v>433.38461303710938</v>
      </c>
      <c r="DP54" s="225">
        <v>443.95147705078125</v>
      </c>
      <c r="DQ54" s="225">
        <v>409.54672241210938</v>
      </c>
      <c r="DR54" s="225">
        <v>415.30764770507813</v>
      </c>
      <c r="DS54" s="225">
        <v>404.26446533203125</v>
      </c>
      <c r="DT54" s="225">
        <v>481.669921875</v>
      </c>
      <c r="DU54" s="225">
        <v>378.43911743164063</v>
      </c>
      <c r="DV54" s="225">
        <v>458.7830810546875</v>
      </c>
      <c r="DW54" s="225">
        <v>403.82675170898438</v>
      </c>
      <c r="DX54" s="225">
        <v>459.69070434570313</v>
      </c>
      <c r="DY54" s="225">
        <v>495.91409301757813</v>
      </c>
      <c r="DZ54" s="225">
        <v>493.62850952148438</v>
      </c>
      <c r="EA54" s="225">
        <v>432.93807983398438</v>
      </c>
      <c r="EB54" s="225">
        <v>443.8480224609375</v>
      </c>
      <c r="EC54" s="225">
        <v>417.330810546875</v>
      </c>
      <c r="ED54" s="225">
        <v>413.9595947265625</v>
      </c>
      <c r="EE54" s="225">
        <v>404.28094482421875</v>
      </c>
      <c r="EF54" s="225">
        <v>480.91629028320313</v>
      </c>
      <c r="EG54" s="225">
        <v>378.517578125</v>
      </c>
      <c r="EH54" s="225">
        <v>459.64181518554688</v>
      </c>
      <c r="EI54" s="225">
        <v>404.1170654296875</v>
      </c>
      <c r="EJ54" s="225">
        <v>459.79327392578125</v>
      </c>
      <c r="EK54" s="225">
        <v>491.88339233398438</v>
      </c>
      <c r="EL54" s="225">
        <v>490.23812866210938</v>
      </c>
      <c r="EM54" s="225">
        <v>431.85760498046875</v>
      </c>
      <c r="EN54" s="225">
        <v>443.3646240234375</v>
      </c>
      <c r="EO54" s="225">
        <v>409.68585205078125</v>
      </c>
      <c r="EP54" s="225">
        <v>413.31375122070313</v>
      </c>
      <c r="EQ54" s="225">
        <v>404.42071533203125</v>
      </c>
      <c r="ER54" s="225">
        <v>480.51168823242188</v>
      </c>
      <c r="ES54" s="225">
        <v>378.15457153320313</v>
      </c>
      <c r="ET54" s="225">
        <v>460.82510375976563</v>
      </c>
      <c r="EU54" s="225">
        <v>400.92315673828125</v>
      </c>
      <c r="EV54" s="225">
        <v>459.78976440429688</v>
      </c>
      <c r="EW54" s="225">
        <v>484.89794921875</v>
      </c>
      <c r="EX54" s="225">
        <v>491.6334228515625</v>
      </c>
      <c r="EY54" s="225">
        <v>431.46670532226563</v>
      </c>
      <c r="EZ54" s="225">
        <v>443.8065185546875</v>
      </c>
      <c r="FA54" s="225">
        <v>411.92425537109375</v>
      </c>
      <c r="FB54" s="225">
        <v>413.07147216796875</v>
      </c>
      <c r="FC54" s="225">
        <v>404.163818359375</v>
      </c>
      <c r="FD54" s="225">
        <v>478.9256591796875</v>
      </c>
      <c r="FE54" s="225">
        <v>378.14892578125</v>
      </c>
      <c r="FF54" s="225">
        <v>461.64797973632813</v>
      </c>
      <c r="FG54" s="225">
        <v>399.17657470703125</v>
      </c>
      <c r="FH54" s="225">
        <v>460.50021362304688</v>
      </c>
      <c r="FI54" s="225">
        <v>484.86172485351563</v>
      </c>
      <c r="FJ54" s="225">
        <v>491.66961669921875</v>
      </c>
      <c r="FK54" s="225">
        <v>431.43325805664063</v>
      </c>
      <c r="FL54" s="225">
        <v>443.75445556640625</v>
      </c>
      <c r="FM54" s="225">
        <v>413.21871948242188</v>
      </c>
      <c r="FN54" s="225">
        <v>412.20330810546875</v>
      </c>
      <c r="FO54" s="225">
        <v>404.02932739257813</v>
      </c>
      <c r="FP54" s="225">
        <v>476.88385009765625</v>
      </c>
      <c r="FQ54" s="225">
        <v>378.41058349609375</v>
      </c>
      <c r="FR54" s="225">
        <v>462.65005493164063</v>
      </c>
      <c r="FS54" s="225">
        <v>397.18756103515625</v>
      </c>
      <c r="FT54" s="225">
        <v>461.47735595703125</v>
      </c>
      <c r="FU54" s="225">
        <v>478.76483154296875</v>
      </c>
      <c r="FV54" s="225">
        <v>485.65380859375</v>
      </c>
      <c r="FW54" s="225">
        <v>430.22549438476563</v>
      </c>
      <c r="FX54" s="225">
        <v>443.36557006835938</v>
      </c>
      <c r="FY54" s="225">
        <v>417.73345947265625</v>
      </c>
      <c r="FZ54" s="225">
        <v>409.61300659179688</v>
      </c>
      <c r="GA54" s="225">
        <v>404.16018676757813</v>
      </c>
      <c r="GB54" s="225">
        <v>460.86212158203125</v>
      </c>
      <c r="GC54" s="225">
        <v>460.4420166015625</v>
      </c>
      <c r="GD54" s="225">
        <v>457.47418212890625</v>
      </c>
      <c r="GE54" s="225">
        <v>456.49679565429688</v>
      </c>
      <c r="GF54" s="225">
        <v>457.228271484375</v>
      </c>
      <c r="GG54" s="225">
        <v>455.41409301757813</v>
      </c>
      <c r="GH54" s="225">
        <v>454.837646484375</v>
      </c>
      <c r="GI54" s="225">
        <v>453.47378540039063</v>
      </c>
      <c r="GJ54" s="225">
        <v>450.95391845703125</v>
      </c>
      <c r="GK54" s="225">
        <v>448.19879150390625</v>
      </c>
      <c r="GL54" s="225">
        <v>482.03695678710938</v>
      </c>
      <c r="GM54" s="225">
        <v>378.4168701171875</v>
      </c>
      <c r="GN54" s="225">
        <v>459.12307739257813</v>
      </c>
      <c r="GO54" s="225">
        <v>403.04110717773438</v>
      </c>
      <c r="GP54" s="225">
        <v>460.33804321289063</v>
      </c>
      <c r="GQ54" s="225">
        <v>488.53738403320313</v>
      </c>
      <c r="GR54" s="225">
        <v>491.090576171875</v>
      </c>
      <c r="GS54" s="225">
        <v>432.47689819335938</v>
      </c>
      <c r="GT54" s="225">
        <v>443.56060791015625</v>
      </c>
      <c r="GU54" s="225">
        <v>414.047119140625</v>
      </c>
      <c r="GV54" s="225">
        <v>413.21755981445313</v>
      </c>
      <c r="GW54" s="225">
        <v>404.4720458984375</v>
      </c>
      <c r="GX54" s="225">
        <v>454.20748901367188</v>
      </c>
      <c r="GY54" s="225">
        <v>454.20745849609375</v>
      </c>
    </row>
    <row r="55" spans="1:207" x14ac:dyDescent="0.25">
      <c r="A55" s="226">
        <v>44317</v>
      </c>
      <c r="B55" s="225">
        <v>5</v>
      </c>
      <c r="C55" s="225">
        <v>2021</v>
      </c>
      <c r="D55" s="225">
        <v>460.77047729492188</v>
      </c>
      <c r="E55" s="225">
        <v>476.04702758789063</v>
      </c>
      <c r="F55" s="225">
        <v>484.94854736328125</v>
      </c>
      <c r="G55" s="225">
        <v>490.6346435546875</v>
      </c>
      <c r="H55" s="225">
        <v>491.11917114257813</v>
      </c>
      <c r="I55" s="225">
        <v>454.07595825195313</v>
      </c>
      <c r="J55" s="225">
        <v>461.38223266601563</v>
      </c>
      <c r="K55" s="225">
        <v>479.86648559570313</v>
      </c>
      <c r="L55" s="225">
        <v>484.22332763671875</v>
      </c>
      <c r="M55" s="225">
        <v>487.44473266601563</v>
      </c>
      <c r="N55" s="225">
        <v>490.193603515625</v>
      </c>
      <c r="O55" s="225">
        <v>454.71133422851563</v>
      </c>
      <c r="P55" s="225">
        <v>458.58929443359375</v>
      </c>
      <c r="Q55" s="225">
        <v>475.75692749023438</v>
      </c>
      <c r="R55" s="225">
        <v>482.9522705078125</v>
      </c>
      <c r="S55" s="225">
        <v>491.57427978515625</v>
      </c>
      <c r="T55" s="225">
        <v>490.3887939453125</v>
      </c>
      <c r="U55" s="225">
        <v>457.84750366210938</v>
      </c>
      <c r="V55" s="225">
        <v>457.63546752929688</v>
      </c>
      <c r="W55" s="225">
        <v>476.8172607421875</v>
      </c>
      <c r="X55" s="225">
        <v>484.94570922851563</v>
      </c>
      <c r="Y55" s="225">
        <v>485.8184814453125</v>
      </c>
      <c r="Z55" s="225">
        <v>493.32693481445313</v>
      </c>
      <c r="AA55" s="225">
        <v>461.29415893554688</v>
      </c>
      <c r="AB55" s="225">
        <v>458.84738159179688</v>
      </c>
      <c r="AC55" s="225">
        <v>477.9449462890625</v>
      </c>
      <c r="AD55" s="225">
        <v>484.20556640625</v>
      </c>
      <c r="AE55" s="225">
        <v>490.6380615234375</v>
      </c>
      <c r="AF55" s="225">
        <v>489.552001953125</v>
      </c>
      <c r="AG55" s="225">
        <v>462.54489135742188</v>
      </c>
      <c r="AH55" s="225">
        <v>457.9903564453125</v>
      </c>
      <c r="AI55" s="225">
        <v>477.59814453125</v>
      </c>
      <c r="AJ55" s="225">
        <v>482.51235961914063</v>
      </c>
      <c r="AK55" s="225">
        <v>484.89208984375</v>
      </c>
      <c r="AL55" s="225">
        <v>492.331787109375</v>
      </c>
      <c r="AM55" s="225">
        <v>458.35589599609375</v>
      </c>
      <c r="AN55" s="225">
        <v>458.9661865234375</v>
      </c>
      <c r="AO55" s="225">
        <v>478.01437377929688</v>
      </c>
      <c r="AP55" s="225">
        <v>482.05313110351563</v>
      </c>
      <c r="AQ55" s="225">
        <v>489.56881713867188</v>
      </c>
      <c r="AR55" s="225">
        <v>490.50167846679688</v>
      </c>
      <c r="AS55" s="225">
        <v>458.00152587890625</v>
      </c>
      <c r="AT55" s="225">
        <v>458.3172607421875</v>
      </c>
      <c r="AU55" s="225">
        <v>476.90679931640625</v>
      </c>
      <c r="AV55" s="225">
        <v>481.1263427734375</v>
      </c>
      <c r="AW55" s="225">
        <v>482.88031005859375</v>
      </c>
      <c r="AX55" s="225">
        <v>491.28396606445313</v>
      </c>
      <c r="AY55" s="225">
        <v>462.48394775390625</v>
      </c>
      <c r="AZ55" s="225">
        <v>456.4447021484375</v>
      </c>
      <c r="BA55" s="225">
        <v>475.08828735351563</v>
      </c>
      <c r="BB55" s="225">
        <v>480.09658813476563</v>
      </c>
      <c r="BC55" s="225">
        <v>481.43194580078125</v>
      </c>
      <c r="BD55" s="225">
        <v>489.953369140625</v>
      </c>
      <c r="BE55" s="225">
        <v>461.85696411132813</v>
      </c>
      <c r="BF55" s="225">
        <v>455.37380981445313</v>
      </c>
      <c r="BG55" s="225">
        <v>474.994873046875</v>
      </c>
      <c r="BH55" s="225">
        <v>478.22906494140625</v>
      </c>
      <c r="BI55" s="225">
        <v>482.54949951171875</v>
      </c>
      <c r="BJ55" s="225">
        <v>490.14785766601563</v>
      </c>
      <c r="BK55" s="225">
        <v>462.028564453125</v>
      </c>
      <c r="BL55" s="225">
        <v>502.32852172851563</v>
      </c>
      <c r="BM55" s="225">
        <v>385.27639770507813</v>
      </c>
      <c r="BN55" s="225">
        <v>464.91326904296875</v>
      </c>
      <c r="BO55" s="225">
        <v>419.07196044921875</v>
      </c>
      <c r="BP55" s="225">
        <v>470.2225341796875</v>
      </c>
      <c r="BQ55" s="225">
        <v>523.62359619140625</v>
      </c>
      <c r="BR55" s="225">
        <v>522.80511474609375</v>
      </c>
      <c r="BS55" s="225">
        <v>440.03524780273438</v>
      </c>
      <c r="BT55" s="225">
        <v>456.28598022460938</v>
      </c>
      <c r="BU55" s="225">
        <v>430.21585083007813</v>
      </c>
      <c r="BV55" s="225">
        <v>432.82400512695313</v>
      </c>
      <c r="BW55" s="225">
        <v>418.02682495117188</v>
      </c>
      <c r="BX55" s="225">
        <v>500.60708618164063</v>
      </c>
      <c r="BY55" s="225">
        <v>385.14511108398438</v>
      </c>
      <c r="BZ55" s="225">
        <v>465.9603271484375</v>
      </c>
      <c r="CA55" s="225">
        <v>419.47134399414063</v>
      </c>
      <c r="CB55" s="225">
        <v>469.80340576171875</v>
      </c>
      <c r="CC55" s="225">
        <v>523.79119873046875</v>
      </c>
      <c r="CD55" s="225">
        <v>523.5087890625</v>
      </c>
      <c r="CE55" s="225">
        <v>438.97537231445313</v>
      </c>
      <c r="CF55" s="225">
        <v>456.57638549804688</v>
      </c>
      <c r="CG55" s="225">
        <v>418.18325805664063</v>
      </c>
      <c r="CH55" s="225">
        <v>433.38909912109375</v>
      </c>
      <c r="CI55" s="225">
        <v>417.77365112304688</v>
      </c>
      <c r="CJ55" s="225">
        <v>499.39346313476563</v>
      </c>
      <c r="CK55" s="225">
        <v>384.97103881835938</v>
      </c>
      <c r="CL55" s="225">
        <v>468.51226806640625</v>
      </c>
      <c r="CM55" s="225">
        <v>414.65032958984375</v>
      </c>
      <c r="CN55" s="225">
        <v>470.19552612304688</v>
      </c>
      <c r="CO55" s="225">
        <v>517.44036865234375</v>
      </c>
      <c r="CP55" s="225">
        <v>524.507568359375</v>
      </c>
      <c r="CQ55" s="225">
        <v>438.49075317382813</v>
      </c>
      <c r="CR55" s="225">
        <v>456.66415405273438</v>
      </c>
      <c r="CS55" s="225">
        <v>425.428955078125</v>
      </c>
      <c r="CT55" s="225">
        <v>433.9136962890625</v>
      </c>
      <c r="CU55" s="225">
        <v>416.80551147460938</v>
      </c>
      <c r="CV55" s="225">
        <v>498.65878295898438</v>
      </c>
      <c r="CW55" s="225">
        <v>384.41049194335938</v>
      </c>
      <c r="CX55" s="225">
        <v>468.7833251953125</v>
      </c>
      <c r="CY55" s="225">
        <v>415.43643188476563</v>
      </c>
      <c r="CZ55" s="225">
        <v>471.32846069335938</v>
      </c>
      <c r="DA55" s="225">
        <v>521.1842041015625</v>
      </c>
      <c r="DB55" s="225">
        <v>520.2159423828125</v>
      </c>
      <c r="DC55" s="225">
        <v>437.3446044921875</v>
      </c>
      <c r="DD55" s="225">
        <v>457.10952758789063</v>
      </c>
      <c r="DE55" s="225">
        <v>422.94488525390625</v>
      </c>
      <c r="DF55" s="225">
        <v>431.85916137695313</v>
      </c>
      <c r="DG55" s="225">
        <v>416.24658203125</v>
      </c>
      <c r="DH55" s="225">
        <v>498.2647705078125</v>
      </c>
      <c r="DI55" s="225">
        <v>384.56939697265625</v>
      </c>
      <c r="DJ55" s="225">
        <v>471.13973999023438</v>
      </c>
      <c r="DK55" s="225">
        <v>411.88162231445313</v>
      </c>
      <c r="DL55" s="225">
        <v>470.5458984375</v>
      </c>
      <c r="DM55" s="225">
        <v>519.90081787109375</v>
      </c>
      <c r="DN55" s="225">
        <v>524.2818603515625</v>
      </c>
      <c r="DO55" s="225">
        <v>437.46463012695313</v>
      </c>
      <c r="DP55" s="225">
        <v>457.4420166015625</v>
      </c>
      <c r="DQ55" s="225">
        <v>419.5185546875</v>
      </c>
      <c r="DR55" s="225">
        <v>430.85769653320313</v>
      </c>
      <c r="DS55" s="225">
        <v>416.1021728515625</v>
      </c>
      <c r="DT55" s="225">
        <v>496.67404174804688</v>
      </c>
      <c r="DU55" s="225">
        <v>384.82562255859375</v>
      </c>
      <c r="DV55" s="225">
        <v>469.9254150390625</v>
      </c>
      <c r="DW55" s="225">
        <v>411.66961669921875</v>
      </c>
      <c r="DX55" s="225">
        <v>470.76779174804688</v>
      </c>
      <c r="DY55" s="225">
        <v>519.2159423828125</v>
      </c>
      <c r="DZ55" s="225">
        <v>523.1219482421875</v>
      </c>
      <c r="EA55" s="225">
        <v>437.19918823242188</v>
      </c>
      <c r="EB55" s="225">
        <v>457.08847045898438</v>
      </c>
      <c r="EC55" s="225">
        <v>427.7025146484375</v>
      </c>
      <c r="ED55" s="225">
        <v>429.64898681640625</v>
      </c>
      <c r="EE55" s="225">
        <v>415.8800048828125</v>
      </c>
      <c r="EF55" s="225">
        <v>495.88641357421875</v>
      </c>
      <c r="EG55" s="225">
        <v>384.71728515625</v>
      </c>
      <c r="EH55" s="225">
        <v>470.21420288085938</v>
      </c>
      <c r="EI55" s="225">
        <v>411.9013671875</v>
      </c>
      <c r="EJ55" s="225">
        <v>470.77279663085938</v>
      </c>
      <c r="EK55" s="225">
        <v>515.2281494140625</v>
      </c>
      <c r="EL55" s="225">
        <v>519.6815185546875</v>
      </c>
      <c r="EM55" s="225">
        <v>436.1920166015625</v>
      </c>
      <c r="EN55" s="225">
        <v>457.0413818359375</v>
      </c>
      <c r="EO55" s="225">
        <v>419.73684692382813</v>
      </c>
      <c r="EP55" s="225">
        <v>429.16061401367188</v>
      </c>
      <c r="EQ55" s="225">
        <v>415.88485717773438</v>
      </c>
      <c r="ER55" s="225">
        <v>495.44998168945313</v>
      </c>
      <c r="ES55" s="225">
        <v>384.54483032226563</v>
      </c>
      <c r="ET55" s="225">
        <v>471.26467895507813</v>
      </c>
      <c r="EU55" s="225">
        <v>408.99310302734375</v>
      </c>
      <c r="EV55" s="225">
        <v>470.86331176757813</v>
      </c>
      <c r="EW55" s="225">
        <v>508.34716796875</v>
      </c>
      <c r="EX55" s="225">
        <v>521.18975830078125</v>
      </c>
      <c r="EY55" s="225">
        <v>435.74801635742188</v>
      </c>
      <c r="EZ55" s="225">
        <v>457.3841552734375</v>
      </c>
      <c r="FA55" s="225">
        <v>422.26611328125</v>
      </c>
      <c r="FB55" s="225">
        <v>428.89236450195313</v>
      </c>
      <c r="FC55" s="225">
        <v>415.587158203125</v>
      </c>
      <c r="FD55" s="225">
        <v>493.79669189453125</v>
      </c>
      <c r="FE55" s="225">
        <v>384.34423828125</v>
      </c>
      <c r="FF55" s="225">
        <v>472.07659912109375</v>
      </c>
      <c r="FG55" s="225">
        <v>407.367431640625</v>
      </c>
      <c r="FH55" s="225">
        <v>471.45986938476563</v>
      </c>
      <c r="FI55" s="225">
        <v>508.2275390625</v>
      </c>
      <c r="FJ55" s="225">
        <v>520.98358154296875</v>
      </c>
      <c r="FK55" s="225">
        <v>435.8065185546875</v>
      </c>
      <c r="FL55" s="225">
        <v>457.49237060546875</v>
      </c>
      <c r="FM55" s="225">
        <v>423.55368041992188</v>
      </c>
      <c r="FN55" s="225">
        <v>427.72561645507813</v>
      </c>
      <c r="FO55" s="225">
        <v>415.45608520507813</v>
      </c>
      <c r="FP55" s="225">
        <v>491.67050170898438</v>
      </c>
      <c r="FQ55" s="225">
        <v>384.34210205078125</v>
      </c>
      <c r="FR55" s="225">
        <v>471.93585205078125</v>
      </c>
      <c r="FS55" s="225">
        <v>405.63653564453125</v>
      </c>
      <c r="FT55" s="225">
        <v>472.32943725585938</v>
      </c>
      <c r="FU55" s="225">
        <v>502.31063842773438</v>
      </c>
      <c r="FV55" s="225">
        <v>515.0479736328125</v>
      </c>
      <c r="FW55" s="225">
        <v>435.05889892578125</v>
      </c>
      <c r="FX55" s="225">
        <v>457.3426513671875</v>
      </c>
      <c r="FY55" s="225">
        <v>428.68975830078125</v>
      </c>
      <c r="FZ55" s="225">
        <v>425.94647216796875</v>
      </c>
      <c r="GA55" s="225">
        <v>415.29733276367188</v>
      </c>
      <c r="GB55" s="225">
        <v>475.28646850585938</v>
      </c>
      <c r="GC55" s="225">
        <v>475.07708740234375</v>
      </c>
      <c r="GD55" s="225">
        <v>472.06671142578125</v>
      </c>
      <c r="GE55" s="225">
        <v>471.33450317382813</v>
      </c>
      <c r="GF55" s="225">
        <v>472.12570190429688</v>
      </c>
      <c r="GG55" s="225">
        <v>470.2432861328125</v>
      </c>
      <c r="GH55" s="225">
        <v>470.11224365234375</v>
      </c>
      <c r="GI55" s="225">
        <v>468.80722045898438</v>
      </c>
      <c r="GJ55" s="225">
        <v>466.1441650390625</v>
      </c>
      <c r="GK55" s="225">
        <v>463.60958862304688</v>
      </c>
      <c r="GL55" s="225">
        <v>497.01834106445313</v>
      </c>
      <c r="GM55" s="225">
        <v>384.63720703125</v>
      </c>
      <c r="GN55" s="225">
        <v>469.9854736328125</v>
      </c>
      <c r="GO55" s="225">
        <v>411.07412719726563</v>
      </c>
      <c r="GP55" s="225">
        <v>471.2203369140625</v>
      </c>
      <c r="GQ55" s="225">
        <v>511.9378662109375</v>
      </c>
      <c r="GR55" s="225">
        <v>520.409912109375</v>
      </c>
      <c r="GS55" s="225">
        <v>436.7972412109375</v>
      </c>
      <c r="GT55" s="225">
        <v>457.16656494140625</v>
      </c>
      <c r="GU55" s="225">
        <v>424.31393432617188</v>
      </c>
      <c r="GV55" s="225">
        <v>429.05416870117188</v>
      </c>
      <c r="GW55" s="225">
        <v>415.9580078125</v>
      </c>
      <c r="GX55" s="225">
        <v>469.25271606445313</v>
      </c>
      <c r="GY55" s="225">
        <v>469.25265502929688</v>
      </c>
    </row>
    <row r="56" spans="1:207" x14ac:dyDescent="0.25">
      <c r="A56" s="226">
        <v>44348</v>
      </c>
      <c r="B56" s="225">
        <v>6</v>
      </c>
      <c r="C56" s="225">
        <v>2021</v>
      </c>
      <c r="D56" s="225">
        <v>475.68026733398438</v>
      </c>
      <c r="E56" s="225">
        <v>491.24139404296875</v>
      </c>
      <c r="F56" s="225">
        <v>501.00390625</v>
      </c>
      <c r="G56" s="225">
        <v>504.38595581054688</v>
      </c>
      <c r="H56" s="225">
        <v>509.17068481445313</v>
      </c>
      <c r="I56" s="225">
        <v>469.15728759765625</v>
      </c>
      <c r="J56" s="225">
        <v>476.38055419921875</v>
      </c>
      <c r="K56" s="225">
        <v>495.27230834960938</v>
      </c>
      <c r="L56" s="225">
        <v>500.29840087890625</v>
      </c>
      <c r="M56" s="225">
        <v>501.22152709960938</v>
      </c>
      <c r="N56" s="225">
        <v>508.23162841796875</v>
      </c>
      <c r="O56" s="225">
        <v>470.00164794921875</v>
      </c>
      <c r="P56" s="225">
        <v>473.1524658203125</v>
      </c>
      <c r="Q56" s="225">
        <v>491.11129760742188</v>
      </c>
      <c r="R56" s="225">
        <v>499.05270385742188</v>
      </c>
      <c r="S56" s="225">
        <v>505.35739135742188</v>
      </c>
      <c r="T56" s="225">
        <v>508.21823120117188</v>
      </c>
      <c r="U56" s="225">
        <v>473.3780517578125</v>
      </c>
      <c r="V56" s="225">
        <v>472.42230224609375</v>
      </c>
      <c r="W56" s="225">
        <v>492.26702880859375</v>
      </c>
      <c r="X56" s="225">
        <v>501.13568115234375</v>
      </c>
      <c r="Y56" s="225">
        <v>499.842041015625</v>
      </c>
      <c r="Z56" s="225">
        <v>510.92453002929688</v>
      </c>
      <c r="AA56" s="225">
        <v>477.00924682617188</v>
      </c>
      <c r="AB56" s="225">
        <v>473.40170288085938</v>
      </c>
      <c r="AC56" s="225">
        <v>493.56768798828125</v>
      </c>
      <c r="AD56" s="225">
        <v>500.25625610351563</v>
      </c>
      <c r="AE56" s="225">
        <v>504.57952880859375</v>
      </c>
      <c r="AF56" s="225">
        <v>507.05233764648438</v>
      </c>
      <c r="AG56" s="225">
        <v>478.49554443359375</v>
      </c>
      <c r="AH56" s="225">
        <v>472.25186157226563</v>
      </c>
      <c r="AI56" s="225">
        <v>493.06704711914063</v>
      </c>
      <c r="AJ56" s="225">
        <v>498.583740234375</v>
      </c>
      <c r="AK56" s="225">
        <v>498.82257080078125</v>
      </c>
      <c r="AL56" s="225">
        <v>509.88052368164063</v>
      </c>
      <c r="AM56" s="225">
        <v>473.87564086914063</v>
      </c>
      <c r="AN56" s="225">
        <v>473.22073364257813</v>
      </c>
      <c r="AO56" s="225">
        <v>493.50704956054688</v>
      </c>
      <c r="AP56" s="225">
        <v>497.92922973632813</v>
      </c>
      <c r="AQ56" s="225">
        <v>503.76931762695313</v>
      </c>
      <c r="AR56" s="225">
        <v>507.39694213867188</v>
      </c>
      <c r="AS56" s="225">
        <v>473.92263793945313</v>
      </c>
      <c r="AT56" s="225">
        <v>472.24758911132813</v>
      </c>
      <c r="AU56" s="225">
        <v>492.41891479492188</v>
      </c>
      <c r="AV56" s="225">
        <v>497.09912109375</v>
      </c>
      <c r="AW56" s="225">
        <v>496.95684814453125</v>
      </c>
      <c r="AX56" s="225">
        <v>508.23947143554688</v>
      </c>
      <c r="AY56" s="225">
        <v>478.37863159179688</v>
      </c>
      <c r="AZ56" s="225">
        <v>470.08639526367188</v>
      </c>
      <c r="BA56" s="225">
        <v>490.62985229492188</v>
      </c>
      <c r="BB56" s="225">
        <v>496.01708984375</v>
      </c>
      <c r="BC56" s="225">
        <v>495.43548583984375</v>
      </c>
      <c r="BD56" s="225">
        <v>506.74636840820313</v>
      </c>
      <c r="BE56" s="225">
        <v>477.8360595703125</v>
      </c>
      <c r="BF56" s="225">
        <v>468.78121948242188</v>
      </c>
      <c r="BG56" s="225">
        <v>490.47640991210938</v>
      </c>
      <c r="BH56" s="225">
        <v>493.88803100585938</v>
      </c>
      <c r="BI56" s="225">
        <v>496.01458740234375</v>
      </c>
      <c r="BJ56" s="225">
        <v>506.6444091796875</v>
      </c>
      <c r="BK56" s="225">
        <v>477.78512573242188</v>
      </c>
      <c r="BL56" s="225">
        <v>518.32037353515625</v>
      </c>
      <c r="BM56" s="225">
        <v>406.65777587890625</v>
      </c>
      <c r="BN56" s="225">
        <v>479.52960205078125</v>
      </c>
      <c r="BO56" s="225">
        <v>430.00241088867188</v>
      </c>
      <c r="BP56" s="225">
        <v>485.572265625</v>
      </c>
      <c r="BQ56" s="225">
        <v>542.27459716796875</v>
      </c>
      <c r="BR56" s="225">
        <v>539.211669921875</v>
      </c>
      <c r="BS56" s="225">
        <v>470.41165161132813</v>
      </c>
      <c r="BT56" s="225">
        <v>467.04696655273438</v>
      </c>
      <c r="BU56" s="225">
        <v>434.59335327148438</v>
      </c>
      <c r="BV56" s="225">
        <v>446.08969116210938</v>
      </c>
      <c r="BW56" s="225">
        <v>426.33267211914063</v>
      </c>
      <c r="BX56" s="225">
        <v>516.71588134765625</v>
      </c>
      <c r="BY56" s="225">
        <v>406.68832397460938</v>
      </c>
      <c r="BZ56" s="225">
        <v>481.03271484375</v>
      </c>
      <c r="CA56" s="225">
        <v>430.55258178710938</v>
      </c>
      <c r="CB56" s="225">
        <v>485.070556640625</v>
      </c>
      <c r="CC56" s="225">
        <v>542.3663330078125</v>
      </c>
      <c r="CD56" s="225">
        <v>540.2054443359375</v>
      </c>
      <c r="CE56" s="225">
        <v>469.6044921875</v>
      </c>
      <c r="CF56" s="225">
        <v>467.06118774414063</v>
      </c>
      <c r="CG56" s="225">
        <v>422.81942749023438</v>
      </c>
      <c r="CH56" s="225">
        <v>446.74557495117188</v>
      </c>
      <c r="CI56" s="225">
        <v>425.9420166015625</v>
      </c>
      <c r="CJ56" s="225">
        <v>515.5872802734375</v>
      </c>
      <c r="CK56" s="225">
        <v>406.042236328125</v>
      </c>
      <c r="CL56" s="225">
        <v>484.13967895507813</v>
      </c>
      <c r="CM56" s="225">
        <v>425.35781860351563</v>
      </c>
      <c r="CN56" s="225">
        <v>485.48367309570313</v>
      </c>
      <c r="CO56" s="225">
        <v>534.78887939453125</v>
      </c>
      <c r="CP56" s="225">
        <v>541.04815673828125</v>
      </c>
      <c r="CQ56" s="225">
        <v>469.17010498046875</v>
      </c>
      <c r="CR56" s="225">
        <v>467.07492065429688</v>
      </c>
      <c r="CS56" s="225">
        <v>430.15090942382813</v>
      </c>
      <c r="CT56" s="225">
        <v>447.4107666015625</v>
      </c>
      <c r="CU56" s="225">
        <v>424.91180419921875</v>
      </c>
      <c r="CV56" s="225">
        <v>514.82440185546875</v>
      </c>
      <c r="CW56" s="225">
        <v>405.74374389648438</v>
      </c>
      <c r="CX56" s="225">
        <v>484.5213623046875</v>
      </c>
      <c r="CY56" s="225">
        <v>425.96035766601563</v>
      </c>
      <c r="CZ56" s="225">
        <v>486.65673828125</v>
      </c>
      <c r="DA56" s="225">
        <v>539.1455078125</v>
      </c>
      <c r="DB56" s="225">
        <v>536.921630859375</v>
      </c>
      <c r="DC56" s="225">
        <v>468.1036376953125</v>
      </c>
      <c r="DD56" s="225">
        <v>467.70925903320313</v>
      </c>
      <c r="DE56" s="225">
        <v>427.64663696289063</v>
      </c>
      <c r="DF56" s="225">
        <v>445.28021240234375</v>
      </c>
      <c r="DG56" s="225">
        <v>424.4893798828125</v>
      </c>
      <c r="DH56" s="225">
        <v>514.43719482421875</v>
      </c>
      <c r="DI56" s="225">
        <v>405.42547607421875</v>
      </c>
      <c r="DJ56" s="225">
        <v>487.18768310546875</v>
      </c>
      <c r="DK56" s="225">
        <v>422.3104248046875</v>
      </c>
      <c r="DL56" s="225">
        <v>485.79327392578125</v>
      </c>
      <c r="DM56" s="225">
        <v>537.7210693359375</v>
      </c>
      <c r="DN56" s="225">
        <v>540.97607421875</v>
      </c>
      <c r="DO56" s="225">
        <v>468.20703125</v>
      </c>
      <c r="DP56" s="225">
        <v>467.90618896484375</v>
      </c>
      <c r="DQ56" s="225">
        <v>424.33135986328125</v>
      </c>
      <c r="DR56" s="225">
        <v>444.323486328125</v>
      </c>
      <c r="DS56" s="225">
        <v>424.32302856445313</v>
      </c>
      <c r="DT56" s="225">
        <v>512.7850341796875</v>
      </c>
      <c r="DU56" s="225">
        <v>405.75936889648438</v>
      </c>
      <c r="DV56" s="225">
        <v>485.88031005859375</v>
      </c>
      <c r="DW56" s="225">
        <v>421.94302368164063</v>
      </c>
      <c r="DX56" s="225">
        <v>486.00674438476563</v>
      </c>
      <c r="DY56" s="225">
        <v>536.77850341796875</v>
      </c>
      <c r="DZ56" s="225">
        <v>540.05780029296875</v>
      </c>
      <c r="EA56" s="225">
        <v>468.06393432617188</v>
      </c>
      <c r="EB56" s="225">
        <v>467.62777709960938</v>
      </c>
      <c r="EC56" s="225">
        <v>432.34921264648438</v>
      </c>
      <c r="ED56" s="225">
        <v>443.07516479492188</v>
      </c>
      <c r="EE56" s="225">
        <v>424.03060913085938</v>
      </c>
      <c r="EF56" s="225">
        <v>511.98529052734375</v>
      </c>
      <c r="EG56" s="225">
        <v>405.61322021484375</v>
      </c>
      <c r="EH56" s="225">
        <v>486.3929443359375</v>
      </c>
      <c r="EI56" s="225">
        <v>422.05767822265625</v>
      </c>
      <c r="EJ56" s="225">
        <v>486.0723876953125</v>
      </c>
      <c r="EK56" s="225">
        <v>532.0621337890625</v>
      </c>
      <c r="EL56" s="225">
        <v>536.62457275390625</v>
      </c>
      <c r="EM56" s="225">
        <v>467.16879272460938</v>
      </c>
      <c r="EN56" s="225">
        <v>467.3953857421875</v>
      </c>
      <c r="EO56" s="225">
        <v>424.494384765625</v>
      </c>
      <c r="EP56" s="225">
        <v>442.540771484375</v>
      </c>
      <c r="EQ56" s="225">
        <v>424.03109741210938</v>
      </c>
      <c r="ER56" s="225">
        <v>511.5257568359375</v>
      </c>
      <c r="ES56" s="225">
        <v>405.45474243164063</v>
      </c>
      <c r="ET56" s="225">
        <v>487.57638549804688</v>
      </c>
      <c r="EU56" s="225">
        <v>418.84072875976563</v>
      </c>
      <c r="EV56" s="225">
        <v>486.06890869140625</v>
      </c>
      <c r="EW56" s="225">
        <v>523.6400146484375</v>
      </c>
      <c r="EX56" s="225">
        <v>538.3033447265625</v>
      </c>
      <c r="EY56" s="225">
        <v>466.71966552734375</v>
      </c>
      <c r="EZ56" s="225">
        <v>467.85092163085938</v>
      </c>
      <c r="FA56" s="225">
        <v>426.90777587890625</v>
      </c>
      <c r="FB56" s="225">
        <v>442.30191040039063</v>
      </c>
      <c r="FC56" s="225">
        <v>423.9033203125</v>
      </c>
      <c r="FD56" s="225">
        <v>509.84072875976563</v>
      </c>
      <c r="FE56" s="225">
        <v>405.1202392578125</v>
      </c>
      <c r="FF56" s="225">
        <v>488.49002075195313</v>
      </c>
      <c r="FG56" s="225">
        <v>417.03988647460938</v>
      </c>
      <c r="FH56" s="225">
        <v>486.703369140625</v>
      </c>
      <c r="FI56" s="225">
        <v>523.59075927734375</v>
      </c>
      <c r="FJ56" s="225">
        <v>538.4404296875</v>
      </c>
      <c r="FK56" s="225">
        <v>466.86346435546875</v>
      </c>
      <c r="FL56" s="225">
        <v>467.79388427734375</v>
      </c>
      <c r="FM56" s="225">
        <v>428.28054809570313</v>
      </c>
      <c r="FN56" s="225">
        <v>441.13192749023438</v>
      </c>
      <c r="FO56" s="225">
        <v>423.60684204101563</v>
      </c>
      <c r="FP56" s="225">
        <v>507.77532958984375</v>
      </c>
      <c r="FQ56" s="225">
        <v>405.27450561523438</v>
      </c>
      <c r="FR56" s="225">
        <v>488.64645385742188</v>
      </c>
      <c r="FS56" s="225">
        <v>414.92800903320313</v>
      </c>
      <c r="FT56" s="225">
        <v>487.62701416015625</v>
      </c>
      <c r="FU56" s="225">
        <v>516.399169921875</v>
      </c>
      <c r="FV56" s="225">
        <v>532.42169189453125</v>
      </c>
      <c r="FW56" s="225">
        <v>466.27609252929688</v>
      </c>
      <c r="FX56" s="225">
        <v>467.40792846679688</v>
      </c>
      <c r="FY56" s="225">
        <v>433.25006103515625</v>
      </c>
      <c r="FZ56" s="225">
        <v>438.92056274414063</v>
      </c>
      <c r="GA56" s="225">
        <v>423.35894775390625</v>
      </c>
      <c r="GB56" s="225">
        <v>490.53216552734375</v>
      </c>
      <c r="GC56" s="225">
        <v>490.4898681640625</v>
      </c>
      <c r="GD56" s="225">
        <v>487.31484985351563</v>
      </c>
      <c r="GE56" s="225">
        <v>486.6934814453125</v>
      </c>
      <c r="GF56" s="225">
        <v>487.44415283203125</v>
      </c>
      <c r="GG56" s="225">
        <v>485.36251831054688</v>
      </c>
      <c r="GH56" s="225">
        <v>485.18173217773438</v>
      </c>
      <c r="GI56" s="225">
        <v>483.69293212890625</v>
      </c>
      <c r="GJ56" s="225">
        <v>480.84292602539063</v>
      </c>
      <c r="GK56" s="225">
        <v>477.970458984375</v>
      </c>
      <c r="GL56" s="225">
        <v>513.12445068359375</v>
      </c>
      <c r="GM56" s="225">
        <v>405.66116333007813</v>
      </c>
      <c r="GN56" s="225">
        <v>485.99728393554688</v>
      </c>
      <c r="GO56" s="225">
        <v>421.17086791992188</v>
      </c>
      <c r="GP56" s="225">
        <v>486.49234008789063</v>
      </c>
      <c r="GQ56" s="225">
        <v>528.04620361328125</v>
      </c>
      <c r="GR56" s="225">
        <v>537.4464111328125</v>
      </c>
      <c r="GS56" s="225">
        <v>467.6922607421875</v>
      </c>
      <c r="GT56" s="225">
        <v>467.53396606445313</v>
      </c>
      <c r="GU56" s="225">
        <v>428.98046875</v>
      </c>
      <c r="GV56" s="225">
        <v>442.3604736328125</v>
      </c>
      <c r="GW56" s="225">
        <v>424.12530517578125</v>
      </c>
      <c r="GX56" s="225">
        <v>484.21316528320313</v>
      </c>
      <c r="GY56" s="225">
        <v>484.21310424804688</v>
      </c>
    </row>
    <row r="57" spans="1:207" x14ac:dyDescent="0.25">
      <c r="A57" s="226">
        <v>44378</v>
      </c>
      <c r="B57" s="225">
        <v>7</v>
      </c>
      <c r="C57" s="225">
        <v>2021</v>
      </c>
      <c r="D57" s="225">
        <v>490.3311767578125</v>
      </c>
      <c r="E57" s="225">
        <v>505.13259887695313</v>
      </c>
      <c r="F57" s="225">
        <v>514.6533203125</v>
      </c>
      <c r="G57" s="225">
        <v>519.38238525390625</v>
      </c>
      <c r="H57" s="225">
        <v>525.1630859375</v>
      </c>
      <c r="I57" s="225">
        <v>485.42816162109375</v>
      </c>
      <c r="J57" s="225">
        <v>490.94683837890625</v>
      </c>
      <c r="K57" s="225">
        <v>509.34246826171875</v>
      </c>
      <c r="L57" s="225">
        <v>513.92657470703125</v>
      </c>
      <c r="M57" s="225">
        <v>516.0616455078125</v>
      </c>
      <c r="N57" s="225">
        <v>524.38787841796875</v>
      </c>
      <c r="O57" s="225">
        <v>486.17974853515625</v>
      </c>
      <c r="P57" s="225">
        <v>487.549072265625</v>
      </c>
      <c r="Q57" s="225">
        <v>504.91415405273438</v>
      </c>
      <c r="R57" s="225">
        <v>512.85882568359375</v>
      </c>
      <c r="S57" s="225">
        <v>520.37933349609375</v>
      </c>
      <c r="T57" s="225">
        <v>524.2744140625</v>
      </c>
      <c r="U57" s="225">
        <v>489.49169921875</v>
      </c>
      <c r="V57" s="225">
        <v>486.80746459960938</v>
      </c>
      <c r="W57" s="225">
        <v>506.0552978515625</v>
      </c>
      <c r="X57" s="225">
        <v>515.03668212890625</v>
      </c>
      <c r="Y57" s="225">
        <v>514.77142333984375</v>
      </c>
      <c r="Z57" s="225">
        <v>527.13836669921875</v>
      </c>
      <c r="AA57" s="225">
        <v>492.966064453125</v>
      </c>
      <c r="AB57" s="225">
        <v>487.9739990234375</v>
      </c>
      <c r="AC57" s="225">
        <v>507.73373413085938</v>
      </c>
      <c r="AD57" s="225">
        <v>514.249267578125</v>
      </c>
      <c r="AE57" s="225">
        <v>519.5418701171875</v>
      </c>
      <c r="AF57" s="225">
        <v>523.02362060546875</v>
      </c>
      <c r="AG57" s="225">
        <v>494.646240234375</v>
      </c>
      <c r="AH57" s="225">
        <v>486.8074951171875</v>
      </c>
      <c r="AI57" s="225">
        <v>507.12188720703125</v>
      </c>
      <c r="AJ57" s="225">
        <v>512.48773193359375</v>
      </c>
      <c r="AK57" s="225">
        <v>513.6796875</v>
      </c>
      <c r="AL57" s="225">
        <v>526.1456298828125</v>
      </c>
      <c r="AM57" s="225">
        <v>490.12075805664063</v>
      </c>
      <c r="AN57" s="225">
        <v>487.51443481445313</v>
      </c>
      <c r="AO57" s="225">
        <v>507.70980834960938</v>
      </c>
      <c r="AP57" s="225">
        <v>511.69525146484375</v>
      </c>
      <c r="AQ57" s="225">
        <v>518.8062744140625</v>
      </c>
      <c r="AR57" s="225">
        <v>523.3792724609375</v>
      </c>
      <c r="AS57" s="225">
        <v>489.82305908203125</v>
      </c>
      <c r="AT57" s="225">
        <v>486.68356323242188</v>
      </c>
      <c r="AU57" s="225">
        <v>506.35971069335938</v>
      </c>
      <c r="AV57" s="225">
        <v>510.98202514648438</v>
      </c>
      <c r="AW57" s="225">
        <v>511.624267578125</v>
      </c>
      <c r="AX57" s="225">
        <v>524.38336181640625</v>
      </c>
      <c r="AY57" s="225">
        <v>494.370361328125</v>
      </c>
      <c r="AZ57" s="225">
        <v>484.81814575195313</v>
      </c>
      <c r="BA57" s="225">
        <v>504.78399658203125</v>
      </c>
      <c r="BB57" s="225">
        <v>509.791259765625</v>
      </c>
      <c r="BC57" s="225">
        <v>509.862060546875</v>
      </c>
      <c r="BD57" s="225">
        <v>523.000732421875</v>
      </c>
      <c r="BE57" s="225">
        <v>493.60995483398438</v>
      </c>
      <c r="BF57" s="225">
        <v>483.42034912109375</v>
      </c>
      <c r="BG57" s="225">
        <v>504.45562744140625</v>
      </c>
      <c r="BH57" s="225">
        <v>507.68270874023438</v>
      </c>
      <c r="BI57" s="225">
        <v>511.219482421875</v>
      </c>
      <c r="BJ57" s="225">
        <v>522.6292724609375</v>
      </c>
      <c r="BK57" s="225">
        <v>493.59326171875</v>
      </c>
      <c r="BL57" s="225">
        <v>535.23004150390625</v>
      </c>
      <c r="BM57" s="225">
        <v>418.5679931640625</v>
      </c>
      <c r="BN57" s="225">
        <v>487.24160766601563</v>
      </c>
      <c r="BO57" s="225">
        <v>441.18499755859375</v>
      </c>
      <c r="BP57" s="225">
        <v>498.80050659179688</v>
      </c>
      <c r="BQ57" s="225">
        <v>564.02252197265625</v>
      </c>
      <c r="BR57" s="225">
        <v>552.3824462890625</v>
      </c>
      <c r="BS57" s="225">
        <v>473.34490966796875</v>
      </c>
      <c r="BT57" s="225">
        <v>480.92803955078125</v>
      </c>
      <c r="BU57" s="225">
        <v>445.82644653320313</v>
      </c>
      <c r="BV57" s="225">
        <v>466.91580200195313</v>
      </c>
      <c r="BW57" s="225">
        <v>439.21804809570313</v>
      </c>
      <c r="BX57" s="225">
        <v>533.74456787109375</v>
      </c>
      <c r="BY57" s="225">
        <v>418.92745971679688</v>
      </c>
      <c r="BZ57" s="225">
        <v>488.6280517578125</v>
      </c>
      <c r="CA57" s="225">
        <v>441.75137329101563</v>
      </c>
      <c r="CB57" s="225">
        <v>498.31246948242188</v>
      </c>
      <c r="CC57" s="225">
        <v>564.494384765625</v>
      </c>
      <c r="CD57" s="225">
        <v>553.47637939453125</v>
      </c>
      <c r="CE57" s="225">
        <v>472.27713012695313</v>
      </c>
      <c r="CF57" s="225">
        <v>481.39788818359375</v>
      </c>
      <c r="CG57" s="225">
        <v>432.23959350585938</v>
      </c>
      <c r="CH57" s="225">
        <v>467.67984008789063</v>
      </c>
      <c r="CI57" s="225">
        <v>438.93179321289063</v>
      </c>
      <c r="CJ57" s="225">
        <v>532.72149658203125</v>
      </c>
      <c r="CK57" s="225">
        <v>418.32080078125</v>
      </c>
      <c r="CL57" s="225">
        <v>491.08676147460938</v>
      </c>
      <c r="CM57" s="225">
        <v>437.06967163085938</v>
      </c>
      <c r="CN57" s="225">
        <v>498.76266479492188</v>
      </c>
      <c r="CO57" s="225">
        <v>555.72381591796875</v>
      </c>
      <c r="CP57" s="225">
        <v>554.3402099609375</v>
      </c>
      <c r="CQ57" s="225">
        <v>471.42465209960938</v>
      </c>
      <c r="CR57" s="225">
        <v>481.3046875</v>
      </c>
      <c r="CS57" s="225">
        <v>442.21920776367188</v>
      </c>
      <c r="CT57" s="225">
        <v>468.4107666015625</v>
      </c>
      <c r="CU57" s="225">
        <v>438.14608764648438</v>
      </c>
      <c r="CV57" s="225">
        <v>532.098876953125</v>
      </c>
      <c r="CW57" s="225">
        <v>418.31582641601563</v>
      </c>
      <c r="CX57" s="225">
        <v>491.5230712890625</v>
      </c>
      <c r="CY57" s="225">
        <v>437.7509765625</v>
      </c>
      <c r="CZ57" s="225">
        <v>500.03240966796875</v>
      </c>
      <c r="DA57" s="225">
        <v>560.86474609375</v>
      </c>
      <c r="DB57" s="225">
        <v>549.48809814453125</v>
      </c>
      <c r="DC57" s="225">
        <v>470.02938842773438</v>
      </c>
      <c r="DD57" s="225">
        <v>481.64398193359375</v>
      </c>
      <c r="DE57" s="225">
        <v>439.47793579101563</v>
      </c>
      <c r="DF57" s="225">
        <v>466.46725463867188</v>
      </c>
      <c r="DG57" s="225">
        <v>437.82815551757813</v>
      </c>
      <c r="DH57" s="225">
        <v>531.753662109375</v>
      </c>
      <c r="DI57" s="225">
        <v>417.67593383789063</v>
      </c>
      <c r="DJ57" s="225">
        <v>493.607177734375</v>
      </c>
      <c r="DK57" s="225">
        <v>434.20098876953125</v>
      </c>
      <c r="DL57" s="225">
        <v>499.12567138671875</v>
      </c>
      <c r="DM57" s="225">
        <v>559.36773681640625</v>
      </c>
      <c r="DN57" s="225">
        <v>554.19281005859375</v>
      </c>
      <c r="DO57" s="225">
        <v>469.94622802734375</v>
      </c>
      <c r="DP57" s="225">
        <v>481.85830688476563</v>
      </c>
      <c r="DQ57" s="225">
        <v>435.00143432617188</v>
      </c>
      <c r="DR57" s="225">
        <v>465.40438842773438</v>
      </c>
      <c r="DS57" s="225">
        <v>437.55853271484375</v>
      </c>
      <c r="DT57" s="225">
        <v>530.194580078125</v>
      </c>
      <c r="DU57" s="225">
        <v>417.99081420898438</v>
      </c>
      <c r="DV57" s="225">
        <v>492.53756713867188</v>
      </c>
      <c r="DW57" s="225">
        <v>433.96343994140625</v>
      </c>
      <c r="DX57" s="225">
        <v>499.33804321289063</v>
      </c>
      <c r="DY57" s="225">
        <v>558.23016357421875</v>
      </c>
      <c r="DZ57" s="225">
        <v>552.95489501953125</v>
      </c>
      <c r="EA57" s="225">
        <v>469.83169555664063</v>
      </c>
      <c r="EB57" s="225">
        <v>481.54733276367188</v>
      </c>
      <c r="EC57" s="225">
        <v>445.68218994140625</v>
      </c>
      <c r="ED57" s="225">
        <v>464.24240112304688</v>
      </c>
      <c r="EE57" s="225">
        <v>437.58001708984375</v>
      </c>
      <c r="EF57" s="225">
        <v>529.4493408203125</v>
      </c>
      <c r="EG57" s="225">
        <v>417.98233032226563</v>
      </c>
      <c r="EH57" s="225">
        <v>492.93682861328125</v>
      </c>
      <c r="EI57" s="225">
        <v>434.0623779296875</v>
      </c>
      <c r="EJ57" s="225">
        <v>499.380126953125</v>
      </c>
      <c r="EK57" s="225">
        <v>552.74383544921875</v>
      </c>
      <c r="EL57" s="225">
        <v>548.9842529296875</v>
      </c>
      <c r="EM57" s="225">
        <v>468.8468017578125</v>
      </c>
      <c r="EN57" s="225">
        <v>481.84463500976563</v>
      </c>
      <c r="EO57" s="225">
        <v>436.1552734375</v>
      </c>
      <c r="EP57" s="225">
        <v>463.89224243164063</v>
      </c>
      <c r="EQ57" s="225">
        <v>437.47006225585938</v>
      </c>
      <c r="ER57" s="225">
        <v>529.0753173828125</v>
      </c>
      <c r="ES57" s="225">
        <v>417.69390869140625</v>
      </c>
      <c r="ET57" s="225">
        <v>493.84698486328125</v>
      </c>
      <c r="EU57" s="225">
        <v>431.1949462890625</v>
      </c>
      <c r="EV57" s="225">
        <v>499.4144287109375</v>
      </c>
      <c r="EW57" s="225">
        <v>542.94952392578125</v>
      </c>
      <c r="EX57" s="225">
        <v>550.7879638671875</v>
      </c>
      <c r="EY57" s="225">
        <v>468.20648193359375</v>
      </c>
      <c r="EZ57" s="225">
        <v>482.0318603515625</v>
      </c>
      <c r="FA57" s="225">
        <v>439.70693969726563</v>
      </c>
      <c r="FB57" s="225">
        <v>463.67605590820313</v>
      </c>
      <c r="FC57" s="225">
        <v>437.57028198242188</v>
      </c>
      <c r="FD57" s="225">
        <v>527.45550537109375</v>
      </c>
      <c r="FE57" s="225">
        <v>417.64486694335938</v>
      </c>
      <c r="FF57" s="225">
        <v>494.5240478515625</v>
      </c>
      <c r="FG57" s="225">
        <v>429.473388671875</v>
      </c>
      <c r="FH57" s="225">
        <v>499.98391723632813</v>
      </c>
      <c r="FI57" s="225">
        <v>542.996826171875</v>
      </c>
      <c r="FJ57" s="225">
        <v>550.9427490234375</v>
      </c>
      <c r="FK57" s="225">
        <v>468.25930786132813</v>
      </c>
      <c r="FL57" s="225">
        <v>482.22381591796875</v>
      </c>
      <c r="FM57" s="225">
        <v>441.53433227539063</v>
      </c>
      <c r="FN57" s="225">
        <v>462.3489990234375</v>
      </c>
      <c r="FO57" s="225">
        <v>437.59451293945313</v>
      </c>
      <c r="FP57" s="225">
        <v>525.50274658203125</v>
      </c>
      <c r="FQ57" s="225">
        <v>418.02896118164063</v>
      </c>
      <c r="FR57" s="225">
        <v>494.62252807617188</v>
      </c>
      <c r="FS57" s="225">
        <v>427.81988525390625</v>
      </c>
      <c r="FT57" s="225">
        <v>500.93209838867188</v>
      </c>
      <c r="FU57" s="225">
        <v>534.55487060546875</v>
      </c>
      <c r="FV57" s="225">
        <v>544.05084228515625</v>
      </c>
      <c r="FW57" s="225">
        <v>467.4658203125</v>
      </c>
      <c r="FX57" s="225">
        <v>482.3887939453125</v>
      </c>
      <c r="FY57" s="225">
        <v>447.94061279296875</v>
      </c>
      <c r="FZ57" s="225">
        <v>460.95394897460938</v>
      </c>
      <c r="GA57" s="225">
        <v>437.55752563476563</v>
      </c>
      <c r="GB57" s="225">
        <v>504.99859619140625</v>
      </c>
      <c r="GC57" s="225">
        <v>504.97946166992188</v>
      </c>
      <c r="GD57" s="225">
        <v>501.69064331054688</v>
      </c>
      <c r="GE57" s="225">
        <v>501.10177612304688</v>
      </c>
      <c r="GF57" s="225">
        <v>501.9869384765625</v>
      </c>
      <c r="GG57" s="225">
        <v>499.91098022460938</v>
      </c>
      <c r="GH57" s="225">
        <v>499.65097045898438</v>
      </c>
      <c r="GI57" s="225">
        <v>498.14065551757813</v>
      </c>
      <c r="GJ57" s="225">
        <v>495.45571899414063</v>
      </c>
      <c r="GK57" s="225">
        <v>492.55462646484375</v>
      </c>
      <c r="GL57" s="225">
        <v>530.48736572265625</v>
      </c>
      <c r="GM57" s="225">
        <v>418.056640625</v>
      </c>
      <c r="GN57" s="225">
        <v>492.57879638671875</v>
      </c>
      <c r="GO57" s="225">
        <v>433.29940795898438</v>
      </c>
      <c r="GP57" s="225">
        <v>499.80038452148438</v>
      </c>
      <c r="GQ57" s="225">
        <v>548.05487060546875</v>
      </c>
      <c r="GR57" s="225">
        <v>549.95367431640625</v>
      </c>
      <c r="GS57" s="225">
        <v>469.44573974609375</v>
      </c>
      <c r="GT57" s="225">
        <v>481.89981079101563</v>
      </c>
      <c r="GU57" s="225">
        <v>441.78912353515625</v>
      </c>
      <c r="GV57" s="225">
        <v>463.75042724609375</v>
      </c>
      <c r="GW57" s="225">
        <v>437.76498413085938</v>
      </c>
      <c r="GX57" s="225">
        <v>498.72381591796875</v>
      </c>
      <c r="GY57" s="225">
        <v>498.7237548828125</v>
      </c>
    </row>
    <row r="58" spans="1:207" x14ac:dyDescent="0.25">
      <c r="A58" s="226">
        <v>44409</v>
      </c>
      <c r="B58" s="225">
        <v>8</v>
      </c>
      <c r="C58" s="225">
        <v>2021</v>
      </c>
      <c r="D58" s="225">
        <v>501.66519165039063</v>
      </c>
      <c r="E58" s="225">
        <v>515.2781982421875</v>
      </c>
      <c r="F58" s="225">
        <v>525.85186767578125</v>
      </c>
      <c r="G58" s="225">
        <v>532.89422607421875</v>
      </c>
      <c r="H58" s="225">
        <v>533.39593505859375</v>
      </c>
      <c r="I58" s="225">
        <v>501.67205810546875</v>
      </c>
      <c r="J58" s="225">
        <v>502.462890625</v>
      </c>
      <c r="K58" s="225">
        <v>519.86212158203125</v>
      </c>
      <c r="L58" s="225">
        <v>525.21759033203125</v>
      </c>
      <c r="M58" s="225">
        <v>529.60595703125</v>
      </c>
      <c r="N58" s="225">
        <v>532.9442138671875</v>
      </c>
      <c r="O58" s="225">
        <v>502.39797973632813</v>
      </c>
      <c r="P58" s="225">
        <v>499.46160888671875</v>
      </c>
      <c r="Q58" s="225">
        <v>515.34039306640625</v>
      </c>
      <c r="R58" s="225">
        <v>524.3690185546875</v>
      </c>
      <c r="S58" s="225">
        <v>534.11639404296875</v>
      </c>
      <c r="T58" s="225">
        <v>533.01513671875</v>
      </c>
      <c r="U58" s="225">
        <v>505.923828125</v>
      </c>
      <c r="V58" s="225">
        <v>498.52447509765625</v>
      </c>
      <c r="W58" s="225">
        <v>517.19610595703125</v>
      </c>
      <c r="X58" s="225">
        <v>526.63226318359375</v>
      </c>
      <c r="Y58" s="225">
        <v>528.642333984375</v>
      </c>
      <c r="Z58" s="225">
        <v>536.25140380859375</v>
      </c>
      <c r="AA58" s="225">
        <v>509.73098754882813</v>
      </c>
      <c r="AB58" s="225">
        <v>499.8486328125</v>
      </c>
      <c r="AC58" s="225">
        <v>519.02685546875</v>
      </c>
      <c r="AD58" s="225">
        <v>526.35467529296875</v>
      </c>
      <c r="AE58" s="225">
        <v>533.29351806640625</v>
      </c>
      <c r="AF58" s="225">
        <v>532.21697998046875</v>
      </c>
      <c r="AG58" s="225">
        <v>511.3935546875</v>
      </c>
      <c r="AH58" s="225">
        <v>498.93545532226563</v>
      </c>
      <c r="AI58" s="225">
        <v>518.4312744140625</v>
      </c>
      <c r="AJ58" s="225">
        <v>524.72076416015625</v>
      </c>
      <c r="AK58" s="225">
        <v>527.59710693359375</v>
      </c>
      <c r="AL58" s="225">
        <v>535.743408203125</v>
      </c>
      <c r="AM58" s="225">
        <v>506.71551513671875</v>
      </c>
      <c r="AN58" s="225">
        <v>499.96533203125</v>
      </c>
      <c r="AO58" s="225">
        <v>519.15081787109375</v>
      </c>
      <c r="AP58" s="225">
        <v>524.337646484375</v>
      </c>
      <c r="AQ58" s="225">
        <v>532.81671142578125</v>
      </c>
      <c r="AR58" s="225">
        <v>533.376708984375</v>
      </c>
      <c r="AS58" s="225">
        <v>506.29959106445313</v>
      </c>
      <c r="AT58" s="225">
        <v>499.57315063476563</v>
      </c>
      <c r="AU58" s="225">
        <v>518.15301513671875</v>
      </c>
      <c r="AV58" s="225">
        <v>523.5791015625</v>
      </c>
      <c r="AW58" s="225">
        <v>525.80792236328125</v>
      </c>
      <c r="AX58" s="225">
        <v>534.43914794921875</v>
      </c>
      <c r="AY58" s="225">
        <v>511.35903930664063</v>
      </c>
      <c r="AZ58" s="225">
        <v>497.84506225585938</v>
      </c>
      <c r="BA58" s="225">
        <v>516.95452880859375</v>
      </c>
      <c r="BB58" s="225">
        <v>522.28607177734375</v>
      </c>
      <c r="BC58" s="225">
        <v>523.7325439453125</v>
      </c>
      <c r="BD58" s="225">
        <v>533.33819580078125</v>
      </c>
      <c r="BE58" s="225">
        <v>510.49667358398438</v>
      </c>
      <c r="BF58" s="225">
        <v>496.93020629882813</v>
      </c>
      <c r="BG58" s="225">
        <v>517.13360595703125</v>
      </c>
      <c r="BH58" s="225">
        <v>520.75604248046875</v>
      </c>
      <c r="BI58" s="225">
        <v>526.1165771484375</v>
      </c>
      <c r="BJ58" s="225">
        <v>533.24847412109375</v>
      </c>
      <c r="BK58" s="225">
        <v>510.69534301757813</v>
      </c>
      <c r="BL58" s="225">
        <v>543.37762451171875</v>
      </c>
      <c r="BM58" s="225">
        <v>427.71878051757813</v>
      </c>
      <c r="BN58" s="225">
        <v>504.03775024414063</v>
      </c>
      <c r="BO58" s="225">
        <v>446.14181518554688</v>
      </c>
      <c r="BP58" s="225">
        <v>515.598388671875</v>
      </c>
      <c r="BQ58" s="225">
        <v>586.60687255859375</v>
      </c>
      <c r="BR58" s="225">
        <v>566.0640869140625</v>
      </c>
      <c r="BS58" s="225">
        <v>471.10653686523438</v>
      </c>
      <c r="BT58" s="225">
        <v>498.67874145507813</v>
      </c>
      <c r="BU58" s="225">
        <v>465.8050537109375</v>
      </c>
      <c r="BV58" s="225">
        <v>480.82794189453125</v>
      </c>
      <c r="BW58" s="225">
        <v>453.71124267578125</v>
      </c>
      <c r="BX58" s="225">
        <v>541.7598876953125</v>
      </c>
      <c r="BY58" s="225">
        <v>427.81338500976563</v>
      </c>
      <c r="BZ58" s="225">
        <v>505.05419921875</v>
      </c>
      <c r="CA58" s="225">
        <v>445.76806640625</v>
      </c>
      <c r="CB58" s="225">
        <v>515.0322265625</v>
      </c>
      <c r="CC58" s="225">
        <v>587.30377197265625</v>
      </c>
      <c r="CD58" s="225">
        <v>567.02001953125</v>
      </c>
      <c r="CE58" s="225">
        <v>470.27896118164063</v>
      </c>
      <c r="CF58" s="225">
        <v>499.20269775390625</v>
      </c>
      <c r="CG58" s="225">
        <v>449.98818969726563</v>
      </c>
      <c r="CH58" s="225">
        <v>481.52658081054688</v>
      </c>
      <c r="CI58" s="225">
        <v>453.3560791015625</v>
      </c>
      <c r="CJ58" s="225">
        <v>540.6328125</v>
      </c>
      <c r="CK58" s="225">
        <v>426.77496337890625</v>
      </c>
      <c r="CL58" s="225">
        <v>507.59979248046875</v>
      </c>
      <c r="CM58" s="225">
        <v>441.47714233398438</v>
      </c>
      <c r="CN58" s="225">
        <v>515.40008544921875</v>
      </c>
      <c r="CO58" s="225">
        <v>578.69964599609375</v>
      </c>
      <c r="CP58" s="225">
        <v>568.0224609375</v>
      </c>
      <c r="CQ58" s="225">
        <v>469.14166259765625</v>
      </c>
      <c r="CR58" s="225">
        <v>499.17803955078125</v>
      </c>
      <c r="CS58" s="225">
        <v>461.162841796875</v>
      </c>
      <c r="CT58" s="225">
        <v>482.22222900390625</v>
      </c>
      <c r="CU58" s="225">
        <v>452.57257080078125</v>
      </c>
      <c r="CV58" s="225">
        <v>540.05419921875</v>
      </c>
      <c r="CW58" s="225">
        <v>426.87124633789063</v>
      </c>
      <c r="CX58" s="225">
        <v>507.74603271484375</v>
      </c>
      <c r="CY58" s="225">
        <v>442.22393798828125</v>
      </c>
      <c r="CZ58" s="225">
        <v>516.5440673828125</v>
      </c>
      <c r="DA58" s="225">
        <v>583.84576416015625</v>
      </c>
      <c r="DB58" s="225">
        <v>563.04693603515625</v>
      </c>
      <c r="DC58" s="225">
        <v>467.70504760742188</v>
      </c>
      <c r="DD58" s="225">
        <v>499.31134033203125</v>
      </c>
      <c r="DE58" s="225">
        <v>457.97494506835938</v>
      </c>
      <c r="DF58" s="225">
        <v>479.9730224609375</v>
      </c>
      <c r="DG58" s="225">
        <v>452.27169799804688</v>
      </c>
      <c r="DH58" s="225">
        <v>539.498779296875</v>
      </c>
      <c r="DI58" s="225">
        <v>426.157958984375</v>
      </c>
      <c r="DJ58" s="225">
        <v>509.73245239257813</v>
      </c>
      <c r="DK58" s="225">
        <v>437.96087646484375</v>
      </c>
      <c r="DL58" s="225">
        <v>515.6199951171875</v>
      </c>
      <c r="DM58" s="225">
        <v>582.40167236328125</v>
      </c>
      <c r="DN58" s="225">
        <v>567.7420654296875</v>
      </c>
      <c r="DO58" s="225">
        <v>467.40158081054688</v>
      </c>
      <c r="DP58" s="225">
        <v>499.63290405273438</v>
      </c>
      <c r="DQ58" s="225">
        <v>453.41595458984375</v>
      </c>
      <c r="DR58" s="225">
        <v>479.15252685546875</v>
      </c>
      <c r="DS58" s="225">
        <v>452.01199340820313</v>
      </c>
      <c r="DT58" s="225">
        <v>538.1656494140625</v>
      </c>
      <c r="DU58" s="225">
        <v>426.43521118164063</v>
      </c>
      <c r="DV58" s="225">
        <v>508.82949829101563</v>
      </c>
      <c r="DW58" s="225">
        <v>438.29940795898438</v>
      </c>
      <c r="DX58" s="225">
        <v>515.852783203125</v>
      </c>
      <c r="DY58" s="225">
        <v>581.27716064453125</v>
      </c>
      <c r="DZ58" s="225">
        <v>566.59527587890625</v>
      </c>
      <c r="EA58" s="225">
        <v>467.25537109375</v>
      </c>
      <c r="EB58" s="225">
        <v>499.2960205078125</v>
      </c>
      <c r="EC58" s="225">
        <v>465.12918090820313</v>
      </c>
      <c r="ED58" s="225">
        <v>477.96463012695313</v>
      </c>
      <c r="EE58" s="225">
        <v>452.01382446289063</v>
      </c>
      <c r="EF58" s="225">
        <v>537.50830078125</v>
      </c>
      <c r="EG58" s="225">
        <v>426.238525390625</v>
      </c>
      <c r="EH58" s="225">
        <v>509.36279296875</v>
      </c>
      <c r="EI58" s="225">
        <v>438.43228149414063</v>
      </c>
      <c r="EJ58" s="225">
        <v>515.87615966796875</v>
      </c>
      <c r="EK58" s="225">
        <v>575.87579345703125</v>
      </c>
      <c r="EL58" s="225">
        <v>562.689697265625</v>
      </c>
      <c r="EM58" s="225">
        <v>466.3470458984375</v>
      </c>
      <c r="EN58" s="225">
        <v>499.54458618164063</v>
      </c>
      <c r="EO58" s="225">
        <v>454.8470458984375</v>
      </c>
      <c r="EP58" s="225">
        <v>477.29644775390625</v>
      </c>
      <c r="EQ58" s="225">
        <v>451.85867309570313</v>
      </c>
      <c r="ER58" s="225">
        <v>537.03533935546875</v>
      </c>
      <c r="ES58" s="225">
        <v>426.18121337890625</v>
      </c>
      <c r="ET58" s="225">
        <v>510.31973266601563</v>
      </c>
      <c r="EU58" s="225">
        <v>436.42886352539063</v>
      </c>
      <c r="EV58" s="225">
        <v>515.89300537109375</v>
      </c>
      <c r="EW58" s="225">
        <v>566.2764892578125</v>
      </c>
      <c r="EX58" s="225">
        <v>564.59564208984375</v>
      </c>
      <c r="EY58" s="225">
        <v>465.55776977539063</v>
      </c>
      <c r="EZ58" s="225">
        <v>499.66360473632813</v>
      </c>
      <c r="FA58" s="225">
        <v>458.10946655273438</v>
      </c>
      <c r="FB58" s="225">
        <v>477.03445434570313</v>
      </c>
      <c r="FC58" s="225">
        <v>452.060546875</v>
      </c>
      <c r="FD58" s="225">
        <v>535.46441650390625</v>
      </c>
      <c r="FE58" s="225">
        <v>425.92544555664063</v>
      </c>
      <c r="FF58" s="225">
        <v>510.92538452148438</v>
      </c>
      <c r="FG58" s="225">
        <v>434.91864013671875</v>
      </c>
      <c r="FH58" s="225">
        <v>516.28973388671875</v>
      </c>
      <c r="FI58" s="225">
        <v>566.36260986328125</v>
      </c>
      <c r="FJ58" s="225">
        <v>564.7877197265625</v>
      </c>
      <c r="FK58" s="225">
        <v>465.37939453125</v>
      </c>
      <c r="FL58" s="225">
        <v>499.93338012695313</v>
      </c>
      <c r="FM58" s="225">
        <v>460.32821655273438</v>
      </c>
      <c r="FN58" s="225">
        <v>476.0008544921875</v>
      </c>
      <c r="FO58" s="225">
        <v>452.04104614257813</v>
      </c>
      <c r="FP58" s="225">
        <v>533.7352294921875</v>
      </c>
      <c r="FQ58" s="225">
        <v>426.02114868164063</v>
      </c>
      <c r="FR58" s="225">
        <v>511.48873901367188</v>
      </c>
      <c r="FS58" s="225">
        <v>434.93402099609375</v>
      </c>
      <c r="FT58" s="225">
        <v>517.11285400390625</v>
      </c>
      <c r="FU58" s="225">
        <v>558.03070068359375</v>
      </c>
      <c r="FV58" s="225">
        <v>557.86102294921875</v>
      </c>
      <c r="FW58" s="225">
        <v>464.3250732421875</v>
      </c>
      <c r="FX58" s="225">
        <v>500.19674682617188</v>
      </c>
      <c r="FY58" s="225">
        <v>466.88919067382813</v>
      </c>
      <c r="FZ58" s="225">
        <v>473.429443359375</v>
      </c>
      <c r="GA58" s="225">
        <v>451.941162109375</v>
      </c>
      <c r="GB58" s="225">
        <v>516.22314453125</v>
      </c>
      <c r="GC58" s="225">
        <v>516.3265380859375</v>
      </c>
      <c r="GD58" s="225">
        <v>513.1385498046875</v>
      </c>
      <c r="GE58" s="225">
        <v>512.78546142578125</v>
      </c>
      <c r="GF58" s="225">
        <v>513.70526123046875</v>
      </c>
      <c r="GG58" s="225">
        <v>511.91009521484375</v>
      </c>
      <c r="GH58" s="225">
        <v>511.93490600585938</v>
      </c>
      <c r="GI58" s="225">
        <v>510.76776123046875</v>
      </c>
      <c r="GJ58" s="225">
        <v>508.32879638671875</v>
      </c>
      <c r="GK58" s="225">
        <v>506.03732299804688</v>
      </c>
      <c r="GL58" s="225">
        <v>538.49114990234375</v>
      </c>
      <c r="GM58" s="225">
        <v>426.4794921875</v>
      </c>
      <c r="GN58" s="225">
        <v>509.05133056640625</v>
      </c>
      <c r="GO58" s="225">
        <v>438.3985595703125</v>
      </c>
      <c r="GP58" s="225">
        <v>516.21588134765625</v>
      </c>
      <c r="GQ58" s="225">
        <v>571.26885986328125</v>
      </c>
      <c r="GR58" s="225">
        <v>563.676025390625</v>
      </c>
      <c r="GS58" s="225">
        <v>466.84423828125</v>
      </c>
      <c r="GT58" s="225">
        <v>499.64508056640625</v>
      </c>
      <c r="GU58" s="225">
        <v>460.58612060546875</v>
      </c>
      <c r="GV58" s="225">
        <v>477.08999633789063</v>
      </c>
      <c r="GW58" s="225">
        <v>452.19549560546875</v>
      </c>
      <c r="GX58" s="225">
        <v>511.04452514648438</v>
      </c>
      <c r="GY58" s="225">
        <v>511.04449462890625</v>
      </c>
    </row>
    <row r="59" spans="1:207" x14ac:dyDescent="0.25">
      <c r="A59" s="226">
        <v>44440</v>
      </c>
      <c r="B59" s="225">
        <v>9</v>
      </c>
      <c r="C59" s="225">
        <v>2021</v>
      </c>
      <c r="D59" s="225">
        <v>520.42303466796875</v>
      </c>
      <c r="E59" s="225">
        <v>532.6839599609375</v>
      </c>
      <c r="F59" s="225">
        <v>542.4942626953125</v>
      </c>
      <c r="G59" s="225">
        <v>547.711181640625</v>
      </c>
      <c r="H59" s="225">
        <v>548.94171142578125</v>
      </c>
      <c r="I59" s="225">
        <v>520.63616943359375</v>
      </c>
      <c r="J59" s="225">
        <v>521.5653076171875</v>
      </c>
      <c r="K59" s="225">
        <v>537.43731689453125</v>
      </c>
      <c r="L59" s="225">
        <v>541.8409423828125</v>
      </c>
      <c r="M59" s="225">
        <v>544.533203125</v>
      </c>
      <c r="N59" s="225">
        <v>548.735107421875</v>
      </c>
      <c r="O59" s="225">
        <v>521.65509033203125</v>
      </c>
      <c r="P59" s="225">
        <v>518.3240966796875</v>
      </c>
      <c r="Q59" s="225">
        <v>532.71600341796875</v>
      </c>
      <c r="R59" s="225">
        <v>540.93621826171875</v>
      </c>
      <c r="S59" s="225">
        <v>548.79132080078125</v>
      </c>
      <c r="T59" s="225">
        <v>548.37841796875</v>
      </c>
      <c r="U59" s="225">
        <v>525.1536865234375</v>
      </c>
      <c r="V59" s="225">
        <v>517.646728515625</v>
      </c>
      <c r="W59" s="225">
        <v>535.0670166015625</v>
      </c>
      <c r="X59" s="225">
        <v>542.90667724609375</v>
      </c>
      <c r="Y59" s="225">
        <v>543.63037109375</v>
      </c>
      <c r="Z59" s="225">
        <v>551.46051025390625</v>
      </c>
      <c r="AA59" s="225">
        <v>528.78790283203125</v>
      </c>
      <c r="AB59" s="225">
        <v>518.8232421875</v>
      </c>
      <c r="AC59" s="225">
        <v>536.9271240234375</v>
      </c>
      <c r="AD59" s="225">
        <v>542.89508056640625</v>
      </c>
      <c r="AE59" s="225">
        <v>547.9544677734375</v>
      </c>
      <c r="AF59" s="225">
        <v>547.49066162109375</v>
      </c>
      <c r="AG59" s="225">
        <v>530.46856689453125</v>
      </c>
      <c r="AH59" s="225">
        <v>517.83734130859375</v>
      </c>
      <c r="AI59" s="225">
        <v>536.204833984375</v>
      </c>
      <c r="AJ59" s="225">
        <v>541.48175048828125</v>
      </c>
      <c r="AK59" s="225">
        <v>542.77105712890625</v>
      </c>
      <c r="AL59" s="225">
        <v>551.15069580078125</v>
      </c>
      <c r="AM59" s="225">
        <v>526.0477294921875</v>
      </c>
      <c r="AN59" s="225">
        <v>519.21246337890625</v>
      </c>
      <c r="AO59" s="225">
        <v>536.84722900390625</v>
      </c>
      <c r="AP59" s="225">
        <v>541.19622802734375</v>
      </c>
      <c r="AQ59" s="225">
        <v>547.69097900390625</v>
      </c>
      <c r="AR59" s="225">
        <v>548.08123779296875</v>
      </c>
      <c r="AS59" s="225">
        <v>525.49871826171875</v>
      </c>
      <c r="AT59" s="225">
        <v>518.867431640625</v>
      </c>
      <c r="AU59" s="225">
        <v>536.0118408203125</v>
      </c>
      <c r="AV59" s="225">
        <v>540.26934814453125</v>
      </c>
      <c r="AW59" s="225">
        <v>540.92584228515625</v>
      </c>
      <c r="AX59" s="225">
        <v>549.1285400390625</v>
      </c>
      <c r="AY59" s="225">
        <v>530.4945068359375</v>
      </c>
      <c r="AZ59" s="225">
        <v>516.9173583984375</v>
      </c>
      <c r="BA59" s="225">
        <v>534.9552001953125</v>
      </c>
      <c r="BB59" s="225">
        <v>538.72601318359375</v>
      </c>
      <c r="BC59" s="225">
        <v>538.63311767578125</v>
      </c>
      <c r="BD59" s="225">
        <v>547.8572998046875</v>
      </c>
      <c r="BE59" s="225">
        <v>529.68212890625</v>
      </c>
      <c r="BF59" s="225">
        <v>516.23480224609375</v>
      </c>
      <c r="BG59" s="225">
        <v>535.29473876953125</v>
      </c>
      <c r="BH59" s="225">
        <v>537.70977783203125</v>
      </c>
      <c r="BI59" s="225">
        <v>541.2291259765625</v>
      </c>
      <c r="BJ59" s="225">
        <v>547.8841552734375</v>
      </c>
      <c r="BK59" s="225">
        <v>530.0194091796875</v>
      </c>
      <c r="BL59" s="225">
        <v>558.61236572265625</v>
      </c>
      <c r="BM59" s="225">
        <v>452.29718017578125</v>
      </c>
      <c r="BN59" s="225">
        <v>533.020751953125</v>
      </c>
      <c r="BO59" s="225">
        <v>455.20098876953125</v>
      </c>
      <c r="BP59" s="225">
        <v>532.53680419921875</v>
      </c>
      <c r="BQ59" s="225">
        <v>610.771728515625</v>
      </c>
      <c r="BR59" s="225">
        <v>581.80010986328125</v>
      </c>
      <c r="BS59" s="225">
        <v>483.37890625</v>
      </c>
      <c r="BT59" s="225">
        <v>517.33380126953125</v>
      </c>
      <c r="BU59" s="225">
        <v>480.49609375</v>
      </c>
      <c r="BV59" s="225">
        <v>499.73776245117188</v>
      </c>
      <c r="BW59" s="225">
        <v>464.3118896484375</v>
      </c>
      <c r="BX59" s="225">
        <v>557.1480712890625</v>
      </c>
      <c r="BY59" s="225">
        <v>452.67352294921875</v>
      </c>
      <c r="BZ59" s="225">
        <v>534.4122314453125</v>
      </c>
      <c r="CA59" s="225">
        <v>454.89288330078125</v>
      </c>
      <c r="CB59" s="225">
        <v>532.2109375</v>
      </c>
      <c r="CC59" s="225">
        <v>611.75616455078125</v>
      </c>
      <c r="CD59" s="225">
        <v>582.90887451171875</v>
      </c>
      <c r="CE59" s="225">
        <v>482.3197021484375</v>
      </c>
      <c r="CF59" s="225">
        <v>517.8585205078125</v>
      </c>
      <c r="CG59" s="225">
        <v>463.4549560546875</v>
      </c>
      <c r="CH59" s="225">
        <v>500.3328857421875</v>
      </c>
      <c r="CI59" s="225">
        <v>463.94052124023438</v>
      </c>
      <c r="CJ59" s="225">
        <v>556.14483642578125</v>
      </c>
      <c r="CK59" s="225">
        <v>451.623046875</v>
      </c>
      <c r="CL59" s="225">
        <v>537.65325927734375</v>
      </c>
      <c r="CM59" s="225">
        <v>450.13009643554688</v>
      </c>
      <c r="CN59" s="225">
        <v>532.7672119140625</v>
      </c>
      <c r="CO59" s="225">
        <v>603.270751953125</v>
      </c>
      <c r="CP59" s="225">
        <v>583.89605712890625</v>
      </c>
      <c r="CQ59" s="225">
        <v>481.510009765625</v>
      </c>
      <c r="CR59" s="225">
        <v>517.9854736328125</v>
      </c>
      <c r="CS59" s="225">
        <v>476.15093994140625</v>
      </c>
      <c r="CT59" s="225">
        <v>501.07012939453125</v>
      </c>
      <c r="CU59" s="225">
        <v>462.62826538085938</v>
      </c>
      <c r="CV59" s="225">
        <v>555.63525390625</v>
      </c>
      <c r="CW59" s="225">
        <v>451.95123291015625</v>
      </c>
      <c r="CX59" s="225">
        <v>537.535888671875</v>
      </c>
      <c r="CY59" s="225">
        <v>451.05462646484375</v>
      </c>
      <c r="CZ59" s="225">
        <v>534.17437744140625</v>
      </c>
      <c r="DA59" s="225">
        <v>608.361572265625</v>
      </c>
      <c r="DB59" s="225">
        <v>579.4757080078125</v>
      </c>
      <c r="DC59" s="225">
        <v>480.361083984375</v>
      </c>
      <c r="DD59" s="225">
        <v>518.36383056640625</v>
      </c>
      <c r="DE59" s="225">
        <v>472.6676025390625</v>
      </c>
      <c r="DF59" s="225">
        <v>499.17184448242188</v>
      </c>
      <c r="DG59" s="225">
        <v>462.26324462890625</v>
      </c>
      <c r="DH59" s="225">
        <v>555.14178466796875</v>
      </c>
      <c r="DI59" s="225">
        <v>450.94760131835938</v>
      </c>
      <c r="DJ59" s="225">
        <v>539.96844482421875</v>
      </c>
      <c r="DK59" s="225">
        <v>446.56668090820313</v>
      </c>
      <c r="DL59" s="225">
        <v>533.25274658203125</v>
      </c>
      <c r="DM59" s="225">
        <v>607.22442626953125</v>
      </c>
      <c r="DN59" s="225">
        <v>583.99627685546875</v>
      </c>
      <c r="DO59" s="225">
        <v>480.01132202148438</v>
      </c>
      <c r="DP59" s="225">
        <v>518.43408203125</v>
      </c>
      <c r="DQ59" s="225">
        <v>467.63577270507813</v>
      </c>
      <c r="DR59" s="225">
        <v>498.56625366210938</v>
      </c>
      <c r="DS59" s="225">
        <v>461.68475341796875</v>
      </c>
      <c r="DT59" s="225">
        <v>553.91455078125</v>
      </c>
      <c r="DU59" s="225">
        <v>451.26995849609375</v>
      </c>
      <c r="DV59" s="225">
        <v>538.96746826171875</v>
      </c>
      <c r="DW59" s="225">
        <v>446.934326171875</v>
      </c>
      <c r="DX59" s="225">
        <v>533.6824951171875</v>
      </c>
      <c r="DY59" s="225">
        <v>605.9681396484375</v>
      </c>
      <c r="DZ59" s="225">
        <v>583.14886474609375</v>
      </c>
      <c r="EA59" s="225">
        <v>480.1376953125</v>
      </c>
      <c r="EB59" s="225">
        <v>518.70513916015625</v>
      </c>
      <c r="EC59" s="225">
        <v>480.63082885742188</v>
      </c>
      <c r="ED59" s="225">
        <v>497.47714233398438</v>
      </c>
      <c r="EE59" s="225">
        <v>461.733642578125</v>
      </c>
      <c r="EF59" s="225">
        <v>553.32373046875</v>
      </c>
      <c r="EG59" s="225">
        <v>451.21649169921875</v>
      </c>
      <c r="EH59" s="225">
        <v>539.8343505859375</v>
      </c>
      <c r="EI59" s="225">
        <v>447.23101806640625</v>
      </c>
      <c r="EJ59" s="225">
        <v>533.7611083984375</v>
      </c>
      <c r="EK59" s="225">
        <v>600.68896484375</v>
      </c>
      <c r="EL59" s="225">
        <v>579.54913330078125</v>
      </c>
      <c r="EM59" s="225">
        <v>479.37921142578125</v>
      </c>
      <c r="EN59" s="225">
        <v>518.479248046875</v>
      </c>
      <c r="EO59" s="225">
        <v>469.3917236328125</v>
      </c>
      <c r="EP59" s="225">
        <v>496.84628295898438</v>
      </c>
      <c r="EQ59" s="225">
        <v>461.59524536132813</v>
      </c>
      <c r="ER59" s="225">
        <v>552.92547607421875</v>
      </c>
      <c r="ES59" s="225">
        <v>451.00418090820313</v>
      </c>
      <c r="ET59" s="225">
        <v>540.80621337890625</v>
      </c>
      <c r="EU59" s="225">
        <v>444.8785400390625</v>
      </c>
      <c r="EV59" s="225">
        <v>533.7117919921875</v>
      </c>
      <c r="EW59" s="225">
        <v>591.0977783203125</v>
      </c>
      <c r="EX59" s="225">
        <v>581.53570556640625</v>
      </c>
      <c r="EY59" s="225">
        <v>478.60968017578125</v>
      </c>
      <c r="EZ59" s="225">
        <v>518.92730712890625</v>
      </c>
      <c r="FA59" s="225">
        <v>473.0062255859375</v>
      </c>
      <c r="FB59" s="225">
        <v>496.639892578125</v>
      </c>
      <c r="FC59" s="225">
        <v>461.76763916015625</v>
      </c>
      <c r="FD59" s="225">
        <v>551.5135498046875</v>
      </c>
      <c r="FE59" s="225">
        <v>450.93673706054688</v>
      </c>
      <c r="FF59" s="225">
        <v>541.49169921875</v>
      </c>
      <c r="FG59" s="225">
        <v>443.34619140625</v>
      </c>
      <c r="FH59" s="225">
        <v>534.515869140625</v>
      </c>
      <c r="FI59" s="225">
        <v>591.3837890625</v>
      </c>
      <c r="FJ59" s="225">
        <v>581.9444580078125</v>
      </c>
      <c r="FK59" s="225">
        <v>478.635986328125</v>
      </c>
      <c r="FL59" s="225">
        <v>519.1943359375</v>
      </c>
      <c r="FM59" s="225">
        <v>475.61767578125</v>
      </c>
      <c r="FN59" s="225">
        <v>495.83468627929688</v>
      </c>
      <c r="FO59" s="225">
        <v>461.49520874023438</v>
      </c>
      <c r="FP59" s="225">
        <v>549.97552490234375</v>
      </c>
      <c r="FQ59" s="225">
        <v>451.26828002929688</v>
      </c>
      <c r="FR59" s="225">
        <v>542.603515625</v>
      </c>
      <c r="FS59" s="225">
        <v>443.09661865234375</v>
      </c>
      <c r="FT59" s="225">
        <v>535.63739013671875</v>
      </c>
      <c r="FU59" s="225">
        <v>582.97882080078125</v>
      </c>
      <c r="FV59" s="225">
        <v>575.35662841796875</v>
      </c>
      <c r="FW59" s="225">
        <v>478.4244384765625</v>
      </c>
      <c r="FX59" s="225">
        <v>519.52337646484375</v>
      </c>
      <c r="FY59" s="225">
        <v>482.73675537109375</v>
      </c>
      <c r="FZ59" s="225">
        <v>493.63125610351563</v>
      </c>
      <c r="GA59" s="225">
        <v>461.37884521484375</v>
      </c>
      <c r="GB59" s="225">
        <v>533.46673583984375</v>
      </c>
      <c r="GC59" s="225">
        <v>533.91705322265625</v>
      </c>
      <c r="GD59" s="225">
        <v>530.66290283203125</v>
      </c>
      <c r="GE59" s="225">
        <v>530.64178466796875</v>
      </c>
      <c r="GF59" s="225">
        <v>531.5869140625</v>
      </c>
      <c r="GG59" s="225">
        <v>529.89404296875</v>
      </c>
      <c r="GH59" s="225">
        <v>530.03228759765625</v>
      </c>
      <c r="GI59" s="225">
        <v>529.0306396484375</v>
      </c>
      <c r="GJ59" s="225">
        <v>526.67083740234375</v>
      </c>
      <c r="GK59" s="225">
        <v>524.740234375</v>
      </c>
      <c r="GL59" s="225">
        <v>554.225341796875</v>
      </c>
      <c r="GM59" s="225">
        <v>451.429443359375</v>
      </c>
      <c r="GN59" s="225">
        <v>539.31695556640625</v>
      </c>
      <c r="GO59" s="225">
        <v>446.97869873046875</v>
      </c>
      <c r="GP59" s="225">
        <v>534.172119140625</v>
      </c>
      <c r="GQ59" s="225">
        <v>596.073486328125</v>
      </c>
      <c r="GR59" s="225">
        <v>580.46466064453125</v>
      </c>
      <c r="GS59" s="225">
        <v>479.8299560546875</v>
      </c>
      <c r="GT59" s="225">
        <v>518.75714111328125</v>
      </c>
      <c r="GU59" s="225">
        <v>475.67733764648438</v>
      </c>
      <c r="GV59" s="225">
        <v>496.7177734375</v>
      </c>
      <c r="GW59" s="225">
        <v>461.93777465820313</v>
      </c>
      <c r="GX59" s="225">
        <v>529.13427734375</v>
      </c>
      <c r="GY59" s="225">
        <v>529.13427734375</v>
      </c>
    </row>
    <row r="60" spans="1:207" x14ac:dyDescent="0.25">
      <c r="A60" s="226">
        <v>44470</v>
      </c>
      <c r="B60" s="225">
        <v>10</v>
      </c>
      <c r="C60" s="225">
        <v>2021</v>
      </c>
      <c r="D60" s="225">
        <v>539.73046875</v>
      </c>
      <c r="E60" s="225">
        <v>550.83697509765625</v>
      </c>
      <c r="F60" s="225">
        <v>560.29736328125</v>
      </c>
      <c r="G60" s="225">
        <v>566.75347900390625</v>
      </c>
      <c r="H60" s="225">
        <v>565.2847900390625</v>
      </c>
      <c r="I60" s="225">
        <v>535.31512451171875</v>
      </c>
      <c r="J60" s="225">
        <v>541.10601806640625</v>
      </c>
      <c r="K60" s="225">
        <v>555.75726318359375</v>
      </c>
      <c r="L60" s="225">
        <v>559.38775634765625</v>
      </c>
      <c r="M60" s="225">
        <v>563.45281982421875</v>
      </c>
      <c r="N60" s="225">
        <v>565.3492431640625</v>
      </c>
      <c r="O60" s="225">
        <v>536.6065673828125</v>
      </c>
      <c r="P60" s="225">
        <v>537.63043212890625</v>
      </c>
      <c r="Q60" s="225">
        <v>550.65704345703125</v>
      </c>
      <c r="R60" s="225">
        <v>558.2420654296875</v>
      </c>
      <c r="S60" s="225">
        <v>567.9915771484375</v>
      </c>
      <c r="T60" s="225">
        <v>565.13653564453125</v>
      </c>
      <c r="U60" s="225">
        <v>539.9893798828125</v>
      </c>
      <c r="V60" s="225">
        <v>536.4219970703125</v>
      </c>
      <c r="W60" s="225">
        <v>553.36810302734375</v>
      </c>
      <c r="X60" s="225">
        <v>560.01239013671875</v>
      </c>
      <c r="Y60" s="225">
        <v>562.50531005859375</v>
      </c>
      <c r="Z60" s="225">
        <v>568.5477294921875</v>
      </c>
      <c r="AA60" s="225">
        <v>543.76019287109375</v>
      </c>
      <c r="AB60" s="225">
        <v>538.30029296875</v>
      </c>
      <c r="AC60" s="225">
        <v>555.36260986328125</v>
      </c>
      <c r="AD60" s="225">
        <v>560.02667236328125</v>
      </c>
      <c r="AE60" s="225">
        <v>566.9122314453125</v>
      </c>
      <c r="AF60" s="225">
        <v>564.36517333984375</v>
      </c>
      <c r="AG60" s="225">
        <v>545.62652587890625</v>
      </c>
      <c r="AH60" s="225">
        <v>536.8897705078125</v>
      </c>
      <c r="AI60" s="225">
        <v>554.48272705078125</v>
      </c>
      <c r="AJ60" s="225">
        <v>558.45233154296875</v>
      </c>
      <c r="AK60" s="225">
        <v>562.2138671875</v>
      </c>
      <c r="AL60" s="225">
        <v>568.33221435546875</v>
      </c>
      <c r="AM60" s="225">
        <v>541.0140380859375</v>
      </c>
      <c r="AN60" s="225">
        <v>538.81201171875</v>
      </c>
      <c r="AO60" s="225">
        <v>555.1007080078125</v>
      </c>
      <c r="AP60" s="225">
        <v>558.0821533203125</v>
      </c>
      <c r="AQ60" s="225">
        <v>566.73193359375</v>
      </c>
      <c r="AR60" s="225">
        <v>565.34051513671875</v>
      </c>
      <c r="AS60" s="225">
        <v>540.35565185546875</v>
      </c>
      <c r="AT60" s="225">
        <v>538.7020263671875</v>
      </c>
      <c r="AU60" s="225">
        <v>554.22283935546875</v>
      </c>
      <c r="AV60" s="225">
        <v>556.7518310546875</v>
      </c>
      <c r="AW60" s="225">
        <v>560.01312255859375</v>
      </c>
      <c r="AX60" s="225">
        <v>566.472412109375</v>
      </c>
      <c r="AY60" s="225">
        <v>545.65399169921875</v>
      </c>
      <c r="AZ60" s="225">
        <v>536.4468994140625</v>
      </c>
      <c r="BA60" s="225">
        <v>553.28839111328125</v>
      </c>
      <c r="BB60" s="225">
        <v>554.935302734375</v>
      </c>
      <c r="BC60" s="225">
        <v>557.0927734375</v>
      </c>
      <c r="BD60" s="225">
        <v>565.4246826171875</v>
      </c>
      <c r="BE60" s="225">
        <v>544.6727294921875</v>
      </c>
      <c r="BF60" s="225">
        <v>536.0081787109375</v>
      </c>
      <c r="BG60" s="225">
        <v>553.50146484375</v>
      </c>
      <c r="BH60" s="225">
        <v>554.10943603515625</v>
      </c>
      <c r="BI60" s="225">
        <v>561.78521728515625</v>
      </c>
      <c r="BJ60" s="225">
        <v>565.6002197265625</v>
      </c>
      <c r="BK60" s="225">
        <v>545.05859375</v>
      </c>
      <c r="BL60" s="225">
        <v>577.4390869140625</v>
      </c>
      <c r="BM60" s="225">
        <v>463.32962036132813</v>
      </c>
      <c r="BN60" s="225">
        <v>559.6268310546875</v>
      </c>
      <c r="BO60" s="225">
        <v>466.04974365234375</v>
      </c>
      <c r="BP60" s="225">
        <v>546.9805908203125</v>
      </c>
      <c r="BQ60" s="225">
        <v>637.58984375</v>
      </c>
      <c r="BR60" s="225">
        <v>600.08001708984375</v>
      </c>
      <c r="BS60" s="225">
        <v>488.82421875</v>
      </c>
      <c r="BT60" s="225">
        <v>537.5670166015625</v>
      </c>
      <c r="BU60" s="225">
        <v>486.1593017578125</v>
      </c>
      <c r="BV60" s="225">
        <v>520.078857421875</v>
      </c>
      <c r="BW60" s="225">
        <v>479.12261962890625</v>
      </c>
      <c r="BX60" s="225">
        <v>575.97491455078125</v>
      </c>
      <c r="BY60" s="225">
        <v>463.00894165039063</v>
      </c>
      <c r="BZ60" s="225">
        <v>560.56304931640625</v>
      </c>
      <c r="CA60" s="225">
        <v>465.83633422851563</v>
      </c>
      <c r="CB60" s="225">
        <v>546.67340087890625</v>
      </c>
      <c r="CC60" s="225">
        <v>638.82708740234375</v>
      </c>
      <c r="CD60" s="225">
        <v>600.82659912109375</v>
      </c>
      <c r="CE60" s="225">
        <v>487.72991943359375</v>
      </c>
      <c r="CF60" s="225">
        <v>538.41619873046875</v>
      </c>
      <c r="CG60" s="225">
        <v>469.94039916992188</v>
      </c>
      <c r="CH60" s="225">
        <v>520.40362548828125</v>
      </c>
      <c r="CI60" s="225">
        <v>478.95571899414063</v>
      </c>
      <c r="CJ60" s="225">
        <v>574.965087890625</v>
      </c>
      <c r="CK60" s="225">
        <v>462.114501953125</v>
      </c>
      <c r="CL60" s="225">
        <v>564.25860595703125</v>
      </c>
      <c r="CM60" s="225">
        <v>461.33425903320313</v>
      </c>
      <c r="CN60" s="225">
        <v>547.29705810546875</v>
      </c>
      <c r="CO60" s="225">
        <v>631.0552978515625</v>
      </c>
      <c r="CP60" s="225">
        <v>602.0836181640625</v>
      </c>
      <c r="CQ60" s="225">
        <v>486.9720458984375</v>
      </c>
      <c r="CR60" s="225">
        <v>538.4344482421875</v>
      </c>
      <c r="CS60" s="225">
        <v>482.4769287109375</v>
      </c>
      <c r="CT60" s="225">
        <v>521.244873046875</v>
      </c>
      <c r="CU60" s="225">
        <v>477.90029907226563</v>
      </c>
      <c r="CV60" s="225">
        <v>574.380859375</v>
      </c>
      <c r="CW60" s="225">
        <v>461.7447509765625</v>
      </c>
      <c r="CX60" s="225">
        <v>564.00604248046875</v>
      </c>
      <c r="CY60" s="225">
        <v>462.5399169921875</v>
      </c>
      <c r="CZ60" s="225">
        <v>548.85211181640625</v>
      </c>
      <c r="DA60" s="225">
        <v>635.80743408203125</v>
      </c>
      <c r="DB60" s="225">
        <v>597.36297607421875</v>
      </c>
      <c r="DC60" s="225">
        <v>485.76785278320313</v>
      </c>
      <c r="DD60" s="225">
        <v>538.3773193359375</v>
      </c>
      <c r="DE60" s="225">
        <v>479.03268432617188</v>
      </c>
      <c r="DF60" s="225">
        <v>519.581787109375</v>
      </c>
      <c r="DG60" s="225">
        <v>477.65719604492188</v>
      </c>
      <c r="DH60" s="225">
        <v>573.973388671875</v>
      </c>
      <c r="DI60" s="225">
        <v>461.55401611328125</v>
      </c>
      <c r="DJ60" s="225">
        <v>566.52679443359375</v>
      </c>
      <c r="DK60" s="225">
        <v>457.81280517578125</v>
      </c>
      <c r="DL60" s="225">
        <v>547.82537841796875</v>
      </c>
      <c r="DM60" s="225">
        <v>634.9857177734375</v>
      </c>
      <c r="DN60" s="225">
        <v>602.01959228515625</v>
      </c>
      <c r="DO60" s="225">
        <v>485.56326293945313</v>
      </c>
      <c r="DP60" s="225">
        <v>538.869140625</v>
      </c>
      <c r="DQ60" s="225">
        <v>474.59927368164063</v>
      </c>
      <c r="DR60" s="225">
        <v>519.17376708984375</v>
      </c>
      <c r="DS60" s="225">
        <v>476.96652221679688</v>
      </c>
      <c r="DT60" s="225">
        <v>572.7078857421875</v>
      </c>
      <c r="DU60" s="225">
        <v>461.68539428710938</v>
      </c>
      <c r="DV60" s="225">
        <v>565.63330078125</v>
      </c>
      <c r="DW60" s="225">
        <v>458.182373046875</v>
      </c>
      <c r="DX60" s="225">
        <v>548.44354248046875</v>
      </c>
      <c r="DY60" s="225">
        <v>633.68487548828125</v>
      </c>
      <c r="DZ60" s="225">
        <v>601.03900146484375</v>
      </c>
      <c r="EA60" s="225">
        <v>485.52862548828125</v>
      </c>
      <c r="EB60" s="225">
        <v>538.4881591796875</v>
      </c>
      <c r="EC60" s="225">
        <v>486.68878173828125</v>
      </c>
      <c r="ED60" s="225">
        <v>517.84283447265625</v>
      </c>
      <c r="EE60" s="225">
        <v>477.32870483398438</v>
      </c>
      <c r="EF60" s="225">
        <v>572.0985107421875</v>
      </c>
      <c r="EG60" s="225">
        <v>461.20037841796875</v>
      </c>
      <c r="EH60" s="225">
        <v>566.685546875</v>
      </c>
      <c r="EI60" s="225">
        <v>458.38406372070313</v>
      </c>
      <c r="EJ60" s="225">
        <v>548.5333251953125</v>
      </c>
      <c r="EK60" s="225">
        <v>628.93218994140625</v>
      </c>
      <c r="EL60" s="225">
        <v>597.510498046875</v>
      </c>
      <c r="EM60" s="225">
        <v>484.6495361328125</v>
      </c>
      <c r="EN60" s="225">
        <v>538.81121826171875</v>
      </c>
      <c r="EO60" s="225">
        <v>475.9908447265625</v>
      </c>
      <c r="EP60" s="225">
        <v>517.14715576171875</v>
      </c>
      <c r="EQ60" s="225">
        <v>477.16165161132813</v>
      </c>
      <c r="ER60" s="225">
        <v>571.73040771484375</v>
      </c>
      <c r="ES60" s="225">
        <v>461.4459228515625</v>
      </c>
      <c r="ET60" s="225">
        <v>568.044921875</v>
      </c>
      <c r="EU60" s="225">
        <v>456.27716064453125</v>
      </c>
      <c r="EV60" s="225">
        <v>548.43414306640625</v>
      </c>
      <c r="EW60" s="225">
        <v>620.0941162109375</v>
      </c>
      <c r="EX60" s="225">
        <v>599.49639892578125</v>
      </c>
      <c r="EY60" s="225">
        <v>483.965087890625</v>
      </c>
      <c r="EZ60" s="225">
        <v>538.89520263671875</v>
      </c>
      <c r="FA60" s="225">
        <v>479.1416015625</v>
      </c>
      <c r="FB60" s="225">
        <v>517.0289306640625</v>
      </c>
      <c r="FC60" s="225">
        <v>477.4171142578125</v>
      </c>
      <c r="FD60" s="225">
        <v>570.39727783203125</v>
      </c>
      <c r="FE60" s="225">
        <v>460.88922119140625</v>
      </c>
      <c r="FF60" s="225">
        <v>568.759521484375</v>
      </c>
      <c r="FG60" s="225">
        <v>454.494873046875</v>
      </c>
      <c r="FH60" s="225">
        <v>549.3790283203125</v>
      </c>
      <c r="FI60" s="225">
        <v>620.56134033203125</v>
      </c>
      <c r="FJ60" s="225">
        <v>599.77484130859375</v>
      </c>
      <c r="FK60" s="225">
        <v>483.97076416015625</v>
      </c>
      <c r="FL60" s="225">
        <v>539.3876953125</v>
      </c>
      <c r="FM60" s="225">
        <v>481.63162231445313</v>
      </c>
      <c r="FN60" s="225">
        <v>516.46142578125</v>
      </c>
      <c r="FO60" s="225">
        <v>477.4564208984375</v>
      </c>
      <c r="FP60" s="225">
        <v>568.79949951171875</v>
      </c>
      <c r="FQ60" s="225">
        <v>460.63015747070313</v>
      </c>
      <c r="FR60" s="225">
        <v>570.45965576171875</v>
      </c>
      <c r="FS60" s="225">
        <v>454.60311889648438</v>
      </c>
      <c r="FT60" s="225">
        <v>550.64813232421875</v>
      </c>
      <c r="FU60" s="225">
        <v>612.69232177734375</v>
      </c>
      <c r="FV60" s="225">
        <v>593.14105224609375</v>
      </c>
      <c r="FW60" s="225">
        <v>483.49383544921875</v>
      </c>
      <c r="FX60" s="225">
        <v>539.98150634765625</v>
      </c>
      <c r="FY60" s="225">
        <v>488.4295654296875</v>
      </c>
      <c r="FZ60" s="225">
        <v>513.87896728515625</v>
      </c>
      <c r="GA60" s="225">
        <v>477.61392211914063</v>
      </c>
      <c r="GB60" s="225">
        <v>551.78729248046875</v>
      </c>
      <c r="GC60" s="225">
        <v>552.2984619140625</v>
      </c>
      <c r="GD60" s="225">
        <v>548.906982421875</v>
      </c>
      <c r="GE60" s="225">
        <v>548.79425048828125</v>
      </c>
      <c r="GF60" s="225">
        <v>550.11669921875</v>
      </c>
      <c r="GG60" s="225">
        <v>548.15374755859375</v>
      </c>
      <c r="GH60" s="225">
        <v>548.4974365234375</v>
      </c>
      <c r="GI60" s="225">
        <v>547.67431640625</v>
      </c>
      <c r="GJ60" s="225">
        <v>545.2352294921875</v>
      </c>
      <c r="GK60" s="225">
        <v>543.50689697265625</v>
      </c>
      <c r="GL60" s="225">
        <v>573.03948974609375</v>
      </c>
      <c r="GM60" s="225">
        <v>461.55465698242188</v>
      </c>
      <c r="GN60" s="225">
        <v>566.26251220703125</v>
      </c>
      <c r="GO60" s="225">
        <v>458.24069213867188</v>
      </c>
      <c r="GP60" s="225">
        <v>548.9521484375</v>
      </c>
      <c r="GQ60" s="225">
        <v>624.6666259765625</v>
      </c>
      <c r="GR60" s="225">
        <v>598.3861083984375</v>
      </c>
      <c r="GS60" s="225">
        <v>485.17184448242188</v>
      </c>
      <c r="GT60" s="225">
        <v>539.00689697265625</v>
      </c>
      <c r="GU60" s="225">
        <v>481.81805419921875</v>
      </c>
      <c r="GV60" s="225">
        <v>517.09197998046875</v>
      </c>
      <c r="GW60" s="225">
        <v>477.60504150390625</v>
      </c>
      <c r="GX60" s="225">
        <v>547.6201171875</v>
      </c>
      <c r="GY60" s="225">
        <v>547.6201171875</v>
      </c>
    </row>
    <row r="61" spans="1:207" x14ac:dyDescent="0.25">
      <c r="A61" s="226">
        <v>44501</v>
      </c>
      <c r="B61" s="225">
        <v>11</v>
      </c>
      <c r="C61" s="225">
        <v>2021</v>
      </c>
      <c r="D61" s="225">
        <v>551.16143798828125</v>
      </c>
      <c r="E61" s="225">
        <v>566.21710205078125</v>
      </c>
      <c r="F61" s="225">
        <v>575.07110595703125</v>
      </c>
      <c r="G61" s="225">
        <v>583.38665771484375</v>
      </c>
      <c r="H61" s="225">
        <v>579.966552734375</v>
      </c>
      <c r="I61" s="225">
        <v>546.19451904296875</v>
      </c>
      <c r="J61" s="225">
        <v>552.37335205078125</v>
      </c>
      <c r="K61" s="225">
        <v>571.36822509765625</v>
      </c>
      <c r="L61" s="225">
        <v>574.22308349609375</v>
      </c>
      <c r="M61" s="225">
        <v>579.9954833984375</v>
      </c>
      <c r="N61" s="225">
        <v>580.068359375</v>
      </c>
      <c r="O61" s="225">
        <v>547.90863037109375</v>
      </c>
      <c r="P61" s="225">
        <v>548.95501708984375</v>
      </c>
      <c r="Q61" s="225">
        <v>566.08917236328125</v>
      </c>
      <c r="R61" s="225">
        <v>572.995849609375</v>
      </c>
      <c r="S61" s="225">
        <v>585.2313232421875</v>
      </c>
      <c r="T61" s="225">
        <v>579.99310302734375</v>
      </c>
      <c r="U61" s="225">
        <v>551.2886962890625</v>
      </c>
      <c r="V61" s="225">
        <v>547.98382568359375</v>
      </c>
      <c r="W61" s="225">
        <v>569.1292724609375</v>
      </c>
      <c r="X61" s="225">
        <v>574.75732421875</v>
      </c>
      <c r="Y61" s="225">
        <v>579.37994384765625</v>
      </c>
      <c r="Z61" s="225">
        <v>583.612060546875</v>
      </c>
      <c r="AA61" s="225">
        <v>555.41650390625</v>
      </c>
      <c r="AB61" s="225">
        <v>550.2022705078125</v>
      </c>
      <c r="AC61" s="225">
        <v>571.14569091796875</v>
      </c>
      <c r="AD61" s="225">
        <v>574.72479248046875</v>
      </c>
      <c r="AE61" s="225">
        <v>584.1260986328125</v>
      </c>
      <c r="AF61" s="225">
        <v>579.15948486328125</v>
      </c>
      <c r="AG61" s="225">
        <v>557.3768310546875</v>
      </c>
      <c r="AH61" s="225">
        <v>548.60943603515625</v>
      </c>
      <c r="AI61" s="225">
        <v>570.1793212890625</v>
      </c>
      <c r="AJ61" s="225">
        <v>573.2655029296875</v>
      </c>
      <c r="AK61" s="225">
        <v>579.140869140625</v>
      </c>
      <c r="AL61" s="225">
        <v>583.3563232421875</v>
      </c>
      <c r="AM61" s="225">
        <v>552.48876953125</v>
      </c>
      <c r="AN61" s="225">
        <v>550.8050537109375</v>
      </c>
      <c r="AO61" s="225">
        <v>570.72216796875</v>
      </c>
      <c r="AP61" s="225">
        <v>572.899169921875</v>
      </c>
      <c r="AQ61" s="225">
        <v>583.98773193359375</v>
      </c>
      <c r="AR61" s="225">
        <v>580.51556396484375</v>
      </c>
      <c r="AS61" s="225">
        <v>551.84918212890625</v>
      </c>
      <c r="AT61" s="225">
        <v>550.95135498046875</v>
      </c>
      <c r="AU61" s="225">
        <v>570.02239990234375</v>
      </c>
      <c r="AV61" s="225">
        <v>571.55010986328125</v>
      </c>
      <c r="AW61" s="225">
        <v>577.00128173828125</v>
      </c>
      <c r="AX61" s="225">
        <v>581.85125732421875</v>
      </c>
      <c r="AY61" s="225">
        <v>557.70404052734375</v>
      </c>
      <c r="AZ61" s="225">
        <v>548.646240234375</v>
      </c>
      <c r="BA61" s="225">
        <v>569.1845703125</v>
      </c>
      <c r="BB61" s="225">
        <v>569.6138916015625</v>
      </c>
      <c r="BC61" s="225">
        <v>574.0802001953125</v>
      </c>
      <c r="BD61" s="225">
        <v>580.76025390625</v>
      </c>
      <c r="BE61" s="225">
        <v>556.619140625</v>
      </c>
      <c r="BF61" s="225">
        <v>548.70318603515625</v>
      </c>
      <c r="BG61" s="225">
        <v>569.28363037109375</v>
      </c>
      <c r="BH61" s="225">
        <v>568.8603515625</v>
      </c>
      <c r="BI61" s="225">
        <v>580.05029296875</v>
      </c>
      <c r="BJ61" s="225">
        <v>580.91387939453125</v>
      </c>
      <c r="BK61" s="225">
        <v>557.19073486328125</v>
      </c>
      <c r="BL61" s="225">
        <v>590.56842041015625</v>
      </c>
      <c r="BM61" s="225">
        <v>469.1956787109375</v>
      </c>
      <c r="BN61" s="225">
        <v>582.62261962890625</v>
      </c>
      <c r="BO61" s="225">
        <v>476.76336669921875</v>
      </c>
      <c r="BP61" s="225">
        <v>561.5770263671875</v>
      </c>
      <c r="BQ61" s="225">
        <v>654.049072265625</v>
      </c>
      <c r="BR61" s="225">
        <v>614.8553466796875</v>
      </c>
      <c r="BS61" s="225">
        <v>493.09646606445313</v>
      </c>
      <c r="BT61" s="225">
        <v>546.61993408203125</v>
      </c>
      <c r="BU61" s="225">
        <v>489.46127319335938</v>
      </c>
      <c r="BV61" s="225">
        <v>545.12921142578125</v>
      </c>
      <c r="BW61" s="225">
        <v>489.32025146484375</v>
      </c>
      <c r="BX61" s="225">
        <v>588.84661865234375</v>
      </c>
      <c r="BY61" s="225">
        <v>468.66998291015625</v>
      </c>
      <c r="BZ61" s="225">
        <v>583.61566162109375</v>
      </c>
      <c r="CA61" s="225">
        <v>476.50143432617188</v>
      </c>
      <c r="CB61" s="225">
        <v>561.2640380859375</v>
      </c>
      <c r="CC61" s="225">
        <v>655.08905029296875</v>
      </c>
      <c r="CD61" s="225">
        <v>615.1773681640625</v>
      </c>
      <c r="CE61" s="225">
        <v>492.234375</v>
      </c>
      <c r="CF61" s="225">
        <v>546.9010009765625</v>
      </c>
      <c r="CG61" s="225">
        <v>473.7747802734375</v>
      </c>
      <c r="CH61" s="225">
        <v>545.14373779296875</v>
      </c>
      <c r="CI61" s="225">
        <v>489.16403198242188</v>
      </c>
      <c r="CJ61" s="225">
        <v>587.64111328125</v>
      </c>
      <c r="CK61" s="225">
        <v>467.34344482421875</v>
      </c>
      <c r="CL61" s="225">
        <v>587.45794677734375</v>
      </c>
      <c r="CM61" s="225">
        <v>471.586181640625</v>
      </c>
      <c r="CN61" s="225">
        <v>561.95440673828125</v>
      </c>
      <c r="CO61" s="225">
        <v>646.65472412109375</v>
      </c>
      <c r="CP61" s="225">
        <v>616.67236328125</v>
      </c>
      <c r="CQ61" s="225">
        <v>491.27651977539063</v>
      </c>
      <c r="CR61" s="225">
        <v>546.84979248046875</v>
      </c>
      <c r="CS61" s="225">
        <v>486.01516723632813</v>
      </c>
      <c r="CT61" s="225">
        <v>546.39251708984375</v>
      </c>
      <c r="CU61" s="225">
        <v>487.88912963867188</v>
      </c>
      <c r="CV61" s="225">
        <v>586.9522705078125</v>
      </c>
      <c r="CW61" s="225">
        <v>466.9024658203125</v>
      </c>
      <c r="CX61" s="225">
        <v>587.71942138671875</v>
      </c>
      <c r="CY61" s="225">
        <v>472.69351196289063</v>
      </c>
      <c r="CZ61" s="225">
        <v>563.6737060546875</v>
      </c>
      <c r="DA61" s="225">
        <v>651.83978271484375</v>
      </c>
      <c r="DB61" s="225">
        <v>611.0694580078125</v>
      </c>
      <c r="DC61" s="225">
        <v>489.79269409179688</v>
      </c>
      <c r="DD61" s="225">
        <v>546.78125</v>
      </c>
      <c r="DE61" s="225">
        <v>482.58297729492188</v>
      </c>
      <c r="DF61" s="225">
        <v>545.49267578125</v>
      </c>
      <c r="DG61" s="225">
        <v>487.49411010742188</v>
      </c>
      <c r="DH61" s="225">
        <v>586.4398193359375</v>
      </c>
      <c r="DI61" s="225">
        <v>466.633056640625</v>
      </c>
      <c r="DJ61" s="225">
        <v>590.87603759765625</v>
      </c>
      <c r="DK61" s="225">
        <v>467.97549438476563</v>
      </c>
      <c r="DL61" s="225">
        <v>562.546875</v>
      </c>
      <c r="DM61" s="225">
        <v>650.59979248046875</v>
      </c>
      <c r="DN61" s="225">
        <v>616.08837890625</v>
      </c>
      <c r="DO61" s="225">
        <v>489.80484008789063</v>
      </c>
      <c r="DP61" s="225">
        <v>547.27923583984375</v>
      </c>
      <c r="DQ61" s="225">
        <v>478.58706665039063</v>
      </c>
      <c r="DR61" s="225">
        <v>545.2288818359375</v>
      </c>
      <c r="DS61" s="225">
        <v>486.783447265625</v>
      </c>
      <c r="DT61" s="225">
        <v>584.98968505859375</v>
      </c>
      <c r="DU61" s="225">
        <v>466.78369140625</v>
      </c>
      <c r="DV61" s="225">
        <v>589.47027587890625</v>
      </c>
      <c r="DW61" s="225">
        <v>468.21417236328125</v>
      </c>
      <c r="DX61" s="225">
        <v>563.27178955078125</v>
      </c>
      <c r="DY61" s="225">
        <v>649.37628173828125</v>
      </c>
      <c r="DZ61" s="225">
        <v>614.7530517578125</v>
      </c>
      <c r="EA61" s="225">
        <v>489.50665283203125</v>
      </c>
      <c r="EB61" s="225">
        <v>546.6878662109375</v>
      </c>
      <c r="EC61" s="225">
        <v>489.98458862304688</v>
      </c>
      <c r="ED61" s="225">
        <v>543.4801025390625</v>
      </c>
      <c r="EE61" s="225">
        <v>487.05938720703125</v>
      </c>
      <c r="EF61" s="225">
        <v>584.275634765625</v>
      </c>
      <c r="EG61" s="225">
        <v>466.07598876953125</v>
      </c>
      <c r="EH61" s="225">
        <v>590.10882568359375</v>
      </c>
      <c r="EI61" s="225">
        <v>468.44113159179688</v>
      </c>
      <c r="EJ61" s="225">
        <v>563.3599853515625</v>
      </c>
      <c r="EK61" s="225">
        <v>644.18792724609375</v>
      </c>
      <c r="EL61" s="225">
        <v>610.9730224609375</v>
      </c>
      <c r="EM61" s="225">
        <v>488.47604370117188</v>
      </c>
      <c r="EN61" s="225">
        <v>546.77435302734375</v>
      </c>
      <c r="EO61" s="225">
        <v>479.80105590820313</v>
      </c>
      <c r="EP61" s="225">
        <v>542.9971923828125</v>
      </c>
      <c r="EQ61" s="225">
        <v>486.94000244140625</v>
      </c>
      <c r="ER61" s="225">
        <v>583.79986572265625</v>
      </c>
      <c r="ES61" s="225">
        <v>466.49932861328125</v>
      </c>
      <c r="ET61" s="225">
        <v>591.89385986328125</v>
      </c>
      <c r="EU61" s="225">
        <v>466.045654296875</v>
      </c>
      <c r="EV61" s="225">
        <v>563.25787353515625</v>
      </c>
      <c r="EW61" s="225">
        <v>634.83868408203125</v>
      </c>
      <c r="EX61" s="225">
        <v>612.96923828125</v>
      </c>
      <c r="EY61" s="225">
        <v>487.91171264648438</v>
      </c>
      <c r="EZ61" s="225">
        <v>546.81658935546875</v>
      </c>
      <c r="FA61" s="225">
        <v>482.48455810546875</v>
      </c>
      <c r="FB61" s="225">
        <v>543.1031494140625</v>
      </c>
      <c r="FC61" s="225">
        <v>487.00238037109375</v>
      </c>
      <c r="FD61" s="225">
        <v>582.21038818359375</v>
      </c>
      <c r="FE61" s="225">
        <v>465.67022705078125</v>
      </c>
      <c r="FF61" s="225">
        <v>593.06036376953125</v>
      </c>
      <c r="FG61" s="225">
        <v>464.24212646484375</v>
      </c>
      <c r="FH61" s="225">
        <v>564.31768798828125</v>
      </c>
      <c r="FI61" s="225">
        <v>635.11102294921875</v>
      </c>
      <c r="FJ61" s="225">
        <v>613.07061767578125</v>
      </c>
      <c r="FK61" s="225">
        <v>487.86602783203125</v>
      </c>
      <c r="FL61" s="225">
        <v>547.02777099609375</v>
      </c>
      <c r="FM61" s="225">
        <v>485.0106201171875</v>
      </c>
      <c r="FN61" s="225">
        <v>542.64410400390625</v>
      </c>
      <c r="FO61" s="225">
        <v>486.95046997070313</v>
      </c>
      <c r="FP61" s="225">
        <v>580.3255615234375</v>
      </c>
      <c r="FQ61" s="225">
        <v>465.22341918945313</v>
      </c>
      <c r="FR61" s="225">
        <v>593.5313720703125</v>
      </c>
      <c r="FS61" s="225">
        <v>463.900390625</v>
      </c>
      <c r="FT61" s="225">
        <v>565.72528076171875</v>
      </c>
      <c r="FU61" s="225">
        <v>626.83026123046875</v>
      </c>
      <c r="FV61" s="225">
        <v>605.9490966796875</v>
      </c>
      <c r="FW61" s="225">
        <v>486.57464599609375</v>
      </c>
      <c r="FX61" s="225">
        <v>547.1158447265625</v>
      </c>
      <c r="FY61" s="225">
        <v>491.27944946289063</v>
      </c>
      <c r="FZ61" s="225">
        <v>540.79974365234375</v>
      </c>
      <c r="GA61" s="225">
        <v>487.0626220703125</v>
      </c>
      <c r="GB61" s="225">
        <v>565.85223388671875</v>
      </c>
      <c r="GC61" s="225">
        <v>566.236083984375</v>
      </c>
      <c r="GD61" s="225">
        <v>562.6766357421875</v>
      </c>
      <c r="GE61" s="225">
        <v>562.64654541015625</v>
      </c>
      <c r="GF61" s="225">
        <v>564.17999267578125</v>
      </c>
      <c r="GG61" s="225">
        <v>561.93389892578125</v>
      </c>
      <c r="GH61" s="225">
        <v>562.2713623046875</v>
      </c>
      <c r="GI61" s="225">
        <v>561.58917236328125</v>
      </c>
      <c r="GJ61" s="225">
        <v>559.0369873046875</v>
      </c>
      <c r="GK61" s="225">
        <v>557.22235107421875</v>
      </c>
      <c r="GL61" s="225">
        <v>585.35931396484375</v>
      </c>
      <c r="GM61" s="225">
        <v>466.60162353515625</v>
      </c>
      <c r="GN61" s="225">
        <v>589.862548828125</v>
      </c>
      <c r="GO61" s="225">
        <v>468.18206787109375</v>
      </c>
      <c r="GP61" s="225">
        <v>563.82403564453125</v>
      </c>
      <c r="GQ61" s="225">
        <v>639.68597412109375</v>
      </c>
      <c r="GR61" s="225">
        <v>611.93963623046875</v>
      </c>
      <c r="GS61" s="225">
        <v>489.08364868164063</v>
      </c>
      <c r="GT61" s="225">
        <v>546.92889404296875</v>
      </c>
      <c r="GU61" s="225">
        <v>485.19354248046875</v>
      </c>
      <c r="GV61" s="225">
        <v>543.1651611328125</v>
      </c>
      <c r="GW61" s="225">
        <v>487.30416870117188</v>
      </c>
      <c r="GX61" s="225">
        <v>561.46112060546875</v>
      </c>
      <c r="GY61" s="225">
        <v>561.4610595703125</v>
      </c>
    </row>
    <row r="62" spans="1:207" x14ac:dyDescent="0.25">
      <c r="A62" s="226">
        <v>44531</v>
      </c>
      <c r="B62" s="225">
        <v>12</v>
      </c>
      <c r="C62" s="225">
        <v>2021</v>
      </c>
      <c r="D62" s="225">
        <v>573.46417236328125</v>
      </c>
      <c r="E62" s="225">
        <v>587.8359375</v>
      </c>
      <c r="F62" s="225">
        <v>599.20440673828125</v>
      </c>
      <c r="G62" s="225">
        <v>610.62896728515625</v>
      </c>
      <c r="H62" s="225">
        <v>604.0164794921875</v>
      </c>
      <c r="I62" s="225">
        <v>563.1234130859375</v>
      </c>
      <c r="J62" s="225">
        <v>574.89825439453125</v>
      </c>
      <c r="K62" s="225">
        <v>592.1019287109375</v>
      </c>
      <c r="L62" s="225">
        <v>598.203125</v>
      </c>
      <c r="M62" s="225">
        <v>606.6688232421875</v>
      </c>
      <c r="N62" s="225">
        <v>603.43695068359375</v>
      </c>
      <c r="O62" s="225">
        <v>564.8634033203125</v>
      </c>
      <c r="P62" s="225">
        <v>570.7054443359375</v>
      </c>
      <c r="Q62" s="225">
        <v>586.61761474609375</v>
      </c>
      <c r="R62" s="225">
        <v>596.79937744140625</v>
      </c>
      <c r="S62" s="225">
        <v>611.36956787109375</v>
      </c>
      <c r="T62" s="225">
        <v>603.17388916015625</v>
      </c>
      <c r="U62" s="225">
        <v>568.3092041015625</v>
      </c>
      <c r="V62" s="225">
        <v>570.86846923828125</v>
      </c>
      <c r="W62" s="225">
        <v>589.86260986328125</v>
      </c>
      <c r="X62" s="225">
        <v>598.16864013671875</v>
      </c>
      <c r="Y62" s="225">
        <v>605.31011962890625</v>
      </c>
      <c r="Z62" s="225">
        <v>606.2236328125</v>
      </c>
      <c r="AA62" s="225">
        <v>572.35736083984375</v>
      </c>
      <c r="AB62" s="225">
        <v>572.39459228515625</v>
      </c>
      <c r="AC62" s="225">
        <v>591.04742431640625</v>
      </c>
      <c r="AD62" s="225">
        <v>597.61541748046875</v>
      </c>
      <c r="AE62" s="225">
        <v>609.62322998046875</v>
      </c>
      <c r="AF62" s="225">
        <v>601.6051025390625</v>
      </c>
      <c r="AG62" s="225">
        <v>574.11175537109375</v>
      </c>
      <c r="AH62" s="225">
        <v>570.62158203125</v>
      </c>
      <c r="AI62" s="225">
        <v>590.21795654296875</v>
      </c>
      <c r="AJ62" s="225">
        <v>596.10516357421875</v>
      </c>
      <c r="AK62" s="225">
        <v>605.217041015625</v>
      </c>
      <c r="AL62" s="225">
        <v>605.60260009765625</v>
      </c>
      <c r="AM62" s="225">
        <v>569.430908203125</v>
      </c>
      <c r="AN62" s="225">
        <v>573.5184326171875</v>
      </c>
      <c r="AO62" s="225">
        <v>590.339111328125</v>
      </c>
      <c r="AP62" s="225">
        <v>595.088134765625</v>
      </c>
      <c r="AQ62" s="225">
        <v>608.55767822265625</v>
      </c>
      <c r="AR62" s="225">
        <v>602.615966796875</v>
      </c>
      <c r="AS62" s="225">
        <v>569.2120361328125</v>
      </c>
      <c r="AT62" s="225">
        <v>572.95013427734375</v>
      </c>
      <c r="AU62" s="225">
        <v>590.1298828125</v>
      </c>
      <c r="AV62" s="225">
        <v>594.02374267578125</v>
      </c>
      <c r="AW62" s="225">
        <v>601.6104736328125</v>
      </c>
      <c r="AX62" s="225">
        <v>604.24700927734375</v>
      </c>
      <c r="AY62" s="225">
        <v>574.49163818359375</v>
      </c>
      <c r="AZ62" s="225">
        <v>570.13946533203125</v>
      </c>
      <c r="BA62" s="225">
        <v>588.56573486328125</v>
      </c>
      <c r="BB62" s="225">
        <v>591.92413330078125</v>
      </c>
      <c r="BC62" s="225">
        <v>598.32208251953125</v>
      </c>
      <c r="BD62" s="225">
        <v>602.4132080078125</v>
      </c>
      <c r="BE62" s="225">
        <v>573.828369140625</v>
      </c>
      <c r="BF62" s="225">
        <v>570.58172607421875</v>
      </c>
      <c r="BG62" s="225">
        <v>588.6160888671875</v>
      </c>
      <c r="BH62" s="225">
        <v>590.8201904296875</v>
      </c>
      <c r="BI62" s="225">
        <v>605.46905517578125</v>
      </c>
      <c r="BJ62" s="225">
        <v>602.51690673828125</v>
      </c>
      <c r="BK62" s="225">
        <v>574.3057861328125</v>
      </c>
      <c r="BL62" s="225">
        <v>617.36956787109375</v>
      </c>
      <c r="BM62" s="225">
        <v>494.83908081054688</v>
      </c>
      <c r="BN62" s="225">
        <v>610.57440185546875</v>
      </c>
      <c r="BO62" s="225">
        <v>486.24313354492188</v>
      </c>
      <c r="BP62" s="225">
        <v>579.74468994140625</v>
      </c>
      <c r="BQ62" s="225">
        <v>657.938720703125</v>
      </c>
      <c r="BR62" s="225">
        <v>642.51702880859375</v>
      </c>
      <c r="BS62" s="225">
        <v>502.60601806640625</v>
      </c>
      <c r="BT62" s="225">
        <v>566.92889404296875</v>
      </c>
      <c r="BU62" s="225">
        <v>494.53634643554688</v>
      </c>
      <c r="BV62" s="225">
        <v>579.67559814453125</v>
      </c>
      <c r="BW62" s="225">
        <v>505.1920166015625</v>
      </c>
      <c r="BX62" s="225">
        <v>615.01849365234375</v>
      </c>
      <c r="BY62" s="225">
        <v>494.02365112304688</v>
      </c>
      <c r="BZ62" s="225">
        <v>611.39971923828125</v>
      </c>
      <c r="CA62" s="225">
        <v>485.90908813476563</v>
      </c>
      <c r="CB62" s="225">
        <v>579.684326171875</v>
      </c>
      <c r="CC62" s="225">
        <v>658.75225830078125</v>
      </c>
      <c r="CD62" s="225">
        <v>642.78729248046875</v>
      </c>
      <c r="CE62" s="225">
        <v>501.75057983398438</v>
      </c>
      <c r="CF62" s="225">
        <v>567.80621337890625</v>
      </c>
      <c r="CG62" s="225">
        <v>478.13870239257813</v>
      </c>
      <c r="CH62" s="225">
        <v>579.6090087890625</v>
      </c>
      <c r="CI62" s="225">
        <v>504.89602661132813</v>
      </c>
      <c r="CJ62" s="225">
        <v>613.3773193359375</v>
      </c>
      <c r="CK62" s="225">
        <v>492.53790283203125</v>
      </c>
      <c r="CL62" s="225">
        <v>615.50201416015625</v>
      </c>
      <c r="CM62" s="225">
        <v>481.235595703125</v>
      </c>
      <c r="CN62" s="225">
        <v>580.535888671875</v>
      </c>
      <c r="CO62" s="225">
        <v>650.1473388671875</v>
      </c>
      <c r="CP62" s="225">
        <v>644.36187744140625</v>
      </c>
      <c r="CQ62" s="225">
        <v>500.60647583007813</v>
      </c>
      <c r="CR62" s="225">
        <v>567.9561767578125</v>
      </c>
      <c r="CS62" s="225">
        <v>491.61846923828125</v>
      </c>
      <c r="CT62" s="225">
        <v>580.33135986328125</v>
      </c>
      <c r="CU62" s="225">
        <v>503.6138916015625</v>
      </c>
      <c r="CV62" s="225">
        <v>612.44866943359375</v>
      </c>
      <c r="CW62" s="225">
        <v>492.0611572265625</v>
      </c>
      <c r="CX62" s="225">
        <v>615.29534912109375</v>
      </c>
      <c r="CY62" s="225">
        <v>482.28970336914063</v>
      </c>
      <c r="CZ62" s="225">
        <v>582.56109619140625</v>
      </c>
      <c r="DA62" s="225">
        <v>655.4248046875</v>
      </c>
      <c r="DB62" s="225">
        <v>640.27105712890625</v>
      </c>
      <c r="DC62" s="225">
        <v>499.0340576171875</v>
      </c>
      <c r="DD62" s="225">
        <v>567.89044189453125</v>
      </c>
      <c r="DE62" s="225">
        <v>488.02279663085938</v>
      </c>
      <c r="DF62" s="225">
        <v>578.52716064453125</v>
      </c>
      <c r="DG62" s="225">
        <v>502.96258544921875</v>
      </c>
      <c r="DH62" s="225">
        <v>611.76611328125</v>
      </c>
      <c r="DI62" s="225">
        <v>491.9246826171875</v>
      </c>
      <c r="DJ62" s="225">
        <v>618.3951416015625</v>
      </c>
      <c r="DK62" s="225">
        <v>477.64276123046875</v>
      </c>
      <c r="DL62" s="225">
        <v>581.4384765625</v>
      </c>
      <c r="DM62" s="225">
        <v>653.90863037109375</v>
      </c>
      <c r="DN62" s="225">
        <v>644.2003173828125</v>
      </c>
      <c r="DO62" s="225">
        <v>498.965087890625</v>
      </c>
      <c r="DP62" s="225">
        <v>568.5953369140625</v>
      </c>
      <c r="DQ62" s="225">
        <v>483.539794921875</v>
      </c>
      <c r="DR62" s="225">
        <v>577.52496337890625</v>
      </c>
      <c r="DS62" s="225">
        <v>502.59170532226563</v>
      </c>
      <c r="DT62" s="225">
        <v>609.916748046875</v>
      </c>
      <c r="DU62" s="225">
        <v>491.92587280273438</v>
      </c>
      <c r="DV62" s="225">
        <v>617.00726318359375</v>
      </c>
      <c r="DW62" s="225">
        <v>477.93902587890625</v>
      </c>
      <c r="DX62" s="225">
        <v>582.28411865234375</v>
      </c>
      <c r="DY62" s="225">
        <v>652.72113037109375</v>
      </c>
      <c r="DZ62" s="225">
        <v>643.5872802734375</v>
      </c>
      <c r="EA62" s="225">
        <v>498.62847900390625</v>
      </c>
      <c r="EB62" s="225">
        <v>567.8995361328125</v>
      </c>
      <c r="EC62" s="225">
        <v>496.02450561523438</v>
      </c>
      <c r="ED62" s="225">
        <v>575.4521484375</v>
      </c>
      <c r="EE62" s="225">
        <v>502.48583984375</v>
      </c>
      <c r="EF62" s="225">
        <v>609.00537109375</v>
      </c>
      <c r="EG62" s="225">
        <v>490.98538208007813</v>
      </c>
      <c r="EH62" s="225">
        <v>617.84368896484375</v>
      </c>
      <c r="EI62" s="225">
        <v>478.1336669921875</v>
      </c>
      <c r="EJ62" s="225">
        <v>582.2908935546875</v>
      </c>
      <c r="EK62" s="225">
        <v>647.39447021484375</v>
      </c>
      <c r="EL62" s="225">
        <v>640.78106689453125</v>
      </c>
      <c r="EM62" s="225">
        <v>497.60137939453125</v>
      </c>
      <c r="EN62" s="225">
        <v>568.354248046875</v>
      </c>
      <c r="EO62" s="225">
        <v>485.02850341796875</v>
      </c>
      <c r="EP62" s="225">
        <v>574.8624267578125</v>
      </c>
      <c r="EQ62" s="225">
        <v>502.39791870117188</v>
      </c>
      <c r="ER62" s="225">
        <v>608.39813232421875</v>
      </c>
      <c r="ES62" s="225">
        <v>491.7335205078125</v>
      </c>
      <c r="ET62" s="225">
        <v>619.49749755859375</v>
      </c>
      <c r="EU62" s="225">
        <v>475.93338012695313</v>
      </c>
      <c r="EV62" s="225">
        <v>582.3338623046875</v>
      </c>
      <c r="EW62" s="225">
        <v>637.8367919921875</v>
      </c>
      <c r="EX62" s="225">
        <v>642.67877197265625</v>
      </c>
      <c r="EY62" s="225">
        <v>496.98614501953125</v>
      </c>
      <c r="EZ62" s="225">
        <v>568.3665771484375</v>
      </c>
      <c r="FA62" s="225">
        <v>488.203857421875</v>
      </c>
      <c r="FB62" s="225">
        <v>574.64324951171875</v>
      </c>
      <c r="FC62" s="225">
        <v>502.20986938476563</v>
      </c>
      <c r="FD62" s="225">
        <v>606.41021728515625</v>
      </c>
      <c r="FE62" s="225">
        <v>490.65634155273438</v>
      </c>
      <c r="FF62" s="225">
        <v>620.2542724609375</v>
      </c>
      <c r="FG62" s="225">
        <v>474.19610595703125</v>
      </c>
      <c r="FH62" s="225">
        <v>583.4862060546875</v>
      </c>
      <c r="FI62" s="225">
        <v>637.98602294921875</v>
      </c>
      <c r="FJ62" s="225">
        <v>642.75067138671875</v>
      </c>
      <c r="FK62" s="225">
        <v>496.83779907226563</v>
      </c>
      <c r="FL62" s="225">
        <v>568.84869384765625</v>
      </c>
      <c r="FM62" s="225">
        <v>490.96932983398438</v>
      </c>
      <c r="FN62" s="225">
        <v>573.604248046875</v>
      </c>
      <c r="FO62" s="225">
        <v>502.0208740234375</v>
      </c>
      <c r="FP62" s="225">
        <v>603.9820556640625</v>
      </c>
      <c r="FQ62" s="225">
        <v>489.91293334960938</v>
      </c>
      <c r="FR62" s="225">
        <v>621.57977294921875</v>
      </c>
      <c r="FS62" s="225">
        <v>474.08798217773438</v>
      </c>
      <c r="FT62" s="225">
        <v>585.06829833984375</v>
      </c>
      <c r="FU62" s="225">
        <v>629.60821533203125</v>
      </c>
      <c r="FV62" s="225">
        <v>637.1282958984375</v>
      </c>
      <c r="FW62" s="225">
        <v>495.35101318359375</v>
      </c>
      <c r="FX62" s="225">
        <v>569.23974609375</v>
      </c>
      <c r="FY62" s="225">
        <v>497.87164306640625</v>
      </c>
      <c r="FZ62" s="225">
        <v>572.4344482421875</v>
      </c>
      <c r="GA62" s="225">
        <v>501.85195922851563</v>
      </c>
      <c r="GB62" s="225">
        <v>588.8946533203125</v>
      </c>
      <c r="GC62" s="225">
        <v>588.6776123046875</v>
      </c>
      <c r="GD62" s="225">
        <v>584.580810546875</v>
      </c>
      <c r="GE62" s="225">
        <v>584.78228759765625</v>
      </c>
      <c r="GF62" s="225">
        <v>585.58123779296875</v>
      </c>
      <c r="GG62" s="225">
        <v>583.1768798828125</v>
      </c>
      <c r="GH62" s="225">
        <v>583.58270263671875</v>
      </c>
      <c r="GI62" s="225">
        <v>582.72491455078125</v>
      </c>
      <c r="GJ62" s="225">
        <v>579.57427978515625</v>
      </c>
      <c r="GK62" s="225">
        <v>578.02886962890625</v>
      </c>
      <c r="GL62" s="225">
        <v>610.45025634765625</v>
      </c>
      <c r="GM62" s="225">
        <v>491.69778442382813</v>
      </c>
      <c r="GN62" s="225">
        <v>617.5546875</v>
      </c>
      <c r="GO62" s="225">
        <v>477.98757934570313</v>
      </c>
      <c r="GP62" s="225">
        <v>582.84381103515625</v>
      </c>
      <c r="GQ62" s="225">
        <v>642.807861328125</v>
      </c>
      <c r="GR62" s="225">
        <v>641.4180908203125</v>
      </c>
      <c r="GS62" s="225">
        <v>498.20263671875</v>
      </c>
      <c r="GT62" s="225">
        <v>568.4461669921875</v>
      </c>
      <c r="GU62" s="225">
        <v>490.982666015625</v>
      </c>
      <c r="GV62" s="225">
        <v>575.228271484375</v>
      </c>
      <c r="GW62" s="225">
        <v>502.60379028320313</v>
      </c>
      <c r="GX62" s="225">
        <v>582.83331298828125</v>
      </c>
      <c r="GY62" s="225">
        <v>582.833251953125</v>
      </c>
    </row>
    <row r="63" spans="1:207" x14ac:dyDescent="0.25">
      <c r="A63" s="226">
        <v>44562</v>
      </c>
      <c r="B63" s="225">
        <v>1</v>
      </c>
      <c r="C63" s="225">
        <v>2022</v>
      </c>
      <c r="D63" s="225">
        <v>596.66717529296875</v>
      </c>
      <c r="E63" s="225">
        <v>611.266357421875</v>
      </c>
      <c r="F63" s="225">
        <v>624.49822998046875</v>
      </c>
      <c r="G63" s="225">
        <v>632.02252197265625</v>
      </c>
      <c r="H63" s="225">
        <v>628.2794189453125</v>
      </c>
      <c r="I63" s="225">
        <v>583.688720703125</v>
      </c>
      <c r="J63" s="225">
        <v>598.2806396484375</v>
      </c>
      <c r="K63" s="225">
        <v>615.36590576171875</v>
      </c>
      <c r="L63" s="225">
        <v>623.0709228515625</v>
      </c>
      <c r="M63" s="225">
        <v>627.79180908203125</v>
      </c>
      <c r="N63" s="225">
        <v>627.61505126953125</v>
      </c>
      <c r="O63" s="225">
        <v>585.59478759765625</v>
      </c>
      <c r="P63" s="225">
        <v>593.224609375</v>
      </c>
      <c r="Q63" s="225">
        <v>609.36859130859375</v>
      </c>
      <c r="R63" s="225">
        <v>621.30401611328125</v>
      </c>
      <c r="S63" s="225">
        <v>632.75927734375</v>
      </c>
      <c r="T63" s="225">
        <v>627.72943115234375</v>
      </c>
      <c r="U63" s="225">
        <v>589.012939453125</v>
      </c>
      <c r="V63" s="225">
        <v>593.20550537109375</v>
      </c>
      <c r="W63" s="225">
        <v>612.6236572265625</v>
      </c>
      <c r="X63" s="225">
        <v>622.50042724609375</v>
      </c>
      <c r="Y63" s="225">
        <v>626.29296875</v>
      </c>
      <c r="Z63" s="225">
        <v>630.7799072265625</v>
      </c>
      <c r="AA63" s="225">
        <v>592.92388916015625</v>
      </c>
      <c r="AB63" s="225">
        <v>595.65802001953125</v>
      </c>
      <c r="AC63" s="225">
        <v>613.76953125</v>
      </c>
      <c r="AD63" s="225">
        <v>621.45367431640625</v>
      </c>
      <c r="AE63" s="225">
        <v>630.84716796875</v>
      </c>
      <c r="AF63" s="225">
        <v>625.73797607421875</v>
      </c>
      <c r="AG63" s="225">
        <v>594.90625</v>
      </c>
      <c r="AH63" s="225">
        <v>593.1737060546875</v>
      </c>
      <c r="AI63" s="225">
        <v>612.851318359375</v>
      </c>
      <c r="AJ63" s="225">
        <v>619.79998779296875</v>
      </c>
      <c r="AK63" s="225">
        <v>626.2376708984375</v>
      </c>
      <c r="AL63" s="225">
        <v>629.87725830078125</v>
      </c>
      <c r="AM63" s="225">
        <v>589.98284912109375</v>
      </c>
      <c r="AN63" s="225">
        <v>596.1248779296875</v>
      </c>
      <c r="AO63" s="225">
        <v>612.8544921875</v>
      </c>
      <c r="AP63" s="225">
        <v>618.4833984375</v>
      </c>
      <c r="AQ63" s="225">
        <v>629.6829833984375</v>
      </c>
      <c r="AR63" s="225">
        <v>627.33990478515625</v>
      </c>
      <c r="AS63" s="225">
        <v>589.966552734375</v>
      </c>
      <c r="AT63" s="225">
        <v>595.5126953125</v>
      </c>
      <c r="AU63" s="225">
        <v>612.498291015625</v>
      </c>
      <c r="AV63" s="225">
        <v>616.94476318359375</v>
      </c>
      <c r="AW63" s="225">
        <v>622.141357421875</v>
      </c>
      <c r="AX63" s="225">
        <v>629.4678955078125</v>
      </c>
      <c r="AY63" s="225">
        <v>595.35784912109375</v>
      </c>
      <c r="AZ63" s="225">
        <v>592.65643310546875</v>
      </c>
      <c r="BA63" s="225">
        <v>610.64520263671875</v>
      </c>
      <c r="BB63" s="225">
        <v>614.57281494140625</v>
      </c>
      <c r="BC63" s="225">
        <v>618.80731201171875</v>
      </c>
      <c r="BD63" s="225">
        <v>627.8575439453125</v>
      </c>
      <c r="BE63" s="225">
        <v>594.456298828125</v>
      </c>
      <c r="BF63" s="225">
        <v>592.89385986328125</v>
      </c>
      <c r="BG63" s="225">
        <v>610.33837890625</v>
      </c>
      <c r="BH63" s="225">
        <v>612.9425048828125</v>
      </c>
      <c r="BI63" s="225">
        <v>626.30816650390625</v>
      </c>
      <c r="BJ63" s="225">
        <v>627.07525634765625</v>
      </c>
      <c r="BK63" s="225">
        <v>595.06158447265625</v>
      </c>
      <c r="BL63" s="225">
        <v>646.9058837890625</v>
      </c>
      <c r="BM63" s="225">
        <v>503.99154663085938</v>
      </c>
      <c r="BN63" s="225">
        <v>626.26019287109375</v>
      </c>
      <c r="BO63" s="225">
        <v>495.7764892578125</v>
      </c>
      <c r="BP63" s="225">
        <v>598.97052001953125</v>
      </c>
      <c r="BQ63" s="225">
        <v>683.61474609375</v>
      </c>
      <c r="BR63" s="225">
        <v>660.63238525390625</v>
      </c>
      <c r="BS63" s="225">
        <v>539.4801025390625</v>
      </c>
      <c r="BT63" s="225">
        <v>589.21826171875</v>
      </c>
      <c r="BU63" s="225">
        <v>498.5897216796875</v>
      </c>
      <c r="BV63" s="225">
        <v>612.30889892578125</v>
      </c>
      <c r="BW63" s="225">
        <v>526.1376953125</v>
      </c>
      <c r="BX63" s="225">
        <v>644.77197265625</v>
      </c>
      <c r="BY63" s="225">
        <v>502.90408325195313</v>
      </c>
      <c r="BZ63" s="225">
        <v>627.14215087890625</v>
      </c>
      <c r="CA63" s="225">
        <v>495.6004638671875</v>
      </c>
      <c r="CB63" s="225">
        <v>598.84478759765625</v>
      </c>
      <c r="CC63" s="225">
        <v>684.4798583984375</v>
      </c>
      <c r="CD63" s="225">
        <v>661.1536865234375</v>
      </c>
      <c r="CE63" s="225">
        <v>538.28338623046875</v>
      </c>
      <c r="CF63" s="225">
        <v>590.9053955078125</v>
      </c>
      <c r="CG63" s="225">
        <v>481.953857421875</v>
      </c>
      <c r="CH63" s="225">
        <v>612.7373046875</v>
      </c>
      <c r="CI63" s="225">
        <v>526.08978271484375</v>
      </c>
      <c r="CJ63" s="225">
        <v>643.2684326171875</v>
      </c>
      <c r="CK63" s="225">
        <v>501.45382690429688</v>
      </c>
      <c r="CL63" s="225">
        <v>630.9664306640625</v>
      </c>
      <c r="CM63" s="225">
        <v>490.12454223632813</v>
      </c>
      <c r="CN63" s="225">
        <v>599.78271484375</v>
      </c>
      <c r="CO63" s="225">
        <v>676.3966064453125</v>
      </c>
      <c r="CP63" s="225">
        <v>662.79876708984375</v>
      </c>
      <c r="CQ63" s="225">
        <v>537.52557373046875</v>
      </c>
      <c r="CR63" s="225">
        <v>591.202880859375</v>
      </c>
      <c r="CS63" s="225">
        <v>495.48016357421875</v>
      </c>
      <c r="CT63" s="225">
        <v>613.653564453125</v>
      </c>
      <c r="CU63" s="225">
        <v>525.1002197265625</v>
      </c>
      <c r="CV63" s="225">
        <v>642.25531005859375</v>
      </c>
      <c r="CW63" s="225">
        <v>500.91134643554688</v>
      </c>
      <c r="CX63" s="225">
        <v>630.693603515625</v>
      </c>
      <c r="CY63" s="225">
        <v>491.60308837890625</v>
      </c>
      <c r="CZ63" s="225">
        <v>601.88134765625</v>
      </c>
      <c r="DA63" s="225">
        <v>681.44561767578125</v>
      </c>
      <c r="DB63" s="225">
        <v>658.1024169921875</v>
      </c>
      <c r="DC63" s="225">
        <v>536.08758544921875</v>
      </c>
      <c r="DD63" s="225">
        <v>591.101806640625</v>
      </c>
      <c r="DE63" s="225">
        <v>491.81698608398438</v>
      </c>
      <c r="DF63" s="225">
        <v>611.6690673828125</v>
      </c>
      <c r="DG63" s="225">
        <v>524.34002685546875</v>
      </c>
      <c r="DH63" s="225">
        <v>641.85394287109375</v>
      </c>
      <c r="DI63" s="225">
        <v>501.02667236328125</v>
      </c>
      <c r="DJ63" s="225">
        <v>633.7183837890625</v>
      </c>
      <c r="DK63" s="225">
        <v>486.30258178710938</v>
      </c>
      <c r="DL63" s="225">
        <v>600.721923828125</v>
      </c>
      <c r="DM63" s="225">
        <v>679.98089599609375</v>
      </c>
      <c r="DN63" s="225">
        <v>662.74957275390625</v>
      </c>
      <c r="DO63" s="225">
        <v>536.0325927734375</v>
      </c>
      <c r="DP63" s="225">
        <v>592.100830078125</v>
      </c>
      <c r="DQ63" s="225">
        <v>487.44839477539063</v>
      </c>
      <c r="DR63" s="225">
        <v>610.14825439453125</v>
      </c>
      <c r="DS63" s="225">
        <v>523.94171142578125</v>
      </c>
      <c r="DT63" s="225">
        <v>639.85565185546875</v>
      </c>
      <c r="DU63" s="225">
        <v>500.91961669921875</v>
      </c>
      <c r="DV63" s="225">
        <v>632.34515380859375</v>
      </c>
      <c r="DW63" s="225">
        <v>486.79153442382813</v>
      </c>
      <c r="DX63" s="225">
        <v>601.40234375</v>
      </c>
      <c r="DY63" s="225">
        <v>678.79620361328125</v>
      </c>
      <c r="DZ63" s="225">
        <v>661.97052001953125</v>
      </c>
      <c r="EA63" s="225">
        <v>535.8211669921875</v>
      </c>
      <c r="EB63" s="225">
        <v>591.04443359375</v>
      </c>
      <c r="EC63" s="225">
        <v>499.85720825195313</v>
      </c>
      <c r="ED63" s="225">
        <v>608.11029052734375</v>
      </c>
      <c r="EE63" s="225">
        <v>524.14849853515625</v>
      </c>
      <c r="EF63" s="225">
        <v>638.877197265625</v>
      </c>
      <c r="EG63" s="225">
        <v>499.86941528320313</v>
      </c>
      <c r="EH63" s="225">
        <v>633.10479736328125</v>
      </c>
      <c r="EI63" s="225">
        <v>487.285888671875</v>
      </c>
      <c r="EJ63" s="225">
        <v>601.5775146484375</v>
      </c>
      <c r="EK63" s="225">
        <v>673.84173583984375</v>
      </c>
      <c r="EL63" s="225">
        <v>658.6004638671875</v>
      </c>
      <c r="EM63" s="225">
        <v>534.647705078125</v>
      </c>
      <c r="EN63" s="225">
        <v>592.30633544921875</v>
      </c>
      <c r="EO63" s="225">
        <v>488.80984497070313</v>
      </c>
      <c r="EP63" s="225">
        <v>607.8486328125</v>
      </c>
      <c r="EQ63" s="225">
        <v>523.962646484375</v>
      </c>
      <c r="ER63" s="225">
        <v>638.374267578125</v>
      </c>
      <c r="ES63" s="225">
        <v>500.81304931640625</v>
      </c>
      <c r="ET63" s="225">
        <v>634.54974365234375</v>
      </c>
      <c r="EU63" s="225">
        <v>484.52777099609375</v>
      </c>
      <c r="EV63" s="225">
        <v>601.43182373046875</v>
      </c>
      <c r="EW63" s="225">
        <v>664.83740234375</v>
      </c>
      <c r="EX63" s="225">
        <v>660.76446533203125</v>
      </c>
      <c r="EY63" s="225">
        <v>533.9287109375</v>
      </c>
      <c r="EZ63" s="225">
        <v>592.1212158203125</v>
      </c>
      <c r="FA63" s="225">
        <v>491.86541748046875</v>
      </c>
      <c r="FB63" s="225">
        <v>607.64190673828125</v>
      </c>
      <c r="FC63" s="225">
        <v>523.74249267578125</v>
      </c>
      <c r="FD63" s="225">
        <v>636.46923828125</v>
      </c>
      <c r="FE63" s="225">
        <v>499.6265869140625</v>
      </c>
      <c r="FF63" s="225">
        <v>635.31842041015625</v>
      </c>
      <c r="FG63" s="225">
        <v>482.7049560546875</v>
      </c>
      <c r="FH63" s="225">
        <v>602.8026123046875</v>
      </c>
      <c r="FI63" s="225">
        <v>665.0416259765625</v>
      </c>
      <c r="FJ63" s="225">
        <v>660.93438720703125</v>
      </c>
      <c r="FK63" s="225">
        <v>533.93695068359375</v>
      </c>
      <c r="FL63" s="225">
        <v>592.9434814453125</v>
      </c>
      <c r="FM63" s="225">
        <v>494.59304809570313</v>
      </c>
      <c r="FN63" s="225">
        <v>605.8985595703125</v>
      </c>
      <c r="FO63" s="225">
        <v>523.98681640625</v>
      </c>
      <c r="FP63" s="225">
        <v>633.84930419921875</v>
      </c>
      <c r="FQ63" s="225">
        <v>498.61160278320313</v>
      </c>
      <c r="FR63" s="225">
        <v>636.395751953125</v>
      </c>
      <c r="FS63" s="225">
        <v>482.45449829101563</v>
      </c>
      <c r="FT63" s="225">
        <v>604.52899169921875</v>
      </c>
      <c r="FU63" s="225">
        <v>657.09906005859375</v>
      </c>
      <c r="FV63" s="225">
        <v>654.31884765625</v>
      </c>
      <c r="FW63" s="225">
        <v>533.1131591796875</v>
      </c>
      <c r="FX63" s="225">
        <v>593.7308349609375</v>
      </c>
      <c r="FY63" s="225">
        <v>501.53237915039063</v>
      </c>
      <c r="FZ63" s="225">
        <v>605.34033203125</v>
      </c>
      <c r="GA63" s="225">
        <v>524.055419921875</v>
      </c>
      <c r="GB63" s="225">
        <v>612.23675537109375</v>
      </c>
      <c r="GC63" s="225">
        <v>611.97418212890625</v>
      </c>
      <c r="GD63" s="225">
        <v>607.4437255859375</v>
      </c>
      <c r="GE63" s="225">
        <v>607.45526123046875</v>
      </c>
      <c r="GF63" s="225">
        <v>608.58172607421875</v>
      </c>
      <c r="GG63" s="225">
        <v>605.79425048828125</v>
      </c>
      <c r="GH63" s="225">
        <v>606.18255615234375</v>
      </c>
      <c r="GI63" s="225">
        <v>605.22772216796875</v>
      </c>
      <c r="GJ63" s="225">
        <v>601.89227294921875</v>
      </c>
      <c r="GK63" s="225">
        <v>600.1060791015625</v>
      </c>
      <c r="GL63" s="225">
        <v>640.3369140625</v>
      </c>
      <c r="GM63" s="225">
        <v>500.62600708007813</v>
      </c>
      <c r="GN63" s="225">
        <v>632.79949951171875</v>
      </c>
      <c r="GO63" s="225">
        <v>486.81185913085938</v>
      </c>
      <c r="GP63" s="225">
        <v>602.1341552734375</v>
      </c>
      <c r="GQ63" s="225">
        <v>669.521728515625</v>
      </c>
      <c r="GR63" s="225">
        <v>659.37835693359375</v>
      </c>
      <c r="GS63" s="225">
        <v>535.319580078125</v>
      </c>
      <c r="GT63" s="225">
        <v>592.1842041015625</v>
      </c>
      <c r="GU63" s="225">
        <v>494.7215576171875</v>
      </c>
      <c r="GV63" s="225">
        <v>608.0482177734375</v>
      </c>
      <c r="GW63" s="225">
        <v>524.29119873046875</v>
      </c>
      <c r="GX63" s="225">
        <v>605.43438720703125</v>
      </c>
      <c r="GY63" s="225">
        <v>605.434326171875</v>
      </c>
    </row>
    <row r="64" spans="1:207" x14ac:dyDescent="0.25">
      <c r="A64" s="226">
        <v>44593</v>
      </c>
      <c r="B64" s="225">
        <v>2</v>
      </c>
      <c r="C64" s="225">
        <v>2022</v>
      </c>
      <c r="D64" s="225">
        <v>628.823974609375</v>
      </c>
      <c r="E64" s="225">
        <v>641.41400146484375</v>
      </c>
      <c r="F64" s="225">
        <v>656.09820556640625</v>
      </c>
      <c r="G64" s="225">
        <v>664.30804443359375</v>
      </c>
      <c r="H64" s="225">
        <v>664.06842041015625</v>
      </c>
      <c r="I64" s="225">
        <v>612.17791748046875</v>
      </c>
      <c r="J64" s="225">
        <v>629.91357421875</v>
      </c>
      <c r="K64" s="225">
        <v>645.44146728515625</v>
      </c>
      <c r="L64" s="225">
        <v>654.2259521484375</v>
      </c>
      <c r="M64" s="225">
        <v>659.40960693359375</v>
      </c>
      <c r="N64" s="225">
        <v>662.50042724609375</v>
      </c>
      <c r="O64" s="225">
        <v>614.241455078125</v>
      </c>
      <c r="P64" s="225">
        <v>622.9742431640625</v>
      </c>
      <c r="Q64" s="225">
        <v>638.406005859375</v>
      </c>
      <c r="R64" s="225">
        <v>652.09954833984375</v>
      </c>
      <c r="S64" s="225">
        <v>664.7642822265625</v>
      </c>
      <c r="T64" s="225">
        <v>662.47265625</v>
      </c>
      <c r="U64" s="225">
        <v>617.55963134765625</v>
      </c>
      <c r="V64" s="225">
        <v>622.389892578125</v>
      </c>
      <c r="W64" s="225">
        <v>641.4261474609375</v>
      </c>
      <c r="X64" s="225">
        <v>653.49505615234375</v>
      </c>
      <c r="Y64" s="225">
        <v>657.32611083984375</v>
      </c>
      <c r="Z64" s="225">
        <v>665.4439697265625</v>
      </c>
      <c r="AA64" s="225">
        <v>621.3643798828125</v>
      </c>
      <c r="AB64" s="225">
        <v>625.2650146484375</v>
      </c>
      <c r="AC64" s="225">
        <v>642.32684326171875</v>
      </c>
      <c r="AD64" s="225">
        <v>652.0242919921875</v>
      </c>
      <c r="AE64" s="225">
        <v>662.6458740234375</v>
      </c>
      <c r="AF64" s="225">
        <v>659.81011962890625</v>
      </c>
      <c r="AG64" s="225">
        <v>623.62689208984375</v>
      </c>
      <c r="AH64" s="225">
        <v>621.95367431640625</v>
      </c>
      <c r="AI64" s="225">
        <v>641.45989990234375</v>
      </c>
      <c r="AJ64" s="225">
        <v>649.76959228515625</v>
      </c>
      <c r="AK64" s="225">
        <v>656.84613037109375</v>
      </c>
      <c r="AL64" s="225">
        <v>663.8209228515625</v>
      </c>
      <c r="AM64" s="225">
        <v>618.57745361328125</v>
      </c>
      <c r="AN64" s="225">
        <v>624.06329345703125</v>
      </c>
      <c r="AO64" s="225">
        <v>641.2310791015625</v>
      </c>
      <c r="AP64" s="225">
        <v>648.0030517578125</v>
      </c>
      <c r="AQ64" s="225">
        <v>660.76983642578125</v>
      </c>
      <c r="AR64" s="225">
        <v>660.77410888671875</v>
      </c>
      <c r="AS64" s="225">
        <v>618.4417724609375</v>
      </c>
      <c r="AT64" s="225">
        <v>622.7650146484375</v>
      </c>
      <c r="AU64" s="225">
        <v>640.572998046875</v>
      </c>
      <c r="AV64" s="225">
        <v>646.365966796875</v>
      </c>
      <c r="AW64" s="225">
        <v>652.09637451171875</v>
      </c>
      <c r="AX64" s="225">
        <v>663.05792236328125</v>
      </c>
      <c r="AY64" s="225">
        <v>624.0299072265625</v>
      </c>
      <c r="AZ64" s="225">
        <v>619.23907470703125</v>
      </c>
      <c r="BA64" s="225">
        <v>637.81585693359375</v>
      </c>
      <c r="BB64" s="225">
        <v>643.77685546875</v>
      </c>
      <c r="BC64" s="225">
        <v>648.51824951171875</v>
      </c>
      <c r="BD64" s="225">
        <v>660.6708984375</v>
      </c>
      <c r="BE64" s="225">
        <v>622.7159423828125</v>
      </c>
      <c r="BF64" s="225">
        <v>617.756591796875</v>
      </c>
      <c r="BG64" s="225">
        <v>636.975830078125</v>
      </c>
      <c r="BH64" s="225">
        <v>641.48876953125</v>
      </c>
      <c r="BI64" s="225">
        <v>656.005859375</v>
      </c>
      <c r="BJ64" s="225">
        <v>659.26678466796875</v>
      </c>
      <c r="BK64" s="225">
        <v>623.14935302734375</v>
      </c>
      <c r="BL64" s="225">
        <v>692.8427734375</v>
      </c>
      <c r="BM64" s="225">
        <v>517.83831787109375</v>
      </c>
      <c r="BN64" s="225">
        <v>647.79962158203125</v>
      </c>
      <c r="BO64" s="225">
        <v>508.95126342773438</v>
      </c>
      <c r="BP64" s="225">
        <v>625.691162109375</v>
      </c>
      <c r="BQ64" s="225">
        <v>709.93707275390625</v>
      </c>
      <c r="BR64" s="225">
        <v>694.9058837890625</v>
      </c>
      <c r="BS64" s="225">
        <v>547.8577880859375</v>
      </c>
      <c r="BT64" s="225">
        <v>605.47637939453125</v>
      </c>
      <c r="BU64" s="225">
        <v>512.9429931640625</v>
      </c>
      <c r="BV64" s="225">
        <v>640.09808349609375</v>
      </c>
      <c r="BW64" s="225">
        <v>548.91009521484375</v>
      </c>
      <c r="BX64" s="225">
        <v>691.16058349609375</v>
      </c>
      <c r="BY64" s="225">
        <v>516.775146484375</v>
      </c>
      <c r="BZ64" s="225">
        <v>649.05926513671875</v>
      </c>
      <c r="CA64" s="225">
        <v>509.09478759765625</v>
      </c>
      <c r="CB64" s="225">
        <v>625.5859375</v>
      </c>
      <c r="CC64" s="225">
        <v>710.53692626953125</v>
      </c>
      <c r="CD64" s="225">
        <v>695.41748046875</v>
      </c>
      <c r="CE64" s="225">
        <v>546.49713134765625</v>
      </c>
      <c r="CF64" s="225">
        <v>606.109375</v>
      </c>
      <c r="CG64" s="225">
        <v>496.51992797851563</v>
      </c>
      <c r="CH64" s="225">
        <v>641.28997802734375</v>
      </c>
      <c r="CI64" s="225">
        <v>548.88507080078125</v>
      </c>
      <c r="CJ64" s="225">
        <v>690.12725830078125</v>
      </c>
      <c r="CK64" s="225">
        <v>514.83026123046875</v>
      </c>
      <c r="CL64" s="225">
        <v>652.7322998046875</v>
      </c>
      <c r="CM64" s="225">
        <v>503.69659423828125</v>
      </c>
      <c r="CN64" s="225">
        <v>626.47296142578125</v>
      </c>
      <c r="CO64" s="225">
        <v>701.45648193359375</v>
      </c>
      <c r="CP64" s="225">
        <v>697.16796875</v>
      </c>
      <c r="CQ64" s="225">
        <v>545.69390869140625</v>
      </c>
      <c r="CR64" s="225">
        <v>606.1195068359375</v>
      </c>
      <c r="CS64" s="225">
        <v>508.234375</v>
      </c>
      <c r="CT64" s="225">
        <v>641.65234375</v>
      </c>
      <c r="CU64" s="225">
        <v>547.903076171875</v>
      </c>
      <c r="CV64" s="225">
        <v>689.30072021484375</v>
      </c>
      <c r="CW64" s="225">
        <v>514.362060546875</v>
      </c>
      <c r="CX64" s="225">
        <v>652.822998046875</v>
      </c>
      <c r="CY64" s="225">
        <v>505.4820556640625</v>
      </c>
      <c r="CZ64" s="225">
        <v>628.54437255859375</v>
      </c>
      <c r="DA64" s="225">
        <v>707.110595703125</v>
      </c>
      <c r="DB64" s="225">
        <v>691.3055419921875</v>
      </c>
      <c r="DC64" s="225">
        <v>544.22479248046875</v>
      </c>
      <c r="DD64" s="225">
        <v>605.59136962890625</v>
      </c>
      <c r="DE64" s="225">
        <v>504.5438232421875</v>
      </c>
      <c r="DF64" s="225">
        <v>638.56158447265625</v>
      </c>
      <c r="DG64" s="225">
        <v>547.12359619140625</v>
      </c>
      <c r="DH64" s="225">
        <v>689.26025390625</v>
      </c>
      <c r="DI64" s="225">
        <v>514.14483642578125</v>
      </c>
      <c r="DJ64" s="225">
        <v>655.7933349609375</v>
      </c>
      <c r="DK64" s="225">
        <v>500.44232177734375</v>
      </c>
      <c r="DL64" s="225">
        <v>627.4771728515625</v>
      </c>
      <c r="DM64" s="225">
        <v>705.126708984375</v>
      </c>
      <c r="DN64" s="225">
        <v>696.75689697265625</v>
      </c>
      <c r="DO64" s="225">
        <v>544.03802490234375</v>
      </c>
      <c r="DP64" s="225">
        <v>606.28411865234375</v>
      </c>
      <c r="DQ64" s="225">
        <v>500.5318603515625</v>
      </c>
      <c r="DR64" s="225">
        <v>636.13690185546875</v>
      </c>
      <c r="DS64" s="225">
        <v>546.77947998046875</v>
      </c>
      <c r="DT64" s="225">
        <v>687.08056640625</v>
      </c>
      <c r="DU64" s="225">
        <v>514.13140869140625</v>
      </c>
      <c r="DV64" s="225">
        <v>654.4910888671875</v>
      </c>
      <c r="DW64" s="225">
        <v>500.84893798828125</v>
      </c>
      <c r="DX64" s="225">
        <v>627.997314453125</v>
      </c>
      <c r="DY64" s="225">
        <v>703.96197509765625</v>
      </c>
      <c r="DZ64" s="225">
        <v>695.52069091796875</v>
      </c>
      <c r="EA64" s="225">
        <v>543.7760009765625</v>
      </c>
      <c r="EB64" s="225">
        <v>605.30517578125</v>
      </c>
      <c r="EC64" s="225">
        <v>511.680908203125</v>
      </c>
      <c r="ED64" s="225">
        <v>634.67218017578125</v>
      </c>
      <c r="EE64" s="225">
        <v>546.92864990234375</v>
      </c>
      <c r="EF64" s="225">
        <v>686.160888671875</v>
      </c>
      <c r="EG64" s="225">
        <v>512.96173095703125</v>
      </c>
      <c r="EH64" s="225">
        <v>655.23291015625</v>
      </c>
      <c r="EI64" s="225">
        <v>501.49514770507813</v>
      </c>
      <c r="EJ64" s="225">
        <v>628.041748046875</v>
      </c>
      <c r="EK64" s="225">
        <v>698.36590576171875</v>
      </c>
      <c r="EL64" s="225">
        <v>691.37689208984375</v>
      </c>
      <c r="EM64" s="225">
        <v>542.49139404296875</v>
      </c>
      <c r="EN64" s="225">
        <v>606.16729736328125</v>
      </c>
      <c r="EO64" s="225">
        <v>501.01373291015625</v>
      </c>
      <c r="EP64" s="225">
        <v>634.55706787109375</v>
      </c>
      <c r="EQ64" s="225">
        <v>546.80230712890625</v>
      </c>
      <c r="ER64" s="225">
        <v>686.06903076171875</v>
      </c>
      <c r="ES64" s="225">
        <v>513.94976806640625</v>
      </c>
      <c r="ET64" s="225">
        <v>656.66705322265625</v>
      </c>
      <c r="EU64" s="225">
        <v>498.5823974609375</v>
      </c>
      <c r="EV64" s="225">
        <v>628.1439208984375</v>
      </c>
      <c r="EW64" s="225">
        <v>688.4271240234375</v>
      </c>
      <c r="EX64" s="225">
        <v>693.697998046875</v>
      </c>
      <c r="EY64" s="225">
        <v>541.612060546875</v>
      </c>
      <c r="EZ64" s="225">
        <v>605.68450927734375</v>
      </c>
      <c r="FA64" s="225">
        <v>503.66159057617188</v>
      </c>
      <c r="FB64" s="225">
        <v>633.968505859375</v>
      </c>
      <c r="FC64" s="225">
        <v>546.46728515625</v>
      </c>
      <c r="FD64" s="225">
        <v>684.4281005859375</v>
      </c>
      <c r="FE64" s="225">
        <v>512.56201171875</v>
      </c>
      <c r="FF64" s="225">
        <v>657.6727294921875</v>
      </c>
      <c r="FG64" s="225">
        <v>496.77432250976563</v>
      </c>
      <c r="FH64" s="225">
        <v>629.32708740234375</v>
      </c>
      <c r="FI64" s="225">
        <v>688.42730712890625</v>
      </c>
      <c r="FJ64" s="225">
        <v>693.75067138671875</v>
      </c>
      <c r="FK64" s="225">
        <v>541.4771728515625</v>
      </c>
      <c r="FL64" s="225">
        <v>606.05584716796875</v>
      </c>
      <c r="FM64" s="225">
        <v>506.04568481445313</v>
      </c>
      <c r="FN64" s="225">
        <v>631.267333984375</v>
      </c>
      <c r="FO64" s="225">
        <v>546.7193603515625</v>
      </c>
      <c r="FP64" s="225">
        <v>682.1385498046875</v>
      </c>
      <c r="FQ64" s="225">
        <v>511.58621215820313</v>
      </c>
      <c r="FR64" s="225">
        <v>658.36181640625</v>
      </c>
      <c r="FS64" s="225">
        <v>496.15084838867188</v>
      </c>
      <c r="FT64" s="225">
        <v>630.92706298828125</v>
      </c>
      <c r="FU64" s="225">
        <v>679.73919677734375</v>
      </c>
      <c r="FV64" s="225">
        <v>685.9285888671875</v>
      </c>
      <c r="FW64" s="225">
        <v>540.668701171875</v>
      </c>
      <c r="FX64" s="225">
        <v>606.39300537109375</v>
      </c>
      <c r="FY64" s="225">
        <v>512.50543212890625</v>
      </c>
      <c r="FZ64" s="225">
        <v>631.76568603515625</v>
      </c>
      <c r="GA64" s="225">
        <v>546.80126953125</v>
      </c>
      <c r="GB64" s="225">
        <v>643.872314453125</v>
      </c>
      <c r="GC64" s="225">
        <v>643.18133544921875</v>
      </c>
      <c r="GD64" s="225">
        <v>637.628173828125</v>
      </c>
      <c r="GE64" s="225">
        <v>637.22491455078125</v>
      </c>
      <c r="GF64" s="225">
        <v>638.2900390625</v>
      </c>
      <c r="GG64" s="225">
        <v>635.010498046875</v>
      </c>
      <c r="GH64" s="225">
        <v>634.89288330078125</v>
      </c>
      <c r="GI64" s="225">
        <v>633.4195556640625</v>
      </c>
      <c r="GJ64" s="225">
        <v>629.20263671875</v>
      </c>
      <c r="GK64" s="225">
        <v>626.16473388671875</v>
      </c>
      <c r="GL64" s="225">
        <v>687.5972900390625</v>
      </c>
      <c r="GM64" s="225">
        <v>513.85821533203125</v>
      </c>
      <c r="GN64" s="225">
        <v>654.843994140625</v>
      </c>
      <c r="GO64" s="225">
        <v>500.69039916992188</v>
      </c>
      <c r="GP64" s="225">
        <v>628.70172119140625</v>
      </c>
      <c r="GQ64" s="225">
        <v>693.61346435546875</v>
      </c>
      <c r="GR64" s="225">
        <v>692.3623046875</v>
      </c>
      <c r="GS64" s="225">
        <v>543.18780517578125</v>
      </c>
      <c r="GT64" s="225">
        <v>605.996826171875</v>
      </c>
      <c r="GU64" s="225">
        <v>506.69863891601563</v>
      </c>
      <c r="GV64" s="225">
        <v>634.55377197265625</v>
      </c>
      <c r="GW64" s="225">
        <v>547.06304931640625</v>
      </c>
      <c r="GX64" s="225">
        <v>634.05645751953125</v>
      </c>
      <c r="GY64" s="225">
        <v>634.05645751953125</v>
      </c>
    </row>
    <row r="65" spans="1:207" x14ac:dyDescent="0.25">
      <c r="A65" s="226">
        <v>44621</v>
      </c>
      <c r="B65" s="225">
        <v>3</v>
      </c>
      <c r="C65" s="225">
        <v>2022</v>
      </c>
      <c r="D65" s="225">
        <v>671.64501953125</v>
      </c>
      <c r="E65" s="225">
        <v>685.817138671875</v>
      </c>
      <c r="F65" s="225">
        <v>702.439697265625</v>
      </c>
      <c r="G65" s="225">
        <v>713.31634521484375</v>
      </c>
      <c r="H65" s="225">
        <v>711.75</v>
      </c>
      <c r="I65" s="225">
        <v>658.9425048828125</v>
      </c>
      <c r="J65" s="225">
        <v>671.97235107421875</v>
      </c>
      <c r="K65" s="225">
        <v>689.69970703125</v>
      </c>
      <c r="L65" s="225">
        <v>699.70391845703125</v>
      </c>
      <c r="M65" s="225">
        <v>708.06915283203125</v>
      </c>
      <c r="N65" s="225">
        <v>709.41241455078125</v>
      </c>
      <c r="O65" s="225">
        <v>661.40423583984375</v>
      </c>
      <c r="P65" s="225">
        <v>666.21331787109375</v>
      </c>
      <c r="Q65" s="225">
        <v>681.77313232421875</v>
      </c>
      <c r="R65" s="225">
        <v>696.54180908203125</v>
      </c>
      <c r="S65" s="225">
        <v>713.9140625</v>
      </c>
      <c r="T65" s="225">
        <v>708.552001953125</v>
      </c>
      <c r="U65" s="225">
        <v>663.71728515625</v>
      </c>
      <c r="V65" s="225">
        <v>663.9488525390625</v>
      </c>
      <c r="W65" s="225">
        <v>684.706787109375</v>
      </c>
      <c r="X65" s="225">
        <v>698.0238037109375</v>
      </c>
      <c r="Y65" s="225">
        <v>704.96826171875</v>
      </c>
      <c r="Z65" s="225">
        <v>711.07855224609375</v>
      </c>
      <c r="AA65" s="225">
        <v>667.4500732421875</v>
      </c>
      <c r="AB65" s="225">
        <v>666.99395751953125</v>
      </c>
      <c r="AC65" s="225">
        <v>684.9354248046875</v>
      </c>
      <c r="AD65" s="225">
        <v>696.1341552734375</v>
      </c>
      <c r="AE65" s="225">
        <v>711.2445068359375</v>
      </c>
      <c r="AF65" s="225">
        <v>705.427490234375</v>
      </c>
      <c r="AG65" s="225">
        <v>669.38104248046875</v>
      </c>
      <c r="AH65" s="225">
        <v>665.4576416015625</v>
      </c>
      <c r="AI65" s="225">
        <v>684.13800048828125</v>
      </c>
      <c r="AJ65" s="225">
        <v>693.23553466796875</v>
      </c>
      <c r="AK65" s="225">
        <v>704.45245361328125</v>
      </c>
      <c r="AL65" s="225">
        <v>708.54736328125</v>
      </c>
      <c r="AM65" s="225">
        <v>663.9324951171875</v>
      </c>
      <c r="AN65" s="225">
        <v>665.77252197265625</v>
      </c>
      <c r="AO65" s="225">
        <v>683.7169189453125</v>
      </c>
      <c r="AP65" s="225">
        <v>690.75579833984375</v>
      </c>
      <c r="AQ65" s="225">
        <v>708.4608154296875</v>
      </c>
      <c r="AR65" s="225">
        <v>704.27813720703125</v>
      </c>
      <c r="AS65" s="225">
        <v>663.94195556640625</v>
      </c>
      <c r="AT65" s="225">
        <v>664.81951904296875</v>
      </c>
      <c r="AU65" s="225">
        <v>682.37994384765625</v>
      </c>
      <c r="AV65" s="225">
        <v>688.413818359375</v>
      </c>
      <c r="AW65" s="225">
        <v>699.53619384765625</v>
      </c>
      <c r="AX65" s="225">
        <v>706.29351806640625</v>
      </c>
      <c r="AY65" s="225">
        <v>669.5970458984375</v>
      </c>
      <c r="AZ65" s="225">
        <v>661.04949951171875</v>
      </c>
      <c r="BA65" s="225">
        <v>679.195068359375</v>
      </c>
      <c r="BB65" s="225">
        <v>684.62890625</v>
      </c>
      <c r="BC65" s="225">
        <v>696.86163330078125</v>
      </c>
      <c r="BD65" s="225">
        <v>702.50787353515625</v>
      </c>
      <c r="BE65" s="225">
        <v>667.81744384765625</v>
      </c>
      <c r="BF65" s="225">
        <v>658.24835205078125</v>
      </c>
      <c r="BG65" s="225">
        <v>676.53179931640625</v>
      </c>
      <c r="BH65" s="225">
        <v>681.03338623046875</v>
      </c>
      <c r="BI65" s="225">
        <v>701.74249267578125</v>
      </c>
      <c r="BJ65" s="225">
        <v>700.5982666015625</v>
      </c>
      <c r="BK65" s="225">
        <v>666.567626953125</v>
      </c>
      <c r="BL65" s="225">
        <v>745.57220458984375</v>
      </c>
      <c r="BM65" s="225">
        <v>546.57086181640625</v>
      </c>
      <c r="BN65" s="225">
        <v>709.9134521484375</v>
      </c>
      <c r="BO65" s="225">
        <v>550.8609619140625</v>
      </c>
      <c r="BP65" s="225">
        <v>652.7335205078125</v>
      </c>
      <c r="BQ65" s="225">
        <v>744.67724609375</v>
      </c>
      <c r="BR65" s="225">
        <v>735.95928955078125</v>
      </c>
      <c r="BS65" s="225">
        <v>567.8209228515625</v>
      </c>
      <c r="BT65" s="225">
        <v>626.53662109375</v>
      </c>
      <c r="BU65" s="225">
        <v>628.67626953125</v>
      </c>
      <c r="BV65" s="225">
        <v>673.99346923828125</v>
      </c>
      <c r="BW65" s="225">
        <v>578.72418212890625</v>
      </c>
      <c r="BX65" s="225">
        <v>743.343505859375</v>
      </c>
      <c r="BY65" s="225">
        <v>545.828857421875</v>
      </c>
      <c r="BZ65" s="225">
        <v>712.2293701171875</v>
      </c>
      <c r="CA65" s="225">
        <v>549.11199951171875</v>
      </c>
      <c r="CB65" s="225">
        <v>653.000732421875</v>
      </c>
      <c r="CC65" s="225">
        <v>744.78912353515625</v>
      </c>
      <c r="CD65" s="225">
        <v>735.43231201171875</v>
      </c>
      <c r="CE65" s="225">
        <v>566.3875732421875</v>
      </c>
      <c r="CF65" s="225">
        <v>626.5885009765625</v>
      </c>
      <c r="CG65" s="225">
        <v>610.60467529296875</v>
      </c>
      <c r="CH65" s="225">
        <v>675.31024169921875</v>
      </c>
      <c r="CI65" s="225">
        <v>578.8974609375</v>
      </c>
      <c r="CJ65" s="225">
        <v>741.7529296875</v>
      </c>
      <c r="CK65" s="225">
        <v>544.23284912109375</v>
      </c>
      <c r="CL65" s="225">
        <v>718.99462890625</v>
      </c>
      <c r="CM65" s="225">
        <v>542.40814208984375</v>
      </c>
      <c r="CN65" s="225">
        <v>653.9425048828125</v>
      </c>
      <c r="CO65" s="225">
        <v>736.01959228515625</v>
      </c>
      <c r="CP65" s="225">
        <v>737.67889404296875</v>
      </c>
      <c r="CQ65" s="225">
        <v>565.0345458984375</v>
      </c>
      <c r="CR65" s="225">
        <v>626.81805419921875</v>
      </c>
      <c r="CS65" s="225">
        <v>622.5794677734375</v>
      </c>
      <c r="CT65" s="225">
        <v>675.74114990234375</v>
      </c>
      <c r="CU65" s="225">
        <v>577.8939208984375</v>
      </c>
      <c r="CV65" s="225">
        <v>740.6219482421875</v>
      </c>
      <c r="CW65" s="225">
        <v>543.8419189453125</v>
      </c>
      <c r="CX65" s="225">
        <v>719.085693359375</v>
      </c>
      <c r="CY65" s="225">
        <v>544.85443115234375</v>
      </c>
      <c r="CZ65" s="225">
        <v>655.99884033203125</v>
      </c>
      <c r="DA65" s="225">
        <v>741.36883544921875</v>
      </c>
      <c r="DB65" s="225">
        <v>729.968994140625</v>
      </c>
      <c r="DC65" s="225">
        <v>562.95745849609375</v>
      </c>
      <c r="DD65" s="225">
        <v>626.6060791015625</v>
      </c>
      <c r="DE65" s="225">
        <v>619.50537109375</v>
      </c>
      <c r="DF65" s="225">
        <v>672.88726806640625</v>
      </c>
      <c r="DG65" s="225">
        <v>577.5618896484375</v>
      </c>
      <c r="DH65" s="225">
        <v>740.08074951171875</v>
      </c>
      <c r="DI65" s="225">
        <v>543.5797119140625</v>
      </c>
      <c r="DJ65" s="225">
        <v>723.354248046875</v>
      </c>
      <c r="DK65" s="225">
        <v>538.037109375</v>
      </c>
      <c r="DL65" s="225">
        <v>655.14776611328125</v>
      </c>
      <c r="DM65" s="225">
        <v>739.1610107421875</v>
      </c>
      <c r="DN65" s="225">
        <v>736.2265625</v>
      </c>
      <c r="DO65" s="225">
        <v>563.13525390625</v>
      </c>
      <c r="DP65" s="225">
        <v>627.1090087890625</v>
      </c>
      <c r="DQ65" s="225">
        <v>612.19024658203125</v>
      </c>
      <c r="DR65" s="225">
        <v>670.49298095703125</v>
      </c>
      <c r="DS65" s="225">
        <v>576.75946044921875</v>
      </c>
      <c r="DT65" s="225">
        <v>737.7376708984375</v>
      </c>
      <c r="DU65" s="225">
        <v>543.74896240234375</v>
      </c>
      <c r="DV65" s="225">
        <v>722.19287109375</v>
      </c>
      <c r="DW65" s="225">
        <v>538.491455078125</v>
      </c>
      <c r="DX65" s="225">
        <v>655.70672607421875</v>
      </c>
      <c r="DY65" s="225">
        <v>738.11566162109375</v>
      </c>
      <c r="DZ65" s="225">
        <v>734.02099609375</v>
      </c>
      <c r="EA65" s="225">
        <v>562.3524169921875</v>
      </c>
      <c r="EB65" s="225">
        <v>626.50469970703125</v>
      </c>
      <c r="EC65" s="225">
        <v>627.987060546875</v>
      </c>
      <c r="ED65" s="225">
        <v>669.2303466796875</v>
      </c>
      <c r="EE65" s="225">
        <v>577.35498046875</v>
      </c>
      <c r="EF65" s="225">
        <v>736.59222412109375</v>
      </c>
      <c r="EG65" s="225">
        <v>542.95806884765625</v>
      </c>
      <c r="EH65" s="225">
        <v>724.44500732421875</v>
      </c>
      <c r="EI65" s="225">
        <v>539.2677001953125</v>
      </c>
      <c r="EJ65" s="225">
        <v>655.67779541015625</v>
      </c>
      <c r="EK65" s="225">
        <v>732.671142578125</v>
      </c>
      <c r="EL65" s="225">
        <v>729.42852783203125</v>
      </c>
      <c r="EM65" s="225">
        <v>560.807861328125</v>
      </c>
      <c r="EN65" s="225">
        <v>626.58544921875</v>
      </c>
      <c r="EO65" s="225">
        <v>616.16424560546875</v>
      </c>
      <c r="EP65" s="225">
        <v>669.259765625</v>
      </c>
      <c r="EQ65" s="225">
        <v>577.29296875</v>
      </c>
      <c r="ER65" s="225">
        <v>735.89794921875</v>
      </c>
      <c r="ES65" s="225">
        <v>543.5035400390625</v>
      </c>
      <c r="ET65" s="225">
        <v>727.0206298828125</v>
      </c>
      <c r="EU65" s="225">
        <v>536.73834228515625</v>
      </c>
      <c r="EV65" s="225">
        <v>655.87725830078125</v>
      </c>
      <c r="EW65" s="225">
        <v>723.01690673828125</v>
      </c>
      <c r="EX65" s="225">
        <v>731.58807373046875</v>
      </c>
      <c r="EY65" s="225">
        <v>560.230712890625</v>
      </c>
      <c r="EZ65" s="225">
        <v>626.4453125</v>
      </c>
      <c r="FA65" s="225">
        <v>621.3897705078125</v>
      </c>
      <c r="FB65" s="225">
        <v>668.7069091796875</v>
      </c>
      <c r="FC65" s="225">
        <v>577.21978759765625</v>
      </c>
      <c r="FD65" s="225">
        <v>733.5089111328125</v>
      </c>
      <c r="FE65" s="225">
        <v>542.489990234375</v>
      </c>
      <c r="FF65" s="225">
        <v>728.66815185546875</v>
      </c>
      <c r="FG65" s="225">
        <v>534.4530029296875</v>
      </c>
      <c r="FH65" s="225">
        <v>656.9102783203125</v>
      </c>
      <c r="FI65" s="225">
        <v>722.8350830078125</v>
      </c>
      <c r="FJ65" s="225">
        <v>731.15924072265625</v>
      </c>
      <c r="FK65" s="225">
        <v>559.94964599609375</v>
      </c>
      <c r="FL65" s="225">
        <v>626.50384521484375</v>
      </c>
      <c r="FM65" s="225">
        <v>624.71673583984375</v>
      </c>
      <c r="FN65" s="225">
        <v>665.9827880859375</v>
      </c>
      <c r="FO65" s="225">
        <v>577.56256103515625</v>
      </c>
      <c r="FP65" s="225">
        <v>730.5657958984375</v>
      </c>
      <c r="FQ65" s="225">
        <v>541.8531494140625</v>
      </c>
      <c r="FR65" s="225">
        <v>731.97216796875</v>
      </c>
      <c r="FS65" s="225">
        <v>534.60595703125</v>
      </c>
      <c r="FT65" s="225">
        <v>658.41412353515625</v>
      </c>
      <c r="FU65" s="225">
        <v>714.55584716796875</v>
      </c>
      <c r="FV65" s="225">
        <v>722.478515625</v>
      </c>
      <c r="FW65" s="225">
        <v>557.59130859375</v>
      </c>
      <c r="FX65" s="225">
        <v>626.2493896484375</v>
      </c>
      <c r="FY65" s="225">
        <v>631.67047119140625</v>
      </c>
      <c r="FZ65" s="225">
        <v>667.0963134765625</v>
      </c>
      <c r="GA65" s="225">
        <v>578.0455322265625</v>
      </c>
      <c r="GB65" s="225">
        <v>689.08099365234375</v>
      </c>
      <c r="GC65" s="225">
        <v>687.6837158203125</v>
      </c>
      <c r="GD65" s="225">
        <v>681.83612060546875</v>
      </c>
      <c r="GE65" s="225">
        <v>680.5638427734375</v>
      </c>
      <c r="GF65" s="225">
        <v>681.2998046875</v>
      </c>
      <c r="GG65" s="225">
        <v>678.55426025390625</v>
      </c>
      <c r="GH65" s="225">
        <v>677.5159912109375</v>
      </c>
      <c r="GI65" s="225">
        <v>675.84503173828125</v>
      </c>
      <c r="GJ65" s="225">
        <v>671.1578369140625</v>
      </c>
      <c r="GK65" s="225">
        <v>666.703369140625</v>
      </c>
      <c r="GL65" s="225">
        <v>738.203369140625</v>
      </c>
      <c r="GM65" s="225">
        <v>543.51513671875</v>
      </c>
      <c r="GN65" s="225">
        <v>723.43450927734375</v>
      </c>
      <c r="GO65" s="225">
        <v>539.15069580078125</v>
      </c>
      <c r="GP65" s="225">
        <v>656.2545166015625</v>
      </c>
      <c r="GQ65" s="225">
        <v>728.08111572265625</v>
      </c>
      <c r="GR65" s="225">
        <v>730.542236328125</v>
      </c>
      <c r="GS65" s="225">
        <v>561.75030517578125</v>
      </c>
      <c r="GT65" s="225">
        <v>626.52783203125</v>
      </c>
      <c r="GU65" s="225">
        <v>623.5087890625</v>
      </c>
      <c r="GV65" s="225">
        <v>669.255615234375</v>
      </c>
      <c r="GW65" s="225">
        <v>577.6641845703125</v>
      </c>
      <c r="GX65" s="225">
        <v>676.74639892578125</v>
      </c>
      <c r="GY65" s="225">
        <v>676.746337890625</v>
      </c>
    </row>
    <row r="66" spans="1:207" x14ac:dyDescent="0.25">
      <c r="A66" s="226">
        <v>44652</v>
      </c>
      <c r="B66" s="225">
        <v>4</v>
      </c>
      <c r="C66" s="225">
        <v>2022</v>
      </c>
      <c r="D66" s="225">
        <v>713.52911376953125</v>
      </c>
      <c r="E66" s="225">
        <v>725.723388671875</v>
      </c>
      <c r="F66" s="225">
        <v>747.59759521484375</v>
      </c>
      <c r="G66" s="225">
        <v>757.0557861328125</v>
      </c>
      <c r="H66" s="225">
        <v>753.12628173828125</v>
      </c>
      <c r="I66" s="225">
        <v>699.05523681640625</v>
      </c>
      <c r="J66" s="225">
        <v>713.97998046875</v>
      </c>
      <c r="K66" s="225">
        <v>729.99041748046875</v>
      </c>
      <c r="L66" s="225">
        <v>744.54718017578125</v>
      </c>
      <c r="M66" s="225">
        <v>751.1236572265625</v>
      </c>
      <c r="N66" s="225">
        <v>751.21246337890625</v>
      </c>
      <c r="O66" s="225">
        <v>702.45635986328125</v>
      </c>
      <c r="P66" s="225">
        <v>707.63262939453125</v>
      </c>
      <c r="Q66" s="225">
        <v>721.263671875</v>
      </c>
      <c r="R66" s="225">
        <v>740.54656982421875</v>
      </c>
      <c r="S66" s="225">
        <v>756.33502197265625</v>
      </c>
      <c r="T66" s="225">
        <v>749.67779541015625</v>
      </c>
      <c r="U66" s="225">
        <v>703.9906005859375</v>
      </c>
      <c r="V66" s="225">
        <v>704.68597412109375</v>
      </c>
      <c r="W66" s="225">
        <v>724.9666748046875</v>
      </c>
      <c r="X66" s="225">
        <v>741.665283203125</v>
      </c>
      <c r="Y66" s="225">
        <v>747.4539794921875</v>
      </c>
      <c r="Z66" s="225">
        <v>752.49078369140625</v>
      </c>
      <c r="AA66" s="225">
        <v>706.93914794921875</v>
      </c>
      <c r="AB66" s="225">
        <v>708.55511474609375</v>
      </c>
      <c r="AC66" s="225">
        <v>725.355224609375</v>
      </c>
      <c r="AD66" s="225">
        <v>739.5865478515625</v>
      </c>
      <c r="AE66" s="225">
        <v>752.68304443359375</v>
      </c>
      <c r="AF66" s="225">
        <v>746.5125732421875</v>
      </c>
      <c r="AG66" s="225">
        <v>709.0977783203125</v>
      </c>
      <c r="AH66" s="225">
        <v>706.50067138671875</v>
      </c>
      <c r="AI66" s="225">
        <v>724.30755615234375</v>
      </c>
      <c r="AJ66" s="225">
        <v>736.71136474609375</v>
      </c>
      <c r="AK66" s="225">
        <v>747.08551025390625</v>
      </c>
      <c r="AL66" s="225">
        <v>749.87060546875</v>
      </c>
      <c r="AM66" s="225">
        <v>703.10430908203125</v>
      </c>
      <c r="AN66" s="225">
        <v>707.26519775390625</v>
      </c>
      <c r="AO66" s="225">
        <v>723.740478515625</v>
      </c>
      <c r="AP66" s="225">
        <v>734.1402587890625</v>
      </c>
      <c r="AQ66" s="225">
        <v>749.67962646484375</v>
      </c>
      <c r="AR66" s="225">
        <v>744.849853515625</v>
      </c>
      <c r="AS66" s="225">
        <v>702.99249267578125</v>
      </c>
      <c r="AT66" s="225">
        <v>706.219970703125</v>
      </c>
      <c r="AU66" s="225">
        <v>722.5205078125</v>
      </c>
      <c r="AV66" s="225">
        <v>731.0247802734375</v>
      </c>
      <c r="AW66" s="225">
        <v>740.694580078125</v>
      </c>
      <c r="AX66" s="225">
        <v>747.0133056640625</v>
      </c>
      <c r="AY66" s="225">
        <v>708.35357666015625</v>
      </c>
      <c r="AZ66" s="225">
        <v>701.52252197265625</v>
      </c>
      <c r="BA66" s="225">
        <v>719.5111083984375</v>
      </c>
      <c r="BB66" s="225">
        <v>726.44012451171875</v>
      </c>
      <c r="BC66" s="225">
        <v>737.1395263671875</v>
      </c>
      <c r="BD66" s="225">
        <v>742.60955810546875</v>
      </c>
      <c r="BE66" s="225">
        <v>705.8880615234375</v>
      </c>
      <c r="BF66" s="225">
        <v>698.769287109375</v>
      </c>
      <c r="BG66" s="225">
        <v>716.51202392578125</v>
      </c>
      <c r="BH66" s="225">
        <v>723.040771484375</v>
      </c>
      <c r="BI66" s="225">
        <v>743.7890625</v>
      </c>
      <c r="BJ66" s="225">
        <v>740.46990966796875</v>
      </c>
      <c r="BK66" s="225">
        <v>704.2396240234375</v>
      </c>
      <c r="BL66" s="225">
        <v>790.0855712890625</v>
      </c>
      <c r="BM66" s="225">
        <v>564.67987060546875</v>
      </c>
      <c r="BN66" s="225">
        <v>779.35546875</v>
      </c>
      <c r="BO66" s="225">
        <v>576.770263671875</v>
      </c>
      <c r="BP66" s="225">
        <v>688.84454345703125</v>
      </c>
      <c r="BQ66" s="225">
        <v>791.732177734375</v>
      </c>
      <c r="BR66" s="225">
        <v>773.86260986328125</v>
      </c>
      <c r="BS66" s="225">
        <v>588.03533935546875</v>
      </c>
      <c r="BT66" s="225">
        <v>658.39898681640625</v>
      </c>
      <c r="BU66" s="225">
        <v>652.12945556640625</v>
      </c>
      <c r="BV66" s="225">
        <v>722.93902587890625</v>
      </c>
      <c r="BW66" s="225">
        <v>609.79217529296875</v>
      </c>
      <c r="BX66" s="225">
        <v>787.4725341796875</v>
      </c>
      <c r="BY66" s="225">
        <v>563.9427490234375</v>
      </c>
      <c r="BZ66" s="225">
        <v>781.95037841796875</v>
      </c>
      <c r="CA66" s="225">
        <v>574.51513671875</v>
      </c>
      <c r="CB66" s="225">
        <v>689.1846923828125</v>
      </c>
      <c r="CC66" s="225">
        <v>792.575927734375</v>
      </c>
      <c r="CD66" s="225">
        <v>773.52386474609375</v>
      </c>
      <c r="CE66" s="225">
        <v>586.44573974609375</v>
      </c>
      <c r="CF66" s="225">
        <v>658.93414306640625</v>
      </c>
      <c r="CG66" s="225">
        <v>633.79473876953125</v>
      </c>
      <c r="CH66" s="225">
        <v>724.09454345703125</v>
      </c>
      <c r="CI66" s="225">
        <v>609.8690185546875</v>
      </c>
      <c r="CJ66" s="225">
        <v>785.59930419921875</v>
      </c>
      <c r="CK66" s="225">
        <v>562.37567138671875</v>
      </c>
      <c r="CL66" s="225">
        <v>789.80645751953125</v>
      </c>
      <c r="CM66" s="225">
        <v>567.2845458984375</v>
      </c>
      <c r="CN66" s="225">
        <v>690.140380859375</v>
      </c>
      <c r="CO66" s="225">
        <v>782.9912109375</v>
      </c>
      <c r="CP66" s="225">
        <v>775.80169677734375</v>
      </c>
      <c r="CQ66" s="225">
        <v>585.32513427734375</v>
      </c>
      <c r="CR66" s="225">
        <v>659.18115234375</v>
      </c>
      <c r="CS66" s="225">
        <v>645.9998779296875</v>
      </c>
      <c r="CT66" s="225">
        <v>724.602294921875</v>
      </c>
      <c r="CU66" s="225">
        <v>608.58514404296875</v>
      </c>
      <c r="CV66" s="225">
        <v>784.25927734375</v>
      </c>
      <c r="CW66" s="225">
        <v>562.12762451171875</v>
      </c>
      <c r="CX66" s="225">
        <v>789.04327392578125</v>
      </c>
      <c r="CY66" s="225">
        <v>569.9151611328125</v>
      </c>
      <c r="CZ66" s="225">
        <v>692.1263427734375</v>
      </c>
      <c r="DA66" s="225">
        <v>789.051513671875</v>
      </c>
      <c r="DB66" s="225">
        <v>768.6666259765625</v>
      </c>
      <c r="DC66" s="225">
        <v>583.373046875</v>
      </c>
      <c r="DD66" s="225">
        <v>658.56719970703125</v>
      </c>
      <c r="DE66" s="225">
        <v>642.67047119140625</v>
      </c>
      <c r="DF66" s="225">
        <v>721.77911376953125</v>
      </c>
      <c r="DG66" s="225">
        <v>607.978759765625</v>
      </c>
      <c r="DH66" s="225">
        <v>783.40087890625</v>
      </c>
      <c r="DI66" s="225">
        <v>561.811767578125</v>
      </c>
      <c r="DJ66" s="225">
        <v>793.86041259765625</v>
      </c>
      <c r="DK66" s="225">
        <v>562.34521484375</v>
      </c>
      <c r="DL66" s="225">
        <v>691.426025390625</v>
      </c>
      <c r="DM66" s="225">
        <v>787.0072021484375</v>
      </c>
      <c r="DN66" s="225">
        <v>774.57098388671875</v>
      </c>
      <c r="DO66" s="225">
        <v>583.5059814453125</v>
      </c>
      <c r="DP66" s="225">
        <v>659.42596435546875</v>
      </c>
      <c r="DQ66" s="225">
        <v>635.95880126953125</v>
      </c>
      <c r="DR66" s="225">
        <v>719.56640625</v>
      </c>
      <c r="DS66" s="225">
        <v>607.230712890625</v>
      </c>
      <c r="DT66" s="225">
        <v>781.036376953125</v>
      </c>
      <c r="DU66" s="225">
        <v>561.7117919921875</v>
      </c>
      <c r="DV66" s="225">
        <v>792.76641845703125</v>
      </c>
      <c r="DW66" s="225">
        <v>562.9674072265625</v>
      </c>
      <c r="DX66" s="225">
        <v>691.66436767578125</v>
      </c>
      <c r="DY66" s="225">
        <v>785.66680908203125</v>
      </c>
      <c r="DZ66" s="225">
        <v>772.69866943359375</v>
      </c>
      <c r="EA66" s="225">
        <v>582.8875732421875</v>
      </c>
      <c r="EB66" s="225">
        <v>658.51226806640625</v>
      </c>
      <c r="EC66" s="225">
        <v>651.12548828125</v>
      </c>
      <c r="ED66" s="225">
        <v>718.12420654296875</v>
      </c>
      <c r="EE66" s="225">
        <v>607.626953125</v>
      </c>
      <c r="EF66" s="225">
        <v>779.8779296875</v>
      </c>
      <c r="EG66" s="225">
        <v>560.7379150390625</v>
      </c>
      <c r="EH66" s="225">
        <v>795.72314453125</v>
      </c>
      <c r="EI66" s="225">
        <v>563.8238525390625</v>
      </c>
      <c r="EJ66" s="225">
        <v>691.67681884765625</v>
      </c>
      <c r="EK66" s="225">
        <v>779.7979736328125</v>
      </c>
      <c r="EL66" s="225">
        <v>768.2388916015625</v>
      </c>
      <c r="EM66" s="225">
        <v>581.327392578125</v>
      </c>
      <c r="EN66" s="225">
        <v>658.90545654296875</v>
      </c>
      <c r="EO66" s="225">
        <v>639.3560791015625</v>
      </c>
      <c r="EP66" s="225">
        <v>718.03021240234375</v>
      </c>
      <c r="EQ66" s="225">
        <v>607.53924560546875</v>
      </c>
      <c r="ER66" s="225">
        <v>778.9549560546875</v>
      </c>
      <c r="ES66" s="225">
        <v>561.6268310546875</v>
      </c>
      <c r="ET66" s="225">
        <v>798.1968994140625</v>
      </c>
      <c r="EU66" s="225">
        <v>561.30950927734375</v>
      </c>
      <c r="EV66" s="225">
        <v>691.89385986328125</v>
      </c>
      <c r="EW66" s="225">
        <v>769.20355224609375</v>
      </c>
      <c r="EX66" s="225">
        <v>770.44464111328125</v>
      </c>
      <c r="EY66" s="225">
        <v>580.6634521484375</v>
      </c>
      <c r="EZ66" s="225">
        <v>658.56280517578125</v>
      </c>
      <c r="FA66" s="225">
        <v>643.964599609375</v>
      </c>
      <c r="FB66" s="225">
        <v>717.5484619140625</v>
      </c>
      <c r="FC66" s="225">
        <v>607.3031005859375</v>
      </c>
      <c r="FD66" s="225">
        <v>776.47003173828125</v>
      </c>
      <c r="FE66" s="225">
        <v>560.4713134765625</v>
      </c>
      <c r="FF66" s="225">
        <v>799.86370849609375</v>
      </c>
      <c r="FG66" s="225">
        <v>558.90972900390625</v>
      </c>
      <c r="FH66" s="225">
        <v>692.7940673828125</v>
      </c>
      <c r="FI66" s="225">
        <v>769.32403564453125</v>
      </c>
      <c r="FJ66" s="225">
        <v>769.89544677734375</v>
      </c>
      <c r="FK66" s="225">
        <v>580.50872802734375</v>
      </c>
      <c r="FL66" s="225">
        <v>658.953369140625</v>
      </c>
      <c r="FM66" s="225">
        <v>647.293212890625</v>
      </c>
      <c r="FN66" s="225">
        <v>715.0260009765625</v>
      </c>
      <c r="FO66" s="225">
        <v>607.45037841796875</v>
      </c>
      <c r="FP66" s="225">
        <v>773.615966796875</v>
      </c>
      <c r="FQ66" s="225">
        <v>559.7821044921875</v>
      </c>
      <c r="FR66" s="225">
        <v>804.56634521484375</v>
      </c>
      <c r="FS66" s="225">
        <v>559.4698486328125</v>
      </c>
      <c r="FT66" s="225">
        <v>694.1910400390625</v>
      </c>
      <c r="FU66" s="225">
        <v>760.00482177734375</v>
      </c>
      <c r="FV66" s="225">
        <v>761.52899169921875</v>
      </c>
      <c r="FW66" s="225">
        <v>578.6988525390625</v>
      </c>
      <c r="FX66" s="225">
        <v>659.162353515625</v>
      </c>
      <c r="FY66" s="225">
        <v>654.06036376953125</v>
      </c>
      <c r="FZ66" s="225">
        <v>715.16815185546875</v>
      </c>
      <c r="GA66" s="225">
        <v>607.71484375</v>
      </c>
      <c r="GB66" s="225">
        <v>731.097900390625</v>
      </c>
      <c r="GC66" s="225">
        <v>729.64385986328125</v>
      </c>
      <c r="GD66" s="225">
        <v>723.00390625</v>
      </c>
      <c r="GE66" s="225">
        <v>721.53106689453125</v>
      </c>
      <c r="GF66" s="225">
        <v>722.4976806640625</v>
      </c>
      <c r="GG66" s="225">
        <v>719.449462890625</v>
      </c>
      <c r="GH66" s="225">
        <v>718.42254638671875</v>
      </c>
      <c r="GI66" s="225">
        <v>716.6495361328125</v>
      </c>
      <c r="GJ66" s="225">
        <v>711.447998046875</v>
      </c>
      <c r="GK66" s="225">
        <v>706.87567138671875</v>
      </c>
      <c r="GL66" s="225">
        <v>781.6767578125</v>
      </c>
      <c r="GM66" s="225">
        <v>561.56451416015625</v>
      </c>
      <c r="GN66" s="225">
        <v>794.38201904296875</v>
      </c>
      <c r="GO66" s="225">
        <v>563.91229248046875</v>
      </c>
      <c r="GP66" s="225">
        <v>692.22821044921875</v>
      </c>
      <c r="GQ66" s="225">
        <v>774.72833251953125</v>
      </c>
      <c r="GR66" s="225">
        <v>769.229248046875</v>
      </c>
      <c r="GS66" s="225">
        <v>582.2705078125</v>
      </c>
      <c r="GT66" s="225">
        <v>658.9056396484375</v>
      </c>
      <c r="GU66" s="225">
        <v>646.38714599609375</v>
      </c>
      <c r="GV66" s="225">
        <v>717.96820068359375</v>
      </c>
      <c r="GW66" s="225">
        <v>607.84820556640625</v>
      </c>
      <c r="GX66" s="225">
        <v>717.59942626953125</v>
      </c>
      <c r="GY66" s="225">
        <v>717.599365234375</v>
      </c>
    </row>
    <row r="67" spans="1:207" x14ac:dyDescent="0.25">
      <c r="A67" s="226">
        <v>44682</v>
      </c>
      <c r="B67" s="225">
        <v>5</v>
      </c>
      <c r="C67" s="225">
        <v>2022</v>
      </c>
      <c r="D67" s="225">
        <v>746.35321044921875</v>
      </c>
      <c r="E67" s="225">
        <v>762.364990234375</v>
      </c>
      <c r="F67" s="225">
        <v>788.3514404296875</v>
      </c>
      <c r="G67" s="225">
        <v>796.604248046875</v>
      </c>
      <c r="H67" s="225">
        <v>791.08575439453125</v>
      </c>
      <c r="I67" s="225">
        <v>732.047119140625</v>
      </c>
      <c r="J67" s="225">
        <v>747.204345703125</v>
      </c>
      <c r="K67" s="225">
        <v>767.55792236328125</v>
      </c>
      <c r="L67" s="225">
        <v>785.5589599609375</v>
      </c>
      <c r="M67" s="225">
        <v>790.5025634765625</v>
      </c>
      <c r="N67" s="225">
        <v>789.81134033203125</v>
      </c>
      <c r="O67" s="225">
        <v>736.4395751953125</v>
      </c>
      <c r="P67" s="225">
        <v>740.35955810546875</v>
      </c>
      <c r="Q67" s="225">
        <v>758.41632080078125</v>
      </c>
      <c r="R67" s="225">
        <v>781.9288330078125</v>
      </c>
      <c r="S67" s="225">
        <v>796.241455078125</v>
      </c>
      <c r="T67" s="225">
        <v>788.25750732421875</v>
      </c>
      <c r="U67" s="225">
        <v>737.9530029296875</v>
      </c>
      <c r="V67" s="225">
        <v>737.864990234375</v>
      </c>
      <c r="W67" s="225">
        <v>763.026611328125</v>
      </c>
      <c r="X67" s="225">
        <v>783.11346435546875</v>
      </c>
      <c r="Y67" s="225">
        <v>787.11376953125</v>
      </c>
      <c r="Z67" s="225">
        <v>791.35430908203125</v>
      </c>
      <c r="AA67" s="225">
        <v>741.140869140625</v>
      </c>
      <c r="AB67" s="225">
        <v>741.73956298828125</v>
      </c>
      <c r="AC67" s="225">
        <v>763.68096923828125</v>
      </c>
      <c r="AD67" s="225">
        <v>780.99371337890625</v>
      </c>
      <c r="AE67" s="225">
        <v>792.62060546875</v>
      </c>
      <c r="AF67" s="225">
        <v>784.933349609375</v>
      </c>
      <c r="AG67" s="225">
        <v>743.68096923828125</v>
      </c>
      <c r="AH67" s="225">
        <v>739.41790771484375</v>
      </c>
      <c r="AI67" s="225">
        <v>762.4857177734375</v>
      </c>
      <c r="AJ67" s="225">
        <v>778.1444091796875</v>
      </c>
      <c r="AK67" s="225">
        <v>786.56683349609375</v>
      </c>
      <c r="AL67" s="225">
        <v>789.06256103515625</v>
      </c>
      <c r="AM67" s="225">
        <v>737.11907958984375</v>
      </c>
      <c r="AN67" s="225">
        <v>741.003173828125</v>
      </c>
      <c r="AO67" s="225">
        <v>762.133056640625</v>
      </c>
      <c r="AP67" s="225">
        <v>775.51593017578125</v>
      </c>
      <c r="AQ67" s="225">
        <v>789.5594482421875</v>
      </c>
      <c r="AR67" s="225">
        <v>783.77825927734375</v>
      </c>
      <c r="AS67" s="225">
        <v>736.78399658203125</v>
      </c>
      <c r="AT67" s="225">
        <v>740.069091796875</v>
      </c>
      <c r="AU67" s="225">
        <v>761.272216796875</v>
      </c>
      <c r="AV67" s="225">
        <v>772.8865966796875</v>
      </c>
      <c r="AW67" s="225">
        <v>780.14324951171875</v>
      </c>
      <c r="AX67" s="225">
        <v>786.44287109375</v>
      </c>
      <c r="AY67" s="225">
        <v>742.81011962890625</v>
      </c>
      <c r="AZ67" s="225">
        <v>735.124755859375</v>
      </c>
      <c r="BA67" s="225">
        <v>758.42791748046875</v>
      </c>
      <c r="BB67" s="225">
        <v>768.681640625</v>
      </c>
      <c r="BC67" s="225">
        <v>776.59014892578125</v>
      </c>
      <c r="BD67" s="225">
        <v>781.42193603515625</v>
      </c>
      <c r="BE67" s="225">
        <v>739.98663330078125</v>
      </c>
      <c r="BF67" s="225">
        <v>732.87969970703125</v>
      </c>
      <c r="BG67" s="225">
        <v>755.66302490234375</v>
      </c>
      <c r="BH67" s="225">
        <v>765.576416015625</v>
      </c>
      <c r="BI67" s="225">
        <v>783.90887451171875</v>
      </c>
      <c r="BJ67" s="225">
        <v>780.1285400390625</v>
      </c>
      <c r="BK67" s="225">
        <v>738.15277099609375</v>
      </c>
      <c r="BL67" s="225">
        <v>825.7750244140625</v>
      </c>
      <c r="BM67" s="225">
        <v>597.8758544921875</v>
      </c>
      <c r="BN67" s="225">
        <v>824.53192138671875</v>
      </c>
      <c r="BO67" s="225">
        <v>600.8751220703125</v>
      </c>
      <c r="BP67" s="225">
        <v>725.5452880859375</v>
      </c>
      <c r="BQ67" s="225">
        <v>840.67535400390625</v>
      </c>
      <c r="BR67" s="225">
        <v>820.7574462890625</v>
      </c>
      <c r="BS67" s="225">
        <v>606.2960205078125</v>
      </c>
      <c r="BT67" s="225">
        <v>693.669189453125</v>
      </c>
      <c r="BU67" s="225">
        <v>671.62762451171875</v>
      </c>
      <c r="BV67" s="225">
        <v>765.6884765625</v>
      </c>
      <c r="BW67" s="225">
        <v>638.2198486328125</v>
      </c>
      <c r="BX67" s="225">
        <v>822.7423095703125</v>
      </c>
      <c r="BY67" s="225">
        <v>596.98114013671875</v>
      </c>
      <c r="BZ67" s="225">
        <v>827.9130859375</v>
      </c>
      <c r="CA67" s="225">
        <v>598.09228515625</v>
      </c>
      <c r="CB67" s="225">
        <v>726.0091552734375</v>
      </c>
      <c r="CC67" s="225">
        <v>841.9464111328125</v>
      </c>
      <c r="CD67" s="225">
        <v>821.05841064453125</v>
      </c>
      <c r="CE67" s="225">
        <v>604.7955322265625</v>
      </c>
      <c r="CF67" s="225">
        <v>693.9515380859375</v>
      </c>
      <c r="CG67" s="225">
        <v>653.47674560546875</v>
      </c>
      <c r="CH67" s="225">
        <v>766.7208251953125</v>
      </c>
      <c r="CI67" s="225">
        <v>638.26007080078125</v>
      </c>
      <c r="CJ67" s="225">
        <v>820.5657958984375</v>
      </c>
      <c r="CK67" s="225">
        <v>594.64501953125</v>
      </c>
      <c r="CL67" s="225">
        <v>835.97576904296875</v>
      </c>
      <c r="CM67" s="225">
        <v>589.0098876953125</v>
      </c>
      <c r="CN67" s="225">
        <v>726.9359130859375</v>
      </c>
      <c r="CO67" s="225">
        <v>831.62615966796875</v>
      </c>
      <c r="CP67" s="225">
        <v>823.39666748046875</v>
      </c>
      <c r="CQ67" s="225">
        <v>603.49371337890625</v>
      </c>
      <c r="CR67" s="225">
        <v>694.10357666015625</v>
      </c>
      <c r="CS67" s="225">
        <v>666.9677734375</v>
      </c>
      <c r="CT67" s="225">
        <v>767.2218017578125</v>
      </c>
      <c r="CU67" s="225">
        <v>636.58148193359375</v>
      </c>
      <c r="CV67" s="225">
        <v>819.04168701171875</v>
      </c>
      <c r="CW67" s="225">
        <v>594.00531005859375</v>
      </c>
      <c r="CX67" s="225">
        <v>836.0609130859375</v>
      </c>
      <c r="CY67" s="225">
        <v>590.91009521484375</v>
      </c>
      <c r="CZ67" s="225">
        <v>728.886962890625</v>
      </c>
      <c r="DA67" s="225">
        <v>838.2939453125</v>
      </c>
      <c r="DB67" s="225">
        <v>815.44879150390625</v>
      </c>
      <c r="DC67" s="225">
        <v>601.48724365234375</v>
      </c>
      <c r="DD67" s="225">
        <v>692.6434326171875</v>
      </c>
      <c r="DE67" s="225">
        <v>663.45269775390625</v>
      </c>
      <c r="DF67" s="225">
        <v>763.53765869140625</v>
      </c>
      <c r="DG67" s="225">
        <v>635.87890625</v>
      </c>
      <c r="DH67" s="225">
        <v>817.97271728515625</v>
      </c>
      <c r="DI67" s="225">
        <v>593.44647216796875</v>
      </c>
      <c r="DJ67" s="225">
        <v>841.299560546875</v>
      </c>
      <c r="DK67" s="225">
        <v>582.42706298828125</v>
      </c>
      <c r="DL67" s="225">
        <v>728.32330322265625</v>
      </c>
      <c r="DM67" s="225">
        <v>836.145751953125</v>
      </c>
      <c r="DN67" s="225">
        <v>822.70172119140625</v>
      </c>
      <c r="DO67" s="225">
        <v>601.38385009765625</v>
      </c>
      <c r="DP67" s="225">
        <v>693.6688232421875</v>
      </c>
      <c r="DQ67" s="225">
        <v>656.2705078125</v>
      </c>
      <c r="DR67" s="225">
        <v>760.9609375</v>
      </c>
      <c r="DS67" s="225">
        <v>635.0247802734375</v>
      </c>
      <c r="DT67" s="225">
        <v>815.507568359375</v>
      </c>
      <c r="DU67" s="225">
        <v>593.4805908203125</v>
      </c>
      <c r="DV67" s="225">
        <v>839.658935546875</v>
      </c>
      <c r="DW67" s="225">
        <v>582.7823486328125</v>
      </c>
      <c r="DX67" s="225">
        <v>728.5712890625</v>
      </c>
      <c r="DY67" s="225">
        <v>834.72979736328125</v>
      </c>
      <c r="DZ67" s="225">
        <v>820.52154541015625</v>
      </c>
      <c r="EA67" s="225">
        <v>600.9259033203125</v>
      </c>
      <c r="EB67" s="225">
        <v>692.5496826171875</v>
      </c>
      <c r="EC67" s="225">
        <v>672.26702880859375</v>
      </c>
      <c r="ED67" s="225">
        <v>758.82330322265625</v>
      </c>
      <c r="EE67" s="225">
        <v>635.30426025390625</v>
      </c>
      <c r="EF67" s="225">
        <v>814.29119873046875</v>
      </c>
      <c r="EG67" s="225">
        <v>592.06182861328125</v>
      </c>
      <c r="EH67" s="225">
        <v>842.30999755859375</v>
      </c>
      <c r="EI67" s="225">
        <v>583.40570068359375</v>
      </c>
      <c r="EJ67" s="225">
        <v>728.46978759765625</v>
      </c>
      <c r="EK67" s="225">
        <v>828.35260009765625</v>
      </c>
      <c r="EL67" s="225">
        <v>815.04217529296875</v>
      </c>
      <c r="EM67" s="225">
        <v>599.4232177734375</v>
      </c>
      <c r="EN67" s="225">
        <v>692.932373046875</v>
      </c>
      <c r="EO67" s="225">
        <v>659.98876953125</v>
      </c>
      <c r="EP67" s="225">
        <v>758.40447998046875</v>
      </c>
      <c r="EQ67" s="225">
        <v>635.31158447265625</v>
      </c>
      <c r="ER67" s="225">
        <v>813.21685791015625</v>
      </c>
      <c r="ES67" s="225">
        <v>593.1646728515625</v>
      </c>
      <c r="ET67" s="225">
        <v>845.0181884765625</v>
      </c>
      <c r="EU67" s="225">
        <v>579.9881591796875</v>
      </c>
      <c r="EV67" s="225">
        <v>728.8875732421875</v>
      </c>
      <c r="EW67" s="225">
        <v>816.99114990234375</v>
      </c>
      <c r="EX67" s="225">
        <v>817.68719482421875</v>
      </c>
      <c r="EY67" s="225">
        <v>598.53912353515625</v>
      </c>
      <c r="EZ67" s="225">
        <v>692.11480712890625</v>
      </c>
      <c r="FA67" s="225">
        <v>664.9393310546875</v>
      </c>
      <c r="FB67" s="225">
        <v>757.78271484375</v>
      </c>
      <c r="FC67" s="225">
        <v>634.89227294921875</v>
      </c>
      <c r="FD67" s="225">
        <v>810.5980224609375</v>
      </c>
      <c r="FE67" s="225">
        <v>591.383056640625</v>
      </c>
      <c r="FF67" s="225">
        <v>846.80462646484375</v>
      </c>
      <c r="FG67" s="225">
        <v>577.2174072265625</v>
      </c>
      <c r="FH67" s="225">
        <v>729.831787109375</v>
      </c>
      <c r="FI67" s="225">
        <v>817.15240478515625</v>
      </c>
      <c r="FJ67" s="225">
        <v>817.3084716796875</v>
      </c>
      <c r="FK67" s="225">
        <v>598.34130859375</v>
      </c>
      <c r="FL67" s="225">
        <v>692.54620361328125</v>
      </c>
      <c r="FM67" s="225">
        <v>668.9490966796875</v>
      </c>
      <c r="FN67" s="225">
        <v>754.9627685546875</v>
      </c>
      <c r="FO67" s="225">
        <v>634.830810546875</v>
      </c>
      <c r="FP67" s="225">
        <v>807.619873046875</v>
      </c>
      <c r="FQ67" s="225">
        <v>590.6490478515625</v>
      </c>
      <c r="FR67" s="225">
        <v>850.6044921875</v>
      </c>
      <c r="FS67" s="225">
        <v>576.98284912109375</v>
      </c>
      <c r="FT67" s="225">
        <v>731.1893310546875</v>
      </c>
      <c r="FU67" s="225">
        <v>807.076904296875</v>
      </c>
      <c r="FV67" s="225">
        <v>807.2022705078125</v>
      </c>
      <c r="FW67" s="225">
        <v>596.69482421875</v>
      </c>
      <c r="FX67" s="225">
        <v>692.9378662109375</v>
      </c>
      <c r="FY67" s="225">
        <v>675.6552734375</v>
      </c>
      <c r="FZ67" s="225">
        <v>754.03704833984375</v>
      </c>
      <c r="GA67" s="225">
        <v>635.04522705078125</v>
      </c>
      <c r="GB67" s="225">
        <v>767.64544677734375</v>
      </c>
      <c r="GC67" s="225">
        <v>766.44696044921875</v>
      </c>
      <c r="GD67" s="225">
        <v>759.28564453125</v>
      </c>
      <c r="GE67" s="225">
        <v>757.9989013671875</v>
      </c>
      <c r="GF67" s="225">
        <v>759.0767822265625</v>
      </c>
      <c r="GG67" s="225">
        <v>755.64776611328125</v>
      </c>
      <c r="GH67" s="225">
        <v>754.83380126953125</v>
      </c>
      <c r="GI67" s="225">
        <v>753.11456298828125</v>
      </c>
      <c r="GJ67" s="225">
        <v>747.629638671875</v>
      </c>
      <c r="GK67" s="225">
        <v>742.89093017578125</v>
      </c>
      <c r="GL67" s="225">
        <v>816.293212890625</v>
      </c>
      <c r="GM67" s="225">
        <v>593.218505859375</v>
      </c>
      <c r="GN67" s="225">
        <v>840.9239501953125</v>
      </c>
      <c r="GO67" s="225">
        <v>583.66143798828125</v>
      </c>
      <c r="GP67" s="225">
        <v>729.14971923828125</v>
      </c>
      <c r="GQ67" s="225">
        <v>822.8951416015625</v>
      </c>
      <c r="GR67" s="225">
        <v>816.22314453125</v>
      </c>
      <c r="GS67" s="225">
        <v>600.295654296875</v>
      </c>
      <c r="GT67" s="225">
        <v>692.9532470703125</v>
      </c>
      <c r="GU67" s="225">
        <v>667.46160888671875</v>
      </c>
      <c r="GV67" s="225">
        <v>758.39990234375</v>
      </c>
      <c r="GW67" s="225">
        <v>635.52264404296875</v>
      </c>
      <c r="GX67" s="225">
        <v>753.9342041015625</v>
      </c>
      <c r="GY67" s="225">
        <v>753.93414306640625</v>
      </c>
    </row>
    <row r="68" spans="1:207" x14ac:dyDescent="0.25">
      <c r="A68" s="226">
        <v>44713</v>
      </c>
      <c r="B68" s="225">
        <v>6</v>
      </c>
      <c r="C68" s="225">
        <v>2022</v>
      </c>
      <c r="D68" s="225">
        <v>786.24505615234375</v>
      </c>
      <c r="E68" s="225">
        <v>800.38519287109375</v>
      </c>
      <c r="F68" s="225">
        <v>828.365234375</v>
      </c>
      <c r="G68" s="225">
        <v>834.8223876953125</v>
      </c>
      <c r="H68" s="225">
        <v>831.29620361328125</v>
      </c>
      <c r="I68" s="225">
        <v>769.37841796875</v>
      </c>
      <c r="J68" s="225">
        <v>787.142333984375</v>
      </c>
      <c r="K68" s="225">
        <v>806.4542236328125</v>
      </c>
      <c r="L68" s="225">
        <v>825.92047119140625</v>
      </c>
      <c r="M68" s="225">
        <v>828.39813232421875</v>
      </c>
      <c r="N68" s="225">
        <v>830.6693115234375</v>
      </c>
      <c r="O68" s="225">
        <v>774.51318359375</v>
      </c>
      <c r="P68" s="225">
        <v>780.196044921875</v>
      </c>
      <c r="Q68" s="225">
        <v>796.89154052734375</v>
      </c>
      <c r="R68" s="225">
        <v>822.77349853515625</v>
      </c>
      <c r="S68" s="225">
        <v>835.5928955078125</v>
      </c>
      <c r="T68" s="225">
        <v>829.4962158203125</v>
      </c>
      <c r="U68" s="225">
        <v>775.38214111328125</v>
      </c>
      <c r="V68" s="225">
        <v>777.188720703125</v>
      </c>
      <c r="W68" s="225">
        <v>802.01666259765625</v>
      </c>
      <c r="X68" s="225">
        <v>824.1676025390625</v>
      </c>
      <c r="Y68" s="225">
        <v>825.59619140625</v>
      </c>
      <c r="Z68" s="225">
        <v>833.13580322265625</v>
      </c>
      <c r="AA68" s="225">
        <v>778.43450927734375</v>
      </c>
      <c r="AB68" s="225">
        <v>781.845703125</v>
      </c>
      <c r="AC68" s="225">
        <v>803.3685302734375</v>
      </c>
      <c r="AD68" s="225">
        <v>822.01544189453125</v>
      </c>
      <c r="AE68" s="225">
        <v>831.833740234375</v>
      </c>
      <c r="AF68" s="225">
        <v>825.98779296875</v>
      </c>
      <c r="AG68" s="225">
        <v>781.47821044921875</v>
      </c>
      <c r="AH68" s="225">
        <v>778.80096435546875</v>
      </c>
      <c r="AI68" s="225">
        <v>801.86761474609375</v>
      </c>
      <c r="AJ68" s="225">
        <v>819.639892578125</v>
      </c>
      <c r="AK68" s="225">
        <v>825.29168701171875</v>
      </c>
      <c r="AL68" s="225">
        <v>831.1533203125</v>
      </c>
      <c r="AM68" s="225">
        <v>774.79974365234375</v>
      </c>
      <c r="AN68" s="225">
        <v>780.76513671875</v>
      </c>
      <c r="AO68" s="225">
        <v>801.72344970703125</v>
      </c>
      <c r="AP68" s="225">
        <v>816.92559814453125</v>
      </c>
      <c r="AQ68" s="225">
        <v>829.1907958984375</v>
      </c>
      <c r="AR68" s="225">
        <v>825.75238037109375</v>
      </c>
      <c r="AS68" s="225">
        <v>774.47412109375</v>
      </c>
      <c r="AT68" s="225">
        <v>780.65240478515625</v>
      </c>
      <c r="AU68" s="225">
        <v>800.8916015625</v>
      </c>
      <c r="AV68" s="225">
        <v>815.06842041015625</v>
      </c>
      <c r="AW68" s="225">
        <v>819.1533203125</v>
      </c>
      <c r="AX68" s="225">
        <v>828.96502685546875</v>
      </c>
      <c r="AY68" s="225">
        <v>780.6456298828125</v>
      </c>
      <c r="AZ68" s="225">
        <v>775.75213623046875</v>
      </c>
      <c r="BA68" s="225">
        <v>798.4619140625</v>
      </c>
      <c r="BB68" s="225">
        <v>810.951416015625</v>
      </c>
      <c r="BC68" s="225">
        <v>815.05743408203125</v>
      </c>
      <c r="BD68" s="225">
        <v>823.9464111328125</v>
      </c>
      <c r="BE68" s="225">
        <v>777.68731689453125</v>
      </c>
      <c r="BF68" s="225">
        <v>774.06231689453125</v>
      </c>
      <c r="BG68" s="225">
        <v>795.79644775390625</v>
      </c>
      <c r="BH68" s="225">
        <v>807.87469482421875</v>
      </c>
      <c r="BI68" s="225">
        <v>824.72418212890625</v>
      </c>
      <c r="BJ68" s="225">
        <v>823.329833984375</v>
      </c>
      <c r="BK68" s="225">
        <v>775.9742431640625</v>
      </c>
      <c r="BL68" s="225">
        <v>863.0391845703125</v>
      </c>
      <c r="BM68" s="225">
        <v>637.19207763671875</v>
      </c>
      <c r="BN68" s="225">
        <v>871.845947265625</v>
      </c>
      <c r="BO68" s="225">
        <v>640.68255615234375</v>
      </c>
      <c r="BP68" s="225">
        <v>768.13714599609375</v>
      </c>
      <c r="BQ68" s="225">
        <v>902.54583740234375</v>
      </c>
      <c r="BR68" s="225">
        <v>862.45550537109375</v>
      </c>
      <c r="BS68" s="225">
        <v>610.063232421875</v>
      </c>
      <c r="BT68" s="225">
        <v>721.2147216796875</v>
      </c>
      <c r="BU68" s="225">
        <v>684.49542236328125</v>
      </c>
      <c r="BV68" s="225">
        <v>813.66705322265625</v>
      </c>
      <c r="BW68" s="225">
        <v>670.30706787109375</v>
      </c>
      <c r="BX68" s="225">
        <v>860.08575439453125</v>
      </c>
      <c r="BY68" s="225">
        <v>636.38458251953125</v>
      </c>
      <c r="BZ68" s="225">
        <v>875.54638671875</v>
      </c>
      <c r="CA68" s="225">
        <v>638.031494140625</v>
      </c>
      <c r="CB68" s="225">
        <v>768.92694091796875</v>
      </c>
      <c r="CC68" s="225">
        <v>903.6187744140625</v>
      </c>
      <c r="CD68" s="225">
        <v>862.41943359375</v>
      </c>
      <c r="CE68" s="225">
        <v>608.0987548828125</v>
      </c>
      <c r="CF68" s="225">
        <v>722.64215087890625</v>
      </c>
      <c r="CG68" s="225">
        <v>666.42401123046875</v>
      </c>
      <c r="CH68" s="225">
        <v>815.24652099609375</v>
      </c>
      <c r="CI68" s="225">
        <v>670.4986572265625</v>
      </c>
      <c r="CJ68" s="225">
        <v>858.0150146484375</v>
      </c>
      <c r="CK68" s="225">
        <v>634.02288818359375</v>
      </c>
      <c r="CL68" s="225">
        <v>883.92303466796875</v>
      </c>
      <c r="CM68" s="225">
        <v>629.09130859375</v>
      </c>
      <c r="CN68" s="225">
        <v>770.099853515625</v>
      </c>
      <c r="CO68" s="225">
        <v>893.35235595703125</v>
      </c>
      <c r="CP68" s="225">
        <v>865.2012939453125</v>
      </c>
      <c r="CQ68" s="225">
        <v>606.35028076171875</v>
      </c>
      <c r="CR68" s="225">
        <v>722.896728515625</v>
      </c>
      <c r="CS68" s="225">
        <v>681.04150390625</v>
      </c>
      <c r="CT68" s="225">
        <v>815.652099609375</v>
      </c>
      <c r="CU68" s="225">
        <v>668.5712890625</v>
      </c>
      <c r="CV68" s="225">
        <v>856.51678466796875</v>
      </c>
      <c r="CW68" s="225">
        <v>634.09124755859375</v>
      </c>
      <c r="CX68" s="225">
        <v>884.32232666015625</v>
      </c>
      <c r="CY68" s="225">
        <v>630.55096435546875</v>
      </c>
      <c r="CZ68" s="225">
        <v>772.3984375</v>
      </c>
      <c r="DA68" s="225">
        <v>899.92449951171875</v>
      </c>
      <c r="DB68" s="225">
        <v>854.83941650390625</v>
      </c>
      <c r="DC68" s="225">
        <v>604.1217041015625</v>
      </c>
      <c r="DD68" s="225">
        <v>721.81268310546875</v>
      </c>
      <c r="DE68" s="225">
        <v>677.38360595703125</v>
      </c>
      <c r="DF68" s="225">
        <v>811.31201171875</v>
      </c>
      <c r="DG68" s="225">
        <v>667.8768310546875</v>
      </c>
      <c r="DH68" s="225">
        <v>855.47967529296875</v>
      </c>
      <c r="DI68" s="225">
        <v>633.28057861328125</v>
      </c>
      <c r="DJ68" s="225">
        <v>889.73760986328125</v>
      </c>
      <c r="DK68" s="225">
        <v>621.78125</v>
      </c>
      <c r="DL68" s="225">
        <v>771.9415283203125</v>
      </c>
      <c r="DM68" s="225">
        <v>897.62115478515625</v>
      </c>
      <c r="DN68" s="225">
        <v>864.01654052734375</v>
      </c>
      <c r="DO68" s="225">
        <v>603.74371337890625</v>
      </c>
      <c r="DP68" s="225">
        <v>722.96441650390625</v>
      </c>
      <c r="DQ68" s="225">
        <v>670.44134521484375</v>
      </c>
      <c r="DR68" s="225">
        <v>808.33099365234375</v>
      </c>
      <c r="DS68" s="225">
        <v>666.66265869140625</v>
      </c>
      <c r="DT68" s="225">
        <v>852.969970703125</v>
      </c>
      <c r="DU68" s="225">
        <v>633.25567626953125</v>
      </c>
      <c r="DV68" s="225">
        <v>888.24237060546875</v>
      </c>
      <c r="DW68" s="225">
        <v>622.1951904296875</v>
      </c>
      <c r="DX68" s="225">
        <v>772.015380859375</v>
      </c>
      <c r="DY68" s="225">
        <v>896.12628173828125</v>
      </c>
      <c r="DZ68" s="225">
        <v>860.6883544921875</v>
      </c>
      <c r="EA68" s="225">
        <v>603.29547119140625</v>
      </c>
      <c r="EB68" s="225">
        <v>721.82861328125</v>
      </c>
      <c r="EC68" s="225">
        <v>686.50714111328125</v>
      </c>
      <c r="ED68" s="225">
        <v>806.5147705078125</v>
      </c>
      <c r="EE68" s="225">
        <v>667.266357421875</v>
      </c>
      <c r="EF68" s="225">
        <v>851.782470703125</v>
      </c>
      <c r="EG68" s="225">
        <v>632.1199951171875</v>
      </c>
      <c r="EH68" s="225">
        <v>891.09600830078125</v>
      </c>
      <c r="EI68" s="225">
        <v>622.44915771484375</v>
      </c>
      <c r="EJ68" s="225">
        <v>771.93280029296875</v>
      </c>
      <c r="EK68" s="225">
        <v>889.72320556640625</v>
      </c>
      <c r="EL68" s="225">
        <v>853.885986328125</v>
      </c>
      <c r="EM68" s="225">
        <v>601.79083251953125</v>
      </c>
      <c r="EN68" s="225">
        <v>722.965576171875</v>
      </c>
      <c r="EO68" s="225">
        <v>674.00689697265625</v>
      </c>
      <c r="EP68" s="225">
        <v>806.09881591796875</v>
      </c>
      <c r="EQ68" s="225">
        <v>667.2569580078125</v>
      </c>
      <c r="ER68" s="225">
        <v>850.78778076171875</v>
      </c>
      <c r="ES68" s="225">
        <v>633.1690673828125</v>
      </c>
      <c r="ET68" s="225">
        <v>894.06683349609375</v>
      </c>
      <c r="EU68" s="225">
        <v>619.17108154296875</v>
      </c>
      <c r="EV68" s="225">
        <v>772.4456787109375</v>
      </c>
      <c r="EW68" s="225">
        <v>878.0498046875</v>
      </c>
      <c r="EX68" s="225">
        <v>856.77801513671875</v>
      </c>
      <c r="EY68" s="225">
        <v>600.7493896484375</v>
      </c>
      <c r="EZ68" s="225">
        <v>722.28369140625</v>
      </c>
      <c r="FA68" s="225">
        <v>678.8734130859375</v>
      </c>
      <c r="FB68" s="225">
        <v>805.24658203125</v>
      </c>
      <c r="FC68" s="225">
        <v>666.87237548828125</v>
      </c>
      <c r="FD68" s="225">
        <v>848.24322509765625</v>
      </c>
      <c r="FE68" s="225">
        <v>631.73553466796875</v>
      </c>
      <c r="FF68" s="225">
        <v>896.3160400390625</v>
      </c>
      <c r="FG68" s="225">
        <v>616.188720703125</v>
      </c>
      <c r="FH68" s="225">
        <v>773.546630859375</v>
      </c>
      <c r="FI68" s="225">
        <v>878.1927490234375</v>
      </c>
      <c r="FJ68" s="225">
        <v>856.17889404296875</v>
      </c>
      <c r="FK68" s="225">
        <v>600.35284423828125</v>
      </c>
      <c r="FL68" s="225">
        <v>723.180419921875</v>
      </c>
      <c r="FM68" s="225">
        <v>682.96636962890625</v>
      </c>
      <c r="FN68" s="225">
        <v>801.9451904296875</v>
      </c>
      <c r="FO68" s="225">
        <v>666.94451904296875</v>
      </c>
      <c r="FP68" s="225">
        <v>845.441162109375</v>
      </c>
      <c r="FQ68" s="225">
        <v>630.9603271484375</v>
      </c>
      <c r="FR68" s="225">
        <v>900.0567626953125</v>
      </c>
      <c r="FS68" s="225">
        <v>616.4327392578125</v>
      </c>
      <c r="FT68" s="225">
        <v>775.1163330078125</v>
      </c>
      <c r="FU68" s="225">
        <v>868.00262451171875</v>
      </c>
      <c r="FV68" s="225">
        <v>843.73529052734375</v>
      </c>
      <c r="FW68" s="225">
        <v>598.585693359375</v>
      </c>
      <c r="FX68" s="225">
        <v>724.238037109375</v>
      </c>
      <c r="FY68" s="225">
        <v>689.9771728515625</v>
      </c>
      <c r="FZ68" s="225">
        <v>801.95281982421875</v>
      </c>
      <c r="GA68" s="225">
        <v>667.41131591796875</v>
      </c>
      <c r="GB68" s="225">
        <v>806.71630859375</v>
      </c>
      <c r="GC68" s="225">
        <v>805.918701171875</v>
      </c>
      <c r="GD68" s="225">
        <v>798.81781005859375</v>
      </c>
      <c r="GE68" s="225">
        <v>797.4305419921875</v>
      </c>
      <c r="GF68" s="225">
        <v>799.06109619140625</v>
      </c>
      <c r="GG68" s="225">
        <v>795.259765625</v>
      </c>
      <c r="GH68" s="225">
        <v>794.66351318359375</v>
      </c>
      <c r="GI68" s="225">
        <v>793.3336181640625</v>
      </c>
      <c r="GJ68" s="225">
        <v>787.9510498046875</v>
      </c>
      <c r="GK68" s="225">
        <v>783.605712890625</v>
      </c>
      <c r="GL68" s="225">
        <v>853.8072509765625</v>
      </c>
      <c r="GM68" s="225">
        <v>633.1632080078125</v>
      </c>
      <c r="GN68" s="225">
        <v>889.5966796875</v>
      </c>
      <c r="GO68" s="225">
        <v>623.07391357421875</v>
      </c>
      <c r="GP68" s="225">
        <v>772.71856689453125</v>
      </c>
      <c r="GQ68" s="225">
        <v>884.1387939453125</v>
      </c>
      <c r="GR68" s="225">
        <v>855.384765625</v>
      </c>
      <c r="GS68" s="225">
        <v>602.7166748046875</v>
      </c>
      <c r="GT68" s="225">
        <v>722.913818359375</v>
      </c>
      <c r="GU68" s="225">
        <v>681.49468994140625</v>
      </c>
      <c r="GV68" s="225">
        <v>806.06689453125</v>
      </c>
      <c r="GW68" s="225">
        <v>667.59619140625</v>
      </c>
      <c r="GX68" s="225">
        <v>793.91253662109375</v>
      </c>
      <c r="GY68" s="225">
        <v>793.9124755859375</v>
      </c>
    </row>
    <row r="69" spans="1:207" x14ac:dyDescent="0.25">
      <c r="A69" s="226">
        <v>44743</v>
      </c>
      <c r="B69" s="225">
        <v>7</v>
      </c>
      <c r="C69" s="225">
        <v>2022</v>
      </c>
      <c r="D69" s="225">
        <v>840.28472900390625</v>
      </c>
      <c r="E69" s="225">
        <v>859.19281005859375</v>
      </c>
      <c r="F69" s="225">
        <v>882.6729736328125</v>
      </c>
      <c r="G69" s="225">
        <v>895.691650390625</v>
      </c>
      <c r="H69" s="225">
        <v>890.57415771484375</v>
      </c>
      <c r="I69" s="225">
        <v>830.345458984375</v>
      </c>
      <c r="J69" s="225">
        <v>842.12982177734375</v>
      </c>
      <c r="K69" s="225">
        <v>865.65484619140625</v>
      </c>
      <c r="L69" s="225">
        <v>880.19757080078125</v>
      </c>
      <c r="M69" s="225">
        <v>889.1607666015625</v>
      </c>
      <c r="N69" s="225">
        <v>890.1705322265625</v>
      </c>
      <c r="O69" s="225">
        <v>837.35772705078125</v>
      </c>
      <c r="P69" s="225">
        <v>834.6766357421875</v>
      </c>
      <c r="Q69" s="225">
        <v>855.50006103515625</v>
      </c>
      <c r="R69" s="225">
        <v>876.8426513671875</v>
      </c>
      <c r="S69" s="225">
        <v>895.863525390625</v>
      </c>
      <c r="T69" s="225">
        <v>889.0872802734375</v>
      </c>
      <c r="U69" s="225">
        <v>837.74005126953125</v>
      </c>
      <c r="V69" s="225">
        <v>832.4193115234375</v>
      </c>
      <c r="W69" s="225">
        <v>862.5396728515625</v>
      </c>
      <c r="X69" s="225">
        <v>877.80218505859375</v>
      </c>
      <c r="Y69" s="225">
        <v>886.720947265625</v>
      </c>
      <c r="Z69" s="225">
        <v>893.25714111328125</v>
      </c>
      <c r="AA69" s="225">
        <v>840.5079345703125</v>
      </c>
      <c r="AB69" s="225">
        <v>837.83563232421875</v>
      </c>
      <c r="AC69" s="225">
        <v>863.148193359375</v>
      </c>
      <c r="AD69" s="225">
        <v>876.07879638671875</v>
      </c>
      <c r="AE69" s="225">
        <v>892.05096435546875</v>
      </c>
      <c r="AF69" s="225">
        <v>886.043701171875</v>
      </c>
      <c r="AG69" s="225">
        <v>842.66363525390625</v>
      </c>
      <c r="AH69" s="225">
        <v>834.8038330078125</v>
      </c>
      <c r="AI69" s="225">
        <v>862.062255859375</v>
      </c>
      <c r="AJ69" s="225">
        <v>874.11773681640625</v>
      </c>
      <c r="AK69" s="225">
        <v>886.137451171875</v>
      </c>
      <c r="AL69" s="225">
        <v>891.656494140625</v>
      </c>
      <c r="AM69" s="225">
        <v>837.02093505859375</v>
      </c>
      <c r="AN69" s="225">
        <v>837.21478271484375</v>
      </c>
      <c r="AO69" s="225">
        <v>861.462646484375</v>
      </c>
      <c r="AP69" s="225">
        <v>872.4075927734375</v>
      </c>
      <c r="AQ69" s="225">
        <v>889.591064453125</v>
      </c>
      <c r="AR69" s="225">
        <v>887.34002685546875</v>
      </c>
      <c r="AS69" s="225">
        <v>836.43536376953125</v>
      </c>
      <c r="AT69" s="225">
        <v>837.7525634765625</v>
      </c>
      <c r="AU69" s="225">
        <v>862.24639892578125</v>
      </c>
      <c r="AV69" s="225">
        <v>869.79486083984375</v>
      </c>
      <c r="AW69" s="225">
        <v>879.670166015625</v>
      </c>
      <c r="AX69" s="225">
        <v>890.8892822265625</v>
      </c>
      <c r="AY69" s="225">
        <v>842.73419189453125</v>
      </c>
      <c r="AZ69" s="225">
        <v>833.67730712890625</v>
      </c>
      <c r="BA69" s="225">
        <v>859.36822509765625</v>
      </c>
      <c r="BB69" s="225">
        <v>865.793212890625</v>
      </c>
      <c r="BC69" s="225">
        <v>874.6278076171875</v>
      </c>
      <c r="BD69" s="225">
        <v>886.7003173828125</v>
      </c>
      <c r="BE69" s="225">
        <v>839.67999267578125</v>
      </c>
      <c r="BF69" s="225">
        <v>833.89422607421875</v>
      </c>
      <c r="BG69" s="225">
        <v>859.0587158203125</v>
      </c>
      <c r="BH69" s="225">
        <v>864.18817138671875</v>
      </c>
      <c r="BI69" s="225">
        <v>887.46722412109375</v>
      </c>
      <c r="BJ69" s="225">
        <v>885.7298583984375</v>
      </c>
      <c r="BK69" s="225">
        <v>838.79058837890625</v>
      </c>
      <c r="BL69" s="225">
        <v>914.9298095703125</v>
      </c>
      <c r="BM69" s="225">
        <v>678.0206298828125</v>
      </c>
      <c r="BN69" s="225">
        <v>949.65380859375</v>
      </c>
      <c r="BO69" s="225">
        <v>670.67266845703125</v>
      </c>
      <c r="BP69" s="225">
        <v>847.74920654296875</v>
      </c>
      <c r="BQ69" s="225">
        <v>963.531494140625</v>
      </c>
      <c r="BR69" s="225">
        <v>910.491455078125</v>
      </c>
      <c r="BS69" s="225">
        <v>645.23748779296875</v>
      </c>
      <c r="BT69" s="225">
        <v>813.70587158203125</v>
      </c>
      <c r="BU69" s="225">
        <v>727.26837158203125</v>
      </c>
      <c r="BV69" s="225">
        <v>888.61151123046875</v>
      </c>
      <c r="BW69" s="225">
        <v>725.08612060546875</v>
      </c>
      <c r="BX69" s="225">
        <v>911.65972900390625</v>
      </c>
      <c r="BY69" s="225">
        <v>677.07049560546875</v>
      </c>
      <c r="BZ69" s="225">
        <v>953.61553955078125</v>
      </c>
      <c r="CA69" s="225">
        <v>667.5670166015625</v>
      </c>
      <c r="CB69" s="225">
        <v>848.06817626953125</v>
      </c>
      <c r="CC69" s="225">
        <v>965.0726318359375</v>
      </c>
      <c r="CD69" s="225">
        <v>911.52630615234375</v>
      </c>
      <c r="CE69" s="225">
        <v>643.0404052734375</v>
      </c>
      <c r="CF69" s="225">
        <v>815.96319580078125</v>
      </c>
      <c r="CG69" s="225">
        <v>706.15740966796875</v>
      </c>
      <c r="CH69" s="225">
        <v>890.2745361328125</v>
      </c>
      <c r="CI69" s="225">
        <v>725.0888671875</v>
      </c>
      <c r="CJ69" s="225">
        <v>909.39007568359375</v>
      </c>
      <c r="CK69" s="225">
        <v>674.7269287109375</v>
      </c>
      <c r="CL69" s="225">
        <v>961.0919189453125</v>
      </c>
      <c r="CM69" s="225">
        <v>657.95697021484375</v>
      </c>
      <c r="CN69" s="225">
        <v>849.36004638671875</v>
      </c>
      <c r="CO69" s="225">
        <v>954.27655029296875</v>
      </c>
      <c r="CP69" s="225">
        <v>914.37158203125</v>
      </c>
      <c r="CQ69" s="225">
        <v>640.6265869140625</v>
      </c>
      <c r="CR69" s="225">
        <v>816.79180908203125</v>
      </c>
      <c r="CS69" s="225">
        <v>726.27606201171875</v>
      </c>
      <c r="CT69" s="225">
        <v>891.45001220703125</v>
      </c>
      <c r="CU69" s="225">
        <v>722.726806640625</v>
      </c>
      <c r="CV69" s="225">
        <v>908.044189453125</v>
      </c>
      <c r="CW69" s="225">
        <v>675.09405517578125</v>
      </c>
      <c r="CX69" s="225">
        <v>961.7027587890625</v>
      </c>
      <c r="CY69" s="225">
        <v>659.73614501953125</v>
      </c>
      <c r="CZ69" s="225">
        <v>852.22991943359375</v>
      </c>
      <c r="DA69" s="225">
        <v>961.27264404296875</v>
      </c>
      <c r="DB69" s="225">
        <v>902.687744140625</v>
      </c>
      <c r="DC69" s="225">
        <v>638.07208251953125</v>
      </c>
      <c r="DD69" s="225">
        <v>816.64886474609375</v>
      </c>
      <c r="DE69" s="225">
        <v>722.0411376953125</v>
      </c>
      <c r="DF69" s="225">
        <v>889.231689453125</v>
      </c>
      <c r="DG69" s="225">
        <v>721.81787109375</v>
      </c>
      <c r="DH69" s="225">
        <v>906.76788330078125</v>
      </c>
      <c r="DI69" s="225">
        <v>674.29498291015625</v>
      </c>
      <c r="DJ69" s="225">
        <v>966.62353515625</v>
      </c>
      <c r="DK69" s="225">
        <v>649.94024658203125</v>
      </c>
      <c r="DL69" s="225">
        <v>851.2730712890625</v>
      </c>
      <c r="DM69" s="225">
        <v>959.1966552734375</v>
      </c>
      <c r="DN69" s="225">
        <v>913.60260009765625</v>
      </c>
      <c r="DO69" s="225">
        <v>637.4271240234375</v>
      </c>
      <c r="DP69" s="225">
        <v>818.55645751953125</v>
      </c>
      <c r="DQ69" s="225">
        <v>713.41217041015625</v>
      </c>
      <c r="DR69" s="225">
        <v>886.54595947265625</v>
      </c>
      <c r="DS69" s="225">
        <v>720.4854736328125</v>
      </c>
      <c r="DT69" s="225">
        <v>904.37255859375</v>
      </c>
      <c r="DU69" s="225">
        <v>673.86279296875</v>
      </c>
      <c r="DV69" s="225">
        <v>965.48382568359375</v>
      </c>
      <c r="DW69" s="225">
        <v>650.53570556640625</v>
      </c>
      <c r="DX69" s="225">
        <v>851.44378662109375</v>
      </c>
      <c r="DY69" s="225">
        <v>957.34271240234375</v>
      </c>
      <c r="DZ69" s="225">
        <v>910.034423828125</v>
      </c>
      <c r="EA69" s="225">
        <v>636.7398681640625</v>
      </c>
      <c r="EB69" s="225">
        <v>816.73883056640625</v>
      </c>
      <c r="EC69" s="225">
        <v>733.8192138671875</v>
      </c>
      <c r="ED69" s="225">
        <v>885.0440673828125</v>
      </c>
      <c r="EE69" s="225">
        <v>721.093505859375</v>
      </c>
      <c r="EF69" s="225">
        <v>903.22381591796875</v>
      </c>
      <c r="EG69" s="225">
        <v>672.48834228515625</v>
      </c>
      <c r="EH69" s="225">
        <v>968.22198486328125</v>
      </c>
      <c r="EI69" s="225">
        <v>650.85565185546875</v>
      </c>
      <c r="EJ69" s="225">
        <v>851.32098388671875</v>
      </c>
      <c r="EK69" s="225">
        <v>950.76483154296875</v>
      </c>
      <c r="EL69" s="225">
        <v>901.48260498046875</v>
      </c>
      <c r="EM69" s="225">
        <v>635.18719482421875</v>
      </c>
      <c r="EN69" s="225">
        <v>817.9521484375</v>
      </c>
      <c r="EO69" s="225">
        <v>717.83758544921875</v>
      </c>
      <c r="EP69" s="225">
        <v>885.620361328125</v>
      </c>
      <c r="EQ69" s="225">
        <v>721.007080078125</v>
      </c>
      <c r="ER69" s="225">
        <v>902.18768310546875</v>
      </c>
      <c r="ES69" s="225">
        <v>674.068115234375</v>
      </c>
      <c r="ET69" s="225">
        <v>970.7738037109375</v>
      </c>
      <c r="EU69" s="225">
        <v>647.5380859375</v>
      </c>
      <c r="EV69" s="225">
        <v>851.97784423828125</v>
      </c>
      <c r="EW69" s="225">
        <v>938.3251953125</v>
      </c>
      <c r="EX69" s="225">
        <v>905.1444091796875</v>
      </c>
      <c r="EY69" s="225">
        <v>634.00848388671875</v>
      </c>
      <c r="EZ69" s="225">
        <v>817.9100341796875</v>
      </c>
      <c r="FA69" s="225">
        <v>724.84130859375</v>
      </c>
      <c r="FB69" s="225">
        <v>885.2965087890625</v>
      </c>
      <c r="FC69" s="225">
        <v>720.685546875</v>
      </c>
      <c r="FD69" s="225">
        <v>899.4931640625</v>
      </c>
      <c r="FE69" s="225">
        <v>672.47784423828125</v>
      </c>
      <c r="FF69" s="225">
        <v>973.287841796875</v>
      </c>
      <c r="FG69" s="225">
        <v>644.2877197265625</v>
      </c>
      <c r="FH69" s="225">
        <v>853.54498291015625</v>
      </c>
      <c r="FI69" s="225">
        <v>938.81683349609375</v>
      </c>
      <c r="FJ69" s="225">
        <v>904.65081787109375</v>
      </c>
      <c r="FK69" s="225">
        <v>633.174560546875</v>
      </c>
      <c r="FL69" s="225">
        <v>819.0740966796875</v>
      </c>
      <c r="FM69" s="225">
        <v>729.290771484375</v>
      </c>
      <c r="FN69" s="225">
        <v>882.0052490234375</v>
      </c>
      <c r="FO69" s="225">
        <v>720.830810546875</v>
      </c>
      <c r="FP69" s="225">
        <v>896.69317626953125</v>
      </c>
      <c r="FQ69" s="225">
        <v>671.45281982421875</v>
      </c>
      <c r="FR69" s="225">
        <v>976.3104248046875</v>
      </c>
      <c r="FS69" s="225">
        <v>645.013671875</v>
      </c>
      <c r="FT69" s="225">
        <v>855.61260986328125</v>
      </c>
      <c r="FU69" s="225">
        <v>927.79803466796875</v>
      </c>
      <c r="FV69" s="225">
        <v>889.458251953125</v>
      </c>
      <c r="FW69" s="225">
        <v>630.63433837890625</v>
      </c>
      <c r="FX69" s="225">
        <v>819.731689453125</v>
      </c>
      <c r="FY69" s="225">
        <v>739.8592529296875</v>
      </c>
      <c r="FZ69" s="225">
        <v>884.9512939453125</v>
      </c>
      <c r="GA69" s="225">
        <v>721.27777099609375</v>
      </c>
      <c r="GB69" s="225">
        <v>863.74725341796875</v>
      </c>
      <c r="GC69" s="225">
        <v>863.3470458984375</v>
      </c>
      <c r="GD69" s="225">
        <v>855.65301513671875</v>
      </c>
      <c r="GE69" s="225">
        <v>855.32525634765625</v>
      </c>
      <c r="GF69" s="225">
        <v>856.97332763671875</v>
      </c>
      <c r="GG69" s="225">
        <v>853.47021484375</v>
      </c>
      <c r="GH69" s="225">
        <v>852.98638916015625</v>
      </c>
      <c r="GI69" s="225">
        <v>852.504638671875</v>
      </c>
      <c r="GJ69" s="225">
        <v>847.3040771484375</v>
      </c>
      <c r="GK69" s="225">
        <v>844.641357421875</v>
      </c>
      <c r="GL69" s="225">
        <v>905.23529052734375</v>
      </c>
      <c r="GM69" s="225">
        <v>673.87896728515625</v>
      </c>
      <c r="GN69" s="225">
        <v>966.64453125</v>
      </c>
      <c r="GO69" s="225">
        <v>651.6878662109375</v>
      </c>
      <c r="GP69" s="225">
        <v>852.52978515625</v>
      </c>
      <c r="GQ69" s="225">
        <v>944.802734375</v>
      </c>
      <c r="GR69" s="225">
        <v>903.3365478515625</v>
      </c>
      <c r="GS69" s="225">
        <v>636.1519775390625</v>
      </c>
      <c r="GT69" s="225">
        <v>817.9622802734375</v>
      </c>
      <c r="GU69" s="225">
        <v>727.63287353515625</v>
      </c>
      <c r="GV69" s="225">
        <v>885.71234130859375</v>
      </c>
      <c r="GW69" s="225">
        <v>721.54486083984375</v>
      </c>
      <c r="GX69" s="225">
        <v>852.653564453125</v>
      </c>
      <c r="GY69" s="225">
        <v>852.65350341796875</v>
      </c>
    </row>
    <row r="70" spans="1:207" x14ac:dyDescent="0.25">
      <c r="A70" s="226">
        <v>44774</v>
      </c>
      <c r="B70" s="225">
        <v>8</v>
      </c>
      <c r="C70" s="225">
        <v>2022</v>
      </c>
      <c r="D70" s="225">
        <v>899.3717041015625</v>
      </c>
      <c r="E70" s="225">
        <v>920.25518798828125</v>
      </c>
      <c r="F70" s="225">
        <v>949.975341796875</v>
      </c>
      <c r="G70" s="225">
        <v>963.987548828125</v>
      </c>
      <c r="H70" s="225">
        <v>950.63006591796875</v>
      </c>
      <c r="I70" s="225">
        <v>883.90240478515625</v>
      </c>
      <c r="J70" s="225">
        <v>901.4072265625</v>
      </c>
      <c r="K70" s="225">
        <v>926.48297119140625</v>
      </c>
      <c r="L70" s="225">
        <v>947.243408203125</v>
      </c>
      <c r="M70" s="225">
        <v>956.54168701171875</v>
      </c>
      <c r="N70" s="225">
        <v>949.5791015625</v>
      </c>
      <c r="O70" s="225">
        <v>891.70672607421875</v>
      </c>
      <c r="P70" s="225">
        <v>892.90521240234375</v>
      </c>
      <c r="Q70" s="225">
        <v>915.2049560546875</v>
      </c>
      <c r="R70" s="225">
        <v>943.0029296875</v>
      </c>
      <c r="S70" s="225">
        <v>963.931640625</v>
      </c>
      <c r="T70" s="225">
        <v>947.14263916015625</v>
      </c>
      <c r="U70" s="225">
        <v>891.92193603515625</v>
      </c>
      <c r="V70" s="225">
        <v>891.06158447265625</v>
      </c>
      <c r="W70" s="225">
        <v>923.034423828125</v>
      </c>
      <c r="X70" s="225">
        <v>943.16278076171875</v>
      </c>
      <c r="Y70" s="225">
        <v>953.70062255859375</v>
      </c>
      <c r="Z70" s="225">
        <v>950.46746826171875</v>
      </c>
      <c r="AA70" s="225">
        <v>894.6527099609375</v>
      </c>
      <c r="AB70" s="225">
        <v>896.28485107421875</v>
      </c>
      <c r="AC70" s="225">
        <v>922.9747314453125</v>
      </c>
      <c r="AD70" s="225">
        <v>941.1292724609375</v>
      </c>
      <c r="AE70" s="225">
        <v>959.05291748046875</v>
      </c>
      <c r="AF70" s="225">
        <v>943.66510009765625</v>
      </c>
      <c r="AG70" s="225">
        <v>896.8408203125</v>
      </c>
      <c r="AH70" s="225">
        <v>892.71185302734375</v>
      </c>
      <c r="AI70" s="225">
        <v>921.7998046875</v>
      </c>
      <c r="AJ70" s="225">
        <v>939.5509033203125</v>
      </c>
      <c r="AK70" s="225">
        <v>953.55126953125</v>
      </c>
      <c r="AL70" s="225">
        <v>948.36883544921875</v>
      </c>
      <c r="AM70" s="225">
        <v>891.36566162109375</v>
      </c>
      <c r="AN70" s="225">
        <v>895.90216064453125</v>
      </c>
      <c r="AO70" s="225">
        <v>920.4732666015625</v>
      </c>
      <c r="AP70" s="225">
        <v>938.067138671875</v>
      </c>
      <c r="AQ70" s="225">
        <v>956.21185302734375</v>
      </c>
      <c r="AR70" s="225">
        <v>943.00421142578125</v>
      </c>
      <c r="AS70" s="225">
        <v>890.16229248046875</v>
      </c>
      <c r="AT70" s="225">
        <v>896.114013671875</v>
      </c>
      <c r="AU70" s="225">
        <v>922.0362548828125</v>
      </c>
      <c r="AV70" s="225">
        <v>934.6568603515625</v>
      </c>
      <c r="AW70" s="225">
        <v>946.20037841796875</v>
      </c>
      <c r="AX70" s="225">
        <v>946.3397216796875</v>
      </c>
      <c r="AY70" s="225">
        <v>896.76055908203125</v>
      </c>
      <c r="AZ70" s="225">
        <v>891.1217041015625</v>
      </c>
      <c r="BA70" s="225">
        <v>918.17718505859375</v>
      </c>
      <c r="BB70" s="225">
        <v>930.3304443359375</v>
      </c>
      <c r="BC70" s="225">
        <v>940.1806640625</v>
      </c>
      <c r="BD70" s="225">
        <v>941.4686279296875</v>
      </c>
      <c r="BE70" s="225">
        <v>893.20599365234375</v>
      </c>
      <c r="BF70" s="225">
        <v>891.76654052734375</v>
      </c>
      <c r="BG70" s="225">
        <v>917.64599609375</v>
      </c>
      <c r="BH70" s="225">
        <v>929.34771728515625</v>
      </c>
      <c r="BI70" s="225">
        <v>956.4307861328125</v>
      </c>
      <c r="BJ70" s="225">
        <v>939.1395263671875</v>
      </c>
      <c r="BK70" s="225">
        <v>892.29083251953125</v>
      </c>
      <c r="BL70" s="225">
        <v>980.57427978515625</v>
      </c>
      <c r="BM70" s="225">
        <v>724.86956787109375</v>
      </c>
      <c r="BN70" s="225">
        <v>1045.65234375</v>
      </c>
      <c r="BO70" s="225">
        <v>710.90277099609375</v>
      </c>
      <c r="BP70" s="225">
        <v>919.20074462890625</v>
      </c>
      <c r="BQ70" s="225">
        <v>1016.912353515625</v>
      </c>
      <c r="BR70" s="225">
        <v>971.32647705078125</v>
      </c>
      <c r="BS70" s="225">
        <v>671.24188232421875</v>
      </c>
      <c r="BT70" s="225">
        <v>856.31927490234375</v>
      </c>
      <c r="BU70" s="225">
        <v>761.23870849609375</v>
      </c>
      <c r="BV70" s="225">
        <v>948.7840576171875</v>
      </c>
      <c r="BW70" s="225">
        <v>788.2501220703125</v>
      </c>
      <c r="BX70" s="225">
        <v>976.8568115234375</v>
      </c>
      <c r="BY70" s="225">
        <v>724.23974609375</v>
      </c>
      <c r="BZ70" s="225">
        <v>1048.9803466796875</v>
      </c>
      <c r="CA70" s="225">
        <v>706.82403564453125</v>
      </c>
      <c r="CB70" s="225">
        <v>919.45135498046875</v>
      </c>
      <c r="CC70" s="225">
        <v>1018.3194580078125</v>
      </c>
      <c r="CD70" s="225">
        <v>971.23577880859375</v>
      </c>
      <c r="CE70" s="225">
        <v>669.2550048828125</v>
      </c>
      <c r="CF70" s="225">
        <v>858.4185791015625</v>
      </c>
      <c r="CG70" s="225">
        <v>741.94769287109375</v>
      </c>
      <c r="CH70" s="225">
        <v>950.45703125</v>
      </c>
      <c r="CI70" s="225">
        <v>787.80462646484375</v>
      </c>
      <c r="CJ70" s="225">
        <v>974.2664794921875</v>
      </c>
      <c r="CK70" s="225">
        <v>721.73675537109375</v>
      </c>
      <c r="CL70" s="225">
        <v>1056.79931640625</v>
      </c>
      <c r="CM70" s="225">
        <v>695.61151123046875</v>
      </c>
      <c r="CN70" s="225">
        <v>920.845458984375</v>
      </c>
      <c r="CO70" s="225">
        <v>1007.888427734375</v>
      </c>
      <c r="CP70" s="225">
        <v>974.441650390625</v>
      </c>
      <c r="CQ70" s="225">
        <v>666.65997314453125</v>
      </c>
      <c r="CR70" s="225">
        <v>859.05096435546875</v>
      </c>
      <c r="CS70" s="225">
        <v>760.72357177734375</v>
      </c>
      <c r="CT70" s="225">
        <v>951.5291748046875</v>
      </c>
      <c r="CU70" s="225">
        <v>785.25323486328125</v>
      </c>
      <c r="CV70" s="225">
        <v>972.7930908203125</v>
      </c>
      <c r="CW70" s="225">
        <v>722.54888916015625</v>
      </c>
      <c r="CX70" s="225">
        <v>1056.70947265625</v>
      </c>
      <c r="CY70" s="225">
        <v>696.96624755859375</v>
      </c>
      <c r="CZ70" s="225">
        <v>923.949462890625</v>
      </c>
      <c r="DA70" s="225">
        <v>1014.5964965820313</v>
      </c>
      <c r="DB70" s="225">
        <v>962.38427734375</v>
      </c>
      <c r="DC70" s="225">
        <v>664.11407470703125</v>
      </c>
      <c r="DD70" s="225">
        <v>857.79815673828125</v>
      </c>
      <c r="DE70" s="225">
        <v>756.56842041015625</v>
      </c>
      <c r="DF70" s="225">
        <v>948.591552734375</v>
      </c>
      <c r="DG70" s="225">
        <v>784.03509521484375</v>
      </c>
      <c r="DH70" s="225">
        <v>971.38470458984375</v>
      </c>
      <c r="DI70" s="225">
        <v>721.277587890625</v>
      </c>
      <c r="DJ70" s="225">
        <v>1062.4464111328125</v>
      </c>
      <c r="DK70" s="225">
        <v>686.02154541015625</v>
      </c>
      <c r="DL70" s="225">
        <v>923.0009765625</v>
      </c>
      <c r="DM70" s="225">
        <v>1012.7368774414063</v>
      </c>
      <c r="DN70" s="225">
        <v>973.48681640625</v>
      </c>
      <c r="DO70" s="225">
        <v>663.2149658203125</v>
      </c>
      <c r="DP70" s="225">
        <v>859.4595947265625</v>
      </c>
      <c r="DQ70" s="225">
        <v>749.336669921875</v>
      </c>
      <c r="DR70" s="225">
        <v>945.6927490234375</v>
      </c>
      <c r="DS70" s="225">
        <v>783.01177978515625</v>
      </c>
      <c r="DT70" s="225">
        <v>968.66326904296875</v>
      </c>
      <c r="DU70" s="225">
        <v>720.81439208984375</v>
      </c>
      <c r="DV70" s="225">
        <v>1060.71337890625</v>
      </c>
      <c r="DW70" s="225">
        <v>686.1220703125</v>
      </c>
      <c r="DX70" s="225">
        <v>922.785888671875</v>
      </c>
      <c r="DY70" s="225">
        <v>1010.9436645507813</v>
      </c>
      <c r="DZ70" s="225">
        <v>969.529541015625</v>
      </c>
      <c r="EA70" s="225">
        <v>662.73663330078125</v>
      </c>
      <c r="EB70" s="225">
        <v>857.89202880859375</v>
      </c>
      <c r="EC70" s="225">
        <v>767.293701171875</v>
      </c>
      <c r="ED70" s="225">
        <v>943.90472412109375</v>
      </c>
      <c r="EE70" s="225">
        <v>783.20556640625</v>
      </c>
      <c r="EF70" s="225">
        <v>967.33880615234375</v>
      </c>
      <c r="EG70" s="225">
        <v>719.53997802734375</v>
      </c>
      <c r="EH70" s="225">
        <v>1063.1793212890625</v>
      </c>
      <c r="EI70" s="225">
        <v>686.01611328125</v>
      </c>
      <c r="EJ70" s="225">
        <v>922.66778564453125</v>
      </c>
      <c r="EK70" s="225">
        <v>1004.7197875976563</v>
      </c>
      <c r="EL70" s="225">
        <v>961.92388916015625</v>
      </c>
      <c r="EM70" s="225">
        <v>661.3372802734375</v>
      </c>
      <c r="EN70" s="225">
        <v>859.46319580078125</v>
      </c>
      <c r="EO70" s="225">
        <v>752.86761474609375</v>
      </c>
      <c r="EP70" s="225">
        <v>944.203857421875</v>
      </c>
      <c r="EQ70" s="225">
        <v>782.94903564453125</v>
      </c>
      <c r="ER70" s="225">
        <v>966.18719482421875</v>
      </c>
      <c r="ES70" s="225">
        <v>721.07537841796875</v>
      </c>
      <c r="ET70" s="225">
        <v>1065.8009033203125</v>
      </c>
      <c r="EU70" s="225">
        <v>682.331298828125</v>
      </c>
      <c r="EV70" s="225">
        <v>923.50189208984375</v>
      </c>
      <c r="EW70" s="225">
        <v>992.9490966796875</v>
      </c>
      <c r="EX70" s="225">
        <v>965.36553955078125</v>
      </c>
      <c r="EY70" s="225">
        <v>659.96551513671875</v>
      </c>
      <c r="EZ70" s="225">
        <v>858.64276123046875</v>
      </c>
      <c r="FA70" s="225">
        <v>758.53009033203125</v>
      </c>
      <c r="FB70" s="225">
        <v>943.73480224609375</v>
      </c>
      <c r="FC70" s="225">
        <v>782.7589111328125</v>
      </c>
      <c r="FD70" s="225">
        <v>963.0712890625</v>
      </c>
      <c r="FE70" s="225">
        <v>719.66162109375</v>
      </c>
      <c r="FF70" s="225">
        <v>1068.3319091796875</v>
      </c>
      <c r="FG70" s="225">
        <v>678.33392333984375</v>
      </c>
      <c r="FH70" s="225">
        <v>925.2501220703125</v>
      </c>
      <c r="FI70" s="225">
        <v>993.471923828125</v>
      </c>
      <c r="FJ70" s="225">
        <v>965.2625732421875</v>
      </c>
      <c r="FK70" s="225">
        <v>659.10369873046875</v>
      </c>
      <c r="FL70" s="225">
        <v>859.8712158203125</v>
      </c>
      <c r="FM70" s="225">
        <v>762.80743408203125</v>
      </c>
      <c r="FN70" s="225">
        <v>940.28118896484375</v>
      </c>
      <c r="FO70" s="225">
        <v>782.69769287109375</v>
      </c>
      <c r="FP70" s="225">
        <v>959.750732421875</v>
      </c>
      <c r="FQ70" s="225">
        <v>718.85858154296875</v>
      </c>
      <c r="FR70" s="225">
        <v>1070.9727783203125</v>
      </c>
      <c r="FS70" s="225">
        <v>678.5726318359375</v>
      </c>
      <c r="FT70" s="225">
        <v>927.47674560546875</v>
      </c>
      <c r="FU70" s="225">
        <v>982.9498291015625</v>
      </c>
      <c r="FV70" s="225">
        <v>950.78240966796875</v>
      </c>
      <c r="FW70" s="225">
        <v>656.77734375</v>
      </c>
      <c r="FX70" s="225">
        <v>861.124267578125</v>
      </c>
      <c r="FY70" s="225">
        <v>771.984130859375</v>
      </c>
      <c r="FZ70" s="225">
        <v>942.35107421875</v>
      </c>
      <c r="GA70" s="225">
        <v>782.664794921875</v>
      </c>
      <c r="GB70" s="225">
        <v>925.93255615234375</v>
      </c>
      <c r="GC70" s="225">
        <v>924.892822265625</v>
      </c>
      <c r="GD70" s="225">
        <v>915.94830322265625</v>
      </c>
      <c r="GE70" s="225">
        <v>915.4068603515625</v>
      </c>
      <c r="GF70" s="225">
        <v>916.72259521484375</v>
      </c>
      <c r="GG70" s="225">
        <v>912.69073486328125</v>
      </c>
      <c r="GH70" s="225">
        <v>912.03656005859375</v>
      </c>
      <c r="GI70" s="225">
        <v>911.459228515625</v>
      </c>
      <c r="GJ70" s="225">
        <v>905.2900390625</v>
      </c>
      <c r="GK70" s="225">
        <v>902.534423828125</v>
      </c>
      <c r="GL70" s="225">
        <v>969.58697509765625</v>
      </c>
      <c r="GM70" s="225">
        <v>721.0234375</v>
      </c>
      <c r="GN70" s="225">
        <v>1061.8367919921875</v>
      </c>
      <c r="GO70" s="225">
        <v>687.35308837890625</v>
      </c>
      <c r="GP70" s="225">
        <v>924.15386962890625</v>
      </c>
      <c r="GQ70" s="225">
        <v>999.07598876953125</v>
      </c>
      <c r="GR70" s="225">
        <v>963.729736328125</v>
      </c>
      <c r="GS70" s="225">
        <v>662.17694091796875</v>
      </c>
      <c r="GT70" s="225">
        <v>859.3046875</v>
      </c>
      <c r="GU70" s="225">
        <v>761.4110107421875</v>
      </c>
      <c r="GV70" s="225">
        <v>944.27313232421875</v>
      </c>
      <c r="GW70" s="225">
        <v>783.58575439453125</v>
      </c>
      <c r="GX70" s="225">
        <v>911.92144775390625</v>
      </c>
      <c r="GY70" s="225">
        <v>911.92138671875</v>
      </c>
    </row>
    <row r="71" spans="1:207" x14ac:dyDescent="0.25">
      <c r="A71" s="226">
        <v>44805</v>
      </c>
      <c r="B71" s="225">
        <v>9</v>
      </c>
      <c r="C71" s="225">
        <v>2022</v>
      </c>
      <c r="D71" s="225">
        <v>958.06646728515625</v>
      </c>
      <c r="E71" s="225">
        <v>980.582275390625</v>
      </c>
      <c r="F71" s="225">
        <v>1007.1699829101563</v>
      </c>
      <c r="G71" s="225">
        <v>1031.115234375</v>
      </c>
      <c r="H71" s="225">
        <v>1011.4683227539063</v>
      </c>
      <c r="I71" s="225">
        <v>939.1573486328125</v>
      </c>
      <c r="J71" s="225">
        <v>960.80206298828125</v>
      </c>
      <c r="K71" s="225">
        <v>986.0113525390625</v>
      </c>
      <c r="L71" s="225">
        <v>1004.7748413085938</v>
      </c>
      <c r="M71" s="225">
        <v>1022.745361328125</v>
      </c>
      <c r="N71" s="225">
        <v>1009.7313842773438</v>
      </c>
      <c r="O71" s="225">
        <v>947.522705078125</v>
      </c>
      <c r="P71" s="225">
        <v>949.77288818359375</v>
      </c>
      <c r="Q71" s="225">
        <v>973.45111083984375</v>
      </c>
      <c r="R71" s="225">
        <v>999.8740234375</v>
      </c>
      <c r="S71" s="225">
        <v>1028.30224609375</v>
      </c>
      <c r="T71" s="225">
        <v>1005.243408203125</v>
      </c>
      <c r="U71" s="225">
        <v>947.24237060546875</v>
      </c>
      <c r="V71" s="225">
        <v>947.9571533203125</v>
      </c>
      <c r="W71" s="225">
        <v>982.53839111328125</v>
      </c>
      <c r="X71" s="225">
        <v>999.5101318359375</v>
      </c>
      <c r="Y71" s="225">
        <v>1018.9476318359375</v>
      </c>
      <c r="Z71" s="225">
        <v>1007.5655517578125</v>
      </c>
      <c r="AA71" s="225">
        <v>949.25</v>
      </c>
      <c r="AB71" s="225">
        <v>952.34698486328125</v>
      </c>
      <c r="AC71" s="225">
        <v>981.12579345703125</v>
      </c>
      <c r="AD71" s="225">
        <v>997.77496337890625</v>
      </c>
      <c r="AE71" s="225">
        <v>1021.77001953125</v>
      </c>
      <c r="AF71" s="225">
        <v>1001.26025390625</v>
      </c>
      <c r="AG71" s="225">
        <v>951.71337890625</v>
      </c>
      <c r="AH71" s="225">
        <v>948.0211181640625</v>
      </c>
      <c r="AI71" s="225">
        <v>979.7996826171875</v>
      </c>
      <c r="AJ71" s="225">
        <v>996.63446044921875</v>
      </c>
      <c r="AK71" s="225">
        <v>1019.6156005859375</v>
      </c>
      <c r="AL71" s="225">
        <v>1005.4290161132813</v>
      </c>
      <c r="AM71" s="225">
        <v>946.63751220703125</v>
      </c>
      <c r="AN71" s="225">
        <v>951.28143310546875</v>
      </c>
      <c r="AO71" s="225">
        <v>977.399169921875</v>
      </c>
      <c r="AP71" s="225">
        <v>994.955078125</v>
      </c>
      <c r="AQ71" s="225">
        <v>1018.8338623046875</v>
      </c>
      <c r="AR71" s="225">
        <v>997.91168212890625</v>
      </c>
      <c r="AS71" s="225">
        <v>945.18255615234375</v>
      </c>
      <c r="AT71" s="225">
        <v>950.16326904296875</v>
      </c>
      <c r="AU71" s="225">
        <v>979.91192626953125</v>
      </c>
      <c r="AV71" s="225">
        <v>991.48388671875</v>
      </c>
      <c r="AW71" s="225">
        <v>1010.2294921875</v>
      </c>
      <c r="AX71" s="225">
        <v>1000.8546142578125</v>
      </c>
      <c r="AY71" s="225">
        <v>950.7977294921875</v>
      </c>
      <c r="AZ71" s="225">
        <v>943.6248779296875</v>
      </c>
      <c r="BA71" s="225">
        <v>974.6614990234375</v>
      </c>
      <c r="BB71" s="225">
        <v>986.234619140625</v>
      </c>
      <c r="BC71" s="225">
        <v>1002.8773803710938</v>
      </c>
      <c r="BD71" s="225">
        <v>994.97723388671875</v>
      </c>
      <c r="BE71" s="225">
        <v>947.24395751953125</v>
      </c>
      <c r="BF71" s="225">
        <v>943.4427490234375</v>
      </c>
      <c r="BG71" s="225">
        <v>974.03436279296875</v>
      </c>
      <c r="BH71" s="225">
        <v>986.1956787109375</v>
      </c>
      <c r="BI71" s="225">
        <v>1020.2272338867188</v>
      </c>
      <c r="BJ71" s="225">
        <v>991.9595947265625</v>
      </c>
      <c r="BK71" s="225">
        <v>945.85296630859375</v>
      </c>
      <c r="BL71" s="225">
        <v>1044.65673828125</v>
      </c>
      <c r="BM71" s="225">
        <v>793.04638671875</v>
      </c>
      <c r="BN71" s="225">
        <v>1156.4427490234375</v>
      </c>
      <c r="BO71" s="225">
        <v>738.36260986328125</v>
      </c>
      <c r="BP71" s="225">
        <v>973.73876953125</v>
      </c>
      <c r="BQ71" s="225">
        <v>1063.74169921875</v>
      </c>
      <c r="BR71" s="225">
        <v>1026.245849609375</v>
      </c>
      <c r="BS71" s="225">
        <v>688.46966552734375</v>
      </c>
      <c r="BT71" s="225">
        <v>900.5494384765625</v>
      </c>
      <c r="BU71" s="225">
        <v>788.5445556640625</v>
      </c>
      <c r="BV71" s="225">
        <v>996.586181640625</v>
      </c>
      <c r="BW71" s="225">
        <v>841.828125</v>
      </c>
      <c r="BX71" s="225">
        <v>1040.952880859375</v>
      </c>
      <c r="BY71" s="225">
        <v>793.05242919921875</v>
      </c>
      <c r="BZ71" s="225">
        <v>1159.521484375</v>
      </c>
      <c r="CA71" s="225">
        <v>732.269775390625</v>
      </c>
      <c r="CB71" s="225">
        <v>974.5294189453125</v>
      </c>
      <c r="CC71" s="225">
        <v>1064.371337890625</v>
      </c>
      <c r="CD71" s="225">
        <v>1026.5262451171875</v>
      </c>
      <c r="CE71" s="225">
        <v>686.53875732421875</v>
      </c>
      <c r="CF71" s="225">
        <v>902.81982421875</v>
      </c>
      <c r="CG71" s="225">
        <v>768.52130126953125</v>
      </c>
      <c r="CH71" s="225">
        <v>998.36956787109375</v>
      </c>
      <c r="CI71" s="225">
        <v>841.29486083984375</v>
      </c>
      <c r="CJ71" s="225">
        <v>1038.5286865234375</v>
      </c>
      <c r="CK71" s="225">
        <v>789.378662109375</v>
      </c>
      <c r="CL71" s="225">
        <v>1168.74609375</v>
      </c>
      <c r="CM71" s="225">
        <v>718.38134765625</v>
      </c>
      <c r="CN71" s="225">
        <v>976.21136474609375</v>
      </c>
      <c r="CO71" s="225">
        <v>1052.6846923828125</v>
      </c>
      <c r="CP71" s="225">
        <v>1029.2921142578125</v>
      </c>
      <c r="CQ71" s="225">
        <v>683.5672607421875</v>
      </c>
      <c r="CR71" s="225">
        <v>903.94903564453125</v>
      </c>
      <c r="CS71" s="225">
        <v>788.1280517578125</v>
      </c>
      <c r="CT71" s="225">
        <v>998.6600341796875</v>
      </c>
      <c r="CU71" s="225">
        <v>838.544189453125</v>
      </c>
      <c r="CV71" s="225">
        <v>1037.4921875</v>
      </c>
      <c r="CW71" s="225">
        <v>790.96148681640625</v>
      </c>
      <c r="CX71" s="225">
        <v>1167.7064208984375</v>
      </c>
      <c r="CY71" s="225">
        <v>720.25</v>
      </c>
      <c r="CZ71" s="225">
        <v>979.75506591796875</v>
      </c>
      <c r="DA71" s="225">
        <v>1060.088623046875</v>
      </c>
      <c r="DB71" s="225">
        <v>1017.3657836914063</v>
      </c>
      <c r="DC71" s="225">
        <v>680.94537353515625</v>
      </c>
      <c r="DD71" s="225">
        <v>903.33203125</v>
      </c>
      <c r="DE71" s="225">
        <v>783.6522216796875</v>
      </c>
      <c r="DF71" s="225">
        <v>994.26763916015625</v>
      </c>
      <c r="DG71" s="225">
        <v>837.13726806640625</v>
      </c>
      <c r="DH71" s="225">
        <v>1036.2664794921875</v>
      </c>
      <c r="DI71" s="225">
        <v>788.28802490234375</v>
      </c>
      <c r="DJ71" s="225">
        <v>1174.5426025390625</v>
      </c>
      <c r="DK71" s="225">
        <v>707.70947265625</v>
      </c>
      <c r="DL71" s="225">
        <v>978.87139892578125</v>
      </c>
      <c r="DM71" s="225">
        <v>1057.0841064453125</v>
      </c>
      <c r="DN71" s="225">
        <v>1028.5341796875</v>
      </c>
      <c r="DO71" s="225">
        <v>679.70550537109375</v>
      </c>
      <c r="DP71" s="225">
        <v>904.76220703125</v>
      </c>
      <c r="DQ71" s="225">
        <v>776.8394775390625</v>
      </c>
      <c r="DR71" s="225">
        <v>991.21484375</v>
      </c>
      <c r="DS71" s="225">
        <v>836.09442138671875</v>
      </c>
      <c r="DT71" s="225">
        <v>1033.51904296875</v>
      </c>
      <c r="DU71" s="225">
        <v>788.077392578125</v>
      </c>
      <c r="DV71" s="225">
        <v>1172.18603515625</v>
      </c>
      <c r="DW71" s="225">
        <v>707.08026123046875</v>
      </c>
      <c r="DX71" s="225">
        <v>978.880615234375</v>
      </c>
      <c r="DY71" s="225">
        <v>1055.434814453125</v>
      </c>
      <c r="DZ71" s="225">
        <v>1024.657470703125</v>
      </c>
      <c r="EA71" s="225">
        <v>679.292236328125</v>
      </c>
      <c r="EB71" s="225">
        <v>903.85443115234375</v>
      </c>
      <c r="EC71" s="225">
        <v>794.7930908203125</v>
      </c>
      <c r="ED71" s="225">
        <v>989.702880859375</v>
      </c>
      <c r="EE71" s="225">
        <v>836.31024169921875</v>
      </c>
      <c r="EF71" s="225">
        <v>1032.26513671875</v>
      </c>
      <c r="EG71" s="225">
        <v>786.82550048828125</v>
      </c>
      <c r="EH71" s="225">
        <v>1174.928466796875</v>
      </c>
      <c r="EI71" s="225">
        <v>707.09423828125</v>
      </c>
      <c r="EJ71" s="225">
        <v>978.68426513671875</v>
      </c>
      <c r="EK71" s="225">
        <v>1048.2166748046875</v>
      </c>
      <c r="EL71" s="225">
        <v>1017.0968627929688</v>
      </c>
      <c r="EM71" s="225">
        <v>677.99517822265625</v>
      </c>
      <c r="EN71" s="225">
        <v>905.00634765625</v>
      </c>
      <c r="EO71" s="225">
        <v>780.35162353515625</v>
      </c>
      <c r="EP71" s="225">
        <v>989.37603759765625</v>
      </c>
      <c r="EQ71" s="225">
        <v>836.00164794921875</v>
      </c>
      <c r="ER71" s="225">
        <v>1031.5399169921875</v>
      </c>
      <c r="ES71" s="225">
        <v>788.20208740234375</v>
      </c>
      <c r="ET71" s="225">
        <v>1177.76953125</v>
      </c>
      <c r="EU71" s="225">
        <v>702.84161376953125</v>
      </c>
      <c r="EV71" s="225">
        <v>979.63262939453125</v>
      </c>
      <c r="EW71" s="225">
        <v>1034.9969482421875</v>
      </c>
      <c r="EX71" s="225">
        <v>1020.5913696289063</v>
      </c>
      <c r="EY71" s="225">
        <v>676.3909912109375</v>
      </c>
      <c r="EZ71" s="225">
        <v>904.68212890625</v>
      </c>
      <c r="FA71" s="225">
        <v>785.3475341796875</v>
      </c>
      <c r="FB71" s="225">
        <v>988.49169921875</v>
      </c>
      <c r="FC71" s="225">
        <v>835.80108642578125</v>
      </c>
      <c r="FD71" s="225">
        <v>1028.4752197265625</v>
      </c>
      <c r="FE71" s="225">
        <v>786.73297119140625</v>
      </c>
      <c r="FF71" s="225">
        <v>1180.0360107421875</v>
      </c>
      <c r="FG71" s="225">
        <v>698.0311279296875</v>
      </c>
      <c r="FH71" s="225">
        <v>981.42431640625</v>
      </c>
      <c r="FI71" s="225">
        <v>1034.987548828125</v>
      </c>
      <c r="FJ71" s="225">
        <v>1021.1055297851563</v>
      </c>
      <c r="FK71" s="225">
        <v>675.29693603515625</v>
      </c>
      <c r="FL71" s="225">
        <v>905.8709716796875</v>
      </c>
      <c r="FM71" s="225">
        <v>790.02410888671875</v>
      </c>
      <c r="FN71" s="225">
        <v>985.08447265625</v>
      </c>
      <c r="FO71" s="225">
        <v>835.91339111328125</v>
      </c>
      <c r="FP71" s="225">
        <v>1025.1953125</v>
      </c>
      <c r="FQ71" s="225">
        <v>786.476806640625</v>
      </c>
      <c r="FR71" s="225">
        <v>1183.7047119140625</v>
      </c>
      <c r="FS71" s="225">
        <v>697.103759765625</v>
      </c>
      <c r="FT71" s="225">
        <v>983.875244140625</v>
      </c>
      <c r="FU71" s="225">
        <v>1023.5589599609375</v>
      </c>
      <c r="FV71" s="225">
        <v>1006.600830078125</v>
      </c>
      <c r="FW71" s="225">
        <v>672.888671875</v>
      </c>
      <c r="FX71" s="225">
        <v>906.913330078125</v>
      </c>
      <c r="FY71" s="225">
        <v>798.761474609375</v>
      </c>
      <c r="FZ71" s="225">
        <v>985.236328125</v>
      </c>
      <c r="GA71" s="225">
        <v>835.91290283203125</v>
      </c>
      <c r="GB71" s="225">
        <v>986.07403564453125</v>
      </c>
      <c r="GC71" s="225">
        <v>984.6326904296875</v>
      </c>
      <c r="GD71" s="225">
        <v>973.84173583984375</v>
      </c>
      <c r="GE71" s="225">
        <v>973.54095458984375</v>
      </c>
      <c r="GF71" s="225">
        <v>974.01385498046875</v>
      </c>
      <c r="GG71" s="225">
        <v>969.60321044921875</v>
      </c>
      <c r="GH71" s="225">
        <v>968.24102783203125</v>
      </c>
      <c r="GI71" s="225">
        <v>967.28900146484375</v>
      </c>
      <c r="GJ71" s="225">
        <v>959.665283203125</v>
      </c>
      <c r="GK71" s="225">
        <v>956.00311279296875</v>
      </c>
      <c r="GL71" s="225">
        <v>1034.4244384765625</v>
      </c>
      <c r="GM71" s="225">
        <v>788.6064453125</v>
      </c>
      <c r="GN71" s="225">
        <v>1173.5667724609375</v>
      </c>
      <c r="GO71" s="225">
        <v>708.6522216796875</v>
      </c>
      <c r="GP71" s="225">
        <v>980.14984130859375</v>
      </c>
      <c r="GQ71" s="225">
        <v>1041.92822265625</v>
      </c>
      <c r="GR71" s="225">
        <v>1019.0918579101563</v>
      </c>
      <c r="GS71" s="225">
        <v>678.73858642578125</v>
      </c>
      <c r="GT71" s="225">
        <v>904.87530517578125</v>
      </c>
      <c r="GU71" s="225">
        <v>788.54522705078125</v>
      </c>
      <c r="GV71" s="225">
        <v>989.22503662109375</v>
      </c>
      <c r="GW71" s="225">
        <v>836.778564453125</v>
      </c>
      <c r="GX71" s="225">
        <v>968.216064453125</v>
      </c>
      <c r="GY71" s="225">
        <v>968.21600341796875</v>
      </c>
    </row>
    <row r="72" spans="1:207" x14ac:dyDescent="0.25">
      <c r="A72" s="226">
        <v>44835</v>
      </c>
      <c r="B72" s="225">
        <v>10</v>
      </c>
      <c r="C72" s="225">
        <v>2022</v>
      </c>
      <c r="D72" s="225">
        <v>1021.5792236328125</v>
      </c>
      <c r="E72" s="225">
        <v>1040.1324462890625</v>
      </c>
      <c r="F72" s="225">
        <v>1069.6439208984375</v>
      </c>
      <c r="G72" s="225">
        <v>1095.509765625</v>
      </c>
      <c r="H72" s="225">
        <v>1072.142822265625</v>
      </c>
      <c r="I72" s="225">
        <v>1003.1083374023438</v>
      </c>
      <c r="J72" s="225">
        <v>1023.8007202148438</v>
      </c>
      <c r="K72" s="225">
        <v>1046.2098388671875</v>
      </c>
      <c r="L72" s="225">
        <v>1067.5718994140625</v>
      </c>
      <c r="M72" s="225">
        <v>1086.4951171875</v>
      </c>
      <c r="N72" s="225">
        <v>1070.4354248046875</v>
      </c>
      <c r="O72" s="225">
        <v>1011.3333740234375</v>
      </c>
      <c r="P72" s="225">
        <v>1013.177490234375</v>
      </c>
      <c r="Q72" s="225">
        <v>1033.0684814453125</v>
      </c>
      <c r="R72" s="225">
        <v>1062.6177978515625</v>
      </c>
      <c r="S72" s="225">
        <v>1092.7454833984375</v>
      </c>
      <c r="T72" s="225">
        <v>1065.3311767578125</v>
      </c>
      <c r="U72" s="225">
        <v>1011.05615234375</v>
      </c>
      <c r="V72" s="225">
        <v>1009.3698120117188</v>
      </c>
      <c r="W72" s="225">
        <v>1042.773193359375</v>
      </c>
      <c r="X72" s="225">
        <v>1062.114501953125</v>
      </c>
      <c r="Y72" s="225">
        <v>1082.3338623046875</v>
      </c>
      <c r="Z72" s="225">
        <v>1068.3382568359375</v>
      </c>
      <c r="AA72" s="225">
        <v>1012.8314208984375</v>
      </c>
      <c r="AB72" s="225">
        <v>1015.6181030273438</v>
      </c>
      <c r="AC72" s="225">
        <v>1041.849609375</v>
      </c>
      <c r="AD72" s="225">
        <v>1060.284912109375</v>
      </c>
      <c r="AE72" s="225">
        <v>1085.0850830078125</v>
      </c>
      <c r="AF72" s="225">
        <v>1061.3052978515625</v>
      </c>
      <c r="AG72" s="225">
        <v>1015.5158081054688</v>
      </c>
      <c r="AH72" s="225">
        <v>1011.309326171875</v>
      </c>
      <c r="AI72" s="225">
        <v>1040.076904296875</v>
      </c>
      <c r="AJ72" s="225">
        <v>1059.556884765625</v>
      </c>
      <c r="AK72" s="225">
        <v>1084.39990234375</v>
      </c>
      <c r="AL72" s="225">
        <v>1066.093017578125</v>
      </c>
      <c r="AM72" s="225">
        <v>1010.15771484375</v>
      </c>
      <c r="AN72" s="225">
        <v>1013.2013549804688</v>
      </c>
      <c r="AO72" s="225">
        <v>1037.604736328125</v>
      </c>
      <c r="AP72" s="225">
        <v>1057.8094482421875</v>
      </c>
      <c r="AQ72" s="225">
        <v>1082.4705810546875</v>
      </c>
      <c r="AR72" s="225">
        <v>1057.448486328125</v>
      </c>
      <c r="AS72" s="225">
        <v>1008.117431640625</v>
      </c>
      <c r="AT72" s="225">
        <v>1012.64990234375</v>
      </c>
      <c r="AU72" s="225">
        <v>1040.0496826171875</v>
      </c>
      <c r="AV72" s="225">
        <v>1054.2686767578125</v>
      </c>
      <c r="AW72" s="225">
        <v>1073.826904296875</v>
      </c>
      <c r="AX72" s="225">
        <v>1060.3009033203125</v>
      </c>
      <c r="AY72" s="225">
        <v>1013.9559936523438</v>
      </c>
      <c r="AZ72" s="225">
        <v>1005.9967041015625</v>
      </c>
      <c r="BA72" s="225">
        <v>1035.177734375</v>
      </c>
      <c r="BB72" s="225">
        <v>1048.5999755859375</v>
      </c>
      <c r="BC72" s="225">
        <v>1065.694580078125</v>
      </c>
      <c r="BD72" s="225">
        <v>1053.835693359375</v>
      </c>
      <c r="BE72" s="225">
        <v>1009.5211791992188</v>
      </c>
      <c r="BF72" s="225">
        <v>1004.6092529296875</v>
      </c>
      <c r="BG72" s="225">
        <v>1034.2174072265625</v>
      </c>
      <c r="BH72" s="225">
        <v>1048.8565673828125</v>
      </c>
      <c r="BI72" s="225">
        <v>1085.642333984375</v>
      </c>
      <c r="BJ72" s="225">
        <v>1050.7535400390625</v>
      </c>
      <c r="BK72" s="225">
        <v>1008.3540649414063</v>
      </c>
      <c r="BL72" s="225">
        <v>1107.284423828125</v>
      </c>
      <c r="BM72" s="225">
        <v>836.3173828125</v>
      </c>
      <c r="BN72" s="225">
        <v>1237.385986328125</v>
      </c>
      <c r="BO72" s="225">
        <v>793.2989501953125</v>
      </c>
      <c r="BP72" s="225">
        <v>1022.8223266601563</v>
      </c>
      <c r="BQ72" s="225">
        <v>1136.582275390625</v>
      </c>
      <c r="BR72" s="225">
        <v>1076.6680908203125</v>
      </c>
      <c r="BS72" s="225">
        <v>770.1961669921875</v>
      </c>
      <c r="BT72" s="225">
        <v>951.90264892578125</v>
      </c>
      <c r="BU72" s="225">
        <v>845.763916015625</v>
      </c>
      <c r="BV72" s="225">
        <v>1069.2008056640625</v>
      </c>
      <c r="BW72" s="225">
        <v>893.89227294921875</v>
      </c>
      <c r="BX72" s="225">
        <v>1103.744140625</v>
      </c>
      <c r="BY72" s="225">
        <v>835.91314697265625</v>
      </c>
      <c r="BZ72" s="225">
        <v>1239.7813720703125</v>
      </c>
      <c r="CA72" s="225">
        <v>786.3160400390625</v>
      </c>
      <c r="CB72" s="225">
        <v>1023.91650390625</v>
      </c>
      <c r="CC72" s="225">
        <v>1138.6907958984375</v>
      </c>
      <c r="CD72" s="225">
        <v>1076.2327880859375</v>
      </c>
      <c r="CE72" s="225">
        <v>767.754150390625</v>
      </c>
      <c r="CF72" s="225">
        <v>954.030517578125</v>
      </c>
      <c r="CG72" s="225">
        <v>816.97119140625</v>
      </c>
      <c r="CH72" s="225">
        <v>1070.6641845703125</v>
      </c>
      <c r="CI72" s="225">
        <v>893.8111572265625</v>
      </c>
      <c r="CJ72" s="225">
        <v>1101.544921875</v>
      </c>
      <c r="CK72" s="225">
        <v>832.1390380859375</v>
      </c>
      <c r="CL72" s="225">
        <v>1249.18408203125</v>
      </c>
      <c r="CM72" s="225">
        <v>771.79315185546875</v>
      </c>
      <c r="CN72" s="225">
        <v>1025.240234375</v>
      </c>
      <c r="CO72" s="225">
        <v>1126.8507080078125</v>
      </c>
      <c r="CP72" s="225">
        <v>1079.393310546875</v>
      </c>
      <c r="CQ72" s="225">
        <v>765.30255126953125</v>
      </c>
      <c r="CR72" s="225">
        <v>955.5589599609375</v>
      </c>
      <c r="CS72" s="225">
        <v>848.1978759765625</v>
      </c>
      <c r="CT72" s="225">
        <v>1070.93115234375</v>
      </c>
      <c r="CU72" s="225">
        <v>890.1334228515625</v>
      </c>
      <c r="CV72" s="225">
        <v>1100.75537109375</v>
      </c>
      <c r="CW72" s="225">
        <v>834.0640869140625</v>
      </c>
      <c r="CX72" s="225">
        <v>1247.80126953125</v>
      </c>
      <c r="CY72" s="225">
        <v>773.50323486328125</v>
      </c>
      <c r="CZ72" s="225">
        <v>1028.05419921875</v>
      </c>
      <c r="DA72" s="225">
        <v>1134.64599609375</v>
      </c>
      <c r="DB72" s="225">
        <v>1064.7396240234375</v>
      </c>
      <c r="DC72" s="225">
        <v>762.692626953125</v>
      </c>
      <c r="DD72" s="225">
        <v>954.53314208984375</v>
      </c>
      <c r="DE72" s="225">
        <v>842.177001953125</v>
      </c>
      <c r="DF72" s="225">
        <v>1067.2705078125</v>
      </c>
      <c r="DG72" s="225">
        <v>889.48681640625</v>
      </c>
      <c r="DH72" s="225">
        <v>1099.4248046875</v>
      </c>
      <c r="DI72" s="225">
        <v>831.55413818359375</v>
      </c>
      <c r="DJ72" s="225">
        <v>1254.9642333984375</v>
      </c>
      <c r="DK72" s="225">
        <v>759.97625732421875</v>
      </c>
      <c r="DL72" s="225">
        <v>1027.445556640625</v>
      </c>
      <c r="DM72" s="225">
        <v>1132.4512939453125</v>
      </c>
      <c r="DN72" s="225">
        <v>1077.2890625</v>
      </c>
      <c r="DO72" s="225">
        <v>761.58636474609375</v>
      </c>
      <c r="DP72" s="225">
        <v>955.897705078125</v>
      </c>
      <c r="DQ72" s="225">
        <v>830.80938720703125</v>
      </c>
      <c r="DR72" s="225">
        <v>1064.568115234375</v>
      </c>
      <c r="DS72" s="225">
        <v>886.91851806640625</v>
      </c>
      <c r="DT72" s="225">
        <v>1096.956787109375</v>
      </c>
      <c r="DU72" s="225">
        <v>831.01611328125</v>
      </c>
      <c r="DV72" s="225">
        <v>1252.2615966796875</v>
      </c>
      <c r="DW72" s="225">
        <v>759.38531494140625</v>
      </c>
      <c r="DX72" s="225">
        <v>1028.1009521484375</v>
      </c>
      <c r="DY72" s="225">
        <v>1130.5020751953125</v>
      </c>
      <c r="DZ72" s="225">
        <v>1072.2027587890625</v>
      </c>
      <c r="EA72" s="225">
        <v>761.32861328125</v>
      </c>
      <c r="EB72" s="225">
        <v>955.56689453125</v>
      </c>
      <c r="EC72" s="225">
        <v>859.9774169921875</v>
      </c>
      <c r="ED72" s="225">
        <v>1063.199951171875</v>
      </c>
      <c r="EE72" s="225">
        <v>888.13421630859375</v>
      </c>
      <c r="EF72" s="225">
        <v>1095.9256591796875</v>
      </c>
      <c r="EG72" s="225">
        <v>829.58624267578125</v>
      </c>
      <c r="EH72" s="225">
        <v>1254.770263671875</v>
      </c>
      <c r="EI72" s="225">
        <v>759.18829345703125</v>
      </c>
      <c r="EJ72" s="225">
        <v>1027.67626953125</v>
      </c>
      <c r="EK72" s="225">
        <v>1123.148193359375</v>
      </c>
      <c r="EL72" s="225">
        <v>1063.333984375</v>
      </c>
      <c r="EM72" s="225">
        <v>759.6947021484375</v>
      </c>
      <c r="EN72" s="225">
        <v>956.0902099609375</v>
      </c>
      <c r="EO72" s="225">
        <v>838.63104248046875</v>
      </c>
      <c r="EP72" s="225">
        <v>1062.9703369140625</v>
      </c>
      <c r="EQ72" s="225">
        <v>887.92169189453125</v>
      </c>
      <c r="ER72" s="225">
        <v>1095.352294921875</v>
      </c>
      <c r="ES72" s="225">
        <v>831.4290771484375</v>
      </c>
      <c r="ET72" s="225">
        <v>1257.8115234375</v>
      </c>
      <c r="EU72" s="225">
        <v>755.14849853515625</v>
      </c>
      <c r="EV72" s="225">
        <v>1028.621337890625</v>
      </c>
      <c r="EW72" s="225">
        <v>1109.5269775390625</v>
      </c>
      <c r="EX72" s="225">
        <v>1066.8680419921875</v>
      </c>
      <c r="EY72" s="225">
        <v>757.94952392578125</v>
      </c>
      <c r="EZ72" s="225">
        <v>955.770751953125</v>
      </c>
      <c r="FA72" s="225">
        <v>847.30303955078125</v>
      </c>
      <c r="FB72" s="225">
        <v>1062.1522216796875</v>
      </c>
      <c r="FC72" s="225">
        <v>888.20281982421875</v>
      </c>
      <c r="FD72" s="225">
        <v>1092.600830078125</v>
      </c>
      <c r="FE72" s="225">
        <v>829.93096923828125</v>
      </c>
      <c r="FF72" s="225">
        <v>1259.901611328125</v>
      </c>
      <c r="FG72" s="225">
        <v>750.02154541015625</v>
      </c>
      <c r="FH72" s="225">
        <v>1029.736083984375</v>
      </c>
      <c r="FI72" s="225">
        <v>1110.0545654296875</v>
      </c>
      <c r="FJ72" s="225">
        <v>1066.8394775390625</v>
      </c>
      <c r="FK72" s="225">
        <v>757.180419921875</v>
      </c>
      <c r="FL72" s="225">
        <v>956.99945068359375</v>
      </c>
      <c r="FM72" s="225">
        <v>854.9501953125</v>
      </c>
      <c r="FN72" s="225">
        <v>1059.1756591796875</v>
      </c>
      <c r="FO72" s="225">
        <v>887.87042236328125</v>
      </c>
      <c r="FP72" s="225">
        <v>1090.0660400390625</v>
      </c>
      <c r="FQ72" s="225">
        <v>829.12701416015625</v>
      </c>
      <c r="FR72" s="225">
        <v>1263.500732421875</v>
      </c>
      <c r="FS72" s="225">
        <v>749.68243408203125</v>
      </c>
      <c r="FT72" s="225">
        <v>1031.5433349609375</v>
      </c>
      <c r="FU72" s="225">
        <v>1097.9400634765625</v>
      </c>
      <c r="FV72" s="225">
        <v>1050.3135986328125</v>
      </c>
      <c r="FW72" s="225">
        <v>755.56378173828125</v>
      </c>
      <c r="FX72" s="225">
        <v>958.1329345703125</v>
      </c>
      <c r="FY72" s="225">
        <v>868.20220947265625</v>
      </c>
      <c r="FZ72" s="225">
        <v>1060.62744140625</v>
      </c>
      <c r="GA72" s="225">
        <v>888.5355224609375</v>
      </c>
      <c r="GB72" s="225">
        <v>1048.2110595703125</v>
      </c>
      <c r="GC72" s="225">
        <v>1046.6729736328125</v>
      </c>
      <c r="GD72" s="225">
        <v>1035.8109130859375</v>
      </c>
      <c r="GE72" s="225">
        <v>1034.8646240234375</v>
      </c>
      <c r="GF72" s="225">
        <v>1036.04248046875</v>
      </c>
      <c r="GG72" s="225">
        <v>1031.6806640625</v>
      </c>
      <c r="GH72" s="225">
        <v>1029.623779296875</v>
      </c>
      <c r="GI72" s="225">
        <v>1028.8707275390625</v>
      </c>
      <c r="GJ72" s="225">
        <v>1021.240966796875</v>
      </c>
      <c r="GK72" s="225">
        <v>1017.021484375</v>
      </c>
      <c r="GL72" s="225">
        <v>1097.951904296875</v>
      </c>
      <c r="GM72" s="225">
        <v>831.5887451171875</v>
      </c>
      <c r="GN72" s="225">
        <v>1253.6715087890625</v>
      </c>
      <c r="GO72" s="225">
        <v>761.349365234375</v>
      </c>
      <c r="GP72" s="225">
        <v>1028.657958984375</v>
      </c>
      <c r="GQ72" s="225">
        <v>1116.5919189453125</v>
      </c>
      <c r="GR72" s="225">
        <v>1065.6983642578125</v>
      </c>
      <c r="GS72" s="225">
        <v>760.62579345703125</v>
      </c>
      <c r="GT72" s="225">
        <v>956.1197509765625</v>
      </c>
      <c r="GU72" s="225">
        <v>851.1259765625</v>
      </c>
      <c r="GV72" s="225">
        <v>1063.1060791015625</v>
      </c>
      <c r="GW72" s="225">
        <v>888.867431640625</v>
      </c>
      <c r="GX72" s="225">
        <v>1029.8272705078125</v>
      </c>
      <c r="GY72" s="225">
        <v>1029.8271484375</v>
      </c>
    </row>
    <row r="73" spans="1:207" x14ac:dyDescent="0.25">
      <c r="A73" s="226">
        <v>44866</v>
      </c>
      <c r="B73" s="225">
        <v>11</v>
      </c>
      <c r="C73" s="225">
        <v>2022</v>
      </c>
      <c r="D73" s="225">
        <v>1069.2215576171875</v>
      </c>
      <c r="E73" s="225">
        <v>1090.0408935546875</v>
      </c>
      <c r="F73" s="225">
        <v>1117.2049560546875</v>
      </c>
      <c r="G73" s="225">
        <v>1144.0164794921875</v>
      </c>
      <c r="H73" s="225">
        <v>1122.5465087890625</v>
      </c>
      <c r="I73" s="225">
        <v>1051.7733154296875</v>
      </c>
      <c r="J73" s="225">
        <v>1070.9688720703125</v>
      </c>
      <c r="K73" s="225">
        <v>1096.568603515625</v>
      </c>
      <c r="L73" s="225">
        <v>1115.558349609375</v>
      </c>
      <c r="M73" s="225">
        <v>1135.1534423828125</v>
      </c>
      <c r="N73" s="225">
        <v>1121.10888671875</v>
      </c>
      <c r="O73" s="225">
        <v>1060.575439453125</v>
      </c>
      <c r="P73" s="225">
        <v>1061.6710205078125</v>
      </c>
      <c r="Q73" s="225">
        <v>1083.9378662109375</v>
      </c>
      <c r="R73" s="225">
        <v>1110.8443603515625</v>
      </c>
      <c r="S73" s="225">
        <v>1142.0660400390625</v>
      </c>
      <c r="T73" s="225">
        <v>1116.630859375</v>
      </c>
      <c r="U73" s="225">
        <v>1060.1663818359375</v>
      </c>
      <c r="V73" s="225">
        <v>1058.759033203125</v>
      </c>
      <c r="W73" s="225">
        <v>1093.822509765625</v>
      </c>
      <c r="X73" s="225">
        <v>1110.4442138671875</v>
      </c>
      <c r="Y73" s="225">
        <v>1131.8619384765625</v>
      </c>
      <c r="Z73" s="225">
        <v>1120.343994140625</v>
      </c>
      <c r="AA73" s="225">
        <v>1062.213134765625</v>
      </c>
      <c r="AB73" s="225">
        <v>1064.4456787109375</v>
      </c>
      <c r="AC73" s="225">
        <v>1093.2999267578125</v>
      </c>
      <c r="AD73" s="225">
        <v>1108.722412109375</v>
      </c>
      <c r="AE73" s="225">
        <v>1134.8048095703125</v>
      </c>
      <c r="AF73" s="225">
        <v>1113.3223876953125</v>
      </c>
      <c r="AG73" s="225">
        <v>1064.9591064453125</v>
      </c>
      <c r="AH73" s="225">
        <v>1060.3060302734375</v>
      </c>
      <c r="AI73" s="225">
        <v>1091.3326416015625</v>
      </c>
      <c r="AJ73" s="225">
        <v>1108.28369140625</v>
      </c>
      <c r="AK73" s="225">
        <v>1133.9794921875</v>
      </c>
      <c r="AL73" s="225">
        <v>1118.7667236328125</v>
      </c>
      <c r="AM73" s="225">
        <v>1059.1593017578125</v>
      </c>
      <c r="AN73" s="225">
        <v>1063.065673828125</v>
      </c>
      <c r="AO73" s="225">
        <v>1089.08642578125</v>
      </c>
      <c r="AP73" s="225">
        <v>1106.4970703125</v>
      </c>
      <c r="AQ73" s="225">
        <v>1132.839111328125</v>
      </c>
      <c r="AR73" s="225">
        <v>1111.2606201171875</v>
      </c>
      <c r="AS73" s="225">
        <v>1058.141357421875</v>
      </c>
      <c r="AT73" s="225">
        <v>1062.5919189453125</v>
      </c>
      <c r="AU73" s="225">
        <v>1091.929931640625</v>
      </c>
      <c r="AV73" s="225">
        <v>1103.336669921875</v>
      </c>
      <c r="AW73" s="225">
        <v>1123.9951171875</v>
      </c>
      <c r="AX73" s="225">
        <v>1114.1563720703125</v>
      </c>
      <c r="AY73" s="225">
        <v>1063.7486572265625</v>
      </c>
      <c r="AZ73" s="225">
        <v>1055.88818359375</v>
      </c>
      <c r="BA73" s="225">
        <v>1087.50634765625</v>
      </c>
      <c r="BB73" s="225">
        <v>1097.7376708984375</v>
      </c>
      <c r="BC73" s="225">
        <v>1116.1962890625</v>
      </c>
      <c r="BD73" s="225">
        <v>1108.2991943359375</v>
      </c>
      <c r="BE73" s="225">
        <v>1059.80908203125</v>
      </c>
      <c r="BF73" s="225">
        <v>1055.87353515625</v>
      </c>
      <c r="BG73" s="225">
        <v>1086.5235595703125</v>
      </c>
      <c r="BH73" s="225">
        <v>1098.279052734375</v>
      </c>
      <c r="BI73" s="225">
        <v>1136.5826416015625</v>
      </c>
      <c r="BJ73" s="225">
        <v>1106.146240234375</v>
      </c>
      <c r="BK73" s="225">
        <v>1058.855224609375</v>
      </c>
      <c r="BL73" s="225">
        <v>1147.2772216796875</v>
      </c>
      <c r="BM73" s="225">
        <v>890.71307373046875</v>
      </c>
      <c r="BN73" s="225">
        <v>1293.1676025390625</v>
      </c>
      <c r="BO73" s="225">
        <v>856.980712890625</v>
      </c>
      <c r="BP73" s="225">
        <v>1076.419921875</v>
      </c>
      <c r="BQ73" s="225">
        <v>1186.98681640625</v>
      </c>
      <c r="BR73" s="225">
        <v>1138.98876953125</v>
      </c>
      <c r="BS73" s="225">
        <v>817.21893310546875</v>
      </c>
      <c r="BT73" s="225">
        <v>993.30645751953125</v>
      </c>
      <c r="BU73" s="225">
        <v>874.5889892578125</v>
      </c>
      <c r="BV73" s="225">
        <v>1126.62109375</v>
      </c>
      <c r="BW73" s="225">
        <v>946.01898193359375</v>
      </c>
      <c r="BX73" s="225">
        <v>1143.4012451171875</v>
      </c>
      <c r="BY73" s="225">
        <v>889.14837646484375</v>
      </c>
      <c r="BZ73" s="225">
        <v>1296.1654052734375</v>
      </c>
      <c r="CA73" s="225">
        <v>848.73980712890625</v>
      </c>
      <c r="CB73" s="225">
        <v>1078.113525390625</v>
      </c>
      <c r="CC73" s="225">
        <v>1188.847900390625</v>
      </c>
      <c r="CD73" s="225">
        <v>1138.716064453125</v>
      </c>
      <c r="CE73" s="225">
        <v>815.32562255859375</v>
      </c>
      <c r="CF73" s="225">
        <v>994.9783935546875</v>
      </c>
      <c r="CG73" s="225">
        <v>846.14141845703125</v>
      </c>
      <c r="CH73" s="225">
        <v>1127.8302001953125</v>
      </c>
      <c r="CI73" s="225">
        <v>946.0631103515625</v>
      </c>
      <c r="CJ73" s="225">
        <v>1140.861572265625</v>
      </c>
      <c r="CK73" s="225">
        <v>885.59088134765625</v>
      </c>
      <c r="CL73" s="225">
        <v>1305.7703857421875</v>
      </c>
      <c r="CM73" s="225">
        <v>836.04071044921875</v>
      </c>
      <c r="CN73" s="225">
        <v>1079.8115234375</v>
      </c>
      <c r="CO73" s="225">
        <v>1174.6544189453125</v>
      </c>
      <c r="CP73" s="225">
        <v>1142.0496826171875</v>
      </c>
      <c r="CQ73" s="225">
        <v>813.2587890625</v>
      </c>
      <c r="CR73" s="225">
        <v>995.93121337890625</v>
      </c>
      <c r="CS73" s="225">
        <v>879.8980712890625</v>
      </c>
      <c r="CT73" s="225">
        <v>1128.307861328125</v>
      </c>
      <c r="CU73" s="225">
        <v>942.43524169921875</v>
      </c>
      <c r="CV73" s="225">
        <v>1139.9180908203125</v>
      </c>
      <c r="CW73" s="225">
        <v>886.82391357421875</v>
      </c>
      <c r="CX73" s="225">
        <v>1304.6925048828125</v>
      </c>
      <c r="CY73" s="225">
        <v>837.09002685546875</v>
      </c>
      <c r="CZ73" s="225">
        <v>1083.4365234375</v>
      </c>
      <c r="DA73" s="225">
        <v>1183.746337890625</v>
      </c>
      <c r="DB73" s="225">
        <v>1128.864501953125</v>
      </c>
      <c r="DC73" s="225">
        <v>810.8687744140625</v>
      </c>
      <c r="DD73" s="225">
        <v>994.72406005859375</v>
      </c>
      <c r="DE73" s="225">
        <v>873.41168212890625</v>
      </c>
      <c r="DF73" s="225">
        <v>1125.3109130859375</v>
      </c>
      <c r="DG73" s="225">
        <v>941.7139892578125</v>
      </c>
      <c r="DH73" s="225">
        <v>1138.4090576171875</v>
      </c>
      <c r="DI73" s="225">
        <v>885.53436279296875</v>
      </c>
      <c r="DJ73" s="225">
        <v>1312.2947998046875</v>
      </c>
      <c r="DK73" s="225">
        <v>824.14910888671875</v>
      </c>
      <c r="DL73" s="225">
        <v>1082.8577880859375</v>
      </c>
      <c r="DM73" s="225">
        <v>1180.7755126953125</v>
      </c>
      <c r="DN73" s="225">
        <v>1140.4212646484375</v>
      </c>
      <c r="DO73" s="225">
        <v>810.34320068359375</v>
      </c>
      <c r="DP73" s="225">
        <v>996.117919921875</v>
      </c>
      <c r="DQ73" s="225">
        <v>862.71759033203125</v>
      </c>
      <c r="DR73" s="225">
        <v>1123.1024169921875</v>
      </c>
      <c r="DS73" s="225">
        <v>939.42279052734375</v>
      </c>
      <c r="DT73" s="225">
        <v>1135.8658447265625</v>
      </c>
      <c r="DU73" s="225">
        <v>884.64276123046875</v>
      </c>
      <c r="DV73" s="225">
        <v>1309.4088134765625</v>
      </c>
      <c r="DW73" s="225">
        <v>823.6622314453125</v>
      </c>
      <c r="DX73" s="225">
        <v>1083.7518310546875</v>
      </c>
      <c r="DY73" s="225">
        <v>1178.6158447265625</v>
      </c>
      <c r="DZ73" s="225">
        <v>1136.21240234375</v>
      </c>
      <c r="EA73" s="225">
        <v>809.59375</v>
      </c>
      <c r="EB73" s="225">
        <v>994.8243408203125</v>
      </c>
      <c r="EC73" s="225">
        <v>891.892822265625</v>
      </c>
      <c r="ED73" s="225">
        <v>1121.744873046875</v>
      </c>
      <c r="EE73" s="225">
        <v>940.29486083984375</v>
      </c>
      <c r="EF73" s="225">
        <v>1134.698974609375</v>
      </c>
      <c r="EG73" s="225">
        <v>882.67303466796875</v>
      </c>
      <c r="EH73" s="225">
        <v>1311.90869140625</v>
      </c>
      <c r="EI73" s="225">
        <v>822.9552001953125</v>
      </c>
      <c r="EJ73" s="225">
        <v>1083.0074462890625</v>
      </c>
      <c r="EK73" s="225">
        <v>1169.62158203125</v>
      </c>
      <c r="EL73" s="225">
        <v>1128.053466796875</v>
      </c>
      <c r="EM73" s="225">
        <v>807.937744140625</v>
      </c>
      <c r="EN73" s="225">
        <v>996.30859375</v>
      </c>
      <c r="EO73" s="225">
        <v>870.5335693359375</v>
      </c>
      <c r="EP73" s="225">
        <v>1121.5252685546875</v>
      </c>
      <c r="EQ73" s="225">
        <v>940.3809814453125</v>
      </c>
      <c r="ER73" s="225">
        <v>1133.8585205078125</v>
      </c>
      <c r="ES73" s="225">
        <v>885.2752685546875</v>
      </c>
      <c r="ET73" s="225">
        <v>1315.0008544921875</v>
      </c>
      <c r="EU73" s="225">
        <v>820.77606201171875</v>
      </c>
      <c r="EV73" s="225">
        <v>1084.53857421875</v>
      </c>
      <c r="EW73" s="225">
        <v>1153.111572265625</v>
      </c>
      <c r="EX73" s="225">
        <v>1131.6837158203125</v>
      </c>
      <c r="EY73" s="225">
        <v>806.741943359375</v>
      </c>
      <c r="EZ73" s="225">
        <v>995.3621826171875</v>
      </c>
      <c r="FA73" s="225">
        <v>878.40618896484375</v>
      </c>
      <c r="FB73" s="225">
        <v>1120.8900146484375</v>
      </c>
      <c r="FC73" s="225">
        <v>940.07879638671875</v>
      </c>
      <c r="FD73" s="225">
        <v>1130.7484130859375</v>
      </c>
      <c r="FE73" s="225">
        <v>883.1217041015625</v>
      </c>
      <c r="FF73" s="225">
        <v>1317.542236328125</v>
      </c>
      <c r="FG73" s="225">
        <v>815.97845458984375</v>
      </c>
      <c r="FH73" s="225">
        <v>1085.8792724609375</v>
      </c>
      <c r="FI73" s="225">
        <v>1153.4276123046875</v>
      </c>
      <c r="FJ73" s="225">
        <v>1131.5323486328125</v>
      </c>
      <c r="FK73" s="225">
        <v>805.9427490234375</v>
      </c>
      <c r="FL73" s="225">
        <v>996.27154541015625</v>
      </c>
      <c r="FM73" s="225">
        <v>886.98193359375</v>
      </c>
      <c r="FN73" s="225">
        <v>1118.412109375</v>
      </c>
      <c r="FO73" s="225">
        <v>939.62164306640625</v>
      </c>
      <c r="FP73" s="225">
        <v>1127.7109375</v>
      </c>
      <c r="FQ73" s="225">
        <v>881.2735595703125</v>
      </c>
      <c r="FR73" s="225">
        <v>1320.52490234375</v>
      </c>
      <c r="FS73" s="225">
        <v>817.3507080078125</v>
      </c>
      <c r="FT73" s="225">
        <v>1088.1138916015625</v>
      </c>
      <c r="FU73" s="225">
        <v>1139.0601806640625</v>
      </c>
      <c r="FV73" s="225">
        <v>1116.1363525390625</v>
      </c>
      <c r="FW73" s="225">
        <v>803.4942626953125</v>
      </c>
      <c r="FX73" s="225">
        <v>997.00079345703125</v>
      </c>
      <c r="FY73" s="225">
        <v>899.63092041015625</v>
      </c>
      <c r="FZ73" s="225">
        <v>1119.697021484375</v>
      </c>
      <c r="GA73" s="225">
        <v>940.26171875</v>
      </c>
      <c r="GB73" s="225">
        <v>1096.846435546875</v>
      </c>
      <c r="GC73" s="225">
        <v>1095.4517822265625</v>
      </c>
      <c r="GD73" s="225">
        <v>1085.314697265625</v>
      </c>
      <c r="GE73" s="225">
        <v>1084.9134521484375</v>
      </c>
      <c r="GF73" s="225">
        <v>1086.119384765625</v>
      </c>
      <c r="GG73" s="225">
        <v>1081.7281494140625</v>
      </c>
      <c r="GH73" s="225">
        <v>1080.234375</v>
      </c>
      <c r="GI73" s="225">
        <v>1079.67431640625</v>
      </c>
      <c r="GJ73" s="225">
        <v>1072.1842041015625</v>
      </c>
      <c r="GK73" s="225">
        <v>1068.59228515625</v>
      </c>
      <c r="GL73" s="225">
        <v>1136.8077392578125</v>
      </c>
      <c r="GM73" s="225">
        <v>884.82061767578125</v>
      </c>
      <c r="GN73" s="225">
        <v>1310.6705322265625</v>
      </c>
      <c r="GO73" s="225">
        <v>826.3896484375</v>
      </c>
      <c r="GP73" s="225">
        <v>1084.380615234375</v>
      </c>
      <c r="GQ73" s="225">
        <v>1161.707275390625</v>
      </c>
      <c r="GR73" s="225">
        <v>1130.09765625</v>
      </c>
      <c r="GS73" s="225">
        <v>808.8707275390625</v>
      </c>
      <c r="GT73" s="225">
        <v>995.84356689453125</v>
      </c>
      <c r="GU73" s="225">
        <v>882.6163330078125</v>
      </c>
      <c r="GV73" s="225">
        <v>1121.716552734375</v>
      </c>
      <c r="GW73" s="225">
        <v>940.91326904296875</v>
      </c>
      <c r="GX73" s="225">
        <v>1080.225341796875</v>
      </c>
      <c r="GY73" s="225">
        <v>1080.2252197265625</v>
      </c>
    </row>
    <row r="74" spans="1:207" x14ac:dyDescent="0.25">
      <c r="A74" s="226">
        <v>44896</v>
      </c>
      <c r="B74" s="225">
        <v>12</v>
      </c>
      <c r="C74" s="225">
        <v>2022</v>
      </c>
      <c r="D74" s="225">
        <v>1125.382080078125</v>
      </c>
      <c r="E74" s="225">
        <v>1143.5955810546875</v>
      </c>
      <c r="F74" s="225">
        <v>1166.2352294921875</v>
      </c>
      <c r="G74" s="225">
        <v>1196.281005859375</v>
      </c>
      <c r="H74" s="225">
        <v>1173.3304443359375</v>
      </c>
      <c r="I74" s="225">
        <v>1097.7061767578125</v>
      </c>
      <c r="J74" s="225">
        <v>1127.0147705078125</v>
      </c>
      <c r="K74" s="225">
        <v>1150.559326171875</v>
      </c>
      <c r="L74" s="225">
        <v>1165.53662109375</v>
      </c>
      <c r="M74" s="225">
        <v>1187.8048095703125</v>
      </c>
      <c r="N74" s="225">
        <v>1173.1268310546875</v>
      </c>
      <c r="O74" s="225">
        <v>1107.588134765625</v>
      </c>
      <c r="P74" s="225">
        <v>1117.1116943359375</v>
      </c>
      <c r="Q74" s="225">
        <v>1137.894287109375</v>
      </c>
      <c r="R74" s="225">
        <v>1161.94775390625</v>
      </c>
      <c r="S74" s="225">
        <v>1197.1248779296875</v>
      </c>
      <c r="T74" s="225">
        <v>1171.050048828125</v>
      </c>
      <c r="U74" s="225">
        <v>1106.8902587890625</v>
      </c>
      <c r="V74" s="225">
        <v>1115.2469482421875</v>
      </c>
      <c r="W74" s="225">
        <v>1148.655029296875</v>
      </c>
      <c r="X74" s="225">
        <v>1161.9083251953125</v>
      </c>
      <c r="Y74" s="225">
        <v>1186.3958740234375</v>
      </c>
      <c r="Z74" s="225">
        <v>1175.58203125</v>
      </c>
      <c r="AA74" s="225">
        <v>1109.36572265625</v>
      </c>
      <c r="AB74" s="225">
        <v>1120.7830810546875</v>
      </c>
      <c r="AC74" s="225">
        <v>1148.5975341796875</v>
      </c>
      <c r="AD74" s="225">
        <v>1160.7662353515625</v>
      </c>
      <c r="AE74" s="225">
        <v>1190.747802734375</v>
      </c>
      <c r="AF74" s="225">
        <v>1167.1456298828125</v>
      </c>
      <c r="AG74" s="225">
        <v>1112.6146240234375</v>
      </c>
      <c r="AH74" s="225">
        <v>1116.53125</v>
      </c>
      <c r="AI74" s="225">
        <v>1146.431640625</v>
      </c>
      <c r="AJ74" s="225">
        <v>1160.7410888671875</v>
      </c>
      <c r="AK74" s="225">
        <v>1188.4111328125</v>
      </c>
      <c r="AL74" s="225">
        <v>1175.0130615234375</v>
      </c>
      <c r="AM74" s="225">
        <v>1107.600830078125</v>
      </c>
      <c r="AN74" s="225">
        <v>1119.5213623046875</v>
      </c>
      <c r="AO74" s="225">
        <v>1144.4991455078125</v>
      </c>
      <c r="AP74" s="225">
        <v>1159.5350341796875</v>
      </c>
      <c r="AQ74" s="225">
        <v>1189.321533203125</v>
      </c>
      <c r="AR74" s="225">
        <v>1169.5084228515625</v>
      </c>
      <c r="AS74" s="225">
        <v>1106.820556640625</v>
      </c>
      <c r="AT74" s="225">
        <v>1119.3580322265625</v>
      </c>
      <c r="AU74" s="225">
        <v>1147.8892822265625</v>
      </c>
      <c r="AV74" s="225">
        <v>1157.5577392578125</v>
      </c>
      <c r="AW74" s="225">
        <v>1180.0179443359375</v>
      </c>
      <c r="AX74" s="225">
        <v>1174.1890869140625</v>
      </c>
      <c r="AY74" s="225">
        <v>1113.5772705078125</v>
      </c>
      <c r="AZ74" s="225">
        <v>1112.8212890625</v>
      </c>
      <c r="BA74" s="225">
        <v>1143.996826171875</v>
      </c>
      <c r="BB74" s="225">
        <v>1152.959228515625</v>
      </c>
      <c r="BC74" s="225">
        <v>1172.5845947265625</v>
      </c>
      <c r="BD74" s="225">
        <v>1167.97802734375</v>
      </c>
      <c r="BE74" s="225">
        <v>1109.5538330078125</v>
      </c>
      <c r="BF74" s="225">
        <v>1113.2608642578125</v>
      </c>
      <c r="BG74" s="225">
        <v>1143.394775390625</v>
      </c>
      <c r="BH74" s="225">
        <v>1154.6761474609375</v>
      </c>
      <c r="BI74" s="225">
        <v>1196.4134521484375</v>
      </c>
      <c r="BJ74" s="225">
        <v>1169.0836181640625</v>
      </c>
      <c r="BK74" s="225">
        <v>1109.599853515625</v>
      </c>
      <c r="BL74" s="225">
        <v>1196.025146484375</v>
      </c>
      <c r="BM74" s="225">
        <v>955.284912109375</v>
      </c>
      <c r="BN74" s="225">
        <v>1346.093017578125</v>
      </c>
      <c r="BO74" s="225">
        <v>892.46630859375</v>
      </c>
      <c r="BP74" s="225">
        <v>1141.6409912109375</v>
      </c>
      <c r="BQ74" s="225">
        <v>1253.631591796875</v>
      </c>
      <c r="BR74" s="225">
        <v>1207.451416015625</v>
      </c>
      <c r="BS74" s="225">
        <v>847.54376220703125</v>
      </c>
      <c r="BT74" s="225">
        <v>1043.16650390625</v>
      </c>
      <c r="BU74" s="225">
        <v>908.939697265625</v>
      </c>
      <c r="BV74" s="225">
        <v>1206.411865234375</v>
      </c>
      <c r="BW74" s="225">
        <v>999.624755859375</v>
      </c>
      <c r="BX74" s="225">
        <v>1192.964599609375</v>
      </c>
      <c r="BY74" s="225">
        <v>953.0078125</v>
      </c>
      <c r="BZ74" s="225">
        <v>1348.9957275390625</v>
      </c>
      <c r="CA74" s="225">
        <v>883.82269287109375</v>
      </c>
      <c r="CB74" s="225">
        <v>1142.714111328125</v>
      </c>
      <c r="CC74" s="225">
        <v>1256.4046630859375</v>
      </c>
      <c r="CD74" s="225">
        <v>1206.9666748046875</v>
      </c>
      <c r="CE74" s="225">
        <v>845.6669921875</v>
      </c>
      <c r="CF74" s="225">
        <v>1043.3570556640625</v>
      </c>
      <c r="CG74" s="225">
        <v>875.70257568359375</v>
      </c>
      <c r="CH74" s="225">
        <v>1208.0357666015625</v>
      </c>
      <c r="CI74" s="225">
        <v>1000.034912109375</v>
      </c>
      <c r="CJ74" s="225">
        <v>1191.183837890625</v>
      </c>
      <c r="CK74" s="225">
        <v>949.75341796875</v>
      </c>
      <c r="CL74" s="225">
        <v>1358.725341796875</v>
      </c>
      <c r="CM74" s="225">
        <v>870.75848388671875</v>
      </c>
      <c r="CN74" s="225">
        <v>1144.502685546875</v>
      </c>
      <c r="CO74" s="225">
        <v>1241.187744140625</v>
      </c>
      <c r="CP74" s="225">
        <v>1210.8121337890625</v>
      </c>
      <c r="CQ74" s="225">
        <v>842.58978271484375</v>
      </c>
      <c r="CR74" s="225">
        <v>1043.7332763671875</v>
      </c>
      <c r="CS74" s="225">
        <v>917.0391845703125</v>
      </c>
      <c r="CT74" s="225">
        <v>1208.7508544921875</v>
      </c>
      <c r="CU74" s="225">
        <v>996.62738037109375</v>
      </c>
      <c r="CV74" s="225">
        <v>1190.7213134765625</v>
      </c>
      <c r="CW74" s="225">
        <v>949.9371337890625</v>
      </c>
      <c r="CX74" s="225">
        <v>1357.3480224609375</v>
      </c>
      <c r="CY74" s="225">
        <v>871.8486328125</v>
      </c>
      <c r="CZ74" s="225">
        <v>1148.1737060546875</v>
      </c>
      <c r="DA74" s="225">
        <v>1250.96875</v>
      </c>
      <c r="DB74" s="225">
        <v>1195.724365234375</v>
      </c>
      <c r="DC74" s="225">
        <v>839.77099609375</v>
      </c>
      <c r="DD74" s="225">
        <v>1041.72314453125</v>
      </c>
      <c r="DE74" s="225">
        <v>909.61322021484375</v>
      </c>
      <c r="DF74" s="225">
        <v>1205.93359375</v>
      </c>
      <c r="DG74" s="225">
        <v>995.65582275390625</v>
      </c>
      <c r="DH74" s="225">
        <v>1190.1429443359375</v>
      </c>
      <c r="DI74" s="225">
        <v>949.63201904296875</v>
      </c>
      <c r="DJ74" s="225">
        <v>1364.944091796875</v>
      </c>
      <c r="DK74" s="225">
        <v>858.66204833984375</v>
      </c>
      <c r="DL74" s="225">
        <v>1147.46044921875</v>
      </c>
      <c r="DM74" s="225">
        <v>1248.4783935546875</v>
      </c>
      <c r="DN74" s="225">
        <v>1208.541748046875</v>
      </c>
      <c r="DO74" s="225">
        <v>838.520751953125</v>
      </c>
      <c r="DP74" s="225">
        <v>1042.7237548828125</v>
      </c>
      <c r="DQ74" s="225">
        <v>895.91644287109375</v>
      </c>
      <c r="DR74" s="225">
        <v>1203.195068359375</v>
      </c>
      <c r="DS74" s="225">
        <v>993.33721923828125</v>
      </c>
      <c r="DT74" s="225">
        <v>1187.703125</v>
      </c>
      <c r="DU74" s="225">
        <v>948.461669921875</v>
      </c>
      <c r="DV74" s="225">
        <v>1362.1107177734375</v>
      </c>
      <c r="DW74" s="225">
        <v>858.14501953125</v>
      </c>
      <c r="DX74" s="225">
        <v>1147.268798828125</v>
      </c>
      <c r="DY74" s="225">
        <v>1246.0145263671875</v>
      </c>
      <c r="DZ74" s="225">
        <v>1203.4752197265625</v>
      </c>
      <c r="EA74" s="225">
        <v>837.6126708984375</v>
      </c>
      <c r="EB74" s="225">
        <v>1041.467041015625</v>
      </c>
      <c r="EC74" s="225">
        <v>932.138671875</v>
      </c>
      <c r="ED74" s="225">
        <v>1201.857666015625</v>
      </c>
      <c r="EE74" s="225">
        <v>994.48980712890625</v>
      </c>
      <c r="EF74" s="225">
        <v>1186.725341796875</v>
      </c>
      <c r="EG74" s="225">
        <v>945.86273193359375</v>
      </c>
      <c r="EH74" s="225">
        <v>1364.7430419921875</v>
      </c>
      <c r="EI74" s="225">
        <v>857.4891357421875</v>
      </c>
      <c r="EJ74" s="225">
        <v>1147.00537109375</v>
      </c>
      <c r="EK74" s="225">
        <v>1236.3607177734375</v>
      </c>
      <c r="EL74" s="225">
        <v>1193.9073486328125</v>
      </c>
      <c r="EM74" s="225">
        <v>835.88134765625</v>
      </c>
      <c r="EN74" s="225">
        <v>1042.413330078125</v>
      </c>
      <c r="EO74" s="225">
        <v>906.3226318359375</v>
      </c>
      <c r="EP74" s="225">
        <v>1202.14892578125</v>
      </c>
      <c r="EQ74" s="225">
        <v>994.52813720703125</v>
      </c>
      <c r="ER74" s="225">
        <v>1186.7919921875</v>
      </c>
      <c r="ES74" s="225">
        <v>949.10137939453125</v>
      </c>
      <c r="ET74" s="225">
        <v>1367.744873046875</v>
      </c>
      <c r="EU74" s="225">
        <v>855.28619384765625</v>
      </c>
      <c r="EV74" s="225">
        <v>1148.1326904296875</v>
      </c>
      <c r="EW74" s="225">
        <v>1218.5740966796875</v>
      </c>
      <c r="EX74" s="225">
        <v>1197.6947021484375</v>
      </c>
      <c r="EY74" s="225">
        <v>834.0732421875</v>
      </c>
      <c r="EZ74" s="225">
        <v>1040.9627685546875</v>
      </c>
      <c r="FA74" s="225">
        <v>916.79608154296875</v>
      </c>
      <c r="FB74" s="225">
        <v>1201.607177734375</v>
      </c>
      <c r="FC74" s="225">
        <v>993.951416015625</v>
      </c>
      <c r="FD74" s="225">
        <v>1184.5374755859375</v>
      </c>
      <c r="FE74" s="225">
        <v>946.13006591796875</v>
      </c>
      <c r="FF74" s="225">
        <v>1370.1563720703125</v>
      </c>
      <c r="FG74" s="225">
        <v>850.45880126953125</v>
      </c>
      <c r="FH74" s="225">
        <v>1149.765625</v>
      </c>
      <c r="FI74" s="225">
        <v>1219.2445068359375</v>
      </c>
      <c r="FJ74" s="225">
        <v>1196.6817626953125</v>
      </c>
      <c r="FK74" s="225">
        <v>832.53564453125</v>
      </c>
      <c r="FL74" s="225">
        <v>1041.3033447265625</v>
      </c>
      <c r="FM74" s="225">
        <v>927.2982177734375</v>
      </c>
      <c r="FN74" s="225">
        <v>1198.400634765625</v>
      </c>
      <c r="FO74" s="225">
        <v>993.88677978515625</v>
      </c>
      <c r="FP74" s="225">
        <v>1181.8253173828125</v>
      </c>
      <c r="FQ74" s="225">
        <v>943.773681640625</v>
      </c>
      <c r="FR74" s="225">
        <v>1373.5570068359375</v>
      </c>
      <c r="FS74" s="225">
        <v>851.7923583984375</v>
      </c>
      <c r="FT74" s="225">
        <v>1152.1806640625</v>
      </c>
      <c r="FU74" s="225">
        <v>1203.57958984375</v>
      </c>
      <c r="FV74" s="225">
        <v>1179.3126220703125</v>
      </c>
      <c r="FW74" s="225">
        <v>829.2867431640625</v>
      </c>
      <c r="FX74" s="225">
        <v>1041.59423828125</v>
      </c>
      <c r="FY74" s="225">
        <v>942.9425048828125</v>
      </c>
      <c r="FZ74" s="225">
        <v>1200.809326171875</v>
      </c>
      <c r="GA74" s="225">
        <v>994.76214599609375</v>
      </c>
      <c r="GB74" s="225">
        <v>1149.80078125</v>
      </c>
      <c r="GC74" s="225">
        <v>1148.9141845703125</v>
      </c>
      <c r="GD74" s="225">
        <v>1139.2930908203125</v>
      </c>
      <c r="GE74" s="225">
        <v>1139.7235107421875</v>
      </c>
      <c r="GF74" s="225">
        <v>1141.21826171875</v>
      </c>
      <c r="GG74" s="225">
        <v>1136.73291015625</v>
      </c>
      <c r="GH74" s="225">
        <v>1135.7012939453125</v>
      </c>
      <c r="GI74" s="225">
        <v>1135.771728515625</v>
      </c>
      <c r="GJ74" s="225">
        <v>1128.4984130859375</v>
      </c>
      <c r="GK74" s="225">
        <v>1125.468505859375</v>
      </c>
      <c r="GL74" s="225">
        <v>1188.530029296875</v>
      </c>
      <c r="GM74" s="225">
        <v>948.27398681640625</v>
      </c>
      <c r="GN74" s="225">
        <v>1363.4691162109375</v>
      </c>
      <c r="GO74" s="225">
        <v>861.00665283203125</v>
      </c>
      <c r="GP74" s="225">
        <v>1148.4971923828125</v>
      </c>
      <c r="GQ74" s="225">
        <v>1227.7864990234375</v>
      </c>
      <c r="GR74" s="225">
        <v>1196.081787109375</v>
      </c>
      <c r="GS74" s="225">
        <v>836.72784423828125</v>
      </c>
      <c r="GT74" s="225">
        <v>1041.963623046875</v>
      </c>
      <c r="GU74" s="225">
        <v>921.3477783203125</v>
      </c>
      <c r="GV74" s="225">
        <v>1202.219482421875</v>
      </c>
      <c r="GW74" s="225">
        <v>995.0638427734375</v>
      </c>
      <c r="GX74" s="225">
        <v>1135.631103515625</v>
      </c>
      <c r="GY74" s="225">
        <v>1135.631103515625</v>
      </c>
    </row>
    <row r="75" spans="1:207" x14ac:dyDescent="0.25">
      <c r="A75" s="226">
        <v>44927</v>
      </c>
      <c r="B75" s="225">
        <v>1</v>
      </c>
      <c r="C75" s="225">
        <v>2023</v>
      </c>
      <c r="D75" s="225">
        <v>1193.06005859375</v>
      </c>
      <c r="E75" s="225">
        <v>1214.894287109375</v>
      </c>
      <c r="F75" s="225">
        <v>1243.4178466796875</v>
      </c>
      <c r="G75" s="225">
        <v>1265.4390869140625</v>
      </c>
      <c r="H75" s="225">
        <v>1249.48583984375</v>
      </c>
      <c r="I75" s="225">
        <v>1163.614990234375</v>
      </c>
      <c r="J75" s="225">
        <v>1195.5123291015625</v>
      </c>
      <c r="K75" s="225">
        <v>1220.935791015625</v>
      </c>
      <c r="L75" s="225">
        <v>1241.671875</v>
      </c>
      <c r="M75" s="225">
        <v>1255.862060546875</v>
      </c>
      <c r="N75" s="225">
        <v>1247.755126953125</v>
      </c>
      <c r="O75" s="225">
        <v>1172.4825439453125</v>
      </c>
      <c r="P75" s="225">
        <v>1183.6051025390625</v>
      </c>
      <c r="Q75" s="225">
        <v>1208.0284423828125</v>
      </c>
      <c r="R75" s="225">
        <v>1237.95947265625</v>
      </c>
      <c r="S75" s="225">
        <v>1264.848388671875</v>
      </c>
      <c r="T75" s="225">
        <v>1246.4940185546875</v>
      </c>
      <c r="U75" s="225">
        <v>1172.422607421875</v>
      </c>
      <c r="V75" s="225">
        <v>1182.200439453125</v>
      </c>
      <c r="W75" s="225">
        <v>1218.379150390625</v>
      </c>
      <c r="X75" s="225">
        <v>1237.1724853515625</v>
      </c>
      <c r="Y75" s="225">
        <v>1253.3505859375</v>
      </c>
      <c r="Z75" s="225">
        <v>1250.7911376953125</v>
      </c>
      <c r="AA75" s="225">
        <v>1174.9078369140625</v>
      </c>
      <c r="AB75" s="225">
        <v>1187.99658203125</v>
      </c>
      <c r="AC75" s="225">
        <v>1217.9212646484375</v>
      </c>
      <c r="AD75" s="225">
        <v>1234.45654296875</v>
      </c>
      <c r="AE75" s="225">
        <v>1258.2664794921875</v>
      </c>
      <c r="AF75" s="225">
        <v>1241.1156005859375</v>
      </c>
      <c r="AG75" s="225">
        <v>1178.2667236328125</v>
      </c>
      <c r="AH75" s="225">
        <v>1182.056884765625</v>
      </c>
      <c r="AI75" s="225">
        <v>1215.94921875</v>
      </c>
      <c r="AJ75" s="225">
        <v>1233.9163818359375</v>
      </c>
      <c r="AK75" s="225">
        <v>1255.03173828125</v>
      </c>
      <c r="AL75" s="225">
        <v>1249.2275390625</v>
      </c>
      <c r="AM75" s="225">
        <v>1173.8092041015625</v>
      </c>
      <c r="AN75" s="225">
        <v>1185.9561767578125</v>
      </c>
      <c r="AO75" s="225">
        <v>1213.81103515625</v>
      </c>
      <c r="AP75" s="225">
        <v>1231.2108154296875</v>
      </c>
      <c r="AQ75" s="225">
        <v>1256.02392578125</v>
      </c>
      <c r="AR75" s="225">
        <v>1244.1123046875</v>
      </c>
      <c r="AS75" s="225">
        <v>1173.6141357421875</v>
      </c>
      <c r="AT75" s="225">
        <v>1185.0399169921875</v>
      </c>
      <c r="AU75" s="225">
        <v>1217.132568359375</v>
      </c>
      <c r="AV75" s="225">
        <v>1229.208251953125</v>
      </c>
      <c r="AW75" s="225">
        <v>1245.1099853515625</v>
      </c>
      <c r="AX75" s="225">
        <v>1249.4140625</v>
      </c>
      <c r="AY75" s="225">
        <v>1179.879638671875</v>
      </c>
      <c r="AZ75" s="225">
        <v>1178.546630859375</v>
      </c>
      <c r="BA75" s="225">
        <v>1212.5562744140625</v>
      </c>
      <c r="BB75" s="225">
        <v>1224.707763671875</v>
      </c>
      <c r="BC75" s="225">
        <v>1236.916015625</v>
      </c>
      <c r="BD75" s="225">
        <v>1243.244873046875</v>
      </c>
      <c r="BE75" s="225">
        <v>1176.4708251953125</v>
      </c>
      <c r="BF75" s="225">
        <v>1179.0167236328125</v>
      </c>
      <c r="BG75" s="225">
        <v>1212.18701171875</v>
      </c>
      <c r="BH75" s="225">
        <v>1224.833740234375</v>
      </c>
      <c r="BI75" s="225">
        <v>1260.9765625</v>
      </c>
      <c r="BJ75" s="225">
        <v>1243.5350341796875</v>
      </c>
      <c r="BK75" s="225">
        <v>1177.4466552734375</v>
      </c>
      <c r="BL75" s="225">
        <v>1278.74560546875</v>
      </c>
      <c r="BM75" s="225">
        <v>1023.9724731445313</v>
      </c>
      <c r="BN75" s="225">
        <v>1380.4659423828125</v>
      </c>
      <c r="BO75" s="225">
        <v>959.41705322265625</v>
      </c>
      <c r="BP75" s="225">
        <v>1205.98095703125</v>
      </c>
      <c r="BQ75" s="225">
        <v>1312.706787109375</v>
      </c>
      <c r="BR75" s="225">
        <v>1276.7547607421875</v>
      </c>
      <c r="BS75" s="225">
        <v>915.1943359375</v>
      </c>
      <c r="BT75" s="225">
        <v>1130.923828125</v>
      </c>
      <c r="BU75" s="225">
        <v>916.724609375</v>
      </c>
      <c r="BV75" s="225">
        <v>1284.758544921875</v>
      </c>
      <c r="BW75" s="225">
        <v>1067.8477783203125</v>
      </c>
      <c r="BX75" s="225">
        <v>1275.2655029296875</v>
      </c>
      <c r="BY75" s="225">
        <v>1022.015380859375</v>
      </c>
      <c r="BZ75" s="225">
        <v>1383.30419921875</v>
      </c>
      <c r="CA75" s="225">
        <v>952.5404052734375</v>
      </c>
      <c r="CB75" s="225">
        <v>1206.4630126953125</v>
      </c>
      <c r="CC75" s="225">
        <v>1315.64013671875</v>
      </c>
      <c r="CD75" s="225">
        <v>1276.51708984375</v>
      </c>
      <c r="CE75" s="225">
        <v>913.54473876953125</v>
      </c>
      <c r="CF75" s="225">
        <v>1133.745849609375</v>
      </c>
      <c r="CG75" s="225">
        <v>884.02752685546875</v>
      </c>
      <c r="CH75" s="225">
        <v>1287.6405029296875</v>
      </c>
      <c r="CI75" s="225">
        <v>1068.134033203125</v>
      </c>
      <c r="CJ75" s="225">
        <v>1273.1177978515625</v>
      </c>
      <c r="CK75" s="225">
        <v>1018.3194580078125</v>
      </c>
      <c r="CL75" s="225">
        <v>1391.8052978515625</v>
      </c>
      <c r="CM75" s="225">
        <v>940.06903076171875</v>
      </c>
      <c r="CN75" s="225">
        <v>1207.875732421875</v>
      </c>
      <c r="CO75" s="225">
        <v>1301.0047607421875</v>
      </c>
      <c r="CP75" s="225">
        <v>1280.7423095703125</v>
      </c>
      <c r="CQ75" s="225">
        <v>910.0057373046875</v>
      </c>
      <c r="CR75" s="225">
        <v>1134.3505859375</v>
      </c>
      <c r="CS75" s="225">
        <v>925.671875</v>
      </c>
      <c r="CT75" s="225">
        <v>1287.5977783203125</v>
      </c>
      <c r="CU75" s="225">
        <v>1064.2781982421875</v>
      </c>
      <c r="CV75" s="225">
        <v>1272.013916015625</v>
      </c>
      <c r="CW75" s="225">
        <v>1019.0752563476563</v>
      </c>
      <c r="CX75" s="225">
        <v>1391.28564453125</v>
      </c>
      <c r="CY75" s="225">
        <v>941.6124267578125</v>
      </c>
      <c r="CZ75" s="225">
        <v>1210.9840087890625</v>
      </c>
      <c r="DA75" s="225">
        <v>1310.4049072265625</v>
      </c>
      <c r="DB75" s="225">
        <v>1265.955810546875</v>
      </c>
      <c r="DC75" s="225">
        <v>906.9681396484375</v>
      </c>
      <c r="DD75" s="225">
        <v>1132.43017578125</v>
      </c>
      <c r="DE75" s="225">
        <v>918.1546630859375</v>
      </c>
      <c r="DF75" s="225">
        <v>1281.935546875</v>
      </c>
      <c r="DG75" s="225">
        <v>1063.541748046875</v>
      </c>
      <c r="DH75" s="225">
        <v>1271.4061279296875</v>
      </c>
      <c r="DI75" s="225">
        <v>1018.132568359375</v>
      </c>
      <c r="DJ75" s="225">
        <v>1398.320556640625</v>
      </c>
      <c r="DK75" s="225">
        <v>928.46417236328125</v>
      </c>
      <c r="DL75" s="225">
        <v>1210.0888671875</v>
      </c>
      <c r="DM75" s="225">
        <v>1308.343994140625</v>
      </c>
      <c r="DN75" s="225">
        <v>1279.0982666015625</v>
      </c>
      <c r="DO75" s="225">
        <v>905.133056640625</v>
      </c>
      <c r="DP75" s="225">
        <v>1134.2330322265625</v>
      </c>
      <c r="DQ75" s="225">
        <v>904.77459716796875</v>
      </c>
      <c r="DR75" s="225">
        <v>1278.2259521484375</v>
      </c>
      <c r="DS75" s="225">
        <v>1060.977783203125</v>
      </c>
      <c r="DT75" s="225">
        <v>1268.2623291015625</v>
      </c>
      <c r="DU75" s="225">
        <v>1017.2257080078125</v>
      </c>
      <c r="DV75" s="225">
        <v>1395.514892578125</v>
      </c>
      <c r="DW75" s="225">
        <v>928.1640625</v>
      </c>
      <c r="DX75" s="225">
        <v>1209.8551025390625</v>
      </c>
      <c r="DY75" s="225">
        <v>1305.7816162109375</v>
      </c>
      <c r="DZ75" s="225">
        <v>1274.354736328125</v>
      </c>
      <c r="EA75" s="225">
        <v>904.64727783203125</v>
      </c>
      <c r="EB75" s="225">
        <v>1132.3504638671875</v>
      </c>
      <c r="EC75" s="225">
        <v>940.67218017578125</v>
      </c>
      <c r="ED75" s="225">
        <v>1277.5853271484375</v>
      </c>
      <c r="EE75" s="225">
        <v>1062.141845703125</v>
      </c>
      <c r="EF75" s="225">
        <v>1266.93505859375</v>
      </c>
      <c r="EG75" s="225">
        <v>1014.949951171875</v>
      </c>
      <c r="EH75" s="225">
        <v>1397.4866943359375</v>
      </c>
      <c r="EI75" s="225">
        <v>927.5023193359375</v>
      </c>
      <c r="EJ75" s="225">
        <v>1209.630126953125</v>
      </c>
      <c r="EK75" s="225">
        <v>1296.5921630859375</v>
      </c>
      <c r="EL75" s="225">
        <v>1264.7283935546875</v>
      </c>
      <c r="EM75" s="225">
        <v>902.98333740234375</v>
      </c>
      <c r="EN75" s="225">
        <v>1135.1065673828125</v>
      </c>
      <c r="EO75" s="225">
        <v>915.363037109375</v>
      </c>
      <c r="EP75" s="225">
        <v>1277.2437744140625</v>
      </c>
      <c r="EQ75" s="225">
        <v>1062.3841552734375</v>
      </c>
      <c r="ER75" s="225">
        <v>1266.70166015625</v>
      </c>
      <c r="ES75" s="225">
        <v>1017.773681640625</v>
      </c>
      <c r="ET75" s="225">
        <v>1400.4423828125</v>
      </c>
      <c r="EU75" s="225">
        <v>924.90069580078125</v>
      </c>
      <c r="EV75" s="225">
        <v>1210.5440673828125</v>
      </c>
      <c r="EW75" s="225">
        <v>1279.352783203125</v>
      </c>
      <c r="EX75" s="225">
        <v>1268.8853759765625</v>
      </c>
      <c r="EY75" s="225">
        <v>900.56097412109375</v>
      </c>
      <c r="EZ75" s="225">
        <v>1133.566650390625</v>
      </c>
      <c r="FA75" s="225">
        <v>925.27203369140625</v>
      </c>
      <c r="FB75" s="225">
        <v>1275.9351806640625</v>
      </c>
      <c r="FC75" s="225">
        <v>1061.8330078125</v>
      </c>
      <c r="FD75" s="225">
        <v>1263.994384765625</v>
      </c>
      <c r="FE75" s="225">
        <v>1015.2611083984375</v>
      </c>
      <c r="FF75" s="225">
        <v>1403.015380859375</v>
      </c>
      <c r="FG75" s="225">
        <v>919.81549072265625</v>
      </c>
      <c r="FH75" s="225">
        <v>1211.6053466796875</v>
      </c>
      <c r="FI75" s="225">
        <v>1280.2432861328125</v>
      </c>
      <c r="FJ75" s="225">
        <v>1267.863037109375</v>
      </c>
      <c r="FK75" s="225">
        <v>898.95745849609375</v>
      </c>
      <c r="FL75" s="225">
        <v>1135.1507568359375</v>
      </c>
      <c r="FM75" s="225">
        <v>936.31805419921875</v>
      </c>
      <c r="FN75" s="225">
        <v>1271.728271484375</v>
      </c>
      <c r="FO75" s="225">
        <v>1061.73876953125</v>
      </c>
      <c r="FP75" s="225">
        <v>1260.5416259765625</v>
      </c>
      <c r="FQ75" s="225">
        <v>1013.100830078125</v>
      </c>
      <c r="FR75" s="225">
        <v>1404.8267822265625</v>
      </c>
      <c r="FS75" s="225">
        <v>921.237548828125</v>
      </c>
      <c r="FT75" s="225">
        <v>1213.5615234375</v>
      </c>
      <c r="FU75" s="225">
        <v>1264.9683837890625</v>
      </c>
      <c r="FV75" s="225">
        <v>1250.1356201171875</v>
      </c>
      <c r="FW75" s="225">
        <v>896.119873046875</v>
      </c>
      <c r="FX75" s="225">
        <v>1137.12744140625</v>
      </c>
      <c r="FY75" s="225">
        <v>950.9996337890625</v>
      </c>
      <c r="FZ75" s="225">
        <v>1272.9002685546875</v>
      </c>
      <c r="GA75" s="225">
        <v>1062.8314208984375</v>
      </c>
      <c r="GB75" s="225">
        <v>1220.8359375</v>
      </c>
      <c r="GC75" s="225">
        <v>1219.4287109375</v>
      </c>
      <c r="GD75" s="225">
        <v>1208.9346923828125</v>
      </c>
      <c r="GE75" s="225">
        <v>1208.9666748046875</v>
      </c>
      <c r="GF75" s="225">
        <v>1210.2525634765625</v>
      </c>
      <c r="GG75" s="225">
        <v>1204.959228515625</v>
      </c>
      <c r="GH75" s="225">
        <v>1204.0537109375</v>
      </c>
      <c r="GI75" s="225">
        <v>1203.5628662109375</v>
      </c>
      <c r="GJ75" s="225">
        <v>1195.90771484375</v>
      </c>
      <c r="GK75" s="225">
        <v>1192.678466796875</v>
      </c>
      <c r="GL75" s="225">
        <v>1269.265625</v>
      </c>
      <c r="GM75" s="225">
        <v>1017.21826171875</v>
      </c>
      <c r="GN75" s="225">
        <v>1396.455078125</v>
      </c>
      <c r="GO75" s="225">
        <v>930.43450927734375</v>
      </c>
      <c r="GP75" s="225">
        <v>1210.8243408203125</v>
      </c>
      <c r="GQ75" s="225">
        <v>1288.2725830078125</v>
      </c>
      <c r="GR75" s="225">
        <v>1266.7689208984375</v>
      </c>
      <c r="GS75" s="225">
        <v>903.68359375</v>
      </c>
      <c r="GT75" s="225">
        <v>1134.55859375</v>
      </c>
      <c r="GU75" s="225">
        <v>929.92169189453125</v>
      </c>
      <c r="GV75" s="225">
        <v>1276.84130859375</v>
      </c>
      <c r="GW75" s="225">
        <v>1062.9520263671875</v>
      </c>
      <c r="GX75" s="225">
        <v>1204.081298828125</v>
      </c>
      <c r="GY75" s="225">
        <v>1204.0811767578125</v>
      </c>
    </row>
    <row r="76" spans="1:207" x14ac:dyDescent="0.25">
      <c r="A76" s="226">
        <v>44958</v>
      </c>
      <c r="B76" s="225">
        <v>2</v>
      </c>
      <c r="C76" s="225">
        <v>2023</v>
      </c>
      <c r="D76" s="225">
        <v>1281.3975830078125</v>
      </c>
      <c r="E76" s="225">
        <v>1297.4017333984375</v>
      </c>
      <c r="F76" s="225">
        <v>1341.4422607421875</v>
      </c>
      <c r="G76" s="225">
        <v>1367.0948486328125</v>
      </c>
      <c r="H76" s="225">
        <v>1340.5137939453125</v>
      </c>
      <c r="I76" s="225">
        <v>1234.440673828125</v>
      </c>
      <c r="J76" s="225">
        <v>1283.216064453125</v>
      </c>
      <c r="K76" s="225">
        <v>1301.6231689453125</v>
      </c>
      <c r="L76" s="225">
        <v>1336.8541259765625</v>
      </c>
      <c r="M76" s="225">
        <v>1355.9481201171875</v>
      </c>
      <c r="N76" s="225">
        <v>1335.73291015625</v>
      </c>
      <c r="O76" s="225">
        <v>1241.9190673828125</v>
      </c>
      <c r="P76" s="225">
        <v>1267.5433349609375</v>
      </c>
      <c r="Q76" s="225">
        <v>1286.732666015625</v>
      </c>
      <c r="R76" s="225">
        <v>1331.1973876953125</v>
      </c>
      <c r="S76" s="225">
        <v>1364.8372802734375</v>
      </c>
      <c r="T76" s="225">
        <v>1333.998046875</v>
      </c>
      <c r="U76" s="225">
        <v>1241.8359375</v>
      </c>
      <c r="V76" s="225">
        <v>1264.593994140625</v>
      </c>
      <c r="W76" s="225">
        <v>1296.3504638671875</v>
      </c>
      <c r="X76" s="225">
        <v>1329.2073974609375</v>
      </c>
      <c r="Y76" s="225">
        <v>1351.3843994140625</v>
      </c>
      <c r="Z76" s="225">
        <v>1336.603515625</v>
      </c>
      <c r="AA76" s="225">
        <v>1243.0950927734375</v>
      </c>
      <c r="AB76" s="225">
        <v>1272.1640625</v>
      </c>
      <c r="AC76" s="225">
        <v>1295.2001953125</v>
      </c>
      <c r="AD76" s="225">
        <v>1324.6365966796875</v>
      </c>
      <c r="AE76" s="225">
        <v>1357.55126953125</v>
      </c>
      <c r="AF76" s="225">
        <v>1325.7552490234375</v>
      </c>
      <c r="AG76" s="225">
        <v>1247.6715087890625</v>
      </c>
      <c r="AH76" s="225">
        <v>1264.2957763671875</v>
      </c>
      <c r="AI76" s="225">
        <v>1293.072509765625</v>
      </c>
      <c r="AJ76" s="225">
        <v>1321.9541015625</v>
      </c>
      <c r="AK76" s="225">
        <v>1351.87646484375</v>
      </c>
      <c r="AL76" s="225">
        <v>1332.75830078125</v>
      </c>
      <c r="AM76" s="225">
        <v>1242.707275390625</v>
      </c>
      <c r="AN76" s="225">
        <v>1266.3135986328125</v>
      </c>
      <c r="AO76" s="225">
        <v>1290.075927734375</v>
      </c>
      <c r="AP76" s="225">
        <v>1317.2750244140625</v>
      </c>
      <c r="AQ76" s="225">
        <v>1352.5953369140625</v>
      </c>
      <c r="AR76" s="225">
        <v>1325.803955078125</v>
      </c>
      <c r="AS76" s="225">
        <v>1241.597900390625</v>
      </c>
      <c r="AT76" s="225">
        <v>1264.2301025390625</v>
      </c>
      <c r="AU76" s="225">
        <v>1292.4368896484375</v>
      </c>
      <c r="AV76" s="225">
        <v>1312.7701416015625</v>
      </c>
      <c r="AW76" s="225">
        <v>1339.457275390625</v>
      </c>
      <c r="AX76" s="225">
        <v>1331.8045654296875</v>
      </c>
      <c r="AY76" s="225">
        <v>1246.6011962890625</v>
      </c>
      <c r="AZ76" s="225">
        <v>1256.765380859375</v>
      </c>
      <c r="BA76" s="225">
        <v>1286.2587890625</v>
      </c>
      <c r="BB76" s="225">
        <v>1307.0225830078125</v>
      </c>
      <c r="BC76" s="225">
        <v>1331.4871826171875</v>
      </c>
      <c r="BD76" s="225">
        <v>1323.9869384765625</v>
      </c>
      <c r="BE76" s="225">
        <v>1242.345458984375</v>
      </c>
      <c r="BF76" s="225">
        <v>1253.975830078125</v>
      </c>
      <c r="BG76" s="225">
        <v>1284.3681640625</v>
      </c>
      <c r="BH76" s="225">
        <v>1305.28173828125</v>
      </c>
      <c r="BI76" s="225">
        <v>1354.4637451171875</v>
      </c>
      <c r="BJ76" s="225">
        <v>1320.4873046875</v>
      </c>
      <c r="BK76" s="225">
        <v>1242.1986083984375</v>
      </c>
      <c r="BL76" s="225">
        <v>1405.1729736328125</v>
      </c>
      <c r="BM76" s="225">
        <v>1078.0703125</v>
      </c>
      <c r="BN76" s="225">
        <v>1432.9150390625</v>
      </c>
      <c r="BO76" s="225">
        <v>1004.3154907226563</v>
      </c>
      <c r="BP76" s="225">
        <v>1271.5836181640625</v>
      </c>
      <c r="BQ76" s="225">
        <v>1381.292236328125</v>
      </c>
      <c r="BR76" s="225">
        <v>1343.1441650390625</v>
      </c>
      <c r="BS76" s="225">
        <v>986.271728515625</v>
      </c>
      <c r="BT76" s="225">
        <v>1207.1387939453125</v>
      </c>
      <c r="BU76" s="225">
        <v>950.80517578125</v>
      </c>
      <c r="BV76" s="225">
        <v>1383.6080322265625</v>
      </c>
      <c r="BW76" s="225">
        <v>1135.9859619140625</v>
      </c>
      <c r="BX76" s="225">
        <v>1401.2030029296875</v>
      </c>
      <c r="BY76" s="225">
        <v>1076.099853515625</v>
      </c>
      <c r="BZ76" s="225">
        <v>1435.730224609375</v>
      </c>
      <c r="CA76" s="225">
        <v>997.24774169921875</v>
      </c>
      <c r="CB76" s="225">
        <v>1269.9490966796875</v>
      </c>
      <c r="CC76" s="225">
        <v>1385.03515625</v>
      </c>
      <c r="CD76" s="225">
        <v>1341.2059326171875</v>
      </c>
      <c r="CE76" s="225">
        <v>983.6943359375</v>
      </c>
      <c r="CF76" s="225">
        <v>1207.525634765625</v>
      </c>
      <c r="CG76" s="225">
        <v>915.83978271484375</v>
      </c>
      <c r="CH76" s="225">
        <v>1386.9522705078125</v>
      </c>
      <c r="CI76" s="225">
        <v>1136.3072509765625</v>
      </c>
      <c r="CJ76" s="225">
        <v>1398.8162841796875</v>
      </c>
      <c r="CK76" s="225">
        <v>1071.4229736328125</v>
      </c>
      <c r="CL76" s="225">
        <v>1444.9228515625</v>
      </c>
      <c r="CM76" s="225">
        <v>984.6051025390625</v>
      </c>
      <c r="CN76" s="225">
        <v>1271.0313720703125</v>
      </c>
      <c r="CO76" s="225">
        <v>1369.9986572265625</v>
      </c>
      <c r="CP76" s="225">
        <v>1346.1378173828125</v>
      </c>
      <c r="CQ76" s="225">
        <v>980.49822998046875</v>
      </c>
      <c r="CR76" s="225">
        <v>1207.479248046875</v>
      </c>
      <c r="CS76" s="225">
        <v>957.734375</v>
      </c>
      <c r="CT76" s="225">
        <v>1386.6754150390625</v>
      </c>
      <c r="CU76" s="225">
        <v>1132.751220703125</v>
      </c>
      <c r="CV76" s="225">
        <v>1396.9892578125</v>
      </c>
      <c r="CW76" s="225">
        <v>1072.8106689453125</v>
      </c>
      <c r="CX76" s="225">
        <v>1443.672119140625</v>
      </c>
      <c r="CY76" s="225">
        <v>986.232177734375</v>
      </c>
      <c r="CZ76" s="225">
        <v>1273.795166015625</v>
      </c>
      <c r="DA76" s="225">
        <v>1379.7266845703125</v>
      </c>
      <c r="DB76" s="225">
        <v>1328.2386474609375</v>
      </c>
      <c r="DC76" s="225">
        <v>976.8096923828125</v>
      </c>
      <c r="DD76" s="225">
        <v>1202.84033203125</v>
      </c>
      <c r="DE76" s="225">
        <v>949.84564208984375</v>
      </c>
      <c r="DF76" s="225">
        <v>1379.982177734375</v>
      </c>
      <c r="DG76" s="225">
        <v>1131.92822265625</v>
      </c>
      <c r="DH76" s="225">
        <v>1396.195068359375</v>
      </c>
      <c r="DI76" s="225">
        <v>1071.118896484375</v>
      </c>
      <c r="DJ76" s="225">
        <v>1450.2576904296875</v>
      </c>
      <c r="DK76" s="225">
        <v>973.50384521484375</v>
      </c>
      <c r="DL76" s="225">
        <v>1271.9254150390625</v>
      </c>
      <c r="DM76" s="225">
        <v>1378.107666015625</v>
      </c>
      <c r="DN76" s="225">
        <v>1342.8416748046875</v>
      </c>
      <c r="DO76" s="225">
        <v>976.2265625</v>
      </c>
      <c r="DP76" s="225">
        <v>1205.3974609375</v>
      </c>
      <c r="DQ76" s="225">
        <v>933.1031494140625</v>
      </c>
      <c r="DR76" s="225">
        <v>1374.67822265625</v>
      </c>
      <c r="DS76" s="225">
        <v>1129.4442138671875</v>
      </c>
      <c r="DT76" s="225">
        <v>1392.062255859375</v>
      </c>
      <c r="DU76" s="225">
        <v>1070.125</v>
      </c>
      <c r="DV76" s="225">
        <v>1448.52392578125</v>
      </c>
      <c r="DW76" s="225">
        <v>972.78594970703125</v>
      </c>
      <c r="DX76" s="225">
        <v>1270.5211181640625</v>
      </c>
      <c r="DY76" s="225">
        <v>1375.3291015625</v>
      </c>
      <c r="DZ76" s="225">
        <v>1336.49853515625</v>
      </c>
      <c r="EA76" s="225">
        <v>974.68878173828125</v>
      </c>
      <c r="EB76" s="225">
        <v>1201.8612060546875</v>
      </c>
      <c r="EC76" s="225">
        <v>972.56781005859375</v>
      </c>
      <c r="ED76" s="225">
        <v>1373.5045166015625</v>
      </c>
      <c r="EE76" s="225">
        <v>1130.9163818359375</v>
      </c>
      <c r="EF76" s="225">
        <v>1390.4339599609375</v>
      </c>
      <c r="EG76" s="225">
        <v>1067.585205078125</v>
      </c>
      <c r="EH76" s="225">
        <v>1451.64453125</v>
      </c>
      <c r="EI76" s="225">
        <v>972.15191650390625</v>
      </c>
      <c r="EJ76" s="225">
        <v>1271.0726318359375</v>
      </c>
      <c r="EK76" s="225">
        <v>1365.8017578125</v>
      </c>
      <c r="EL76" s="225">
        <v>1326.2576904296875</v>
      </c>
      <c r="EM76" s="225">
        <v>972.067626953125</v>
      </c>
      <c r="EN76" s="225">
        <v>1204.0111083984375</v>
      </c>
      <c r="EO76" s="225">
        <v>943.53656005859375</v>
      </c>
      <c r="EP76" s="225">
        <v>1373.6275634765625</v>
      </c>
      <c r="EQ76" s="225">
        <v>1131.047607421875</v>
      </c>
      <c r="ER76" s="225">
        <v>1389.989990234375</v>
      </c>
      <c r="ES76" s="225">
        <v>1070.8240966796875</v>
      </c>
      <c r="ET76" s="225">
        <v>1454.550537109375</v>
      </c>
      <c r="EU76" s="225">
        <v>969.45147705078125</v>
      </c>
      <c r="EV76" s="225">
        <v>1270.9718017578125</v>
      </c>
      <c r="EW76" s="225">
        <v>1347.8319091796875</v>
      </c>
      <c r="EX76" s="225">
        <v>1330.201171875</v>
      </c>
      <c r="EY76" s="225">
        <v>970.4376220703125</v>
      </c>
      <c r="EZ76" s="225">
        <v>1200.8255615234375</v>
      </c>
      <c r="FA76" s="225">
        <v>956.78997802734375</v>
      </c>
      <c r="FB76" s="225">
        <v>1372.09228515625</v>
      </c>
      <c r="FC76" s="225">
        <v>1130.62744140625</v>
      </c>
      <c r="FD76" s="225">
        <v>1386.8935546875</v>
      </c>
      <c r="FE76" s="225">
        <v>1067.8843994140625</v>
      </c>
      <c r="FF76" s="225">
        <v>1457.2572021484375</v>
      </c>
      <c r="FG76" s="225">
        <v>964.30291748046875</v>
      </c>
      <c r="FH76" s="225">
        <v>1272.0118408203125</v>
      </c>
      <c r="FI76" s="225">
        <v>1349.015869140625</v>
      </c>
      <c r="FJ76" s="225">
        <v>1328.7623291015625</v>
      </c>
      <c r="FK76" s="225">
        <v>969.011474609375</v>
      </c>
      <c r="FL76" s="225">
        <v>1201.751220703125</v>
      </c>
      <c r="FM76" s="225">
        <v>968.029541015625</v>
      </c>
      <c r="FN76" s="225">
        <v>1366.1932373046875</v>
      </c>
      <c r="FO76" s="225">
        <v>1131.3116455078125</v>
      </c>
      <c r="FP76" s="225">
        <v>1383.29736328125</v>
      </c>
      <c r="FQ76" s="225">
        <v>1065.6514892578125</v>
      </c>
      <c r="FR76" s="225">
        <v>1461.3480224609375</v>
      </c>
      <c r="FS76" s="225">
        <v>964.9136962890625</v>
      </c>
      <c r="FT76" s="225">
        <v>1273.9859619140625</v>
      </c>
      <c r="FU76" s="225">
        <v>1332.994873046875</v>
      </c>
      <c r="FV76" s="225">
        <v>1309.6043701171875</v>
      </c>
      <c r="FW76" s="225">
        <v>964.4366455078125</v>
      </c>
      <c r="FX76" s="225">
        <v>1202.796630859375</v>
      </c>
      <c r="FY76" s="225">
        <v>985.36895751953125</v>
      </c>
      <c r="FZ76" s="225">
        <v>1368.6337890625</v>
      </c>
      <c r="GA76" s="225">
        <v>1132.7569580078125</v>
      </c>
      <c r="GB76" s="225">
        <v>1310.5526123046875</v>
      </c>
      <c r="GC76" s="225">
        <v>1306.60498046875</v>
      </c>
      <c r="GD76" s="225">
        <v>1293.40283203125</v>
      </c>
      <c r="GE76" s="225">
        <v>1291.470947265625</v>
      </c>
      <c r="GF76" s="225">
        <v>1292.6568603515625</v>
      </c>
      <c r="GG76" s="225">
        <v>1285.6793212890625</v>
      </c>
      <c r="GH76" s="225">
        <v>1283.2962646484375</v>
      </c>
      <c r="GI76" s="225">
        <v>1281.4638671875</v>
      </c>
      <c r="GJ76" s="225">
        <v>1272.2259521484375</v>
      </c>
      <c r="GK76" s="225">
        <v>1266.45849609375</v>
      </c>
      <c r="GL76" s="225">
        <v>1393.569580078125</v>
      </c>
      <c r="GM76" s="225">
        <v>1070.2818603515625</v>
      </c>
      <c r="GN76" s="225">
        <v>1450.217529296875</v>
      </c>
      <c r="GO76" s="225">
        <v>974.90423583984375</v>
      </c>
      <c r="GP76" s="225">
        <v>1272.133544921875</v>
      </c>
      <c r="GQ76" s="225">
        <v>1357.0921630859375</v>
      </c>
      <c r="GR76" s="225">
        <v>1328.6080322265625</v>
      </c>
      <c r="GS76" s="225">
        <v>973.50970458984375</v>
      </c>
      <c r="GT76" s="225">
        <v>1203.444091796875</v>
      </c>
      <c r="GU76" s="225">
        <v>961.676025390625</v>
      </c>
      <c r="GV76" s="225">
        <v>1373.16357421875</v>
      </c>
      <c r="GW76" s="225">
        <v>1131.9576416015625</v>
      </c>
      <c r="GX76" s="225">
        <v>1283.92041015625</v>
      </c>
      <c r="GY76" s="225">
        <v>1283.9202880859375</v>
      </c>
    </row>
    <row r="77" spans="1:207" x14ac:dyDescent="0.25">
      <c r="A77" s="226">
        <v>44986</v>
      </c>
      <c r="B77" s="225">
        <v>3</v>
      </c>
      <c r="C77" s="225">
        <v>2023</v>
      </c>
      <c r="D77" s="225">
        <v>1388.2364501953125</v>
      </c>
      <c r="E77" s="225">
        <v>1403.9052734375</v>
      </c>
      <c r="F77" s="225">
        <v>1439.7607421875</v>
      </c>
      <c r="G77" s="225">
        <v>1452.91064453125</v>
      </c>
      <c r="H77" s="225">
        <v>1448.375244140625</v>
      </c>
      <c r="I77" s="225">
        <v>1319.865478515625</v>
      </c>
      <c r="J77" s="225">
        <v>1388.4775390625</v>
      </c>
      <c r="K77" s="225">
        <v>1406.54345703125</v>
      </c>
      <c r="L77" s="225">
        <v>1433.5216064453125</v>
      </c>
      <c r="M77" s="225">
        <v>1441.7205810546875</v>
      </c>
      <c r="N77" s="225">
        <v>1443.5916748046875</v>
      </c>
      <c r="O77" s="225">
        <v>1329.1123046875</v>
      </c>
      <c r="P77" s="225">
        <v>1372.1859130859375</v>
      </c>
      <c r="Q77" s="225">
        <v>1389.5496826171875</v>
      </c>
      <c r="R77" s="225">
        <v>1427.1014404296875</v>
      </c>
      <c r="S77" s="225">
        <v>1449.15771484375</v>
      </c>
      <c r="T77" s="225">
        <v>1440.6619873046875</v>
      </c>
      <c r="U77" s="225">
        <v>1327.0001220703125</v>
      </c>
      <c r="V77" s="225">
        <v>1366.603515625</v>
      </c>
      <c r="W77" s="225">
        <v>1399.079345703125</v>
      </c>
      <c r="X77" s="225">
        <v>1425.2403564453125</v>
      </c>
      <c r="Y77" s="225">
        <v>1436.328857421875</v>
      </c>
      <c r="Z77" s="225">
        <v>1441.103271484375</v>
      </c>
      <c r="AA77" s="225">
        <v>1328.20703125</v>
      </c>
      <c r="AB77" s="225">
        <v>1374.0860595703125</v>
      </c>
      <c r="AC77" s="225">
        <v>1396.4915771484375</v>
      </c>
      <c r="AD77" s="225">
        <v>1421.3436279296875</v>
      </c>
      <c r="AE77" s="225">
        <v>1441.7032470703125</v>
      </c>
      <c r="AF77" s="225">
        <v>1431.5435791015625</v>
      </c>
      <c r="AG77" s="225">
        <v>1332.7982177734375</v>
      </c>
      <c r="AH77" s="225">
        <v>1369.2108154296875</v>
      </c>
      <c r="AI77" s="225">
        <v>1394.4136962890625</v>
      </c>
      <c r="AJ77" s="225">
        <v>1418.327392578125</v>
      </c>
      <c r="AK77" s="225">
        <v>1435.276123046875</v>
      </c>
      <c r="AL77" s="225">
        <v>1435.8292236328125</v>
      </c>
      <c r="AM77" s="225">
        <v>1328.7373046875</v>
      </c>
      <c r="AN77" s="225">
        <v>1366.2315673828125</v>
      </c>
      <c r="AO77" s="225">
        <v>1390.760009765625</v>
      </c>
      <c r="AP77" s="225">
        <v>1413.047607421875</v>
      </c>
      <c r="AQ77" s="225">
        <v>1434.9891357421875</v>
      </c>
      <c r="AR77" s="225">
        <v>1427.81298828125</v>
      </c>
      <c r="AS77" s="225">
        <v>1326.6444091796875</v>
      </c>
      <c r="AT77" s="225">
        <v>1363.84912109375</v>
      </c>
      <c r="AU77" s="225">
        <v>1391.6019287109375</v>
      </c>
      <c r="AV77" s="225">
        <v>1407.9892578125</v>
      </c>
      <c r="AW77" s="225">
        <v>1422.28759765625</v>
      </c>
      <c r="AX77" s="225">
        <v>1434.1072998046875</v>
      </c>
      <c r="AY77" s="225">
        <v>1332.853759765625</v>
      </c>
      <c r="AZ77" s="225">
        <v>1355.9832763671875</v>
      </c>
      <c r="BA77" s="225">
        <v>1385.229248046875</v>
      </c>
      <c r="BB77" s="225">
        <v>1399.406982421875</v>
      </c>
      <c r="BC77" s="225">
        <v>1414.67919921875</v>
      </c>
      <c r="BD77" s="225">
        <v>1425.341064453125</v>
      </c>
      <c r="BE77" s="225">
        <v>1327.2490234375</v>
      </c>
      <c r="BF77" s="225">
        <v>1348.5980224609375</v>
      </c>
      <c r="BG77" s="225">
        <v>1378.58837890625</v>
      </c>
      <c r="BH77" s="225">
        <v>1395.676513671875</v>
      </c>
      <c r="BI77" s="225">
        <v>1435.377685546875</v>
      </c>
      <c r="BJ77" s="225">
        <v>1418.4893798828125</v>
      </c>
      <c r="BK77" s="225">
        <v>1324.280029296875</v>
      </c>
      <c r="BL77" s="225">
        <v>1530.2012939453125</v>
      </c>
      <c r="BM77" s="225">
        <v>1167.6932373046875</v>
      </c>
      <c r="BN77" s="225">
        <v>1554.143798828125</v>
      </c>
      <c r="BO77" s="225">
        <v>1067.5386962890625</v>
      </c>
      <c r="BP77" s="225">
        <v>1345.8988037109375</v>
      </c>
      <c r="BQ77" s="225">
        <v>1460.011474609375</v>
      </c>
      <c r="BR77" s="225">
        <v>1413.4615478515625</v>
      </c>
      <c r="BS77" s="225">
        <v>1005.7328491210938</v>
      </c>
      <c r="BT77" s="225">
        <v>1263.7989501953125</v>
      </c>
      <c r="BU77" s="225">
        <v>1227.388427734375</v>
      </c>
      <c r="BV77" s="225">
        <v>1493.5733642578125</v>
      </c>
      <c r="BW77" s="225">
        <v>1206.7784423828125</v>
      </c>
      <c r="BX77" s="225">
        <v>1527.906005859375</v>
      </c>
      <c r="BY77" s="225">
        <v>1165.64794921875</v>
      </c>
      <c r="BZ77" s="225">
        <v>1559.739013671875</v>
      </c>
      <c r="CA77" s="225">
        <v>1060.8336181640625</v>
      </c>
      <c r="CB77" s="225">
        <v>1344.164794921875</v>
      </c>
      <c r="CC77" s="225">
        <v>1464.3922119140625</v>
      </c>
      <c r="CD77" s="225">
        <v>1411.265380859375</v>
      </c>
      <c r="CE77" s="225">
        <v>1003.3291625976563</v>
      </c>
      <c r="CF77" s="225">
        <v>1262.5889892578125</v>
      </c>
      <c r="CG77" s="225">
        <v>1186.8792724609375</v>
      </c>
      <c r="CH77" s="225">
        <v>1497.4029541015625</v>
      </c>
      <c r="CI77" s="225">
        <v>1206.9871826171875</v>
      </c>
      <c r="CJ77" s="225">
        <v>1526.7723388671875</v>
      </c>
      <c r="CK77" s="225">
        <v>1160.523193359375</v>
      </c>
      <c r="CL77" s="225">
        <v>1574.1602783203125</v>
      </c>
      <c r="CM77" s="225">
        <v>1048.2166748046875</v>
      </c>
      <c r="CN77" s="225">
        <v>1345.208984375</v>
      </c>
      <c r="CO77" s="225">
        <v>1448.1295166015625</v>
      </c>
      <c r="CP77" s="225">
        <v>1416.3353271484375</v>
      </c>
      <c r="CQ77" s="225">
        <v>999.80169677734375</v>
      </c>
      <c r="CR77" s="225">
        <v>1262.5592041015625</v>
      </c>
      <c r="CS77" s="225">
        <v>1224.9735107421875</v>
      </c>
      <c r="CT77" s="225">
        <v>1497.9171142578125</v>
      </c>
      <c r="CU77" s="225">
        <v>1204.02880859375</v>
      </c>
      <c r="CV77" s="225">
        <v>1525.55615234375</v>
      </c>
      <c r="CW77" s="225">
        <v>1161.45263671875</v>
      </c>
      <c r="CX77" s="225">
        <v>1574.3421630859375</v>
      </c>
      <c r="CY77" s="225">
        <v>1049.6024169921875</v>
      </c>
      <c r="CZ77" s="225">
        <v>1347.661865234375</v>
      </c>
      <c r="DA77" s="225">
        <v>1458.687255859375</v>
      </c>
      <c r="DB77" s="225">
        <v>1398.01904296875</v>
      </c>
      <c r="DC77" s="225">
        <v>995.85491943359375</v>
      </c>
      <c r="DD77" s="225">
        <v>1257.9739990234375</v>
      </c>
      <c r="DE77" s="225">
        <v>1217.5831298828125</v>
      </c>
      <c r="DF77" s="225">
        <v>1489.8912353515625</v>
      </c>
      <c r="DG77" s="225">
        <v>1202.8885498046875</v>
      </c>
      <c r="DH77" s="225">
        <v>1526.077880859375</v>
      </c>
      <c r="DI77" s="225">
        <v>1159.69140625</v>
      </c>
      <c r="DJ77" s="225">
        <v>1583.989990234375</v>
      </c>
      <c r="DK77" s="225">
        <v>1037.7623291015625</v>
      </c>
      <c r="DL77" s="225">
        <v>1346.0517578125</v>
      </c>
      <c r="DM77" s="225">
        <v>1457.239013671875</v>
      </c>
      <c r="DN77" s="225">
        <v>1412.9691162109375</v>
      </c>
      <c r="DO77" s="225">
        <v>995.08135986328125</v>
      </c>
      <c r="DP77" s="225">
        <v>1259.67529296875</v>
      </c>
      <c r="DQ77" s="225">
        <v>1202.765380859375</v>
      </c>
      <c r="DR77" s="225">
        <v>1484.0384521484375</v>
      </c>
      <c r="DS77" s="225">
        <v>1200.921142578125</v>
      </c>
      <c r="DT77" s="225">
        <v>1521.7183837890625</v>
      </c>
      <c r="DU77" s="225">
        <v>1159.0462646484375</v>
      </c>
      <c r="DV77" s="225">
        <v>1581.4832763671875</v>
      </c>
      <c r="DW77" s="225">
        <v>1036.3448486328125</v>
      </c>
      <c r="DX77" s="225">
        <v>1343.9049072265625</v>
      </c>
      <c r="DY77" s="225">
        <v>1454.282958984375</v>
      </c>
      <c r="DZ77" s="225">
        <v>1406.37548828125</v>
      </c>
      <c r="EA77" s="225">
        <v>993.50518798828125</v>
      </c>
      <c r="EB77" s="225">
        <v>1256.665771484375</v>
      </c>
      <c r="EC77" s="225">
        <v>1241.20947265625</v>
      </c>
      <c r="ED77" s="225">
        <v>1481.816650390625</v>
      </c>
      <c r="EE77" s="225">
        <v>1202.25341796875</v>
      </c>
      <c r="EF77" s="225">
        <v>1520.060791015625</v>
      </c>
      <c r="EG77" s="225">
        <v>1156.4024658203125</v>
      </c>
      <c r="EH77" s="225">
        <v>1586.3505859375</v>
      </c>
      <c r="EI77" s="225">
        <v>1035.490234375</v>
      </c>
      <c r="EJ77" s="225">
        <v>1344.711669921875</v>
      </c>
      <c r="EK77" s="225">
        <v>1443.9910888671875</v>
      </c>
      <c r="EL77" s="225">
        <v>1396.1256103515625</v>
      </c>
      <c r="EM77" s="225">
        <v>990.75665283203125</v>
      </c>
      <c r="EN77" s="225">
        <v>1258.42431640625</v>
      </c>
      <c r="EO77" s="225">
        <v>1214.1837158203125</v>
      </c>
      <c r="EP77" s="225">
        <v>1481.5740966796875</v>
      </c>
      <c r="EQ77" s="225">
        <v>1202.104736328125</v>
      </c>
      <c r="ER77" s="225">
        <v>1520.488037109375</v>
      </c>
      <c r="ES77" s="225">
        <v>1159.4107666015625</v>
      </c>
      <c r="ET77" s="225">
        <v>1591.6265869140625</v>
      </c>
      <c r="EU77" s="225">
        <v>1032.5042724609375</v>
      </c>
      <c r="EV77" s="225">
        <v>1344.408203125</v>
      </c>
      <c r="EW77" s="225">
        <v>1424.79931640625</v>
      </c>
      <c r="EX77" s="225">
        <v>1400.0660400390625</v>
      </c>
      <c r="EY77" s="225">
        <v>988.85247802734375</v>
      </c>
      <c r="EZ77" s="225">
        <v>1254.938720703125</v>
      </c>
      <c r="FA77" s="225">
        <v>1225.00244140625</v>
      </c>
      <c r="FB77" s="225">
        <v>1479.98828125</v>
      </c>
      <c r="FC77" s="225">
        <v>1201.7928466796875</v>
      </c>
      <c r="FD77" s="225">
        <v>1517.7236328125</v>
      </c>
      <c r="FE77" s="225">
        <v>1156.2530517578125</v>
      </c>
      <c r="FF77" s="225">
        <v>1595.9560546875</v>
      </c>
      <c r="FG77" s="225">
        <v>1027.152587890625</v>
      </c>
      <c r="FH77" s="225">
        <v>1345.4339599609375</v>
      </c>
      <c r="FI77" s="225">
        <v>1426.1549072265625</v>
      </c>
      <c r="FJ77" s="225">
        <v>1398.68212890625</v>
      </c>
      <c r="FK77" s="225">
        <v>987.2554931640625</v>
      </c>
      <c r="FL77" s="225">
        <v>1254.906005859375</v>
      </c>
      <c r="FM77" s="225">
        <v>1234.059326171875</v>
      </c>
      <c r="FN77" s="225">
        <v>1473.312744140625</v>
      </c>
      <c r="FO77" s="225">
        <v>1202.760986328125</v>
      </c>
      <c r="FP77" s="225">
        <v>1513.8433837890625</v>
      </c>
      <c r="FQ77" s="225">
        <v>1154.0682373046875</v>
      </c>
      <c r="FR77" s="225">
        <v>1602.08154296875</v>
      </c>
      <c r="FS77" s="225">
        <v>1026.41943359375</v>
      </c>
      <c r="FT77" s="225">
        <v>1347.2335205078125</v>
      </c>
      <c r="FU77" s="225">
        <v>1408.895263671875</v>
      </c>
      <c r="FV77" s="225">
        <v>1379.308349609375</v>
      </c>
      <c r="FW77" s="225">
        <v>982.33367919921875</v>
      </c>
      <c r="FX77" s="225">
        <v>1254.7227783203125</v>
      </c>
      <c r="FY77" s="225">
        <v>1251.1531982421875</v>
      </c>
      <c r="FZ77" s="225">
        <v>1473.847412109375</v>
      </c>
      <c r="GA77" s="225">
        <v>1203.9237060546875</v>
      </c>
      <c r="GB77" s="225">
        <v>1412.2672119140625</v>
      </c>
      <c r="GC77" s="225">
        <v>1407.9520263671875</v>
      </c>
      <c r="GD77" s="225">
        <v>1394.265869140625</v>
      </c>
      <c r="GE77" s="225">
        <v>1391.447021484375</v>
      </c>
      <c r="GF77" s="225">
        <v>1392.8057861328125</v>
      </c>
      <c r="GG77" s="225">
        <v>1386.6380615234375</v>
      </c>
      <c r="GH77" s="225">
        <v>1381.71533203125</v>
      </c>
      <c r="GI77" s="225">
        <v>1379.522216796875</v>
      </c>
      <c r="GJ77" s="225">
        <v>1369.91064453125</v>
      </c>
      <c r="GK77" s="225">
        <v>1359.7445068359375</v>
      </c>
      <c r="GL77" s="225">
        <v>1522.628662109375</v>
      </c>
      <c r="GM77" s="225">
        <v>1159.0430908203125</v>
      </c>
      <c r="GN77" s="225">
        <v>1583.9715576171875</v>
      </c>
      <c r="GO77" s="225">
        <v>1037.931396484375</v>
      </c>
      <c r="GP77" s="225">
        <v>1345.722900390625</v>
      </c>
      <c r="GQ77" s="225">
        <v>1434.657958984375</v>
      </c>
      <c r="GR77" s="225">
        <v>1398.509521484375</v>
      </c>
      <c r="GS77" s="225">
        <v>992.193603515625</v>
      </c>
      <c r="GT77" s="225">
        <v>1257.342041015625</v>
      </c>
      <c r="GU77" s="225">
        <v>1229.599853515625</v>
      </c>
      <c r="GV77" s="225">
        <v>1480.95068359375</v>
      </c>
      <c r="GW77" s="225">
        <v>1203.144775390625</v>
      </c>
      <c r="GX77" s="225">
        <v>1382.3251953125</v>
      </c>
      <c r="GY77" s="225">
        <v>1382.3250732421875</v>
      </c>
    </row>
    <row r="78" spans="1:207" x14ac:dyDescent="0.25">
      <c r="A78" s="226">
        <v>45017</v>
      </c>
      <c r="B78" s="225">
        <v>4</v>
      </c>
      <c r="C78" s="225">
        <v>2023</v>
      </c>
      <c r="D78" s="225">
        <v>1514.181396484375</v>
      </c>
      <c r="E78" s="225">
        <v>1529.90234375</v>
      </c>
      <c r="F78" s="225">
        <v>1553.3275146484375</v>
      </c>
      <c r="G78" s="225">
        <v>1577.68994140625</v>
      </c>
      <c r="H78" s="225">
        <v>1556.5750732421875</v>
      </c>
      <c r="I78" s="225">
        <v>1430.342041015625</v>
      </c>
      <c r="J78" s="225">
        <v>1513.720703125</v>
      </c>
      <c r="K78" s="225">
        <v>1530.323974609375</v>
      </c>
      <c r="L78" s="225">
        <v>1545.7457275390625</v>
      </c>
      <c r="M78" s="225">
        <v>1564.3564453125</v>
      </c>
      <c r="N78" s="225">
        <v>1550.3572998046875</v>
      </c>
      <c r="O78" s="225">
        <v>1439.9066162109375</v>
      </c>
      <c r="P78" s="225">
        <v>1494.0648193359375</v>
      </c>
      <c r="Q78" s="225">
        <v>1509.46826171875</v>
      </c>
      <c r="R78" s="225">
        <v>1537.472412109375</v>
      </c>
      <c r="S78" s="225">
        <v>1569.8658447265625</v>
      </c>
      <c r="T78" s="225">
        <v>1545.781982421875</v>
      </c>
      <c r="U78" s="225">
        <v>1437.3857421875</v>
      </c>
      <c r="V78" s="225">
        <v>1485.610595703125</v>
      </c>
      <c r="W78" s="225">
        <v>1520.4029541015625</v>
      </c>
      <c r="X78" s="225">
        <v>1534.319091796875</v>
      </c>
      <c r="Y78" s="225">
        <v>1557.3250732421875</v>
      </c>
      <c r="Z78" s="225">
        <v>1545.3966064453125</v>
      </c>
      <c r="AA78" s="225">
        <v>1436.847900390625</v>
      </c>
      <c r="AB78" s="225">
        <v>1495.797607421875</v>
      </c>
      <c r="AC78" s="225">
        <v>1515.4034423828125</v>
      </c>
      <c r="AD78" s="225">
        <v>1528.5782470703125</v>
      </c>
      <c r="AE78" s="225">
        <v>1559.99609375</v>
      </c>
      <c r="AF78" s="225">
        <v>1534.9605712890625</v>
      </c>
      <c r="AG78" s="225">
        <v>1441.06494140625</v>
      </c>
      <c r="AH78" s="225">
        <v>1489.1092529296875</v>
      </c>
      <c r="AI78" s="225">
        <v>1513.639892578125</v>
      </c>
      <c r="AJ78" s="225">
        <v>1526.0733642578125</v>
      </c>
      <c r="AK78" s="225">
        <v>1555.4942626953125</v>
      </c>
      <c r="AL78" s="225">
        <v>1538.6500244140625</v>
      </c>
      <c r="AM78" s="225">
        <v>1436.7213134765625</v>
      </c>
      <c r="AN78" s="225">
        <v>1484.7498779296875</v>
      </c>
      <c r="AO78" s="225">
        <v>1507.862548828125</v>
      </c>
      <c r="AP78" s="225">
        <v>1519.9185791015625</v>
      </c>
      <c r="AQ78" s="225">
        <v>1550.974365234375</v>
      </c>
      <c r="AR78" s="225">
        <v>1529.141845703125</v>
      </c>
      <c r="AS78" s="225">
        <v>1433.740234375</v>
      </c>
      <c r="AT78" s="225">
        <v>1481.2918701171875</v>
      </c>
      <c r="AU78" s="225">
        <v>1509.3765869140625</v>
      </c>
      <c r="AV78" s="225">
        <v>1513.6861572265625</v>
      </c>
      <c r="AW78" s="225">
        <v>1537.5023193359375</v>
      </c>
      <c r="AX78" s="225">
        <v>1536.159423828125</v>
      </c>
      <c r="AY78" s="225">
        <v>1438.313720703125</v>
      </c>
      <c r="AZ78" s="225">
        <v>1470.903564453125</v>
      </c>
      <c r="BA78" s="225">
        <v>1500.553955078125</v>
      </c>
      <c r="BB78" s="225">
        <v>1503.599853515625</v>
      </c>
      <c r="BC78" s="225">
        <v>1528.1376953125</v>
      </c>
      <c r="BD78" s="225">
        <v>1525.9295654296875</v>
      </c>
      <c r="BE78" s="225">
        <v>1431.7398681640625</v>
      </c>
      <c r="BF78" s="225">
        <v>1461.2684326171875</v>
      </c>
      <c r="BG78" s="225">
        <v>1492.3782958984375</v>
      </c>
      <c r="BH78" s="225">
        <v>1498.91015625</v>
      </c>
      <c r="BI78" s="225">
        <v>1554.5595703125</v>
      </c>
      <c r="BJ78" s="225">
        <v>1515.69287109375</v>
      </c>
      <c r="BK78" s="225">
        <v>1428.0208740234375</v>
      </c>
      <c r="BL78" s="225">
        <v>1680.866455078125</v>
      </c>
      <c r="BM78" s="225">
        <v>1213.7515869140625</v>
      </c>
      <c r="BN78" s="225">
        <v>1716.1219482421875</v>
      </c>
      <c r="BO78" s="225">
        <v>1123.9942626953125</v>
      </c>
      <c r="BP78" s="225">
        <v>1461.2203369140625</v>
      </c>
      <c r="BQ78" s="225">
        <v>1555.94384765625</v>
      </c>
      <c r="BR78" s="225">
        <v>1500.5096435546875</v>
      </c>
      <c r="BS78" s="225">
        <v>1068.3387451171875</v>
      </c>
      <c r="BT78" s="225">
        <v>1355.273193359375</v>
      </c>
      <c r="BU78" s="225">
        <v>1287.1094970703125</v>
      </c>
      <c r="BV78" s="225">
        <v>1648.18017578125</v>
      </c>
      <c r="BW78" s="225">
        <v>1284.5928955078125</v>
      </c>
      <c r="BX78" s="225">
        <v>1679.03515625</v>
      </c>
      <c r="BY78" s="225">
        <v>1210.7008056640625</v>
      </c>
      <c r="BZ78" s="225">
        <v>1722.699951171875</v>
      </c>
      <c r="CA78" s="225">
        <v>1116.109130859375</v>
      </c>
      <c r="CB78" s="225">
        <v>1459.4493408203125</v>
      </c>
      <c r="CC78" s="225">
        <v>1560.12451171875</v>
      </c>
      <c r="CD78" s="225">
        <v>1498.5123291015625</v>
      </c>
      <c r="CE78" s="225">
        <v>1065.6522216796875</v>
      </c>
      <c r="CF78" s="225">
        <v>1354.7371826171875</v>
      </c>
      <c r="CG78" s="225">
        <v>1242.2647705078125</v>
      </c>
      <c r="CH78" s="225">
        <v>1650.9228515625</v>
      </c>
      <c r="CI78" s="225">
        <v>1284.7469482421875</v>
      </c>
      <c r="CJ78" s="225">
        <v>1678.394287109375</v>
      </c>
      <c r="CK78" s="225">
        <v>1204.5201416015625</v>
      </c>
      <c r="CL78" s="225">
        <v>1741.1400146484375</v>
      </c>
      <c r="CM78" s="225">
        <v>1105.126220703125</v>
      </c>
      <c r="CN78" s="225">
        <v>1460.791259765625</v>
      </c>
      <c r="CO78" s="225">
        <v>1543.22705078125</v>
      </c>
      <c r="CP78" s="225">
        <v>1503.7869873046875</v>
      </c>
      <c r="CQ78" s="225">
        <v>1062.2384033203125</v>
      </c>
      <c r="CR78" s="225">
        <v>1355.5025634765625</v>
      </c>
      <c r="CS78" s="225">
        <v>1286.4312744140625</v>
      </c>
      <c r="CT78" s="225">
        <v>1649.822021484375</v>
      </c>
      <c r="CU78" s="225">
        <v>1282.3575439453125</v>
      </c>
      <c r="CV78" s="225">
        <v>1678.1131591796875</v>
      </c>
      <c r="CW78" s="225">
        <v>1205.5718994140625</v>
      </c>
      <c r="CX78" s="225">
        <v>1739.6243896484375</v>
      </c>
      <c r="CY78" s="225">
        <v>1106.706787109375</v>
      </c>
      <c r="CZ78" s="225">
        <v>1463.8466796875</v>
      </c>
      <c r="DA78" s="225">
        <v>1554.0914306640625</v>
      </c>
      <c r="DB78" s="225">
        <v>1486.977294921875</v>
      </c>
      <c r="DC78" s="225">
        <v>1058.1181640625</v>
      </c>
      <c r="DD78" s="225">
        <v>1353.234130859375</v>
      </c>
      <c r="DE78" s="225">
        <v>1277.9302978515625</v>
      </c>
      <c r="DF78" s="225">
        <v>1638.3616943359375</v>
      </c>
      <c r="DG78" s="225">
        <v>1281.908447265625</v>
      </c>
      <c r="DH78" s="225">
        <v>1679.760986328125</v>
      </c>
      <c r="DI78" s="225">
        <v>1203.893310546875</v>
      </c>
      <c r="DJ78" s="225">
        <v>1751.099609375</v>
      </c>
      <c r="DK78" s="225">
        <v>1093.9981689453125</v>
      </c>
      <c r="DL78" s="225">
        <v>1461.978515625</v>
      </c>
      <c r="DM78" s="225">
        <v>1552.66650390625</v>
      </c>
      <c r="DN78" s="225">
        <v>1501.017822265625</v>
      </c>
      <c r="DO78" s="225">
        <v>1057.312744140625</v>
      </c>
      <c r="DP78" s="225">
        <v>1354.9068603515625</v>
      </c>
      <c r="DQ78" s="225">
        <v>1260.6722412109375</v>
      </c>
      <c r="DR78" s="225">
        <v>1631.15478515625</v>
      </c>
      <c r="DS78" s="225">
        <v>1279.7728271484375</v>
      </c>
      <c r="DT78" s="225">
        <v>1675.4112548828125</v>
      </c>
      <c r="DU78" s="225">
        <v>1202.68310546875</v>
      </c>
      <c r="DV78" s="225">
        <v>1749.016357421875</v>
      </c>
      <c r="DW78" s="225">
        <v>1093.5242919921875</v>
      </c>
      <c r="DX78" s="225">
        <v>1459.8427734375</v>
      </c>
      <c r="DY78" s="225">
        <v>1549.193603515625</v>
      </c>
      <c r="DZ78" s="225">
        <v>1495.5301513671875</v>
      </c>
      <c r="EA78" s="225">
        <v>1055.6964111328125</v>
      </c>
      <c r="EB78" s="225">
        <v>1352.66357421875</v>
      </c>
      <c r="EC78" s="225">
        <v>1304.9447021484375</v>
      </c>
      <c r="ED78" s="225">
        <v>1627.067138671875</v>
      </c>
      <c r="EE78" s="225">
        <v>1281.6220703125</v>
      </c>
      <c r="EF78" s="225">
        <v>1673.77734375</v>
      </c>
      <c r="EG78" s="225">
        <v>1199.069580078125</v>
      </c>
      <c r="EH78" s="225">
        <v>1756.2723388671875</v>
      </c>
      <c r="EI78" s="225">
        <v>1092.5045166015625</v>
      </c>
      <c r="EJ78" s="225">
        <v>1460.7584228515625</v>
      </c>
      <c r="EK78" s="225">
        <v>1538.87060546875</v>
      </c>
      <c r="EL78" s="225">
        <v>1486.1739501953125</v>
      </c>
      <c r="EM78" s="225">
        <v>1052.572021484375</v>
      </c>
      <c r="EN78" s="225">
        <v>1353.2813720703125</v>
      </c>
      <c r="EO78" s="225">
        <v>1274.814208984375</v>
      </c>
      <c r="EP78" s="225">
        <v>1625.4552001953125</v>
      </c>
      <c r="EQ78" s="225">
        <v>1281.36572265625</v>
      </c>
      <c r="ER78" s="225">
        <v>1675.3419189453125</v>
      </c>
      <c r="ES78" s="225">
        <v>1203.3291015625</v>
      </c>
      <c r="ET78" s="225">
        <v>1762.1744384765625</v>
      </c>
      <c r="EU78" s="225">
        <v>1091.4788818359375</v>
      </c>
      <c r="EV78" s="225">
        <v>1460.40771484375</v>
      </c>
      <c r="EW78" s="225">
        <v>1518.7059326171875</v>
      </c>
      <c r="EX78" s="225">
        <v>1490.4305419921875</v>
      </c>
      <c r="EY78" s="225">
        <v>1050.390869140625</v>
      </c>
      <c r="EZ78" s="225">
        <v>1351.630615234375</v>
      </c>
      <c r="FA78" s="225">
        <v>1286.796875</v>
      </c>
      <c r="FB78" s="225">
        <v>1623.0347900390625</v>
      </c>
      <c r="FC78" s="225">
        <v>1281.857177734375</v>
      </c>
      <c r="FD78" s="225">
        <v>1672.909423828125</v>
      </c>
      <c r="FE78" s="225">
        <v>1199.3804931640625</v>
      </c>
      <c r="FF78" s="225">
        <v>1767.1759033203125</v>
      </c>
      <c r="FG78" s="225">
        <v>1086.3623046875</v>
      </c>
      <c r="FH78" s="225">
        <v>1461.998291015625</v>
      </c>
      <c r="FI78" s="225">
        <v>1520.421630859375</v>
      </c>
      <c r="FJ78" s="225">
        <v>1489.3382568359375</v>
      </c>
      <c r="FK78" s="225">
        <v>1048.7921142578125</v>
      </c>
      <c r="FL78" s="225">
        <v>1351.6375732421875</v>
      </c>
      <c r="FM78" s="225">
        <v>1298.740478515625</v>
      </c>
      <c r="FN78" s="225">
        <v>1615.7147216796875</v>
      </c>
      <c r="FO78" s="225">
        <v>1283.3712158203125</v>
      </c>
      <c r="FP78" s="225">
        <v>1668.2310791015625</v>
      </c>
      <c r="FQ78" s="225">
        <v>1196.020263671875</v>
      </c>
      <c r="FR78" s="225">
        <v>1777.656005859375</v>
      </c>
      <c r="FS78" s="225">
        <v>1088.884033203125</v>
      </c>
      <c r="FT78" s="225">
        <v>1464.348388671875</v>
      </c>
      <c r="FU78" s="225">
        <v>1502.2510986328125</v>
      </c>
      <c r="FV78" s="225">
        <v>1471.0526123046875</v>
      </c>
      <c r="FW78" s="225">
        <v>1044.00244140625</v>
      </c>
      <c r="FX78" s="225">
        <v>1350.7884521484375</v>
      </c>
      <c r="FY78" s="225">
        <v>1316.155517578125</v>
      </c>
      <c r="FZ78" s="225">
        <v>1611.8214111328125</v>
      </c>
      <c r="GA78" s="225">
        <v>1284.98486328125</v>
      </c>
      <c r="GB78" s="225">
        <v>1534.2374267578125</v>
      </c>
      <c r="GC78" s="225">
        <v>1528.46875</v>
      </c>
      <c r="GD78" s="225">
        <v>1512.18310546875</v>
      </c>
      <c r="GE78" s="225">
        <v>1508.687744140625</v>
      </c>
      <c r="GF78" s="225">
        <v>1510.265869140625</v>
      </c>
      <c r="GG78" s="225">
        <v>1503.490478515625</v>
      </c>
      <c r="GH78" s="225">
        <v>1496.9329833984375</v>
      </c>
      <c r="GI78" s="225">
        <v>1494.76708984375</v>
      </c>
      <c r="GJ78" s="225">
        <v>1483.23974609375</v>
      </c>
      <c r="GK78" s="225">
        <v>1471.171142578125</v>
      </c>
      <c r="GL78" s="225">
        <v>1675.88916015625</v>
      </c>
      <c r="GM78" s="225">
        <v>1202.639892578125</v>
      </c>
      <c r="GN78" s="225">
        <v>1752.8990478515625</v>
      </c>
      <c r="GO78" s="225">
        <v>1096.3079833984375</v>
      </c>
      <c r="GP78" s="225">
        <v>1462.023681640625</v>
      </c>
      <c r="GQ78" s="225">
        <v>1529.1082763671875</v>
      </c>
      <c r="GR78" s="225">
        <v>1488.31494140625</v>
      </c>
      <c r="GS78" s="225">
        <v>1054.155517578125</v>
      </c>
      <c r="GT78" s="225">
        <v>1352.6739501953125</v>
      </c>
      <c r="GU78" s="225">
        <v>1292.05419921875</v>
      </c>
      <c r="GV78" s="225">
        <v>1624.9967041015625</v>
      </c>
      <c r="GW78" s="225">
        <v>1282.852294921875</v>
      </c>
      <c r="GX78" s="225">
        <v>1498.019775390625</v>
      </c>
      <c r="GY78" s="225">
        <v>1498.0196533203125</v>
      </c>
    </row>
    <row r="79" spans="1:207" x14ac:dyDescent="0.25">
      <c r="A79" s="226">
        <v>45047</v>
      </c>
      <c r="B79" s="225">
        <v>5</v>
      </c>
      <c r="C79" s="225">
        <v>2023</v>
      </c>
      <c r="D79" s="225">
        <v>1626.7872314453125</v>
      </c>
      <c r="E79" s="225">
        <v>1640.584716796875</v>
      </c>
      <c r="F79" s="225">
        <v>1676.5833740234375</v>
      </c>
      <c r="G79" s="225">
        <v>1690.00439453125</v>
      </c>
      <c r="H79" s="225">
        <v>1670.4227294921875</v>
      </c>
      <c r="I79" s="225">
        <v>1533.73486328125</v>
      </c>
      <c r="J79" s="225">
        <v>1626.66796875</v>
      </c>
      <c r="K79" s="225">
        <v>1643.029296875</v>
      </c>
      <c r="L79" s="225">
        <v>1668.0679931640625</v>
      </c>
      <c r="M79" s="225">
        <v>1676.60302734375</v>
      </c>
      <c r="N79" s="225">
        <v>1665.9053955078125</v>
      </c>
      <c r="O79" s="225">
        <v>1543.8616943359375</v>
      </c>
      <c r="P79" s="225">
        <v>1607.6973876953125</v>
      </c>
      <c r="Q79" s="225">
        <v>1623.05029296875</v>
      </c>
      <c r="R79" s="225">
        <v>1659.5347900390625</v>
      </c>
      <c r="S79" s="225">
        <v>1681.5665283203125</v>
      </c>
      <c r="T79" s="225">
        <v>1660.78857421875</v>
      </c>
      <c r="U79" s="225">
        <v>1541.5711669921875</v>
      </c>
      <c r="V79" s="225">
        <v>1599.8812255859375</v>
      </c>
      <c r="W79" s="225">
        <v>1635.1214599609375</v>
      </c>
      <c r="X79" s="225">
        <v>1655.6943359375</v>
      </c>
      <c r="Y79" s="225">
        <v>1671.6397705078125</v>
      </c>
      <c r="Z79" s="225">
        <v>1660.8525390625</v>
      </c>
      <c r="AA79" s="225">
        <v>1540.8348388671875</v>
      </c>
      <c r="AB79" s="225">
        <v>1610.7738037109375</v>
      </c>
      <c r="AC79" s="225">
        <v>1631.91455078125</v>
      </c>
      <c r="AD79" s="225">
        <v>1649.264404296875</v>
      </c>
      <c r="AE79" s="225">
        <v>1671.115478515625</v>
      </c>
      <c r="AF79" s="225">
        <v>1649.6251220703125</v>
      </c>
      <c r="AG79" s="225">
        <v>1546.3726806640625</v>
      </c>
      <c r="AH79" s="225">
        <v>1603.3466796875</v>
      </c>
      <c r="AI79" s="225">
        <v>1629.8466796875</v>
      </c>
      <c r="AJ79" s="225">
        <v>1647.4105224609375</v>
      </c>
      <c r="AK79" s="225">
        <v>1669.1373291015625</v>
      </c>
      <c r="AL79" s="225">
        <v>1654.4066162109375</v>
      </c>
      <c r="AM79" s="225">
        <v>1543.295654296875</v>
      </c>
      <c r="AN79" s="225">
        <v>1601.133544921875</v>
      </c>
      <c r="AO79" s="225">
        <v>1625.0308837890625</v>
      </c>
      <c r="AP79" s="225">
        <v>1640.934326171875</v>
      </c>
      <c r="AQ79" s="225">
        <v>1664.175048828125</v>
      </c>
      <c r="AR79" s="225">
        <v>1642.802490234375</v>
      </c>
      <c r="AS79" s="225">
        <v>1538.35791015625</v>
      </c>
      <c r="AT79" s="225">
        <v>1598.4197998046875</v>
      </c>
      <c r="AU79" s="225">
        <v>1627.422119140625</v>
      </c>
      <c r="AV79" s="225">
        <v>1634.09375</v>
      </c>
      <c r="AW79" s="225">
        <v>1651.56982421875</v>
      </c>
      <c r="AX79" s="225">
        <v>1650.1097412109375</v>
      </c>
      <c r="AY79" s="225">
        <v>1544.6368408203125</v>
      </c>
      <c r="AZ79" s="225">
        <v>1587.736083984375</v>
      </c>
      <c r="BA79" s="225">
        <v>1620.927734375</v>
      </c>
      <c r="BB79" s="225">
        <v>1623.481201171875</v>
      </c>
      <c r="BC79" s="225">
        <v>1641.8427734375</v>
      </c>
      <c r="BD79" s="225">
        <v>1640.953857421875</v>
      </c>
      <c r="BE79" s="225">
        <v>1537.283935546875</v>
      </c>
      <c r="BF79" s="225">
        <v>1580.885498046875</v>
      </c>
      <c r="BG79" s="225">
        <v>1613.5465087890625</v>
      </c>
      <c r="BH79" s="225">
        <v>1618.425048828125</v>
      </c>
      <c r="BI79" s="225">
        <v>1669.2529296875</v>
      </c>
      <c r="BJ79" s="225">
        <v>1629.4505615234375</v>
      </c>
      <c r="BK79" s="225">
        <v>1535.351318359375</v>
      </c>
      <c r="BL79" s="225">
        <v>1783.4385986328125</v>
      </c>
      <c r="BM79" s="225">
        <v>1317.7724609375</v>
      </c>
      <c r="BN79" s="225">
        <v>1846.54443359375</v>
      </c>
      <c r="BO79" s="225">
        <v>1256.5196533203125</v>
      </c>
      <c r="BP79" s="225">
        <v>1590.1402587890625</v>
      </c>
      <c r="BQ79" s="225">
        <v>1702.8831787109375</v>
      </c>
      <c r="BR79" s="225">
        <v>1612.581298828125</v>
      </c>
      <c r="BS79" s="225">
        <v>1139.9957275390625</v>
      </c>
      <c r="BT79" s="225">
        <v>1458.4677734375</v>
      </c>
      <c r="BU79" s="225">
        <v>1347.3797607421875</v>
      </c>
      <c r="BV79" s="225">
        <v>1798.8939208984375</v>
      </c>
      <c r="BW79" s="225">
        <v>1377.9796142578125</v>
      </c>
      <c r="BX79" s="225">
        <v>1780.871826171875</v>
      </c>
      <c r="BY79" s="225">
        <v>1313.3668212890625</v>
      </c>
      <c r="BZ79" s="225">
        <v>1852.6585693359375</v>
      </c>
      <c r="CA79" s="225">
        <v>1247.7734375</v>
      </c>
      <c r="CB79" s="225">
        <v>1588.235107421875</v>
      </c>
      <c r="CC79" s="225">
        <v>1706.1883544921875</v>
      </c>
      <c r="CD79" s="225">
        <v>1612.598876953125</v>
      </c>
      <c r="CE79" s="225">
        <v>1137.1988525390625</v>
      </c>
      <c r="CF79" s="225">
        <v>1462.52978515625</v>
      </c>
      <c r="CG79" s="225">
        <v>1302.609130859375</v>
      </c>
      <c r="CH79" s="225">
        <v>1801.14453125</v>
      </c>
      <c r="CI79" s="225">
        <v>1378.024169921875</v>
      </c>
      <c r="CJ79" s="225">
        <v>1779.47119140625</v>
      </c>
      <c r="CK79" s="225">
        <v>1306.973388671875</v>
      </c>
      <c r="CL79" s="225">
        <v>1872.9542236328125</v>
      </c>
      <c r="CM79" s="225">
        <v>1236.140869140625</v>
      </c>
      <c r="CN79" s="225">
        <v>1589.29541015625</v>
      </c>
      <c r="CO79" s="225">
        <v>1684.9886474609375</v>
      </c>
      <c r="CP79" s="225">
        <v>1617.7298583984375</v>
      </c>
      <c r="CQ79" s="225">
        <v>1133.439208984375</v>
      </c>
      <c r="CR79" s="225">
        <v>1463.9466552734375</v>
      </c>
      <c r="CS79" s="225">
        <v>1350.3941650390625</v>
      </c>
      <c r="CT79" s="225">
        <v>1801.186279296875</v>
      </c>
      <c r="CU79" s="225">
        <v>1374.3983154296875</v>
      </c>
      <c r="CV79" s="225">
        <v>1777.880859375</v>
      </c>
      <c r="CW79" s="225">
        <v>1307.1468505859375</v>
      </c>
      <c r="CX79" s="225">
        <v>1871.1739501953125</v>
      </c>
      <c r="CY79" s="225">
        <v>1237.989990234375</v>
      </c>
      <c r="CZ79" s="225">
        <v>1591.745849609375</v>
      </c>
      <c r="DA79" s="225">
        <v>1698.5921630859375</v>
      </c>
      <c r="DB79" s="225">
        <v>1602.872802734375</v>
      </c>
      <c r="DC79" s="225">
        <v>1129.0533447265625</v>
      </c>
      <c r="DD79" s="225">
        <v>1463.03369140625</v>
      </c>
      <c r="DE79" s="225">
        <v>1341.5059814453125</v>
      </c>
      <c r="DF79" s="225">
        <v>1790.07421875</v>
      </c>
      <c r="DG79" s="225">
        <v>1372.9857177734375</v>
      </c>
      <c r="DH79" s="225">
        <v>1778.448974609375</v>
      </c>
      <c r="DI79" s="225">
        <v>1306.6165771484375</v>
      </c>
      <c r="DJ79" s="225">
        <v>1883.949951171875</v>
      </c>
      <c r="DK79" s="225">
        <v>1224.958251953125</v>
      </c>
      <c r="DL79" s="225">
        <v>1590.0732421875</v>
      </c>
      <c r="DM79" s="225">
        <v>1694.8060302734375</v>
      </c>
      <c r="DN79" s="225">
        <v>1618.4808349609375</v>
      </c>
      <c r="DO79" s="225">
        <v>1128.3919677734375</v>
      </c>
      <c r="DP79" s="225">
        <v>1464.4281005859375</v>
      </c>
      <c r="DQ79" s="225">
        <v>1324.415283203125</v>
      </c>
      <c r="DR79" s="225">
        <v>1784.4500732421875</v>
      </c>
      <c r="DS79" s="225">
        <v>1370.759033203125</v>
      </c>
      <c r="DT79" s="225">
        <v>1773.716552734375</v>
      </c>
      <c r="DU79" s="225">
        <v>1304.9920654296875</v>
      </c>
      <c r="DV79" s="225">
        <v>1881.5201416015625</v>
      </c>
      <c r="DW79" s="225">
        <v>1222.9327392578125</v>
      </c>
      <c r="DX79" s="225">
        <v>1587.8973388671875</v>
      </c>
      <c r="DY79" s="225">
        <v>1691.398681640625</v>
      </c>
      <c r="DZ79" s="225">
        <v>1613.8048095703125</v>
      </c>
      <c r="EA79" s="225">
        <v>1126.650634765625</v>
      </c>
      <c r="EB79" s="225">
        <v>1463.9901123046875</v>
      </c>
      <c r="EC79" s="225">
        <v>1369.66845703125</v>
      </c>
      <c r="ED79" s="225">
        <v>1779.6824951171875</v>
      </c>
      <c r="EE79" s="225">
        <v>1372.285400390625</v>
      </c>
      <c r="EF79" s="225">
        <v>1771.8343505859375</v>
      </c>
      <c r="EG79" s="225">
        <v>1300.4793701171875</v>
      </c>
      <c r="EH79" s="225">
        <v>1889.1944580078125</v>
      </c>
      <c r="EI79" s="225">
        <v>1221.0811767578125</v>
      </c>
      <c r="EJ79" s="225">
        <v>1588.856689453125</v>
      </c>
      <c r="EK79" s="225">
        <v>1678.1612548828125</v>
      </c>
      <c r="EL79" s="225">
        <v>1604.509033203125</v>
      </c>
      <c r="EM79" s="225">
        <v>1123.5694580078125</v>
      </c>
      <c r="EN79" s="225">
        <v>1466.4493408203125</v>
      </c>
      <c r="EO79" s="225">
        <v>1338.617919921875</v>
      </c>
      <c r="EP79" s="225">
        <v>1777.1158447265625</v>
      </c>
      <c r="EQ79" s="225">
        <v>1372.1474609375</v>
      </c>
      <c r="ER79" s="225">
        <v>1772.09228515625</v>
      </c>
      <c r="ES79" s="225">
        <v>1305.801025390625</v>
      </c>
      <c r="ET79" s="225">
        <v>1896.2056884765625</v>
      </c>
      <c r="EU79" s="225">
        <v>1220.3690185546875</v>
      </c>
      <c r="EV79" s="225">
        <v>1588.3720703125</v>
      </c>
      <c r="EW79" s="225">
        <v>1653.6900634765625</v>
      </c>
      <c r="EX79" s="225">
        <v>1609.7110595703125</v>
      </c>
      <c r="EY79" s="225">
        <v>1121.6156005859375</v>
      </c>
      <c r="EZ79" s="225">
        <v>1465.788330078125</v>
      </c>
      <c r="FA79" s="225">
        <v>1350.763427734375</v>
      </c>
      <c r="FB79" s="225">
        <v>1774.9647216796875</v>
      </c>
      <c r="FC79" s="225">
        <v>1371.802734375</v>
      </c>
      <c r="FD79" s="225">
        <v>1769.0694580078125</v>
      </c>
      <c r="FE79" s="225">
        <v>1300.8095703125</v>
      </c>
      <c r="FF79" s="225">
        <v>1901.770751953125</v>
      </c>
      <c r="FG79" s="225">
        <v>1213.708740234375</v>
      </c>
      <c r="FH79" s="225">
        <v>1589.8414306640625</v>
      </c>
      <c r="FI79" s="225">
        <v>1654.5208740234375</v>
      </c>
      <c r="FJ79" s="225">
        <v>1610.158447265625</v>
      </c>
      <c r="FK79" s="225">
        <v>1120.0252685546875</v>
      </c>
      <c r="FL79" s="225">
        <v>1467.8126220703125</v>
      </c>
      <c r="FM79" s="225">
        <v>1363.2362060546875</v>
      </c>
      <c r="FN79" s="225">
        <v>1769.214111328125</v>
      </c>
      <c r="FO79" s="225">
        <v>1373.291015625</v>
      </c>
      <c r="FP79" s="225">
        <v>1764.57958984375</v>
      </c>
      <c r="FQ79" s="225">
        <v>1296.228515625</v>
      </c>
      <c r="FR79" s="225">
        <v>1913.0150146484375</v>
      </c>
      <c r="FS79" s="225">
        <v>1214.8809814453125</v>
      </c>
      <c r="FT79" s="225">
        <v>1591.834228515625</v>
      </c>
      <c r="FU79" s="225">
        <v>1632.9473876953125</v>
      </c>
      <c r="FV79" s="225">
        <v>1590.9757080078125</v>
      </c>
      <c r="FW79" s="225">
        <v>1114.6392822265625</v>
      </c>
      <c r="FX79" s="225">
        <v>1470.415283203125</v>
      </c>
      <c r="FY79" s="225">
        <v>1381.582275390625</v>
      </c>
      <c r="FZ79" s="225">
        <v>1762.6820068359375</v>
      </c>
      <c r="GA79" s="225">
        <v>1374.79638671875</v>
      </c>
      <c r="GB79" s="225">
        <v>1647.771240234375</v>
      </c>
      <c r="GC79" s="225">
        <v>1642.5205078125</v>
      </c>
      <c r="GD79" s="225">
        <v>1626.5244140625</v>
      </c>
      <c r="GE79" s="225">
        <v>1623.3857421875</v>
      </c>
      <c r="GF79" s="225">
        <v>1625.7998046875</v>
      </c>
      <c r="GG79" s="225">
        <v>1618.6368408203125</v>
      </c>
      <c r="GH79" s="225">
        <v>1612.846435546875</v>
      </c>
      <c r="GI79" s="225">
        <v>1611.3934326171875</v>
      </c>
      <c r="GJ79" s="225">
        <v>1600.5616455078125</v>
      </c>
      <c r="GK79" s="225">
        <v>1589.9052734375</v>
      </c>
      <c r="GL79" s="225">
        <v>1774.6746826171875</v>
      </c>
      <c r="GM79" s="225">
        <v>1304.505615234375</v>
      </c>
      <c r="GN79" s="225">
        <v>1885.9169921875</v>
      </c>
      <c r="GO79" s="225">
        <v>1225.348388671875</v>
      </c>
      <c r="GP79" s="225">
        <v>1589.9765625</v>
      </c>
      <c r="GQ79" s="225">
        <v>1666.3961181640625</v>
      </c>
      <c r="GR79" s="225">
        <v>1606.4923095703125</v>
      </c>
      <c r="GS79" s="225">
        <v>1125.23974609375</v>
      </c>
      <c r="GT79" s="225">
        <v>1466.078857421875</v>
      </c>
      <c r="GU79" s="225">
        <v>1356.22265625</v>
      </c>
      <c r="GV79" s="225">
        <v>1776.9044189453125</v>
      </c>
      <c r="GW79" s="225">
        <v>1373.55419921875</v>
      </c>
      <c r="GX79" s="225">
        <v>1614.155029296875</v>
      </c>
      <c r="GY79" s="225">
        <v>1614.1549072265625</v>
      </c>
    </row>
    <row r="80" spans="1:207" x14ac:dyDescent="0.25">
      <c r="A80" s="226">
        <v>45078</v>
      </c>
      <c r="B80" s="225">
        <v>6</v>
      </c>
      <c r="C80" s="225">
        <v>2023</v>
      </c>
      <c r="D80" s="225">
        <v>1710.6842041015625</v>
      </c>
      <c r="E80" s="225">
        <v>1729.5537109375</v>
      </c>
      <c r="F80" s="225">
        <v>1784.127197265625</v>
      </c>
      <c r="G80" s="225">
        <v>1800.945068359375</v>
      </c>
      <c r="H80" s="225">
        <v>1753.3248291015625</v>
      </c>
      <c r="I80" s="225">
        <v>1638.5478515625</v>
      </c>
      <c r="J80" s="225">
        <v>1710.593994140625</v>
      </c>
      <c r="K80" s="225">
        <v>1735.0035400390625</v>
      </c>
      <c r="L80" s="225">
        <v>1776.3612060546875</v>
      </c>
      <c r="M80" s="225">
        <v>1787.35107421875</v>
      </c>
      <c r="N80" s="225">
        <v>1750.8492431640625</v>
      </c>
      <c r="O80" s="225">
        <v>1648.582275390625</v>
      </c>
      <c r="P80" s="225">
        <v>1694.279541015625</v>
      </c>
      <c r="Q80" s="225">
        <v>1715.086669921875</v>
      </c>
      <c r="R80" s="225">
        <v>1768.6473388671875</v>
      </c>
      <c r="S80" s="225">
        <v>1792.3594970703125</v>
      </c>
      <c r="T80" s="225">
        <v>1746.0684814453125</v>
      </c>
      <c r="U80" s="225">
        <v>1646.803955078125</v>
      </c>
      <c r="V80" s="225">
        <v>1687.9031982421875</v>
      </c>
      <c r="W80" s="225">
        <v>1728.7041015625</v>
      </c>
      <c r="X80" s="225">
        <v>1765.5084228515625</v>
      </c>
      <c r="Y80" s="225">
        <v>1783.354248046875</v>
      </c>
      <c r="Z80" s="225">
        <v>1748.5206298828125</v>
      </c>
      <c r="AA80" s="225">
        <v>1646.436279296875</v>
      </c>
      <c r="AB80" s="225">
        <v>1699.5361328125</v>
      </c>
      <c r="AC80" s="225">
        <v>1727.4229736328125</v>
      </c>
      <c r="AD80" s="225">
        <v>1759.158935546875</v>
      </c>
      <c r="AE80" s="225">
        <v>1782.279541015625</v>
      </c>
      <c r="AF80" s="225">
        <v>1737.339599609375</v>
      </c>
      <c r="AG80" s="225">
        <v>1651.5811767578125</v>
      </c>
      <c r="AH80" s="225">
        <v>1692.7996826171875</v>
      </c>
      <c r="AI80" s="225">
        <v>1725.2022705078125</v>
      </c>
      <c r="AJ80" s="225">
        <v>1758.5697021484375</v>
      </c>
      <c r="AK80" s="225">
        <v>1778.4061279296875</v>
      </c>
      <c r="AL80" s="225">
        <v>1743.8990478515625</v>
      </c>
      <c r="AM80" s="225">
        <v>1648.4154052734375</v>
      </c>
      <c r="AN80" s="225">
        <v>1692.4466552734375</v>
      </c>
      <c r="AO80" s="225">
        <v>1721.461669921875</v>
      </c>
      <c r="AP80" s="225">
        <v>1753.379638671875</v>
      </c>
      <c r="AQ80" s="225">
        <v>1776.2569580078125</v>
      </c>
      <c r="AR80" s="225">
        <v>1733.069091796875</v>
      </c>
      <c r="AS80" s="225">
        <v>1643.0247802734375</v>
      </c>
      <c r="AT80" s="225">
        <v>1691.8189697265625</v>
      </c>
      <c r="AU80" s="225">
        <v>1724.64306640625</v>
      </c>
      <c r="AV80" s="225">
        <v>1746.473876953125</v>
      </c>
      <c r="AW80" s="225">
        <v>1762.365234375</v>
      </c>
      <c r="AX80" s="225">
        <v>1740.1583251953125</v>
      </c>
      <c r="AY80" s="225">
        <v>1650.9346923828125</v>
      </c>
      <c r="AZ80" s="225">
        <v>1682.322265625</v>
      </c>
      <c r="BA80" s="225">
        <v>1719.8736572265625</v>
      </c>
      <c r="BB80" s="225">
        <v>1736.755126953125</v>
      </c>
      <c r="BC80" s="225">
        <v>1755.078857421875</v>
      </c>
      <c r="BD80" s="225">
        <v>1733.3775634765625</v>
      </c>
      <c r="BE80" s="225">
        <v>1643.4815673828125</v>
      </c>
      <c r="BF80" s="225">
        <v>1678.8131103515625</v>
      </c>
      <c r="BG80" s="225">
        <v>1714.14404296875</v>
      </c>
      <c r="BH80" s="225">
        <v>1731.8729248046875</v>
      </c>
      <c r="BI80" s="225">
        <v>1774.972900390625</v>
      </c>
      <c r="BJ80" s="225">
        <v>1721.691650390625</v>
      </c>
      <c r="BK80" s="225">
        <v>1643.9769287109375</v>
      </c>
      <c r="BL80" s="225">
        <v>1864.142333984375</v>
      </c>
      <c r="BM80" s="225">
        <v>1377.6781005859375</v>
      </c>
      <c r="BN80" s="225">
        <v>1927.7691650390625</v>
      </c>
      <c r="BO80" s="225">
        <v>1378.229248046875</v>
      </c>
      <c r="BP80" s="225">
        <v>1714.965087890625</v>
      </c>
      <c r="BQ80" s="225">
        <v>1851.3436279296875</v>
      </c>
      <c r="BR80" s="225">
        <v>1714.394287109375</v>
      </c>
      <c r="BS80" s="225">
        <v>1255.9439697265625</v>
      </c>
      <c r="BT80" s="225">
        <v>1553.6324462890625</v>
      </c>
      <c r="BU80" s="225">
        <v>1439.1422119140625</v>
      </c>
      <c r="BV80" s="225">
        <v>1902.7628173828125</v>
      </c>
      <c r="BW80" s="225">
        <v>1469.92529296875</v>
      </c>
      <c r="BX80" s="225">
        <v>1859.4669189453125</v>
      </c>
      <c r="BY80" s="225">
        <v>1372.98486328125</v>
      </c>
      <c r="BZ80" s="225">
        <v>1934.8128662109375</v>
      </c>
      <c r="CA80" s="225">
        <v>1364.1273193359375</v>
      </c>
      <c r="CB80" s="225">
        <v>1713.0728759765625</v>
      </c>
      <c r="CC80" s="225">
        <v>1854.532470703125</v>
      </c>
      <c r="CD80" s="225">
        <v>1715.4014892578125</v>
      </c>
      <c r="CE80" s="225">
        <v>1253.1043701171875</v>
      </c>
      <c r="CF80" s="225">
        <v>1557.41796875</v>
      </c>
      <c r="CG80" s="225">
        <v>1392.8001708984375</v>
      </c>
      <c r="CH80" s="225">
        <v>1904.5386962890625</v>
      </c>
      <c r="CI80" s="225">
        <v>1469.811279296875</v>
      </c>
      <c r="CJ80" s="225">
        <v>1856.4185791015625</v>
      </c>
      <c r="CK80" s="225">
        <v>1365.7366943359375</v>
      </c>
      <c r="CL80" s="225">
        <v>1954.5736083984375</v>
      </c>
      <c r="CM80" s="225">
        <v>1342.7554931640625</v>
      </c>
      <c r="CN80" s="225">
        <v>1714.728271484375</v>
      </c>
      <c r="CO80" s="225">
        <v>1831.4058837890625</v>
      </c>
      <c r="CP80" s="225">
        <v>1720.736572265625</v>
      </c>
      <c r="CQ80" s="225">
        <v>1250.426025390625</v>
      </c>
      <c r="CR80" s="225">
        <v>1559.083984375</v>
      </c>
      <c r="CS80" s="225">
        <v>1441.9910888671875</v>
      </c>
      <c r="CT80" s="225">
        <v>1906.2459716796875</v>
      </c>
      <c r="CU80" s="225">
        <v>1464.9765625</v>
      </c>
      <c r="CV80" s="225">
        <v>1854.03955078125</v>
      </c>
      <c r="CW80" s="225">
        <v>1365.9976806640625</v>
      </c>
      <c r="CX80" s="225">
        <v>1952.80615234375</v>
      </c>
      <c r="CY80" s="225">
        <v>1343.716064453125</v>
      </c>
      <c r="CZ80" s="225">
        <v>1718.40185546875</v>
      </c>
      <c r="DA80" s="225">
        <v>1846.29248046875</v>
      </c>
      <c r="DB80" s="225">
        <v>1705.7874755859375</v>
      </c>
      <c r="DC80" s="225">
        <v>1245.119384765625</v>
      </c>
      <c r="DD80" s="225">
        <v>1558.7872314453125</v>
      </c>
      <c r="DE80" s="225">
        <v>1431.9508056640625</v>
      </c>
      <c r="DF80" s="225">
        <v>1898.9652099609375</v>
      </c>
      <c r="DG80" s="225">
        <v>1462.8533935546875</v>
      </c>
      <c r="DH80" s="225">
        <v>1853.1312255859375</v>
      </c>
      <c r="DI80" s="225">
        <v>1365.1326904296875</v>
      </c>
      <c r="DJ80" s="225">
        <v>1965.9075927734375</v>
      </c>
      <c r="DK80" s="225">
        <v>1321.8387451171875</v>
      </c>
      <c r="DL80" s="225">
        <v>1716.437255859375</v>
      </c>
      <c r="DM80" s="225">
        <v>1841.2518310546875</v>
      </c>
      <c r="DN80" s="225">
        <v>1722.8702392578125</v>
      </c>
      <c r="DO80" s="225">
        <v>1246.1865234375</v>
      </c>
      <c r="DP80" s="225">
        <v>1559.6390380859375</v>
      </c>
      <c r="DQ80" s="225">
        <v>1413.922607421875</v>
      </c>
      <c r="DR80" s="225">
        <v>1895.827880859375</v>
      </c>
      <c r="DS80" s="225">
        <v>1460.1048583984375</v>
      </c>
      <c r="DT80" s="225">
        <v>1848.29541015625</v>
      </c>
      <c r="DU80" s="225">
        <v>1363.3546142578125</v>
      </c>
      <c r="DV80" s="225">
        <v>1963.4910888671875</v>
      </c>
      <c r="DW80" s="225">
        <v>1320.9569091796875</v>
      </c>
      <c r="DX80" s="225">
        <v>1713.8726806640625</v>
      </c>
      <c r="DY80" s="225">
        <v>1837.7220458984375</v>
      </c>
      <c r="DZ80" s="225">
        <v>1718.301513671875</v>
      </c>
      <c r="EA80" s="225">
        <v>1243.6318359375</v>
      </c>
      <c r="EB80" s="225">
        <v>1559.9857177734375</v>
      </c>
      <c r="EC80" s="225">
        <v>1460.0294189453125</v>
      </c>
      <c r="ED80" s="225">
        <v>1891.693359375</v>
      </c>
      <c r="EE80" s="225">
        <v>1461.7884521484375</v>
      </c>
      <c r="EF80" s="225">
        <v>1846.195068359375</v>
      </c>
      <c r="EG80" s="225">
        <v>1358.330078125</v>
      </c>
      <c r="EH80" s="225">
        <v>1971.1024169921875</v>
      </c>
      <c r="EI80" s="225">
        <v>1319.3231201171875</v>
      </c>
      <c r="EJ80" s="225">
        <v>1714.9322509765625</v>
      </c>
      <c r="EK80" s="225">
        <v>1822.8487548828125</v>
      </c>
      <c r="EL80" s="225">
        <v>1708.2396240234375</v>
      </c>
      <c r="EM80" s="225">
        <v>1238.9842529296875</v>
      </c>
      <c r="EN80" s="225">
        <v>1562.0137939453125</v>
      </c>
      <c r="EO80" s="225">
        <v>1426.239990234375</v>
      </c>
      <c r="EP80" s="225">
        <v>1889.650390625</v>
      </c>
      <c r="EQ80" s="225">
        <v>1461.4246826171875</v>
      </c>
      <c r="ER80" s="225">
        <v>1845.3167724609375</v>
      </c>
      <c r="ES80" s="225">
        <v>1364.1375732421875</v>
      </c>
      <c r="ET80" s="225">
        <v>1977.49951171875</v>
      </c>
      <c r="EU80" s="225">
        <v>1315.815185546875</v>
      </c>
      <c r="EV80" s="225">
        <v>1714.7037353515625</v>
      </c>
      <c r="EW80" s="225">
        <v>1795.5135498046875</v>
      </c>
      <c r="EX80" s="225">
        <v>1714.1566162109375</v>
      </c>
      <c r="EY80" s="225">
        <v>1237.504150390625</v>
      </c>
      <c r="EZ80" s="225">
        <v>1561.7330322265625</v>
      </c>
      <c r="FA80" s="225">
        <v>1439.198486328125</v>
      </c>
      <c r="FB80" s="225">
        <v>1888.5994873046875</v>
      </c>
      <c r="FC80" s="225">
        <v>1461.0008544921875</v>
      </c>
      <c r="FD80" s="225">
        <v>1841.34912109375</v>
      </c>
      <c r="FE80" s="225">
        <v>1358.8109130859375</v>
      </c>
      <c r="FF80" s="225">
        <v>1983.8570556640625</v>
      </c>
      <c r="FG80" s="225">
        <v>1307.6414794921875</v>
      </c>
      <c r="FH80" s="225">
        <v>1717.2889404296875</v>
      </c>
      <c r="FI80" s="225">
        <v>1795.96875</v>
      </c>
      <c r="FJ80" s="225">
        <v>1715.0653076171875</v>
      </c>
      <c r="FK80" s="225">
        <v>1236.8165283203125</v>
      </c>
      <c r="FL80" s="225">
        <v>1563.4725341796875</v>
      </c>
      <c r="FM80" s="225">
        <v>1452.369873046875</v>
      </c>
      <c r="FN80" s="225">
        <v>1885.009033203125</v>
      </c>
      <c r="FO80" s="225">
        <v>1462.4481201171875</v>
      </c>
      <c r="FP80" s="225">
        <v>1836.3460693359375</v>
      </c>
      <c r="FQ80" s="225">
        <v>1353.81982421875</v>
      </c>
      <c r="FR80" s="225">
        <v>1993.75048828125</v>
      </c>
      <c r="FS80" s="225">
        <v>1310.221435546875</v>
      </c>
      <c r="FT80" s="225">
        <v>1720.316162109375</v>
      </c>
      <c r="FU80" s="225">
        <v>1772.3328857421875</v>
      </c>
      <c r="FV80" s="225">
        <v>1694.2235107421875</v>
      </c>
      <c r="FW80" s="225">
        <v>1230.0908203125</v>
      </c>
      <c r="FX80" s="225">
        <v>1565.6976318359375</v>
      </c>
      <c r="FY80" s="225">
        <v>1471.758544921875</v>
      </c>
      <c r="FZ80" s="225">
        <v>1878.8143310546875</v>
      </c>
      <c r="GA80" s="225">
        <v>1463.8768310546875</v>
      </c>
      <c r="GB80" s="225">
        <v>1741.4808349609375</v>
      </c>
      <c r="GC80" s="225">
        <v>1736.250244140625</v>
      </c>
      <c r="GD80" s="225">
        <v>1720.1407470703125</v>
      </c>
      <c r="GE80" s="225">
        <v>1717.5909423828125</v>
      </c>
      <c r="GF80" s="225">
        <v>1720.4222412109375</v>
      </c>
      <c r="GG80" s="225">
        <v>1713.567626953125</v>
      </c>
      <c r="GH80" s="225">
        <v>1708.939208984375</v>
      </c>
      <c r="GI80" s="225">
        <v>1708.1546630859375</v>
      </c>
      <c r="GJ80" s="225">
        <v>1698.486328125</v>
      </c>
      <c r="GK80" s="225">
        <v>1689.8564453125</v>
      </c>
      <c r="GL80" s="225">
        <v>1849.7945556640625</v>
      </c>
      <c r="GM80" s="225">
        <v>1362.9189453125</v>
      </c>
      <c r="GN80" s="225">
        <v>1967.52783203125</v>
      </c>
      <c r="GO80" s="225">
        <v>1325.6136474609375</v>
      </c>
      <c r="GP80" s="225">
        <v>1716.8304443359375</v>
      </c>
      <c r="GQ80" s="225">
        <v>1809.7476806640625</v>
      </c>
      <c r="GR80" s="225">
        <v>1710.2816162109375</v>
      </c>
      <c r="GS80" s="225">
        <v>1241.529541015625</v>
      </c>
      <c r="GT80" s="225">
        <v>1561.5770263671875</v>
      </c>
      <c r="GU80" s="225">
        <v>1445.830322265625</v>
      </c>
      <c r="GV80" s="225">
        <v>1889.4757080078125</v>
      </c>
      <c r="GW80" s="225">
        <v>1463.170654296875</v>
      </c>
      <c r="GX80" s="225">
        <v>1710.43115234375</v>
      </c>
      <c r="GY80" s="225">
        <v>1710.4310302734375</v>
      </c>
    </row>
    <row r="81" spans="1:207" x14ac:dyDescent="0.25">
      <c r="A81" s="226">
        <v>45108</v>
      </c>
      <c r="B81" s="225">
        <v>7</v>
      </c>
      <c r="C81" s="225">
        <v>2023</v>
      </c>
      <c r="D81" s="225">
        <v>1812.0128173828125</v>
      </c>
      <c r="E81" s="225">
        <v>1836.1278076171875</v>
      </c>
      <c r="F81" s="225">
        <v>1888.0404052734375</v>
      </c>
      <c r="G81" s="225">
        <v>1910.4315185546875</v>
      </c>
      <c r="H81" s="225">
        <v>1860.784423828125</v>
      </c>
      <c r="I81" s="225">
        <v>1762.5025634765625</v>
      </c>
      <c r="J81" s="225">
        <v>1814.4033203125</v>
      </c>
      <c r="K81" s="225">
        <v>1842.3145751953125</v>
      </c>
      <c r="L81" s="225">
        <v>1880.7919921875</v>
      </c>
      <c r="M81" s="225">
        <v>1897.8526611328125</v>
      </c>
      <c r="N81" s="225">
        <v>1859.3111572265625</v>
      </c>
      <c r="O81" s="225">
        <v>1772.802490234375</v>
      </c>
      <c r="P81" s="225">
        <v>1796.16845703125</v>
      </c>
      <c r="Q81" s="225">
        <v>1822.232177734375</v>
      </c>
      <c r="R81" s="225">
        <v>1875.1019287109375</v>
      </c>
      <c r="S81" s="225">
        <v>1903.1502685546875</v>
      </c>
      <c r="T81" s="225">
        <v>1855.6805419921875</v>
      </c>
      <c r="U81" s="225">
        <v>1772.611572265625</v>
      </c>
      <c r="V81" s="225">
        <v>1790.5113525390625</v>
      </c>
      <c r="W81" s="225">
        <v>1838.1719970703125</v>
      </c>
      <c r="X81" s="225">
        <v>1873.0594482421875</v>
      </c>
      <c r="Y81" s="225">
        <v>1896.146728515625</v>
      </c>
      <c r="Z81" s="225">
        <v>1859.032470703125</v>
      </c>
      <c r="AA81" s="225">
        <v>1774.0767822265625</v>
      </c>
      <c r="AB81" s="225">
        <v>1803.302490234375</v>
      </c>
      <c r="AC81" s="225">
        <v>1838.2039794921875</v>
      </c>
      <c r="AD81" s="225">
        <v>1868.38232421875</v>
      </c>
      <c r="AE81" s="225">
        <v>1894.8995361328125</v>
      </c>
      <c r="AF81" s="225">
        <v>1847.2493896484375</v>
      </c>
      <c r="AG81" s="225">
        <v>1780.7415771484375</v>
      </c>
      <c r="AH81" s="225">
        <v>1795.912841796875</v>
      </c>
      <c r="AI81" s="225">
        <v>1835.476318359375</v>
      </c>
      <c r="AJ81" s="225">
        <v>1867.78955078125</v>
      </c>
      <c r="AK81" s="225">
        <v>1889.82861328125</v>
      </c>
      <c r="AL81" s="225">
        <v>1855.6307373046875</v>
      </c>
      <c r="AM81" s="225">
        <v>1777.127685546875</v>
      </c>
      <c r="AN81" s="225">
        <v>1796.0228271484375</v>
      </c>
      <c r="AO81" s="225">
        <v>1832.4237060546875</v>
      </c>
      <c r="AP81" s="225">
        <v>1862.7647705078125</v>
      </c>
      <c r="AQ81" s="225">
        <v>1890.4886474609375</v>
      </c>
      <c r="AR81" s="225">
        <v>1844.7921142578125</v>
      </c>
      <c r="AS81" s="225">
        <v>1771.26708984375</v>
      </c>
      <c r="AT81" s="225">
        <v>1795.921142578125</v>
      </c>
      <c r="AU81" s="225">
        <v>1836.0291748046875</v>
      </c>
      <c r="AV81" s="225">
        <v>1856.7662353515625</v>
      </c>
      <c r="AW81" s="225">
        <v>1875.5245361328125</v>
      </c>
      <c r="AX81" s="225">
        <v>1852.5616455078125</v>
      </c>
      <c r="AY81" s="225">
        <v>1781.6728515625</v>
      </c>
      <c r="AZ81" s="225">
        <v>1788.0865478515625</v>
      </c>
      <c r="BA81" s="225">
        <v>1833.394287109375</v>
      </c>
      <c r="BB81" s="225">
        <v>1846.5634765625</v>
      </c>
      <c r="BC81" s="225">
        <v>1868.9442138671875</v>
      </c>
      <c r="BD81" s="225">
        <v>1848.00048828125</v>
      </c>
      <c r="BE81" s="225">
        <v>1773.929443359375</v>
      </c>
      <c r="BF81" s="225">
        <v>1785.4326171875</v>
      </c>
      <c r="BG81" s="225">
        <v>1829.2227783203125</v>
      </c>
      <c r="BH81" s="225">
        <v>1842.693603515625</v>
      </c>
      <c r="BI81" s="225">
        <v>1887.320556640625</v>
      </c>
      <c r="BJ81" s="225">
        <v>1835.067626953125</v>
      </c>
      <c r="BK81" s="225">
        <v>1775.585205078125</v>
      </c>
      <c r="BL81" s="225">
        <v>1968.7645263671875</v>
      </c>
      <c r="BM81" s="225">
        <v>1502.9111328125</v>
      </c>
      <c r="BN81" s="225">
        <v>1990.4114990234375</v>
      </c>
      <c r="BO81" s="225">
        <v>1437.822265625</v>
      </c>
      <c r="BP81" s="225">
        <v>1823.177734375</v>
      </c>
      <c r="BQ81" s="225">
        <v>2022.298828125</v>
      </c>
      <c r="BR81" s="225">
        <v>1809.856689453125</v>
      </c>
      <c r="BS81" s="225">
        <v>1405.048583984375</v>
      </c>
      <c r="BT81" s="225">
        <v>1720.316650390625</v>
      </c>
      <c r="BU81" s="225">
        <v>1533.091796875</v>
      </c>
      <c r="BV81" s="225">
        <v>2044.620361328125</v>
      </c>
      <c r="BW81" s="225">
        <v>1561.6397705078125</v>
      </c>
      <c r="BX81" s="225">
        <v>1964.56689453125</v>
      </c>
      <c r="BY81" s="225">
        <v>1496.7261962890625</v>
      </c>
      <c r="BZ81" s="225">
        <v>1997.8934326171875</v>
      </c>
      <c r="CA81" s="225">
        <v>1422.076171875</v>
      </c>
      <c r="CB81" s="225">
        <v>1819.6287841796875</v>
      </c>
      <c r="CC81" s="225">
        <v>2026.099365234375</v>
      </c>
      <c r="CD81" s="225">
        <v>1812.2978515625</v>
      </c>
      <c r="CE81" s="225">
        <v>1402.5430908203125</v>
      </c>
      <c r="CF81" s="225">
        <v>1727.4501953125</v>
      </c>
      <c r="CG81" s="225">
        <v>1478.837158203125</v>
      </c>
      <c r="CH81" s="225">
        <v>2045.64013671875</v>
      </c>
      <c r="CI81" s="225">
        <v>1562.0908203125</v>
      </c>
      <c r="CJ81" s="225">
        <v>1961.9188232421875</v>
      </c>
      <c r="CK81" s="225">
        <v>1489.2642822265625</v>
      </c>
      <c r="CL81" s="225">
        <v>2016.2877197265625</v>
      </c>
      <c r="CM81" s="225">
        <v>1397.568359375</v>
      </c>
      <c r="CN81" s="225">
        <v>1821.173095703125</v>
      </c>
      <c r="CO81" s="225">
        <v>1998.3658447265625</v>
      </c>
      <c r="CP81" s="225">
        <v>1816.9583740234375</v>
      </c>
      <c r="CQ81" s="225">
        <v>1400.7374267578125</v>
      </c>
      <c r="CR81" s="225">
        <v>1729.61669921875</v>
      </c>
      <c r="CS81" s="225">
        <v>1535.32080078125</v>
      </c>
      <c r="CT81" s="225">
        <v>2047.6546630859375</v>
      </c>
      <c r="CU81" s="225">
        <v>1556.8773193359375</v>
      </c>
      <c r="CV81" s="225">
        <v>1960.0120849609375</v>
      </c>
      <c r="CW81" s="225">
        <v>1489.161376953125</v>
      </c>
      <c r="CX81" s="225">
        <v>2014.7913818359375</v>
      </c>
      <c r="CY81" s="225">
        <v>1399.7904052734375</v>
      </c>
      <c r="CZ81" s="225">
        <v>1825.2158203125</v>
      </c>
      <c r="DA81" s="225">
        <v>2016.021728515625</v>
      </c>
      <c r="DB81" s="225">
        <v>1799.0821533203125</v>
      </c>
      <c r="DC81" s="225">
        <v>1395.36279296875</v>
      </c>
      <c r="DD81" s="225">
        <v>1730.177734375</v>
      </c>
      <c r="DE81" s="225">
        <v>1523.669677734375</v>
      </c>
      <c r="DF81" s="225">
        <v>2039.689697265625</v>
      </c>
      <c r="DG81" s="225">
        <v>1556.0260009765625</v>
      </c>
      <c r="DH81" s="225">
        <v>1959.0478515625</v>
      </c>
      <c r="DI81" s="225">
        <v>1489.51904296875</v>
      </c>
      <c r="DJ81" s="225">
        <v>2026.4136962890625</v>
      </c>
      <c r="DK81" s="225">
        <v>1374.7076416015625</v>
      </c>
      <c r="DL81" s="225">
        <v>1821.6146240234375</v>
      </c>
      <c r="DM81" s="225">
        <v>2010.212158203125</v>
      </c>
      <c r="DN81" s="225">
        <v>1818.0914306640625</v>
      </c>
      <c r="DO81" s="225">
        <v>1397.287841796875</v>
      </c>
      <c r="DP81" s="225">
        <v>1732.2178955078125</v>
      </c>
      <c r="DQ81" s="225">
        <v>1502.751708984375</v>
      </c>
      <c r="DR81" s="225">
        <v>2037.5447998046875</v>
      </c>
      <c r="DS81" s="225">
        <v>1551.6861572265625</v>
      </c>
      <c r="DT81" s="225">
        <v>1954.736083984375</v>
      </c>
      <c r="DU81" s="225">
        <v>1487.8656005859375</v>
      </c>
      <c r="DV81" s="225">
        <v>2025.2618408203125</v>
      </c>
      <c r="DW81" s="225">
        <v>1373.949462890625</v>
      </c>
      <c r="DX81" s="225">
        <v>1820.273681640625</v>
      </c>
      <c r="DY81" s="225">
        <v>2006.1915283203125</v>
      </c>
      <c r="DZ81" s="225">
        <v>1813.3558349609375</v>
      </c>
      <c r="EA81" s="225">
        <v>1394.6143798828125</v>
      </c>
      <c r="EB81" s="225">
        <v>1731.8223876953125</v>
      </c>
      <c r="EC81" s="225">
        <v>1555.9444580078125</v>
      </c>
      <c r="ED81" s="225">
        <v>2032.4530029296875</v>
      </c>
      <c r="EE81" s="225">
        <v>1554.7474365234375</v>
      </c>
      <c r="EF81" s="225">
        <v>1952.92529296875</v>
      </c>
      <c r="EG81" s="225">
        <v>1482.7550048828125</v>
      </c>
      <c r="EH81" s="225">
        <v>2033.2303466796875</v>
      </c>
      <c r="EI81" s="225">
        <v>1372.73828125</v>
      </c>
      <c r="EJ81" s="225">
        <v>1821.7890625</v>
      </c>
      <c r="EK81" s="225">
        <v>1988.1802978515625</v>
      </c>
      <c r="EL81" s="225">
        <v>1800.73095703125</v>
      </c>
      <c r="EM81" s="225">
        <v>1389.499755859375</v>
      </c>
      <c r="EN81" s="225">
        <v>1735.4451904296875</v>
      </c>
      <c r="EO81" s="225">
        <v>1516.0921630859375</v>
      </c>
      <c r="EP81" s="225">
        <v>2029.233154296875</v>
      </c>
      <c r="EQ81" s="225">
        <v>1554.49755859375</v>
      </c>
      <c r="ER81" s="225">
        <v>1952.2071533203125</v>
      </c>
      <c r="ES81" s="225">
        <v>1488.7496337890625</v>
      </c>
      <c r="ET81" s="225">
        <v>2038.920166015625</v>
      </c>
      <c r="EU81" s="225">
        <v>1368.45458984375</v>
      </c>
      <c r="EV81" s="225">
        <v>1820.434814453125</v>
      </c>
      <c r="EW81" s="225">
        <v>1955.51708984375</v>
      </c>
      <c r="EX81" s="225">
        <v>1807.8531494140625</v>
      </c>
      <c r="EY81" s="225">
        <v>1388.3477783203125</v>
      </c>
      <c r="EZ81" s="225">
        <v>1735.7684326171875</v>
      </c>
      <c r="FA81" s="225">
        <v>1531.5975341796875</v>
      </c>
      <c r="FB81" s="225">
        <v>2028.21484375</v>
      </c>
      <c r="FC81" s="225">
        <v>1554.937255859375</v>
      </c>
      <c r="FD81" s="225">
        <v>1948.5576171875</v>
      </c>
      <c r="FE81" s="225">
        <v>1483.2886962890625</v>
      </c>
      <c r="FF81" s="225">
        <v>2045.5147705078125</v>
      </c>
      <c r="FG81" s="225">
        <v>1359.2821044921875</v>
      </c>
      <c r="FH81" s="225">
        <v>1823.7100830078125</v>
      </c>
      <c r="FI81" s="225">
        <v>1955.9232177734375</v>
      </c>
      <c r="FJ81" s="225">
        <v>1809.847412109375</v>
      </c>
      <c r="FK81" s="225">
        <v>1388.3248291015625</v>
      </c>
      <c r="FL81" s="225">
        <v>1739.0576171875</v>
      </c>
      <c r="FM81" s="225">
        <v>1545.9591064453125</v>
      </c>
      <c r="FN81" s="225">
        <v>2025.828369140625</v>
      </c>
      <c r="FO81" s="225">
        <v>1556.399169921875</v>
      </c>
      <c r="FP81" s="225">
        <v>1944.3526611328125</v>
      </c>
      <c r="FQ81" s="225">
        <v>1476.87548828125</v>
      </c>
      <c r="FR81" s="225">
        <v>2055.564208984375</v>
      </c>
      <c r="FS81" s="225">
        <v>1362.08154296875</v>
      </c>
      <c r="FT81" s="225">
        <v>1827.498779296875</v>
      </c>
      <c r="FU81" s="225">
        <v>1927.76025390625</v>
      </c>
      <c r="FV81" s="225">
        <v>1784.9697265625</v>
      </c>
      <c r="FW81" s="225">
        <v>1381.598876953125</v>
      </c>
      <c r="FX81" s="225">
        <v>1743.02392578125</v>
      </c>
      <c r="FY81" s="225">
        <v>1569.7802734375</v>
      </c>
      <c r="FZ81" s="225">
        <v>2015.1307373046875</v>
      </c>
      <c r="GA81" s="225">
        <v>1558.9130859375</v>
      </c>
      <c r="GB81" s="225">
        <v>1847.1087646484375</v>
      </c>
      <c r="GC81" s="225">
        <v>1843.11474609375</v>
      </c>
      <c r="GD81" s="225">
        <v>1826.4188232421875</v>
      </c>
      <c r="GE81" s="225">
        <v>1825.371826171875</v>
      </c>
      <c r="GF81" s="225">
        <v>1828.9647216796875</v>
      </c>
      <c r="GG81" s="225">
        <v>1822.0888671875</v>
      </c>
      <c r="GH81" s="225">
        <v>1817.946533203125</v>
      </c>
      <c r="GI81" s="225">
        <v>1817.5421142578125</v>
      </c>
      <c r="GJ81" s="225">
        <v>1809.33984375</v>
      </c>
      <c r="GK81" s="225">
        <v>1801.357421875</v>
      </c>
      <c r="GL81" s="225">
        <v>1956.1124267578125</v>
      </c>
      <c r="GM81" s="225">
        <v>1486.9388427734375</v>
      </c>
      <c r="GN81" s="225">
        <v>2029.3465576171875</v>
      </c>
      <c r="GO81" s="225">
        <v>1379.236083984375</v>
      </c>
      <c r="GP81" s="225">
        <v>1823.4310302734375</v>
      </c>
      <c r="GQ81" s="225">
        <v>1972.5054931640625</v>
      </c>
      <c r="GR81" s="225">
        <v>1803.96875</v>
      </c>
      <c r="GS81" s="225">
        <v>1392.2933349609375</v>
      </c>
      <c r="GT81" s="225">
        <v>1735.211181640625</v>
      </c>
      <c r="GU81" s="225">
        <v>1539.3426513671875</v>
      </c>
      <c r="GV81" s="225">
        <v>2029.0816650390625</v>
      </c>
      <c r="GW81" s="225">
        <v>1556.6068115234375</v>
      </c>
      <c r="GX81" s="225">
        <v>1819.479248046875</v>
      </c>
      <c r="GY81" s="225">
        <v>1819.4791259765625</v>
      </c>
    </row>
    <row r="82" spans="1:207" x14ac:dyDescent="0.25">
      <c r="A82" s="226">
        <v>45139</v>
      </c>
      <c r="B82" s="225">
        <v>8</v>
      </c>
      <c r="C82" s="225">
        <v>2023</v>
      </c>
      <c r="D82" s="225">
        <v>2040.619384765625</v>
      </c>
      <c r="E82" s="225">
        <v>2067.25439453125</v>
      </c>
      <c r="F82" s="225">
        <v>2158.85595703125</v>
      </c>
      <c r="G82" s="225">
        <v>2189.59619140625</v>
      </c>
      <c r="H82" s="225">
        <v>2098.44580078125</v>
      </c>
      <c r="I82" s="225">
        <v>1973.939208984375</v>
      </c>
      <c r="J82" s="225">
        <v>2042.0400390625</v>
      </c>
      <c r="K82" s="225">
        <v>2073.4677734375</v>
      </c>
      <c r="L82" s="225">
        <v>2144.96435546875</v>
      </c>
      <c r="M82" s="225">
        <v>2170.73046875</v>
      </c>
      <c r="N82" s="225">
        <v>2093.47705078125</v>
      </c>
      <c r="O82" s="225">
        <v>1983.67822265625</v>
      </c>
      <c r="P82" s="225">
        <v>2018.9088134765625</v>
      </c>
      <c r="Q82" s="225">
        <v>2045.4765625</v>
      </c>
      <c r="R82" s="225">
        <v>2134.93701171875</v>
      </c>
      <c r="S82" s="225">
        <v>2170.8349609375</v>
      </c>
      <c r="T82" s="225">
        <v>2088.328857421875</v>
      </c>
      <c r="U82" s="225">
        <v>1986.3184814453125</v>
      </c>
      <c r="V82" s="225">
        <v>2009.261474609375</v>
      </c>
      <c r="W82" s="225">
        <v>2063.2001953125</v>
      </c>
      <c r="X82" s="225">
        <v>2131.2109375</v>
      </c>
      <c r="Y82" s="225">
        <v>2165.3017578125</v>
      </c>
      <c r="Z82" s="225">
        <v>2090.390869140625</v>
      </c>
      <c r="AA82" s="225">
        <v>1988.8966064453125</v>
      </c>
      <c r="AB82" s="225">
        <v>2027.70654296875</v>
      </c>
      <c r="AC82" s="225">
        <v>2063.007080078125</v>
      </c>
      <c r="AD82" s="225">
        <v>2122.9404296875</v>
      </c>
      <c r="AE82" s="225">
        <v>2158.576904296875</v>
      </c>
      <c r="AF82" s="225">
        <v>2076.6220703125</v>
      </c>
      <c r="AG82" s="225">
        <v>1996.91943359375</v>
      </c>
      <c r="AH82" s="225">
        <v>2016.7850341796875</v>
      </c>
      <c r="AI82" s="225">
        <v>2060.0693359375</v>
      </c>
      <c r="AJ82" s="225">
        <v>2119.361083984375</v>
      </c>
      <c r="AK82" s="225">
        <v>2154.014892578125</v>
      </c>
      <c r="AL82" s="225">
        <v>2084.391845703125</v>
      </c>
      <c r="AM82" s="225">
        <v>1995.3485107421875</v>
      </c>
      <c r="AN82" s="225">
        <v>2015.3948974609375</v>
      </c>
      <c r="AO82" s="225">
        <v>2055.186767578125</v>
      </c>
      <c r="AP82" s="225">
        <v>2111.827880859375</v>
      </c>
      <c r="AQ82" s="225">
        <v>2151.185791015625</v>
      </c>
      <c r="AR82" s="225">
        <v>2070.25537109375</v>
      </c>
      <c r="AS82" s="225">
        <v>1983.452880859375</v>
      </c>
      <c r="AT82" s="225">
        <v>2017.3414306640625</v>
      </c>
      <c r="AU82" s="225">
        <v>2057.8798828125</v>
      </c>
      <c r="AV82" s="225">
        <v>2100.75537109375</v>
      </c>
      <c r="AW82" s="225">
        <v>2130.193359375</v>
      </c>
      <c r="AX82" s="225">
        <v>2079.50244140625</v>
      </c>
      <c r="AY82" s="225">
        <v>1999.0179443359375</v>
      </c>
      <c r="AZ82" s="225">
        <v>2009.0054931640625</v>
      </c>
      <c r="BA82" s="225">
        <v>2052.4423828125</v>
      </c>
      <c r="BB82" s="225">
        <v>2087.6279296875</v>
      </c>
      <c r="BC82" s="225">
        <v>2117.823974609375</v>
      </c>
      <c r="BD82" s="225">
        <v>2074.027587890625</v>
      </c>
      <c r="BE82" s="225">
        <v>1988.482666015625</v>
      </c>
      <c r="BF82" s="225">
        <v>2003.982177734375</v>
      </c>
      <c r="BG82" s="225">
        <v>2046.4056396484375</v>
      </c>
      <c r="BH82" s="225">
        <v>2079.513916015625</v>
      </c>
      <c r="BI82" s="225">
        <v>2138.629150390625</v>
      </c>
      <c r="BJ82" s="225">
        <v>2053.354248046875</v>
      </c>
      <c r="BK82" s="225">
        <v>1992.3021240234375</v>
      </c>
      <c r="BL82" s="225">
        <v>2287.184814453125</v>
      </c>
      <c r="BM82" s="225">
        <v>1638.014892578125</v>
      </c>
      <c r="BN82" s="225">
        <v>2180.451904296875</v>
      </c>
      <c r="BO82" s="225">
        <v>1558.3583984375</v>
      </c>
      <c r="BP82" s="225">
        <v>2086.70068359375</v>
      </c>
      <c r="BQ82" s="225">
        <v>2332.1396484375</v>
      </c>
      <c r="BR82" s="225">
        <v>2002.958984375</v>
      </c>
      <c r="BS82" s="225">
        <v>1470.6192626953125</v>
      </c>
      <c r="BT82" s="225">
        <v>1920.091796875</v>
      </c>
      <c r="BU82" s="225">
        <v>1669.939208984375</v>
      </c>
      <c r="BV82" s="225">
        <v>2305.84228515625</v>
      </c>
      <c r="BW82" s="225">
        <v>1712.521484375</v>
      </c>
      <c r="BX82" s="225">
        <v>2279.3720703125</v>
      </c>
      <c r="BY82" s="225">
        <v>1627.9786376953125</v>
      </c>
      <c r="BZ82" s="225">
        <v>2186.611328125</v>
      </c>
      <c r="CA82" s="225">
        <v>1539.94482421875</v>
      </c>
      <c r="CB82" s="225">
        <v>2078.1552734375</v>
      </c>
      <c r="CC82" s="225">
        <v>2331.452392578125</v>
      </c>
      <c r="CD82" s="225">
        <v>2006.519775390625</v>
      </c>
      <c r="CE82" s="225">
        <v>1466.343994140625</v>
      </c>
      <c r="CF82" s="225">
        <v>1928.518798828125</v>
      </c>
      <c r="CG82" s="225">
        <v>1606.2501220703125</v>
      </c>
      <c r="CH82" s="225">
        <v>2308.71728515625</v>
      </c>
      <c r="CI82" s="225">
        <v>1712.284423828125</v>
      </c>
      <c r="CJ82" s="225">
        <v>2274.016845703125</v>
      </c>
      <c r="CK82" s="225">
        <v>1618.1474609375</v>
      </c>
      <c r="CL82" s="225">
        <v>2203.908447265625</v>
      </c>
      <c r="CM82" s="225">
        <v>1520.0135498046875</v>
      </c>
      <c r="CN82" s="225">
        <v>2079.07666015625</v>
      </c>
      <c r="CO82" s="225">
        <v>2301.211669921875</v>
      </c>
      <c r="CP82" s="225">
        <v>2011.3140869140625</v>
      </c>
      <c r="CQ82" s="225">
        <v>1463.9483642578125</v>
      </c>
      <c r="CR82" s="225">
        <v>1930.46435546875</v>
      </c>
      <c r="CS82" s="225">
        <v>1672.00341796875</v>
      </c>
      <c r="CT82" s="225">
        <v>2310.4912109375</v>
      </c>
      <c r="CU82" s="225">
        <v>1703.7535400390625</v>
      </c>
      <c r="CV82" s="225">
        <v>2269.44970703125</v>
      </c>
      <c r="CW82" s="225">
        <v>1614.9654541015625</v>
      </c>
      <c r="CX82" s="225">
        <v>2202.8916015625</v>
      </c>
      <c r="CY82" s="225">
        <v>1522.27587890625</v>
      </c>
      <c r="CZ82" s="225">
        <v>2082.984130859375</v>
      </c>
      <c r="DA82" s="225">
        <v>2319.669677734375</v>
      </c>
      <c r="DB82" s="225">
        <v>1989.1903076171875</v>
      </c>
      <c r="DC82" s="225">
        <v>1458.13134765625</v>
      </c>
      <c r="DD82" s="225">
        <v>1931.8861083984375</v>
      </c>
      <c r="DE82" s="225">
        <v>1659.317626953125</v>
      </c>
      <c r="DF82" s="225">
        <v>2297.74365234375</v>
      </c>
      <c r="DG82" s="225">
        <v>1702.1510009765625</v>
      </c>
      <c r="DH82" s="225">
        <v>2266.974365234375</v>
      </c>
      <c r="DI82" s="225">
        <v>1617.6968994140625</v>
      </c>
      <c r="DJ82" s="225">
        <v>2214.325927734375</v>
      </c>
      <c r="DK82" s="225">
        <v>1496.7850341796875</v>
      </c>
      <c r="DL82" s="225">
        <v>2076.716064453125</v>
      </c>
      <c r="DM82" s="225">
        <v>2311.51513671875</v>
      </c>
      <c r="DN82" s="225">
        <v>2012.0006103515625</v>
      </c>
      <c r="DO82" s="225">
        <v>1459.4766845703125</v>
      </c>
      <c r="DP82" s="225">
        <v>1931.5113525390625</v>
      </c>
      <c r="DQ82" s="225">
        <v>1635.1683349609375</v>
      </c>
      <c r="DR82" s="225">
        <v>2292.7998046875</v>
      </c>
      <c r="DS82" s="225">
        <v>1696.4794921875</v>
      </c>
      <c r="DT82" s="225">
        <v>2260.16650390625</v>
      </c>
      <c r="DU82" s="225">
        <v>1615.5555419921875</v>
      </c>
      <c r="DV82" s="225">
        <v>2213.094482421875</v>
      </c>
      <c r="DW82" s="225">
        <v>1496.8701171875</v>
      </c>
      <c r="DX82" s="225">
        <v>2074.217529296875</v>
      </c>
      <c r="DY82" s="225">
        <v>2306.82958984375</v>
      </c>
      <c r="DZ82" s="225">
        <v>2006.181640625</v>
      </c>
      <c r="EA82" s="225">
        <v>1457.1597900390625</v>
      </c>
      <c r="EB82" s="225">
        <v>1934.65087890625</v>
      </c>
      <c r="EC82" s="225">
        <v>1697.56396484375</v>
      </c>
      <c r="ED82" s="225">
        <v>2286.8671875</v>
      </c>
      <c r="EE82" s="225">
        <v>1699.4359130859375</v>
      </c>
      <c r="EF82" s="225">
        <v>2257.130859375</v>
      </c>
      <c r="EG82" s="225">
        <v>1607.4195556640625</v>
      </c>
      <c r="EH82" s="225">
        <v>2220.1728515625</v>
      </c>
      <c r="EI82" s="225">
        <v>1494.60546875</v>
      </c>
      <c r="EJ82" s="225">
        <v>2077.34423828125</v>
      </c>
      <c r="EK82" s="225">
        <v>2288.945556640625</v>
      </c>
      <c r="EL82" s="225">
        <v>1990.220458984375</v>
      </c>
      <c r="EM82" s="225">
        <v>1451.90625</v>
      </c>
      <c r="EN82" s="225">
        <v>1938.8294677734375</v>
      </c>
      <c r="EO82" s="225">
        <v>1651.215087890625</v>
      </c>
      <c r="EP82" s="225">
        <v>2282.99755859375</v>
      </c>
      <c r="EQ82" s="225">
        <v>1699.3458251953125</v>
      </c>
      <c r="ER82" s="225">
        <v>2254.717529296875</v>
      </c>
      <c r="ES82" s="225">
        <v>1616.0787353515625</v>
      </c>
      <c r="ET82" s="225">
        <v>2226.34130859375</v>
      </c>
      <c r="EU82" s="225">
        <v>1495.24609375</v>
      </c>
      <c r="EV82" s="225">
        <v>2073.868896484375</v>
      </c>
      <c r="EW82" s="225">
        <v>2254.76708984375</v>
      </c>
      <c r="EX82" s="225">
        <v>1998.769775390625</v>
      </c>
      <c r="EY82" s="225">
        <v>1450.318115234375</v>
      </c>
      <c r="EZ82" s="225">
        <v>1939.579833984375</v>
      </c>
      <c r="FA82" s="225">
        <v>1670.2275390625</v>
      </c>
      <c r="FB82" s="225">
        <v>2280.814697265625</v>
      </c>
      <c r="FC82" s="225">
        <v>1699.530029296875</v>
      </c>
      <c r="FD82" s="225">
        <v>2248.943115234375</v>
      </c>
      <c r="FE82" s="225">
        <v>1607.341796875</v>
      </c>
      <c r="FF82" s="225">
        <v>2233.396240234375</v>
      </c>
      <c r="FG82" s="225">
        <v>1486.1046142578125</v>
      </c>
      <c r="FH82" s="225">
        <v>2079.50390625</v>
      </c>
      <c r="FI82" s="225">
        <v>2254.79443359375</v>
      </c>
      <c r="FJ82" s="225">
        <v>2001.4581298828125</v>
      </c>
      <c r="FK82" s="225">
        <v>1450.2491455078125</v>
      </c>
      <c r="FL82" s="225">
        <v>1943.2225341796875</v>
      </c>
      <c r="FM82" s="225">
        <v>1684.800048828125</v>
      </c>
      <c r="FN82" s="225">
        <v>2275.425537109375</v>
      </c>
      <c r="FO82" s="225">
        <v>1700.295654296875</v>
      </c>
      <c r="FP82" s="225">
        <v>2242.31298828125</v>
      </c>
      <c r="FQ82" s="225">
        <v>1597.4774169921875</v>
      </c>
      <c r="FR82" s="225">
        <v>2241.538818359375</v>
      </c>
      <c r="FS82" s="225">
        <v>1494.7847900390625</v>
      </c>
      <c r="FT82" s="225">
        <v>2084.60888671875</v>
      </c>
      <c r="FU82" s="225">
        <v>2225.478759765625</v>
      </c>
      <c r="FV82" s="225">
        <v>1970.8572998046875</v>
      </c>
      <c r="FW82" s="225">
        <v>1444.3349609375</v>
      </c>
      <c r="FX82" s="225">
        <v>1949.360595703125</v>
      </c>
      <c r="FY82" s="225">
        <v>1715.3839111328125</v>
      </c>
      <c r="FZ82" s="225">
        <v>2265.259033203125</v>
      </c>
      <c r="GA82" s="225">
        <v>1702.8006591796875</v>
      </c>
      <c r="GB82" s="225">
        <v>2090.565673828125</v>
      </c>
      <c r="GC82" s="225">
        <v>2081.69970703125</v>
      </c>
      <c r="GD82" s="225">
        <v>2057.970703125</v>
      </c>
      <c r="GE82" s="225">
        <v>2053.982666015625</v>
      </c>
      <c r="GF82" s="225">
        <v>2058.117431640625</v>
      </c>
      <c r="GG82" s="225">
        <v>2048.693115234375</v>
      </c>
      <c r="GH82" s="225">
        <v>2041.9805908203125</v>
      </c>
      <c r="GI82" s="225">
        <v>2041.242919921875</v>
      </c>
      <c r="GJ82" s="225">
        <v>2030.6610107421875</v>
      </c>
      <c r="GK82" s="225">
        <v>2020.312255859375</v>
      </c>
      <c r="GL82" s="225">
        <v>2262.9287109375</v>
      </c>
      <c r="GM82" s="225">
        <v>1613.263916015625</v>
      </c>
      <c r="GN82" s="225">
        <v>2216.9619140625</v>
      </c>
      <c r="GO82" s="225">
        <v>1504.2818603515625</v>
      </c>
      <c r="GP82" s="225">
        <v>2079.751953125</v>
      </c>
      <c r="GQ82" s="225">
        <v>2272.835205078125</v>
      </c>
      <c r="GR82" s="225">
        <v>1994.56298828125</v>
      </c>
      <c r="GS82" s="225">
        <v>1454.97607421875</v>
      </c>
      <c r="GT82" s="225">
        <v>1938.477294921875</v>
      </c>
      <c r="GU82" s="225">
        <v>1678.25537109375</v>
      </c>
      <c r="GV82" s="225">
        <v>2282.7724609375</v>
      </c>
      <c r="GW82" s="225">
        <v>1701.83740234375</v>
      </c>
      <c r="GX82" s="225">
        <v>2045.8084716796875</v>
      </c>
      <c r="GY82" s="225">
        <v>2045.808349609375</v>
      </c>
    </row>
    <row r="83" spans="1:207" x14ac:dyDescent="0.25">
      <c r="A83" s="226">
        <v>45170</v>
      </c>
      <c r="B83" s="225">
        <v>9</v>
      </c>
      <c r="C83" s="225">
        <v>2023</v>
      </c>
      <c r="D83" s="225">
        <v>2296.865966796875</v>
      </c>
      <c r="E83" s="225">
        <v>2348.003173828125</v>
      </c>
      <c r="F83" s="225">
        <v>2448.560302734375</v>
      </c>
      <c r="G83" s="225">
        <v>2480.46484375</v>
      </c>
      <c r="H83" s="225">
        <v>2397.500732421875</v>
      </c>
      <c r="I83" s="225">
        <v>2265.63623046875</v>
      </c>
      <c r="J83" s="225">
        <v>2300.021484375</v>
      </c>
      <c r="K83" s="225">
        <v>2350.802978515625</v>
      </c>
      <c r="L83" s="225">
        <v>2431.339111328125</v>
      </c>
      <c r="M83" s="225">
        <v>2455.697021484375</v>
      </c>
      <c r="N83" s="225">
        <v>2387.72412109375</v>
      </c>
      <c r="O83" s="225">
        <v>2270.584228515625</v>
      </c>
      <c r="P83" s="225">
        <v>2268.891357421875</v>
      </c>
      <c r="Q83" s="225">
        <v>2315.94970703125</v>
      </c>
      <c r="R83" s="225">
        <v>2417.68017578125</v>
      </c>
      <c r="S83" s="225">
        <v>2453.679931640625</v>
      </c>
      <c r="T83" s="225">
        <v>2376.724609375</v>
      </c>
      <c r="U83" s="225">
        <v>2273.731201171875</v>
      </c>
      <c r="V83" s="225">
        <v>2258.041259765625</v>
      </c>
      <c r="W83" s="225">
        <v>2336.81298828125</v>
      </c>
      <c r="X83" s="225">
        <v>2411.5791015625</v>
      </c>
      <c r="Y83" s="225">
        <v>2445.23388671875</v>
      </c>
      <c r="Z83" s="225">
        <v>2377.08544921875</v>
      </c>
      <c r="AA83" s="225">
        <v>2270.098388671875</v>
      </c>
      <c r="AB83" s="225">
        <v>2279.0703125</v>
      </c>
      <c r="AC83" s="225">
        <v>2332.1728515625</v>
      </c>
      <c r="AD83" s="225">
        <v>2401.304931640625</v>
      </c>
      <c r="AE83" s="225">
        <v>2437.86669921875</v>
      </c>
      <c r="AF83" s="225">
        <v>2362.249267578125</v>
      </c>
      <c r="AG83" s="225">
        <v>2279.73974609375</v>
      </c>
      <c r="AH83" s="225">
        <v>2265.6376953125</v>
      </c>
      <c r="AI83" s="225">
        <v>2329.87841796875</v>
      </c>
      <c r="AJ83" s="225">
        <v>2396.133056640625</v>
      </c>
      <c r="AK83" s="225">
        <v>2431.842529296875</v>
      </c>
      <c r="AL83" s="225">
        <v>2369.181396484375</v>
      </c>
      <c r="AM83" s="225">
        <v>2281.258056640625</v>
      </c>
      <c r="AN83" s="225">
        <v>2262.906982421875</v>
      </c>
      <c r="AO83" s="225">
        <v>2321.177978515625</v>
      </c>
      <c r="AP83" s="225">
        <v>2386.6611328125</v>
      </c>
      <c r="AQ83" s="225">
        <v>2424.98291015625</v>
      </c>
      <c r="AR83" s="225">
        <v>2347.49072265625</v>
      </c>
      <c r="AS83" s="225">
        <v>2263.36474609375</v>
      </c>
      <c r="AT83" s="225">
        <v>2262.100830078125</v>
      </c>
      <c r="AU83" s="225">
        <v>2325.81884765625</v>
      </c>
      <c r="AV83" s="225">
        <v>2371.466064453125</v>
      </c>
      <c r="AW83" s="225">
        <v>2399.030029296875</v>
      </c>
      <c r="AX83" s="225">
        <v>2356.14501953125</v>
      </c>
      <c r="AY83" s="225">
        <v>2273.4765625</v>
      </c>
      <c r="AZ83" s="225">
        <v>2250.9091796875</v>
      </c>
      <c r="BA83" s="225">
        <v>2315.075439453125</v>
      </c>
      <c r="BB83" s="225">
        <v>2355.6064453125</v>
      </c>
      <c r="BC83" s="225">
        <v>2382.961181640625</v>
      </c>
      <c r="BD83" s="225">
        <v>2348.55712890625</v>
      </c>
      <c r="BE83" s="225">
        <v>2261.125244140625</v>
      </c>
      <c r="BF83" s="225">
        <v>2244.452880859375</v>
      </c>
      <c r="BG83" s="225">
        <v>2308.858642578125</v>
      </c>
      <c r="BH83" s="225">
        <v>2347.084228515625</v>
      </c>
      <c r="BI83" s="225">
        <v>2409.52099609375</v>
      </c>
      <c r="BJ83" s="225">
        <v>2320.81640625</v>
      </c>
      <c r="BK83" s="225">
        <v>2264.6904296875</v>
      </c>
      <c r="BL83" s="225">
        <v>2618.736328125</v>
      </c>
      <c r="BM83" s="225">
        <v>1827.93115234375</v>
      </c>
      <c r="BN83" s="225">
        <v>2509.747802734375</v>
      </c>
      <c r="BO83" s="225">
        <v>1697.35546875</v>
      </c>
      <c r="BP83" s="225">
        <v>2355.2333984375</v>
      </c>
      <c r="BQ83" s="225">
        <v>2561.60400390625</v>
      </c>
      <c r="BR83" s="225">
        <v>2227.732177734375</v>
      </c>
      <c r="BS83" s="225">
        <v>1612.1710205078125</v>
      </c>
      <c r="BT83" s="225">
        <v>2209.9501953125</v>
      </c>
      <c r="BU83" s="225">
        <v>1811.10400390625</v>
      </c>
      <c r="BV83" s="225">
        <v>2603.651611328125</v>
      </c>
      <c r="BW83" s="225">
        <v>1911.055419921875</v>
      </c>
      <c r="BX83" s="225">
        <v>2608.94140625</v>
      </c>
      <c r="BY83" s="225">
        <v>1816.652587890625</v>
      </c>
      <c r="BZ83" s="225">
        <v>2519.31591796875</v>
      </c>
      <c r="CA83" s="225">
        <v>1678.53173828125</v>
      </c>
      <c r="CB83" s="225">
        <v>2345.11865234375</v>
      </c>
      <c r="CC83" s="225">
        <v>2565.139404296875</v>
      </c>
      <c r="CD83" s="225">
        <v>2230.483642578125</v>
      </c>
      <c r="CE83" s="225">
        <v>1608.265625</v>
      </c>
      <c r="CF83" s="225">
        <v>2219.602294921875</v>
      </c>
      <c r="CG83" s="225">
        <v>1732.21923828125</v>
      </c>
      <c r="CH83" s="225">
        <v>2606.314453125</v>
      </c>
      <c r="CI83" s="225">
        <v>1911.7999267578125</v>
      </c>
      <c r="CJ83" s="225">
        <v>2601.87939453125</v>
      </c>
      <c r="CK83" s="225">
        <v>1806.5115966796875</v>
      </c>
      <c r="CL83" s="225">
        <v>2544.314453125</v>
      </c>
      <c r="CM83" s="225">
        <v>1652.1097412109375</v>
      </c>
      <c r="CN83" s="225">
        <v>2345.340576171875</v>
      </c>
      <c r="CO83" s="225">
        <v>2526.88671875</v>
      </c>
      <c r="CP83" s="225">
        <v>2236.007568359375</v>
      </c>
      <c r="CQ83" s="225">
        <v>1605.1102294921875</v>
      </c>
      <c r="CR83" s="225">
        <v>2222.986328125</v>
      </c>
      <c r="CS83" s="225">
        <v>1816.6754150390625</v>
      </c>
      <c r="CT83" s="225">
        <v>2607.84521484375</v>
      </c>
      <c r="CU83" s="225">
        <v>1902.246337890625</v>
      </c>
      <c r="CV83" s="225">
        <v>2597.684814453125</v>
      </c>
      <c r="CW83" s="225">
        <v>1800.8189697265625</v>
      </c>
      <c r="CX83" s="225">
        <v>2540.293701171875</v>
      </c>
      <c r="CY83" s="225">
        <v>1655.1744384765625</v>
      </c>
      <c r="CZ83" s="225">
        <v>2348.597412109375</v>
      </c>
      <c r="DA83" s="225">
        <v>2551.5185546875</v>
      </c>
      <c r="DB83" s="225">
        <v>2207.135009765625</v>
      </c>
      <c r="DC83" s="225">
        <v>1598.087646484375</v>
      </c>
      <c r="DD83" s="225">
        <v>2224.88134765625</v>
      </c>
      <c r="DE83" s="225">
        <v>1800.88818359375</v>
      </c>
      <c r="DF83" s="225">
        <v>2597.505615234375</v>
      </c>
      <c r="DG83" s="225">
        <v>1900.4090576171875</v>
      </c>
      <c r="DH83" s="225">
        <v>2593.61767578125</v>
      </c>
      <c r="DI83" s="225">
        <v>1804.966064453125</v>
      </c>
      <c r="DJ83" s="225">
        <v>2555.23486328125</v>
      </c>
      <c r="DK83" s="225">
        <v>1624.5404052734375</v>
      </c>
      <c r="DL83" s="225">
        <v>2341.328369140625</v>
      </c>
      <c r="DM83" s="225">
        <v>2540.798828125</v>
      </c>
      <c r="DN83" s="225">
        <v>2234.8310546875</v>
      </c>
      <c r="DO83" s="225">
        <v>1599.963134765625</v>
      </c>
      <c r="DP83" s="225">
        <v>2224.290771484375</v>
      </c>
      <c r="DQ83" s="225">
        <v>1769.6226806640625</v>
      </c>
      <c r="DR83" s="225">
        <v>2593.53857421875</v>
      </c>
      <c r="DS83" s="225">
        <v>1892.989990234375</v>
      </c>
      <c r="DT83" s="225">
        <v>2586.893798828125</v>
      </c>
      <c r="DU83" s="225">
        <v>1802.9130859375</v>
      </c>
      <c r="DV83" s="225">
        <v>2554.295654296875</v>
      </c>
      <c r="DW83" s="225">
        <v>1625.6611328125</v>
      </c>
      <c r="DX83" s="225">
        <v>2339.02587890625</v>
      </c>
      <c r="DY83" s="225">
        <v>2536.379150390625</v>
      </c>
      <c r="DZ83" s="225">
        <v>2225.697998046875</v>
      </c>
      <c r="EA83" s="225">
        <v>1596.8060302734375</v>
      </c>
      <c r="EB83" s="225">
        <v>2229.250732421875</v>
      </c>
      <c r="EC83" s="225">
        <v>1849.3997802734375</v>
      </c>
      <c r="ED83" s="225">
        <v>2589.092529296875</v>
      </c>
      <c r="EE83" s="225">
        <v>1897.978271484375</v>
      </c>
      <c r="EF83" s="225">
        <v>2583.447265625</v>
      </c>
      <c r="EG83" s="225">
        <v>1793.4962158203125</v>
      </c>
      <c r="EH83" s="225">
        <v>2565.90673828125</v>
      </c>
      <c r="EI83" s="225">
        <v>1624.458251953125</v>
      </c>
      <c r="EJ83" s="225">
        <v>2342.08984375</v>
      </c>
      <c r="EK83" s="225">
        <v>2510.843505859375</v>
      </c>
      <c r="EL83" s="225">
        <v>2205.914306640625</v>
      </c>
      <c r="EM83" s="225">
        <v>1590.6981201171875</v>
      </c>
      <c r="EN83" s="225">
        <v>2232.515625</v>
      </c>
      <c r="EO83" s="225">
        <v>1790.435302734375</v>
      </c>
      <c r="EP83" s="225">
        <v>2586.007568359375</v>
      </c>
      <c r="EQ83" s="225">
        <v>1897.7930908203125</v>
      </c>
      <c r="ER83" s="225">
        <v>2579.84130859375</v>
      </c>
      <c r="ES83" s="225">
        <v>1802.8388671875</v>
      </c>
      <c r="ET83" s="225">
        <v>2572.526611328125</v>
      </c>
      <c r="EU83" s="225">
        <v>1621.4534912109375</v>
      </c>
      <c r="EV83" s="225">
        <v>2338.2421875</v>
      </c>
      <c r="EW83" s="225">
        <v>2466.2001953125</v>
      </c>
      <c r="EX83" s="225">
        <v>2214.85693359375</v>
      </c>
      <c r="EY83" s="225">
        <v>1589.1146240234375</v>
      </c>
      <c r="EZ83" s="225">
        <v>2234.096923828125</v>
      </c>
      <c r="FA83" s="225">
        <v>1815.574462890625</v>
      </c>
      <c r="FB83" s="225">
        <v>2584.1962890625</v>
      </c>
      <c r="FC83" s="225">
        <v>1897.9447021484375</v>
      </c>
      <c r="FD83" s="225">
        <v>2571.64599609375</v>
      </c>
      <c r="FE83" s="225">
        <v>1792.4608154296875</v>
      </c>
      <c r="FF83" s="225">
        <v>2580.127685546875</v>
      </c>
      <c r="FG83" s="225">
        <v>1611.4818115234375</v>
      </c>
      <c r="FH83" s="225">
        <v>2342.092529296875</v>
      </c>
      <c r="FI83" s="225">
        <v>2465.13330078125</v>
      </c>
      <c r="FJ83" s="225">
        <v>2216.86767578125</v>
      </c>
      <c r="FK83" s="225">
        <v>1588.8218994140625</v>
      </c>
      <c r="FL83" s="225">
        <v>2238.301025390625</v>
      </c>
      <c r="FM83" s="225">
        <v>1834.255859375</v>
      </c>
      <c r="FN83" s="225">
        <v>2579.783447265625</v>
      </c>
      <c r="FO83" s="225">
        <v>1900.464111328125</v>
      </c>
      <c r="FP83" s="225">
        <v>2563.0048828125</v>
      </c>
      <c r="FQ83" s="225">
        <v>1781.83740234375</v>
      </c>
      <c r="FR83" s="225">
        <v>2596.696533203125</v>
      </c>
      <c r="FS83" s="225">
        <v>1619.4976806640625</v>
      </c>
      <c r="FT83" s="225">
        <v>2346.33984375</v>
      </c>
      <c r="FU83" s="225">
        <v>2427.36376953125</v>
      </c>
      <c r="FV83" s="225">
        <v>2180.025390625</v>
      </c>
      <c r="FW83" s="225">
        <v>1580.3638916015625</v>
      </c>
      <c r="FX83" s="225">
        <v>2245.091796875</v>
      </c>
      <c r="FY83" s="225">
        <v>1873.5693359375</v>
      </c>
      <c r="FZ83" s="225">
        <v>2572.238525390625</v>
      </c>
      <c r="GA83" s="225">
        <v>1904.827392578125</v>
      </c>
      <c r="GB83" s="225">
        <v>2368.51611328125</v>
      </c>
      <c r="GC83" s="225">
        <v>2356.653076171875</v>
      </c>
      <c r="GD83" s="225">
        <v>2325.491455078125</v>
      </c>
      <c r="GE83" s="225">
        <v>2320.4208984375</v>
      </c>
      <c r="GF83" s="225">
        <v>2323.36474609375</v>
      </c>
      <c r="GG83" s="225">
        <v>2312.867431640625</v>
      </c>
      <c r="GH83" s="225">
        <v>2302.6826171875</v>
      </c>
      <c r="GI83" s="225">
        <v>2299.781494140625</v>
      </c>
      <c r="GJ83" s="225">
        <v>2284.765869140625</v>
      </c>
      <c r="GK83" s="225">
        <v>2271.701416015625</v>
      </c>
      <c r="GL83" s="225">
        <v>2589.225830078125</v>
      </c>
      <c r="GM83" s="225">
        <v>1799.7969970703125</v>
      </c>
      <c r="GN83" s="225">
        <v>2560.36279296875</v>
      </c>
      <c r="GO83" s="225">
        <v>1633.2890625</v>
      </c>
      <c r="GP83" s="225">
        <v>2343.7333984375</v>
      </c>
      <c r="GQ83" s="225">
        <v>2489.507568359375</v>
      </c>
      <c r="GR83" s="225">
        <v>2211.271240234375</v>
      </c>
      <c r="GS83" s="225">
        <v>1594.194580078125</v>
      </c>
      <c r="GT83" s="225">
        <v>2232.479248046875</v>
      </c>
      <c r="GU83" s="225">
        <v>1825.32958984375</v>
      </c>
      <c r="GV83" s="225">
        <v>2585.80419921875</v>
      </c>
      <c r="GW83" s="225">
        <v>1901.234375</v>
      </c>
      <c r="GX83" s="225">
        <v>2307.207275390625</v>
      </c>
      <c r="GY83" s="225">
        <v>2307.20703125</v>
      </c>
    </row>
    <row r="84" spans="1:207" x14ac:dyDescent="0.25">
      <c r="A84" s="226">
        <v>45200</v>
      </c>
      <c r="B84" s="225">
        <v>10</v>
      </c>
      <c r="C84" s="225">
        <v>2023</v>
      </c>
      <c r="D84" s="225">
        <v>2499.48681640625</v>
      </c>
      <c r="E84" s="225">
        <v>2542.0224609375</v>
      </c>
      <c r="F84" s="225">
        <v>2634.854248046875</v>
      </c>
      <c r="G84" s="225">
        <v>2658.013671875</v>
      </c>
      <c r="H84" s="225">
        <v>2577.38818359375</v>
      </c>
      <c r="I84" s="225">
        <v>2449.1865234375</v>
      </c>
      <c r="J84" s="225">
        <v>2503.3818359375</v>
      </c>
      <c r="K84" s="225">
        <v>2544.441162109375</v>
      </c>
      <c r="L84" s="225">
        <v>2616.796630859375</v>
      </c>
      <c r="M84" s="225">
        <v>2633.941650390625</v>
      </c>
      <c r="N84" s="225">
        <v>2564.979248046875</v>
      </c>
      <c r="O84" s="225">
        <v>2456.45751953125</v>
      </c>
      <c r="P84" s="225">
        <v>2467.7314453125</v>
      </c>
      <c r="Q84" s="225">
        <v>2508.666259765625</v>
      </c>
      <c r="R84" s="225">
        <v>2602.2041015625</v>
      </c>
      <c r="S84" s="225">
        <v>2633.051025390625</v>
      </c>
      <c r="T84" s="225">
        <v>2552.342041015625</v>
      </c>
      <c r="U84" s="225">
        <v>2459.50439453125</v>
      </c>
      <c r="V84" s="225">
        <v>2456.146728515625</v>
      </c>
      <c r="W84" s="225">
        <v>2532.979248046875</v>
      </c>
      <c r="X84" s="225">
        <v>2593.79345703125</v>
      </c>
      <c r="Y84" s="225">
        <v>2625.39306640625</v>
      </c>
      <c r="Z84" s="225">
        <v>2550.037841796875</v>
      </c>
      <c r="AA84" s="225">
        <v>2455.1328125</v>
      </c>
      <c r="AB84" s="225">
        <v>2478.60693359375</v>
      </c>
      <c r="AC84" s="225">
        <v>2525.425048828125</v>
      </c>
      <c r="AD84" s="225">
        <v>2582.773681640625</v>
      </c>
      <c r="AE84" s="225">
        <v>2618.323974609375</v>
      </c>
      <c r="AF84" s="225">
        <v>2535.5537109375</v>
      </c>
      <c r="AG84" s="225">
        <v>2463.52734375</v>
      </c>
      <c r="AH84" s="225">
        <v>2462.888916015625</v>
      </c>
      <c r="AI84" s="225">
        <v>2523.51611328125</v>
      </c>
      <c r="AJ84" s="225">
        <v>2578.586181640625</v>
      </c>
      <c r="AK84" s="225">
        <v>2613.310791015625</v>
      </c>
      <c r="AL84" s="225">
        <v>2541.71875</v>
      </c>
      <c r="AM84" s="225">
        <v>2466.27783203125</v>
      </c>
      <c r="AN84" s="225">
        <v>2457.21923828125</v>
      </c>
      <c r="AO84" s="225">
        <v>2512.876708984375</v>
      </c>
      <c r="AP84" s="225">
        <v>2570.349365234375</v>
      </c>
      <c r="AQ84" s="225">
        <v>2605.384033203125</v>
      </c>
      <c r="AR84" s="225">
        <v>2519.681884765625</v>
      </c>
      <c r="AS84" s="225">
        <v>2448.893798828125</v>
      </c>
      <c r="AT84" s="225">
        <v>2454.87744140625</v>
      </c>
      <c r="AU84" s="225">
        <v>2522.023193359375</v>
      </c>
      <c r="AV84" s="225">
        <v>2553.5751953125</v>
      </c>
      <c r="AW84" s="225">
        <v>2580.82861328125</v>
      </c>
      <c r="AX84" s="225">
        <v>2529.158203125</v>
      </c>
      <c r="AY84" s="225">
        <v>2457.14404296875</v>
      </c>
      <c r="AZ84" s="225">
        <v>2442.626708984375</v>
      </c>
      <c r="BA84" s="225">
        <v>2508.87109375</v>
      </c>
      <c r="BB84" s="225">
        <v>2538.3583984375</v>
      </c>
      <c r="BC84" s="225">
        <v>2563.70849609375</v>
      </c>
      <c r="BD84" s="225">
        <v>2521.795166015625</v>
      </c>
      <c r="BE84" s="225">
        <v>2445.669677734375</v>
      </c>
      <c r="BF84" s="225">
        <v>2435.7333984375</v>
      </c>
      <c r="BG84" s="225">
        <v>2504.3408203125</v>
      </c>
      <c r="BH84" s="225">
        <v>2531.86083984375</v>
      </c>
      <c r="BI84" s="225">
        <v>2600.917724609375</v>
      </c>
      <c r="BJ84" s="225">
        <v>2490.82373046875</v>
      </c>
      <c r="BK84" s="225">
        <v>2449.8505859375</v>
      </c>
      <c r="BL84" s="225">
        <v>2809.198486328125</v>
      </c>
      <c r="BM84" s="225">
        <v>2004.6748046875</v>
      </c>
      <c r="BN84" s="225">
        <v>2780.62109375</v>
      </c>
      <c r="BO84" s="225">
        <v>1820.021484375</v>
      </c>
      <c r="BP84" s="225">
        <v>2601.718994140625</v>
      </c>
      <c r="BQ84" s="225">
        <v>2685.283203125</v>
      </c>
      <c r="BR84" s="225">
        <v>2383.5341796875</v>
      </c>
      <c r="BS84" s="225">
        <v>1813.0478515625</v>
      </c>
      <c r="BT84" s="225">
        <v>2421.105224609375</v>
      </c>
      <c r="BU84" s="225">
        <v>1928.38427734375</v>
      </c>
      <c r="BV84" s="225">
        <v>2834.950439453125</v>
      </c>
      <c r="BW84" s="225">
        <v>2060.919189453125</v>
      </c>
      <c r="BX84" s="225">
        <v>2801.9248046875</v>
      </c>
      <c r="BY84" s="225">
        <v>1993.5421142578125</v>
      </c>
      <c r="BZ84" s="225">
        <v>2792.01904296875</v>
      </c>
      <c r="CA84" s="225">
        <v>1799.9456787109375</v>
      </c>
      <c r="CB84" s="225">
        <v>2591.449951171875</v>
      </c>
      <c r="CC84" s="225">
        <v>2692.229248046875</v>
      </c>
      <c r="CD84" s="225">
        <v>2389.085693359375</v>
      </c>
      <c r="CE84" s="225">
        <v>1808.362548828125</v>
      </c>
      <c r="CF84" s="225">
        <v>2430.486083984375</v>
      </c>
      <c r="CG84" s="225">
        <v>1840.36962890625</v>
      </c>
      <c r="CH84" s="225">
        <v>2837.228759765625</v>
      </c>
      <c r="CI84" s="225">
        <v>2060.646484375</v>
      </c>
      <c r="CJ84" s="225">
        <v>2796.914794921875</v>
      </c>
      <c r="CK84" s="225">
        <v>1983.0206298828125</v>
      </c>
      <c r="CL84" s="225">
        <v>2821.11572265625</v>
      </c>
      <c r="CM84" s="225">
        <v>1776.672607421875</v>
      </c>
      <c r="CN84" s="225">
        <v>2593.1513671875</v>
      </c>
      <c r="CO84" s="225">
        <v>2652.912109375</v>
      </c>
      <c r="CP84" s="225">
        <v>2394.151611328125</v>
      </c>
      <c r="CQ84" s="225">
        <v>1806.1937255859375</v>
      </c>
      <c r="CR84" s="225">
        <v>2431.2724609375</v>
      </c>
      <c r="CS84" s="225">
        <v>1934.6446533203125</v>
      </c>
      <c r="CT84" s="225">
        <v>2838.224609375</v>
      </c>
      <c r="CU84" s="225">
        <v>2050.189697265625</v>
      </c>
      <c r="CV84" s="225">
        <v>2793.369384765625</v>
      </c>
      <c r="CW84" s="225">
        <v>1978.712646484375</v>
      </c>
      <c r="CX84" s="225">
        <v>2819.228515625</v>
      </c>
      <c r="CY84" s="225">
        <v>1780.083984375</v>
      </c>
      <c r="CZ84" s="225">
        <v>2598.968994140625</v>
      </c>
      <c r="DA84" s="225">
        <v>2678.47509765625</v>
      </c>
      <c r="DB84" s="225">
        <v>2361.015869140625</v>
      </c>
      <c r="DC84" s="225">
        <v>1798.6181640625</v>
      </c>
      <c r="DD84" s="225">
        <v>2430.238525390625</v>
      </c>
      <c r="DE84" s="225">
        <v>1916.72021484375</v>
      </c>
      <c r="DF84" s="225">
        <v>2826.326171875</v>
      </c>
      <c r="DG84" s="225">
        <v>2046.1492919921875</v>
      </c>
      <c r="DH84" s="225">
        <v>2790.68701171875</v>
      </c>
      <c r="DI84" s="225">
        <v>1982.1092529296875</v>
      </c>
      <c r="DJ84" s="225">
        <v>2837.782470703125</v>
      </c>
      <c r="DK84" s="225">
        <v>1750.175537109375</v>
      </c>
      <c r="DL84" s="225">
        <v>2590.624755859375</v>
      </c>
      <c r="DM84" s="225">
        <v>2670.494384765625</v>
      </c>
      <c r="DN84" s="225">
        <v>2395.185302734375</v>
      </c>
      <c r="DO84" s="225">
        <v>1801.7080078125</v>
      </c>
      <c r="DP84" s="225">
        <v>2430.276123046875</v>
      </c>
      <c r="DQ84" s="225">
        <v>1883.072509765625</v>
      </c>
      <c r="DR84" s="225">
        <v>2821.729248046875</v>
      </c>
      <c r="DS84" s="225">
        <v>2040.3282470703125</v>
      </c>
      <c r="DT84" s="225">
        <v>2784.3876953125</v>
      </c>
      <c r="DU84" s="225">
        <v>1979.3837890625</v>
      </c>
      <c r="DV84" s="225">
        <v>2835.44287109375</v>
      </c>
      <c r="DW84" s="225">
        <v>1751.5029296875</v>
      </c>
      <c r="DX84" s="225">
        <v>2587.868408203125</v>
      </c>
      <c r="DY84" s="225">
        <v>2665.4296875</v>
      </c>
      <c r="DZ84" s="225">
        <v>2384.79296875</v>
      </c>
      <c r="EA84" s="225">
        <v>1798.0013427734375</v>
      </c>
      <c r="EB84" s="225">
        <v>2432.303466796875</v>
      </c>
      <c r="EC84" s="225">
        <v>1971.2218017578125</v>
      </c>
      <c r="ED84" s="225">
        <v>2816.410888671875</v>
      </c>
      <c r="EE84" s="225">
        <v>2042.9755859375</v>
      </c>
      <c r="EF84" s="225">
        <v>2781.480712890625</v>
      </c>
      <c r="EG84" s="225">
        <v>1969.7900390625</v>
      </c>
      <c r="EH84" s="225">
        <v>2847.519287109375</v>
      </c>
      <c r="EI84" s="225">
        <v>1749.8963623046875</v>
      </c>
      <c r="EJ84" s="225">
        <v>2591.90966796875</v>
      </c>
      <c r="EK84" s="225">
        <v>2639.380859375</v>
      </c>
      <c r="EL84" s="225">
        <v>2361.18359375</v>
      </c>
      <c r="EM84" s="225">
        <v>1790.6820068359375</v>
      </c>
      <c r="EN84" s="225">
        <v>2438.755126953125</v>
      </c>
      <c r="EO84" s="225">
        <v>1907.775146484375</v>
      </c>
      <c r="EP84" s="225">
        <v>2812.685546875</v>
      </c>
      <c r="EQ84" s="225">
        <v>2042.415283203125</v>
      </c>
      <c r="ER84" s="225">
        <v>2779.0771484375</v>
      </c>
      <c r="ES84" s="225">
        <v>1979.9991455078125</v>
      </c>
      <c r="ET84" s="225">
        <v>2856.992431640625</v>
      </c>
      <c r="EU84" s="225">
        <v>1749.7569580078125</v>
      </c>
      <c r="EV84" s="225">
        <v>2587.183349609375</v>
      </c>
      <c r="EW84" s="225">
        <v>2593.8671875</v>
      </c>
      <c r="EX84" s="225">
        <v>2372.42529296875</v>
      </c>
      <c r="EY84" s="225">
        <v>1789.447021484375</v>
      </c>
      <c r="EZ84" s="225">
        <v>2437.5830078125</v>
      </c>
      <c r="FA84" s="225">
        <v>1933.0714111328125</v>
      </c>
      <c r="FB84" s="225">
        <v>2810.423828125</v>
      </c>
      <c r="FC84" s="225">
        <v>2041.3502197265625</v>
      </c>
      <c r="FD84" s="225">
        <v>2772.6416015625</v>
      </c>
      <c r="FE84" s="225">
        <v>1969.42626953125</v>
      </c>
      <c r="FF84" s="225">
        <v>2867.188720703125</v>
      </c>
      <c r="FG84" s="225">
        <v>1740.0048828125</v>
      </c>
      <c r="FH84" s="225">
        <v>2593.57861328125</v>
      </c>
      <c r="FI84" s="225">
        <v>2594.18603515625</v>
      </c>
      <c r="FJ84" s="225">
        <v>2377.44091796875</v>
      </c>
      <c r="FK84" s="225">
        <v>1789.8343505859375</v>
      </c>
      <c r="FL84" s="225">
        <v>2442.062255859375</v>
      </c>
      <c r="FM84" s="225">
        <v>1955.9501953125</v>
      </c>
      <c r="FN84" s="225">
        <v>2805.672607421875</v>
      </c>
      <c r="FO84" s="225">
        <v>2042.0364990234375</v>
      </c>
      <c r="FP84" s="225">
        <v>2765.9384765625</v>
      </c>
      <c r="FQ84" s="225">
        <v>1958.698974609375</v>
      </c>
      <c r="FR84" s="225">
        <v>2882.45166015625</v>
      </c>
      <c r="FS84" s="225">
        <v>1750.67529296875</v>
      </c>
      <c r="FT84" s="225">
        <v>2600.296142578125</v>
      </c>
      <c r="FU84" s="225">
        <v>2554.62255859375</v>
      </c>
      <c r="FV84" s="225">
        <v>2332.80322265625</v>
      </c>
      <c r="FW84" s="225">
        <v>1780.9390869140625</v>
      </c>
      <c r="FX84" s="225">
        <v>2450.383544921875</v>
      </c>
      <c r="FY84" s="225">
        <v>1995.4964599609375</v>
      </c>
      <c r="FZ84" s="225">
        <v>2797.451904296875</v>
      </c>
      <c r="GA84" s="225">
        <v>2043.8592529296875</v>
      </c>
      <c r="GB84" s="225">
        <v>2560.16943359375</v>
      </c>
      <c r="GC84" s="225">
        <v>2549.04638671875</v>
      </c>
      <c r="GD84" s="225">
        <v>2516.780029296875</v>
      </c>
      <c r="GE84" s="225">
        <v>2512.54296875</v>
      </c>
      <c r="GF84" s="225">
        <v>2515.618896484375</v>
      </c>
      <c r="GG84" s="225">
        <v>2504.7021484375</v>
      </c>
      <c r="GH84" s="225">
        <v>2492.8154296875</v>
      </c>
      <c r="GI84" s="225">
        <v>2491.140625</v>
      </c>
      <c r="GJ84" s="225">
        <v>2475.4560546875</v>
      </c>
      <c r="GK84" s="225">
        <v>2462.64013671875</v>
      </c>
      <c r="GL84" s="225">
        <v>2786.502685546875</v>
      </c>
      <c r="GM84" s="225">
        <v>1976.709716796875</v>
      </c>
      <c r="GN84" s="225">
        <v>2841.728759765625</v>
      </c>
      <c r="GO84" s="225">
        <v>1760.10791015625</v>
      </c>
      <c r="GP84" s="225">
        <v>2594.289794921875</v>
      </c>
      <c r="GQ84" s="225">
        <v>2617.41064453125</v>
      </c>
      <c r="GR84" s="225">
        <v>2368.091796875</v>
      </c>
      <c r="GS84" s="225">
        <v>1794.9285888671875</v>
      </c>
      <c r="GT84" s="225">
        <v>2438.093994140625</v>
      </c>
      <c r="GU84" s="225">
        <v>1944.332763671875</v>
      </c>
      <c r="GV84" s="225">
        <v>2812.814697265625</v>
      </c>
      <c r="GW84" s="225">
        <v>2045.036376953125</v>
      </c>
      <c r="GX84" s="225">
        <v>2498.52587890625</v>
      </c>
      <c r="GY84" s="225">
        <v>2498.525634765625</v>
      </c>
    </row>
    <row r="85" spans="1:207" x14ac:dyDescent="0.25">
      <c r="A85" s="226">
        <v>45231</v>
      </c>
      <c r="B85" s="225">
        <v>11</v>
      </c>
      <c r="C85" s="225">
        <v>2023</v>
      </c>
      <c r="D85" s="225">
        <v>2835.9482421875</v>
      </c>
      <c r="E85" s="225">
        <v>2881.57568359375</v>
      </c>
      <c r="F85" s="225">
        <v>2951.332275390625</v>
      </c>
      <c r="G85" s="225">
        <v>3005.998779296875</v>
      </c>
      <c r="H85" s="225">
        <v>2915.051513671875</v>
      </c>
      <c r="I85" s="225">
        <v>2745.737548828125</v>
      </c>
      <c r="J85" s="225">
        <v>2841.6171875</v>
      </c>
      <c r="K85" s="225">
        <v>2881.9248046875</v>
      </c>
      <c r="L85" s="225">
        <v>2928.28369140625</v>
      </c>
      <c r="M85" s="225">
        <v>2975.384521484375</v>
      </c>
      <c r="N85" s="225">
        <v>2900.02490234375</v>
      </c>
      <c r="O85" s="225">
        <v>2749.685791015625</v>
      </c>
      <c r="P85" s="225">
        <v>2793.24658203125</v>
      </c>
      <c r="Q85" s="225">
        <v>2836.819091796875</v>
      </c>
      <c r="R85" s="225">
        <v>2910.00244140625</v>
      </c>
      <c r="S85" s="225">
        <v>2968.24560546875</v>
      </c>
      <c r="T85" s="225">
        <v>2881.66259765625</v>
      </c>
      <c r="U85" s="225">
        <v>2755.253662109375</v>
      </c>
      <c r="V85" s="225">
        <v>2777.102294921875</v>
      </c>
      <c r="W85" s="225">
        <v>2864.20361328125</v>
      </c>
      <c r="X85" s="225">
        <v>2900.144287109375</v>
      </c>
      <c r="Y85" s="225">
        <v>2961.919677734375</v>
      </c>
      <c r="Z85" s="225">
        <v>2878.23828125</v>
      </c>
      <c r="AA85" s="225">
        <v>2749.720947265625</v>
      </c>
      <c r="AB85" s="225">
        <v>2806.866455078125</v>
      </c>
      <c r="AC85" s="225">
        <v>2854.531005859375</v>
      </c>
      <c r="AD85" s="225">
        <v>2886.893310546875</v>
      </c>
      <c r="AE85" s="225">
        <v>2948.50146484375</v>
      </c>
      <c r="AF85" s="225">
        <v>2863.71337890625</v>
      </c>
      <c r="AG85" s="225">
        <v>2762.111328125</v>
      </c>
      <c r="AH85" s="225">
        <v>2784.576416015625</v>
      </c>
      <c r="AI85" s="225">
        <v>2851.861083984375</v>
      </c>
      <c r="AJ85" s="225">
        <v>2880.882080078125</v>
      </c>
      <c r="AK85" s="225">
        <v>2948.237060546875</v>
      </c>
      <c r="AL85" s="225">
        <v>2867.831298828125</v>
      </c>
      <c r="AM85" s="225">
        <v>2764.957275390625</v>
      </c>
      <c r="AN85" s="225">
        <v>2776.49609375</v>
      </c>
      <c r="AO85" s="225">
        <v>2837.631103515625</v>
      </c>
      <c r="AP85" s="225">
        <v>2871.6875</v>
      </c>
      <c r="AQ85" s="225">
        <v>2934.120849609375</v>
      </c>
      <c r="AR85" s="225">
        <v>2836.81494140625</v>
      </c>
      <c r="AS85" s="225">
        <v>2741.3818359375</v>
      </c>
      <c r="AT85" s="225">
        <v>2773.86279296875</v>
      </c>
      <c r="AU85" s="225">
        <v>2846.65625</v>
      </c>
      <c r="AV85" s="225">
        <v>2848.66552734375</v>
      </c>
      <c r="AW85" s="225">
        <v>2903.487060546875</v>
      </c>
      <c r="AX85" s="225">
        <v>2844.39208984375</v>
      </c>
      <c r="AY85" s="225">
        <v>2750.532470703125</v>
      </c>
      <c r="AZ85" s="225">
        <v>2759.727783203125</v>
      </c>
      <c r="BA85" s="225">
        <v>2828.583251953125</v>
      </c>
      <c r="BB85" s="225">
        <v>2831.060791015625</v>
      </c>
      <c r="BC85" s="225">
        <v>2877.946044921875</v>
      </c>
      <c r="BD85" s="225">
        <v>2837.51220703125</v>
      </c>
      <c r="BE85" s="225">
        <v>2735.839599609375</v>
      </c>
      <c r="BF85" s="225">
        <v>2745.937744140625</v>
      </c>
      <c r="BG85" s="225">
        <v>2822.350830078125</v>
      </c>
      <c r="BH85" s="225">
        <v>2822.6865234375</v>
      </c>
      <c r="BI85" s="225">
        <v>2920.735595703125</v>
      </c>
      <c r="BJ85" s="225">
        <v>2795.728759765625</v>
      </c>
      <c r="BK85" s="225">
        <v>2741.161376953125</v>
      </c>
      <c r="BL85" s="225">
        <v>3234.248779296875</v>
      </c>
      <c r="BM85" s="225">
        <v>2240.7880859375</v>
      </c>
      <c r="BN85" s="225">
        <v>3069.576904296875</v>
      </c>
      <c r="BO85" s="225">
        <v>1952.8646240234375</v>
      </c>
      <c r="BP85" s="225">
        <v>2928.14697265625</v>
      </c>
      <c r="BQ85" s="225">
        <v>3109.621337890625</v>
      </c>
      <c r="BR85" s="225">
        <v>2631.18701171875</v>
      </c>
      <c r="BS85" s="225">
        <v>2088.0546875</v>
      </c>
      <c r="BT85" s="225">
        <v>2732.950439453125</v>
      </c>
      <c r="BU85" s="225">
        <v>2086.894287109375</v>
      </c>
      <c r="BV85" s="225">
        <v>3167.135009765625</v>
      </c>
      <c r="BW85" s="225">
        <v>2299.16650390625</v>
      </c>
      <c r="BX85" s="225">
        <v>3228.921142578125</v>
      </c>
      <c r="BY85" s="225">
        <v>2227.575927734375</v>
      </c>
      <c r="BZ85" s="225">
        <v>3079.93408203125</v>
      </c>
      <c r="CA85" s="225">
        <v>1934.55078125</v>
      </c>
      <c r="CB85" s="225">
        <v>2915.894287109375</v>
      </c>
      <c r="CC85" s="225">
        <v>3110.558837890625</v>
      </c>
      <c r="CD85" s="225">
        <v>2638.917236328125</v>
      </c>
      <c r="CE85" s="225">
        <v>2081.4267578125</v>
      </c>
      <c r="CF85" s="225">
        <v>2745.646484375</v>
      </c>
      <c r="CG85" s="225">
        <v>1988.4700927734375</v>
      </c>
      <c r="CH85" s="225">
        <v>3167.949951171875</v>
      </c>
      <c r="CI85" s="225">
        <v>2299.205810546875</v>
      </c>
      <c r="CJ85" s="225">
        <v>3226.226806640625</v>
      </c>
      <c r="CK85" s="225">
        <v>2216.5859375</v>
      </c>
      <c r="CL85" s="225">
        <v>3108.1962890625</v>
      </c>
      <c r="CM85" s="225">
        <v>1906.211181640625</v>
      </c>
      <c r="CN85" s="225">
        <v>2917.302978515625</v>
      </c>
      <c r="CO85" s="225">
        <v>3072.5068359375</v>
      </c>
      <c r="CP85" s="225">
        <v>2643.581787109375</v>
      </c>
      <c r="CQ85" s="225">
        <v>2079.640380859375</v>
      </c>
      <c r="CR85" s="225">
        <v>2747.311279296875</v>
      </c>
      <c r="CS85" s="225">
        <v>2108.66552734375</v>
      </c>
      <c r="CT85" s="225">
        <v>3170.689697265625</v>
      </c>
      <c r="CU85" s="225">
        <v>2286.683349609375</v>
      </c>
      <c r="CV85" s="225">
        <v>3224.5556640625</v>
      </c>
      <c r="CW85" s="225">
        <v>2211.703369140625</v>
      </c>
      <c r="CX85" s="225">
        <v>3108.90771484375</v>
      </c>
      <c r="CY85" s="225">
        <v>1912.8619384765625</v>
      </c>
      <c r="CZ85" s="225">
        <v>2922.62353515625</v>
      </c>
      <c r="DA85" s="225">
        <v>3097.42236328125</v>
      </c>
      <c r="DB85" s="225">
        <v>2605.402587890625</v>
      </c>
      <c r="DC85" s="225">
        <v>2070.5927734375</v>
      </c>
      <c r="DD85" s="225">
        <v>2749.73046875</v>
      </c>
      <c r="DE85" s="225">
        <v>2087.314208984375</v>
      </c>
      <c r="DF85" s="225">
        <v>3162.990234375</v>
      </c>
      <c r="DG85" s="225">
        <v>2282.320556640625</v>
      </c>
      <c r="DH85" s="225">
        <v>3224.410400390625</v>
      </c>
      <c r="DI85" s="225">
        <v>2216.484619140625</v>
      </c>
      <c r="DJ85" s="225">
        <v>3128.221923828125</v>
      </c>
      <c r="DK85" s="225">
        <v>1878.11328125</v>
      </c>
      <c r="DL85" s="225">
        <v>2912.58349609375</v>
      </c>
      <c r="DM85" s="225">
        <v>3084.010009765625</v>
      </c>
      <c r="DN85" s="225">
        <v>2645.5478515625</v>
      </c>
      <c r="DO85" s="225">
        <v>2075.3623046875</v>
      </c>
      <c r="DP85" s="225">
        <v>2750.209228515625</v>
      </c>
      <c r="DQ85" s="225">
        <v>2050.311767578125</v>
      </c>
      <c r="DR85" s="225">
        <v>3160.576171875</v>
      </c>
      <c r="DS85" s="225">
        <v>2274.901611328125</v>
      </c>
      <c r="DT85" s="225">
        <v>3217.06591796875</v>
      </c>
      <c r="DU85" s="225">
        <v>2212.228271484375</v>
      </c>
      <c r="DV85" s="225">
        <v>3124.5341796875</v>
      </c>
      <c r="DW85" s="225">
        <v>1878.8438720703125</v>
      </c>
      <c r="DX85" s="225">
        <v>2911.44091796875</v>
      </c>
      <c r="DY85" s="225">
        <v>3079.350341796875</v>
      </c>
      <c r="DZ85" s="225">
        <v>2633.56982421875</v>
      </c>
      <c r="EA85" s="225">
        <v>2070.449951171875</v>
      </c>
      <c r="EB85" s="225">
        <v>2752.85302734375</v>
      </c>
      <c r="EC85" s="225">
        <v>2152.8779296875</v>
      </c>
      <c r="ED85" s="225">
        <v>3154.573486328125</v>
      </c>
      <c r="EE85" s="225">
        <v>2278.353271484375</v>
      </c>
      <c r="EF85" s="225">
        <v>3214.37158203125</v>
      </c>
      <c r="EG85" s="225">
        <v>2200.675537109375</v>
      </c>
      <c r="EH85" s="225">
        <v>3134.55859375</v>
      </c>
      <c r="EI85" s="225">
        <v>1877.649658203125</v>
      </c>
      <c r="EJ85" s="225">
        <v>2916.7138671875</v>
      </c>
      <c r="EK85" s="225">
        <v>3054.750732421875</v>
      </c>
      <c r="EL85" s="225">
        <v>2605.905029296875</v>
      </c>
      <c r="EM85" s="225">
        <v>2061.303955078125</v>
      </c>
      <c r="EN85" s="225">
        <v>2759.461669921875</v>
      </c>
      <c r="EO85" s="225">
        <v>2077.08642578125</v>
      </c>
      <c r="EP85" s="225">
        <v>3151.397705078125</v>
      </c>
      <c r="EQ85" s="225">
        <v>2277.8486328125</v>
      </c>
      <c r="ER85" s="225">
        <v>3214.99560546875</v>
      </c>
      <c r="ES85" s="225">
        <v>2213.71337890625</v>
      </c>
      <c r="ET85" s="225">
        <v>3145.859619140625</v>
      </c>
      <c r="EU85" s="225">
        <v>1874.2620849609375</v>
      </c>
      <c r="EV85" s="225">
        <v>2909.418212890625</v>
      </c>
      <c r="EW85" s="225">
        <v>3010.49951171875</v>
      </c>
      <c r="EX85" s="225">
        <v>2619.123779296875</v>
      </c>
      <c r="EY85" s="225">
        <v>2060.738037109375</v>
      </c>
      <c r="EZ85" s="225">
        <v>2760.8359375</v>
      </c>
      <c r="FA85" s="225">
        <v>2107.2705078125</v>
      </c>
      <c r="FB85" s="225">
        <v>3150.284912109375</v>
      </c>
      <c r="FC85" s="225">
        <v>2276.581787109375</v>
      </c>
      <c r="FD85" s="225">
        <v>3209.72509765625</v>
      </c>
      <c r="FE85" s="225">
        <v>2201.03515625</v>
      </c>
      <c r="FF85" s="225">
        <v>3157.0263671875</v>
      </c>
      <c r="FG85" s="225">
        <v>1861.36279296875</v>
      </c>
      <c r="FH85" s="225">
        <v>2917.11767578125</v>
      </c>
      <c r="FI85" s="225">
        <v>3008.930908203125</v>
      </c>
      <c r="FJ85" s="225">
        <v>2626.447509765625</v>
      </c>
      <c r="FK85" s="225">
        <v>2061.69580078125</v>
      </c>
      <c r="FL85" s="225">
        <v>2766.496337890625</v>
      </c>
      <c r="FM85" s="225">
        <v>2133.201904296875</v>
      </c>
      <c r="FN85" s="225">
        <v>3147.6123046875</v>
      </c>
      <c r="FO85" s="225">
        <v>2277.02685546875</v>
      </c>
      <c r="FP85" s="225">
        <v>3203.45703125</v>
      </c>
      <c r="FQ85" s="225">
        <v>2188.22021484375</v>
      </c>
      <c r="FR85" s="225">
        <v>3167.698486328125</v>
      </c>
      <c r="FS85" s="225">
        <v>1869.990966796875</v>
      </c>
      <c r="FT85" s="225">
        <v>2924.575927734375</v>
      </c>
      <c r="FU85" s="225">
        <v>2971.732421875</v>
      </c>
      <c r="FV85" s="225">
        <v>2574.132080078125</v>
      </c>
      <c r="FW85" s="225">
        <v>2050.813720703125</v>
      </c>
      <c r="FX85" s="225">
        <v>2775.682861328125</v>
      </c>
      <c r="FY85" s="225">
        <v>2184.227294921875</v>
      </c>
      <c r="FZ85" s="225">
        <v>3141.02001953125</v>
      </c>
      <c r="GA85" s="225">
        <v>2279.42236328125</v>
      </c>
      <c r="GB85" s="225">
        <v>2894.575439453125</v>
      </c>
      <c r="GC85" s="225">
        <v>2881.164306640625</v>
      </c>
      <c r="GD85" s="225">
        <v>2840.70849609375</v>
      </c>
      <c r="GE85" s="225">
        <v>2835.7919921875</v>
      </c>
      <c r="GF85" s="225">
        <v>2841.26806640625</v>
      </c>
      <c r="GG85" s="225">
        <v>2826.632568359375</v>
      </c>
      <c r="GH85" s="225">
        <v>2811.048583984375</v>
      </c>
      <c r="GI85" s="225">
        <v>2809.198974609375</v>
      </c>
      <c r="GJ85" s="225">
        <v>2790.5498046875</v>
      </c>
      <c r="GK85" s="225">
        <v>2772.6669921875</v>
      </c>
      <c r="GL85" s="225">
        <v>3219.04052734375</v>
      </c>
      <c r="GM85" s="225">
        <v>2209.215087890625</v>
      </c>
      <c r="GN85" s="225">
        <v>3129.958251953125</v>
      </c>
      <c r="GO85" s="225">
        <v>1886.1953125</v>
      </c>
      <c r="GP85" s="225">
        <v>2918.08154296875</v>
      </c>
      <c r="GQ85" s="225">
        <v>3033.823974609375</v>
      </c>
      <c r="GR85" s="225">
        <v>2614.42041015625</v>
      </c>
      <c r="GS85" s="225">
        <v>2066.88037109375</v>
      </c>
      <c r="GT85" s="225">
        <v>2759.46923828125</v>
      </c>
      <c r="GU85" s="225">
        <v>2120.3916015625</v>
      </c>
      <c r="GV85" s="225">
        <v>3152.260009765625</v>
      </c>
      <c r="GW85" s="225">
        <v>2280.7529296875</v>
      </c>
      <c r="GX85" s="225">
        <v>2818.407470703125</v>
      </c>
      <c r="GY85" s="225">
        <v>2818.4072265625</v>
      </c>
    </row>
    <row r="86" spans="1:207" x14ac:dyDescent="0.25">
      <c r="A86" s="226">
        <v>45261</v>
      </c>
      <c r="B86" s="225">
        <v>12</v>
      </c>
      <c r="C86" s="225">
        <v>2023</v>
      </c>
      <c r="D86" s="225">
        <v>3562.527587890625</v>
      </c>
      <c r="E86" s="225">
        <v>3618.37255859375</v>
      </c>
      <c r="F86" s="225">
        <v>3709.139892578125</v>
      </c>
      <c r="G86" s="225">
        <v>3864.22265625</v>
      </c>
      <c r="H86" s="225">
        <v>3669.388916015625</v>
      </c>
      <c r="I86" s="225">
        <v>3405.794189453125</v>
      </c>
      <c r="J86" s="225">
        <v>3570.41943359375</v>
      </c>
      <c r="K86" s="225">
        <v>3625.2451171875</v>
      </c>
      <c r="L86" s="225">
        <v>3675.394287109375</v>
      </c>
      <c r="M86" s="225">
        <v>3815.6025390625</v>
      </c>
      <c r="N86" s="225">
        <v>3646.30029296875</v>
      </c>
      <c r="O86" s="225">
        <v>3399.177001953125</v>
      </c>
      <c r="P86" s="225">
        <v>3494.85791015625</v>
      </c>
      <c r="Q86" s="225">
        <v>3557.498779296875</v>
      </c>
      <c r="R86" s="225">
        <v>3649.531005859375</v>
      </c>
      <c r="S86" s="225">
        <v>3826.1494140625</v>
      </c>
      <c r="T86" s="225">
        <v>3626.41748046875</v>
      </c>
      <c r="U86" s="225">
        <v>3416.104248046875</v>
      </c>
      <c r="V86" s="225">
        <v>3481.2451171875</v>
      </c>
      <c r="W86" s="225">
        <v>3589.409423828125</v>
      </c>
      <c r="X86" s="225">
        <v>3644.857421875</v>
      </c>
      <c r="Y86" s="225">
        <v>3797.52001953125</v>
      </c>
      <c r="Z86" s="225">
        <v>3631.01123046875</v>
      </c>
      <c r="AA86" s="225">
        <v>3418.0791015625</v>
      </c>
      <c r="AB86" s="225">
        <v>3518.21435546875</v>
      </c>
      <c r="AC86" s="225">
        <v>3584.95458984375</v>
      </c>
      <c r="AD86" s="225">
        <v>3625.9619140625</v>
      </c>
      <c r="AE86" s="225">
        <v>3800.11767578125</v>
      </c>
      <c r="AF86" s="225">
        <v>3607.56005859375</v>
      </c>
      <c r="AG86" s="225">
        <v>3442.73486328125</v>
      </c>
      <c r="AH86" s="225">
        <v>3479.490966796875</v>
      </c>
      <c r="AI86" s="225">
        <v>3580.480224609375</v>
      </c>
      <c r="AJ86" s="225">
        <v>3607.959716796875</v>
      </c>
      <c r="AK86" s="225">
        <v>3773.923828125</v>
      </c>
      <c r="AL86" s="225">
        <v>3620.330078125</v>
      </c>
      <c r="AM86" s="225">
        <v>3439.396728515625</v>
      </c>
      <c r="AN86" s="225">
        <v>3479.070556640625</v>
      </c>
      <c r="AO86" s="225">
        <v>3564.319580078125</v>
      </c>
      <c r="AP86" s="225">
        <v>3596.739013671875</v>
      </c>
      <c r="AQ86" s="225">
        <v>3779.580322265625</v>
      </c>
      <c r="AR86" s="225">
        <v>3579.843017578125</v>
      </c>
      <c r="AS86" s="225">
        <v>3400.52392578125</v>
      </c>
      <c r="AT86" s="225">
        <v>3473.64697265625</v>
      </c>
      <c r="AU86" s="225">
        <v>3571.97314453125</v>
      </c>
      <c r="AV86" s="225">
        <v>3563.020751953125</v>
      </c>
      <c r="AW86" s="225">
        <v>3717.49462890625</v>
      </c>
      <c r="AX86" s="225">
        <v>3588.14453125</v>
      </c>
      <c r="AY86" s="225">
        <v>3423.270751953125</v>
      </c>
      <c r="AZ86" s="225">
        <v>3452.0849609375</v>
      </c>
      <c r="BA86" s="225">
        <v>3543.218994140625</v>
      </c>
      <c r="BB86" s="225">
        <v>3545.8896484375</v>
      </c>
      <c r="BC86" s="225">
        <v>3683.00341796875</v>
      </c>
      <c r="BD86" s="225">
        <v>3579.4658203125</v>
      </c>
      <c r="BE86" s="225">
        <v>3398.685791015625</v>
      </c>
      <c r="BF86" s="225">
        <v>3434.727294921875</v>
      </c>
      <c r="BG86" s="225">
        <v>3538.7548828125</v>
      </c>
      <c r="BH86" s="225">
        <v>3529.44189453125</v>
      </c>
      <c r="BI86" s="225">
        <v>3747.65478515625</v>
      </c>
      <c r="BJ86" s="225">
        <v>3527.546142578125</v>
      </c>
      <c r="BK86" s="225">
        <v>3405.205810546875</v>
      </c>
      <c r="BL86" s="225">
        <v>4198.89404296875</v>
      </c>
      <c r="BM86" s="225">
        <v>2691.58984375</v>
      </c>
      <c r="BN86" s="225">
        <v>3590.337890625</v>
      </c>
      <c r="BO86" s="225">
        <v>2226.51025390625</v>
      </c>
      <c r="BP86" s="225">
        <v>3822.506591796875</v>
      </c>
      <c r="BQ86" s="225">
        <v>4135.578125</v>
      </c>
      <c r="BR86" s="225">
        <v>3489.947509765625</v>
      </c>
      <c r="BS86" s="225">
        <v>2421.77392578125</v>
      </c>
      <c r="BT86" s="225">
        <v>3286.012451171875</v>
      </c>
      <c r="BU86" s="225">
        <v>2222.87451171875</v>
      </c>
      <c r="BV86" s="225">
        <v>3851.322509765625</v>
      </c>
      <c r="BW86" s="225">
        <v>3066.94384765625</v>
      </c>
      <c r="BX86" s="225">
        <v>4189.74951171875</v>
      </c>
      <c r="BY86" s="225">
        <v>2676.285888671875</v>
      </c>
      <c r="BZ86" s="225">
        <v>3600.04833984375</v>
      </c>
      <c r="CA86" s="225">
        <v>2199.58544921875</v>
      </c>
      <c r="CB86" s="225">
        <v>3806.335693359375</v>
      </c>
      <c r="CC86" s="225">
        <v>4144.21337890625</v>
      </c>
      <c r="CD86" s="225">
        <v>3491.4306640625</v>
      </c>
      <c r="CE86" s="225">
        <v>2410.28662109375</v>
      </c>
      <c r="CF86" s="225">
        <v>3302.845947265625</v>
      </c>
      <c r="CG86" s="225">
        <v>2111.37353515625</v>
      </c>
      <c r="CH86" s="225">
        <v>3852.158935546875</v>
      </c>
      <c r="CI86" s="225">
        <v>3061.303955078125</v>
      </c>
      <c r="CJ86" s="225">
        <v>4184.99853515625</v>
      </c>
      <c r="CK86" s="225">
        <v>2662.80615234375</v>
      </c>
      <c r="CL86" s="225">
        <v>3636.13916015625</v>
      </c>
      <c r="CM86" s="225">
        <v>2167.28515625</v>
      </c>
      <c r="CN86" s="225">
        <v>3807.971923828125</v>
      </c>
      <c r="CO86" s="225">
        <v>4084.445068359375</v>
      </c>
      <c r="CP86" s="225">
        <v>3500.209228515625</v>
      </c>
      <c r="CQ86" s="225">
        <v>2406.25244140625</v>
      </c>
      <c r="CR86" s="225">
        <v>3301.8251953125</v>
      </c>
      <c r="CS86" s="225">
        <v>2245.082275390625</v>
      </c>
      <c r="CT86" s="225">
        <v>3855.431396484375</v>
      </c>
      <c r="CU86" s="225">
        <v>3038.825439453125</v>
      </c>
      <c r="CV86" s="225">
        <v>4182.59814453125</v>
      </c>
      <c r="CW86" s="225">
        <v>2658.964111328125</v>
      </c>
      <c r="CX86" s="225">
        <v>3635.142822265625</v>
      </c>
      <c r="CY86" s="225">
        <v>2174.550048828125</v>
      </c>
      <c r="CZ86" s="225">
        <v>3817.56982421875</v>
      </c>
      <c r="DA86" s="225">
        <v>4124.9384765625</v>
      </c>
      <c r="DB86" s="225">
        <v>3436.942626953125</v>
      </c>
      <c r="DC86" s="225">
        <v>2394.52392578125</v>
      </c>
      <c r="DD86" s="225">
        <v>3302.81640625</v>
      </c>
      <c r="DE86" s="225">
        <v>2221.053955078125</v>
      </c>
      <c r="DF86" s="225">
        <v>3848.066162109375</v>
      </c>
      <c r="DG86" s="225">
        <v>3025.77978515625</v>
      </c>
      <c r="DH86" s="225">
        <v>4182.42919921875</v>
      </c>
      <c r="DI86" s="225">
        <v>2663.564208984375</v>
      </c>
      <c r="DJ86" s="225">
        <v>3656.778076171875</v>
      </c>
      <c r="DK86" s="225">
        <v>2135.990234375</v>
      </c>
      <c r="DL86" s="225">
        <v>3805.09619140625</v>
      </c>
      <c r="DM86" s="225">
        <v>4105.845703125</v>
      </c>
      <c r="DN86" s="225">
        <v>3493.803466796875</v>
      </c>
      <c r="DO86" s="225">
        <v>2398.588623046875</v>
      </c>
      <c r="DP86" s="225">
        <v>3301.331787109375</v>
      </c>
      <c r="DQ86" s="225">
        <v>2180.46240234375</v>
      </c>
      <c r="DR86" s="225">
        <v>3841.744384765625</v>
      </c>
      <c r="DS86" s="225">
        <v>3020.412841796875</v>
      </c>
      <c r="DT86" s="225">
        <v>4171.22802734375</v>
      </c>
      <c r="DU86" s="225">
        <v>2658.179443359375</v>
      </c>
      <c r="DV86" s="225">
        <v>3654.97802734375</v>
      </c>
      <c r="DW86" s="225">
        <v>2134.94140625</v>
      </c>
      <c r="DX86" s="225">
        <v>3800.80615234375</v>
      </c>
      <c r="DY86" s="225">
        <v>4098.64453125</v>
      </c>
      <c r="DZ86" s="225">
        <v>3470.29296875</v>
      </c>
      <c r="EA86" s="225">
        <v>2393.10888671875</v>
      </c>
      <c r="EB86" s="225">
        <v>3305.600830078125</v>
      </c>
      <c r="EC86" s="225">
        <v>2294.3525390625</v>
      </c>
      <c r="ED86" s="225">
        <v>3833.0244140625</v>
      </c>
      <c r="EE86" s="225">
        <v>3017.8994140625</v>
      </c>
      <c r="EF86" s="225">
        <v>4167.0751953125</v>
      </c>
      <c r="EG86" s="225">
        <v>2644.928955078125</v>
      </c>
      <c r="EH86" s="225">
        <v>3669.5234375</v>
      </c>
      <c r="EI86" s="225">
        <v>2133.16357421875</v>
      </c>
      <c r="EJ86" s="225">
        <v>3803.9140625</v>
      </c>
      <c r="EK86" s="225">
        <v>4057.123046875</v>
      </c>
      <c r="EL86" s="225">
        <v>3431.85791015625</v>
      </c>
      <c r="EM86" s="225">
        <v>2382.084716796875</v>
      </c>
      <c r="EN86" s="225">
        <v>3317.473876953125</v>
      </c>
      <c r="EO86" s="225">
        <v>2209.57177734375</v>
      </c>
      <c r="EP86" s="225">
        <v>3832.150146484375</v>
      </c>
      <c r="EQ86" s="225">
        <v>3016.0302734375</v>
      </c>
      <c r="ER86" s="225">
        <v>4168.341796875</v>
      </c>
      <c r="ES86" s="225">
        <v>2660.330810546875</v>
      </c>
      <c r="ET86" s="225">
        <v>3684.397216796875</v>
      </c>
      <c r="EU86" s="225">
        <v>2132.179443359375</v>
      </c>
      <c r="EV86" s="225">
        <v>3801.849365234375</v>
      </c>
      <c r="EW86" s="225">
        <v>3984.157470703125</v>
      </c>
      <c r="EX86" s="225">
        <v>3446.600830078125</v>
      </c>
      <c r="EY86" s="225">
        <v>2380.40185546875</v>
      </c>
      <c r="EZ86" s="225">
        <v>3316.96044921875</v>
      </c>
      <c r="FA86" s="225">
        <v>2242.68310546875</v>
      </c>
      <c r="FB86" s="225">
        <v>3831.26708984375</v>
      </c>
      <c r="FC86" s="225">
        <v>3012.016357421875</v>
      </c>
      <c r="FD86" s="225">
        <v>4160.33935546875</v>
      </c>
      <c r="FE86" s="225">
        <v>2646.766845703125</v>
      </c>
      <c r="FF86" s="225">
        <v>3697.275634765625</v>
      </c>
      <c r="FG86" s="225">
        <v>2117.487060546875</v>
      </c>
      <c r="FH86" s="225">
        <v>3810.633544921875</v>
      </c>
      <c r="FI86" s="225">
        <v>3982.321044921875</v>
      </c>
      <c r="FJ86" s="225">
        <v>3452.542236328125</v>
      </c>
      <c r="FK86" s="225">
        <v>2380.702392578125</v>
      </c>
      <c r="FL86" s="225">
        <v>3324.6689453125</v>
      </c>
      <c r="FM86" s="225">
        <v>2270.859375</v>
      </c>
      <c r="FN86" s="225">
        <v>3824.340087890625</v>
      </c>
      <c r="FO86" s="225">
        <v>3009.708740234375</v>
      </c>
      <c r="FP86" s="225">
        <v>4150.080078125</v>
      </c>
      <c r="FQ86" s="225">
        <v>2631.21728515625</v>
      </c>
      <c r="FR86" s="225">
        <v>3716.972900390625</v>
      </c>
      <c r="FS86" s="225">
        <v>2126.67822265625</v>
      </c>
      <c r="FT86" s="225">
        <v>3820.216552734375</v>
      </c>
      <c r="FU86" s="225">
        <v>3921.06787109375</v>
      </c>
      <c r="FV86" s="225">
        <v>3380.14501953125</v>
      </c>
      <c r="FW86" s="225">
        <v>2368.49072265625</v>
      </c>
      <c r="FX86" s="225">
        <v>3340.142822265625</v>
      </c>
      <c r="FY86" s="225">
        <v>2328.4443359375</v>
      </c>
      <c r="FZ86" s="225">
        <v>3824.44970703125</v>
      </c>
      <c r="GA86" s="225">
        <v>3006.298095703125</v>
      </c>
      <c r="GB86" s="225">
        <v>3647.4814453125</v>
      </c>
      <c r="GC86" s="225">
        <v>3626.338623046875</v>
      </c>
      <c r="GD86" s="225">
        <v>3566.7275390625</v>
      </c>
      <c r="GE86" s="225">
        <v>3561.400146484375</v>
      </c>
      <c r="GF86" s="225">
        <v>3570.343994140625</v>
      </c>
      <c r="GG86" s="225">
        <v>3543.517578125</v>
      </c>
      <c r="GH86" s="225">
        <v>3528.144287109375</v>
      </c>
      <c r="GI86" s="225">
        <v>3522.833984375</v>
      </c>
      <c r="GJ86" s="225">
        <v>3493.599853515625</v>
      </c>
      <c r="GK86" s="225">
        <v>3470.551025390625</v>
      </c>
      <c r="GL86" s="225">
        <v>4174.39599609375</v>
      </c>
      <c r="GM86" s="225">
        <v>2655.292724609375</v>
      </c>
      <c r="GN86" s="225">
        <v>3663.97119140625</v>
      </c>
      <c r="GO86" s="225">
        <v>2145.02734375</v>
      </c>
      <c r="GP86" s="225">
        <v>3810.833984375</v>
      </c>
      <c r="GQ86" s="225">
        <v>4022.214111328125</v>
      </c>
      <c r="GR86" s="225">
        <v>3443.976318359375</v>
      </c>
      <c r="GS86" s="225">
        <v>2389.15771484375</v>
      </c>
      <c r="GT86" s="225">
        <v>3316.890625</v>
      </c>
      <c r="GU86" s="225">
        <v>2257.606201171875</v>
      </c>
      <c r="GV86" s="225">
        <v>3833.622314453125</v>
      </c>
      <c r="GW86" s="225">
        <v>3019.92529296875</v>
      </c>
      <c r="GX86" s="225">
        <v>3535.780029296875</v>
      </c>
      <c r="GY86" s="225">
        <v>3535.77978515625</v>
      </c>
    </row>
    <row r="87" spans="1:207" x14ac:dyDescent="0.25">
      <c r="A87" s="226">
        <v>45292</v>
      </c>
      <c r="B87" s="225">
        <v>1</v>
      </c>
      <c r="C87" s="225">
        <v>2024</v>
      </c>
      <c r="D87" s="225">
        <v>4246.06787109375</v>
      </c>
      <c r="E87" s="225">
        <v>4374.1552734375</v>
      </c>
      <c r="F87" s="225">
        <v>4508.1123046875</v>
      </c>
      <c r="G87" s="225">
        <v>4607.7666015625</v>
      </c>
      <c r="H87" s="225">
        <v>4464.65087890625</v>
      </c>
      <c r="I87" s="225">
        <v>4242.26513671875</v>
      </c>
      <c r="J87" s="225">
        <v>4262.56640625</v>
      </c>
      <c r="K87" s="225">
        <v>4378.43701171875</v>
      </c>
      <c r="L87" s="225">
        <v>4471.47998046875</v>
      </c>
      <c r="M87" s="225">
        <v>4553.58447265625</v>
      </c>
      <c r="N87" s="225">
        <v>4427.75537109375</v>
      </c>
      <c r="O87" s="225">
        <v>4203.56298828125</v>
      </c>
      <c r="P87" s="225">
        <v>4161.564453125</v>
      </c>
      <c r="Q87" s="225">
        <v>4304.38330078125</v>
      </c>
      <c r="R87" s="225">
        <v>4445.7470703125</v>
      </c>
      <c r="S87" s="225">
        <v>4580.251953125</v>
      </c>
      <c r="T87" s="225">
        <v>4417.951171875</v>
      </c>
      <c r="U87" s="225">
        <v>4240.595703125</v>
      </c>
      <c r="V87" s="225">
        <v>4163.3125</v>
      </c>
      <c r="W87" s="225">
        <v>4341.93798828125</v>
      </c>
      <c r="X87" s="225">
        <v>4447.38232421875</v>
      </c>
      <c r="Y87" s="225">
        <v>4535.34912109375</v>
      </c>
      <c r="Z87" s="225">
        <v>4434.68896484375</v>
      </c>
      <c r="AA87" s="225">
        <v>4262.40087890625</v>
      </c>
      <c r="AB87" s="225">
        <v>4201.55224609375</v>
      </c>
      <c r="AC87" s="225">
        <v>4337.81201171875</v>
      </c>
      <c r="AD87" s="225">
        <v>4420.23779296875</v>
      </c>
      <c r="AE87" s="225">
        <v>4556.787109375</v>
      </c>
      <c r="AF87" s="225">
        <v>4403.8603515625</v>
      </c>
      <c r="AG87" s="225">
        <v>4291.17041015625</v>
      </c>
      <c r="AH87" s="225">
        <v>4148.13623046875</v>
      </c>
      <c r="AI87" s="225">
        <v>4333.3955078125</v>
      </c>
      <c r="AJ87" s="225">
        <v>4392.66796875</v>
      </c>
      <c r="AK87" s="225">
        <v>4507.23876953125</v>
      </c>
      <c r="AL87" s="225">
        <v>4427.08544921875</v>
      </c>
      <c r="AM87" s="225">
        <v>4271.9482421875</v>
      </c>
      <c r="AN87" s="225">
        <v>4164.771484375</v>
      </c>
      <c r="AO87" s="225">
        <v>4317.38525390625</v>
      </c>
      <c r="AP87" s="225">
        <v>4382.78955078125</v>
      </c>
      <c r="AQ87" s="225">
        <v>4539.8388671875</v>
      </c>
      <c r="AR87" s="225">
        <v>4405.294921875</v>
      </c>
      <c r="AS87" s="225">
        <v>4224.103515625</v>
      </c>
      <c r="AT87" s="225">
        <v>4151.93701171875</v>
      </c>
      <c r="AU87" s="225">
        <v>4330.58154296875</v>
      </c>
      <c r="AV87" s="225">
        <v>4345.48046875</v>
      </c>
      <c r="AW87" s="225">
        <v>4453.216796875</v>
      </c>
      <c r="AX87" s="225">
        <v>4413.67431640625</v>
      </c>
      <c r="AY87" s="225">
        <v>4257.77001953125</v>
      </c>
      <c r="AZ87" s="225">
        <v>4129.07177734375</v>
      </c>
      <c r="BA87" s="225">
        <v>4292.5048828125</v>
      </c>
      <c r="BB87" s="225">
        <v>4343.60107421875</v>
      </c>
      <c r="BC87" s="225">
        <v>4418.546875</v>
      </c>
      <c r="BD87" s="225">
        <v>4403.3251953125</v>
      </c>
      <c r="BE87" s="225">
        <v>4223.92431640625</v>
      </c>
      <c r="BF87" s="225">
        <v>4118.326171875</v>
      </c>
      <c r="BG87" s="225">
        <v>4303.3349609375</v>
      </c>
      <c r="BH87" s="225">
        <v>4318.92578125</v>
      </c>
      <c r="BI87" s="225">
        <v>4490.9384765625</v>
      </c>
      <c r="BJ87" s="225">
        <v>4365.00439453125</v>
      </c>
      <c r="BK87" s="225">
        <v>4228.48779296875</v>
      </c>
      <c r="BL87" s="225">
        <v>5051.76220703125</v>
      </c>
      <c r="BM87" s="225">
        <v>3256.549560546875</v>
      </c>
      <c r="BN87" s="225">
        <v>4024.544189453125</v>
      </c>
      <c r="BO87" s="225">
        <v>2572.96484375</v>
      </c>
      <c r="BP87" s="225">
        <v>4680.47607421875</v>
      </c>
      <c r="BQ87" s="225">
        <v>4980.0546875</v>
      </c>
      <c r="BR87" s="225">
        <v>4418.45263671875</v>
      </c>
      <c r="BS87" s="225">
        <v>3036.2177734375</v>
      </c>
      <c r="BT87" s="225">
        <v>4065.99853515625</v>
      </c>
      <c r="BU87" s="225">
        <v>2245.851318359375</v>
      </c>
      <c r="BV87" s="225">
        <v>4606.78173828125</v>
      </c>
      <c r="BW87" s="225">
        <v>4429.63916015625</v>
      </c>
      <c r="BX87" s="225">
        <v>5043.80712890625</v>
      </c>
      <c r="BY87" s="225">
        <v>3235.192626953125</v>
      </c>
      <c r="BZ87" s="225">
        <v>4038.430419921875</v>
      </c>
      <c r="CA87" s="225">
        <v>2543.951171875</v>
      </c>
      <c r="CB87" s="225">
        <v>4667.7333984375</v>
      </c>
      <c r="CC87" s="225">
        <v>4987.17822265625</v>
      </c>
      <c r="CD87" s="225">
        <v>4427.5</v>
      </c>
      <c r="CE87" s="225">
        <v>3020.171875</v>
      </c>
      <c r="CF87" s="225">
        <v>4088.00048828125</v>
      </c>
      <c r="CG87" s="225">
        <v>2132.916015625</v>
      </c>
      <c r="CH87" s="225">
        <v>4607.873046875</v>
      </c>
      <c r="CI87" s="225">
        <v>4429.337890625</v>
      </c>
      <c r="CJ87" s="225">
        <v>5038.2275390625</v>
      </c>
      <c r="CK87" s="225">
        <v>3222.177734375</v>
      </c>
      <c r="CL87" s="225">
        <v>4076.8193359375</v>
      </c>
      <c r="CM87" s="225">
        <v>2486.34326171875</v>
      </c>
      <c r="CN87" s="225">
        <v>4668.0458984375</v>
      </c>
      <c r="CO87" s="225">
        <v>4914.86181640625</v>
      </c>
      <c r="CP87" s="225">
        <v>4434.7490234375</v>
      </c>
      <c r="CQ87" s="225">
        <v>3013.67236328125</v>
      </c>
      <c r="CR87" s="225">
        <v>4089.49560546875</v>
      </c>
      <c r="CS87" s="225">
        <v>2264.927978515625</v>
      </c>
      <c r="CT87" s="225">
        <v>4610.697265625</v>
      </c>
      <c r="CU87" s="225">
        <v>4390.970703125</v>
      </c>
      <c r="CV87" s="225">
        <v>5035.91552734375</v>
      </c>
      <c r="CW87" s="225">
        <v>3217.587158203125</v>
      </c>
      <c r="CX87" s="225">
        <v>4079.0068359375</v>
      </c>
      <c r="CY87" s="225">
        <v>2496.279296875</v>
      </c>
      <c r="CZ87" s="225">
        <v>4671.22412109375</v>
      </c>
      <c r="DA87" s="225">
        <v>4962.36279296875</v>
      </c>
      <c r="DB87" s="225">
        <v>4358.80029296875</v>
      </c>
      <c r="DC87" s="225">
        <v>2998.423828125</v>
      </c>
      <c r="DD87" s="225">
        <v>4094.186767578125</v>
      </c>
      <c r="DE87" s="225">
        <v>2240.591552734375</v>
      </c>
      <c r="DF87" s="225">
        <v>4598.06396484375</v>
      </c>
      <c r="DG87" s="225">
        <v>4378.9697265625</v>
      </c>
      <c r="DH87" s="225">
        <v>5033.111328125</v>
      </c>
      <c r="DI87" s="225">
        <v>3227.6455078125</v>
      </c>
      <c r="DJ87" s="225">
        <v>4103.3193359375</v>
      </c>
      <c r="DK87" s="225">
        <v>2444.414794921875</v>
      </c>
      <c r="DL87" s="225">
        <v>4660.0166015625</v>
      </c>
      <c r="DM87" s="225">
        <v>4940.59033203125</v>
      </c>
      <c r="DN87" s="225">
        <v>4422.86376953125</v>
      </c>
      <c r="DO87" s="225">
        <v>3002.1357421875</v>
      </c>
      <c r="DP87" s="225">
        <v>4097.193359375</v>
      </c>
      <c r="DQ87" s="225">
        <v>2199.234130859375</v>
      </c>
      <c r="DR87" s="225">
        <v>4589.35791015625</v>
      </c>
      <c r="DS87" s="225">
        <v>4357.7470703125</v>
      </c>
      <c r="DT87" s="225">
        <v>5027.6806640625</v>
      </c>
      <c r="DU87" s="225">
        <v>3221.374755859375</v>
      </c>
      <c r="DV87" s="225">
        <v>4098.1513671875</v>
      </c>
      <c r="DW87" s="225">
        <v>2441.090576171875</v>
      </c>
      <c r="DX87" s="225">
        <v>4662.60009765625</v>
      </c>
      <c r="DY87" s="225">
        <v>4932.27685546875</v>
      </c>
      <c r="DZ87" s="225">
        <v>4398.48193359375</v>
      </c>
      <c r="EA87" s="225">
        <v>2994.421875</v>
      </c>
      <c r="EB87" s="225">
        <v>4097.046875</v>
      </c>
      <c r="EC87" s="225">
        <v>2313.265869140625</v>
      </c>
      <c r="ED87" s="225">
        <v>4577.94287109375</v>
      </c>
      <c r="EE87" s="225">
        <v>4363.3466796875</v>
      </c>
      <c r="EF87" s="225">
        <v>5024.8720703125</v>
      </c>
      <c r="EG87" s="225">
        <v>3207.38720703125</v>
      </c>
      <c r="EH87" s="225">
        <v>4111.56201171875</v>
      </c>
      <c r="EI87" s="225">
        <v>2442.0693359375</v>
      </c>
      <c r="EJ87" s="225">
        <v>4668.14306640625</v>
      </c>
      <c r="EK87" s="225">
        <v>4883.8271484375</v>
      </c>
      <c r="EL87" s="225">
        <v>4344.62646484375</v>
      </c>
      <c r="EM87" s="225">
        <v>2979.9560546875</v>
      </c>
      <c r="EN87" s="225">
        <v>4110.54296875</v>
      </c>
      <c r="EO87" s="225">
        <v>2227.435546875</v>
      </c>
      <c r="EP87" s="225">
        <v>4575.541015625</v>
      </c>
      <c r="EQ87" s="225">
        <v>4362.8623046875</v>
      </c>
      <c r="ER87" s="225">
        <v>5022.72607421875</v>
      </c>
      <c r="ES87" s="225">
        <v>3225.106689453125</v>
      </c>
      <c r="ET87" s="225">
        <v>4127.294921875</v>
      </c>
      <c r="EU87" s="225">
        <v>2426.2578125</v>
      </c>
      <c r="EV87" s="225">
        <v>4658.36083984375</v>
      </c>
      <c r="EW87" s="225">
        <v>4799.1943359375</v>
      </c>
      <c r="EX87" s="225">
        <v>4364.232421875</v>
      </c>
      <c r="EY87" s="225">
        <v>2976.700927734375</v>
      </c>
      <c r="EZ87" s="225">
        <v>4112.48193359375</v>
      </c>
      <c r="FA87" s="225">
        <v>2261.069580078125</v>
      </c>
      <c r="FB87" s="225">
        <v>4573.71337890625</v>
      </c>
      <c r="FC87" s="225">
        <v>4357.4912109375</v>
      </c>
      <c r="FD87" s="225">
        <v>5015.72802734375</v>
      </c>
      <c r="FE87" s="225">
        <v>3210.265380859375</v>
      </c>
      <c r="FF87" s="225">
        <v>4139.60693359375</v>
      </c>
      <c r="FG87" s="225">
        <v>2406.474365234375</v>
      </c>
      <c r="FH87" s="225">
        <v>4663.107421875</v>
      </c>
      <c r="FI87" s="225">
        <v>4796.9033203125</v>
      </c>
      <c r="FJ87" s="225">
        <v>4368.23876953125</v>
      </c>
      <c r="FK87" s="225">
        <v>2975.19970703125</v>
      </c>
      <c r="FL87" s="225">
        <v>4122.2099609375</v>
      </c>
      <c r="FM87" s="225">
        <v>2289.058349609375</v>
      </c>
      <c r="FN87" s="225">
        <v>4564.6064453125</v>
      </c>
      <c r="FO87" s="225">
        <v>4349.080078125</v>
      </c>
      <c r="FP87" s="225">
        <v>5007.8349609375</v>
      </c>
      <c r="FQ87" s="225">
        <v>3188.91064453125</v>
      </c>
      <c r="FR87" s="225">
        <v>4156.71435546875</v>
      </c>
      <c r="FS87" s="225">
        <v>2402.507080078125</v>
      </c>
      <c r="FT87" s="225">
        <v>4668.83837890625</v>
      </c>
      <c r="FU87" s="225">
        <v>4725.28125</v>
      </c>
      <c r="FV87" s="225">
        <v>4275.970703125</v>
      </c>
      <c r="FW87" s="225">
        <v>2958.64990234375</v>
      </c>
      <c r="FX87" s="225">
        <v>4136.8076171875</v>
      </c>
      <c r="FY87" s="225">
        <v>2346.97705078125</v>
      </c>
      <c r="FZ87" s="225">
        <v>4559.01611328125</v>
      </c>
      <c r="GA87" s="225">
        <v>4350.78955078125</v>
      </c>
      <c r="GB87" s="225">
        <v>4392.4775390625</v>
      </c>
      <c r="GC87" s="225">
        <v>4369.22705078125</v>
      </c>
      <c r="GD87" s="225">
        <v>4297.5771484375</v>
      </c>
      <c r="GE87" s="225">
        <v>4298.83837890625</v>
      </c>
      <c r="GF87" s="225">
        <v>4306.4248046875</v>
      </c>
      <c r="GG87" s="225">
        <v>4272.654296875</v>
      </c>
      <c r="GH87" s="225">
        <v>4264.6279296875</v>
      </c>
      <c r="GI87" s="225">
        <v>4254.38330078125</v>
      </c>
      <c r="GJ87" s="225">
        <v>4218.06591796875</v>
      </c>
      <c r="GK87" s="225">
        <v>4197.8408203125</v>
      </c>
      <c r="GL87" s="225">
        <v>5029.12646484375</v>
      </c>
      <c r="GM87" s="225">
        <v>3216.773681640625</v>
      </c>
      <c r="GN87" s="225">
        <v>4105.55810546875</v>
      </c>
      <c r="GO87" s="225">
        <v>2448.94091796875</v>
      </c>
      <c r="GP87" s="225">
        <v>4666.02197265625</v>
      </c>
      <c r="GQ87" s="225">
        <v>4843.4033203125</v>
      </c>
      <c r="GR87" s="225">
        <v>4360.703125</v>
      </c>
      <c r="GS87" s="225">
        <v>2988.992919921875</v>
      </c>
      <c r="GT87" s="225">
        <v>4110.21484375</v>
      </c>
      <c r="GU87" s="225">
        <v>2276.41796875</v>
      </c>
      <c r="GV87" s="225">
        <v>4576.79833984375</v>
      </c>
      <c r="GW87" s="225">
        <v>4366.74462890625</v>
      </c>
      <c r="GX87" s="225">
        <v>4268.1279296875</v>
      </c>
      <c r="GY87" s="225">
        <v>4268.12744140625</v>
      </c>
    </row>
    <row r="88" spans="1:207" x14ac:dyDescent="0.25">
      <c r="A88" s="226">
        <v>45323</v>
      </c>
      <c r="B88" s="225">
        <v>2</v>
      </c>
      <c r="C88" s="225">
        <v>2024</v>
      </c>
      <c r="D88" s="225">
        <v>4861.70947265625</v>
      </c>
      <c r="E88" s="225">
        <v>4884.658203125</v>
      </c>
      <c r="F88" s="225">
        <v>5015.29443359375</v>
      </c>
      <c r="G88" s="225">
        <v>5092.98974609375</v>
      </c>
      <c r="H88" s="225">
        <v>5057.4619140625</v>
      </c>
      <c r="I88" s="225">
        <v>4725.79638671875</v>
      </c>
      <c r="J88" s="225">
        <v>4877.03662109375</v>
      </c>
      <c r="K88" s="225">
        <v>4889.93798828125</v>
      </c>
      <c r="L88" s="225">
        <v>4987.76806640625</v>
      </c>
      <c r="M88" s="225">
        <v>5041.634765625</v>
      </c>
      <c r="N88" s="225">
        <v>5015.46484375</v>
      </c>
      <c r="O88" s="225">
        <v>4678.51220703125</v>
      </c>
      <c r="P88" s="225">
        <v>4771.40087890625</v>
      </c>
      <c r="Q88" s="225">
        <v>4815.63623046875</v>
      </c>
      <c r="R88" s="225">
        <v>4971.2607421875</v>
      </c>
      <c r="S88" s="225">
        <v>5080.16845703125</v>
      </c>
      <c r="T88" s="225">
        <v>5014.70361328125</v>
      </c>
      <c r="U88" s="225">
        <v>4719.10986328125</v>
      </c>
      <c r="V88" s="225">
        <v>4790.77734375</v>
      </c>
      <c r="W88" s="225">
        <v>4852.07470703125</v>
      </c>
      <c r="X88" s="225">
        <v>4982.09765625</v>
      </c>
      <c r="Y88" s="225">
        <v>5028.25244140625</v>
      </c>
      <c r="Z88" s="225">
        <v>5037.4794921875</v>
      </c>
      <c r="AA88" s="225">
        <v>4750.1552734375</v>
      </c>
      <c r="AB88" s="225">
        <v>4815.1171875</v>
      </c>
      <c r="AC88" s="225">
        <v>4854.537109375</v>
      </c>
      <c r="AD88" s="225">
        <v>4950.06689453125</v>
      </c>
      <c r="AE88" s="225">
        <v>5059.72705078125</v>
      </c>
      <c r="AF88" s="225">
        <v>4996.8154296875</v>
      </c>
      <c r="AG88" s="225">
        <v>4783.9169921875</v>
      </c>
      <c r="AH88" s="225">
        <v>4758.6826171875</v>
      </c>
      <c r="AI88" s="225">
        <v>4845.8095703125</v>
      </c>
      <c r="AJ88" s="225">
        <v>4922.0146484375</v>
      </c>
      <c r="AK88" s="225">
        <v>5003.68115234375</v>
      </c>
      <c r="AL88" s="225">
        <v>5026.16845703125</v>
      </c>
      <c r="AM88" s="225">
        <v>4756.080078125</v>
      </c>
      <c r="AN88" s="225">
        <v>4796.56201171875</v>
      </c>
      <c r="AO88" s="225">
        <v>4832.396484375</v>
      </c>
      <c r="AP88" s="225">
        <v>4910.04248046875</v>
      </c>
      <c r="AQ88" s="225">
        <v>5050</v>
      </c>
      <c r="AR88" s="225">
        <v>5009.421875</v>
      </c>
      <c r="AS88" s="225">
        <v>4710.4248046875</v>
      </c>
      <c r="AT88" s="225">
        <v>4774.17529296875</v>
      </c>
      <c r="AU88" s="225">
        <v>4844.72021484375</v>
      </c>
      <c r="AV88" s="225">
        <v>4887.29443359375</v>
      </c>
      <c r="AW88" s="225">
        <v>4958.37548828125</v>
      </c>
      <c r="AX88" s="225">
        <v>5019.8662109375</v>
      </c>
      <c r="AY88" s="225">
        <v>4748.40625</v>
      </c>
      <c r="AZ88" s="225">
        <v>4740.87060546875</v>
      </c>
      <c r="BA88" s="225">
        <v>4805.7744140625</v>
      </c>
      <c r="BB88" s="225">
        <v>4898.5576171875</v>
      </c>
      <c r="BC88" s="225">
        <v>4925.14697265625</v>
      </c>
      <c r="BD88" s="225">
        <v>5005.98974609375</v>
      </c>
      <c r="BE88" s="225">
        <v>4712.23779296875</v>
      </c>
      <c r="BF88" s="225">
        <v>4728.64013671875</v>
      </c>
      <c r="BG88" s="225">
        <v>4816.2958984375</v>
      </c>
      <c r="BH88" s="225">
        <v>4866.24560546875</v>
      </c>
      <c r="BI88" s="225">
        <v>4996.90576171875</v>
      </c>
      <c r="BJ88" s="225">
        <v>4973.310546875</v>
      </c>
      <c r="BK88" s="225">
        <v>4717.431640625</v>
      </c>
      <c r="BL88" s="225">
        <v>5612.90185546875</v>
      </c>
      <c r="BM88" s="225">
        <v>3819.42626953125</v>
      </c>
      <c r="BN88" s="225">
        <v>4329.4052734375</v>
      </c>
      <c r="BO88" s="225">
        <v>3085.595703125</v>
      </c>
      <c r="BP88" s="225">
        <v>5157.40380859375</v>
      </c>
      <c r="BQ88" s="225">
        <v>5637.80078125</v>
      </c>
      <c r="BR88" s="225">
        <v>5286.20751953125</v>
      </c>
      <c r="BS88" s="225">
        <v>3767.78271484375</v>
      </c>
      <c r="BT88" s="225">
        <v>4420.06884765625</v>
      </c>
      <c r="BU88" s="225">
        <v>2490.2734375</v>
      </c>
      <c r="BV88" s="225">
        <v>5133.41943359375</v>
      </c>
      <c r="BW88" s="225">
        <v>5174.58642578125</v>
      </c>
      <c r="BX88" s="225">
        <v>5615.14453125</v>
      </c>
      <c r="BY88" s="225">
        <v>3798.9375</v>
      </c>
      <c r="BZ88" s="225">
        <v>4340.7080078125</v>
      </c>
      <c r="CA88" s="225">
        <v>3054.83984375</v>
      </c>
      <c r="CB88" s="225">
        <v>5148.189453125</v>
      </c>
      <c r="CC88" s="225">
        <v>5644.08837890625</v>
      </c>
      <c r="CD88" s="225">
        <v>5289.2177734375</v>
      </c>
      <c r="CE88" s="225">
        <v>3750.53076171875</v>
      </c>
      <c r="CF88" s="225">
        <v>4442.4521484375</v>
      </c>
      <c r="CG88" s="225">
        <v>2345.691162109375</v>
      </c>
      <c r="CH88" s="225">
        <v>5138.55419921875</v>
      </c>
      <c r="CI88" s="225">
        <v>5174.45654296875</v>
      </c>
      <c r="CJ88" s="225">
        <v>5618.3544921875</v>
      </c>
      <c r="CK88" s="225">
        <v>3782.93408203125</v>
      </c>
      <c r="CL88" s="225">
        <v>4376.19921875</v>
      </c>
      <c r="CM88" s="225">
        <v>2993.8447265625</v>
      </c>
      <c r="CN88" s="225">
        <v>5147.9697265625</v>
      </c>
      <c r="CO88" s="225">
        <v>5573.24365234375</v>
      </c>
      <c r="CP88" s="225">
        <v>5297.310546875</v>
      </c>
      <c r="CQ88" s="225">
        <v>3748.739501953125</v>
      </c>
      <c r="CR88" s="225">
        <v>4441.396484375</v>
      </c>
      <c r="CS88" s="225">
        <v>2518.388671875</v>
      </c>
      <c r="CT88" s="225">
        <v>5141.6669921875</v>
      </c>
      <c r="CU88" s="225">
        <v>5126.3974609375</v>
      </c>
      <c r="CV88" s="225">
        <v>5620.84912109375</v>
      </c>
      <c r="CW88" s="225">
        <v>3787.835205078125</v>
      </c>
      <c r="CX88" s="225">
        <v>4380.669921875</v>
      </c>
      <c r="CY88" s="225">
        <v>3004.056396484375</v>
      </c>
      <c r="CZ88" s="225">
        <v>5149.7939453125</v>
      </c>
      <c r="DA88" s="225">
        <v>5620.4990234375</v>
      </c>
      <c r="DB88" s="225">
        <v>5267.77001953125</v>
      </c>
      <c r="DC88" s="225">
        <v>3732.74169921875</v>
      </c>
      <c r="DD88" s="225">
        <v>4445.5302734375</v>
      </c>
      <c r="DE88" s="225">
        <v>2489.025634765625</v>
      </c>
      <c r="DF88" s="225">
        <v>5117.09619140625</v>
      </c>
      <c r="DG88" s="225">
        <v>5117.5087890625</v>
      </c>
      <c r="DH88" s="225">
        <v>5625.12841796875</v>
      </c>
      <c r="DI88" s="225">
        <v>3793.44921875</v>
      </c>
      <c r="DJ88" s="225">
        <v>4400.9619140625</v>
      </c>
      <c r="DK88" s="225">
        <v>2935.577880859375</v>
      </c>
      <c r="DL88" s="225">
        <v>5140.5029296875</v>
      </c>
      <c r="DM88" s="225">
        <v>5598.34130859375</v>
      </c>
      <c r="DN88" s="225">
        <v>5293.62841796875</v>
      </c>
      <c r="DO88" s="225">
        <v>3742.816650390625</v>
      </c>
      <c r="DP88" s="225">
        <v>4448.64111328125</v>
      </c>
      <c r="DQ88" s="225">
        <v>2418.4619140625</v>
      </c>
      <c r="DR88" s="225">
        <v>5103.93017578125</v>
      </c>
      <c r="DS88" s="225">
        <v>5092.43603515625</v>
      </c>
      <c r="DT88" s="225">
        <v>5619.33642578125</v>
      </c>
      <c r="DU88" s="225">
        <v>3788.841064453125</v>
      </c>
      <c r="DV88" s="225">
        <v>4397.73193359375</v>
      </c>
      <c r="DW88" s="225">
        <v>2932.30859375</v>
      </c>
      <c r="DX88" s="225">
        <v>5146.7783203125</v>
      </c>
      <c r="DY88" s="225">
        <v>5588.9189453125</v>
      </c>
      <c r="DZ88" s="225">
        <v>5287.70556640625</v>
      </c>
      <c r="EA88" s="225">
        <v>3731.9189453125</v>
      </c>
      <c r="EB88" s="225">
        <v>4445.9326171875</v>
      </c>
      <c r="EC88" s="225">
        <v>2583.2490234375</v>
      </c>
      <c r="ED88" s="225">
        <v>5089.9130859375</v>
      </c>
      <c r="EE88" s="225">
        <v>5092.77685546875</v>
      </c>
      <c r="EF88" s="225">
        <v>5617.833984375</v>
      </c>
      <c r="EG88" s="225">
        <v>3779.805908203125</v>
      </c>
      <c r="EH88" s="225">
        <v>4410.41796875</v>
      </c>
      <c r="EI88" s="225">
        <v>2926.6572265625</v>
      </c>
      <c r="EJ88" s="225">
        <v>5150.57958984375</v>
      </c>
      <c r="EK88" s="225">
        <v>5543.07421875</v>
      </c>
      <c r="EL88" s="225">
        <v>5266.06201171875</v>
      </c>
      <c r="EM88" s="225">
        <v>3714.058837890625</v>
      </c>
      <c r="EN88" s="225">
        <v>4462.98095703125</v>
      </c>
      <c r="EO88" s="225">
        <v>2458.39404296875</v>
      </c>
      <c r="EP88" s="225">
        <v>5084.5498046875</v>
      </c>
      <c r="EQ88" s="225">
        <v>5097.47509765625</v>
      </c>
      <c r="ER88" s="225">
        <v>5622.3564453125</v>
      </c>
      <c r="ES88" s="225">
        <v>3794.287109375</v>
      </c>
      <c r="ET88" s="225">
        <v>4427.228515625</v>
      </c>
      <c r="EU88" s="225">
        <v>2914.35205078125</v>
      </c>
      <c r="EV88" s="225">
        <v>5142.2802734375</v>
      </c>
      <c r="EW88" s="225">
        <v>5460.40576171875</v>
      </c>
      <c r="EX88" s="225">
        <v>5277.40625</v>
      </c>
      <c r="EY88" s="225">
        <v>3714.677490234375</v>
      </c>
      <c r="EZ88" s="225">
        <v>4463.34033203125</v>
      </c>
      <c r="FA88" s="225">
        <v>2521.886474609375</v>
      </c>
      <c r="FB88" s="225">
        <v>5080.8271484375</v>
      </c>
      <c r="FC88" s="225">
        <v>5086.875</v>
      </c>
      <c r="FD88" s="225">
        <v>5619.875</v>
      </c>
      <c r="FE88" s="225">
        <v>3784.986083984375</v>
      </c>
      <c r="FF88" s="225">
        <v>4438.4814453125</v>
      </c>
      <c r="FG88" s="225">
        <v>2884.002197265625</v>
      </c>
      <c r="FH88" s="225">
        <v>5145.89013671875</v>
      </c>
      <c r="FI88" s="225">
        <v>5459.12548828125</v>
      </c>
      <c r="FJ88" s="225">
        <v>5276.7294921875</v>
      </c>
      <c r="FK88" s="225">
        <v>3715.848876953125</v>
      </c>
      <c r="FL88" s="225">
        <v>4473.16455078125</v>
      </c>
      <c r="FM88" s="225">
        <v>2556.923828125</v>
      </c>
      <c r="FN88" s="225">
        <v>5066.6044921875</v>
      </c>
      <c r="FO88" s="225">
        <v>5064.74853515625</v>
      </c>
      <c r="FP88" s="225">
        <v>5616.00439453125</v>
      </c>
      <c r="FQ88" s="225">
        <v>3763.00927734375</v>
      </c>
      <c r="FR88" s="225">
        <v>4455.95849609375</v>
      </c>
      <c r="FS88" s="225">
        <v>2891.780029296875</v>
      </c>
      <c r="FT88" s="225">
        <v>5150.1884765625</v>
      </c>
      <c r="FU88" s="225">
        <v>5388.46044921875</v>
      </c>
      <c r="FV88" s="225">
        <v>5237.62646484375</v>
      </c>
      <c r="FW88" s="225">
        <v>3695.571533203125</v>
      </c>
      <c r="FX88" s="225">
        <v>4488.76416015625</v>
      </c>
      <c r="FY88" s="225">
        <v>2646.92529296875</v>
      </c>
      <c r="FZ88" s="225">
        <v>5046.96533203125</v>
      </c>
      <c r="GA88" s="225">
        <v>5063.43896484375</v>
      </c>
      <c r="GB88" s="225">
        <v>4935.41455078125</v>
      </c>
      <c r="GC88" s="225">
        <v>4916.62109375</v>
      </c>
      <c r="GD88" s="225">
        <v>4851.65673828125</v>
      </c>
      <c r="GE88" s="225">
        <v>4862.4130859375</v>
      </c>
      <c r="GF88" s="225">
        <v>4865.86865234375</v>
      </c>
      <c r="GG88" s="225">
        <v>4829.482421875</v>
      </c>
      <c r="GH88" s="225">
        <v>4834.10498046875</v>
      </c>
      <c r="GI88" s="225">
        <v>4822.55029296875</v>
      </c>
      <c r="GJ88" s="225">
        <v>4781.95458984375</v>
      </c>
      <c r="GK88" s="225">
        <v>4767.9052734375</v>
      </c>
      <c r="GL88" s="225">
        <v>5618.82470703125</v>
      </c>
      <c r="GM88" s="225">
        <v>3786.04833984375</v>
      </c>
      <c r="GN88" s="225">
        <v>4405.48583984375</v>
      </c>
      <c r="GO88" s="225">
        <v>2941.7119140625</v>
      </c>
      <c r="GP88" s="225">
        <v>5147.69970703125</v>
      </c>
      <c r="GQ88" s="225">
        <v>5503.7265625</v>
      </c>
      <c r="GR88" s="225">
        <v>5271.205078125</v>
      </c>
      <c r="GS88" s="225">
        <v>3725.56298828125</v>
      </c>
      <c r="GT88" s="225">
        <v>4461.833984375</v>
      </c>
      <c r="GU88" s="225">
        <v>2538.459228515625</v>
      </c>
      <c r="GV88" s="225">
        <v>5083.53857421875</v>
      </c>
      <c r="GW88" s="225">
        <v>5093.95556640625</v>
      </c>
      <c r="GX88" s="225">
        <v>4830.1689453125</v>
      </c>
      <c r="GY88" s="225">
        <v>4830.16845703125</v>
      </c>
    </row>
    <row r="89" spans="1:207" x14ac:dyDescent="0.25">
      <c r="A89" s="226">
        <v>45352</v>
      </c>
      <c r="B89" s="225">
        <v>3</v>
      </c>
      <c r="C89" s="225">
        <v>2024</v>
      </c>
      <c r="D89" s="225">
        <v>5424.7265625</v>
      </c>
      <c r="E89" s="225">
        <v>5419.986328125</v>
      </c>
      <c r="F89" s="225">
        <v>5436.42431640625</v>
      </c>
      <c r="G89" s="225">
        <v>5596.50732421875</v>
      </c>
      <c r="H89" s="225">
        <v>5526.20703125</v>
      </c>
      <c r="I89" s="225">
        <v>5206.93212890625</v>
      </c>
      <c r="J89" s="225">
        <v>5436.4619140625</v>
      </c>
      <c r="K89" s="225">
        <v>5435.34375</v>
      </c>
      <c r="L89" s="225">
        <v>5411.8095703125</v>
      </c>
      <c r="M89" s="225">
        <v>5546.609375</v>
      </c>
      <c r="N89" s="225">
        <v>5486.10302734375</v>
      </c>
      <c r="O89" s="225">
        <v>5172.47509765625</v>
      </c>
      <c r="P89" s="225">
        <v>5335.451171875</v>
      </c>
      <c r="Q89" s="225">
        <v>5359.60498046875</v>
      </c>
      <c r="R89" s="225">
        <v>5398.79296875</v>
      </c>
      <c r="S89" s="225">
        <v>5647.28662109375</v>
      </c>
      <c r="T89" s="225">
        <v>5487.009765625</v>
      </c>
      <c r="U89" s="225">
        <v>5204.40087890625</v>
      </c>
      <c r="V89" s="225">
        <v>5342.58203125</v>
      </c>
      <c r="W89" s="225">
        <v>5395.35595703125</v>
      </c>
      <c r="X89" s="225">
        <v>5421.6640625</v>
      </c>
      <c r="Y89" s="225">
        <v>5541.419921875</v>
      </c>
      <c r="Z89" s="225">
        <v>5509.96728515625</v>
      </c>
      <c r="AA89" s="225">
        <v>5238.7978515625</v>
      </c>
      <c r="AB89" s="225">
        <v>5366.46240234375</v>
      </c>
      <c r="AC89" s="225">
        <v>5404.888671875</v>
      </c>
      <c r="AD89" s="225">
        <v>5397.92236328125</v>
      </c>
      <c r="AE89" s="225">
        <v>5638.36328125</v>
      </c>
      <c r="AF89" s="225">
        <v>5472.39404296875</v>
      </c>
      <c r="AG89" s="225">
        <v>5279.59423828125</v>
      </c>
      <c r="AH89" s="225">
        <v>5325.92236328125</v>
      </c>
      <c r="AI89" s="225">
        <v>5392.65283203125</v>
      </c>
      <c r="AJ89" s="225">
        <v>5365.73828125</v>
      </c>
      <c r="AK89" s="225">
        <v>5528.875</v>
      </c>
      <c r="AL89" s="225">
        <v>5498.30322265625</v>
      </c>
      <c r="AM89" s="225">
        <v>5240.65576171875</v>
      </c>
      <c r="AN89" s="225">
        <v>5350.65625</v>
      </c>
      <c r="AO89" s="225">
        <v>5387.77978515625</v>
      </c>
      <c r="AP89" s="225">
        <v>5349.89794921875</v>
      </c>
      <c r="AQ89" s="225">
        <v>5631.30908203125</v>
      </c>
      <c r="AR89" s="225">
        <v>5476.5517578125</v>
      </c>
      <c r="AS89" s="225">
        <v>5200.357421875</v>
      </c>
      <c r="AT89" s="225">
        <v>5328.060546875</v>
      </c>
      <c r="AU89" s="225">
        <v>5387.73046875</v>
      </c>
      <c r="AV89" s="225">
        <v>5334.19580078125</v>
      </c>
      <c r="AW89" s="225">
        <v>5510.6474609375</v>
      </c>
      <c r="AX89" s="225">
        <v>5484.61474609375</v>
      </c>
      <c r="AY89" s="225">
        <v>5248.17626953125</v>
      </c>
      <c r="AZ89" s="225">
        <v>5293.4599609375</v>
      </c>
      <c r="BA89" s="225">
        <v>5356.48681640625</v>
      </c>
      <c r="BB89" s="225">
        <v>5333.87060546875</v>
      </c>
      <c r="BC89" s="225">
        <v>5491.56689453125</v>
      </c>
      <c r="BD89" s="225">
        <v>5467.2451171875</v>
      </c>
      <c r="BE89" s="225">
        <v>5202.390625</v>
      </c>
      <c r="BF89" s="225">
        <v>5260.40087890625</v>
      </c>
      <c r="BG89" s="225">
        <v>5351.2666015625</v>
      </c>
      <c r="BH89" s="225">
        <v>5292.8779296875</v>
      </c>
      <c r="BI89" s="225">
        <v>5574.67333984375</v>
      </c>
      <c r="BJ89" s="225">
        <v>5431.4443359375</v>
      </c>
      <c r="BK89" s="225">
        <v>5193.37255859375</v>
      </c>
      <c r="BL89" s="225">
        <v>6168.296875</v>
      </c>
      <c r="BM89" s="225">
        <v>4283.26806640625</v>
      </c>
      <c r="BN89" s="225">
        <v>4747.88427734375</v>
      </c>
      <c r="BO89" s="225">
        <v>3473.3134765625</v>
      </c>
      <c r="BP89" s="225">
        <v>5408.08203125</v>
      </c>
      <c r="BQ89" s="225">
        <v>6308.53515625</v>
      </c>
      <c r="BR89" s="225">
        <v>6027.6220703125</v>
      </c>
      <c r="BS89" s="225">
        <v>4352.92578125</v>
      </c>
      <c r="BT89" s="225">
        <v>4787.0888671875</v>
      </c>
      <c r="BU89" s="225">
        <v>3798.382080078125</v>
      </c>
      <c r="BV89" s="225">
        <v>5557.77734375</v>
      </c>
      <c r="BW89" s="225">
        <v>5662.19482421875</v>
      </c>
      <c r="BX89" s="225">
        <v>6180.37109375</v>
      </c>
      <c r="BY89" s="225">
        <v>4263.69140625</v>
      </c>
      <c r="BZ89" s="225">
        <v>4773.4228515625</v>
      </c>
      <c r="CA89" s="225">
        <v>3435.446533203125</v>
      </c>
      <c r="CB89" s="225">
        <v>5403.958984375</v>
      </c>
      <c r="CC89" s="225">
        <v>6323.703125</v>
      </c>
      <c r="CD89" s="225">
        <v>5995.96533203125</v>
      </c>
      <c r="CE89" s="225">
        <v>4335.953125</v>
      </c>
      <c r="CF89" s="225">
        <v>4813.08056640625</v>
      </c>
      <c r="CG89" s="225">
        <v>3572.263671875</v>
      </c>
      <c r="CH89" s="225">
        <v>5562.515625</v>
      </c>
      <c r="CI89" s="225">
        <v>5658.4033203125</v>
      </c>
      <c r="CJ89" s="225">
        <v>6191.95556640625</v>
      </c>
      <c r="CK89" s="225">
        <v>4252.4931640625</v>
      </c>
      <c r="CL89" s="225">
        <v>4827.42919921875</v>
      </c>
      <c r="CM89" s="225">
        <v>3376.416015625</v>
      </c>
      <c r="CN89" s="225">
        <v>5403.77392578125</v>
      </c>
      <c r="CO89" s="225">
        <v>6248.73779296875</v>
      </c>
      <c r="CP89" s="225">
        <v>6019.47509765625</v>
      </c>
      <c r="CQ89" s="225">
        <v>4339.58837890625</v>
      </c>
      <c r="CR89" s="225">
        <v>4812.56103515625</v>
      </c>
      <c r="CS89" s="225">
        <v>3799.74951171875</v>
      </c>
      <c r="CT89" s="225">
        <v>5563.41796875</v>
      </c>
      <c r="CU89" s="225">
        <v>5612.48388671875</v>
      </c>
      <c r="CV89" s="225">
        <v>6200.5849609375</v>
      </c>
      <c r="CW89" s="225">
        <v>4252.876953125</v>
      </c>
      <c r="CX89" s="225">
        <v>4839.12255859375</v>
      </c>
      <c r="CY89" s="225">
        <v>3384.618896484375</v>
      </c>
      <c r="CZ89" s="225">
        <v>5406.30615234375</v>
      </c>
      <c r="DA89" s="225">
        <v>6299.6455078125</v>
      </c>
      <c r="DB89" s="225">
        <v>5942.6650390625</v>
      </c>
      <c r="DC89" s="225">
        <v>4322.3525390625</v>
      </c>
      <c r="DD89" s="225">
        <v>4822.240234375</v>
      </c>
      <c r="DE89" s="225">
        <v>3757.722412109375</v>
      </c>
      <c r="DF89" s="225">
        <v>5536.6669921875</v>
      </c>
      <c r="DG89" s="225">
        <v>5604.94287109375</v>
      </c>
      <c r="DH89" s="225">
        <v>6210.98779296875</v>
      </c>
      <c r="DI89" s="225">
        <v>4261.470703125</v>
      </c>
      <c r="DJ89" s="225">
        <v>4868.49365234375</v>
      </c>
      <c r="DK89" s="225">
        <v>3322.970703125</v>
      </c>
      <c r="DL89" s="225">
        <v>5401.0009765625</v>
      </c>
      <c r="DM89" s="225">
        <v>6283.16455078125</v>
      </c>
      <c r="DN89" s="225">
        <v>5995.84375</v>
      </c>
      <c r="DO89" s="225">
        <v>4340.6298828125</v>
      </c>
      <c r="DP89" s="225">
        <v>4827.6171875</v>
      </c>
      <c r="DQ89" s="225">
        <v>3675.62890625</v>
      </c>
      <c r="DR89" s="225">
        <v>5524.29248046875</v>
      </c>
      <c r="DS89" s="225">
        <v>5583.64599609375</v>
      </c>
      <c r="DT89" s="225">
        <v>6207.22998046875</v>
      </c>
      <c r="DU89" s="225">
        <v>4255.001953125</v>
      </c>
      <c r="DV89" s="225">
        <v>4868.05517578125</v>
      </c>
      <c r="DW89" s="225">
        <v>3316.761962890625</v>
      </c>
      <c r="DX89" s="225">
        <v>5405.36083984375</v>
      </c>
      <c r="DY89" s="225">
        <v>6269.9990234375</v>
      </c>
      <c r="DZ89" s="225">
        <v>5962.19873046875</v>
      </c>
      <c r="EA89" s="225">
        <v>4324.1904296875</v>
      </c>
      <c r="EB89" s="225">
        <v>4822.54248046875</v>
      </c>
      <c r="EC89" s="225">
        <v>3894.31494140625</v>
      </c>
      <c r="ED89" s="225">
        <v>5511.51513671875</v>
      </c>
      <c r="EE89" s="225">
        <v>5579.8291015625</v>
      </c>
      <c r="EF89" s="225">
        <v>6207.841796875</v>
      </c>
      <c r="EG89" s="225">
        <v>4244.12158203125</v>
      </c>
      <c r="EH89" s="225">
        <v>4890.88916015625</v>
      </c>
      <c r="EI89" s="225">
        <v>3311.3740234375</v>
      </c>
      <c r="EJ89" s="225">
        <v>5404.98095703125</v>
      </c>
      <c r="EK89" s="225">
        <v>6222.18798828125</v>
      </c>
      <c r="EL89" s="225">
        <v>5941.01416015625</v>
      </c>
      <c r="EM89" s="225">
        <v>4301.439453125</v>
      </c>
      <c r="EN89" s="225">
        <v>4839.7607421875</v>
      </c>
      <c r="EO89" s="225">
        <v>3737.875732421875</v>
      </c>
      <c r="EP89" s="225">
        <v>5504.68994140625</v>
      </c>
      <c r="EQ89" s="225">
        <v>5584.22607421875</v>
      </c>
      <c r="ER89" s="225">
        <v>6218.83251953125</v>
      </c>
      <c r="ES89" s="225">
        <v>4260.5009765625</v>
      </c>
      <c r="ET89" s="225">
        <v>4916.14404296875</v>
      </c>
      <c r="EU89" s="225">
        <v>3302.375732421875</v>
      </c>
      <c r="EV89" s="225">
        <v>5403.96826171875</v>
      </c>
      <c r="EW89" s="225">
        <v>6131.9619140625</v>
      </c>
      <c r="EX89" s="225">
        <v>5947.91064453125</v>
      </c>
      <c r="EY89" s="225">
        <v>4306.8349609375</v>
      </c>
      <c r="EZ89" s="225">
        <v>4843.97412109375</v>
      </c>
      <c r="FA89" s="225">
        <v>3801.473876953125</v>
      </c>
      <c r="FB89" s="225">
        <v>5500.43408203125</v>
      </c>
      <c r="FC89" s="225">
        <v>5575.92626953125</v>
      </c>
      <c r="FD89" s="225">
        <v>6221.37451171875</v>
      </c>
      <c r="FE89" s="225">
        <v>4248.5869140625</v>
      </c>
      <c r="FF89" s="225">
        <v>4939.06982421875</v>
      </c>
      <c r="FG89" s="225">
        <v>3274.735595703125</v>
      </c>
      <c r="FH89" s="225">
        <v>5402.97314453125</v>
      </c>
      <c r="FI89" s="225">
        <v>6135.328125</v>
      </c>
      <c r="FJ89" s="225">
        <v>5945.57958984375</v>
      </c>
      <c r="FK89" s="225">
        <v>4310.03662109375</v>
      </c>
      <c r="FL89" s="225">
        <v>4854.94775390625</v>
      </c>
      <c r="FM89" s="225">
        <v>3850.36328125</v>
      </c>
      <c r="FN89" s="225">
        <v>5487.6025390625</v>
      </c>
      <c r="FO89" s="225">
        <v>5550.9658203125</v>
      </c>
      <c r="FP89" s="225">
        <v>6222.61865234375</v>
      </c>
      <c r="FQ89" s="225">
        <v>4228.44677734375</v>
      </c>
      <c r="FR89" s="225">
        <v>4964.8037109375</v>
      </c>
      <c r="FS89" s="225">
        <v>3278.4697265625</v>
      </c>
      <c r="FT89" s="225">
        <v>5404.58935546875</v>
      </c>
      <c r="FU89" s="225">
        <v>6056.03515625</v>
      </c>
      <c r="FV89" s="225">
        <v>5890.81640625</v>
      </c>
      <c r="FW89" s="225">
        <v>4281.68115234375</v>
      </c>
      <c r="FX89" s="225">
        <v>4869.75</v>
      </c>
      <c r="FY89" s="225">
        <v>3955.73095703125</v>
      </c>
      <c r="FZ89" s="225">
        <v>5459.869140625</v>
      </c>
      <c r="GA89" s="225">
        <v>5545.810546875</v>
      </c>
      <c r="GB89" s="225">
        <v>5449.220703125</v>
      </c>
      <c r="GC89" s="225">
        <v>5436.10205078125</v>
      </c>
      <c r="GD89" s="225">
        <v>5381.5732421875</v>
      </c>
      <c r="GE89" s="225">
        <v>5388.8544921875</v>
      </c>
      <c r="GF89" s="225">
        <v>5401.80517578125</v>
      </c>
      <c r="GG89" s="225">
        <v>5366.80224609375</v>
      </c>
      <c r="GH89" s="225">
        <v>5371.30419921875</v>
      </c>
      <c r="GI89" s="225">
        <v>5358.755859375</v>
      </c>
      <c r="GJ89" s="225">
        <v>5321.49267578125</v>
      </c>
      <c r="GK89" s="225">
        <v>5290.23828125</v>
      </c>
      <c r="GL89" s="225">
        <v>6204.271484375</v>
      </c>
      <c r="GM89" s="225">
        <v>4251.64111328125</v>
      </c>
      <c r="GN89" s="225">
        <v>4880.16015625</v>
      </c>
      <c r="GO89" s="225">
        <v>3327.66259765625</v>
      </c>
      <c r="GP89" s="225">
        <v>5404.3193359375</v>
      </c>
      <c r="GQ89" s="225">
        <v>6178.84375</v>
      </c>
      <c r="GR89" s="225">
        <v>5949.1611328125</v>
      </c>
      <c r="GS89" s="225">
        <v>4315.9404296875</v>
      </c>
      <c r="GT89" s="225">
        <v>4839.697265625</v>
      </c>
      <c r="GU89" s="225">
        <v>3827.0712890625</v>
      </c>
      <c r="GV89" s="225">
        <v>5502.548828125</v>
      </c>
      <c r="GW89" s="225">
        <v>5580.20556640625</v>
      </c>
      <c r="GX89" s="225">
        <v>5360.8857421875</v>
      </c>
      <c r="GY89" s="225">
        <v>5360.88525390625</v>
      </c>
    </row>
    <row r="90" spans="1:207" x14ac:dyDescent="0.25">
      <c r="A90" s="226">
        <v>45383</v>
      </c>
      <c r="B90" s="225">
        <v>4</v>
      </c>
      <c r="C90" s="225">
        <v>2024</v>
      </c>
      <c r="D90" s="225">
        <v>5911.30712890625</v>
      </c>
      <c r="E90" s="225">
        <v>5880.064453125</v>
      </c>
      <c r="F90" s="225">
        <v>5930.92822265625</v>
      </c>
      <c r="G90" s="225">
        <v>5942.53466796875</v>
      </c>
      <c r="H90" s="225">
        <v>5960.25341796875</v>
      </c>
      <c r="I90" s="225">
        <v>5678.03076171875</v>
      </c>
      <c r="J90" s="225">
        <v>5906.96826171875</v>
      </c>
      <c r="K90" s="225">
        <v>5909.748046875</v>
      </c>
      <c r="L90" s="225">
        <v>5908.56005859375</v>
      </c>
      <c r="M90" s="225">
        <v>5895.298828125</v>
      </c>
      <c r="N90" s="225">
        <v>5929.77392578125</v>
      </c>
      <c r="O90" s="225">
        <v>5629.9736328125</v>
      </c>
      <c r="P90" s="225">
        <v>5835.58154296875</v>
      </c>
      <c r="Q90" s="225">
        <v>5840.208984375</v>
      </c>
      <c r="R90" s="225">
        <v>5896.51220703125</v>
      </c>
      <c r="S90" s="225">
        <v>5993.49853515625</v>
      </c>
      <c r="T90" s="225">
        <v>5927.248046875</v>
      </c>
      <c r="U90" s="225">
        <v>5664.76318359375</v>
      </c>
      <c r="V90" s="225">
        <v>5808.70654296875</v>
      </c>
      <c r="W90" s="225">
        <v>5861.22021484375</v>
      </c>
      <c r="X90" s="225">
        <v>5920.82958984375</v>
      </c>
      <c r="Y90" s="225">
        <v>5892.9052734375</v>
      </c>
      <c r="Z90" s="225">
        <v>5958.88916015625</v>
      </c>
      <c r="AA90" s="225">
        <v>5698.58642578125</v>
      </c>
      <c r="AB90" s="225">
        <v>5855.0224609375</v>
      </c>
      <c r="AC90" s="225">
        <v>5886.83203125</v>
      </c>
      <c r="AD90" s="225">
        <v>5893.05908203125</v>
      </c>
      <c r="AE90" s="225">
        <v>5984.14453125</v>
      </c>
      <c r="AF90" s="225">
        <v>5915.19140625</v>
      </c>
      <c r="AG90" s="225">
        <v>5731.9560546875</v>
      </c>
      <c r="AH90" s="225">
        <v>5811.26806640625</v>
      </c>
      <c r="AI90" s="225">
        <v>5871.482421875</v>
      </c>
      <c r="AJ90" s="225">
        <v>5862.69384765625</v>
      </c>
      <c r="AK90" s="225">
        <v>5881.94287109375</v>
      </c>
      <c r="AL90" s="225">
        <v>5946.45068359375</v>
      </c>
      <c r="AM90" s="225">
        <v>5686.11376953125</v>
      </c>
      <c r="AN90" s="225">
        <v>5824.07177734375</v>
      </c>
      <c r="AO90" s="225">
        <v>5874.814453125</v>
      </c>
      <c r="AP90" s="225">
        <v>5845.21337890625</v>
      </c>
      <c r="AQ90" s="225">
        <v>5984.65087890625</v>
      </c>
      <c r="AR90" s="225">
        <v>5917.287109375</v>
      </c>
      <c r="AS90" s="225">
        <v>5650.05615234375</v>
      </c>
      <c r="AT90" s="225">
        <v>5814.81103515625</v>
      </c>
      <c r="AU90" s="225">
        <v>5861.0166015625</v>
      </c>
      <c r="AV90" s="225">
        <v>5830.49169921875</v>
      </c>
      <c r="AW90" s="225">
        <v>5866.02001953125</v>
      </c>
      <c r="AX90" s="225">
        <v>5923.03759765625</v>
      </c>
      <c r="AY90" s="225">
        <v>5694.685546875</v>
      </c>
      <c r="AZ90" s="225">
        <v>5780.89404296875</v>
      </c>
      <c r="BA90" s="225">
        <v>5839.5771484375</v>
      </c>
      <c r="BB90" s="225">
        <v>5830.65185546875</v>
      </c>
      <c r="BC90" s="225">
        <v>5849.4453125</v>
      </c>
      <c r="BD90" s="225">
        <v>5915.06884765625</v>
      </c>
      <c r="BE90" s="225">
        <v>5656.515625</v>
      </c>
      <c r="BF90" s="225">
        <v>5744.515625</v>
      </c>
      <c r="BG90" s="225">
        <v>5827.25732421875</v>
      </c>
      <c r="BH90" s="225">
        <v>5785.99755859375</v>
      </c>
      <c r="BI90" s="225">
        <v>5919.798828125</v>
      </c>
      <c r="BJ90" s="225">
        <v>5873.92822265625</v>
      </c>
      <c r="BK90" s="225">
        <v>5658.8662109375</v>
      </c>
      <c r="BL90" s="225">
        <v>6544.98095703125</v>
      </c>
      <c r="BM90" s="225">
        <v>4519.4599609375</v>
      </c>
      <c r="BN90" s="225">
        <v>5198.25244140625</v>
      </c>
      <c r="BO90" s="225">
        <v>4595.79296875</v>
      </c>
      <c r="BP90" s="225">
        <v>5751.14990234375</v>
      </c>
      <c r="BQ90" s="225">
        <v>6870.99755859375</v>
      </c>
      <c r="BR90" s="225">
        <v>6385.7607421875</v>
      </c>
      <c r="BS90" s="225">
        <v>4979.58203125</v>
      </c>
      <c r="BT90" s="225">
        <v>5147.11767578125</v>
      </c>
      <c r="BU90" s="225">
        <v>4118.56640625</v>
      </c>
      <c r="BV90" s="225">
        <v>5947.59619140625</v>
      </c>
      <c r="BW90" s="225">
        <v>5984.27783203125</v>
      </c>
      <c r="BX90" s="225">
        <v>6558.72998046875</v>
      </c>
      <c r="BY90" s="225">
        <v>4499.08056640625</v>
      </c>
      <c r="BZ90" s="225">
        <v>5226.17333984375</v>
      </c>
      <c r="CA90" s="225">
        <v>4570.6240234375</v>
      </c>
      <c r="CB90" s="225">
        <v>5749.9140625</v>
      </c>
      <c r="CC90" s="225">
        <v>6892.6474609375</v>
      </c>
      <c r="CD90" s="225">
        <v>6370.21435546875</v>
      </c>
      <c r="CE90" s="225">
        <v>4954.80859375</v>
      </c>
      <c r="CF90" s="225">
        <v>5169.86767578125</v>
      </c>
      <c r="CG90" s="225">
        <v>3883.448486328125</v>
      </c>
      <c r="CH90" s="225">
        <v>5952.98828125</v>
      </c>
      <c r="CI90" s="225">
        <v>5978.7255859375</v>
      </c>
      <c r="CJ90" s="225">
        <v>6570.25341796875</v>
      </c>
      <c r="CK90" s="225">
        <v>4486.83056640625</v>
      </c>
      <c r="CL90" s="225">
        <v>5289.90234375</v>
      </c>
      <c r="CM90" s="225">
        <v>4543.525390625</v>
      </c>
      <c r="CN90" s="225">
        <v>5750.427734375</v>
      </c>
      <c r="CO90" s="225">
        <v>6816.349609375</v>
      </c>
      <c r="CP90" s="225">
        <v>6389.19287109375</v>
      </c>
      <c r="CQ90" s="225">
        <v>4956.56982421875</v>
      </c>
      <c r="CR90" s="225">
        <v>5168.671875</v>
      </c>
      <c r="CS90" s="225">
        <v>4121.7890625</v>
      </c>
      <c r="CT90" s="225">
        <v>5957.78564453125</v>
      </c>
      <c r="CU90" s="225">
        <v>5930.6806640625</v>
      </c>
      <c r="CV90" s="225">
        <v>6575.74658203125</v>
      </c>
      <c r="CW90" s="225">
        <v>4486.20361328125</v>
      </c>
      <c r="CX90" s="225">
        <v>5299.09326171875</v>
      </c>
      <c r="CY90" s="225">
        <v>4549.181640625</v>
      </c>
      <c r="CZ90" s="225">
        <v>5754.89501953125</v>
      </c>
      <c r="DA90" s="225">
        <v>6869.87353515625</v>
      </c>
      <c r="DB90" s="225">
        <v>6304.95947265625</v>
      </c>
      <c r="DC90" s="225">
        <v>4935.18212890625</v>
      </c>
      <c r="DD90" s="225">
        <v>5168.267578125</v>
      </c>
      <c r="DE90" s="225">
        <v>4078.958251953125</v>
      </c>
      <c r="DF90" s="225">
        <v>5936.337890625</v>
      </c>
      <c r="DG90" s="225">
        <v>5928.53125</v>
      </c>
      <c r="DH90" s="225">
        <v>6587.599609375</v>
      </c>
      <c r="DI90" s="225">
        <v>4495.2490234375</v>
      </c>
      <c r="DJ90" s="225">
        <v>5335.77197265625</v>
      </c>
      <c r="DK90" s="225">
        <v>4491.18017578125</v>
      </c>
      <c r="DL90" s="225">
        <v>5749.23681640625</v>
      </c>
      <c r="DM90" s="225">
        <v>6855.27685546875</v>
      </c>
      <c r="DN90" s="225">
        <v>6379.3916015625</v>
      </c>
      <c r="DO90" s="225">
        <v>4954.44677734375</v>
      </c>
      <c r="DP90" s="225">
        <v>5174.544921875</v>
      </c>
      <c r="DQ90" s="225">
        <v>3986.245849609375</v>
      </c>
      <c r="DR90" s="225">
        <v>5926.7451171875</v>
      </c>
      <c r="DS90" s="225">
        <v>5906.53857421875</v>
      </c>
      <c r="DT90" s="225">
        <v>6582.88916015625</v>
      </c>
      <c r="DU90" s="225">
        <v>4490.25</v>
      </c>
      <c r="DV90" s="225">
        <v>5331.79443359375</v>
      </c>
      <c r="DW90" s="225">
        <v>4499.09375</v>
      </c>
      <c r="DX90" s="225">
        <v>5759.2001953125</v>
      </c>
      <c r="DY90" s="225">
        <v>6840.76806640625</v>
      </c>
      <c r="DZ90" s="225">
        <v>6341.15576171875</v>
      </c>
      <c r="EA90" s="225">
        <v>4936.38134765625</v>
      </c>
      <c r="EB90" s="225">
        <v>5167.169921875</v>
      </c>
      <c r="EC90" s="225">
        <v>4221.9931640625</v>
      </c>
      <c r="ED90" s="225">
        <v>5914.5322265625</v>
      </c>
      <c r="EE90" s="225">
        <v>5899.4921875</v>
      </c>
      <c r="EF90" s="225">
        <v>6582.37548828125</v>
      </c>
      <c r="EG90" s="225">
        <v>4479.8115234375</v>
      </c>
      <c r="EH90" s="225">
        <v>5357.00439453125</v>
      </c>
      <c r="EI90" s="225">
        <v>4491.27783203125</v>
      </c>
      <c r="EJ90" s="225">
        <v>5757.087890625</v>
      </c>
      <c r="EK90" s="225">
        <v>6791.41455078125</v>
      </c>
      <c r="EL90" s="225">
        <v>6303.7822265625</v>
      </c>
      <c r="EM90" s="225">
        <v>4910.01806640625</v>
      </c>
      <c r="EN90" s="225">
        <v>5186.75</v>
      </c>
      <c r="EO90" s="225">
        <v>4054.070556640625</v>
      </c>
      <c r="EP90" s="225">
        <v>5909.0068359375</v>
      </c>
      <c r="EQ90" s="225">
        <v>5906.92138671875</v>
      </c>
      <c r="ER90" s="225">
        <v>6591.64013671875</v>
      </c>
      <c r="ES90" s="225">
        <v>4495.03369140625</v>
      </c>
      <c r="ET90" s="225">
        <v>5384.51806640625</v>
      </c>
      <c r="EU90" s="225">
        <v>4498.1845703125</v>
      </c>
      <c r="EV90" s="225">
        <v>5757.4814453125</v>
      </c>
      <c r="EW90" s="225">
        <v>6697.625</v>
      </c>
      <c r="EX90" s="225">
        <v>6316.62109375</v>
      </c>
      <c r="EY90" s="225">
        <v>4915.16015625</v>
      </c>
      <c r="EZ90" s="225">
        <v>5183.82470703125</v>
      </c>
      <c r="FA90" s="225">
        <v>4128.056640625</v>
      </c>
      <c r="FB90" s="225">
        <v>5906.43798828125</v>
      </c>
      <c r="FC90" s="225">
        <v>5899.1845703125</v>
      </c>
      <c r="FD90" s="225">
        <v>6594.23095703125</v>
      </c>
      <c r="FE90" s="225">
        <v>4482.5390625</v>
      </c>
      <c r="FF90" s="225">
        <v>5407.85888671875</v>
      </c>
      <c r="FG90" s="225">
        <v>4477.52880859375</v>
      </c>
      <c r="FH90" s="225">
        <v>5757.57568359375</v>
      </c>
      <c r="FI90" s="225">
        <v>6702.89794921875</v>
      </c>
      <c r="FJ90" s="225">
        <v>6321.0498046875</v>
      </c>
      <c r="FK90" s="225">
        <v>4918.443359375</v>
      </c>
      <c r="FL90" s="225">
        <v>5194.53564453125</v>
      </c>
      <c r="FM90" s="225">
        <v>4179.50537109375</v>
      </c>
      <c r="FN90" s="225">
        <v>5895.306640625</v>
      </c>
      <c r="FO90" s="225">
        <v>5867.7041015625</v>
      </c>
      <c r="FP90" s="225">
        <v>6592.62841796875</v>
      </c>
      <c r="FQ90" s="225">
        <v>4462.23046875</v>
      </c>
      <c r="FR90" s="225">
        <v>5438.45703125</v>
      </c>
      <c r="FS90" s="225">
        <v>4515.11376953125</v>
      </c>
      <c r="FT90" s="225">
        <v>5760.52978515625</v>
      </c>
      <c r="FU90" s="225">
        <v>6619.50830078125</v>
      </c>
      <c r="FV90" s="225">
        <v>6240.19287109375</v>
      </c>
      <c r="FW90" s="225">
        <v>4887.29150390625</v>
      </c>
      <c r="FX90" s="225">
        <v>5210.69873046875</v>
      </c>
      <c r="FY90" s="225">
        <v>4294.02734375</v>
      </c>
      <c r="FZ90" s="225">
        <v>5870.80859375</v>
      </c>
      <c r="GA90" s="225">
        <v>5861.3125</v>
      </c>
      <c r="GB90" s="225">
        <v>5905.39111328125</v>
      </c>
      <c r="GC90" s="225">
        <v>5897.01708984375</v>
      </c>
      <c r="GD90" s="225">
        <v>5857.6923828125</v>
      </c>
      <c r="GE90" s="225">
        <v>5848.8359375</v>
      </c>
      <c r="GF90" s="225">
        <v>5877.060546875</v>
      </c>
      <c r="GG90" s="225">
        <v>5841.1943359375</v>
      </c>
      <c r="GH90" s="225">
        <v>5842.9208984375</v>
      </c>
      <c r="GI90" s="225">
        <v>5831.888671875</v>
      </c>
      <c r="GJ90" s="225">
        <v>5801.72802734375</v>
      </c>
      <c r="GK90" s="225">
        <v>5767.84912109375</v>
      </c>
      <c r="GL90" s="225">
        <v>6579.1962890625</v>
      </c>
      <c r="GM90" s="225">
        <v>4486.1044921875</v>
      </c>
      <c r="GN90" s="225">
        <v>5345.134765625</v>
      </c>
      <c r="GO90" s="225">
        <v>4514.40087890625</v>
      </c>
      <c r="GP90" s="225">
        <v>5756.66748046875</v>
      </c>
      <c r="GQ90" s="225">
        <v>6746.08544921875</v>
      </c>
      <c r="GR90" s="225">
        <v>6315.59619140625</v>
      </c>
      <c r="GS90" s="225">
        <v>4927.501953125</v>
      </c>
      <c r="GT90" s="225">
        <v>5184.9140625</v>
      </c>
      <c r="GU90" s="225">
        <v>4153.2138671875</v>
      </c>
      <c r="GV90" s="225">
        <v>5906.9765625</v>
      </c>
      <c r="GW90" s="225">
        <v>5899.837890625</v>
      </c>
      <c r="GX90" s="225">
        <v>5833.39990234375</v>
      </c>
      <c r="GY90" s="225">
        <v>5833.3994140625</v>
      </c>
    </row>
    <row r="91" spans="1:207" x14ac:dyDescent="0.25">
      <c r="A91" s="226">
        <v>45413</v>
      </c>
      <c r="B91" s="225">
        <v>5</v>
      </c>
      <c r="C91" s="225">
        <v>2024</v>
      </c>
      <c r="D91" s="225">
        <v>6181.29931640625</v>
      </c>
      <c r="E91" s="225">
        <v>6132.00537109375</v>
      </c>
      <c r="F91" s="225">
        <v>6183.63232421875</v>
      </c>
      <c r="G91" s="225">
        <v>6162.02685546875</v>
      </c>
      <c r="H91" s="225">
        <v>6208.45947265625</v>
      </c>
      <c r="I91" s="225">
        <v>5927.02783203125</v>
      </c>
      <c r="J91" s="225">
        <v>6177.1181640625</v>
      </c>
      <c r="K91" s="225">
        <v>6151.79638671875</v>
      </c>
      <c r="L91" s="225">
        <v>6161.52587890625</v>
      </c>
      <c r="M91" s="225">
        <v>6114.9228515625</v>
      </c>
      <c r="N91" s="225">
        <v>6174.51318359375</v>
      </c>
      <c r="O91" s="225">
        <v>5884.22216796875</v>
      </c>
      <c r="P91" s="225">
        <v>6095.47802734375</v>
      </c>
      <c r="Q91" s="225">
        <v>6082.3818359375</v>
      </c>
      <c r="R91" s="225">
        <v>6148.28271484375</v>
      </c>
      <c r="S91" s="225">
        <v>6222.92041015625</v>
      </c>
      <c r="T91" s="225">
        <v>6178.7724609375</v>
      </c>
      <c r="U91" s="225">
        <v>5918.19921875</v>
      </c>
      <c r="V91" s="225">
        <v>6074.19140625</v>
      </c>
      <c r="W91" s="225">
        <v>6103.5771484375</v>
      </c>
      <c r="X91" s="225">
        <v>6173.75146484375</v>
      </c>
      <c r="Y91" s="225">
        <v>6112.23193359375</v>
      </c>
      <c r="Z91" s="225">
        <v>6212.1025390625</v>
      </c>
      <c r="AA91" s="225">
        <v>5950.4990234375</v>
      </c>
      <c r="AB91" s="225">
        <v>6115.4482421875</v>
      </c>
      <c r="AC91" s="225">
        <v>6121.98388671875</v>
      </c>
      <c r="AD91" s="225">
        <v>6141.091796875</v>
      </c>
      <c r="AE91" s="225">
        <v>6215.72802734375</v>
      </c>
      <c r="AF91" s="225">
        <v>6165.73779296875</v>
      </c>
      <c r="AG91" s="225">
        <v>5984.97509765625</v>
      </c>
      <c r="AH91" s="225">
        <v>6073.849609375</v>
      </c>
      <c r="AI91" s="225">
        <v>6107.0048828125</v>
      </c>
      <c r="AJ91" s="225">
        <v>6107.89306640625</v>
      </c>
      <c r="AK91" s="225">
        <v>6103.40771484375</v>
      </c>
      <c r="AL91" s="225">
        <v>6197.4853515625</v>
      </c>
      <c r="AM91" s="225">
        <v>5942.59619140625</v>
      </c>
      <c r="AN91" s="225">
        <v>6077.9423828125</v>
      </c>
      <c r="AO91" s="225">
        <v>6106.4208984375</v>
      </c>
      <c r="AP91" s="225">
        <v>6084.42529296875</v>
      </c>
      <c r="AQ91" s="225">
        <v>6214.24853515625</v>
      </c>
      <c r="AR91" s="225">
        <v>6176.2802734375</v>
      </c>
      <c r="AS91" s="225">
        <v>5909.76904296875</v>
      </c>
      <c r="AT91" s="225">
        <v>6059.630859375</v>
      </c>
      <c r="AU91" s="225">
        <v>6096.072265625</v>
      </c>
      <c r="AV91" s="225">
        <v>6073.88330078125</v>
      </c>
      <c r="AW91" s="225">
        <v>6092.2744140625</v>
      </c>
      <c r="AX91" s="225">
        <v>6184.10986328125</v>
      </c>
      <c r="AY91" s="225">
        <v>5954.14990234375</v>
      </c>
      <c r="AZ91" s="225">
        <v>6026.1015625</v>
      </c>
      <c r="BA91" s="225">
        <v>6069.75732421875</v>
      </c>
      <c r="BB91" s="225">
        <v>6073.8212890625</v>
      </c>
      <c r="BC91" s="225">
        <v>6080.7900390625</v>
      </c>
      <c r="BD91" s="225">
        <v>6167.62548828125</v>
      </c>
      <c r="BE91" s="225">
        <v>5914.9833984375</v>
      </c>
      <c r="BF91" s="225">
        <v>5979.9013671875</v>
      </c>
      <c r="BG91" s="225">
        <v>6052.810546875</v>
      </c>
      <c r="BH91" s="225">
        <v>6022.482421875</v>
      </c>
      <c r="BI91" s="225">
        <v>6144.4990234375</v>
      </c>
      <c r="BJ91" s="225">
        <v>6138.06591796875</v>
      </c>
      <c r="BK91" s="225">
        <v>5915.68603515625</v>
      </c>
      <c r="BL91" s="225">
        <v>6845.3876953125</v>
      </c>
      <c r="BM91" s="225">
        <v>4809.794921875</v>
      </c>
      <c r="BN91" s="225">
        <v>5393.25439453125</v>
      </c>
      <c r="BO91" s="225">
        <v>4719.51904296875</v>
      </c>
      <c r="BP91" s="225">
        <v>5939.59716796875</v>
      </c>
      <c r="BQ91" s="225">
        <v>6930.193359375</v>
      </c>
      <c r="BR91" s="225">
        <v>6670.2939453125</v>
      </c>
      <c r="BS91" s="225">
        <v>5381.8037109375</v>
      </c>
      <c r="BT91" s="225">
        <v>5360.08349609375</v>
      </c>
      <c r="BU91" s="225">
        <v>4425.42529296875</v>
      </c>
      <c r="BV91" s="225">
        <v>6266.07470703125</v>
      </c>
      <c r="BW91" s="225">
        <v>6230.53759765625</v>
      </c>
      <c r="BX91" s="225">
        <v>6864.86083984375</v>
      </c>
      <c r="BY91" s="225">
        <v>4792.3173828125</v>
      </c>
      <c r="BZ91" s="225">
        <v>5425.140625</v>
      </c>
      <c r="CA91" s="225">
        <v>4690.25830078125</v>
      </c>
      <c r="CB91" s="225">
        <v>5938.2314453125</v>
      </c>
      <c r="CC91" s="225">
        <v>6950.69482421875</v>
      </c>
      <c r="CD91" s="225">
        <v>6645.87841796875</v>
      </c>
      <c r="CE91" s="225">
        <v>5356.10595703125</v>
      </c>
      <c r="CF91" s="225">
        <v>5394.5849609375</v>
      </c>
      <c r="CG91" s="225">
        <v>4178.0947265625</v>
      </c>
      <c r="CH91" s="225">
        <v>6273.1875</v>
      </c>
      <c r="CI91" s="225">
        <v>6225.49267578125</v>
      </c>
      <c r="CJ91" s="225">
        <v>6880.74267578125</v>
      </c>
      <c r="CK91" s="225">
        <v>4780.45654296875</v>
      </c>
      <c r="CL91" s="225">
        <v>5486.2578125</v>
      </c>
      <c r="CM91" s="225">
        <v>4658.43115234375</v>
      </c>
      <c r="CN91" s="225">
        <v>5937.99951171875</v>
      </c>
      <c r="CO91" s="225">
        <v>6867.0009765625</v>
      </c>
      <c r="CP91" s="225">
        <v>6667.3857421875</v>
      </c>
      <c r="CQ91" s="225">
        <v>5359.66064453125</v>
      </c>
      <c r="CR91" s="225">
        <v>5394.18359375</v>
      </c>
      <c r="CS91" s="225">
        <v>4450.07177734375</v>
      </c>
      <c r="CT91" s="225">
        <v>6279.69287109375</v>
      </c>
      <c r="CU91" s="225">
        <v>6181.89306640625</v>
      </c>
      <c r="CV91" s="225">
        <v>6886.93505859375</v>
      </c>
      <c r="CW91" s="225">
        <v>4786.05908203125</v>
      </c>
      <c r="CX91" s="225">
        <v>5500.7919921875</v>
      </c>
      <c r="CY91" s="225">
        <v>4665.56298828125</v>
      </c>
      <c r="CZ91" s="225">
        <v>5941.38623046875</v>
      </c>
      <c r="DA91" s="225">
        <v>6924.55810546875</v>
      </c>
      <c r="DB91" s="225">
        <v>6576.1083984375</v>
      </c>
      <c r="DC91" s="225">
        <v>5338.8544921875</v>
      </c>
      <c r="DD91" s="225">
        <v>5396.1005859375</v>
      </c>
      <c r="DE91" s="225">
        <v>4405.17626953125</v>
      </c>
      <c r="DF91" s="225">
        <v>6260.59375</v>
      </c>
      <c r="DG91" s="225">
        <v>6182.0625</v>
      </c>
      <c r="DH91" s="225">
        <v>6902.8271484375</v>
      </c>
      <c r="DI91" s="225">
        <v>4791.54833984375</v>
      </c>
      <c r="DJ91" s="225">
        <v>5538.5908203125</v>
      </c>
      <c r="DK91" s="225">
        <v>4607.248046875</v>
      </c>
      <c r="DL91" s="225">
        <v>5936.5927734375</v>
      </c>
      <c r="DM91" s="225">
        <v>6906.59521484375</v>
      </c>
      <c r="DN91" s="225">
        <v>6643.13623046875</v>
      </c>
      <c r="DO91" s="225">
        <v>5358.42919921875</v>
      </c>
      <c r="DP91" s="225">
        <v>5400.4248046875</v>
      </c>
      <c r="DQ91" s="225">
        <v>4296.01123046875</v>
      </c>
      <c r="DR91" s="225">
        <v>6254.96923828125</v>
      </c>
      <c r="DS91" s="225">
        <v>6161.94970703125</v>
      </c>
      <c r="DT91" s="225">
        <v>6898.67138671875</v>
      </c>
      <c r="DU91" s="225">
        <v>4786.73583984375</v>
      </c>
      <c r="DV91" s="225">
        <v>5532.8271484375</v>
      </c>
      <c r="DW91" s="225">
        <v>4612.69873046875</v>
      </c>
      <c r="DX91" s="225">
        <v>5944.9384765625</v>
      </c>
      <c r="DY91" s="225">
        <v>6894.03271484375</v>
      </c>
      <c r="DZ91" s="225">
        <v>6602.42041015625</v>
      </c>
      <c r="EA91" s="225">
        <v>5342.29150390625</v>
      </c>
      <c r="EB91" s="225">
        <v>5399.068359375</v>
      </c>
      <c r="EC91" s="225">
        <v>4563.2880859375</v>
      </c>
      <c r="ED91" s="225">
        <v>6246.55908203125</v>
      </c>
      <c r="EE91" s="225">
        <v>6154.91845703125</v>
      </c>
      <c r="EF91" s="225">
        <v>6898.9619140625</v>
      </c>
      <c r="EG91" s="225">
        <v>4779.7392578125</v>
      </c>
      <c r="EH91" s="225">
        <v>5555.3681640625</v>
      </c>
      <c r="EI91" s="225">
        <v>4605.80029296875</v>
      </c>
      <c r="EJ91" s="225">
        <v>5942.0498046875</v>
      </c>
      <c r="EK91" s="225">
        <v>6838.19580078125</v>
      </c>
      <c r="EL91" s="225">
        <v>6564.64111328125</v>
      </c>
      <c r="EM91" s="225">
        <v>5316.1669921875</v>
      </c>
      <c r="EN91" s="225">
        <v>5423.95166015625</v>
      </c>
      <c r="EO91" s="225">
        <v>4372.06103515625</v>
      </c>
      <c r="EP91" s="225">
        <v>6240.44970703125</v>
      </c>
      <c r="EQ91" s="225">
        <v>6163.044921875</v>
      </c>
      <c r="ER91" s="225">
        <v>6910.93896484375</v>
      </c>
      <c r="ES91" s="225">
        <v>4792.59423828125</v>
      </c>
      <c r="ET91" s="225">
        <v>5583.20361328125</v>
      </c>
      <c r="EU91" s="225">
        <v>4611.37841796875</v>
      </c>
      <c r="EV91" s="225">
        <v>5943.86962890625</v>
      </c>
      <c r="EW91" s="225">
        <v>6738.16552734375</v>
      </c>
      <c r="EX91" s="225">
        <v>6573.87451171875</v>
      </c>
      <c r="EY91" s="225">
        <v>5321.236328125</v>
      </c>
      <c r="EZ91" s="225">
        <v>5422.732421875</v>
      </c>
      <c r="FA91" s="225">
        <v>4465.67041015625</v>
      </c>
      <c r="FB91" s="225">
        <v>6238.2568359375</v>
      </c>
      <c r="FC91" s="225">
        <v>6155.7685546875</v>
      </c>
      <c r="FD91" s="225">
        <v>6917.71630859375</v>
      </c>
      <c r="FE91" s="225">
        <v>4785.169921875</v>
      </c>
      <c r="FF91" s="225">
        <v>5609.35107421875</v>
      </c>
      <c r="FG91" s="225">
        <v>4589.93701171875</v>
      </c>
      <c r="FH91" s="225">
        <v>5941.67822265625</v>
      </c>
      <c r="FI91" s="225">
        <v>6740.55859375</v>
      </c>
      <c r="FJ91" s="225">
        <v>6569.28173828125</v>
      </c>
      <c r="FK91" s="225">
        <v>5326.69287109375</v>
      </c>
      <c r="FL91" s="225">
        <v>5438.75146484375</v>
      </c>
      <c r="FM91" s="225">
        <v>4520.88037109375</v>
      </c>
      <c r="FN91" s="225">
        <v>6230.4921875</v>
      </c>
      <c r="FO91" s="225">
        <v>6126.03125</v>
      </c>
      <c r="FP91" s="225">
        <v>6918.869140625</v>
      </c>
      <c r="FQ91" s="225">
        <v>4766.29248046875</v>
      </c>
      <c r="FR91" s="225">
        <v>5630.44091796875</v>
      </c>
      <c r="FS91" s="225">
        <v>4622.40087890625</v>
      </c>
      <c r="FT91" s="225">
        <v>5942.9375</v>
      </c>
      <c r="FU91" s="225">
        <v>6652.78271484375</v>
      </c>
      <c r="FV91" s="225">
        <v>6492.455078125</v>
      </c>
      <c r="FW91" s="225">
        <v>5300.140625</v>
      </c>
      <c r="FX91" s="225">
        <v>5465.384765625</v>
      </c>
      <c r="FY91" s="225">
        <v>4658.517578125</v>
      </c>
      <c r="FZ91" s="225">
        <v>6207.361328125</v>
      </c>
      <c r="GA91" s="225">
        <v>6120.732421875</v>
      </c>
      <c r="GB91" s="225">
        <v>6157.9482421875</v>
      </c>
      <c r="GC91" s="225">
        <v>6148.25439453125</v>
      </c>
      <c r="GD91" s="225">
        <v>6107.849609375</v>
      </c>
      <c r="GE91" s="225">
        <v>6101.0380859375</v>
      </c>
      <c r="GF91" s="225">
        <v>6124.59716796875</v>
      </c>
      <c r="GG91" s="225">
        <v>6090.13037109375</v>
      </c>
      <c r="GH91" s="225">
        <v>6088.15869140625</v>
      </c>
      <c r="GI91" s="225">
        <v>6074.6220703125</v>
      </c>
      <c r="GJ91" s="225">
        <v>6042.466796875</v>
      </c>
      <c r="GK91" s="225">
        <v>6003.31005859375</v>
      </c>
      <c r="GL91" s="225">
        <v>6894.2802734375</v>
      </c>
      <c r="GM91" s="225">
        <v>4784.6357421875</v>
      </c>
      <c r="GN91" s="225">
        <v>5543.513671875</v>
      </c>
      <c r="GO91" s="225">
        <v>4628.14794921875</v>
      </c>
      <c r="GP91" s="225">
        <v>5941.78564453125</v>
      </c>
      <c r="GQ91" s="225">
        <v>6789.81640625</v>
      </c>
      <c r="GR91" s="225">
        <v>6576.076171875</v>
      </c>
      <c r="GS91" s="225">
        <v>5333.76220703125</v>
      </c>
      <c r="GT91" s="225">
        <v>5422.64794921875</v>
      </c>
      <c r="GU91" s="225">
        <v>4489.974609375</v>
      </c>
      <c r="GV91" s="225">
        <v>6238.1474609375</v>
      </c>
      <c r="GW91" s="225">
        <v>6155.49365234375</v>
      </c>
      <c r="GX91" s="225">
        <v>6078.19384765625</v>
      </c>
      <c r="GY91" s="225">
        <v>6078.19287109375</v>
      </c>
    </row>
    <row r="92" spans="1:207" x14ac:dyDescent="0.25">
      <c r="A92" s="226">
        <v>45444</v>
      </c>
      <c r="B92" s="225">
        <v>6</v>
      </c>
      <c r="C92" s="225">
        <v>2024</v>
      </c>
      <c r="D92" s="225">
        <v>6417.11376953125</v>
      </c>
      <c r="E92" s="225">
        <v>6415.85107421875</v>
      </c>
      <c r="F92" s="225">
        <v>6465.9892578125</v>
      </c>
      <c r="G92" s="225">
        <v>6435.8759765625</v>
      </c>
      <c r="H92" s="225">
        <v>6518.54833984375</v>
      </c>
      <c r="I92" s="225">
        <v>6235.5078125</v>
      </c>
      <c r="J92" s="225">
        <v>6408.3798828125</v>
      </c>
      <c r="K92" s="225">
        <v>6439.896484375</v>
      </c>
      <c r="L92" s="225">
        <v>6451.2294921875</v>
      </c>
      <c r="M92" s="225">
        <v>6389.650390625</v>
      </c>
      <c r="N92" s="225">
        <v>6489.556640625</v>
      </c>
      <c r="O92" s="225">
        <v>6185.099609375</v>
      </c>
      <c r="P92" s="225">
        <v>6341.6484375</v>
      </c>
      <c r="Q92" s="225">
        <v>6375.60302734375</v>
      </c>
      <c r="R92" s="225">
        <v>6446.27490234375</v>
      </c>
      <c r="S92" s="225">
        <v>6492.4091796875</v>
      </c>
      <c r="T92" s="225">
        <v>6492.501953125</v>
      </c>
      <c r="U92" s="225">
        <v>6217.1484375</v>
      </c>
      <c r="V92" s="225">
        <v>6314.97412109375</v>
      </c>
      <c r="W92" s="225">
        <v>6388.890625</v>
      </c>
      <c r="X92" s="225">
        <v>6479.07666015625</v>
      </c>
      <c r="Y92" s="225">
        <v>6391.0078125</v>
      </c>
      <c r="Z92" s="225">
        <v>6533.14501953125</v>
      </c>
      <c r="AA92" s="225">
        <v>6248.5830078125</v>
      </c>
      <c r="AB92" s="225">
        <v>6365.7509765625</v>
      </c>
      <c r="AC92" s="225">
        <v>6414.884765625</v>
      </c>
      <c r="AD92" s="225">
        <v>6445.00244140625</v>
      </c>
      <c r="AE92" s="225">
        <v>6484.42138671875</v>
      </c>
      <c r="AF92" s="225">
        <v>6476.326171875</v>
      </c>
      <c r="AG92" s="225">
        <v>6285.26806640625</v>
      </c>
      <c r="AH92" s="225">
        <v>6324.7998046875</v>
      </c>
      <c r="AI92" s="225">
        <v>6399.3857421875</v>
      </c>
      <c r="AJ92" s="225">
        <v>6415.26904296875</v>
      </c>
      <c r="AK92" s="225">
        <v>6378.4501953125</v>
      </c>
      <c r="AL92" s="225">
        <v>6512.3486328125</v>
      </c>
      <c r="AM92" s="225">
        <v>6236.2529296875</v>
      </c>
      <c r="AN92" s="225">
        <v>6331.33056640625</v>
      </c>
      <c r="AO92" s="225">
        <v>6404.33154296875</v>
      </c>
      <c r="AP92" s="225">
        <v>6390.5732421875</v>
      </c>
      <c r="AQ92" s="225">
        <v>6487.75634765625</v>
      </c>
      <c r="AR92" s="225">
        <v>6481.27783203125</v>
      </c>
      <c r="AS92" s="225">
        <v>6208.99755859375</v>
      </c>
      <c r="AT92" s="225">
        <v>6320.79150390625</v>
      </c>
      <c r="AU92" s="225">
        <v>6384.93359375</v>
      </c>
      <c r="AV92" s="225">
        <v>6392.63037109375</v>
      </c>
      <c r="AW92" s="225">
        <v>6368.64453125</v>
      </c>
      <c r="AX92" s="225">
        <v>6488.73779296875</v>
      </c>
      <c r="AY92" s="225">
        <v>6253.8046875</v>
      </c>
      <c r="AZ92" s="225">
        <v>6291.3017578125</v>
      </c>
      <c r="BA92" s="225">
        <v>6366.93603515625</v>
      </c>
      <c r="BB92" s="225">
        <v>6395.83837890625</v>
      </c>
      <c r="BC92" s="225">
        <v>6370.3642578125</v>
      </c>
      <c r="BD92" s="225">
        <v>6476.599609375</v>
      </c>
      <c r="BE92" s="225">
        <v>6214.3701171875</v>
      </c>
      <c r="BF92" s="225">
        <v>6251.77783203125</v>
      </c>
      <c r="BG92" s="225">
        <v>6345.86865234375</v>
      </c>
      <c r="BH92" s="225">
        <v>6338.90576171875</v>
      </c>
      <c r="BI92" s="225">
        <v>6406.8310546875</v>
      </c>
      <c r="BJ92" s="225">
        <v>6442.3310546875</v>
      </c>
      <c r="BK92" s="225">
        <v>6217.33447265625</v>
      </c>
      <c r="BL92" s="225">
        <v>7060.39111328125</v>
      </c>
      <c r="BM92" s="225">
        <v>4906.40234375</v>
      </c>
      <c r="BN92" s="225">
        <v>5557.43798828125</v>
      </c>
      <c r="BO92" s="225">
        <v>5453.3125</v>
      </c>
      <c r="BP92" s="225">
        <v>6082.47021484375</v>
      </c>
      <c r="BQ92" s="225">
        <v>7259.94677734375</v>
      </c>
      <c r="BR92" s="225">
        <v>6917.43603515625</v>
      </c>
      <c r="BS92" s="225">
        <v>5668.02294921875</v>
      </c>
      <c r="BT92" s="225">
        <v>5650.50439453125</v>
      </c>
      <c r="BU92" s="225">
        <v>4687.623046875</v>
      </c>
      <c r="BV92" s="225">
        <v>6641.0576171875</v>
      </c>
      <c r="BW92" s="225">
        <v>6389.08203125</v>
      </c>
      <c r="BX92" s="225">
        <v>7078.8955078125</v>
      </c>
      <c r="BY92" s="225">
        <v>4889.79638671875</v>
      </c>
      <c r="BZ92" s="225">
        <v>5587.9892578125</v>
      </c>
      <c r="CA92" s="225">
        <v>5419.2119140625</v>
      </c>
      <c r="CB92" s="225">
        <v>6077.7041015625</v>
      </c>
      <c r="CC92" s="225">
        <v>7278.62939453125</v>
      </c>
      <c r="CD92" s="225">
        <v>6904.32666015625</v>
      </c>
      <c r="CE92" s="225">
        <v>5641.25390625</v>
      </c>
      <c r="CF92" s="225">
        <v>5689.18701171875</v>
      </c>
      <c r="CG92" s="225">
        <v>4428.2626953125</v>
      </c>
      <c r="CH92" s="225">
        <v>6647.75830078125</v>
      </c>
      <c r="CI92" s="225">
        <v>6383.6962890625</v>
      </c>
      <c r="CJ92" s="225">
        <v>7093.19873046875</v>
      </c>
      <c r="CK92" s="225">
        <v>4877.55419921875</v>
      </c>
      <c r="CL92" s="225">
        <v>5644.697265625</v>
      </c>
      <c r="CM92" s="225">
        <v>5351.60205078125</v>
      </c>
      <c r="CN92" s="225">
        <v>6076.3447265625</v>
      </c>
      <c r="CO92" s="225">
        <v>7193.69482421875</v>
      </c>
      <c r="CP92" s="225">
        <v>6921.13916015625</v>
      </c>
      <c r="CQ92" s="225">
        <v>5645.70849609375</v>
      </c>
      <c r="CR92" s="225">
        <v>5690.3779296875</v>
      </c>
      <c r="CS92" s="225">
        <v>4700.13916015625</v>
      </c>
      <c r="CT92" s="225">
        <v>6655.51806640625</v>
      </c>
      <c r="CU92" s="225">
        <v>6346.23828125</v>
      </c>
      <c r="CV92" s="225">
        <v>7100.44775390625</v>
      </c>
      <c r="CW92" s="225">
        <v>4885.4296875</v>
      </c>
      <c r="CX92" s="225">
        <v>5663.29296875</v>
      </c>
      <c r="CY92" s="225">
        <v>5364.91650390625</v>
      </c>
      <c r="CZ92" s="225">
        <v>6078.74658203125</v>
      </c>
      <c r="DA92" s="225">
        <v>7251.85791015625</v>
      </c>
      <c r="DB92" s="225">
        <v>6834.42041015625</v>
      </c>
      <c r="DC92" s="225">
        <v>5624.47314453125</v>
      </c>
      <c r="DD92" s="225">
        <v>5695.36669921875</v>
      </c>
      <c r="DE92" s="225">
        <v>4654.09716796875</v>
      </c>
      <c r="DF92" s="225">
        <v>6645.6083984375</v>
      </c>
      <c r="DG92" s="225">
        <v>6348.71728515625</v>
      </c>
      <c r="DH92" s="225">
        <v>7114.81640625</v>
      </c>
      <c r="DI92" s="225">
        <v>4889.5947265625</v>
      </c>
      <c r="DJ92" s="225">
        <v>5700.21484375</v>
      </c>
      <c r="DK92" s="225">
        <v>5278.44482421875</v>
      </c>
      <c r="DL92" s="225">
        <v>6072.61669921875</v>
      </c>
      <c r="DM92" s="225">
        <v>7230.720703125</v>
      </c>
      <c r="DN92" s="225">
        <v>6903.009765625</v>
      </c>
      <c r="DO92" s="225">
        <v>5644.57177734375</v>
      </c>
      <c r="DP92" s="225">
        <v>5704.95703125</v>
      </c>
      <c r="DQ92" s="225">
        <v>4545.7470703125</v>
      </c>
      <c r="DR92" s="225">
        <v>6644.96630859375</v>
      </c>
      <c r="DS92" s="225">
        <v>6329.19287109375</v>
      </c>
      <c r="DT92" s="225">
        <v>7111.4453125</v>
      </c>
      <c r="DU92" s="225">
        <v>4885.8134765625</v>
      </c>
      <c r="DV92" s="225">
        <v>5692.3388671875</v>
      </c>
      <c r="DW92" s="225">
        <v>5279.36328125</v>
      </c>
      <c r="DX92" s="225">
        <v>6079.87548828125</v>
      </c>
      <c r="DY92" s="225">
        <v>7219.7197265625</v>
      </c>
      <c r="DZ92" s="225">
        <v>6865.94921875</v>
      </c>
      <c r="EA92" s="225">
        <v>5626.66162109375</v>
      </c>
      <c r="EB92" s="225">
        <v>5697.6015625</v>
      </c>
      <c r="EC92" s="225">
        <v>4815.001953125</v>
      </c>
      <c r="ED92" s="225">
        <v>6641.50830078125</v>
      </c>
      <c r="EE92" s="225">
        <v>6324.7353515625</v>
      </c>
      <c r="EF92" s="225">
        <v>7111.091796875</v>
      </c>
      <c r="EG92" s="225">
        <v>4880.74951171875</v>
      </c>
      <c r="EH92" s="225">
        <v>5710.6044921875</v>
      </c>
      <c r="EI92" s="225">
        <v>5272.06396484375</v>
      </c>
      <c r="EJ92" s="225">
        <v>6077.2373046875</v>
      </c>
      <c r="EK92" s="225">
        <v>7161.41845703125</v>
      </c>
      <c r="EL92" s="225">
        <v>6822.28369140625</v>
      </c>
      <c r="EM92" s="225">
        <v>5598.380859375</v>
      </c>
      <c r="EN92" s="225">
        <v>5723.7685546875</v>
      </c>
      <c r="EO92" s="225">
        <v>4620.6513671875</v>
      </c>
      <c r="EP92" s="225">
        <v>6637.40087890625</v>
      </c>
      <c r="EQ92" s="225">
        <v>6329.83154296875</v>
      </c>
      <c r="ER92" s="225">
        <v>7121.2001953125</v>
      </c>
      <c r="ES92" s="225">
        <v>4891.84033203125</v>
      </c>
      <c r="ET92" s="225">
        <v>5739.2802734375</v>
      </c>
      <c r="EU92" s="225">
        <v>5260.90576171875</v>
      </c>
      <c r="EV92" s="225">
        <v>6078.7646484375</v>
      </c>
      <c r="EW92" s="225">
        <v>7059.63330078125</v>
      </c>
      <c r="EX92" s="225">
        <v>6834.51025390625</v>
      </c>
      <c r="EY92" s="225">
        <v>5602.8857421875</v>
      </c>
      <c r="EZ92" s="225">
        <v>5724.75634765625</v>
      </c>
      <c r="FA92" s="225">
        <v>4713.2490234375</v>
      </c>
      <c r="FB92" s="225">
        <v>6636.5048828125</v>
      </c>
      <c r="FC92" s="225">
        <v>6328.58740234375</v>
      </c>
      <c r="FD92" s="225">
        <v>7124.28466796875</v>
      </c>
      <c r="FE92" s="225">
        <v>4886.05810546875</v>
      </c>
      <c r="FF92" s="225">
        <v>5765.1494140625</v>
      </c>
      <c r="FG92" s="225">
        <v>5224.626953125</v>
      </c>
      <c r="FH92" s="225">
        <v>6076.22119140625</v>
      </c>
      <c r="FI92" s="225">
        <v>7059.7080078125</v>
      </c>
      <c r="FJ92" s="225">
        <v>6832.84765625</v>
      </c>
      <c r="FK92" s="225">
        <v>5607.31494140625</v>
      </c>
      <c r="FL92" s="225">
        <v>5742.5947265625</v>
      </c>
      <c r="FM92" s="225">
        <v>4765.810546875</v>
      </c>
      <c r="FN92" s="225">
        <v>6633.45654296875</v>
      </c>
      <c r="FO92" s="225">
        <v>6300.5712890625</v>
      </c>
      <c r="FP92" s="225">
        <v>7121.71923828125</v>
      </c>
      <c r="FQ92" s="225">
        <v>4867.93115234375</v>
      </c>
      <c r="FR92" s="225">
        <v>5777.97900390625</v>
      </c>
      <c r="FS92" s="225">
        <v>5245.5283203125</v>
      </c>
      <c r="FT92" s="225">
        <v>6076.99169921875</v>
      </c>
      <c r="FU92" s="225">
        <v>6971.8564453125</v>
      </c>
      <c r="FV92" s="225">
        <v>6749.6650390625</v>
      </c>
      <c r="FW92" s="225">
        <v>5579.06201171875</v>
      </c>
      <c r="FX92" s="225">
        <v>5767.87890625</v>
      </c>
      <c r="FY92" s="225">
        <v>4907.58935546875</v>
      </c>
      <c r="FZ92" s="225">
        <v>6624.05078125</v>
      </c>
      <c r="GA92" s="225">
        <v>6294.7802734375</v>
      </c>
      <c r="GB92" s="225">
        <v>6428.39599609375</v>
      </c>
      <c r="GC92" s="225">
        <v>6419.59228515625</v>
      </c>
      <c r="GD92" s="225">
        <v>6384.49169921875</v>
      </c>
      <c r="GE92" s="225">
        <v>6374.04345703125</v>
      </c>
      <c r="GF92" s="225">
        <v>6402.43896484375</v>
      </c>
      <c r="GG92" s="225">
        <v>6368.0234375</v>
      </c>
      <c r="GH92" s="225">
        <v>6367.41357421875</v>
      </c>
      <c r="GI92" s="225">
        <v>6353.6123046875</v>
      </c>
      <c r="GJ92" s="225">
        <v>6325.81201171875</v>
      </c>
      <c r="GK92" s="225">
        <v>6286.037109375</v>
      </c>
      <c r="GL92" s="225">
        <v>7105.1708984375</v>
      </c>
      <c r="GM92" s="225">
        <v>4884.109375</v>
      </c>
      <c r="GN92" s="225">
        <v>5700.67431640625</v>
      </c>
      <c r="GO92" s="225">
        <v>5292.5947265625</v>
      </c>
      <c r="GP92" s="225">
        <v>6077.42138671875</v>
      </c>
      <c r="GQ92" s="225">
        <v>7112.271484375</v>
      </c>
      <c r="GR92" s="225">
        <v>6835.04736328125</v>
      </c>
      <c r="GS92" s="225">
        <v>5616.7685546875</v>
      </c>
      <c r="GT92" s="225">
        <v>5723.125</v>
      </c>
      <c r="GU92" s="225">
        <v>4738.78955078125</v>
      </c>
      <c r="GV92" s="225">
        <v>6636.521484375</v>
      </c>
      <c r="GW92" s="225">
        <v>6325.0615234375</v>
      </c>
      <c r="GX92" s="225">
        <v>6356.67138671875</v>
      </c>
      <c r="GY92" s="225">
        <v>6356.6708984375</v>
      </c>
    </row>
    <row r="93" spans="1:207" x14ac:dyDescent="0.25">
      <c r="A93" s="226">
        <v>45474</v>
      </c>
      <c r="B93" s="225">
        <v>7</v>
      </c>
      <c r="C93" s="225">
        <v>2024</v>
      </c>
      <c r="D93" s="225">
        <v>6661.53173828125</v>
      </c>
      <c r="E93" s="225">
        <v>6654.23486328125</v>
      </c>
      <c r="F93" s="225">
        <v>6675.2080078125</v>
      </c>
      <c r="G93" s="225">
        <v>6723.712890625</v>
      </c>
      <c r="H93" s="225">
        <v>6789.7939453125</v>
      </c>
      <c r="I93" s="225">
        <v>6502.68994140625</v>
      </c>
      <c r="J93" s="225">
        <v>6653.56005859375</v>
      </c>
      <c r="K93" s="225">
        <v>6682.099609375</v>
      </c>
      <c r="L93" s="225">
        <v>6665.6552734375</v>
      </c>
      <c r="M93" s="225">
        <v>6684.70703125</v>
      </c>
      <c r="N93" s="225">
        <v>6769.1376953125</v>
      </c>
      <c r="O93" s="225">
        <v>6448.423828125</v>
      </c>
      <c r="P93" s="225">
        <v>6586.68310546875</v>
      </c>
      <c r="Q93" s="225">
        <v>6618.53173828125</v>
      </c>
      <c r="R93" s="225">
        <v>6671.38134765625</v>
      </c>
      <c r="S93" s="225">
        <v>6785.4580078125</v>
      </c>
      <c r="T93" s="225">
        <v>6786.00244140625</v>
      </c>
      <c r="U93" s="225">
        <v>6479.62939453125</v>
      </c>
      <c r="V93" s="225">
        <v>6559.8525390625</v>
      </c>
      <c r="W93" s="225">
        <v>6634.27734375</v>
      </c>
      <c r="X93" s="225">
        <v>6705.71142578125</v>
      </c>
      <c r="Y93" s="225">
        <v>6696.52099609375</v>
      </c>
      <c r="Z93" s="225">
        <v>6829.37548828125</v>
      </c>
      <c r="AA93" s="225">
        <v>6508.53955078125</v>
      </c>
      <c r="AB93" s="225">
        <v>6617.12353515625</v>
      </c>
      <c r="AC93" s="225">
        <v>6667.56494140625</v>
      </c>
      <c r="AD93" s="225">
        <v>6677.53955078125</v>
      </c>
      <c r="AE93" s="225">
        <v>6781.189453125</v>
      </c>
      <c r="AF93" s="225">
        <v>6764.46142578125</v>
      </c>
      <c r="AG93" s="225">
        <v>6549.3115234375</v>
      </c>
      <c r="AH93" s="225">
        <v>6571.87841796875</v>
      </c>
      <c r="AI93" s="225">
        <v>6650.44873046875</v>
      </c>
      <c r="AJ93" s="225">
        <v>6652.4443359375</v>
      </c>
      <c r="AK93" s="225">
        <v>6679.22998046875</v>
      </c>
      <c r="AL93" s="225">
        <v>6809.3818359375</v>
      </c>
      <c r="AM93" s="225">
        <v>6504.00146484375</v>
      </c>
      <c r="AN93" s="225">
        <v>6579.22216796875</v>
      </c>
      <c r="AO93" s="225">
        <v>6659.17431640625</v>
      </c>
      <c r="AP93" s="225">
        <v>6630.72607421875</v>
      </c>
      <c r="AQ93" s="225">
        <v>6794.546875</v>
      </c>
      <c r="AR93" s="225">
        <v>6789.37255859375</v>
      </c>
      <c r="AS93" s="225">
        <v>6473.9189453125</v>
      </c>
      <c r="AT93" s="225">
        <v>6574.54443359375</v>
      </c>
      <c r="AU93" s="225">
        <v>6637.25048828125</v>
      </c>
      <c r="AV93" s="225">
        <v>6640.875</v>
      </c>
      <c r="AW93" s="225">
        <v>6683.265625</v>
      </c>
      <c r="AX93" s="225">
        <v>6807.42529296875</v>
      </c>
      <c r="AY93" s="225">
        <v>6520.67236328125</v>
      </c>
      <c r="AZ93" s="225">
        <v>6550.28173828125</v>
      </c>
      <c r="BA93" s="225">
        <v>6628.3408203125</v>
      </c>
      <c r="BB93" s="225">
        <v>6647.26806640625</v>
      </c>
      <c r="BC93" s="225">
        <v>6704.59912109375</v>
      </c>
      <c r="BD93" s="225">
        <v>6797.80322265625</v>
      </c>
      <c r="BE93" s="225">
        <v>6479.525390625</v>
      </c>
      <c r="BF93" s="225">
        <v>6513.28759765625</v>
      </c>
      <c r="BG93" s="225">
        <v>6609.19921875</v>
      </c>
      <c r="BH93" s="225">
        <v>6596.8125</v>
      </c>
      <c r="BI93" s="225">
        <v>6701.9521484375</v>
      </c>
      <c r="BJ93" s="225">
        <v>6768.7578125</v>
      </c>
      <c r="BK93" s="225">
        <v>6488.35693359375</v>
      </c>
      <c r="BL93" s="225">
        <v>7263.7763671875</v>
      </c>
      <c r="BM93" s="225">
        <v>5201.1396484375</v>
      </c>
      <c r="BN93" s="225">
        <v>5673.734375</v>
      </c>
      <c r="BO93" s="225">
        <v>5868.59423828125</v>
      </c>
      <c r="BP93" s="225">
        <v>6292.5859375</v>
      </c>
      <c r="BQ93" s="225">
        <v>7673.57666015625</v>
      </c>
      <c r="BR93" s="225">
        <v>7107.91845703125</v>
      </c>
      <c r="BS93" s="225">
        <v>5875.03662109375</v>
      </c>
      <c r="BT93" s="225">
        <v>5974.48046875</v>
      </c>
      <c r="BU93" s="225">
        <v>4894.30419921875</v>
      </c>
      <c r="BV93" s="225">
        <v>7058.18798828125</v>
      </c>
      <c r="BW93" s="225">
        <v>6616.1123046875</v>
      </c>
      <c r="BX93" s="225">
        <v>7287.9697265625</v>
      </c>
      <c r="BY93" s="225">
        <v>5186.4423828125</v>
      </c>
      <c r="BZ93" s="225">
        <v>5700.8759765625</v>
      </c>
      <c r="CA93" s="225">
        <v>5803.52294921875</v>
      </c>
      <c r="CB93" s="225">
        <v>6289.8896484375</v>
      </c>
      <c r="CC93" s="225">
        <v>7698.529296875</v>
      </c>
      <c r="CD93" s="225">
        <v>7097.322265625</v>
      </c>
      <c r="CE93" s="225">
        <v>5846.4228515625</v>
      </c>
      <c r="CF93" s="225">
        <v>6013.6298828125</v>
      </c>
      <c r="CG93" s="225">
        <v>4644.22900390625</v>
      </c>
      <c r="CH93" s="225">
        <v>7074.25</v>
      </c>
      <c r="CI93" s="225">
        <v>6610.7412109375</v>
      </c>
      <c r="CJ93" s="225">
        <v>7307.255859375</v>
      </c>
      <c r="CK93" s="225">
        <v>5174.455078125</v>
      </c>
      <c r="CL93" s="225">
        <v>5749.36767578125</v>
      </c>
      <c r="CM93" s="225">
        <v>5694.8642578125</v>
      </c>
      <c r="CN93" s="225">
        <v>6287.3125</v>
      </c>
      <c r="CO93" s="225">
        <v>7607.31298828125</v>
      </c>
      <c r="CP93" s="225">
        <v>7115.8798828125</v>
      </c>
      <c r="CQ93" s="225">
        <v>5848.68896484375</v>
      </c>
      <c r="CR93" s="225">
        <v>6017.31396484375</v>
      </c>
      <c r="CS93" s="225">
        <v>4889.68994140625</v>
      </c>
      <c r="CT93" s="225">
        <v>7088.67236328125</v>
      </c>
      <c r="CU93" s="225">
        <v>6567.85888671875</v>
      </c>
      <c r="CV93" s="225">
        <v>7319.38671875</v>
      </c>
      <c r="CW93" s="225">
        <v>5184.54931640625</v>
      </c>
      <c r="CX93" s="225">
        <v>5768.60693359375</v>
      </c>
      <c r="CY93" s="225">
        <v>5716.5322265625</v>
      </c>
      <c r="CZ93" s="225">
        <v>6286.74365234375</v>
      </c>
      <c r="DA93" s="225">
        <v>7669.1181640625</v>
      </c>
      <c r="DB93" s="225">
        <v>7021.5244140625</v>
      </c>
      <c r="DC93" s="225">
        <v>5829.15234375</v>
      </c>
      <c r="DD93" s="225">
        <v>6019.1083984375</v>
      </c>
      <c r="DE93" s="225">
        <v>4844.26611328125</v>
      </c>
      <c r="DF93" s="225">
        <v>7079.2841796875</v>
      </c>
      <c r="DG93" s="225">
        <v>6570.353515625</v>
      </c>
      <c r="DH93" s="225">
        <v>7337.03369140625</v>
      </c>
      <c r="DI93" s="225">
        <v>5186.646484375</v>
      </c>
      <c r="DJ93" s="225">
        <v>5800.197265625</v>
      </c>
      <c r="DK93" s="225">
        <v>5596.4775390625</v>
      </c>
      <c r="DL93" s="225">
        <v>6282.5771484375</v>
      </c>
      <c r="DM93" s="225">
        <v>7655.29296875</v>
      </c>
      <c r="DN93" s="225">
        <v>7097.3701171875</v>
      </c>
      <c r="DO93" s="225">
        <v>5843.98046875</v>
      </c>
      <c r="DP93" s="225">
        <v>6030.41845703125</v>
      </c>
      <c r="DQ93" s="225">
        <v>4740.58837890625</v>
      </c>
      <c r="DR93" s="225">
        <v>7074.55908203125</v>
      </c>
      <c r="DS93" s="225">
        <v>6548.25634765625</v>
      </c>
      <c r="DT93" s="225">
        <v>7336.365234375</v>
      </c>
      <c r="DU93" s="225">
        <v>5181.91455078125</v>
      </c>
      <c r="DV93" s="225">
        <v>5793.833984375</v>
      </c>
      <c r="DW93" s="225">
        <v>5591.08056640625</v>
      </c>
      <c r="DX93" s="225">
        <v>6292.0068359375</v>
      </c>
      <c r="DY93" s="225">
        <v>7640.0107421875</v>
      </c>
      <c r="DZ93" s="225">
        <v>7057.0859375</v>
      </c>
      <c r="EA93" s="225">
        <v>5828.951171875</v>
      </c>
      <c r="EB93" s="225">
        <v>6023.06591796875</v>
      </c>
      <c r="EC93" s="225">
        <v>4990.44091796875</v>
      </c>
      <c r="ED93" s="225">
        <v>7073.71923828125</v>
      </c>
      <c r="EE93" s="225">
        <v>6543.2548828125</v>
      </c>
      <c r="EF93" s="225">
        <v>7337.91552734375</v>
      </c>
      <c r="EG93" s="225">
        <v>5177.06103515625</v>
      </c>
      <c r="EH93" s="225">
        <v>5809.14599609375</v>
      </c>
      <c r="EI93" s="225">
        <v>5584.85693359375</v>
      </c>
      <c r="EJ93" s="225">
        <v>6288.494140625</v>
      </c>
      <c r="EK93" s="225">
        <v>7580.8251953125</v>
      </c>
      <c r="EL93" s="225">
        <v>7004.4052734375</v>
      </c>
      <c r="EM93" s="225">
        <v>5803.1806640625</v>
      </c>
      <c r="EN93" s="225">
        <v>6048.013671875</v>
      </c>
      <c r="EO93" s="225">
        <v>4802.1162109375</v>
      </c>
      <c r="EP93" s="225">
        <v>7074.53564453125</v>
      </c>
      <c r="EQ93" s="225">
        <v>6550.0048828125</v>
      </c>
      <c r="ER93" s="225">
        <v>7352.27587890625</v>
      </c>
      <c r="ES93" s="225">
        <v>5188.6318359375</v>
      </c>
      <c r="ET93" s="225">
        <v>5835.5029296875</v>
      </c>
      <c r="EU93" s="225">
        <v>5566.95361328125</v>
      </c>
      <c r="EV93" s="225">
        <v>6290.29052734375</v>
      </c>
      <c r="EW93" s="225">
        <v>7472.80126953125</v>
      </c>
      <c r="EX93" s="225">
        <v>7018.41064453125</v>
      </c>
      <c r="EY93" s="225">
        <v>5804.55859375</v>
      </c>
      <c r="EZ93" s="225">
        <v>6047.84814453125</v>
      </c>
      <c r="FA93" s="225">
        <v>4890.81689453125</v>
      </c>
      <c r="FB93" s="225">
        <v>7074.9677734375</v>
      </c>
      <c r="FC93" s="225">
        <v>6546.8076171875</v>
      </c>
      <c r="FD93" s="225">
        <v>7358.96923828125</v>
      </c>
      <c r="FE93" s="225">
        <v>5183.583984375</v>
      </c>
      <c r="FF93" s="225">
        <v>5859.66015625</v>
      </c>
      <c r="FG93" s="225">
        <v>5516.95947265625</v>
      </c>
      <c r="FH93" s="225">
        <v>6286.07177734375</v>
      </c>
      <c r="FI93" s="225">
        <v>7478.2529296875</v>
      </c>
      <c r="FJ93" s="225">
        <v>7012.63232421875</v>
      </c>
      <c r="FK93" s="225">
        <v>5807.05224609375</v>
      </c>
      <c r="FL93" s="225">
        <v>6066.53369140625</v>
      </c>
      <c r="FM93" s="225">
        <v>4937.59228515625</v>
      </c>
      <c r="FN93" s="225">
        <v>7063.88037109375</v>
      </c>
      <c r="FO93" s="225">
        <v>6516.1669921875</v>
      </c>
      <c r="FP93" s="225">
        <v>7360.474609375</v>
      </c>
      <c r="FQ93" s="225">
        <v>5166.78662109375</v>
      </c>
      <c r="FR93" s="225">
        <v>5868.0751953125</v>
      </c>
      <c r="FS93" s="225">
        <v>5531.59326171875</v>
      </c>
      <c r="FT93" s="225">
        <v>6284.50537109375</v>
      </c>
      <c r="FU93" s="225">
        <v>7381.7431640625</v>
      </c>
      <c r="FV93" s="225">
        <v>6917.38232421875</v>
      </c>
      <c r="FW93" s="225">
        <v>5784.94091796875</v>
      </c>
      <c r="FX93" s="225">
        <v>6092.19287109375</v>
      </c>
      <c r="FY93" s="225">
        <v>5073.7353515625</v>
      </c>
      <c r="FZ93" s="225">
        <v>7063.765625</v>
      </c>
      <c r="GA93" s="225">
        <v>6510.83056640625</v>
      </c>
      <c r="GB93" s="225">
        <v>6674.0869140625</v>
      </c>
      <c r="GC93" s="225">
        <v>6667.58544921875</v>
      </c>
      <c r="GD93" s="225">
        <v>6634.30078125</v>
      </c>
      <c r="GE93" s="225">
        <v>6626.2646484375</v>
      </c>
      <c r="GF93" s="225">
        <v>6657.99560546875</v>
      </c>
      <c r="GG93" s="225">
        <v>6622.205078125</v>
      </c>
      <c r="GH93" s="225">
        <v>6624.255859375</v>
      </c>
      <c r="GI93" s="225">
        <v>6613.1728515625</v>
      </c>
      <c r="GJ93" s="225">
        <v>6589.4892578125</v>
      </c>
      <c r="GK93" s="225">
        <v>6551.43310546875</v>
      </c>
      <c r="GL93" s="225">
        <v>7328.42626953125</v>
      </c>
      <c r="GM93" s="225">
        <v>5181.37646484375</v>
      </c>
      <c r="GN93" s="225">
        <v>5800.77099609375</v>
      </c>
      <c r="GO93" s="225">
        <v>5612.39599609375</v>
      </c>
      <c r="GP93" s="225">
        <v>6287.25634765625</v>
      </c>
      <c r="GQ93" s="225">
        <v>7528.37109375</v>
      </c>
      <c r="GR93" s="225">
        <v>7017.8017578125</v>
      </c>
      <c r="GS93" s="225">
        <v>5819.8955078125</v>
      </c>
      <c r="GT93" s="225">
        <v>6047.544921875</v>
      </c>
      <c r="GU93" s="225">
        <v>4917.89501953125</v>
      </c>
      <c r="GV93" s="225">
        <v>7070.68603515625</v>
      </c>
      <c r="GW93" s="225">
        <v>6544.05029296875</v>
      </c>
      <c r="GX93" s="225">
        <v>6613.89111328125</v>
      </c>
      <c r="GY93" s="225">
        <v>6613.890625</v>
      </c>
    </row>
    <row r="94" spans="1:207" x14ac:dyDescent="0.25">
      <c r="A94" s="226">
        <v>45505</v>
      </c>
      <c r="B94" s="225">
        <v>8</v>
      </c>
      <c r="C94" s="225">
        <v>2024</v>
      </c>
      <c r="D94" s="225">
        <v>6911.8115234375</v>
      </c>
      <c r="E94" s="225">
        <v>6909.056640625</v>
      </c>
      <c r="F94" s="225">
        <v>7014.57080078125</v>
      </c>
      <c r="G94" s="225">
        <v>7027.3154296875</v>
      </c>
      <c r="H94" s="225">
        <v>7101.2939453125</v>
      </c>
      <c r="I94" s="225">
        <v>6811.5537109375</v>
      </c>
      <c r="J94" s="225">
        <v>6900.98486328125</v>
      </c>
      <c r="K94" s="225">
        <v>6939.96337890625</v>
      </c>
      <c r="L94" s="225">
        <v>7006.0263671875</v>
      </c>
      <c r="M94" s="225">
        <v>6984.54833984375</v>
      </c>
      <c r="N94" s="225">
        <v>7080.01806640625</v>
      </c>
      <c r="O94" s="225">
        <v>6749.17529296875</v>
      </c>
      <c r="P94" s="225">
        <v>6842.40771484375</v>
      </c>
      <c r="Q94" s="225">
        <v>6876.373046875</v>
      </c>
      <c r="R94" s="225">
        <v>7014.8671875</v>
      </c>
      <c r="S94" s="225">
        <v>7086.00537109375</v>
      </c>
      <c r="T94" s="225">
        <v>7098.333984375</v>
      </c>
      <c r="U94" s="225">
        <v>6780.43798828125</v>
      </c>
      <c r="V94" s="225">
        <v>6821.07763671875</v>
      </c>
      <c r="W94" s="225">
        <v>6889.228515625</v>
      </c>
      <c r="X94" s="225">
        <v>7050.40966796875</v>
      </c>
      <c r="Y94" s="225">
        <v>6994.39892578125</v>
      </c>
      <c r="Z94" s="225">
        <v>7142.306640625</v>
      </c>
      <c r="AA94" s="225">
        <v>6807.7890625</v>
      </c>
      <c r="AB94" s="225">
        <v>6876.5009765625</v>
      </c>
      <c r="AC94" s="225">
        <v>6926.17724609375</v>
      </c>
      <c r="AD94" s="225">
        <v>7016.2607421875</v>
      </c>
      <c r="AE94" s="225">
        <v>7081.462890625</v>
      </c>
      <c r="AF94" s="225">
        <v>7071.138671875</v>
      </c>
      <c r="AG94" s="225">
        <v>6848.76123046875</v>
      </c>
      <c r="AH94" s="225">
        <v>6835.2255859375</v>
      </c>
      <c r="AI94" s="225">
        <v>6910.06640625</v>
      </c>
      <c r="AJ94" s="225">
        <v>6995.39306640625</v>
      </c>
      <c r="AK94" s="225">
        <v>6972.18994140625</v>
      </c>
      <c r="AL94" s="225">
        <v>7116.03955078125</v>
      </c>
      <c r="AM94" s="225">
        <v>6804.4404296875</v>
      </c>
      <c r="AN94" s="225">
        <v>6848.90576171875</v>
      </c>
      <c r="AO94" s="225">
        <v>6921.353515625</v>
      </c>
      <c r="AP94" s="225">
        <v>6970.96240234375</v>
      </c>
      <c r="AQ94" s="225">
        <v>7090.44384765625</v>
      </c>
      <c r="AR94" s="225">
        <v>7091.984375</v>
      </c>
      <c r="AS94" s="225">
        <v>6776.38916015625</v>
      </c>
      <c r="AT94" s="225">
        <v>6846.97705078125</v>
      </c>
      <c r="AU94" s="225">
        <v>6896.68994140625</v>
      </c>
      <c r="AV94" s="225">
        <v>6987.291015625</v>
      </c>
      <c r="AW94" s="225">
        <v>6970.81982421875</v>
      </c>
      <c r="AX94" s="225">
        <v>7113.06689453125</v>
      </c>
      <c r="AY94" s="225">
        <v>6821.24560546875</v>
      </c>
      <c r="AZ94" s="225">
        <v>6823.1357421875</v>
      </c>
      <c r="BA94" s="225">
        <v>6890.61279296875</v>
      </c>
      <c r="BB94" s="225">
        <v>6995.5390625</v>
      </c>
      <c r="BC94" s="225">
        <v>6996.54296875</v>
      </c>
      <c r="BD94" s="225">
        <v>7100.45068359375</v>
      </c>
      <c r="BE94" s="225">
        <v>6780.40478515625</v>
      </c>
      <c r="BF94" s="225">
        <v>6791.20849609375</v>
      </c>
      <c r="BG94" s="225">
        <v>6870.75732421875</v>
      </c>
      <c r="BH94" s="225">
        <v>6936.3046875</v>
      </c>
      <c r="BI94" s="225">
        <v>6985.24169921875</v>
      </c>
      <c r="BJ94" s="225">
        <v>7064.04638671875</v>
      </c>
      <c r="BK94" s="225">
        <v>6790.54150390625</v>
      </c>
      <c r="BL94" s="225">
        <v>7555.80126953125</v>
      </c>
      <c r="BM94" s="225">
        <v>5358.919921875</v>
      </c>
      <c r="BN94" s="225">
        <v>5800.759765625</v>
      </c>
      <c r="BO94" s="225">
        <v>6313.61669921875</v>
      </c>
      <c r="BP94" s="225">
        <v>6557.56884765625</v>
      </c>
      <c r="BQ94" s="225">
        <v>7988.1171875</v>
      </c>
      <c r="BR94" s="225">
        <v>7435.64697265625</v>
      </c>
      <c r="BS94" s="225">
        <v>6161.3037109375</v>
      </c>
      <c r="BT94" s="225">
        <v>6201.78955078125</v>
      </c>
      <c r="BU94" s="225">
        <v>5215.30419921875</v>
      </c>
      <c r="BV94" s="225">
        <v>7408.60986328125</v>
      </c>
      <c r="BW94" s="225">
        <v>6757.47705078125</v>
      </c>
      <c r="BX94" s="225">
        <v>7573.94482421875</v>
      </c>
      <c r="BY94" s="225">
        <v>5343.61083984375</v>
      </c>
      <c r="BZ94" s="225">
        <v>5828.00439453125</v>
      </c>
      <c r="CA94" s="225">
        <v>6250.353515625</v>
      </c>
      <c r="CB94" s="225">
        <v>6556.33447265625</v>
      </c>
      <c r="CC94" s="225">
        <v>8012.27001953125</v>
      </c>
      <c r="CD94" s="225">
        <v>7422.93994140625</v>
      </c>
      <c r="CE94" s="225">
        <v>6132.64208984375</v>
      </c>
      <c r="CF94" s="225">
        <v>6237.4609375</v>
      </c>
      <c r="CG94" s="225">
        <v>4948.6298828125</v>
      </c>
      <c r="CH94" s="225">
        <v>7427.44482421875</v>
      </c>
      <c r="CI94" s="225">
        <v>6751.93798828125</v>
      </c>
      <c r="CJ94" s="225">
        <v>7588.34423828125</v>
      </c>
      <c r="CK94" s="225">
        <v>5328.5673828125</v>
      </c>
      <c r="CL94" s="225">
        <v>5874.2236328125</v>
      </c>
      <c r="CM94" s="225">
        <v>6117.63720703125</v>
      </c>
      <c r="CN94" s="225">
        <v>6553.93896484375</v>
      </c>
      <c r="CO94" s="225">
        <v>7921.75048828125</v>
      </c>
      <c r="CP94" s="225">
        <v>7444.58740234375</v>
      </c>
      <c r="CQ94" s="225">
        <v>6133.9931640625</v>
      </c>
      <c r="CR94" s="225">
        <v>6239.88623046875</v>
      </c>
      <c r="CS94" s="225">
        <v>5210.74755859375</v>
      </c>
      <c r="CT94" s="225">
        <v>7437.60546875</v>
      </c>
      <c r="CU94" s="225">
        <v>6711.826171875</v>
      </c>
      <c r="CV94" s="225">
        <v>7598.78759765625</v>
      </c>
      <c r="CW94" s="225">
        <v>5342.39990234375</v>
      </c>
      <c r="CX94" s="225">
        <v>5888.626953125</v>
      </c>
      <c r="CY94" s="225">
        <v>6131.279296875</v>
      </c>
      <c r="CZ94" s="225">
        <v>6553.7958984375</v>
      </c>
      <c r="DA94" s="225">
        <v>7982.18017578125</v>
      </c>
      <c r="DB94" s="225">
        <v>7366.69677734375</v>
      </c>
      <c r="DC94" s="225">
        <v>6113.3310546875</v>
      </c>
      <c r="DD94" s="225">
        <v>6244.923828125</v>
      </c>
      <c r="DE94" s="225">
        <v>5165.67333984375</v>
      </c>
      <c r="DF94" s="225">
        <v>7422.546875</v>
      </c>
      <c r="DG94" s="225">
        <v>6718.123046875</v>
      </c>
      <c r="DH94" s="225">
        <v>7610.890625</v>
      </c>
      <c r="DI94" s="225">
        <v>5342.30078125</v>
      </c>
      <c r="DJ94" s="225">
        <v>5917.96630859375</v>
      </c>
      <c r="DK94" s="225">
        <v>5991.5458984375</v>
      </c>
      <c r="DL94" s="225">
        <v>6549.9619140625</v>
      </c>
      <c r="DM94" s="225">
        <v>7969.52880859375</v>
      </c>
      <c r="DN94" s="225">
        <v>7432.2109375</v>
      </c>
      <c r="DO94" s="225">
        <v>6128.44775390625</v>
      </c>
      <c r="DP94" s="225">
        <v>6255.65673828125</v>
      </c>
      <c r="DQ94" s="225">
        <v>5053.45068359375</v>
      </c>
      <c r="DR94" s="225">
        <v>7412.9013671875</v>
      </c>
      <c r="DS94" s="225">
        <v>6694.60546875</v>
      </c>
      <c r="DT94" s="225">
        <v>7608.771484375</v>
      </c>
      <c r="DU94" s="225">
        <v>5337.7841796875</v>
      </c>
      <c r="DV94" s="225">
        <v>5914.22119140625</v>
      </c>
      <c r="DW94" s="225">
        <v>5988.87548828125</v>
      </c>
      <c r="DX94" s="225">
        <v>6561.0263671875</v>
      </c>
      <c r="DY94" s="225">
        <v>7952.64990234375</v>
      </c>
      <c r="DZ94" s="225">
        <v>7399.17138671875</v>
      </c>
      <c r="EA94" s="225">
        <v>6112.49658203125</v>
      </c>
      <c r="EB94" s="225">
        <v>6248.63623046875</v>
      </c>
      <c r="EC94" s="225">
        <v>5323.84619140625</v>
      </c>
      <c r="ED94" s="225">
        <v>7414.69775390625</v>
      </c>
      <c r="EE94" s="225">
        <v>6692.44189453125</v>
      </c>
      <c r="EF94" s="225">
        <v>7608.98876953125</v>
      </c>
      <c r="EG94" s="225">
        <v>5333.59912109375</v>
      </c>
      <c r="EH94" s="225">
        <v>5931.46142578125</v>
      </c>
      <c r="EI94" s="225">
        <v>5980.0849609375</v>
      </c>
      <c r="EJ94" s="225">
        <v>6556.7138671875</v>
      </c>
      <c r="EK94" s="225">
        <v>7894.3505859375</v>
      </c>
      <c r="EL94" s="225">
        <v>7357.853515625</v>
      </c>
      <c r="EM94" s="225">
        <v>6085.91259765625</v>
      </c>
      <c r="EN94" s="225">
        <v>6268.97607421875</v>
      </c>
      <c r="EO94" s="225">
        <v>5122.7822265625</v>
      </c>
      <c r="EP94" s="225">
        <v>7416.33154296875</v>
      </c>
      <c r="EQ94" s="225">
        <v>6698.302734375</v>
      </c>
      <c r="ER94" s="225">
        <v>7618.8720703125</v>
      </c>
      <c r="ES94" s="225">
        <v>5345.0126953125</v>
      </c>
      <c r="ET94" s="225">
        <v>5953.55029296875</v>
      </c>
      <c r="EU94" s="225">
        <v>5947.64111328125</v>
      </c>
      <c r="EV94" s="225">
        <v>6559.3330078125</v>
      </c>
      <c r="EW94" s="225">
        <v>7784.1943359375</v>
      </c>
      <c r="EX94" s="225">
        <v>7370.89013671875</v>
      </c>
      <c r="EY94" s="225">
        <v>6087.2158203125</v>
      </c>
      <c r="EZ94" s="225">
        <v>6271.955078125</v>
      </c>
      <c r="FA94" s="225">
        <v>5222.4951171875</v>
      </c>
      <c r="FB94" s="225">
        <v>7414.89013671875</v>
      </c>
      <c r="FC94" s="225">
        <v>6699.7919921875</v>
      </c>
      <c r="FD94" s="225">
        <v>7619.322265625</v>
      </c>
      <c r="FE94" s="225">
        <v>5341.794921875</v>
      </c>
      <c r="FF94" s="225">
        <v>5976.83642578125</v>
      </c>
      <c r="FG94" s="225">
        <v>5892.07177734375</v>
      </c>
      <c r="FH94" s="225">
        <v>6554.84423828125</v>
      </c>
      <c r="FI94" s="225">
        <v>7790.90625</v>
      </c>
      <c r="FJ94" s="225">
        <v>7363.673828125</v>
      </c>
      <c r="FK94" s="225">
        <v>6089.1953125</v>
      </c>
      <c r="FL94" s="225">
        <v>6288.9521484375</v>
      </c>
      <c r="FM94" s="225">
        <v>5266.58154296875</v>
      </c>
      <c r="FN94" s="225">
        <v>7399.04052734375</v>
      </c>
      <c r="FO94" s="225">
        <v>6670.80029296875</v>
      </c>
      <c r="FP94" s="225">
        <v>7617.73828125</v>
      </c>
      <c r="FQ94" s="225">
        <v>5323.32958984375</v>
      </c>
      <c r="FR94" s="225">
        <v>5989.0234375</v>
      </c>
      <c r="FS94" s="225">
        <v>5905.30078125</v>
      </c>
      <c r="FT94" s="225">
        <v>6553.283203125</v>
      </c>
      <c r="FU94" s="225">
        <v>7693.10986328125</v>
      </c>
      <c r="FV94" s="225">
        <v>7284.693359375</v>
      </c>
      <c r="FW94" s="225">
        <v>6064.57958984375</v>
      </c>
      <c r="FX94" s="225">
        <v>6311.51904296875</v>
      </c>
      <c r="FY94" s="225">
        <v>5420.67236328125</v>
      </c>
      <c r="FZ94" s="225">
        <v>7400.65478515625</v>
      </c>
      <c r="GA94" s="225">
        <v>6667.22998046875</v>
      </c>
      <c r="GB94" s="225">
        <v>6954.2001953125</v>
      </c>
      <c r="GC94" s="225">
        <v>6944.7294921875</v>
      </c>
      <c r="GD94" s="225">
        <v>6911.6865234375</v>
      </c>
      <c r="GE94" s="225">
        <v>6901.78173828125</v>
      </c>
      <c r="GF94" s="225">
        <v>6930.6865234375</v>
      </c>
      <c r="GG94" s="225">
        <v>6896.76708984375</v>
      </c>
      <c r="GH94" s="225">
        <v>6901.8046875</v>
      </c>
      <c r="GI94" s="225">
        <v>6888.8525390625</v>
      </c>
      <c r="GJ94" s="225">
        <v>6865.06591796875</v>
      </c>
      <c r="GK94" s="225">
        <v>6829.6044921875</v>
      </c>
      <c r="GL94" s="225">
        <v>7601.5732421875</v>
      </c>
      <c r="GM94" s="225">
        <v>5338.0498046875</v>
      </c>
      <c r="GN94" s="225">
        <v>5921.80859375</v>
      </c>
      <c r="GO94" s="225">
        <v>6008.91455078125</v>
      </c>
      <c r="GP94" s="225">
        <v>6555.43505859375</v>
      </c>
      <c r="GQ94" s="225">
        <v>7841.00732421875</v>
      </c>
      <c r="GR94" s="225">
        <v>7366.70556640625</v>
      </c>
      <c r="GS94" s="225">
        <v>6103.04541015625</v>
      </c>
      <c r="GT94" s="225">
        <v>6270.37060546875</v>
      </c>
      <c r="GU94" s="225">
        <v>5247.44384765625</v>
      </c>
      <c r="GV94" s="225">
        <v>7410.94189453125</v>
      </c>
      <c r="GW94" s="225">
        <v>6694.54443359375</v>
      </c>
      <c r="GX94" s="225">
        <v>6890.3173828125</v>
      </c>
      <c r="GY94" s="225">
        <v>6890.31689453125</v>
      </c>
    </row>
    <row r="95" spans="1:207" x14ac:dyDescent="0.25">
      <c r="A95" s="226">
        <v>45536</v>
      </c>
      <c r="B95" s="225">
        <v>9</v>
      </c>
      <c r="C95" s="225">
        <v>2024</v>
      </c>
      <c r="D95" s="225">
        <v>7155.99658203125</v>
      </c>
      <c r="E95" s="225">
        <v>7126.73583984375</v>
      </c>
      <c r="F95" s="225">
        <v>7243.29638671875</v>
      </c>
      <c r="G95" s="225">
        <v>7253.91064453125</v>
      </c>
      <c r="H95" s="225">
        <v>7306.2607421875</v>
      </c>
      <c r="I95" s="225">
        <v>7060.75927734375</v>
      </c>
      <c r="J95" s="225">
        <v>7140.662109375</v>
      </c>
      <c r="K95" s="225">
        <v>7161.7509765625</v>
      </c>
      <c r="L95" s="225">
        <v>7240.86572265625</v>
      </c>
      <c r="M95" s="225">
        <v>7212.72802734375</v>
      </c>
      <c r="N95" s="225">
        <v>7292.42529296875</v>
      </c>
      <c r="O95" s="225">
        <v>7000.634765625</v>
      </c>
      <c r="P95" s="225">
        <v>7091.9609375</v>
      </c>
      <c r="Q95" s="225">
        <v>7100.06005859375</v>
      </c>
      <c r="R95" s="225">
        <v>7253.73486328125</v>
      </c>
      <c r="S95" s="225">
        <v>7313.12939453125</v>
      </c>
      <c r="T95" s="225">
        <v>7306.763671875</v>
      </c>
      <c r="U95" s="225">
        <v>7032.5</v>
      </c>
      <c r="V95" s="225">
        <v>7066.02587890625</v>
      </c>
      <c r="W95" s="225">
        <v>7109.51416015625</v>
      </c>
      <c r="X95" s="225">
        <v>7292.27685546875</v>
      </c>
      <c r="Y95" s="225">
        <v>7225.1953125</v>
      </c>
      <c r="Z95" s="225">
        <v>7355.93701171875</v>
      </c>
      <c r="AA95" s="225">
        <v>7062.25146484375</v>
      </c>
      <c r="AB95" s="225">
        <v>7124.99609375</v>
      </c>
      <c r="AC95" s="225">
        <v>7152.02392578125</v>
      </c>
      <c r="AD95" s="225">
        <v>7257.52001953125</v>
      </c>
      <c r="AE95" s="225">
        <v>7309.3310546875</v>
      </c>
      <c r="AF95" s="225">
        <v>7284.0419921875</v>
      </c>
      <c r="AG95" s="225">
        <v>7103.4111328125</v>
      </c>
      <c r="AH95" s="225">
        <v>7084.931640625</v>
      </c>
      <c r="AI95" s="225">
        <v>7134.28173828125</v>
      </c>
      <c r="AJ95" s="225">
        <v>7240.88134765625</v>
      </c>
      <c r="AK95" s="225">
        <v>7203.79296875</v>
      </c>
      <c r="AL95" s="225">
        <v>7330.51953125</v>
      </c>
      <c r="AM95" s="225">
        <v>7052.46435546875</v>
      </c>
      <c r="AN95" s="225">
        <v>7101.25732421875</v>
      </c>
      <c r="AO95" s="225">
        <v>7148.16015625</v>
      </c>
      <c r="AP95" s="225">
        <v>7217.71435546875</v>
      </c>
      <c r="AQ95" s="225">
        <v>7323.30224609375</v>
      </c>
      <c r="AR95" s="225">
        <v>7303.6484375</v>
      </c>
      <c r="AS95" s="225">
        <v>7026.5732421875</v>
      </c>
      <c r="AT95" s="225">
        <v>7102.10205078125</v>
      </c>
      <c r="AU95" s="225">
        <v>7119.052734375</v>
      </c>
      <c r="AV95" s="225">
        <v>7240.51708984375</v>
      </c>
      <c r="AW95" s="225">
        <v>7204.3544921875</v>
      </c>
      <c r="AX95" s="225">
        <v>7322.2109375</v>
      </c>
      <c r="AY95" s="225">
        <v>7076.587890625</v>
      </c>
      <c r="AZ95" s="225">
        <v>7074.86572265625</v>
      </c>
      <c r="BA95" s="225">
        <v>7118.50732421875</v>
      </c>
      <c r="BB95" s="225">
        <v>7251.99755859375</v>
      </c>
      <c r="BC95" s="225">
        <v>7234.650390625</v>
      </c>
      <c r="BD95" s="225">
        <v>7313.79736328125</v>
      </c>
      <c r="BE95" s="225">
        <v>7034.52294921875</v>
      </c>
      <c r="BF95" s="225">
        <v>7046.2578125</v>
      </c>
      <c r="BG95" s="225">
        <v>7093.998046875</v>
      </c>
      <c r="BH95" s="225">
        <v>7192.37060546875</v>
      </c>
      <c r="BI95" s="225">
        <v>7217.37841796875</v>
      </c>
      <c r="BJ95" s="225">
        <v>7276.3134765625</v>
      </c>
      <c r="BK95" s="225">
        <v>7045.60400390625</v>
      </c>
      <c r="BL95" s="225">
        <v>7727.6103515625</v>
      </c>
      <c r="BM95" s="225">
        <v>5468.0751953125</v>
      </c>
      <c r="BN95" s="225">
        <v>6127.55615234375</v>
      </c>
      <c r="BO95" s="225">
        <v>6793.13818359375</v>
      </c>
      <c r="BP95" s="225">
        <v>6728.19482421875</v>
      </c>
      <c r="BQ95" s="225">
        <v>8257.21875</v>
      </c>
      <c r="BR95" s="225">
        <v>7670.40380859375</v>
      </c>
      <c r="BS95" s="225">
        <v>6330.95556640625</v>
      </c>
      <c r="BT95" s="225">
        <v>6352.912109375</v>
      </c>
      <c r="BU95" s="225">
        <v>5425.62744140625</v>
      </c>
      <c r="BV95" s="225">
        <v>7669.947265625</v>
      </c>
      <c r="BW95" s="225">
        <v>6982.4873046875</v>
      </c>
      <c r="BX95" s="225">
        <v>7746.107421875</v>
      </c>
      <c r="BY95" s="225">
        <v>5456.39013671875</v>
      </c>
      <c r="BZ95" s="225">
        <v>6157.68115234375</v>
      </c>
      <c r="CA95" s="225">
        <v>6724.763671875</v>
      </c>
      <c r="CB95" s="225">
        <v>6729.44873046875</v>
      </c>
      <c r="CC95" s="225">
        <v>8279.916015625</v>
      </c>
      <c r="CD95" s="225">
        <v>7659.02587890625</v>
      </c>
      <c r="CE95" s="225">
        <v>6306.71484375</v>
      </c>
      <c r="CF95" s="225">
        <v>6382.32666015625</v>
      </c>
      <c r="CG95" s="225">
        <v>5158.1220703125</v>
      </c>
      <c r="CH95" s="225">
        <v>7686.93359375</v>
      </c>
      <c r="CI95" s="225">
        <v>6978.53759765625</v>
      </c>
      <c r="CJ95" s="225">
        <v>7760.60546875</v>
      </c>
      <c r="CK95" s="225">
        <v>5440.69677734375</v>
      </c>
      <c r="CL95" s="225">
        <v>6216.22802734375</v>
      </c>
      <c r="CM95" s="225">
        <v>6574.05517578125</v>
      </c>
      <c r="CN95" s="225">
        <v>6728.53759765625</v>
      </c>
      <c r="CO95" s="225">
        <v>8184.6416015625</v>
      </c>
      <c r="CP95" s="225">
        <v>7678.1669921875</v>
      </c>
      <c r="CQ95" s="225">
        <v>6311.34619140625</v>
      </c>
      <c r="CR95" s="225">
        <v>6379.0380859375</v>
      </c>
      <c r="CS95" s="225">
        <v>5425.5390625</v>
      </c>
      <c r="CT95" s="225">
        <v>7700.0498046875</v>
      </c>
      <c r="CU95" s="225">
        <v>6938.337890625</v>
      </c>
      <c r="CV95" s="225">
        <v>7772.3115234375</v>
      </c>
      <c r="CW95" s="225">
        <v>5461.4931640625</v>
      </c>
      <c r="CX95" s="225">
        <v>6227.07177734375</v>
      </c>
      <c r="CY95" s="225">
        <v>6585.84521484375</v>
      </c>
      <c r="CZ95" s="225">
        <v>6730.22412109375</v>
      </c>
      <c r="DA95" s="225">
        <v>8248.84375</v>
      </c>
      <c r="DB95" s="225">
        <v>7610.4384765625</v>
      </c>
      <c r="DC95" s="225">
        <v>6293.59765625</v>
      </c>
      <c r="DD95" s="225">
        <v>6382.31396484375</v>
      </c>
      <c r="DE95" s="225">
        <v>5380.45166015625</v>
      </c>
      <c r="DF95" s="225">
        <v>7691.1162109375</v>
      </c>
      <c r="DG95" s="225">
        <v>6942.52197265625</v>
      </c>
      <c r="DH95" s="225">
        <v>7784.4951171875</v>
      </c>
      <c r="DI95" s="225">
        <v>5456.35595703125</v>
      </c>
      <c r="DJ95" s="225">
        <v>6262.1962890625</v>
      </c>
      <c r="DK95" s="225">
        <v>6431.97265625</v>
      </c>
      <c r="DL95" s="225">
        <v>6726.40625</v>
      </c>
      <c r="DM95" s="225">
        <v>8232.240234375</v>
      </c>
      <c r="DN95" s="225">
        <v>7667.91796875</v>
      </c>
      <c r="DO95" s="225">
        <v>6309.7939453125</v>
      </c>
      <c r="DP95" s="225">
        <v>6390.4794921875</v>
      </c>
      <c r="DQ95" s="225">
        <v>5268.0078125</v>
      </c>
      <c r="DR95" s="225">
        <v>7685.4462890625</v>
      </c>
      <c r="DS95" s="225">
        <v>6919.77978515625</v>
      </c>
      <c r="DT95" s="225">
        <v>7784.37548828125</v>
      </c>
      <c r="DU95" s="225">
        <v>5451.4501953125</v>
      </c>
      <c r="DV95" s="225">
        <v>6257.751953125</v>
      </c>
      <c r="DW95" s="225">
        <v>6426.833984375</v>
      </c>
      <c r="DX95" s="225">
        <v>6739.0986328125</v>
      </c>
      <c r="DY95" s="225">
        <v>8216.7041015625</v>
      </c>
      <c r="DZ95" s="225">
        <v>7640.59912109375</v>
      </c>
      <c r="EA95" s="225">
        <v>6295.27197265625</v>
      </c>
      <c r="EB95" s="225">
        <v>6382.6298828125</v>
      </c>
      <c r="EC95" s="225">
        <v>5541.447265625</v>
      </c>
      <c r="ED95" s="225">
        <v>7686.75927734375</v>
      </c>
      <c r="EE95" s="225">
        <v>6917.00048828125</v>
      </c>
      <c r="EF95" s="225">
        <v>7785.24560546875</v>
      </c>
      <c r="EG95" s="225">
        <v>5449.89990234375</v>
      </c>
      <c r="EH95" s="225">
        <v>6280.70263671875</v>
      </c>
      <c r="EI95" s="225">
        <v>6415.6767578125</v>
      </c>
      <c r="EJ95" s="225">
        <v>6735.1298828125</v>
      </c>
      <c r="EK95" s="225">
        <v>8155.4296875</v>
      </c>
      <c r="EL95" s="225">
        <v>7606.38720703125</v>
      </c>
      <c r="EM95" s="225">
        <v>6270.56201171875</v>
      </c>
      <c r="EN95" s="225">
        <v>6402.30224609375</v>
      </c>
      <c r="EO95" s="225">
        <v>5340.21240234375</v>
      </c>
      <c r="EP95" s="225">
        <v>7688.71728515625</v>
      </c>
      <c r="EQ95" s="225">
        <v>6923.548828125</v>
      </c>
      <c r="ER95" s="225">
        <v>7795.48974609375</v>
      </c>
      <c r="ES95" s="225">
        <v>5460.1953125</v>
      </c>
      <c r="ET95" s="225">
        <v>6305.466796875</v>
      </c>
      <c r="EU95" s="225">
        <v>6376.12548828125</v>
      </c>
      <c r="EV95" s="225">
        <v>6736.9072265625</v>
      </c>
      <c r="EW95" s="225">
        <v>8043.560546875</v>
      </c>
      <c r="EX95" s="225">
        <v>7619.10791015625</v>
      </c>
      <c r="EY95" s="225">
        <v>6273.0625</v>
      </c>
      <c r="EZ95" s="225">
        <v>6403.625</v>
      </c>
      <c r="FA95" s="225">
        <v>5439.91650390625</v>
      </c>
      <c r="FB95" s="225">
        <v>7688.78466796875</v>
      </c>
      <c r="FC95" s="225">
        <v>6921.5341796875</v>
      </c>
      <c r="FD95" s="225">
        <v>7796.85400390625</v>
      </c>
      <c r="FE95" s="225">
        <v>5460.375</v>
      </c>
      <c r="FF95" s="225">
        <v>6328.92529296875</v>
      </c>
      <c r="FG95" s="225">
        <v>6313.4033203125</v>
      </c>
      <c r="FH95" s="225">
        <v>6733.00537109375</v>
      </c>
      <c r="FI95" s="225">
        <v>8048.23046875</v>
      </c>
      <c r="FJ95" s="225">
        <v>7615.88037109375</v>
      </c>
      <c r="FK95" s="225">
        <v>6276.8876953125</v>
      </c>
      <c r="FL95" s="225">
        <v>6418.06640625</v>
      </c>
      <c r="FM95" s="225">
        <v>5485.37890625</v>
      </c>
      <c r="FN95" s="225">
        <v>7676.72705078125</v>
      </c>
      <c r="FO95" s="225">
        <v>6892.7978515625</v>
      </c>
      <c r="FP95" s="225">
        <v>7795.7724609375</v>
      </c>
      <c r="FQ95" s="225">
        <v>5444.2294921875</v>
      </c>
      <c r="FR95" s="225">
        <v>6353.24072265625</v>
      </c>
      <c r="FS95" s="225">
        <v>6322.44091796875</v>
      </c>
      <c r="FT95" s="225">
        <v>6732.72998046875</v>
      </c>
      <c r="FU95" s="225">
        <v>7948.70947265625</v>
      </c>
      <c r="FV95" s="225">
        <v>7547.31689453125</v>
      </c>
      <c r="FW95" s="225">
        <v>6255.73193359375</v>
      </c>
      <c r="FX95" s="225">
        <v>6439.744140625</v>
      </c>
      <c r="FY95" s="225">
        <v>5639.61572265625</v>
      </c>
      <c r="FZ95" s="225">
        <v>7682.22802734375</v>
      </c>
      <c r="GA95" s="225">
        <v>6889.30419921875</v>
      </c>
      <c r="GB95" s="225">
        <v>7183.1083984375</v>
      </c>
      <c r="GC95" s="225">
        <v>7175.41943359375</v>
      </c>
      <c r="GD95" s="225">
        <v>7146.9619140625</v>
      </c>
      <c r="GE95" s="225">
        <v>7135.443359375</v>
      </c>
      <c r="GF95" s="225">
        <v>7166.61572265625</v>
      </c>
      <c r="GG95" s="225">
        <v>7133.94287109375</v>
      </c>
      <c r="GH95" s="225">
        <v>7141.67724609375</v>
      </c>
      <c r="GI95" s="225">
        <v>7129.15966796875</v>
      </c>
      <c r="GJ95" s="225">
        <v>7106.94580078125</v>
      </c>
      <c r="GK95" s="225">
        <v>7074.17236328125</v>
      </c>
      <c r="GL95" s="225">
        <v>7776.49609375</v>
      </c>
      <c r="GM95" s="225">
        <v>5454.146484375</v>
      </c>
      <c r="GN95" s="225">
        <v>6268.73095703125</v>
      </c>
      <c r="GO95" s="225">
        <v>6446.7490234375</v>
      </c>
      <c r="GP95" s="225">
        <v>6732.89501953125</v>
      </c>
      <c r="GQ95" s="225">
        <v>8101.29296875</v>
      </c>
      <c r="GR95" s="225">
        <v>7614.64453125</v>
      </c>
      <c r="GS95" s="225">
        <v>6286.33544921875</v>
      </c>
      <c r="GT95" s="225">
        <v>6404.10205078125</v>
      </c>
      <c r="GU95" s="225">
        <v>5464.4697265625</v>
      </c>
      <c r="GV95" s="225">
        <v>7684.802734375</v>
      </c>
      <c r="GW95" s="225">
        <v>6918.20751953125</v>
      </c>
      <c r="GX95" s="225">
        <v>7128.74169921875</v>
      </c>
      <c r="GY95" s="225">
        <v>7128.7412109375</v>
      </c>
    </row>
    <row r="96" spans="1:207" x14ac:dyDescent="0.25">
      <c r="A96" s="226">
        <v>45566</v>
      </c>
      <c r="B96" s="225">
        <v>10</v>
      </c>
      <c r="C96" s="225">
        <v>2024</v>
      </c>
      <c r="D96" s="225">
        <v>7335.201171875</v>
      </c>
      <c r="E96" s="225">
        <v>7302.42919921875</v>
      </c>
      <c r="F96" s="225">
        <v>7405.70166015625</v>
      </c>
      <c r="G96" s="225">
        <v>7431.89404296875</v>
      </c>
      <c r="H96" s="225">
        <v>7438.96533203125</v>
      </c>
      <c r="I96" s="225">
        <v>7289.48583984375</v>
      </c>
      <c r="J96" s="225">
        <v>7319.9345703125</v>
      </c>
      <c r="K96" s="225">
        <v>7340.3349609375</v>
      </c>
      <c r="L96" s="225">
        <v>7410.17626953125</v>
      </c>
      <c r="M96" s="225">
        <v>7395.263671875</v>
      </c>
      <c r="N96" s="225">
        <v>7439.06494140625</v>
      </c>
      <c r="O96" s="225">
        <v>7238.45166015625</v>
      </c>
      <c r="P96" s="225">
        <v>7280.0771484375</v>
      </c>
      <c r="Q96" s="225">
        <v>7281.51513671875</v>
      </c>
      <c r="R96" s="225">
        <v>7432.10498046875</v>
      </c>
      <c r="S96" s="225">
        <v>7492.5087890625</v>
      </c>
      <c r="T96" s="225">
        <v>7458.98388671875</v>
      </c>
      <c r="U96" s="225">
        <v>7260.96435546875</v>
      </c>
      <c r="V96" s="225">
        <v>7251.1650390625</v>
      </c>
      <c r="W96" s="225">
        <v>7290.0703125</v>
      </c>
      <c r="X96" s="225">
        <v>7473.34423828125</v>
      </c>
      <c r="Y96" s="225">
        <v>7416.14013671875</v>
      </c>
      <c r="Z96" s="225">
        <v>7514.4443359375</v>
      </c>
      <c r="AA96" s="225">
        <v>7288.0625</v>
      </c>
      <c r="AB96" s="225">
        <v>7315.41943359375</v>
      </c>
      <c r="AC96" s="225">
        <v>7338.59716796875</v>
      </c>
      <c r="AD96" s="225">
        <v>7443.15478515625</v>
      </c>
      <c r="AE96" s="225">
        <v>7488.578125</v>
      </c>
      <c r="AF96" s="225">
        <v>7438.42529296875</v>
      </c>
      <c r="AG96" s="225">
        <v>7331.263671875</v>
      </c>
      <c r="AH96" s="225">
        <v>7275.56591796875</v>
      </c>
      <c r="AI96" s="225">
        <v>7319.078125</v>
      </c>
      <c r="AJ96" s="225">
        <v>7433.6181640625</v>
      </c>
      <c r="AK96" s="225">
        <v>7394.27490234375</v>
      </c>
      <c r="AL96" s="225">
        <v>7493.47119140625</v>
      </c>
      <c r="AM96" s="225">
        <v>7284.33447265625</v>
      </c>
      <c r="AN96" s="225">
        <v>7294.701171875</v>
      </c>
      <c r="AO96" s="225">
        <v>7334.5869140625</v>
      </c>
      <c r="AP96" s="225">
        <v>7413.53076171875</v>
      </c>
      <c r="AQ96" s="225">
        <v>7509.767578125</v>
      </c>
      <c r="AR96" s="225">
        <v>7473.33203125</v>
      </c>
      <c r="AS96" s="225">
        <v>7257.900390625</v>
      </c>
      <c r="AT96" s="225">
        <v>7302.36376953125</v>
      </c>
      <c r="AU96" s="225">
        <v>7303.59619140625</v>
      </c>
      <c r="AV96" s="225">
        <v>7446.69189453125</v>
      </c>
      <c r="AW96" s="225">
        <v>7399.431640625</v>
      </c>
      <c r="AX96" s="225">
        <v>7496.81787109375</v>
      </c>
      <c r="AY96" s="225">
        <v>7315.576171875</v>
      </c>
      <c r="AZ96" s="225">
        <v>7277.87158203125</v>
      </c>
      <c r="BA96" s="225">
        <v>7311.24169921875</v>
      </c>
      <c r="BB96" s="225">
        <v>7459.2333984375</v>
      </c>
      <c r="BC96" s="225">
        <v>7436.3291015625</v>
      </c>
      <c r="BD96" s="225">
        <v>7496.486328125</v>
      </c>
      <c r="BE96" s="225">
        <v>7269.72607421875</v>
      </c>
      <c r="BF96" s="225">
        <v>7257.02880859375</v>
      </c>
      <c r="BG96" s="225">
        <v>7285.06298828125</v>
      </c>
      <c r="BH96" s="225">
        <v>7403.9599609375</v>
      </c>
      <c r="BI96" s="225">
        <v>7419.255859375</v>
      </c>
      <c r="BJ96" s="225">
        <v>7465.234375</v>
      </c>
      <c r="BK96" s="225">
        <v>7291.6923828125</v>
      </c>
      <c r="BL96" s="225">
        <v>7812.228515625</v>
      </c>
      <c r="BM96" s="225">
        <v>5620.1162109375</v>
      </c>
      <c r="BN96" s="225">
        <v>6397.92333984375</v>
      </c>
      <c r="BO96" s="225">
        <v>7177.041015625</v>
      </c>
      <c r="BP96" s="225">
        <v>6900.71337890625</v>
      </c>
      <c r="BQ96" s="225">
        <v>8536.912109375</v>
      </c>
      <c r="BR96" s="225">
        <v>7765.10009765625</v>
      </c>
      <c r="BS96" s="225">
        <v>6452.62451171875</v>
      </c>
      <c r="BT96" s="225">
        <v>6528.70458984375</v>
      </c>
      <c r="BU96" s="225">
        <v>5621.8193359375</v>
      </c>
      <c r="BV96" s="225">
        <v>8011.16943359375</v>
      </c>
      <c r="BW96" s="225">
        <v>7170.1162109375</v>
      </c>
      <c r="BX96" s="225">
        <v>7831.6240234375</v>
      </c>
      <c r="BY96" s="225">
        <v>5614.28955078125</v>
      </c>
      <c r="BZ96" s="225">
        <v>6429.44140625</v>
      </c>
      <c r="CA96" s="225">
        <v>7103.59423828125</v>
      </c>
      <c r="CB96" s="225">
        <v>6903.24853515625</v>
      </c>
      <c r="CC96" s="225">
        <v>8561.7529296875</v>
      </c>
      <c r="CD96" s="225">
        <v>7754.5478515625</v>
      </c>
      <c r="CE96" s="225">
        <v>6429.96337890625</v>
      </c>
      <c r="CF96" s="225">
        <v>6563.2490234375</v>
      </c>
      <c r="CG96" s="225">
        <v>5345.1748046875</v>
      </c>
      <c r="CH96" s="225">
        <v>8031.013671875</v>
      </c>
      <c r="CI96" s="225">
        <v>7167.84326171875</v>
      </c>
      <c r="CJ96" s="225">
        <v>7846.61083984375</v>
      </c>
      <c r="CK96" s="225">
        <v>5598.46142578125</v>
      </c>
      <c r="CL96" s="225">
        <v>6490.04248046875</v>
      </c>
      <c r="CM96" s="225">
        <v>6934.0791015625</v>
      </c>
      <c r="CN96" s="225">
        <v>6902.27685546875</v>
      </c>
      <c r="CO96" s="225">
        <v>8467.6982421875</v>
      </c>
      <c r="CP96" s="225">
        <v>7772.28466796875</v>
      </c>
      <c r="CQ96" s="225">
        <v>6437.31005859375</v>
      </c>
      <c r="CR96" s="225">
        <v>6559.72021484375</v>
      </c>
      <c r="CS96" s="225">
        <v>5607.30126953125</v>
      </c>
      <c r="CT96" s="225">
        <v>8037.76708984375</v>
      </c>
      <c r="CU96" s="225">
        <v>7128.5712890625</v>
      </c>
      <c r="CV96" s="225">
        <v>7859.8232421875</v>
      </c>
      <c r="CW96" s="225">
        <v>5626.720703125</v>
      </c>
      <c r="CX96" s="225">
        <v>6502.3720703125</v>
      </c>
      <c r="CY96" s="225">
        <v>6952.76123046875</v>
      </c>
      <c r="CZ96" s="225">
        <v>6904.1669921875</v>
      </c>
      <c r="DA96" s="225">
        <v>8532.712890625</v>
      </c>
      <c r="DB96" s="225">
        <v>7706.951171875</v>
      </c>
      <c r="DC96" s="225">
        <v>6421.29736328125</v>
      </c>
      <c r="DD96" s="225">
        <v>6560.85107421875</v>
      </c>
      <c r="DE96" s="225">
        <v>5561.24853515625</v>
      </c>
      <c r="DF96" s="225">
        <v>8019.9853515625</v>
      </c>
      <c r="DG96" s="225">
        <v>7136.072265625</v>
      </c>
      <c r="DH96" s="225">
        <v>7873.7060546875</v>
      </c>
      <c r="DI96" s="225">
        <v>5614.837890625</v>
      </c>
      <c r="DJ96" s="225">
        <v>6537.09326171875</v>
      </c>
      <c r="DK96" s="225">
        <v>6782.63525390625</v>
      </c>
      <c r="DL96" s="225">
        <v>6901.021484375</v>
      </c>
      <c r="DM96" s="225">
        <v>8515.4267578125</v>
      </c>
      <c r="DN96" s="225">
        <v>7760.28955078125</v>
      </c>
      <c r="DO96" s="225">
        <v>6438.97998046875</v>
      </c>
      <c r="DP96" s="225">
        <v>6569.69189453125</v>
      </c>
      <c r="DQ96" s="225">
        <v>5456.5234375</v>
      </c>
      <c r="DR96" s="225">
        <v>8009.7314453125</v>
      </c>
      <c r="DS96" s="225">
        <v>7109.13330078125</v>
      </c>
      <c r="DT96" s="225">
        <v>7876.2685546875</v>
      </c>
      <c r="DU96" s="225">
        <v>5609.32080078125</v>
      </c>
      <c r="DV96" s="225">
        <v>6534.2314453125</v>
      </c>
      <c r="DW96" s="225">
        <v>6777.880859375</v>
      </c>
      <c r="DX96" s="225">
        <v>6914.93310546875</v>
      </c>
      <c r="DY96" s="225">
        <v>8503.7373046875</v>
      </c>
      <c r="DZ96" s="225">
        <v>7734.1015625</v>
      </c>
      <c r="EA96" s="225">
        <v>6424.67822265625</v>
      </c>
      <c r="EB96" s="225">
        <v>6560.869140625</v>
      </c>
      <c r="EC96" s="225">
        <v>5722.33251953125</v>
      </c>
      <c r="ED96" s="225">
        <v>8015.0712890625</v>
      </c>
      <c r="EE96" s="225">
        <v>7111.83251953125</v>
      </c>
      <c r="EF96" s="225">
        <v>7878.05712890625</v>
      </c>
      <c r="EG96" s="225">
        <v>5610.58349609375</v>
      </c>
      <c r="EH96" s="225">
        <v>6559.02978515625</v>
      </c>
      <c r="EI96" s="225">
        <v>6769.71142578125</v>
      </c>
      <c r="EJ96" s="225">
        <v>6909.85888671875</v>
      </c>
      <c r="EK96" s="225">
        <v>8441.9638671875</v>
      </c>
      <c r="EL96" s="225">
        <v>7699.91015625</v>
      </c>
      <c r="EM96" s="225">
        <v>6400.48193359375</v>
      </c>
      <c r="EN96" s="225">
        <v>6586.431640625</v>
      </c>
      <c r="EO96" s="225">
        <v>5524.34423828125</v>
      </c>
      <c r="EP96" s="225">
        <v>8015.93896484375</v>
      </c>
      <c r="EQ96" s="225">
        <v>7117.48388671875</v>
      </c>
      <c r="ER96" s="225">
        <v>7889.8837890625</v>
      </c>
      <c r="ES96" s="225">
        <v>5619.40283203125</v>
      </c>
      <c r="ET96" s="225">
        <v>6585.23046875</v>
      </c>
      <c r="EU96" s="225">
        <v>6722.388671875</v>
      </c>
      <c r="EV96" s="225">
        <v>6913.189453125</v>
      </c>
      <c r="EW96" s="225">
        <v>8337.4990234375</v>
      </c>
      <c r="EX96" s="225">
        <v>7711.5283203125</v>
      </c>
      <c r="EY96" s="225">
        <v>6404.291015625</v>
      </c>
      <c r="EZ96" s="225">
        <v>6585.24462890625</v>
      </c>
      <c r="FA96" s="225">
        <v>5616.26318359375</v>
      </c>
      <c r="FB96" s="225">
        <v>8012.7314453125</v>
      </c>
      <c r="FC96" s="225">
        <v>7119.50537109375</v>
      </c>
      <c r="FD96" s="225">
        <v>7894.068359375</v>
      </c>
      <c r="FE96" s="225">
        <v>5623.4384765625</v>
      </c>
      <c r="FF96" s="225">
        <v>6609.84423828125</v>
      </c>
      <c r="FG96" s="225">
        <v>6654.38525390625</v>
      </c>
      <c r="FH96" s="225">
        <v>6909.484375</v>
      </c>
      <c r="FI96" s="225">
        <v>8339.6640625</v>
      </c>
      <c r="FJ96" s="225">
        <v>7706.51953125</v>
      </c>
      <c r="FK96" s="225">
        <v>6409.388671875</v>
      </c>
      <c r="FL96" s="225">
        <v>6602.1611328125</v>
      </c>
      <c r="FM96" s="225">
        <v>5657.21875</v>
      </c>
      <c r="FN96" s="225">
        <v>7996.9697265625</v>
      </c>
      <c r="FO96" s="225">
        <v>7093.6357421875</v>
      </c>
      <c r="FP96" s="225">
        <v>7893.20751953125</v>
      </c>
      <c r="FQ96" s="225">
        <v>5611.66845703125</v>
      </c>
      <c r="FR96" s="225">
        <v>6636.88037109375</v>
      </c>
      <c r="FS96" s="225">
        <v>6660.71142578125</v>
      </c>
      <c r="FT96" s="225">
        <v>6909.14697265625</v>
      </c>
      <c r="FU96" s="225">
        <v>8245.39453125</v>
      </c>
      <c r="FV96" s="225">
        <v>7640.7890625</v>
      </c>
      <c r="FW96" s="225">
        <v>6389.94384765625</v>
      </c>
      <c r="FX96" s="225">
        <v>6628.54345703125</v>
      </c>
      <c r="FY96" s="225">
        <v>5810.9404296875</v>
      </c>
      <c r="FZ96" s="225">
        <v>8003.98388671875</v>
      </c>
      <c r="GA96" s="225">
        <v>7094.05078125</v>
      </c>
      <c r="GB96" s="225">
        <v>7356.7666015625</v>
      </c>
      <c r="GC96" s="225">
        <v>7353.22705078125</v>
      </c>
      <c r="GD96" s="225">
        <v>7329.72021484375</v>
      </c>
      <c r="GE96" s="225">
        <v>7318.8251953125</v>
      </c>
      <c r="GF96" s="225">
        <v>7353.12158203125</v>
      </c>
      <c r="GG96" s="225">
        <v>7323.20166015625</v>
      </c>
      <c r="GH96" s="225">
        <v>7333.62060546875</v>
      </c>
      <c r="GI96" s="225">
        <v>7325.04345703125</v>
      </c>
      <c r="GJ96" s="225">
        <v>7307.8505859375</v>
      </c>
      <c r="GK96" s="225">
        <v>7281.67333984375</v>
      </c>
      <c r="GL96" s="225">
        <v>7867.53564453125</v>
      </c>
      <c r="GM96" s="225">
        <v>5615.2001953125</v>
      </c>
      <c r="GN96" s="225">
        <v>6546.30419921875</v>
      </c>
      <c r="GO96" s="225">
        <v>6799.11669921875</v>
      </c>
      <c r="GP96" s="225">
        <v>6908.3701171875</v>
      </c>
      <c r="GQ96" s="225">
        <v>8391.017578125</v>
      </c>
      <c r="GR96" s="225">
        <v>7707.908203125</v>
      </c>
      <c r="GS96" s="225">
        <v>6415.9365234375</v>
      </c>
      <c r="GT96" s="225">
        <v>6586.88427734375</v>
      </c>
      <c r="GU96" s="225">
        <v>5642.56689453125</v>
      </c>
      <c r="GV96" s="225">
        <v>8010.9521484375</v>
      </c>
      <c r="GW96" s="225">
        <v>7114.9501953125</v>
      </c>
      <c r="GX96" s="225">
        <v>7321.22021484375</v>
      </c>
      <c r="GY96" s="225">
        <v>7321.22021484375</v>
      </c>
    </row>
    <row r="97" spans="1:207" x14ac:dyDescent="0.25">
      <c r="A97" s="226">
        <v>45597</v>
      </c>
      <c r="B97" s="225">
        <v>11</v>
      </c>
      <c r="C97" s="225">
        <v>2024</v>
      </c>
      <c r="D97" s="225">
        <v>7497.029296875</v>
      </c>
      <c r="E97" s="225">
        <v>7454.39208984375</v>
      </c>
      <c r="F97" s="225">
        <v>7522.4765625</v>
      </c>
      <c r="G97" s="225">
        <v>7545.92919921875</v>
      </c>
      <c r="H97" s="225">
        <v>7574.021484375</v>
      </c>
      <c r="I97" s="225">
        <v>7538.66650390625</v>
      </c>
      <c r="J97" s="225">
        <v>7481.2392578125</v>
      </c>
      <c r="K97" s="225">
        <v>7496.677734375</v>
      </c>
      <c r="L97" s="225">
        <v>7535.9130859375</v>
      </c>
      <c r="M97" s="225">
        <v>7516.25048828125</v>
      </c>
      <c r="N97" s="225">
        <v>7581.9541015625</v>
      </c>
      <c r="O97" s="225">
        <v>7481.400390625</v>
      </c>
      <c r="P97" s="225">
        <v>7451.720703125</v>
      </c>
      <c r="Q97" s="225">
        <v>7444.82421875</v>
      </c>
      <c r="R97" s="225">
        <v>7570.27197265625</v>
      </c>
      <c r="S97" s="225">
        <v>7622.84423828125</v>
      </c>
      <c r="T97" s="225">
        <v>7612.09716796875</v>
      </c>
      <c r="U97" s="225">
        <v>7503.8388671875</v>
      </c>
      <c r="V97" s="225">
        <v>7428.03759765625</v>
      </c>
      <c r="W97" s="225">
        <v>7453.82763671875</v>
      </c>
      <c r="X97" s="225">
        <v>7615.591796875</v>
      </c>
      <c r="Y97" s="225">
        <v>7549.50927734375</v>
      </c>
      <c r="Z97" s="225">
        <v>7671.42919921875</v>
      </c>
      <c r="AA97" s="225">
        <v>7529.431640625</v>
      </c>
      <c r="AB97" s="225">
        <v>7489.07421875</v>
      </c>
      <c r="AC97" s="225">
        <v>7508.2685546875</v>
      </c>
      <c r="AD97" s="225">
        <v>7592.94189453125</v>
      </c>
      <c r="AE97" s="225">
        <v>7624.22119140625</v>
      </c>
      <c r="AF97" s="225">
        <v>7592.29833984375</v>
      </c>
      <c r="AG97" s="225">
        <v>7573.3388671875</v>
      </c>
      <c r="AH97" s="225">
        <v>7453.419921875</v>
      </c>
      <c r="AI97" s="225">
        <v>7488.294921875</v>
      </c>
      <c r="AJ97" s="225">
        <v>7587.22021484375</v>
      </c>
      <c r="AK97" s="225">
        <v>7529.97021484375</v>
      </c>
      <c r="AL97" s="225">
        <v>7653.55126953125</v>
      </c>
      <c r="AM97" s="225">
        <v>7523.3330078125</v>
      </c>
      <c r="AN97" s="225">
        <v>7480.72509765625</v>
      </c>
      <c r="AO97" s="225">
        <v>7509.23974609375</v>
      </c>
      <c r="AP97" s="225">
        <v>7569.00341796875</v>
      </c>
      <c r="AQ97" s="225">
        <v>7652.6123046875</v>
      </c>
      <c r="AR97" s="225">
        <v>7642.9521484375</v>
      </c>
      <c r="AS97" s="225">
        <v>7502.890625</v>
      </c>
      <c r="AT97" s="225">
        <v>7492.12744140625</v>
      </c>
      <c r="AU97" s="225">
        <v>7476.66064453125</v>
      </c>
      <c r="AV97" s="225">
        <v>7615.4462890625</v>
      </c>
      <c r="AW97" s="225">
        <v>7547.05419921875</v>
      </c>
      <c r="AX97" s="225">
        <v>7671.1044921875</v>
      </c>
      <c r="AY97" s="225">
        <v>7557.73486328125</v>
      </c>
      <c r="AZ97" s="225">
        <v>7469.2373046875</v>
      </c>
      <c r="BA97" s="225">
        <v>7495.0849609375</v>
      </c>
      <c r="BB97" s="225">
        <v>7630.73876953125</v>
      </c>
      <c r="BC97" s="225">
        <v>7587.68701171875</v>
      </c>
      <c r="BD97" s="225">
        <v>7677.47509765625</v>
      </c>
      <c r="BE97" s="225">
        <v>7515.9365234375</v>
      </c>
      <c r="BF97" s="225">
        <v>7455.916015625</v>
      </c>
      <c r="BG97" s="225">
        <v>7468.95703125</v>
      </c>
      <c r="BH97" s="225">
        <v>7582.84423828125</v>
      </c>
      <c r="BI97" s="225">
        <v>7585.33837890625</v>
      </c>
      <c r="BJ97" s="225">
        <v>7653.88916015625</v>
      </c>
      <c r="BK97" s="225">
        <v>7538.54052734375</v>
      </c>
      <c r="BL97" s="225">
        <v>7866.37841796875</v>
      </c>
      <c r="BM97" s="225">
        <v>5845.90625</v>
      </c>
      <c r="BN97" s="225">
        <v>6524.52783203125</v>
      </c>
      <c r="BO97" s="225">
        <v>7468.9716796875</v>
      </c>
      <c r="BP97" s="225">
        <v>7008.46435546875</v>
      </c>
      <c r="BQ97" s="225">
        <v>8777.7568359375</v>
      </c>
      <c r="BR97" s="225">
        <v>8011.1513671875</v>
      </c>
      <c r="BS97" s="225">
        <v>6558.94873046875</v>
      </c>
      <c r="BT97" s="225">
        <v>6746.08837890625</v>
      </c>
      <c r="BU97" s="225">
        <v>5889.3740234375</v>
      </c>
      <c r="BV97" s="225">
        <v>8317.80859375</v>
      </c>
      <c r="BW97" s="225">
        <v>7327.59521484375</v>
      </c>
      <c r="BX97" s="225">
        <v>7890.109375</v>
      </c>
      <c r="BY97" s="225">
        <v>5840.6650390625</v>
      </c>
      <c r="BZ97" s="225">
        <v>6552.63330078125</v>
      </c>
      <c r="CA97" s="225">
        <v>7401.73681640625</v>
      </c>
      <c r="CB97" s="225">
        <v>7010.794921875</v>
      </c>
      <c r="CC97" s="225">
        <v>8803.8828125</v>
      </c>
      <c r="CD97" s="225">
        <v>7999.8349609375</v>
      </c>
      <c r="CE97" s="225">
        <v>6535.814453125</v>
      </c>
      <c r="CF97" s="225">
        <v>6773.58349609375</v>
      </c>
      <c r="CG97" s="225">
        <v>5609.29736328125</v>
      </c>
      <c r="CH97" s="225">
        <v>8338.0009765625</v>
      </c>
      <c r="CI97" s="225">
        <v>7326.3095703125</v>
      </c>
      <c r="CJ97" s="225">
        <v>7908.107421875</v>
      </c>
      <c r="CK97" s="225">
        <v>5823.92626953125</v>
      </c>
      <c r="CL97" s="225">
        <v>6612.2236328125</v>
      </c>
      <c r="CM97" s="225">
        <v>7233.57568359375</v>
      </c>
      <c r="CN97" s="225">
        <v>7008.09814453125</v>
      </c>
      <c r="CO97" s="225">
        <v>8710.55078125</v>
      </c>
      <c r="CP97" s="225">
        <v>8017.90283203125</v>
      </c>
      <c r="CQ97" s="225">
        <v>6540.1162109375</v>
      </c>
      <c r="CR97" s="225">
        <v>6770.51904296875</v>
      </c>
      <c r="CS97" s="225">
        <v>5879</v>
      </c>
      <c r="CT97" s="225">
        <v>8339.8701171875</v>
      </c>
      <c r="CU97" s="225">
        <v>7289.87158203125</v>
      </c>
      <c r="CV97" s="225">
        <v>7925.43603515625</v>
      </c>
      <c r="CW97" s="225">
        <v>5851.1015625</v>
      </c>
      <c r="CX97" s="225">
        <v>6625.1796875</v>
      </c>
      <c r="CY97" s="225">
        <v>7260.75146484375</v>
      </c>
      <c r="CZ97" s="225">
        <v>7008.19873046875</v>
      </c>
      <c r="DA97" s="225">
        <v>8775.2705078125</v>
      </c>
      <c r="DB97" s="225">
        <v>7964.34130859375</v>
      </c>
      <c r="DC97" s="225">
        <v>6522.59375</v>
      </c>
      <c r="DD97" s="225">
        <v>6764.2392578125</v>
      </c>
      <c r="DE97" s="225">
        <v>5831.26025390625</v>
      </c>
      <c r="DF97" s="225">
        <v>8312.8935546875</v>
      </c>
      <c r="DG97" s="225">
        <v>7297.197265625</v>
      </c>
      <c r="DH97" s="225">
        <v>7940.13623046875</v>
      </c>
      <c r="DI97" s="225">
        <v>5838.61279296875</v>
      </c>
      <c r="DJ97" s="225">
        <v>6658.10791015625</v>
      </c>
      <c r="DK97" s="225">
        <v>7084.185546875</v>
      </c>
      <c r="DL97" s="225">
        <v>7006.48583984375</v>
      </c>
      <c r="DM97" s="225">
        <v>8760.0771484375</v>
      </c>
      <c r="DN97" s="225">
        <v>8008.1318359375</v>
      </c>
      <c r="DO97" s="225">
        <v>6537.99072265625</v>
      </c>
      <c r="DP97" s="225">
        <v>6774.06982421875</v>
      </c>
      <c r="DQ97" s="225">
        <v>5732.3662109375</v>
      </c>
      <c r="DR97" s="225">
        <v>8299.7900390625</v>
      </c>
      <c r="DS97" s="225">
        <v>7271.4853515625</v>
      </c>
      <c r="DT97" s="225">
        <v>7947.95166015625</v>
      </c>
      <c r="DU97" s="225">
        <v>5834.6904296875</v>
      </c>
      <c r="DV97" s="225">
        <v>6657.0693359375</v>
      </c>
      <c r="DW97" s="225">
        <v>7087.12060546875</v>
      </c>
      <c r="DX97" s="225">
        <v>7019.0478515625</v>
      </c>
      <c r="DY97" s="225">
        <v>8747.7060546875</v>
      </c>
      <c r="DZ97" s="225">
        <v>7987.83642578125</v>
      </c>
      <c r="EA97" s="225">
        <v>6524.8603515625</v>
      </c>
      <c r="EB97" s="225">
        <v>6762.6806640625</v>
      </c>
      <c r="EC97" s="225">
        <v>5996.50537109375</v>
      </c>
      <c r="ED97" s="225">
        <v>8305.4111328125</v>
      </c>
      <c r="EE97" s="225">
        <v>7274.830078125</v>
      </c>
      <c r="EF97" s="225">
        <v>7951.966796875</v>
      </c>
      <c r="EG97" s="225">
        <v>5836.4931640625</v>
      </c>
      <c r="EH97" s="225">
        <v>6681.849609375</v>
      </c>
      <c r="EI97" s="225">
        <v>7084.1396484375</v>
      </c>
      <c r="EJ97" s="225">
        <v>7011.5107421875</v>
      </c>
      <c r="EK97" s="225">
        <v>8687.4248046875</v>
      </c>
      <c r="EL97" s="225">
        <v>7961.60400390625</v>
      </c>
      <c r="EM97" s="225">
        <v>6501.07666015625</v>
      </c>
      <c r="EN97" s="225">
        <v>6786.60498046875</v>
      </c>
      <c r="EO97" s="225">
        <v>5802.40283203125</v>
      </c>
      <c r="EP97" s="225">
        <v>8303.1123046875</v>
      </c>
      <c r="EQ97" s="225">
        <v>7280.38427734375</v>
      </c>
      <c r="ER97" s="225">
        <v>7965.33837890625</v>
      </c>
      <c r="ES97" s="225">
        <v>5843.63916015625</v>
      </c>
      <c r="ET97" s="225">
        <v>6709.79345703125</v>
      </c>
      <c r="EU97" s="225">
        <v>7035.42919921875</v>
      </c>
      <c r="EV97" s="225">
        <v>7018.78564453125</v>
      </c>
      <c r="EW97" s="225">
        <v>8584.6708984375</v>
      </c>
      <c r="EX97" s="225">
        <v>7972.255859375</v>
      </c>
      <c r="EY97" s="225">
        <v>6503.01025390625</v>
      </c>
      <c r="EZ97" s="225">
        <v>6780.3828125</v>
      </c>
      <c r="FA97" s="225">
        <v>5886.36376953125</v>
      </c>
      <c r="FB97" s="225">
        <v>8297.001953125</v>
      </c>
      <c r="FC97" s="225">
        <v>7281.90771484375</v>
      </c>
      <c r="FD97" s="225">
        <v>7972.61181640625</v>
      </c>
      <c r="FE97" s="225">
        <v>5847.478515625</v>
      </c>
      <c r="FF97" s="225">
        <v>6735.16357421875</v>
      </c>
      <c r="FG97" s="225">
        <v>6969.537109375</v>
      </c>
      <c r="FH97" s="225">
        <v>7011.52294921875</v>
      </c>
      <c r="FI97" s="225">
        <v>8588.1318359375</v>
      </c>
      <c r="FJ97" s="225">
        <v>7967.056640625</v>
      </c>
      <c r="FK97" s="225">
        <v>6507.41455078125</v>
      </c>
      <c r="FL97" s="225">
        <v>6794.81689453125</v>
      </c>
      <c r="FM97" s="225">
        <v>5930.8125</v>
      </c>
      <c r="FN97" s="225">
        <v>8279.73828125</v>
      </c>
      <c r="FO97" s="225">
        <v>7258.41015625</v>
      </c>
      <c r="FP97" s="225">
        <v>7976.01025390625</v>
      </c>
      <c r="FQ97" s="225">
        <v>5836.84130859375</v>
      </c>
      <c r="FR97" s="225">
        <v>6762.65869140625</v>
      </c>
      <c r="FS97" s="225">
        <v>6985.19140625</v>
      </c>
      <c r="FT97" s="225">
        <v>7008.28515625</v>
      </c>
      <c r="FU97" s="225">
        <v>8494.2802734375</v>
      </c>
      <c r="FV97" s="225">
        <v>7913.83349609375</v>
      </c>
      <c r="FW97" s="225">
        <v>6488.07958984375</v>
      </c>
      <c r="FX97" s="225">
        <v>6817.412109375</v>
      </c>
      <c r="FY97" s="225">
        <v>6078.32861328125</v>
      </c>
      <c r="FZ97" s="225">
        <v>8281.470703125</v>
      </c>
      <c r="GA97" s="225">
        <v>7259.77685546875</v>
      </c>
      <c r="GB97" s="225">
        <v>7502.69921875</v>
      </c>
      <c r="GC97" s="225">
        <v>7505.5859375</v>
      </c>
      <c r="GD97" s="225">
        <v>7492.474609375</v>
      </c>
      <c r="GE97" s="225">
        <v>7486.79931640625</v>
      </c>
      <c r="GF97" s="225">
        <v>7522.0615234375</v>
      </c>
      <c r="GG97" s="225">
        <v>7496.87109375</v>
      </c>
      <c r="GH97" s="225">
        <v>7514.9140625</v>
      </c>
      <c r="GI97" s="225">
        <v>7509.19921875</v>
      </c>
      <c r="GJ97" s="225">
        <v>7498.37890625</v>
      </c>
      <c r="GK97" s="225">
        <v>7479.14111328125</v>
      </c>
      <c r="GL97" s="225">
        <v>7937.1103515625</v>
      </c>
      <c r="GM97" s="225">
        <v>5840.16162109375</v>
      </c>
      <c r="GN97" s="225">
        <v>6670.17431640625</v>
      </c>
      <c r="GO97" s="225">
        <v>7109.84765625</v>
      </c>
      <c r="GP97" s="225">
        <v>7011.30517578125</v>
      </c>
      <c r="GQ97" s="225">
        <v>8637.2177734375</v>
      </c>
      <c r="GR97" s="225">
        <v>7967.1787109375</v>
      </c>
      <c r="GS97" s="225">
        <v>6516.26611328125</v>
      </c>
      <c r="GT97" s="225">
        <v>6785.6181640625</v>
      </c>
      <c r="GU97" s="225">
        <v>5914.248046875</v>
      </c>
      <c r="GV97" s="225">
        <v>8297.990234375</v>
      </c>
      <c r="GW97" s="225">
        <v>7277.9443359375</v>
      </c>
      <c r="GX97" s="225">
        <v>7499.01611328125</v>
      </c>
      <c r="GY97" s="225">
        <v>7499.01611328125</v>
      </c>
    </row>
    <row r="98" spans="1:207" x14ac:dyDescent="0.25">
      <c r="A98" s="226">
        <v>45627</v>
      </c>
      <c r="B98" s="225">
        <v>12</v>
      </c>
      <c r="C98" s="225">
        <v>2024</v>
      </c>
      <c r="D98" s="225">
        <v>7701.65576171875</v>
      </c>
      <c r="E98" s="225">
        <v>7639.80517578125</v>
      </c>
      <c r="F98" s="225">
        <v>7726.71728515625</v>
      </c>
      <c r="G98" s="225">
        <v>7761.10693359375</v>
      </c>
      <c r="H98" s="225">
        <v>7745.04345703125</v>
      </c>
      <c r="I98" s="225">
        <v>7743.35693359375</v>
      </c>
      <c r="J98" s="225">
        <v>7683.89599609375</v>
      </c>
      <c r="K98" s="225">
        <v>7682.02783203125</v>
      </c>
      <c r="L98" s="225">
        <v>7743.427734375</v>
      </c>
      <c r="M98" s="225">
        <v>7731.181640625</v>
      </c>
      <c r="N98" s="225">
        <v>7754.7939453125</v>
      </c>
      <c r="O98" s="225">
        <v>7685.97802734375</v>
      </c>
      <c r="P98" s="225">
        <v>7659.93603515625</v>
      </c>
      <c r="Q98" s="225">
        <v>7636.25146484375</v>
      </c>
      <c r="R98" s="225">
        <v>7780.837890625</v>
      </c>
      <c r="S98" s="225">
        <v>7868.21826171875</v>
      </c>
      <c r="T98" s="225">
        <v>7791.03759765625</v>
      </c>
      <c r="U98" s="225">
        <v>7705.1708984375</v>
      </c>
      <c r="V98" s="225">
        <v>7631.50146484375</v>
      </c>
      <c r="W98" s="225">
        <v>7639.013671875</v>
      </c>
      <c r="X98" s="225">
        <v>7827.97021484375</v>
      </c>
      <c r="Y98" s="225">
        <v>7767.70166015625</v>
      </c>
      <c r="Z98" s="225">
        <v>7848.595703125</v>
      </c>
      <c r="AA98" s="225">
        <v>7728.076171875</v>
      </c>
      <c r="AB98" s="225">
        <v>7700.47998046875</v>
      </c>
      <c r="AC98" s="225">
        <v>7699.3203125</v>
      </c>
      <c r="AD98" s="225">
        <v>7802.25927734375</v>
      </c>
      <c r="AE98" s="225">
        <v>7874.57080078125</v>
      </c>
      <c r="AF98" s="225">
        <v>7763.23388671875</v>
      </c>
      <c r="AG98" s="225">
        <v>7770.4921875</v>
      </c>
      <c r="AH98" s="225">
        <v>7662.39111328125</v>
      </c>
      <c r="AI98" s="225">
        <v>7677.703125</v>
      </c>
      <c r="AJ98" s="225">
        <v>7798.357421875</v>
      </c>
      <c r="AK98" s="225">
        <v>7756.9423828125</v>
      </c>
      <c r="AL98" s="225">
        <v>7826.96826171875</v>
      </c>
      <c r="AM98" s="225">
        <v>7723.51513671875</v>
      </c>
      <c r="AN98" s="225">
        <v>7689.193359375</v>
      </c>
      <c r="AO98" s="225">
        <v>7702.55615234375</v>
      </c>
      <c r="AP98" s="225">
        <v>7776.189453125</v>
      </c>
      <c r="AQ98" s="225">
        <v>7902.90087890625</v>
      </c>
      <c r="AR98" s="225">
        <v>7818.9931640625</v>
      </c>
      <c r="AS98" s="225">
        <v>7709.564453125</v>
      </c>
      <c r="AT98" s="225">
        <v>7703.34375</v>
      </c>
      <c r="AU98" s="225">
        <v>7665.28369140625</v>
      </c>
      <c r="AV98" s="225">
        <v>7828.6533203125</v>
      </c>
      <c r="AW98" s="225">
        <v>7783.61279296875</v>
      </c>
      <c r="AX98" s="225">
        <v>7854.2783203125</v>
      </c>
      <c r="AY98" s="225">
        <v>7761.72265625</v>
      </c>
      <c r="AZ98" s="225">
        <v>7682.64208984375</v>
      </c>
      <c r="BA98" s="225">
        <v>7691.10302734375</v>
      </c>
      <c r="BB98" s="225">
        <v>7843.26611328125</v>
      </c>
      <c r="BC98" s="225">
        <v>7831.0185546875</v>
      </c>
      <c r="BD98" s="225">
        <v>7858.09130859375</v>
      </c>
      <c r="BE98" s="225">
        <v>7721.21337890625</v>
      </c>
      <c r="BF98" s="225">
        <v>7670.17626953125</v>
      </c>
      <c r="BG98" s="225">
        <v>7657.51416015625</v>
      </c>
      <c r="BH98" s="225">
        <v>7790.10791015625</v>
      </c>
      <c r="BI98" s="225">
        <v>7841.2412109375</v>
      </c>
      <c r="BJ98" s="225">
        <v>7832.5107421875</v>
      </c>
      <c r="BK98" s="225">
        <v>7749.12744140625</v>
      </c>
      <c r="BL98" s="225">
        <v>8045.158203125</v>
      </c>
      <c r="BM98" s="225">
        <v>5987.98681640625</v>
      </c>
      <c r="BN98" s="225">
        <v>6635.19677734375</v>
      </c>
      <c r="BO98" s="225">
        <v>7833.75341796875</v>
      </c>
      <c r="BP98" s="225">
        <v>7080.1708984375</v>
      </c>
      <c r="BQ98" s="225">
        <v>8952.7314453125</v>
      </c>
      <c r="BR98" s="225">
        <v>8239.443359375</v>
      </c>
      <c r="BS98" s="225">
        <v>6894.3046875</v>
      </c>
      <c r="BT98" s="225">
        <v>6911.13037109375</v>
      </c>
      <c r="BU98" s="225">
        <v>6025.84912109375</v>
      </c>
      <c r="BV98" s="225">
        <v>8683.1494140625</v>
      </c>
      <c r="BW98" s="225">
        <v>7482.16845703125</v>
      </c>
      <c r="BX98" s="225">
        <v>8067.93212890625</v>
      </c>
      <c r="BY98" s="225">
        <v>5985.34033203125</v>
      </c>
      <c r="BZ98" s="225">
        <v>6663.921875</v>
      </c>
      <c r="CA98" s="225">
        <v>7770.4248046875</v>
      </c>
      <c r="CB98" s="225">
        <v>7082.48193359375</v>
      </c>
      <c r="CC98" s="225">
        <v>8979.455078125</v>
      </c>
      <c r="CD98" s="225">
        <v>8204.5673828125</v>
      </c>
      <c r="CE98" s="225">
        <v>6869.1259765625</v>
      </c>
      <c r="CF98" s="225">
        <v>6953.4052734375</v>
      </c>
      <c r="CG98" s="225">
        <v>5730.513671875</v>
      </c>
      <c r="CH98" s="225">
        <v>8708.138671875</v>
      </c>
      <c r="CI98" s="225">
        <v>7480.68408203125</v>
      </c>
      <c r="CJ98" s="225">
        <v>8085.29736328125</v>
      </c>
      <c r="CK98" s="225">
        <v>5966</v>
      </c>
      <c r="CL98" s="225">
        <v>6720.8154296875</v>
      </c>
      <c r="CM98" s="225">
        <v>7605.70849609375</v>
      </c>
      <c r="CN98" s="225">
        <v>7077.73974609375</v>
      </c>
      <c r="CO98" s="225">
        <v>8890.2548828125</v>
      </c>
      <c r="CP98" s="225">
        <v>8231.8818359375</v>
      </c>
      <c r="CQ98" s="225">
        <v>6871.8486328125</v>
      </c>
      <c r="CR98" s="225">
        <v>6947.00732421875</v>
      </c>
      <c r="CS98" s="225">
        <v>6009.59716796875</v>
      </c>
      <c r="CT98" s="225">
        <v>8713.2041015625</v>
      </c>
      <c r="CU98" s="225">
        <v>7444.6494140625</v>
      </c>
      <c r="CV98" s="225">
        <v>8101.93603515625</v>
      </c>
      <c r="CW98" s="225">
        <v>6000.00927734375</v>
      </c>
      <c r="CX98" s="225">
        <v>6731.7529296875</v>
      </c>
      <c r="CY98" s="225">
        <v>7627.884765625</v>
      </c>
      <c r="CZ98" s="225">
        <v>7075.0966796875</v>
      </c>
      <c r="DA98" s="225">
        <v>8951.8876953125</v>
      </c>
      <c r="DB98" s="225">
        <v>8147.52880859375</v>
      </c>
      <c r="DC98" s="225">
        <v>6851.5703125</v>
      </c>
      <c r="DD98" s="225">
        <v>6935.94091796875</v>
      </c>
      <c r="DE98" s="225">
        <v>5959.21875</v>
      </c>
      <c r="DF98" s="225">
        <v>8689.99609375</v>
      </c>
      <c r="DG98" s="225">
        <v>7452.53466796875</v>
      </c>
      <c r="DH98" s="225">
        <v>8116.40380859375</v>
      </c>
      <c r="DI98" s="225">
        <v>5982.23876953125</v>
      </c>
      <c r="DJ98" s="225">
        <v>6762.30615234375</v>
      </c>
      <c r="DK98" s="225">
        <v>7456.21728515625</v>
      </c>
      <c r="DL98" s="225">
        <v>7073.828125</v>
      </c>
      <c r="DM98" s="225">
        <v>8939.98828125</v>
      </c>
      <c r="DN98" s="225">
        <v>8204.466796875</v>
      </c>
      <c r="DO98" s="225">
        <v>6867.181640625</v>
      </c>
      <c r="DP98" s="225">
        <v>6948.27294921875</v>
      </c>
      <c r="DQ98" s="225">
        <v>5857.716796875</v>
      </c>
      <c r="DR98" s="225">
        <v>8676.5361328125</v>
      </c>
      <c r="DS98" s="225">
        <v>7425.8779296875</v>
      </c>
      <c r="DT98" s="225">
        <v>8123.45654296875</v>
      </c>
      <c r="DU98" s="225">
        <v>5978.40087890625</v>
      </c>
      <c r="DV98" s="225">
        <v>6763.55224609375</v>
      </c>
      <c r="DW98" s="225">
        <v>7461.31591796875</v>
      </c>
      <c r="DX98" s="225">
        <v>7089.07275390625</v>
      </c>
      <c r="DY98" s="225">
        <v>8926.3359375</v>
      </c>
      <c r="DZ98" s="225">
        <v>8166.32763671875</v>
      </c>
      <c r="EA98" s="225">
        <v>6853.99658203125</v>
      </c>
      <c r="EB98" s="225">
        <v>6933.84228515625</v>
      </c>
      <c r="EC98" s="225">
        <v>6131.7607421875</v>
      </c>
      <c r="ED98" s="225">
        <v>8685.9921875</v>
      </c>
      <c r="EE98" s="225">
        <v>7430.349609375</v>
      </c>
      <c r="EF98" s="225">
        <v>8127.169921875</v>
      </c>
      <c r="EG98" s="225">
        <v>5982.28125</v>
      </c>
      <c r="EH98" s="225">
        <v>6789.37060546875</v>
      </c>
      <c r="EI98" s="225">
        <v>7458.3505859375</v>
      </c>
      <c r="EJ98" s="225">
        <v>7079.60400390625</v>
      </c>
      <c r="EK98" s="225">
        <v>8869.583984375</v>
      </c>
      <c r="EL98" s="225">
        <v>8139.85888671875</v>
      </c>
      <c r="EM98" s="225">
        <v>6828.51220703125</v>
      </c>
      <c r="EN98" s="225">
        <v>6971.76171875</v>
      </c>
      <c r="EO98" s="225">
        <v>5931.287109375</v>
      </c>
      <c r="EP98" s="225">
        <v>8687.3583984375</v>
      </c>
      <c r="EQ98" s="225">
        <v>7434.70654296875</v>
      </c>
      <c r="ER98" s="225">
        <v>8140.3154296875</v>
      </c>
      <c r="ES98" s="225">
        <v>5988.8291015625</v>
      </c>
      <c r="ET98" s="225">
        <v>6814.39990234375</v>
      </c>
      <c r="EU98" s="225">
        <v>7408.58349609375</v>
      </c>
      <c r="EV98" s="225">
        <v>7088.41357421875</v>
      </c>
      <c r="EW98" s="225">
        <v>8769.7861328125</v>
      </c>
      <c r="EX98" s="225">
        <v>8146.0009765625</v>
      </c>
      <c r="EY98" s="225">
        <v>6829.6376953125</v>
      </c>
      <c r="EZ98" s="225">
        <v>6960.9970703125</v>
      </c>
      <c r="FA98" s="225">
        <v>6015.45703125</v>
      </c>
      <c r="FB98" s="225">
        <v>8682.712890625</v>
      </c>
      <c r="FC98" s="225">
        <v>7438.47607421875</v>
      </c>
      <c r="FD98" s="225">
        <v>8147.22998046875</v>
      </c>
      <c r="FE98" s="225">
        <v>5994.38427734375</v>
      </c>
      <c r="FF98" s="225">
        <v>6839.68115234375</v>
      </c>
      <c r="FG98" s="225">
        <v>7346.736328125</v>
      </c>
      <c r="FH98" s="225">
        <v>7077.65185546875</v>
      </c>
      <c r="FI98" s="225">
        <v>8775.2021484375</v>
      </c>
      <c r="FJ98" s="225">
        <v>8136.40283203125</v>
      </c>
      <c r="FK98" s="225">
        <v>6834.60888671875</v>
      </c>
      <c r="FL98" s="225">
        <v>6983.30615234375</v>
      </c>
      <c r="FM98" s="225">
        <v>6062.84130859375</v>
      </c>
      <c r="FN98" s="225">
        <v>8662.9033203125</v>
      </c>
      <c r="FO98" s="225">
        <v>7414.54541015625</v>
      </c>
      <c r="FP98" s="225">
        <v>8150.08642578125</v>
      </c>
      <c r="FQ98" s="225">
        <v>5985.48095703125</v>
      </c>
      <c r="FR98" s="225">
        <v>6868.45849609375</v>
      </c>
      <c r="FS98" s="225">
        <v>7362.95556640625</v>
      </c>
      <c r="FT98" s="225">
        <v>7071.5029296875</v>
      </c>
      <c r="FU98" s="225">
        <v>8683.53125</v>
      </c>
      <c r="FV98" s="225">
        <v>8075.55615234375</v>
      </c>
      <c r="FW98" s="225">
        <v>6813.79345703125</v>
      </c>
      <c r="FX98" s="225">
        <v>7020.97998046875</v>
      </c>
      <c r="FY98" s="225">
        <v>6212.81591796875</v>
      </c>
      <c r="FZ98" s="225">
        <v>8670.0107421875</v>
      </c>
      <c r="GA98" s="225">
        <v>7415.49658203125</v>
      </c>
      <c r="GB98" s="225">
        <v>7700.82666015625</v>
      </c>
      <c r="GC98" s="225">
        <v>7702.66796875</v>
      </c>
      <c r="GD98" s="225">
        <v>7695.955078125</v>
      </c>
      <c r="GE98" s="225">
        <v>7683.7744140625</v>
      </c>
      <c r="GF98" s="225">
        <v>7724.0546875</v>
      </c>
      <c r="GG98" s="225">
        <v>7696.7998046875</v>
      </c>
      <c r="GH98" s="225">
        <v>7717.41259765625</v>
      </c>
      <c r="GI98" s="225">
        <v>7711.30517578125</v>
      </c>
      <c r="GJ98" s="225">
        <v>7704.24365234375</v>
      </c>
      <c r="GK98" s="225">
        <v>7684.97119140625</v>
      </c>
      <c r="GL98" s="225">
        <v>8113.08935546875</v>
      </c>
      <c r="GM98" s="225">
        <v>5985.86083984375</v>
      </c>
      <c r="GN98" s="225">
        <v>6776.7998046875</v>
      </c>
      <c r="GO98" s="225">
        <v>7483.3017578125</v>
      </c>
      <c r="GP98" s="225">
        <v>7078.44677734375</v>
      </c>
      <c r="GQ98" s="225">
        <v>8820.8017578125</v>
      </c>
      <c r="GR98" s="225">
        <v>8147.26318359375</v>
      </c>
      <c r="GS98" s="225">
        <v>6844.9150390625</v>
      </c>
      <c r="GT98" s="225">
        <v>6970.0205078125</v>
      </c>
      <c r="GU98" s="225">
        <v>6045.3798828125</v>
      </c>
      <c r="GV98" s="225">
        <v>8680</v>
      </c>
      <c r="GW98" s="225">
        <v>7433.3427734375</v>
      </c>
      <c r="GX98" s="225">
        <v>7701.29833984375</v>
      </c>
      <c r="GY98" s="225">
        <v>7701.29833984375</v>
      </c>
    </row>
    <row r="99" spans="1:207" x14ac:dyDescent="0.25">
      <c r="A99" s="226">
        <v>45658</v>
      </c>
      <c r="B99" s="225">
        <v>1</v>
      </c>
      <c r="C99" s="225">
        <v>2025</v>
      </c>
      <c r="D99" s="225">
        <v>7841.31298828125</v>
      </c>
      <c r="E99" s="225">
        <v>7816.01953125</v>
      </c>
      <c r="F99" s="225">
        <v>7920.54150390625</v>
      </c>
      <c r="G99" s="225">
        <v>7948.90185546875</v>
      </c>
      <c r="H99" s="225">
        <v>7883.9091796875</v>
      </c>
      <c r="I99" s="225">
        <v>7940.576171875</v>
      </c>
      <c r="J99" s="225">
        <v>7822.39453125</v>
      </c>
      <c r="K99" s="225">
        <v>7855.9453125</v>
      </c>
      <c r="L99" s="225">
        <v>7941.45068359375</v>
      </c>
      <c r="M99" s="225">
        <v>7921.865234375</v>
      </c>
      <c r="N99" s="225">
        <v>7897.93212890625</v>
      </c>
      <c r="O99" s="225">
        <v>7880.0498046875</v>
      </c>
      <c r="P99" s="225">
        <v>7799.22412109375</v>
      </c>
      <c r="Q99" s="225">
        <v>7817.17041015625</v>
      </c>
      <c r="R99" s="225">
        <v>7987.5751953125</v>
      </c>
      <c r="S99" s="225">
        <v>8075.29638671875</v>
      </c>
      <c r="T99" s="225">
        <v>7941.41943359375</v>
      </c>
      <c r="U99" s="225">
        <v>7896.40380859375</v>
      </c>
      <c r="V99" s="225">
        <v>7776.4775390625</v>
      </c>
      <c r="W99" s="225">
        <v>7814.3916015625</v>
      </c>
      <c r="X99" s="225">
        <v>8037.63525390625</v>
      </c>
      <c r="Y99" s="225">
        <v>7966.57373046875</v>
      </c>
      <c r="Z99" s="225">
        <v>7998.66748046875</v>
      </c>
      <c r="AA99" s="225">
        <v>7917.18359375</v>
      </c>
      <c r="AB99" s="225">
        <v>7850.6650390625</v>
      </c>
      <c r="AC99" s="225">
        <v>7881.1669921875</v>
      </c>
      <c r="AD99" s="225">
        <v>8009.41552734375</v>
      </c>
      <c r="AE99" s="225">
        <v>8086.19482421875</v>
      </c>
      <c r="AF99" s="225">
        <v>7909.98486328125</v>
      </c>
      <c r="AG99" s="225">
        <v>7964.505859375</v>
      </c>
      <c r="AH99" s="225">
        <v>7808.974609375</v>
      </c>
      <c r="AI99" s="225">
        <v>7858.65380859375</v>
      </c>
      <c r="AJ99" s="225">
        <v>8009.00537109375</v>
      </c>
      <c r="AK99" s="225">
        <v>7954.9482421875</v>
      </c>
      <c r="AL99" s="225">
        <v>7977.6572265625</v>
      </c>
      <c r="AM99" s="225">
        <v>7923.4091796875</v>
      </c>
      <c r="AN99" s="225">
        <v>7838.30419921875</v>
      </c>
      <c r="AO99" s="225">
        <v>7887.11669921875</v>
      </c>
      <c r="AP99" s="225">
        <v>7983.48046875</v>
      </c>
      <c r="AQ99" s="225">
        <v>8115.02783203125</v>
      </c>
      <c r="AR99" s="225">
        <v>7978.22509765625</v>
      </c>
      <c r="AS99" s="225">
        <v>7910.421875</v>
      </c>
      <c r="AT99" s="225">
        <v>7856.91162109375</v>
      </c>
      <c r="AU99" s="225">
        <v>7845.888671875</v>
      </c>
      <c r="AV99" s="225">
        <v>8047.63720703125</v>
      </c>
      <c r="AW99" s="225">
        <v>7991.55419921875</v>
      </c>
      <c r="AX99" s="225">
        <v>8020.09619140625</v>
      </c>
      <c r="AY99" s="225">
        <v>7965.77587890625</v>
      </c>
      <c r="AZ99" s="225">
        <v>7842.826171875</v>
      </c>
      <c r="BA99" s="225">
        <v>7882.326171875</v>
      </c>
      <c r="BB99" s="225">
        <v>8065.4892578125</v>
      </c>
      <c r="BC99" s="225">
        <v>8052.46435546875</v>
      </c>
      <c r="BD99" s="225">
        <v>8030.66455078125</v>
      </c>
      <c r="BE99" s="225">
        <v>7923.08056640625</v>
      </c>
      <c r="BF99" s="225">
        <v>7835.37890625</v>
      </c>
      <c r="BG99" s="225">
        <v>7844.03564453125</v>
      </c>
      <c r="BH99" s="225">
        <v>8007.857421875</v>
      </c>
      <c r="BI99" s="225">
        <v>8060.7353515625</v>
      </c>
      <c r="BJ99" s="225">
        <v>8001.2421875</v>
      </c>
      <c r="BK99" s="225">
        <v>7958.919921875</v>
      </c>
      <c r="BL99" s="225">
        <v>8193.6337890625</v>
      </c>
      <c r="BM99" s="225">
        <v>6131.5771484375</v>
      </c>
      <c r="BN99" s="225">
        <v>6628.96435546875</v>
      </c>
      <c r="BO99" s="225">
        <v>8173.46337890625</v>
      </c>
      <c r="BP99" s="225">
        <v>7196.28125</v>
      </c>
      <c r="BQ99" s="225">
        <v>9162.4951171875</v>
      </c>
      <c r="BR99" s="225">
        <v>8372.859375</v>
      </c>
      <c r="BS99" s="225">
        <v>7050.740234375</v>
      </c>
      <c r="BT99" s="225">
        <v>7073.7333984375</v>
      </c>
      <c r="BU99" s="225">
        <v>6065.57958984375</v>
      </c>
      <c r="BV99" s="225">
        <v>9149.1240234375</v>
      </c>
      <c r="BW99" s="225">
        <v>7651.38427734375</v>
      </c>
      <c r="BX99" s="225">
        <v>8216.6015625</v>
      </c>
      <c r="BY99" s="225">
        <v>6129.748046875</v>
      </c>
      <c r="BZ99" s="225">
        <v>6655.2705078125</v>
      </c>
      <c r="CA99" s="225">
        <v>8112.806640625</v>
      </c>
      <c r="CB99" s="225">
        <v>7199.0576171875</v>
      </c>
      <c r="CC99" s="225">
        <v>9187.1591796875</v>
      </c>
      <c r="CD99" s="225">
        <v>8326.3974609375</v>
      </c>
      <c r="CE99" s="225">
        <v>7026.04052734375</v>
      </c>
      <c r="CF99" s="225">
        <v>7120.962890625</v>
      </c>
      <c r="CG99" s="225">
        <v>5773.09619140625</v>
      </c>
      <c r="CH99" s="225">
        <v>9176.69140625</v>
      </c>
      <c r="CI99" s="225">
        <v>7653.958984375</v>
      </c>
      <c r="CJ99" s="225">
        <v>8233.873046875</v>
      </c>
      <c r="CK99" s="225">
        <v>6108.3740234375</v>
      </c>
      <c r="CL99" s="225">
        <v>6697.75341796875</v>
      </c>
      <c r="CM99" s="225">
        <v>7923.212890625</v>
      </c>
      <c r="CN99" s="225">
        <v>7194.4091796875</v>
      </c>
      <c r="CO99" s="225">
        <v>9099.9072265625</v>
      </c>
      <c r="CP99" s="225">
        <v>8356.248046875</v>
      </c>
      <c r="CQ99" s="225">
        <v>7031.07861328125</v>
      </c>
      <c r="CR99" s="225">
        <v>7116.046875</v>
      </c>
      <c r="CS99" s="225">
        <v>6041.6279296875</v>
      </c>
      <c r="CT99" s="225">
        <v>9179.7919921875</v>
      </c>
      <c r="CU99" s="225">
        <v>7623.09326171875</v>
      </c>
      <c r="CV99" s="225">
        <v>8250.2900390625</v>
      </c>
      <c r="CW99" s="225">
        <v>6146.689453125</v>
      </c>
      <c r="CX99" s="225">
        <v>6714.9150390625</v>
      </c>
      <c r="CY99" s="225">
        <v>7941.4189453125</v>
      </c>
      <c r="CZ99" s="225">
        <v>7190.744140625</v>
      </c>
      <c r="DA99" s="225">
        <v>9159.154296875</v>
      </c>
      <c r="DB99" s="225">
        <v>8253.1162109375</v>
      </c>
      <c r="DC99" s="225">
        <v>7011.498046875</v>
      </c>
      <c r="DD99" s="225">
        <v>7104.97802734375</v>
      </c>
      <c r="DE99" s="225">
        <v>5991.42138671875</v>
      </c>
      <c r="DF99" s="225">
        <v>9153.0029296875</v>
      </c>
      <c r="DG99" s="225">
        <v>7635.0322265625</v>
      </c>
      <c r="DH99" s="225">
        <v>8264.763671875</v>
      </c>
      <c r="DI99" s="225">
        <v>6126.03662109375</v>
      </c>
      <c r="DJ99" s="225">
        <v>6740.18310546875</v>
      </c>
      <c r="DK99" s="225">
        <v>7769.65966796875</v>
      </c>
      <c r="DL99" s="225">
        <v>7189.64111328125</v>
      </c>
      <c r="DM99" s="225">
        <v>9147.0205078125</v>
      </c>
      <c r="DN99" s="225">
        <v>8316.7353515625</v>
      </c>
      <c r="DO99" s="225">
        <v>7027.771484375</v>
      </c>
      <c r="DP99" s="225">
        <v>7117.7705078125</v>
      </c>
      <c r="DQ99" s="225">
        <v>5890.0078125</v>
      </c>
      <c r="DR99" s="225">
        <v>9137.7060546875</v>
      </c>
      <c r="DS99" s="225">
        <v>7605.58251953125</v>
      </c>
      <c r="DT99" s="225">
        <v>8273.37890625</v>
      </c>
      <c r="DU99" s="225">
        <v>6122.29150390625</v>
      </c>
      <c r="DV99" s="225">
        <v>6739.87890625</v>
      </c>
      <c r="DW99" s="225">
        <v>7769.37158203125</v>
      </c>
      <c r="DX99" s="225">
        <v>7205.14892578125</v>
      </c>
      <c r="DY99" s="225">
        <v>9135.353515625</v>
      </c>
      <c r="DZ99" s="225">
        <v>8268.720703125</v>
      </c>
      <c r="EA99" s="225">
        <v>7014.7998046875</v>
      </c>
      <c r="EB99" s="225">
        <v>7103.11962890625</v>
      </c>
      <c r="EC99" s="225">
        <v>6158.27783203125</v>
      </c>
      <c r="ED99" s="225">
        <v>9149.927734375</v>
      </c>
      <c r="EE99" s="225">
        <v>7616.54833984375</v>
      </c>
      <c r="EF99" s="225">
        <v>8277.6552734375</v>
      </c>
      <c r="EG99" s="225">
        <v>6127.37939453125</v>
      </c>
      <c r="EH99" s="225">
        <v>6757.18359375</v>
      </c>
      <c r="EI99" s="225">
        <v>7769.7900390625</v>
      </c>
      <c r="EJ99" s="225">
        <v>7196.8427734375</v>
      </c>
      <c r="EK99" s="225">
        <v>9078.431640625</v>
      </c>
      <c r="EL99" s="225">
        <v>8240.71484375</v>
      </c>
      <c r="EM99" s="225">
        <v>6988.4013671875</v>
      </c>
      <c r="EN99" s="225">
        <v>7146.01513671875</v>
      </c>
      <c r="EO99" s="225">
        <v>5958.9091796875</v>
      </c>
      <c r="EP99" s="225">
        <v>9151.2587890625</v>
      </c>
      <c r="EQ99" s="225">
        <v>7620.94287109375</v>
      </c>
      <c r="ER99" s="225">
        <v>8290.666015625</v>
      </c>
      <c r="ES99" s="225">
        <v>6133.68359375</v>
      </c>
      <c r="ET99" s="225">
        <v>6779.81005859375</v>
      </c>
      <c r="EU99" s="225">
        <v>7699.70361328125</v>
      </c>
      <c r="EV99" s="225">
        <v>7203.384765625</v>
      </c>
      <c r="EW99" s="225">
        <v>8981.19921875</v>
      </c>
      <c r="EX99" s="225">
        <v>8244.404296875</v>
      </c>
      <c r="EY99" s="225">
        <v>6989.154296875</v>
      </c>
      <c r="EZ99" s="225">
        <v>7133.95947265625</v>
      </c>
      <c r="FA99" s="225">
        <v>6042.9521484375</v>
      </c>
      <c r="FB99" s="225">
        <v>9145.4189453125</v>
      </c>
      <c r="FC99" s="225">
        <v>7626.9248046875</v>
      </c>
      <c r="FD99" s="225">
        <v>8299.248046875</v>
      </c>
      <c r="FE99" s="225">
        <v>6140.4130859375</v>
      </c>
      <c r="FF99" s="225">
        <v>6804.73095703125</v>
      </c>
      <c r="FG99" s="225">
        <v>7637.638671875</v>
      </c>
      <c r="FH99" s="225">
        <v>7191.95458984375</v>
      </c>
      <c r="FI99" s="225">
        <v>8984.7646484375</v>
      </c>
      <c r="FJ99" s="225">
        <v>8234.1962890625</v>
      </c>
      <c r="FK99" s="225">
        <v>6994.96826171875</v>
      </c>
      <c r="FL99" s="225">
        <v>7158.1064453125</v>
      </c>
      <c r="FM99" s="225">
        <v>6088.6123046875</v>
      </c>
      <c r="FN99" s="225">
        <v>9123.6298828125</v>
      </c>
      <c r="FO99" s="225">
        <v>7608.923828125</v>
      </c>
      <c r="FP99" s="225">
        <v>8303.306640625</v>
      </c>
      <c r="FQ99" s="225">
        <v>6131.69580078125</v>
      </c>
      <c r="FR99" s="225">
        <v>6815.587890625</v>
      </c>
      <c r="FS99" s="225">
        <v>7627.31787109375</v>
      </c>
      <c r="FT99" s="225">
        <v>7185.3037109375</v>
      </c>
      <c r="FU99" s="225">
        <v>8896.505859375</v>
      </c>
      <c r="FV99" s="225">
        <v>8167.900390625</v>
      </c>
      <c r="FW99" s="225">
        <v>6976.1689453125</v>
      </c>
      <c r="FX99" s="225">
        <v>7198.4326171875</v>
      </c>
      <c r="FY99" s="225">
        <v>6236.74267578125</v>
      </c>
      <c r="FZ99" s="225">
        <v>9131.3408203125</v>
      </c>
      <c r="GA99" s="225">
        <v>7616.0224609375</v>
      </c>
      <c r="GB99" s="225">
        <v>7868.64453125</v>
      </c>
      <c r="GC99" s="225">
        <v>7868.98779296875</v>
      </c>
      <c r="GD99" s="225">
        <v>7864.8662109375</v>
      </c>
      <c r="GE99" s="225">
        <v>7850.63671875</v>
      </c>
      <c r="GF99" s="225">
        <v>7895.07421875</v>
      </c>
      <c r="GG99" s="225">
        <v>7866.01171875</v>
      </c>
      <c r="GH99" s="225">
        <v>7888.88232421875</v>
      </c>
      <c r="GI99" s="225">
        <v>7882.90478515625</v>
      </c>
      <c r="GJ99" s="225">
        <v>7882.3662109375</v>
      </c>
      <c r="GK99" s="225">
        <v>7862.2236328125</v>
      </c>
      <c r="GL99" s="225">
        <v>8263.0634765625</v>
      </c>
      <c r="GM99" s="225">
        <v>6130.8271484375</v>
      </c>
      <c r="GN99" s="225">
        <v>6747.8349609375</v>
      </c>
      <c r="GO99" s="225">
        <v>7784.67529296875</v>
      </c>
      <c r="GP99" s="225">
        <v>7193.6376953125</v>
      </c>
      <c r="GQ99" s="225">
        <v>9030.8740234375</v>
      </c>
      <c r="GR99" s="225">
        <v>8250.6669921875</v>
      </c>
      <c r="GS99" s="225">
        <v>7004.94873046875</v>
      </c>
      <c r="GT99" s="225">
        <v>7142.46484375</v>
      </c>
      <c r="GU99" s="225">
        <v>6073.4775390625</v>
      </c>
      <c r="GV99" s="225">
        <v>9142.7724609375</v>
      </c>
      <c r="GW99" s="225">
        <v>7621.44189453125</v>
      </c>
      <c r="GX99" s="225">
        <v>7873.41845703125</v>
      </c>
      <c r="GY99" s="225">
        <v>7873.41748046875</v>
      </c>
    </row>
    <row r="100" spans="1:207" x14ac:dyDescent="0.25">
      <c r="A100" s="226">
        <v>45689</v>
      </c>
      <c r="B100" s="225">
        <v>2</v>
      </c>
      <c r="C100" s="225">
        <v>2025</v>
      </c>
      <c r="D100" s="225">
        <v>8032.4443359375</v>
      </c>
      <c r="E100" s="225">
        <v>8021.8017578125</v>
      </c>
      <c r="F100" s="225">
        <v>8138.13916015625</v>
      </c>
      <c r="G100" s="225">
        <v>8108.126953125</v>
      </c>
      <c r="H100" s="225">
        <v>8110.2060546875</v>
      </c>
      <c r="I100" s="225">
        <v>8227.28515625</v>
      </c>
      <c r="J100" s="225">
        <v>8010.66650390625</v>
      </c>
      <c r="K100" s="225">
        <v>8058.1171875</v>
      </c>
      <c r="L100" s="225">
        <v>8156.55126953125</v>
      </c>
      <c r="M100" s="225">
        <v>8079.55615234375</v>
      </c>
      <c r="N100" s="225">
        <v>8119.07470703125</v>
      </c>
      <c r="O100" s="225">
        <v>8146.4462890625</v>
      </c>
      <c r="P100" s="225">
        <v>7984.041015625</v>
      </c>
      <c r="Q100" s="225">
        <v>8018.73876953125</v>
      </c>
      <c r="R100" s="225">
        <v>8201.775390625</v>
      </c>
      <c r="S100" s="225">
        <v>8230.455078125</v>
      </c>
      <c r="T100" s="225">
        <v>8162.919921875</v>
      </c>
      <c r="U100" s="225">
        <v>8162.85791015625</v>
      </c>
      <c r="V100" s="225">
        <v>7953.75048828125</v>
      </c>
      <c r="W100" s="225">
        <v>8010.70751953125</v>
      </c>
      <c r="X100" s="225">
        <v>8253.1201171875</v>
      </c>
      <c r="Y100" s="225">
        <v>8117.67724609375</v>
      </c>
      <c r="Z100" s="225">
        <v>8218.9267578125</v>
      </c>
      <c r="AA100" s="225">
        <v>8179.00390625</v>
      </c>
      <c r="AB100" s="225">
        <v>8034.4794921875</v>
      </c>
      <c r="AC100" s="225">
        <v>8079.3525390625</v>
      </c>
      <c r="AD100" s="225">
        <v>8218.794921875</v>
      </c>
      <c r="AE100" s="225">
        <v>8241.5751953125</v>
      </c>
      <c r="AF100" s="225">
        <v>8125.0791015625</v>
      </c>
      <c r="AG100" s="225">
        <v>8228.3203125</v>
      </c>
      <c r="AH100" s="225">
        <v>7989.30126953125</v>
      </c>
      <c r="AI100" s="225">
        <v>8056.40478515625</v>
      </c>
      <c r="AJ100" s="225">
        <v>8215.2275390625</v>
      </c>
      <c r="AK100" s="225">
        <v>8101.6181640625</v>
      </c>
      <c r="AL100" s="225">
        <v>8189.947265625</v>
      </c>
      <c r="AM100" s="225">
        <v>8184.873046875</v>
      </c>
      <c r="AN100" s="225">
        <v>8014.23681640625</v>
      </c>
      <c r="AO100" s="225">
        <v>8086.3232421875</v>
      </c>
      <c r="AP100" s="225">
        <v>8182.654296875</v>
      </c>
      <c r="AQ100" s="225">
        <v>8267.4765625</v>
      </c>
      <c r="AR100" s="225">
        <v>8185.2421875</v>
      </c>
      <c r="AS100" s="225">
        <v>8172.212890625</v>
      </c>
      <c r="AT100" s="225">
        <v>8031.681640625</v>
      </c>
      <c r="AU100" s="225">
        <v>8037.4521484375</v>
      </c>
      <c r="AV100" s="225">
        <v>8248.96484375</v>
      </c>
      <c r="AW100" s="225">
        <v>8137.85400390625</v>
      </c>
      <c r="AX100" s="225">
        <v>8227.3271484375</v>
      </c>
      <c r="AY100" s="225">
        <v>8220.8779296875</v>
      </c>
      <c r="AZ100" s="225">
        <v>8017.2763671875</v>
      </c>
      <c r="BA100" s="225">
        <v>8075.55615234375</v>
      </c>
      <c r="BB100" s="225">
        <v>8265.28515625</v>
      </c>
      <c r="BC100" s="225">
        <v>8202.8681640625</v>
      </c>
      <c r="BD100" s="225">
        <v>8237.2060546875</v>
      </c>
      <c r="BE100" s="225">
        <v>8177.142578125</v>
      </c>
      <c r="BF100" s="225">
        <v>8002.64306640625</v>
      </c>
      <c r="BG100" s="225">
        <v>8033.3466796875</v>
      </c>
      <c r="BH100" s="225">
        <v>8197.2412109375</v>
      </c>
      <c r="BI100" s="225">
        <v>8183.93994140625</v>
      </c>
      <c r="BJ100" s="225">
        <v>8196.6591796875</v>
      </c>
      <c r="BK100" s="225">
        <v>8211.3642578125</v>
      </c>
      <c r="BL100" s="225">
        <v>8459.6494140625</v>
      </c>
      <c r="BM100" s="225">
        <v>6215.2646484375</v>
      </c>
      <c r="BN100" s="225">
        <v>6651.01025390625</v>
      </c>
      <c r="BO100" s="225">
        <v>8472.3017578125</v>
      </c>
      <c r="BP100" s="225">
        <v>7269.37353515625</v>
      </c>
      <c r="BQ100" s="225">
        <v>9349.47265625</v>
      </c>
      <c r="BR100" s="225">
        <v>8522.3154296875</v>
      </c>
      <c r="BS100" s="225">
        <v>7211.91796875</v>
      </c>
      <c r="BT100" s="225">
        <v>7267.07275390625</v>
      </c>
      <c r="BU100" s="225">
        <v>6207.6064453125</v>
      </c>
      <c r="BV100" s="225">
        <v>9350.94921875</v>
      </c>
      <c r="BW100" s="225">
        <v>7869.705078125</v>
      </c>
      <c r="BX100" s="225">
        <v>8485.1220703125</v>
      </c>
      <c r="BY100" s="225">
        <v>6208.36083984375</v>
      </c>
      <c r="BZ100" s="225">
        <v>6678.330078125</v>
      </c>
      <c r="CA100" s="225">
        <v>8419.0048828125</v>
      </c>
      <c r="CB100" s="225">
        <v>7269.9765625</v>
      </c>
      <c r="CC100" s="225">
        <v>9377.771484375</v>
      </c>
      <c r="CD100" s="225">
        <v>8476.6171875</v>
      </c>
      <c r="CE100" s="225">
        <v>7186.56201171875</v>
      </c>
      <c r="CF100" s="225">
        <v>7317.609375</v>
      </c>
      <c r="CG100" s="225">
        <v>5930.63720703125</v>
      </c>
      <c r="CH100" s="225">
        <v>9387.72265625</v>
      </c>
      <c r="CI100" s="225">
        <v>7873.98388671875</v>
      </c>
      <c r="CJ100" s="225">
        <v>8503.625</v>
      </c>
      <c r="CK100" s="225">
        <v>6191.5244140625</v>
      </c>
      <c r="CL100" s="225">
        <v>6722.99169921875</v>
      </c>
      <c r="CM100" s="225">
        <v>8219.853515625</v>
      </c>
      <c r="CN100" s="225">
        <v>7266.66259765625</v>
      </c>
      <c r="CO100" s="225">
        <v>9286.05078125</v>
      </c>
      <c r="CP100" s="225">
        <v>8505.0078125</v>
      </c>
      <c r="CQ100" s="225">
        <v>7191.56396484375</v>
      </c>
      <c r="CR100" s="225">
        <v>7316.75634765625</v>
      </c>
      <c r="CS100" s="225">
        <v>6166.2451171875</v>
      </c>
      <c r="CT100" s="225">
        <v>9390.6748046875</v>
      </c>
      <c r="CU100" s="225">
        <v>7843.9501953125</v>
      </c>
      <c r="CV100" s="225">
        <v>8520.625</v>
      </c>
      <c r="CW100" s="225">
        <v>6224.14599609375</v>
      </c>
      <c r="CX100" s="225">
        <v>6739.29931640625</v>
      </c>
      <c r="CY100" s="225">
        <v>8249.287109375</v>
      </c>
      <c r="CZ100" s="225">
        <v>7265.291015625</v>
      </c>
      <c r="DA100" s="225">
        <v>9348.64453125</v>
      </c>
      <c r="DB100" s="225">
        <v>8396.337890625</v>
      </c>
      <c r="DC100" s="225">
        <v>7172.36328125</v>
      </c>
      <c r="DD100" s="225">
        <v>7313.70703125</v>
      </c>
      <c r="DE100" s="225">
        <v>6123.0576171875</v>
      </c>
      <c r="DF100" s="225">
        <v>9357.0341796875</v>
      </c>
      <c r="DG100" s="225">
        <v>7859.2548828125</v>
      </c>
      <c r="DH100" s="225">
        <v>8533.85546875</v>
      </c>
      <c r="DI100" s="225">
        <v>6211.79150390625</v>
      </c>
      <c r="DJ100" s="225">
        <v>6766.771484375</v>
      </c>
      <c r="DK100" s="225">
        <v>8065.08447265625</v>
      </c>
      <c r="DL100" s="225">
        <v>7261.24267578125</v>
      </c>
      <c r="DM100" s="225">
        <v>9338.08984375</v>
      </c>
      <c r="DN100" s="225">
        <v>8464.2705078125</v>
      </c>
      <c r="DO100" s="225">
        <v>7187.26513671875</v>
      </c>
      <c r="DP100" s="225">
        <v>7328.8076171875</v>
      </c>
      <c r="DQ100" s="225">
        <v>6013.62158203125</v>
      </c>
      <c r="DR100" s="225">
        <v>9341.3837890625</v>
      </c>
      <c r="DS100" s="225">
        <v>7827.0830078125</v>
      </c>
      <c r="DT100" s="225">
        <v>8544.6982421875</v>
      </c>
      <c r="DU100" s="225">
        <v>6207.62353515625</v>
      </c>
      <c r="DV100" s="225">
        <v>6766.533203125</v>
      </c>
      <c r="DW100" s="225">
        <v>8071.1162109375</v>
      </c>
      <c r="DX100" s="225">
        <v>7277.603515625</v>
      </c>
      <c r="DY100" s="225">
        <v>9325.34375</v>
      </c>
      <c r="DZ100" s="225">
        <v>8412.8232421875</v>
      </c>
      <c r="EA100" s="225">
        <v>7175.84521484375</v>
      </c>
      <c r="EB100" s="225">
        <v>7314.9384765625</v>
      </c>
      <c r="EC100" s="225">
        <v>6275.35791015625</v>
      </c>
      <c r="ED100" s="225">
        <v>9362.4189453125</v>
      </c>
      <c r="EE100" s="225">
        <v>7841.05078125</v>
      </c>
      <c r="EF100" s="225">
        <v>8549.7236328125</v>
      </c>
      <c r="EG100" s="225">
        <v>6211.96533203125</v>
      </c>
      <c r="EH100" s="225">
        <v>6784.9951171875</v>
      </c>
      <c r="EI100" s="225">
        <v>8078.0361328125</v>
      </c>
      <c r="EJ100" s="225">
        <v>7271.62060546875</v>
      </c>
      <c r="EK100" s="225">
        <v>9265.96484375</v>
      </c>
      <c r="EL100" s="225">
        <v>8381.029296875</v>
      </c>
      <c r="EM100" s="225">
        <v>7149.9599609375</v>
      </c>
      <c r="EN100" s="225">
        <v>7352.8642578125</v>
      </c>
      <c r="EO100" s="225">
        <v>6081.18310546875</v>
      </c>
      <c r="EP100" s="225">
        <v>9362.96484375</v>
      </c>
      <c r="EQ100" s="225">
        <v>7846.046875</v>
      </c>
      <c r="ER100" s="225">
        <v>8561.236328125</v>
      </c>
      <c r="ES100" s="225">
        <v>6218.86865234375</v>
      </c>
      <c r="ET100" s="225">
        <v>6808.03564453125</v>
      </c>
      <c r="EU100" s="225">
        <v>7999.380859375</v>
      </c>
      <c r="EV100" s="225">
        <v>7274.548828125</v>
      </c>
      <c r="EW100" s="225">
        <v>9164.4267578125</v>
      </c>
      <c r="EX100" s="225">
        <v>8384.4736328125</v>
      </c>
      <c r="EY100" s="225">
        <v>7149.53515625</v>
      </c>
      <c r="EZ100" s="225">
        <v>7347.90966796875</v>
      </c>
      <c r="FA100" s="225">
        <v>6175.54296875</v>
      </c>
      <c r="FB100" s="225">
        <v>9355.4658203125</v>
      </c>
      <c r="FC100" s="225">
        <v>7853.59912109375</v>
      </c>
      <c r="FD100" s="225">
        <v>8569.8291015625</v>
      </c>
      <c r="FE100" s="225">
        <v>6225.25</v>
      </c>
      <c r="FF100" s="225">
        <v>6835.09228515625</v>
      </c>
      <c r="FG100" s="225">
        <v>7936.212890625</v>
      </c>
      <c r="FH100" s="225">
        <v>7266.40380859375</v>
      </c>
      <c r="FI100" s="225">
        <v>9169.3408203125</v>
      </c>
      <c r="FJ100" s="225">
        <v>8374.974609375</v>
      </c>
      <c r="FK100" s="225">
        <v>7155.685546875</v>
      </c>
      <c r="FL100" s="225">
        <v>7372.9375</v>
      </c>
      <c r="FM100" s="225">
        <v>6213.04833984375</v>
      </c>
      <c r="FN100" s="225">
        <v>9331.435546875</v>
      </c>
      <c r="FO100" s="225">
        <v>7836.3466796875</v>
      </c>
      <c r="FP100" s="225">
        <v>8576.51953125</v>
      </c>
      <c r="FQ100" s="225">
        <v>6212.17578125</v>
      </c>
      <c r="FR100" s="225">
        <v>6846.11181640625</v>
      </c>
      <c r="FS100" s="225">
        <v>7928.56884765625</v>
      </c>
      <c r="FT100" s="225">
        <v>7262.90234375</v>
      </c>
      <c r="FU100" s="225">
        <v>9076.13671875</v>
      </c>
      <c r="FV100" s="225">
        <v>8303.2578125</v>
      </c>
      <c r="FW100" s="225">
        <v>7140.15966796875</v>
      </c>
      <c r="FX100" s="225">
        <v>7410.31982421875</v>
      </c>
      <c r="FY100" s="225">
        <v>6362.00244140625</v>
      </c>
      <c r="FZ100" s="225">
        <v>9335.37890625</v>
      </c>
      <c r="GA100" s="225">
        <v>7846.2890625</v>
      </c>
      <c r="GB100" s="225">
        <v>8069.63134765625</v>
      </c>
      <c r="GC100" s="225">
        <v>8068.38232421875</v>
      </c>
      <c r="GD100" s="225">
        <v>8062.4775390625</v>
      </c>
      <c r="GE100" s="225">
        <v>8043.4892578125</v>
      </c>
      <c r="GF100" s="225">
        <v>8089.9580078125</v>
      </c>
      <c r="GG100" s="225">
        <v>8060.28466796875</v>
      </c>
      <c r="GH100" s="225">
        <v>8081.18505859375</v>
      </c>
      <c r="GI100" s="225">
        <v>8070.974609375</v>
      </c>
      <c r="GJ100" s="225">
        <v>8070.796875</v>
      </c>
      <c r="GK100" s="225">
        <v>8044.02099609375</v>
      </c>
      <c r="GL100" s="225">
        <v>8533.345703125</v>
      </c>
      <c r="GM100" s="225">
        <v>6213.63427734375</v>
      </c>
      <c r="GN100" s="225">
        <v>6775.01025390625</v>
      </c>
      <c r="GO100" s="225">
        <v>8085.9326171875</v>
      </c>
      <c r="GP100" s="225">
        <v>7267.8369140625</v>
      </c>
      <c r="GQ100" s="225">
        <v>9216.1416015625</v>
      </c>
      <c r="GR100" s="225">
        <v>8392.4541015625</v>
      </c>
      <c r="GS100" s="225">
        <v>7166.15185546875</v>
      </c>
      <c r="GT100" s="225">
        <v>7351.697265625</v>
      </c>
      <c r="GU100" s="225">
        <v>6200.18310546875</v>
      </c>
      <c r="GV100" s="225">
        <v>9350.31640625</v>
      </c>
      <c r="GW100" s="225">
        <v>7846.9521484375</v>
      </c>
      <c r="GX100" s="225">
        <v>8064.55712890625</v>
      </c>
      <c r="GY100" s="225">
        <v>8064.55615234375</v>
      </c>
    </row>
    <row r="101" spans="1:207" x14ac:dyDescent="0.25">
      <c r="A101" s="226">
        <v>45717</v>
      </c>
      <c r="B101" s="225">
        <v>3</v>
      </c>
      <c r="C101" s="225">
        <v>2025</v>
      </c>
      <c r="D101" s="225">
        <v>8391.2568359375</v>
      </c>
      <c r="E101" s="225">
        <v>8338.4521484375</v>
      </c>
      <c r="F101" s="225">
        <v>8504.23046875</v>
      </c>
      <c r="G101" s="225">
        <v>8386.7392578125</v>
      </c>
      <c r="H101" s="225">
        <v>8419.9169921875</v>
      </c>
      <c r="I101" s="225">
        <v>8485.423828125</v>
      </c>
      <c r="J101" s="225">
        <v>8355.5654296875</v>
      </c>
      <c r="K101" s="225">
        <v>8368.3896484375</v>
      </c>
      <c r="L101" s="225">
        <v>8513.0439453125</v>
      </c>
      <c r="M101" s="225">
        <v>8354.787109375</v>
      </c>
      <c r="N101" s="225">
        <v>8429.1181640625</v>
      </c>
      <c r="O101" s="225">
        <v>8416.416015625</v>
      </c>
      <c r="P101" s="225">
        <v>8329.3603515625</v>
      </c>
      <c r="Q101" s="225">
        <v>8320.197265625</v>
      </c>
      <c r="R101" s="225">
        <v>8553.1572265625</v>
      </c>
      <c r="S101" s="225">
        <v>8485.9453125</v>
      </c>
      <c r="T101" s="225">
        <v>8460.8974609375</v>
      </c>
      <c r="U101" s="225">
        <v>8419.505859375</v>
      </c>
      <c r="V101" s="225">
        <v>8278.529296875</v>
      </c>
      <c r="W101" s="225">
        <v>8305.470703125</v>
      </c>
      <c r="X101" s="225">
        <v>8608.671875</v>
      </c>
      <c r="Y101" s="225">
        <v>8373.84765625</v>
      </c>
      <c r="Z101" s="225">
        <v>8510.775390625</v>
      </c>
      <c r="AA101" s="225">
        <v>8437.8681640625</v>
      </c>
      <c r="AB101" s="225">
        <v>8367.1787109375</v>
      </c>
      <c r="AC101" s="225">
        <v>8368.2314453125</v>
      </c>
      <c r="AD101" s="225">
        <v>8573.791015625</v>
      </c>
      <c r="AE101" s="225">
        <v>8491.302734375</v>
      </c>
      <c r="AF101" s="225">
        <v>8427.3447265625</v>
      </c>
      <c r="AG101" s="225">
        <v>8483.1162109375</v>
      </c>
      <c r="AH101" s="225">
        <v>8335.447265625</v>
      </c>
      <c r="AI101" s="225">
        <v>8347.296875</v>
      </c>
      <c r="AJ101" s="225">
        <v>8567.2001953125</v>
      </c>
      <c r="AK101" s="225">
        <v>8346.5224609375</v>
      </c>
      <c r="AL101" s="225">
        <v>8471.2255859375</v>
      </c>
      <c r="AM101" s="225">
        <v>8447.255859375</v>
      </c>
      <c r="AN101" s="225">
        <v>8330.2578125</v>
      </c>
      <c r="AO101" s="225">
        <v>8376.8662109375</v>
      </c>
      <c r="AP101" s="225">
        <v>8528.056640625</v>
      </c>
      <c r="AQ101" s="225">
        <v>8501.3974609375</v>
      </c>
      <c r="AR101" s="225">
        <v>8456.91015625</v>
      </c>
      <c r="AS101" s="225">
        <v>8437.66015625</v>
      </c>
      <c r="AT101" s="225">
        <v>8346.0087890625</v>
      </c>
      <c r="AU101" s="225">
        <v>8315.8740234375</v>
      </c>
      <c r="AV101" s="225">
        <v>8592.1533203125</v>
      </c>
      <c r="AW101" s="225">
        <v>8368.3486328125</v>
      </c>
      <c r="AX101" s="225">
        <v>8491.236328125</v>
      </c>
      <c r="AY101" s="225">
        <v>8499.4736328125</v>
      </c>
      <c r="AZ101" s="225">
        <v>8330.83984375</v>
      </c>
      <c r="BA101" s="225">
        <v>8353.67578125</v>
      </c>
      <c r="BB101" s="225">
        <v>8589.525390625</v>
      </c>
      <c r="BC101" s="225">
        <v>8437.8564453125</v>
      </c>
      <c r="BD101" s="225">
        <v>8493.6875</v>
      </c>
      <c r="BE101" s="225">
        <v>8448.7939453125</v>
      </c>
      <c r="BF101" s="225">
        <v>8286.2265625</v>
      </c>
      <c r="BG101" s="225">
        <v>8282.3349609375</v>
      </c>
      <c r="BH101" s="225">
        <v>8502.171875</v>
      </c>
      <c r="BI101" s="225">
        <v>8377.9482421875</v>
      </c>
      <c r="BJ101" s="225">
        <v>8433.767578125</v>
      </c>
      <c r="BK101" s="225">
        <v>8481.6240234375</v>
      </c>
      <c r="BL101" s="225">
        <v>8957.8271484375</v>
      </c>
      <c r="BM101" s="225">
        <v>6256.49609375</v>
      </c>
      <c r="BN101" s="225">
        <v>6915.3203125</v>
      </c>
      <c r="BO101" s="225">
        <v>8704.220703125</v>
      </c>
      <c r="BP101" s="225">
        <v>7368.95068359375</v>
      </c>
      <c r="BQ101" s="225">
        <v>9526.970703125</v>
      </c>
      <c r="BR101" s="225">
        <v>8654.1826171875</v>
      </c>
      <c r="BS101" s="225">
        <v>7377.974609375</v>
      </c>
      <c r="BT101" s="225">
        <v>7294.234375</v>
      </c>
      <c r="BU101" s="225">
        <v>7532.53662109375</v>
      </c>
      <c r="BV101" s="225">
        <v>9732.93359375</v>
      </c>
      <c r="BW101" s="225">
        <v>8102.0107421875</v>
      </c>
      <c r="BX101" s="225">
        <v>8985.359375</v>
      </c>
      <c r="BY101" s="225">
        <v>6252.64892578125</v>
      </c>
      <c r="BZ101" s="225">
        <v>6954.55078125</v>
      </c>
      <c r="CA101" s="225">
        <v>8652.8369140625</v>
      </c>
      <c r="CB101" s="225">
        <v>7373.95654296875</v>
      </c>
      <c r="CC101" s="225">
        <v>9549.328125</v>
      </c>
      <c r="CD101" s="225">
        <v>8615.8193359375</v>
      </c>
      <c r="CE101" s="225">
        <v>7353.3564453125</v>
      </c>
      <c r="CF101" s="225">
        <v>7338.95703125</v>
      </c>
      <c r="CG101" s="225">
        <v>7270.99462890625</v>
      </c>
      <c r="CH101" s="225">
        <v>9771.8154296875</v>
      </c>
      <c r="CI101" s="225">
        <v>8110.5771484375</v>
      </c>
      <c r="CJ101" s="225">
        <v>9006.1171875</v>
      </c>
      <c r="CK101" s="225">
        <v>6238.30810546875</v>
      </c>
      <c r="CL101" s="225">
        <v>7014.55126953125</v>
      </c>
      <c r="CM101" s="225">
        <v>8451.7724609375</v>
      </c>
      <c r="CN101" s="225">
        <v>7370.650390625</v>
      </c>
      <c r="CO101" s="225">
        <v>9457.1357421875</v>
      </c>
      <c r="CP101" s="225">
        <v>8641.1123046875</v>
      </c>
      <c r="CQ101" s="225">
        <v>7363.58447265625</v>
      </c>
      <c r="CR101" s="225">
        <v>7336.54736328125</v>
      </c>
      <c r="CS101" s="225">
        <v>7418.45458984375</v>
      </c>
      <c r="CT101" s="225">
        <v>9767.419921875</v>
      </c>
      <c r="CU101" s="225">
        <v>8084.2041015625</v>
      </c>
      <c r="CV101" s="225">
        <v>9021.431640625</v>
      </c>
      <c r="CW101" s="225">
        <v>6273.34130859375</v>
      </c>
      <c r="CX101" s="225">
        <v>7032.53857421875</v>
      </c>
      <c r="CY101" s="225">
        <v>8486.244140625</v>
      </c>
      <c r="CZ101" s="225">
        <v>7368.87451171875</v>
      </c>
      <c r="DA101" s="225">
        <v>9518.8955078125</v>
      </c>
      <c r="DB101" s="225">
        <v>8535.5654296875</v>
      </c>
      <c r="DC101" s="225">
        <v>7347.1982421875</v>
      </c>
      <c r="DD101" s="225">
        <v>7332.07373046875</v>
      </c>
      <c r="DE101" s="225">
        <v>7382.77197265625</v>
      </c>
      <c r="DF101" s="225">
        <v>9722.5869140625</v>
      </c>
      <c r="DG101" s="225">
        <v>8104.6484375</v>
      </c>
      <c r="DH101" s="225">
        <v>9039.4296875</v>
      </c>
      <c r="DI101" s="225">
        <v>6259.4765625</v>
      </c>
      <c r="DJ101" s="225">
        <v>7068.5390625</v>
      </c>
      <c r="DK101" s="225">
        <v>8293.53515625</v>
      </c>
      <c r="DL101" s="225">
        <v>7366.8583984375</v>
      </c>
      <c r="DM101" s="225">
        <v>9504.125</v>
      </c>
      <c r="DN101" s="225">
        <v>8606.00390625</v>
      </c>
      <c r="DO101" s="225">
        <v>7364.07275390625</v>
      </c>
      <c r="DP101" s="225">
        <v>7343.49951171875</v>
      </c>
      <c r="DQ101" s="225">
        <v>7310.0400390625</v>
      </c>
      <c r="DR101" s="225">
        <v>9705.5478515625</v>
      </c>
      <c r="DS101" s="225">
        <v>8067.12109375</v>
      </c>
      <c r="DT101" s="225">
        <v>9044.619140625</v>
      </c>
      <c r="DU101" s="225">
        <v>6255.59033203125</v>
      </c>
      <c r="DV101" s="225">
        <v>7067.0595703125</v>
      </c>
      <c r="DW101" s="225">
        <v>8305.2998046875</v>
      </c>
      <c r="DX101" s="225">
        <v>7387.50830078125</v>
      </c>
      <c r="DY101" s="225">
        <v>9493.9130859375</v>
      </c>
      <c r="DZ101" s="225">
        <v>8556.3349609375</v>
      </c>
      <c r="EA101" s="225">
        <v>7354.44873046875</v>
      </c>
      <c r="EB101" s="225">
        <v>7332.85888671875</v>
      </c>
      <c r="EC101" s="225">
        <v>7499.810546875</v>
      </c>
      <c r="ED101" s="225">
        <v>9731.990234375</v>
      </c>
      <c r="EE101" s="225">
        <v>8090.29833984375</v>
      </c>
      <c r="EF101" s="225">
        <v>9047.9404296875</v>
      </c>
      <c r="EG101" s="225">
        <v>6262.52734375</v>
      </c>
      <c r="EH101" s="225">
        <v>7092.671875</v>
      </c>
      <c r="EI101" s="225">
        <v>8315.0146484375</v>
      </c>
      <c r="EJ101" s="225">
        <v>7379.5986328125</v>
      </c>
      <c r="EK101" s="225">
        <v>9433.478515625</v>
      </c>
      <c r="EL101" s="225">
        <v>8521.36328125</v>
      </c>
      <c r="EM101" s="225">
        <v>7329.10791015625</v>
      </c>
      <c r="EN101" s="225">
        <v>7368.1904296875</v>
      </c>
      <c r="EO101" s="225">
        <v>7352.740234375</v>
      </c>
      <c r="EP101" s="225">
        <v>9727.943359375</v>
      </c>
      <c r="EQ101" s="225">
        <v>8095.23681640625</v>
      </c>
      <c r="ER101" s="225">
        <v>9062.3984375</v>
      </c>
      <c r="ES101" s="225">
        <v>6267.1875</v>
      </c>
      <c r="ET101" s="225">
        <v>7119.123046875</v>
      </c>
      <c r="EU101" s="225">
        <v>8235.4296875</v>
      </c>
      <c r="EV101" s="225">
        <v>7384.404296875</v>
      </c>
      <c r="EW101" s="225">
        <v>9333.619140625</v>
      </c>
      <c r="EX101" s="225">
        <v>8526.7490234375</v>
      </c>
      <c r="EY101" s="225">
        <v>7329.9873046875</v>
      </c>
      <c r="EZ101" s="225">
        <v>7362.1435546875</v>
      </c>
      <c r="FA101" s="225">
        <v>7409.54345703125</v>
      </c>
      <c r="FB101" s="225">
        <v>9715.8466796875</v>
      </c>
      <c r="FC101" s="225">
        <v>8106.61474609375</v>
      </c>
      <c r="FD101" s="225">
        <v>9071.359375</v>
      </c>
      <c r="FE101" s="225">
        <v>6276.5986328125</v>
      </c>
      <c r="FF101" s="225">
        <v>7150.3095703125</v>
      </c>
      <c r="FG101" s="225">
        <v>8172.486328125</v>
      </c>
      <c r="FH101" s="225">
        <v>7376.20458984375</v>
      </c>
      <c r="FI101" s="225">
        <v>9335.06640625</v>
      </c>
      <c r="FJ101" s="225">
        <v>8520.4072265625</v>
      </c>
      <c r="FK101" s="225">
        <v>7339.36865234375</v>
      </c>
      <c r="FL101" s="225">
        <v>7384.4208984375</v>
      </c>
      <c r="FM101" s="225">
        <v>7422.62841796875</v>
      </c>
      <c r="FN101" s="225">
        <v>9692.234375</v>
      </c>
      <c r="FO101" s="225">
        <v>8097.60791015625</v>
      </c>
      <c r="FP101" s="225">
        <v>9074.7734375</v>
      </c>
      <c r="FQ101" s="225">
        <v>6266.1845703125</v>
      </c>
      <c r="FR101" s="225">
        <v>7170.32958984375</v>
      </c>
      <c r="FS101" s="225">
        <v>8173.38134765625</v>
      </c>
      <c r="FT101" s="225">
        <v>7372.11181640625</v>
      </c>
      <c r="FU101" s="225">
        <v>9244.9169921875</v>
      </c>
      <c r="FV101" s="225">
        <v>8444.4541015625</v>
      </c>
      <c r="FW101" s="225">
        <v>7330.27783203125</v>
      </c>
      <c r="FX101" s="225">
        <v>7419.9580078125</v>
      </c>
      <c r="FY101" s="225">
        <v>7539.0693359375</v>
      </c>
      <c r="FZ101" s="225">
        <v>9696.62890625</v>
      </c>
      <c r="GA101" s="225">
        <v>8116.3427734375</v>
      </c>
      <c r="GB101" s="225">
        <v>8399.23828125</v>
      </c>
      <c r="GC101" s="225">
        <v>8391.6201171875</v>
      </c>
      <c r="GD101" s="225">
        <v>8381.2705078125</v>
      </c>
      <c r="GE101" s="225">
        <v>8351.2060546875</v>
      </c>
      <c r="GF101" s="225">
        <v>8399.482421875</v>
      </c>
      <c r="GG101" s="225">
        <v>8374.359375</v>
      </c>
      <c r="GH101" s="225">
        <v>8381.6552734375</v>
      </c>
      <c r="GI101" s="225">
        <v>8366.419921875</v>
      </c>
      <c r="GJ101" s="225">
        <v>8365.7646484375</v>
      </c>
      <c r="GK101" s="225">
        <v>8315.041015625</v>
      </c>
      <c r="GL101" s="225">
        <v>9033.953125</v>
      </c>
      <c r="GM101" s="225">
        <v>6262.6953125</v>
      </c>
      <c r="GN101" s="225">
        <v>7077.8359375</v>
      </c>
      <c r="GO101" s="225">
        <v>8322.2890625</v>
      </c>
      <c r="GP101" s="225">
        <v>7375.59423828125</v>
      </c>
      <c r="GQ101" s="225">
        <v>9384.6865234375</v>
      </c>
      <c r="GR101" s="225">
        <v>8533.642578125</v>
      </c>
      <c r="GS101" s="225">
        <v>7345.0732421875</v>
      </c>
      <c r="GT101" s="225">
        <v>7366.6591796875</v>
      </c>
      <c r="GU101" s="225">
        <v>7433.69140625</v>
      </c>
      <c r="GV101" s="225">
        <v>9715.603515625</v>
      </c>
      <c r="GW101" s="225">
        <v>8099.9814453125</v>
      </c>
      <c r="GX101" s="225">
        <v>8365.412109375</v>
      </c>
      <c r="GY101" s="225">
        <v>8365.4111328125</v>
      </c>
    </row>
    <row r="102" spans="1:207" x14ac:dyDescent="0.25">
      <c r="A102" s="226">
        <v>45748</v>
      </c>
      <c r="B102" s="225">
        <v>4</v>
      </c>
      <c r="C102" s="225">
        <v>2025</v>
      </c>
      <c r="D102" s="225">
        <v>8624.994140625</v>
      </c>
      <c r="E102" s="225">
        <v>8582.1123046875</v>
      </c>
      <c r="F102" s="225">
        <v>8756.9609375</v>
      </c>
      <c r="G102" s="225">
        <v>8617.4619140625</v>
      </c>
      <c r="H102" s="225">
        <v>8670.259765625</v>
      </c>
      <c r="I102" s="225">
        <v>8723.7275390625</v>
      </c>
      <c r="J102" s="225">
        <v>8589.486328125</v>
      </c>
      <c r="K102" s="225">
        <v>8605.5859375</v>
      </c>
      <c r="L102" s="225">
        <v>8762.662109375</v>
      </c>
      <c r="M102" s="225">
        <v>8585.8974609375</v>
      </c>
      <c r="N102" s="225">
        <v>8676.560546875</v>
      </c>
      <c r="O102" s="225">
        <v>8652.8310546875</v>
      </c>
      <c r="P102" s="225">
        <v>8559.7978515625</v>
      </c>
      <c r="Q102" s="225">
        <v>8556.37109375</v>
      </c>
      <c r="R102" s="225">
        <v>8800.8759765625</v>
      </c>
      <c r="S102" s="225">
        <v>8711.234375</v>
      </c>
      <c r="T102" s="225">
        <v>8707.388671875</v>
      </c>
      <c r="U102" s="225">
        <v>8649.40625</v>
      </c>
      <c r="V102" s="225">
        <v>8505.384765625</v>
      </c>
      <c r="W102" s="225">
        <v>8544.3916015625</v>
      </c>
      <c r="X102" s="225">
        <v>8852.6767578125</v>
      </c>
      <c r="Y102" s="225">
        <v>8599.748046875</v>
      </c>
      <c r="Z102" s="225">
        <v>8754.490234375</v>
      </c>
      <c r="AA102" s="225">
        <v>8661.1259765625</v>
      </c>
      <c r="AB102" s="225">
        <v>8600.7646484375</v>
      </c>
      <c r="AC102" s="225">
        <v>8603.728515625</v>
      </c>
      <c r="AD102" s="225">
        <v>8815.7392578125</v>
      </c>
      <c r="AE102" s="225">
        <v>8715.03125</v>
      </c>
      <c r="AF102" s="225">
        <v>8670.9287109375</v>
      </c>
      <c r="AG102" s="225">
        <v>8712.25</v>
      </c>
      <c r="AH102" s="225">
        <v>8565.1484375</v>
      </c>
      <c r="AI102" s="225">
        <v>8582.9111328125</v>
      </c>
      <c r="AJ102" s="225">
        <v>8808.5869140625</v>
      </c>
      <c r="AK102" s="225">
        <v>8573.7080078125</v>
      </c>
      <c r="AL102" s="225">
        <v>8709.66796875</v>
      </c>
      <c r="AM102" s="225">
        <v>8677.216796875</v>
      </c>
      <c r="AN102" s="225">
        <v>8560.3359375</v>
      </c>
      <c r="AO102" s="225">
        <v>8611.529296875</v>
      </c>
      <c r="AP102" s="225">
        <v>8762.7158203125</v>
      </c>
      <c r="AQ102" s="225">
        <v>8721.4658203125</v>
      </c>
      <c r="AR102" s="225">
        <v>8694.251953125</v>
      </c>
      <c r="AS102" s="225">
        <v>8669.19921875</v>
      </c>
      <c r="AT102" s="225">
        <v>8576.943359375</v>
      </c>
      <c r="AU102" s="225">
        <v>8548.46875</v>
      </c>
      <c r="AV102" s="225">
        <v>8823.6689453125</v>
      </c>
      <c r="AW102" s="225">
        <v>8587.85546875</v>
      </c>
      <c r="AX102" s="225">
        <v>8729.16015625</v>
      </c>
      <c r="AY102" s="225">
        <v>8726.66796875</v>
      </c>
      <c r="AZ102" s="225">
        <v>8559.5224609375</v>
      </c>
      <c r="BA102" s="225">
        <v>8588.2373046875</v>
      </c>
      <c r="BB102" s="225">
        <v>8812.4873046875</v>
      </c>
      <c r="BC102" s="225">
        <v>8658.6591796875</v>
      </c>
      <c r="BD102" s="225">
        <v>8726.1982421875</v>
      </c>
      <c r="BE102" s="225">
        <v>8672.4619140625</v>
      </c>
      <c r="BF102" s="225">
        <v>8513.2119140625</v>
      </c>
      <c r="BG102" s="225">
        <v>8515.1796875</v>
      </c>
      <c r="BH102" s="225">
        <v>8722.171875</v>
      </c>
      <c r="BI102" s="225">
        <v>8597.7001953125</v>
      </c>
      <c r="BJ102" s="225">
        <v>8659.6875</v>
      </c>
      <c r="BK102" s="225">
        <v>8703.90234375</v>
      </c>
      <c r="BL102" s="225">
        <v>9230.626953125</v>
      </c>
      <c r="BM102" s="225">
        <v>6428.03564453125</v>
      </c>
      <c r="BN102" s="225">
        <v>7167.16845703125</v>
      </c>
      <c r="BO102" s="225">
        <v>8864.48828125</v>
      </c>
      <c r="BP102" s="225">
        <v>7430.1484375</v>
      </c>
      <c r="BQ102" s="225">
        <v>9756.15234375</v>
      </c>
      <c r="BR102" s="225">
        <v>8796.3212890625</v>
      </c>
      <c r="BS102" s="225">
        <v>7599.697265625</v>
      </c>
      <c r="BT102" s="225">
        <v>7601.7666015625</v>
      </c>
      <c r="BU102" s="225">
        <v>7702.0390625</v>
      </c>
      <c r="BV102" s="225">
        <v>10134.814453125</v>
      </c>
      <c r="BW102" s="225">
        <v>8311.7890625</v>
      </c>
      <c r="BX102" s="225">
        <v>9257.3818359375</v>
      </c>
      <c r="BY102" s="225">
        <v>6427.5595703125</v>
      </c>
      <c r="BZ102" s="225">
        <v>7208.50537109375</v>
      </c>
      <c r="CA102" s="225">
        <v>8813.58984375</v>
      </c>
      <c r="CB102" s="225">
        <v>7436.25830078125</v>
      </c>
      <c r="CC102" s="225">
        <v>9776.791015625</v>
      </c>
      <c r="CD102" s="225">
        <v>8757.4853515625</v>
      </c>
      <c r="CE102" s="225">
        <v>7574.52978515625</v>
      </c>
      <c r="CF102" s="225">
        <v>7634.86181640625</v>
      </c>
      <c r="CG102" s="225">
        <v>7459.94287109375</v>
      </c>
      <c r="CH102" s="225">
        <v>10173.9091796875</v>
      </c>
      <c r="CI102" s="225">
        <v>8320.3310546875</v>
      </c>
      <c r="CJ102" s="225">
        <v>9277.33984375</v>
      </c>
      <c r="CK102" s="225">
        <v>6412.3876953125</v>
      </c>
      <c r="CL102" s="225">
        <v>7276.5380859375</v>
      </c>
      <c r="CM102" s="225">
        <v>8608.474609375</v>
      </c>
      <c r="CN102" s="225">
        <v>7434.77587890625</v>
      </c>
      <c r="CO102" s="225">
        <v>9689.9306640625</v>
      </c>
      <c r="CP102" s="225">
        <v>8784.484375</v>
      </c>
      <c r="CQ102" s="225">
        <v>7578.41357421875</v>
      </c>
      <c r="CR102" s="225">
        <v>7636.12939453125</v>
      </c>
      <c r="CS102" s="225">
        <v>7590.33203125</v>
      </c>
      <c r="CT102" s="225">
        <v>10166.306640625</v>
      </c>
      <c r="CU102" s="225">
        <v>8292.1064453125</v>
      </c>
      <c r="CV102" s="225">
        <v>9291.90234375</v>
      </c>
      <c r="CW102" s="225">
        <v>6452.8310546875</v>
      </c>
      <c r="CX102" s="225">
        <v>7288.828125</v>
      </c>
      <c r="CY102" s="225">
        <v>8645.216796875</v>
      </c>
      <c r="CZ102" s="225">
        <v>7436.61083984375</v>
      </c>
      <c r="DA102" s="225">
        <v>9748.5625</v>
      </c>
      <c r="DB102" s="225">
        <v>8679.783203125</v>
      </c>
      <c r="DC102" s="225">
        <v>7557.484375</v>
      </c>
      <c r="DD102" s="225">
        <v>7635.3662109375</v>
      </c>
      <c r="DE102" s="225">
        <v>7556.85986328125</v>
      </c>
      <c r="DF102" s="225">
        <v>10121.013671875</v>
      </c>
      <c r="DG102" s="225">
        <v>8314.0244140625</v>
      </c>
      <c r="DH102" s="225">
        <v>9308.7275390625</v>
      </c>
      <c r="DI102" s="225">
        <v>6434.564453125</v>
      </c>
      <c r="DJ102" s="225">
        <v>7327.4150390625</v>
      </c>
      <c r="DK102" s="225">
        <v>8449.27734375</v>
      </c>
      <c r="DL102" s="225">
        <v>7433.32177734375</v>
      </c>
      <c r="DM102" s="225">
        <v>9733.0791015625</v>
      </c>
      <c r="DN102" s="225">
        <v>8749.5771484375</v>
      </c>
      <c r="DO102" s="225">
        <v>7571.82861328125</v>
      </c>
      <c r="DP102" s="225">
        <v>7651.29248046875</v>
      </c>
      <c r="DQ102" s="225">
        <v>7491.6923828125</v>
      </c>
      <c r="DR102" s="225">
        <v>10101.5634765625</v>
      </c>
      <c r="DS102" s="225">
        <v>8277.033203125</v>
      </c>
      <c r="DT102" s="225">
        <v>9313.2890625</v>
      </c>
      <c r="DU102" s="225">
        <v>6431.70556640625</v>
      </c>
      <c r="DV102" s="225">
        <v>7327.51025390625</v>
      </c>
      <c r="DW102" s="225">
        <v>8463.33984375</v>
      </c>
      <c r="DX102" s="225">
        <v>7455.88916015625</v>
      </c>
      <c r="DY102" s="225">
        <v>9724.2138671875</v>
      </c>
      <c r="DZ102" s="225">
        <v>8700.673828125</v>
      </c>
      <c r="EA102" s="225">
        <v>7561.892578125</v>
      </c>
      <c r="EB102" s="225">
        <v>7636.4345703125</v>
      </c>
      <c r="EC102" s="225">
        <v>7661.9501953125</v>
      </c>
      <c r="ED102" s="225">
        <v>10129.890625</v>
      </c>
      <c r="EE102" s="225">
        <v>8297.5361328125</v>
      </c>
      <c r="EF102" s="225">
        <v>9316.162109375</v>
      </c>
      <c r="EG102" s="225">
        <v>6441.81591796875</v>
      </c>
      <c r="EH102" s="225">
        <v>7358.99072265625</v>
      </c>
      <c r="EI102" s="225">
        <v>8475.6484375</v>
      </c>
      <c r="EJ102" s="225">
        <v>7448.06005859375</v>
      </c>
      <c r="EK102" s="225">
        <v>9666.8017578125</v>
      </c>
      <c r="EL102" s="225">
        <v>8665.62109375</v>
      </c>
      <c r="EM102" s="225">
        <v>7535.53857421875</v>
      </c>
      <c r="EN102" s="225">
        <v>7656.9208984375</v>
      </c>
      <c r="EO102" s="225">
        <v>7526.7705078125</v>
      </c>
      <c r="EP102" s="225">
        <v>10127.3056640625</v>
      </c>
      <c r="EQ102" s="225">
        <v>8305.57421875</v>
      </c>
      <c r="ER102" s="225">
        <v>9329.3046875</v>
      </c>
      <c r="ES102" s="225">
        <v>6443.857421875</v>
      </c>
      <c r="ET102" s="225">
        <v>7384.947265625</v>
      </c>
      <c r="EU102" s="225">
        <v>8393.0771484375</v>
      </c>
      <c r="EV102" s="225">
        <v>7452.87060546875</v>
      </c>
      <c r="EW102" s="225">
        <v>9573.193359375</v>
      </c>
      <c r="EX102" s="225">
        <v>8671.341796875</v>
      </c>
      <c r="EY102" s="225">
        <v>7533.763671875</v>
      </c>
      <c r="EZ102" s="225">
        <v>7656.60595703125</v>
      </c>
      <c r="FA102" s="225">
        <v>7577.37109375</v>
      </c>
      <c r="FB102" s="225">
        <v>10114.5087890625</v>
      </c>
      <c r="FC102" s="225">
        <v>8313.6796875</v>
      </c>
      <c r="FD102" s="225">
        <v>9336.6591796875</v>
      </c>
      <c r="FE102" s="225">
        <v>6456.56884765625</v>
      </c>
      <c r="FF102" s="225">
        <v>7415.72216796875</v>
      </c>
      <c r="FG102" s="225">
        <v>8331.2392578125</v>
      </c>
      <c r="FH102" s="225">
        <v>7447.6103515625</v>
      </c>
      <c r="FI102" s="225">
        <v>9573.6162109375</v>
      </c>
      <c r="FJ102" s="225">
        <v>8662.87109375</v>
      </c>
      <c r="FK102" s="225">
        <v>7541.1181640625</v>
      </c>
      <c r="FL102" s="225">
        <v>7673.732421875</v>
      </c>
      <c r="FM102" s="225">
        <v>7587.625</v>
      </c>
      <c r="FN102" s="225">
        <v>10088.9189453125</v>
      </c>
      <c r="FO102" s="225">
        <v>8302.2646484375</v>
      </c>
      <c r="FP102" s="225">
        <v>9339.3662109375</v>
      </c>
      <c r="FQ102" s="225">
        <v>6448.79931640625</v>
      </c>
      <c r="FR102" s="225">
        <v>7448.0615234375</v>
      </c>
      <c r="FS102" s="225">
        <v>8332.4580078125</v>
      </c>
      <c r="FT102" s="225">
        <v>7446.61474609375</v>
      </c>
      <c r="FU102" s="225">
        <v>9489.3388671875</v>
      </c>
      <c r="FV102" s="225">
        <v>8587.115234375</v>
      </c>
      <c r="FW102" s="225">
        <v>7526.62548828125</v>
      </c>
      <c r="FX102" s="225">
        <v>7694.67724609375</v>
      </c>
      <c r="FY102" s="225">
        <v>7694.505859375</v>
      </c>
      <c r="FZ102" s="225">
        <v>10098.0625</v>
      </c>
      <c r="GA102" s="225">
        <v>8321.2705078125</v>
      </c>
      <c r="GB102" s="225">
        <v>8639.8720703125</v>
      </c>
      <c r="GC102" s="225">
        <v>8629.8037109375</v>
      </c>
      <c r="GD102" s="225">
        <v>8616.6337890625</v>
      </c>
      <c r="GE102" s="225">
        <v>8584.7197265625</v>
      </c>
      <c r="GF102" s="225">
        <v>8634.642578125</v>
      </c>
      <c r="GG102" s="225">
        <v>8607.6201171875</v>
      </c>
      <c r="GH102" s="225">
        <v>8613.828125</v>
      </c>
      <c r="GI102" s="225">
        <v>8597.794921875</v>
      </c>
      <c r="GJ102" s="225">
        <v>8595.9765625</v>
      </c>
      <c r="GK102" s="225">
        <v>8542.892578125</v>
      </c>
      <c r="GL102" s="225">
        <v>9302.685546875</v>
      </c>
      <c r="GM102" s="225">
        <v>6440.525390625</v>
      </c>
      <c r="GN102" s="225">
        <v>7341.5419921875</v>
      </c>
      <c r="GO102" s="225">
        <v>8480.904296875</v>
      </c>
      <c r="GP102" s="225">
        <v>7445.0703125</v>
      </c>
      <c r="GQ102" s="225">
        <v>9621.076171875</v>
      </c>
      <c r="GR102" s="225">
        <v>8677.033203125</v>
      </c>
      <c r="GS102" s="225">
        <v>7551.97802734375</v>
      </c>
      <c r="GT102" s="225">
        <v>7658.79736328125</v>
      </c>
      <c r="GU102" s="225">
        <v>7600.78271484375</v>
      </c>
      <c r="GV102" s="225">
        <v>10114.6640625</v>
      </c>
      <c r="GW102" s="225">
        <v>8307.28515625</v>
      </c>
      <c r="GX102" s="225">
        <v>8597.9912109375</v>
      </c>
      <c r="GY102" s="225">
        <v>8597.990234375</v>
      </c>
    </row>
    <row r="103" spans="1:207" x14ac:dyDescent="0.25">
      <c r="A103" s="226">
        <v>45778</v>
      </c>
      <c r="B103" s="225">
        <v>5</v>
      </c>
      <c r="C103" s="225">
        <v>2025</v>
      </c>
      <c r="D103" s="225">
        <v>8729.623046875</v>
      </c>
      <c r="E103" s="225">
        <v>8699.2724609375</v>
      </c>
      <c r="F103" s="225">
        <v>8854.205078125</v>
      </c>
      <c r="G103" s="225">
        <v>8721.158203125</v>
      </c>
      <c r="H103" s="225">
        <v>8789.3857421875</v>
      </c>
      <c r="I103" s="225">
        <v>8855.904296875</v>
      </c>
      <c r="J103" s="225">
        <v>8690.51953125</v>
      </c>
      <c r="K103" s="225">
        <v>8727.0732421875</v>
      </c>
      <c r="L103" s="225">
        <v>8859.9814453125</v>
      </c>
      <c r="M103" s="225">
        <v>8693.896484375</v>
      </c>
      <c r="N103" s="225">
        <v>8805.615234375</v>
      </c>
      <c r="O103" s="225">
        <v>8789.822265625</v>
      </c>
      <c r="P103" s="225">
        <v>8673.09765625</v>
      </c>
      <c r="Q103" s="225">
        <v>8682.080078125</v>
      </c>
      <c r="R103" s="225">
        <v>8900.255859375</v>
      </c>
      <c r="S103" s="225">
        <v>8813.7470703125</v>
      </c>
      <c r="T103" s="225">
        <v>8842.3896484375</v>
      </c>
      <c r="U103" s="225">
        <v>8781.43359375</v>
      </c>
      <c r="V103" s="225">
        <v>8617.423828125</v>
      </c>
      <c r="W103" s="225">
        <v>8672.48828125</v>
      </c>
      <c r="X103" s="225">
        <v>8952.892578125</v>
      </c>
      <c r="Y103" s="225">
        <v>8712.08203125</v>
      </c>
      <c r="Z103" s="225">
        <v>8892.8505859375</v>
      </c>
      <c r="AA103" s="225">
        <v>8793.1455078125</v>
      </c>
      <c r="AB103" s="225">
        <v>8720.2978515625</v>
      </c>
      <c r="AC103" s="225">
        <v>8739.771484375</v>
      </c>
      <c r="AD103" s="225">
        <v>8920.6728515625</v>
      </c>
      <c r="AE103" s="225">
        <v>8817.859375</v>
      </c>
      <c r="AF103" s="225">
        <v>8808.50390625</v>
      </c>
      <c r="AG103" s="225">
        <v>8843.681640625</v>
      </c>
      <c r="AH103" s="225">
        <v>8686.087890625</v>
      </c>
      <c r="AI103" s="225">
        <v>8716.9228515625</v>
      </c>
      <c r="AJ103" s="225">
        <v>8916.791015625</v>
      </c>
      <c r="AK103" s="225">
        <v>8686.2685546875</v>
      </c>
      <c r="AL103" s="225">
        <v>8850.703125</v>
      </c>
      <c r="AM103" s="225">
        <v>8809.0078125</v>
      </c>
      <c r="AN103" s="225">
        <v>8682.1416015625</v>
      </c>
      <c r="AO103" s="225">
        <v>8749.07421875</v>
      </c>
      <c r="AP103" s="225">
        <v>8874.5</v>
      </c>
      <c r="AQ103" s="225">
        <v>8829.7412109375</v>
      </c>
      <c r="AR103" s="225">
        <v>8844.0830078125</v>
      </c>
      <c r="AS103" s="225">
        <v>8801.4052734375</v>
      </c>
      <c r="AT103" s="225">
        <v>8706.11328125</v>
      </c>
      <c r="AU103" s="225">
        <v>8685.1025390625</v>
      </c>
      <c r="AV103" s="225">
        <v>8929.611328125</v>
      </c>
      <c r="AW103" s="225">
        <v>8701.068359375</v>
      </c>
      <c r="AX103" s="225">
        <v>8883.5986328125</v>
      </c>
      <c r="AY103" s="225">
        <v>8865.5634765625</v>
      </c>
      <c r="AZ103" s="225">
        <v>8694.080078125</v>
      </c>
      <c r="BA103" s="225">
        <v>8736.4462890625</v>
      </c>
      <c r="BB103" s="225">
        <v>8914.470703125</v>
      </c>
      <c r="BC103" s="225">
        <v>8772.3291015625</v>
      </c>
      <c r="BD103" s="225">
        <v>8885.630859375</v>
      </c>
      <c r="BE103" s="225">
        <v>8807.72265625</v>
      </c>
      <c r="BF103" s="225">
        <v>8653.9931640625</v>
      </c>
      <c r="BG103" s="225">
        <v>8665.1181640625</v>
      </c>
      <c r="BH103" s="225">
        <v>8826.44140625</v>
      </c>
      <c r="BI103" s="225">
        <v>8714.0732421875</v>
      </c>
      <c r="BJ103" s="225">
        <v>8817.3056640625</v>
      </c>
      <c r="BK103" s="225">
        <v>8843.4697265625</v>
      </c>
      <c r="BL103" s="225">
        <v>9282.6396484375</v>
      </c>
      <c r="BM103" s="225">
        <v>6468.37158203125</v>
      </c>
      <c r="BN103" s="225">
        <v>7253.25830078125</v>
      </c>
      <c r="BO103" s="225">
        <v>9066.9931640625</v>
      </c>
      <c r="BP103" s="225">
        <v>7530.05078125</v>
      </c>
      <c r="BQ103" s="225">
        <v>10030.62890625</v>
      </c>
      <c r="BR103" s="225">
        <v>8817.875</v>
      </c>
      <c r="BS103" s="225">
        <v>7911.02099609375</v>
      </c>
      <c r="BT103" s="225">
        <v>7742.6396484375</v>
      </c>
      <c r="BU103" s="225">
        <v>7843.65283203125</v>
      </c>
      <c r="BV103" s="225">
        <v>10405.8720703125</v>
      </c>
      <c r="BW103" s="225">
        <v>8518.556640625</v>
      </c>
      <c r="BX103" s="225">
        <v>9308.3173828125</v>
      </c>
      <c r="BY103" s="225">
        <v>6466.46142578125</v>
      </c>
      <c r="BZ103" s="225">
        <v>7292.517578125</v>
      </c>
      <c r="CA103" s="225">
        <v>9015.7822265625</v>
      </c>
      <c r="CB103" s="225">
        <v>7538.8134765625</v>
      </c>
      <c r="CC103" s="225">
        <v>10053.408203125</v>
      </c>
      <c r="CD103" s="225">
        <v>8781.0869140625</v>
      </c>
      <c r="CE103" s="225">
        <v>7883.4423828125</v>
      </c>
      <c r="CF103" s="225">
        <v>7769.35888671875</v>
      </c>
      <c r="CG103" s="225">
        <v>7605.41015625</v>
      </c>
      <c r="CH103" s="225">
        <v>10442.66796875</v>
      </c>
      <c r="CI103" s="225">
        <v>8530.8974609375</v>
      </c>
      <c r="CJ103" s="225">
        <v>9327.2880859375</v>
      </c>
      <c r="CK103" s="225">
        <v>6449.98974609375</v>
      </c>
      <c r="CL103" s="225">
        <v>7353.7041015625</v>
      </c>
      <c r="CM103" s="225">
        <v>8812.662109375</v>
      </c>
      <c r="CN103" s="225">
        <v>7537.51318359375</v>
      </c>
      <c r="CO103" s="225">
        <v>9959.732421875</v>
      </c>
      <c r="CP103" s="225">
        <v>8809.185546875</v>
      </c>
      <c r="CQ103" s="225">
        <v>7889.3759765625</v>
      </c>
      <c r="CR103" s="225">
        <v>7771.75732421875</v>
      </c>
      <c r="CS103" s="225">
        <v>7729.87646484375</v>
      </c>
      <c r="CT103" s="225">
        <v>10445.23046875</v>
      </c>
      <c r="CU103" s="225">
        <v>8504.283203125</v>
      </c>
      <c r="CV103" s="225">
        <v>9341.2861328125</v>
      </c>
      <c r="CW103" s="225">
        <v>6490.59765625</v>
      </c>
      <c r="CX103" s="225">
        <v>7370.21923828125</v>
      </c>
      <c r="CY103" s="225">
        <v>8848.8505859375</v>
      </c>
      <c r="CZ103" s="225">
        <v>7539.08544921875</v>
      </c>
      <c r="DA103" s="225">
        <v>10020.7294921875</v>
      </c>
      <c r="DB103" s="225">
        <v>8711.2236328125</v>
      </c>
      <c r="DC103" s="225">
        <v>7866.61083984375</v>
      </c>
      <c r="DD103" s="225">
        <v>7774.0400390625</v>
      </c>
      <c r="DE103" s="225">
        <v>7700.15234375</v>
      </c>
      <c r="DF103" s="225">
        <v>10416.8662109375</v>
      </c>
      <c r="DG103" s="225">
        <v>8528.3203125</v>
      </c>
      <c r="DH103" s="225">
        <v>9356.869140625</v>
      </c>
      <c r="DI103" s="225">
        <v>6472.79345703125</v>
      </c>
      <c r="DJ103" s="225">
        <v>7405.29345703125</v>
      </c>
      <c r="DK103" s="225">
        <v>8649.1435546875</v>
      </c>
      <c r="DL103" s="225">
        <v>7538.46240234375</v>
      </c>
      <c r="DM103" s="225">
        <v>10008.109375</v>
      </c>
      <c r="DN103" s="225">
        <v>8777.5654296875</v>
      </c>
      <c r="DO103" s="225">
        <v>7883.08984375</v>
      </c>
      <c r="DP103" s="225">
        <v>7789.21435546875</v>
      </c>
      <c r="DQ103" s="225">
        <v>7636.4443359375</v>
      </c>
      <c r="DR103" s="225">
        <v>10402.4521484375</v>
      </c>
      <c r="DS103" s="225">
        <v>8487.7216796875</v>
      </c>
      <c r="DT103" s="225">
        <v>9361.6142578125</v>
      </c>
      <c r="DU103" s="225">
        <v>6470.6416015625</v>
      </c>
      <c r="DV103" s="225">
        <v>7404.96142578125</v>
      </c>
      <c r="DW103" s="225">
        <v>8669.05859375</v>
      </c>
      <c r="DX103" s="225">
        <v>7558.33447265625</v>
      </c>
      <c r="DY103" s="225">
        <v>9997.0107421875</v>
      </c>
      <c r="DZ103" s="225">
        <v>8732.380859375</v>
      </c>
      <c r="EA103" s="225">
        <v>7872.4765625</v>
      </c>
      <c r="EB103" s="225">
        <v>7775.1298828125</v>
      </c>
      <c r="EC103" s="225">
        <v>7803.615234375</v>
      </c>
      <c r="ED103" s="225">
        <v>10426.4140625</v>
      </c>
      <c r="EE103" s="225">
        <v>8513.498046875</v>
      </c>
      <c r="EF103" s="225">
        <v>9364.392578125</v>
      </c>
      <c r="EG103" s="225">
        <v>6480.9619140625</v>
      </c>
      <c r="EH103" s="225">
        <v>7432.208984375</v>
      </c>
      <c r="EI103" s="225">
        <v>8682.7470703125</v>
      </c>
      <c r="EJ103" s="225">
        <v>7549.33447265625</v>
      </c>
      <c r="EK103" s="225">
        <v>9934.7509765625</v>
      </c>
      <c r="EL103" s="225">
        <v>8698.7119140625</v>
      </c>
      <c r="EM103" s="225">
        <v>7842.77294921875</v>
      </c>
      <c r="EN103" s="225">
        <v>7789.15380859375</v>
      </c>
      <c r="EO103" s="225">
        <v>7671.0400390625</v>
      </c>
      <c r="EP103" s="225">
        <v>10429.537109375</v>
      </c>
      <c r="EQ103" s="225">
        <v>8521.673828125</v>
      </c>
      <c r="ER103" s="225">
        <v>9376.4140625</v>
      </c>
      <c r="ES103" s="225">
        <v>6482.71533203125</v>
      </c>
      <c r="ET103" s="225">
        <v>7458.1826171875</v>
      </c>
      <c r="EU103" s="225">
        <v>8601.91796875</v>
      </c>
      <c r="EV103" s="225">
        <v>7556.80810546875</v>
      </c>
      <c r="EW103" s="225">
        <v>9830.1572265625</v>
      </c>
      <c r="EX103" s="225">
        <v>8705.109375</v>
      </c>
      <c r="EY103" s="225">
        <v>7840.68359375</v>
      </c>
      <c r="EZ103" s="225">
        <v>7791.58349609375</v>
      </c>
      <c r="FA103" s="225">
        <v>7724.5771484375</v>
      </c>
      <c r="FB103" s="225">
        <v>10423.4345703125</v>
      </c>
      <c r="FC103" s="225">
        <v>8530.3466796875</v>
      </c>
      <c r="FD103" s="225">
        <v>9383.0029296875</v>
      </c>
      <c r="FE103" s="225">
        <v>6495.30908203125</v>
      </c>
      <c r="FF103" s="225">
        <v>7488.21826171875</v>
      </c>
      <c r="FG103" s="225">
        <v>8543.220703125</v>
      </c>
      <c r="FH103" s="225">
        <v>7549.365234375</v>
      </c>
      <c r="FI103" s="225">
        <v>9832.31640625</v>
      </c>
      <c r="FJ103" s="225">
        <v>8694.64453125</v>
      </c>
      <c r="FK103" s="225">
        <v>7849.763671875</v>
      </c>
      <c r="FL103" s="225">
        <v>7805.27783203125</v>
      </c>
      <c r="FM103" s="225">
        <v>7726.62158203125</v>
      </c>
      <c r="FN103" s="225">
        <v>10400.255859375</v>
      </c>
      <c r="FO103" s="225">
        <v>8522.203125</v>
      </c>
      <c r="FP103" s="225">
        <v>9385.64453125</v>
      </c>
      <c r="FQ103" s="225">
        <v>6486.228515625</v>
      </c>
      <c r="FR103" s="225">
        <v>7512.744140625</v>
      </c>
      <c r="FS103" s="225">
        <v>8554.310546875</v>
      </c>
      <c r="FT103" s="225">
        <v>7546.79296875</v>
      </c>
      <c r="FU103" s="225">
        <v>9739.0810546875</v>
      </c>
      <c r="FV103" s="225">
        <v>8622.10546875</v>
      </c>
      <c r="FW103" s="225">
        <v>7835.3984375</v>
      </c>
      <c r="FX103" s="225">
        <v>7819.3056640625</v>
      </c>
      <c r="FY103" s="225">
        <v>7841.19189453125</v>
      </c>
      <c r="FZ103" s="225">
        <v>10404.8662109375</v>
      </c>
      <c r="GA103" s="225">
        <v>8545.806640625</v>
      </c>
      <c r="GB103" s="225">
        <v>8748.7431640625</v>
      </c>
      <c r="GC103" s="225">
        <v>8740.9248046875</v>
      </c>
      <c r="GD103" s="225">
        <v>8733.5771484375</v>
      </c>
      <c r="GE103" s="225">
        <v>8703.9541015625</v>
      </c>
      <c r="GF103" s="225">
        <v>8760.021484375</v>
      </c>
      <c r="GG103" s="225">
        <v>8733.8662109375</v>
      </c>
      <c r="GH103" s="225">
        <v>8742.24609375</v>
      </c>
      <c r="GI103" s="225">
        <v>8730.11328125</v>
      </c>
      <c r="GJ103" s="225">
        <v>8734.71875</v>
      </c>
      <c r="GK103" s="225">
        <v>8685.2412109375</v>
      </c>
      <c r="GL103" s="225">
        <v>9351.21484375</v>
      </c>
      <c r="GM103" s="225">
        <v>6478.9853515625</v>
      </c>
      <c r="GN103" s="225">
        <v>7416.7626953125</v>
      </c>
      <c r="GO103" s="225">
        <v>8689.861328125</v>
      </c>
      <c r="GP103" s="225">
        <v>7546.98876953125</v>
      </c>
      <c r="GQ103" s="225">
        <v>9883.66796875</v>
      </c>
      <c r="GR103" s="225">
        <v>8708.34765625</v>
      </c>
      <c r="GS103" s="225">
        <v>7861.1083984375</v>
      </c>
      <c r="GT103" s="225">
        <v>7791.7626953125</v>
      </c>
      <c r="GU103" s="225">
        <v>7744.27880859375</v>
      </c>
      <c r="GV103" s="225">
        <v>10415.451171875</v>
      </c>
      <c r="GW103" s="225">
        <v>8524.337890625</v>
      </c>
      <c r="GX103" s="225">
        <v>8726.57421875</v>
      </c>
      <c r="GY103" s="225">
        <v>8726.5732421875</v>
      </c>
    </row>
    <row r="104" spans="1:207" x14ac:dyDescent="0.25">
      <c r="A104" s="226">
        <v>45809</v>
      </c>
      <c r="B104" s="225">
        <v>6</v>
      </c>
      <c r="C104" s="225">
        <v>2025</v>
      </c>
      <c r="D104" s="225">
        <v>8880.92578125</v>
      </c>
      <c r="E104" s="225">
        <v>8797.5205078125</v>
      </c>
      <c r="F104" s="225">
        <v>8943.974609375</v>
      </c>
      <c r="G104" s="225">
        <v>8802.626953125</v>
      </c>
      <c r="H104" s="225">
        <v>8853.416015625</v>
      </c>
      <c r="I104" s="225">
        <v>9015.6796875</v>
      </c>
      <c r="J104" s="225">
        <v>8842.22265625</v>
      </c>
      <c r="K104" s="225">
        <v>8830.70703125</v>
      </c>
      <c r="L104" s="225">
        <v>8954.2900390625</v>
      </c>
      <c r="M104" s="225">
        <v>8781.5849609375</v>
      </c>
      <c r="N104" s="225">
        <v>8876.513671875</v>
      </c>
      <c r="O104" s="225">
        <v>8947.259765625</v>
      </c>
      <c r="P104" s="225">
        <v>8834.2978515625</v>
      </c>
      <c r="Q104" s="225">
        <v>8791.8779296875</v>
      </c>
      <c r="R104" s="225">
        <v>9000.7099609375</v>
      </c>
      <c r="S104" s="225">
        <v>8904.24609375</v>
      </c>
      <c r="T104" s="225">
        <v>8921.8291015625</v>
      </c>
      <c r="U104" s="225">
        <v>8938.0361328125</v>
      </c>
      <c r="V104" s="225">
        <v>8780.1650390625</v>
      </c>
      <c r="W104" s="225">
        <v>8780.1083984375</v>
      </c>
      <c r="X104" s="225">
        <v>9056.306640625</v>
      </c>
      <c r="Y104" s="225">
        <v>8809.951171875</v>
      </c>
      <c r="Z104" s="225">
        <v>8973.94921875</v>
      </c>
      <c r="AA104" s="225">
        <v>8949.732421875</v>
      </c>
      <c r="AB104" s="225">
        <v>8882.830078125</v>
      </c>
      <c r="AC104" s="225">
        <v>8854.9931640625</v>
      </c>
      <c r="AD104" s="225">
        <v>9030.3310546875</v>
      </c>
      <c r="AE104" s="225">
        <v>8912.4970703125</v>
      </c>
      <c r="AF104" s="225">
        <v>8889.19921875</v>
      </c>
      <c r="AG104" s="225">
        <v>9000.2685546875</v>
      </c>
      <c r="AH104" s="225">
        <v>8852.47265625</v>
      </c>
      <c r="AI104" s="225">
        <v>8830.7939453125</v>
      </c>
      <c r="AJ104" s="225">
        <v>9030.2607421875</v>
      </c>
      <c r="AK104" s="225">
        <v>8781.7529296875</v>
      </c>
      <c r="AL104" s="225">
        <v>8937.76171875</v>
      </c>
      <c r="AM104" s="225">
        <v>8969.296875</v>
      </c>
      <c r="AN104" s="225">
        <v>8850.3720703125</v>
      </c>
      <c r="AO104" s="225">
        <v>8867.8701171875</v>
      </c>
      <c r="AP104" s="225">
        <v>8992.298828125</v>
      </c>
      <c r="AQ104" s="225">
        <v>8931.07421875</v>
      </c>
      <c r="AR104" s="225">
        <v>8940.716796875</v>
      </c>
      <c r="AS104" s="225">
        <v>8966.4169921875</v>
      </c>
      <c r="AT104" s="225">
        <v>8879.1787109375</v>
      </c>
      <c r="AU104" s="225">
        <v>8801.0556640625</v>
      </c>
      <c r="AV104" s="225">
        <v>9053.494140625</v>
      </c>
      <c r="AW104" s="225">
        <v>8806.173828125</v>
      </c>
      <c r="AX104" s="225">
        <v>8985.599609375</v>
      </c>
      <c r="AY104" s="225">
        <v>9029.4921875</v>
      </c>
      <c r="AZ104" s="225">
        <v>8872.986328125</v>
      </c>
      <c r="BA104" s="225">
        <v>8862.158203125</v>
      </c>
      <c r="BB104" s="225">
        <v>9039.1015625</v>
      </c>
      <c r="BC104" s="225">
        <v>8885.2548828125</v>
      </c>
      <c r="BD104" s="225">
        <v>8997.51171875</v>
      </c>
      <c r="BE104" s="225">
        <v>8977.0126953125</v>
      </c>
      <c r="BF104" s="225">
        <v>8839.3818359375</v>
      </c>
      <c r="BG104" s="225">
        <v>8788.9228515625</v>
      </c>
      <c r="BH104" s="225">
        <v>8956.306640625</v>
      </c>
      <c r="BI104" s="225">
        <v>8823.69140625</v>
      </c>
      <c r="BJ104" s="225">
        <v>8930.228515625</v>
      </c>
      <c r="BK104" s="225">
        <v>9020.0244140625</v>
      </c>
      <c r="BL104" s="225">
        <v>9321.1220703125</v>
      </c>
      <c r="BM104" s="225">
        <v>6641.6103515625</v>
      </c>
      <c r="BN104" s="225">
        <v>7305.66748046875</v>
      </c>
      <c r="BO104" s="225">
        <v>9353.107421875</v>
      </c>
      <c r="BP104" s="225">
        <v>7663.33349609375</v>
      </c>
      <c r="BQ104" s="225">
        <v>10247.6103515625</v>
      </c>
      <c r="BR104" s="225">
        <v>8943.2109375</v>
      </c>
      <c r="BS104" s="225">
        <v>8034.6826171875</v>
      </c>
      <c r="BT104" s="225">
        <v>7901.24169921875</v>
      </c>
      <c r="BU104" s="225">
        <v>8145.6259765625</v>
      </c>
      <c r="BV104" s="225">
        <v>10622.669921875</v>
      </c>
      <c r="BW104" s="225">
        <v>8604.3837890625</v>
      </c>
      <c r="BX104" s="225">
        <v>9350.2275390625</v>
      </c>
      <c r="BY104" s="225">
        <v>6643.4404296875</v>
      </c>
      <c r="BZ104" s="225">
        <v>7343.8291015625</v>
      </c>
      <c r="CA104" s="225">
        <v>9295.6728515625</v>
      </c>
      <c r="CB104" s="225">
        <v>7674.54833984375</v>
      </c>
      <c r="CC104" s="225">
        <v>10269.5625</v>
      </c>
      <c r="CD104" s="225">
        <v>8909.1201171875</v>
      </c>
      <c r="CE104" s="225">
        <v>8010.27587890625</v>
      </c>
      <c r="CF104" s="225">
        <v>7946.57421875</v>
      </c>
      <c r="CG104" s="225">
        <v>7878.28125</v>
      </c>
      <c r="CH104" s="225">
        <v>10661.1103515625</v>
      </c>
      <c r="CI104" s="225">
        <v>8612.8994140625</v>
      </c>
      <c r="CJ104" s="225">
        <v>9371.9853515625</v>
      </c>
      <c r="CK104" s="225">
        <v>6628.18212890625</v>
      </c>
      <c r="CL104" s="225">
        <v>7398.943359375</v>
      </c>
      <c r="CM104" s="225">
        <v>9099.705078125</v>
      </c>
      <c r="CN104" s="225">
        <v>7675.44287109375</v>
      </c>
      <c r="CO104" s="225">
        <v>10174.1689453125</v>
      </c>
      <c r="CP104" s="225">
        <v>8935.6298828125</v>
      </c>
      <c r="CQ104" s="225">
        <v>8022.01904296875</v>
      </c>
      <c r="CR104" s="225">
        <v>7950.0146484375</v>
      </c>
      <c r="CS104" s="225">
        <v>8016.29541015625</v>
      </c>
      <c r="CT104" s="225">
        <v>10661.52734375</v>
      </c>
      <c r="CU104" s="225">
        <v>8588.13671875</v>
      </c>
      <c r="CV104" s="225">
        <v>9387.7109375</v>
      </c>
      <c r="CW104" s="225">
        <v>6671.97509765625</v>
      </c>
      <c r="CX104" s="225">
        <v>7414.97119140625</v>
      </c>
      <c r="CY104" s="225">
        <v>9134.2900390625</v>
      </c>
      <c r="CZ104" s="225">
        <v>7680.11083984375</v>
      </c>
      <c r="DA104" s="225">
        <v>10236.4306640625</v>
      </c>
      <c r="DB104" s="225">
        <v>8846.982421875</v>
      </c>
      <c r="DC104" s="225">
        <v>8002.40185546875</v>
      </c>
      <c r="DD104" s="225">
        <v>7948.3359375</v>
      </c>
      <c r="DE104" s="225">
        <v>7980.4853515625</v>
      </c>
      <c r="DF104" s="225">
        <v>10633.9326171875</v>
      </c>
      <c r="DG104" s="225">
        <v>8609.1845703125</v>
      </c>
      <c r="DH104" s="225">
        <v>9404.7548828125</v>
      </c>
      <c r="DI104" s="225">
        <v>6651.12939453125</v>
      </c>
      <c r="DJ104" s="225">
        <v>7448.23681640625</v>
      </c>
      <c r="DK104" s="225">
        <v>8936.46484375</v>
      </c>
      <c r="DL104" s="225">
        <v>7677.9033203125</v>
      </c>
      <c r="DM104" s="225">
        <v>10222.828125</v>
      </c>
      <c r="DN104" s="225">
        <v>8907.4716796875</v>
      </c>
      <c r="DO104" s="225">
        <v>8022.6533203125</v>
      </c>
      <c r="DP104" s="225">
        <v>7968.02490234375</v>
      </c>
      <c r="DQ104" s="225">
        <v>7916.18408203125</v>
      </c>
      <c r="DR104" s="225">
        <v>10616.080078125</v>
      </c>
      <c r="DS104" s="225">
        <v>8573.8154296875</v>
      </c>
      <c r="DT104" s="225">
        <v>9412.013671875</v>
      </c>
      <c r="DU104" s="225">
        <v>6649.390625</v>
      </c>
      <c r="DV104" s="225">
        <v>7449.17236328125</v>
      </c>
      <c r="DW104" s="225">
        <v>8961.2138671875</v>
      </c>
      <c r="DX104" s="225">
        <v>7703.4453125</v>
      </c>
      <c r="DY104" s="225">
        <v>10210.791015625</v>
      </c>
      <c r="DZ104" s="225">
        <v>8867.21875</v>
      </c>
      <c r="EA104" s="225">
        <v>8012.0830078125</v>
      </c>
      <c r="EB104" s="225">
        <v>7948.79052734375</v>
      </c>
      <c r="EC104" s="225">
        <v>8095.56884765625</v>
      </c>
      <c r="ED104" s="225">
        <v>10642.416015625</v>
      </c>
      <c r="EE104" s="225">
        <v>8595.4208984375</v>
      </c>
      <c r="EF104" s="225">
        <v>9416.33984375</v>
      </c>
      <c r="EG104" s="225">
        <v>6662.15478515625</v>
      </c>
      <c r="EH104" s="225">
        <v>7474.61962890625</v>
      </c>
      <c r="EI104" s="225">
        <v>8976.4765625</v>
      </c>
      <c r="EJ104" s="225">
        <v>7695.59375</v>
      </c>
      <c r="EK104" s="225">
        <v>10148.4140625</v>
      </c>
      <c r="EL104" s="225">
        <v>8837.7890625</v>
      </c>
      <c r="EM104" s="225">
        <v>7982.91552734375</v>
      </c>
      <c r="EN104" s="225">
        <v>7981.390625</v>
      </c>
      <c r="EO104" s="225">
        <v>7954.4736328125</v>
      </c>
      <c r="EP104" s="225">
        <v>10648.6865234375</v>
      </c>
      <c r="EQ104" s="225">
        <v>8601.9150390625</v>
      </c>
      <c r="ER104" s="225">
        <v>9430.1728515625</v>
      </c>
      <c r="ES104" s="225">
        <v>6661.6787109375</v>
      </c>
      <c r="ET104" s="225">
        <v>7498.0810546875</v>
      </c>
      <c r="EU104" s="225">
        <v>8902.705078125</v>
      </c>
      <c r="EV104" s="225">
        <v>7700.17724609375</v>
      </c>
      <c r="EW104" s="225">
        <v>10041.9775390625</v>
      </c>
      <c r="EX104" s="225">
        <v>8844.3173828125</v>
      </c>
      <c r="EY104" s="225">
        <v>7983.859375</v>
      </c>
      <c r="EZ104" s="225">
        <v>7977.9111328125</v>
      </c>
      <c r="FA104" s="225">
        <v>8002.66552734375</v>
      </c>
      <c r="FB104" s="225">
        <v>10642.462890625</v>
      </c>
      <c r="FC104" s="225">
        <v>8611.4482421875</v>
      </c>
      <c r="FD104" s="225">
        <v>9440.423828125</v>
      </c>
      <c r="FE104" s="225">
        <v>6677.177734375</v>
      </c>
      <c r="FF104" s="225">
        <v>7530.07763671875</v>
      </c>
      <c r="FG104" s="225">
        <v>8850.03515625</v>
      </c>
      <c r="FH104" s="225">
        <v>7697.251953125</v>
      </c>
      <c r="FI104" s="225">
        <v>10044.5791015625</v>
      </c>
      <c r="FJ104" s="225">
        <v>8835.5966796875</v>
      </c>
      <c r="FK104" s="225">
        <v>7995.8427734375</v>
      </c>
      <c r="FL104" s="225">
        <v>8000.22265625</v>
      </c>
      <c r="FM104" s="225">
        <v>8010.87353515625</v>
      </c>
      <c r="FN104" s="225">
        <v>10615.51953125</v>
      </c>
      <c r="FO104" s="225">
        <v>8603.5166015625</v>
      </c>
      <c r="FP104" s="225">
        <v>9447.3369140625</v>
      </c>
      <c r="FQ104" s="225">
        <v>6671.296875</v>
      </c>
      <c r="FR104" s="225">
        <v>7548.296875</v>
      </c>
      <c r="FS104" s="225">
        <v>8871.8330078125</v>
      </c>
      <c r="FT104" s="225">
        <v>7698.55419921875</v>
      </c>
      <c r="FU104" s="225">
        <v>9949.4912109375</v>
      </c>
      <c r="FV104" s="225">
        <v>8770.068359375</v>
      </c>
      <c r="FW104" s="225">
        <v>7984.1416015625</v>
      </c>
      <c r="FX104" s="225">
        <v>8027.80810546875</v>
      </c>
      <c r="FY104" s="225">
        <v>8124.47412109375</v>
      </c>
      <c r="FZ104" s="225">
        <v>10627.05078125</v>
      </c>
      <c r="GA104" s="225">
        <v>8622.8798828125</v>
      </c>
      <c r="GB104" s="225">
        <v>8858.876953125</v>
      </c>
      <c r="GC104" s="225">
        <v>8856.7509765625</v>
      </c>
      <c r="GD104" s="225">
        <v>8858.921875</v>
      </c>
      <c r="GE104" s="225">
        <v>8832.115234375</v>
      </c>
      <c r="GF104" s="225">
        <v>8890.7060546875</v>
      </c>
      <c r="GG104" s="225">
        <v>8869.056640625</v>
      </c>
      <c r="GH104" s="225">
        <v>8882.9794921875</v>
      </c>
      <c r="GI104" s="225">
        <v>8874.212890625</v>
      </c>
      <c r="GJ104" s="225">
        <v>8888.09765625</v>
      </c>
      <c r="GK104" s="225">
        <v>8847.751953125</v>
      </c>
      <c r="GL104" s="225">
        <v>9401.2333984375</v>
      </c>
      <c r="GM104" s="225">
        <v>6659.21044921875</v>
      </c>
      <c r="GN104" s="225">
        <v>7459.666015625</v>
      </c>
      <c r="GO104" s="225">
        <v>8987.5791015625</v>
      </c>
      <c r="GP104" s="225">
        <v>7692.16748046875</v>
      </c>
      <c r="GQ104" s="225">
        <v>10096.55859375</v>
      </c>
      <c r="GR104" s="225">
        <v>8846.39453125</v>
      </c>
      <c r="GS104" s="225">
        <v>8000.9482421875</v>
      </c>
      <c r="GT104" s="225">
        <v>7980.0380859375</v>
      </c>
      <c r="GU104" s="225">
        <v>8027.9580078125</v>
      </c>
      <c r="GV104" s="225">
        <v>10633.5556640625</v>
      </c>
      <c r="GW104" s="225">
        <v>8605.3916015625</v>
      </c>
      <c r="GX104" s="225">
        <v>8866.58984375</v>
      </c>
      <c r="GY104" s="225">
        <v>8866.58984375</v>
      </c>
    </row>
    <row r="105" spans="1:207" x14ac:dyDescent="0.25">
      <c r="A105" s="226">
        <v>45839</v>
      </c>
      <c r="B105" s="225">
        <v>7</v>
      </c>
      <c r="C105" s="225">
        <v>2025</v>
      </c>
      <c r="D105" s="225">
        <v>9034.7080078125</v>
      </c>
      <c r="E105" s="225">
        <v>8970.923828125</v>
      </c>
      <c r="F105" s="225">
        <v>9093.0498046875</v>
      </c>
      <c r="G105" s="225">
        <v>8945.927734375</v>
      </c>
      <c r="H105" s="225">
        <v>9019.9658203125</v>
      </c>
      <c r="I105" s="225">
        <v>9185.287109375</v>
      </c>
      <c r="J105" s="225">
        <v>8998.994140625</v>
      </c>
      <c r="K105" s="225">
        <v>9001.162109375</v>
      </c>
      <c r="L105" s="225">
        <v>9107.1650390625</v>
      </c>
      <c r="M105" s="225">
        <v>8930.048828125</v>
      </c>
      <c r="N105" s="225">
        <v>9038.095703125</v>
      </c>
      <c r="O105" s="225">
        <v>9122.4296875</v>
      </c>
      <c r="P105" s="225">
        <v>8985.4970703125</v>
      </c>
      <c r="Q105" s="225">
        <v>8965.287109375</v>
      </c>
      <c r="R105" s="225">
        <v>9159.322265625</v>
      </c>
      <c r="S105" s="225">
        <v>9063.9130859375</v>
      </c>
      <c r="T105" s="225">
        <v>9088.3173828125</v>
      </c>
      <c r="U105" s="225">
        <v>9116.4267578125</v>
      </c>
      <c r="V105" s="225">
        <v>8940.736328125</v>
      </c>
      <c r="W105" s="225">
        <v>8953.7529296875</v>
      </c>
      <c r="X105" s="225">
        <v>9220.119140625</v>
      </c>
      <c r="Y105" s="225">
        <v>8963.2275390625</v>
      </c>
      <c r="Z105" s="225">
        <v>9142.1640625</v>
      </c>
      <c r="AA105" s="225">
        <v>9136.7890625</v>
      </c>
      <c r="AB105" s="225">
        <v>9043.4287109375</v>
      </c>
      <c r="AC105" s="225">
        <v>9026.0751953125</v>
      </c>
      <c r="AD105" s="225">
        <v>9191.2646484375</v>
      </c>
      <c r="AE105" s="225">
        <v>9078.646484375</v>
      </c>
      <c r="AF105" s="225">
        <v>9054.3173828125</v>
      </c>
      <c r="AG105" s="225">
        <v>9184.896484375</v>
      </c>
      <c r="AH105" s="225">
        <v>9012.611328125</v>
      </c>
      <c r="AI105" s="225">
        <v>9005.7578125</v>
      </c>
      <c r="AJ105" s="225">
        <v>9189.4951171875</v>
      </c>
      <c r="AK105" s="225">
        <v>8933.97265625</v>
      </c>
      <c r="AL105" s="225">
        <v>9102.5234375</v>
      </c>
      <c r="AM105" s="225">
        <v>9151.9013671875</v>
      </c>
      <c r="AN105" s="225">
        <v>9017.1513671875</v>
      </c>
      <c r="AO105" s="225">
        <v>9044.6357421875</v>
      </c>
      <c r="AP105" s="225">
        <v>9149.0986328125</v>
      </c>
      <c r="AQ105" s="225">
        <v>9095.8955078125</v>
      </c>
      <c r="AR105" s="225">
        <v>9112.2529296875</v>
      </c>
      <c r="AS105" s="225">
        <v>9155.154296875</v>
      </c>
      <c r="AT105" s="225">
        <v>9042.9296875</v>
      </c>
      <c r="AU105" s="225">
        <v>8977.8935546875</v>
      </c>
      <c r="AV105" s="225">
        <v>9221.123046875</v>
      </c>
      <c r="AW105" s="225">
        <v>8967.798828125</v>
      </c>
      <c r="AX105" s="225">
        <v>9158.5751953125</v>
      </c>
      <c r="AY105" s="225">
        <v>9231.24609375</v>
      </c>
      <c r="AZ105" s="225">
        <v>9039.1083984375</v>
      </c>
      <c r="BA105" s="225">
        <v>9040.3642578125</v>
      </c>
      <c r="BB105" s="225">
        <v>9212.0009765625</v>
      </c>
      <c r="BC105" s="225">
        <v>9058.55859375</v>
      </c>
      <c r="BD105" s="225">
        <v>9175.427734375</v>
      </c>
      <c r="BE105" s="225">
        <v>9177.552734375</v>
      </c>
      <c r="BF105" s="225">
        <v>9009.2666015625</v>
      </c>
      <c r="BG105" s="225">
        <v>8973.9697265625</v>
      </c>
      <c r="BH105" s="225">
        <v>9124.37890625</v>
      </c>
      <c r="BI105" s="225">
        <v>8995.9091796875</v>
      </c>
      <c r="BJ105" s="225">
        <v>9101.779296875</v>
      </c>
      <c r="BK105" s="225">
        <v>9225.423828125</v>
      </c>
      <c r="BL105" s="225">
        <v>9486.7470703125</v>
      </c>
      <c r="BM105" s="225">
        <v>6689.00048828125</v>
      </c>
      <c r="BN105" s="225">
        <v>7260.1357421875</v>
      </c>
      <c r="BO105" s="225">
        <v>9517.966796875</v>
      </c>
      <c r="BP105" s="225">
        <v>7775.56298828125</v>
      </c>
      <c r="BQ105" s="225">
        <v>10350.185546875</v>
      </c>
      <c r="BR105" s="225">
        <v>9186.4697265625</v>
      </c>
      <c r="BS105" s="225">
        <v>8215.29296875</v>
      </c>
      <c r="BT105" s="225">
        <v>8264.6376953125</v>
      </c>
      <c r="BU105" s="225">
        <v>8302.291015625</v>
      </c>
      <c r="BV105" s="225">
        <v>10928.869140625</v>
      </c>
      <c r="BW105" s="225">
        <v>8774.041015625</v>
      </c>
      <c r="BX105" s="225">
        <v>9520.13671875</v>
      </c>
      <c r="BY105" s="225">
        <v>6686.23583984375</v>
      </c>
      <c r="BZ105" s="225">
        <v>7296.27099609375</v>
      </c>
      <c r="CA105" s="225">
        <v>9462.50390625</v>
      </c>
      <c r="CB105" s="225">
        <v>7788.9482421875</v>
      </c>
      <c r="CC105" s="225">
        <v>10378.0576171875</v>
      </c>
      <c r="CD105" s="225">
        <v>9152.46484375</v>
      </c>
      <c r="CE105" s="225">
        <v>8190.2744140625</v>
      </c>
      <c r="CF105" s="225">
        <v>8313.6083984375</v>
      </c>
      <c r="CG105" s="225">
        <v>8038.779296875</v>
      </c>
      <c r="CH105" s="225">
        <v>10965.8310546875</v>
      </c>
      <c r="CI105" s="225">
        <v>8784.515625</v>
      </c>
      <c r="CJ105" s="225">
        <v>9545.236328125</v>
      </c>
      <c r="CK105" s="225">
        <v>6672.86865234375</v>
      </c>
      <c r="CL105" s="225">
        <v>7341.7646484375</v>
      </c>
      <c r="CM105" s="225">
        <v>9246.5595703125</v>
      </c>
      <c r="CN105" s="225">
        <v>7790.50634765625</v>
      </c>
      <c r="CO105" s="225">
        <v>10284.03125</v>
      </c>
      <c r="CP105" s="225">
        <v>9177.298828125</v>
      </c>
      <c r="CQ105" s="225">
        <v>8203.76171875</v>
      </c>
      <c r="CR105" s="225">
        <v>8324.017578125</v>
      </c>
      <c r="CS105" s="225">
        <v>8163.75634765625</v>
      </c>
      <c r="CT105" s="225">
        <v>10961.841796875</v>
      </c>
      <c r="CU105" s="225">
        <v>8764.6767578125</v>
      </c>
      <c r="CV105" s="225">
        <v>9562.5478515625</v>
      </c>
      <c r="CW105" s="225">
        <v>6713.4765625</v>
      </c>
      <c r="CX105" s="225">
        <v>7359.521484375</v>
      </c>
      <c r="CY105" s="225">
        <v>9284.2626953125</v>
      </c>
      <c r="CZ105" s="225">
        <v>7796.70068359375</v>
      </c>
      <c r="DA105" s="225">
        <v>10347.1298828125</v>
      </c>
      <c r="DB105" s="225">
        <v>9093.822265625</v>
      </c>
      <c r="DC105" s="225">
        <v>8184.9228515625</v>
      </c>
      <c r="DD105" s="225">
        <v>8333.509765625</v>
      </c>
      <c r="DE105" s="225">
        <v>8128.51904296875</v>
      </c>
      <c r="DF105" s="225">
        <v>10929.978515625</v>
      </c>
      <c r="DG105" s="225">
        <v>8792.2041015625</v>
      </c>
      <c r="DH105" s="225">
        <v>9582.63671875</v>
      </c>
      <c r="DI105" s="225">
        <v>6698.076171875</v>
      </c>
      <c r="DJ105" s="225">
        <v>7385.9384765625</v>
      </c>
      <c r="DK105" s="225">
        <v>9078.654296875</v>
      </c>
      <c r="DL105" s="225">
        <v>7795.41943359375</v>
      </c>
      <c r="DM105" s="225">
        <v>10336.3125</v>
      </c>
      <c r="DN105" s="225">
        <v>9146.8232421875</v>
      </c>
      <c r="DO105" s="225">
        <v>8205.46484375</v>
      </c>
      <c r="DP105" s="225">
        <v>8357.337890625</v>
      </c>
      <c r="DQ105" s="225">
        <v>8062.2900390625</v>
      </c>
      <c r="DR105" s="225">
        <v>10909.1318359375</v>
      </c>
      <c r="DS105" s="225">
        <v>8753.580078125</v>
      </c>
      <c r="DT105" s="225">
        <v>9589.2861328125</v>
      </c>
      <c r="DU105" s="225">
        <v>6694.0625</v>
      </c>
      <c r="DV105" s="225">
        <v>7390.22705078125</v>
      </c>
      <c r="DW105" s="225">
        <v>9101.6708984375</v>
      </c>
      <c r="DX105" s="225">
        <v>7821.25537109375</v>
      </c>
      <c r="DY105" s="225">
        <v>10325.8369140625</v>
      </c>
      <c r="DZ105" s="225">
        <v>9111.5029296875</v>
      </c>
      <c r="EA105" s="225">
        <v>8195.287109375</v>
      </c>
      <c r="EB105" s="225">
        <v>8337.125</v>
      </c>
      <c r="EC105" s="225">
        <v>8237.1357421875</v>
      </c>
      <c r="ED105" s="225">
        <v>10934.8408203125</v>
      </c>
      <c r="EE105" s="225">
        <v>8781.39453125</v>
      </c>
      <c r="EF105" s="225">
        <v>9593.666015625</v>
      </c>
      <c r="EG105" s="225">
        <v>6704.1328125</v>
      </c>
      <c r="EH105" s="225">
        <v>7413.431640625</v>
      </c>
      <c r="EI105" s="225">
        <v>9120.626953125</v>
      </c>
      <c r="EJ105" s="225">
        <v>7812.01416015625</v>
      </c>
      <c r="EK105" s="225">
        <v>10263.3916015625</v>
      </c>
      <c r="EL105" s="225">
        <v>9086.4833984375</v>
      </c>
      <c r="EM105" s="225">
        <v>8165.7294921875</v>
      </c>
      <c r="EN105" s="225">
        <v>8363.9345703125</v>
      </c>
      <c r="EO105" s="225">
        <v>8097.716796875</v>
      </c>
      <c r="EP105" s="225">
        <v>10940.150390625</v>
      </c>
      <c r="EQ105" s="225">
        <v>8787.521484375</v>
      </c>
      <c r="ER105" s="225">
        <v>9609.697265625</v>
      </c>
      <c r="ES105" s="225">
        <v>6707.4130859375</v>
      </c>
      <c r="ET105" s="225">
        <v>7434.04248046875</v>
      </c>
      <c r="EU105" s="225">
        <v>9032.5576171875</v>
      </c>
      <c r="EV105" s="225">
        <v>7819.06005859375</v>
      </c>
      <c r="EW105" s="225">
        <v>10161.45703125</v>
      </c>
      <c r="EX105" s="225">
        <v>9093.26953125</v>
      </c>
      <c r="EY105" s="225">
        <v>8166.53125</v>
      </c>
      <c r="EZ105" s="225">
        <v>8369.3251953125</v>
      </c>
      <c r="FA105" s="225">
        <v>8146.66845703125</v>
      </c>
      <c r="FB105" s="225">
        <v>10931.955078125</v>
      </c>
      <c r="FC105" s="225">
        <v>8802.7236328125</v>
      </c>
      <c r="FD105" s="225">
        <v>9620.8486328125</v>
      </c>
      <c r="FE105" s="225">
        <v>6720.4892578125</v>
      </c>
      <c r="FF105" s="225">
        <v>7465.68115234375</v>
      </c>
      <c r="FG105" s="225">
        <v>8977.1201171875</v>
      </c>
      <c r="FH105" s="225">
        <v>7816.08740234375</v>
      </c>
      <c r="FI105" s="225">
        <v>10164.283203125</v>
      </c>
      <c r="FJ105" s="225">
        <v>9086.8837890625</v>
      </c>
      <c r="FK105" s="225">
        <v>8179.173828125</v>
      </c>
      <c r="FL105" s="225">
        <v>8391.94140625</v>
      </c>
      <c r="FM105" s="225">
        <v>8154.5888671875</v>
      </c>
      <c r="FN105" s="225">
        <v>10903.455078125</v>
      </c>
      <c r="FO105" s="225">
        <v>8799.3388671875</v>
      </c>
      <c r="FP105" s="225">
        <v>9627.8232421875</v>
      </c>
      <c r="FQ105" s="225">
        <v>6710.20361328125</v>
      </c>
      <c r="FR105" s="225">
        <v>7479.02783203125</v>
      </c>
      <c r="FS105" s="225">
        <v>8985.021484375</v>
      </c>
      <c r="FT105" s="225">
        <v>7817.7607421875</v>
      </c>
      <c r="FU105" s="225">
        <v>10071.33203125</v>
      </c>
      <c r="FV105" s="225">
        <v>9028.322265625</v>
      </c>
      <c r="FW105" s="225">
        <v>8169.80615234375</v>
      </c>
      <c r="FX105" s="225">
        <v>8412.6669921875</v>
      </c>
      <c r="FY105" s="225">
        <v>8264.017578125</v>
      </c>
      <c r="FZ105" s="225">
        <v>10918.447265625</v>
      </c>
      <c r="GA105" s="225">
        <v>8824.0947265625</v>
      </c>
      <c r="GB105" s="225">
        <v>9017.515625</v>
      </c>
      <c r="GC105" s="225">
        <v>9017.4453125</v>
      </c>
      <c r="GD105" s="225">
        <v>9020.8447265625</v>
      </c>
      <c r="GE105" s="225">
        <v>8998.611328125</v>
      </c>
      <c r="GF105" s="225">
        <v>9056.6162109375</v>
      </c>
      <c r="GG105" s="225">
        <v>9035.734375</v>
      </c>
      <c r="GH105" s="225">
        <v>9054.0703125</v>
      </c>
      <c r="GI105" s="225">
        <v>9045.595703125</v>
      </c>
      <c r="GJ105" s="225">
        <v>9061.7197265625</v>
      </c>
      <c r="GK105" s="225">
        <v>9024.8359375</v>
      </c>
      <c r="GL105" s="225">
        <v>9577.2265625</v>
      </c>
      <c r="GM105" s="225">
        <v>6702.46630859375</v>
      </c>
      <c r="GN105" s="225">
        <v>7399.396484375</v>
      </c>
      <c r="GO105" s="225">
        <v>9124.5546875</v>
      </c>
      <c r="GP105" s="225">
        <v>7809.85498046875</v>
      </c>
      <c r="GQ105" s="225">
        <v>10213.2216796875</v>
      </c>
      <c r="GR105" s="225">
        <v>9095.3583984375</v>
      </c>
      <c r="GS105" s="225">
        <v>8183.88818359375</v>
      </c>
      <c r="GT105" s="225">
        <v>8364.3154296875</v>
      </c>
      <c r="GU105" s="225">
        <v>8172.1748046875</v>
      </c>
      <c r="GV105" s="225">
        <v>10926.2734375</v>
      </c>
      <c r="GW105" s="225">
        <v>8793.9521484375</v>
      </c>
      <c r="GX105" s="225">
        <v>9035.87890625</v>
      </c>
      <c r="GY105" s="225">
        <v>9035.8779296875</v>
      </c>
    </row>
    <row r="106" spans="1:207" x14ac:dyDescent="0.25">
      <c r="A106" s="226">
        <v>45870</v>
      </c>
      <c r="B106" s="225">
        <v>8</v>
      </c>
      <c r="C106" s="225">
        <v>2025</v>
      </c>
      <c r="D106" s="225">
        <v>9191.9970703125</v>
      </c>
      <c r="E106" s="225">
        <v>9122.5302734375</v>
      </c>
      <c r="F106" s="225">
        <v>9250.2314453125</v>
      </c>
      <c r="G106" s="225">
        <v>9093.3583984375</v>
      </c>
      <c r="H106" s="225">
        <v>9187.982421875</v>
      </c>
      <c r="I106" s="225">
        <v>9346.7109375</v>
      </c>
      <c r="J106" s="225">
        <v>9152.8505859375</v>
      </c>
      <c r="K106" s="225">
        <v>9152.4931640625</v>
      </c>
      <c r="L106" s="225">
        <v>9274.46875</v>
      </c>
      <c r="M106" s="225">
        <v>9080.291015625</v>
      </c>
      <c r="N106" s="225">
        <v>9213.333984375</v>
      </c>
      <c r="O106" s="225">
        <v>9284.51953125</v>
      </c>
      <c r="P106" s="225">
        <v>9142.8330078125</v>
      </c>
      <c r="Q106" s="225">
        <v>9125.7392578125</v>
      </c>
      <c r="R106" s="225">
        <v>9341.396484375</v>
      </c>
      <c r="S106" s="225">
        <v>9226.8798828125</v>
      </c>
      <c r="T106" s="225">
        <v>9278.689453125</v>
      </c>
      <c r="U106" s="225">
        <v>9278.974609375</v>
      </c>
      <c r="V106" s="225">
        <v>9108.0439453125</v>
      </c>
      <c r="W106" s="225">
        <v>9111.892578125</v>
      </c>
      <c r="X106" s="225">
        <v>9411.068359375</v>
      </c>
      <c r="Y106" s="225">
        <v>9120.1162109375</v>
      </c>
      <c r="Z106" s="225">
        <v>9332.8701171875</v>
      </c>
      <c r="AA106" s="225">
        <v>9308.904296875</v>
      </c>
      <c r="AB106" s="225">
        <v>9205.4453125</v>
      </c>
      <c r="AC106" s="225">
        <v>9189.9677734375</v>
      </c>
      <c r="AD106" s="225">
        <v>9385.4296875</v>
      </c>
      <c r="AE106" s="225">
        <v>9245.806640625</v>
      </c>
      <c r="AF106" s="225">
        <v>9239.919921875</v>
      </c>
      <c r="AG106" s="225">
        <v>9359.171875</v>
      </c>
      <c r="AH106" s="225">
        <v>9175.146484375</v>
      </c>
      <c r="AI106" s="225">
        <v>9168.9697265625</v>
      </c>
      <c r="AJ106" s="225">
        <v>9386.2373046875</v>
      </c>
      <c r="AK106" s="225">
        <v>9088.3017578125</v>
      </c>
      <c r="AL106" s="225">
        <v>9292.375</v>
      </c>
      <c r="AM106" s="225">
        <v>9321.5595703125</v>
      </c>
      <c r="AN106" s="225">
        <v>9186.4580078125</v>
      </c>
      <c r="AO106" s="225">
        <v>9214.6005859375</v>
      </c>
      <c r="AP106" s="225">
        <v>9342.8037109375</v>
      </c>
      <c r="AQ106" s="225">
        <v>9264.5771484375</v>
      </c>
      <c r="AR106" s="225">
        <v>9314.576171875</v>
      </c>
      <c r="AS106" s="225">
        <v>9334.037109375</v>
      </c>
      <c r="AT106" s="225">
        <v>9211.765625</v>
      </c>
      <c r="AU106" s="225">
        <v>9146.21484375</v>
      </c>
      <c r="AV106" s="225">
        <v>9437.4443359375</v>
      </c>
      <c r="AW106" s="225">
        <v>9130.486328125</v>
      </c>
      <c r="AX106" s="225">
        <v>9369.986328125</v>
      </c>
      <c r="AY106" s="225">
        <v>9419.6806640625</v>
      </c>
      <c r="AZ106" s="225">
        <v>9207.158203125</v>
      </c>
      <c r="BA106" s="225">
        <v>9218.6123046875</v>
      </c>
      <c r="BB106" s="225">
        <v>9432.1025390625</v>
      </c>
      <c r="BC106" s="225">
        <v>9232.6953125</v>
      </c>
      <c r="BD106" s="225">
        <v>9384.6787109375</v>
      </c>
      <c r="BE106" s="225">
        <v>9368.111328125</v>
      </c>
      <c r="BF106" s="225">
        <v>9179.4345703125</v>
      </c>
      <c r="BG106" s="225">
        <v>9148.787109375</v>
      </c>
      <c r="BH106" s="225">
        <v>9340.6630859375</v>
      </c>
      <c r="BI106" s="225">
        <v>9163.19921875</v>
      </c>
      <c r="BJ106" s="225">
        <v>9319.8095703125</v>
      </c>
      <c r="BK106" s="225">
        <v>9413.990234375</v>
      </c>
      <c r="BL106" s="225">
        <v>9611.439453125</v>
      </c>
      <c r="BM106" s="225">
        <v>6913.45458984375</v>
      </c>
      <c r="BN106" s="225">
        <v>7234.818359375</v>
      </c>
      <c r="BO106" s="225">
        <v>9783.02734375</v>
      </c>
      <c r="BP106" s="225">
        <v>7842.7109375</v>
      </c>
      <c r="BQ106" s="225">
        <v>10530.2958984375</v>
      </c>
      <c r="BR106" s="225">
        <v>9500.3369140625</v>
      </c>
      <c r="BS106" s="225">
        <v>8360.5224609375</v>
      </c>
      <c r="BT106" s="225">
        <v>8333.0380859375</v>
      </c>
      <c r="BU106" s="225">
        <v>8526.421875</v>
      </c>
      <c r="BV106" s="225">
        <v>11337.5712890625</v>
      </c>
      <c r="BW106" s="225">
        <v>8970.11328125</v>
      </c>
      <c r="BX106" s="225">
        <v>9646.185546875</v>
      </c>
      <c r="BY106" s="225">
        <v>6911.8671875</v>
      </c>
      <c r="BZ106" s="225">
        <v>7272.20947265625</v>
      </c>
      <c r="CA106" s="225">
        <v>9727.4609375</v>
      </c>
      <c r="CB106" s="225">
        <v>7860.57373046875</v>
      </c>
      <c r="CC106" s="225">
        <v>10556.0146484375</v>
      </c>
      <c r="CD106" s="225">
        <v>9468.583984375</v>
      </c>
      <c r="CE106" s="225">
        <v>8336.595703125</v>
      </c>
      <c r="CF106" s="225">
        <v>8371.552734375</v>
      </c>
      <c r="CG106" s="225">
        <v>8279.068359375</v>
      </c>
      <c r="CH106" s="225">
        <v>11377.0888671875</v>
      </c>
      <c r="CI106" s="225">
        <v>8979.609375</v>
      </c>
      <c r="CJ106" s="225">
        <v>9672.8798828125</v>
      </c>
      <c r="CK106" s="225">
        <v>6903.130859375</v>
      </c>
      <c r="CL106" s="225">
        <v>7319.3955078125</v>
      </c>
      <c r="CM106" s="225">
        <v>9499.0859375</v>
      </c>
      <c r="CN106" s="225">
        <v>7862.71875</v>
      </c>
      <c r="CO106" s="225">
        <v>10458.1748046875</v>
      </c>
      <c r="CP106" s="225">
        <v>9492.0546875</v>
      </c>
      <c r="CQ106" s="225">
        <v>8353.533203125</v>
      </c>
      <c r="CR106" s="225">
        <v>8381.9033203125</v>
      </c>
      <c r="CS106" s="225">
        <v>8358.421875</v>
      </c>
      <c r="CT106" s="225">
        <v>11371.47265625</v>
      </c>
      <c r="CU106" s="225">
        <v>8962.009765625</v>
      </c>
      <c r="CV106" s="225">
        <v>9692.08203125</v>
      </c>
      <c r="CW106" s="225">
        <v>6943.3701171875</v>
      </c>
      <c r="CX106" s="225">
        <v>7334.5537109375</v>
      </c>
      <c r="CY106" s="225">
        <v>9537.73046875</v>
      </c>
      <c r="CZ106" s="225">
        <v>7869.0751953125</v>
      </c>
      <c r="DA106" s="225">
        <v>10523.6796875</v>
      </c>
      <c r="DB106" s="225">
        <v>9415.6318359375</v>
      </c>
      <c r="DC106" s="225">
        <v>8337.0830078125</v>
      </c>
      <c r="DD106" s="225">
        <v>8387.2138671875</v>
      </c>
      <c r="DE106" s="225">
        <v>8331.9033203125</v>
      </c>
      <c r="DF106" s="225">
        <v>11319.7333984375</v>
      </c>
      <c r="DG106" s="225">
        <v>8989.5419921875</v>
      </c>
      <c r="DH106" s="225">
        <v>9713.4111328125</v>
      </c>
      <c r="DI106" s="225">
        <v>6930.1083984375</v>
      </c>
      <c r="DJ106" s="225">
        <v>7359.623046875</v>
      </c>
      <c r="DK106" s="225">
        <v>9324.876953125</v>
      </c>
      <c r="DL106" s="225">
        <v>7870.38330078125</v>
      </c>
      <c r="DM106" s="225">
        <v>10511.009765625</v>
      </c>
      <c r="DN106" s="225">
        <v>9463.4296875</v>
      </c>
      <c r="DO106" s="225">
        <v>8359.4697265625</v>
      </c>
      <c r="DP106" s="225">
        <v>8409.873046875</v>
      </c>
      <c r="DQ106" s="225">
        <v>8285.28125</v>
      </c>
      <c r="DR106" s="225">
        <v>11292.693359375</v>
      </c>
      <c r="DS106" s="225">
        <v>8954.181640625</v>
      </c>
      <c r="DT106" s="225">
        <v>9719.9638671875</v>
      </c>
      <c r="DU106" s="225">
        <v>6927.26708984375</v>
      </c>
      <c r="DV106" s="225">
        <v>7366.8603515625</v>
      </c>
      <c r="DW106" s="225">
        <v>9347.501953125</v>
      </c>
      <c r="DX106" s="225">
        <v>7896.24560546875</v>
      </c>
      <c r="DY106" s="225">
        <v>10501.0595703125</v>
      </c>
      <c r="DZ106" s="225">
        <v>9432.4736328125</v>
      </c>
      <c r="EA106" s="225">
        <v>8349.12109375</v>
      </c>
      <c r="EB106" s="225">
        <v>8390.306640625</v>
      </c>
      <c r="EC106" s="225">
        <v>8421.0859375</v>
      </c>
      <c r="ED106" s="225">
        <v>11312.0703125</v>
      </c>
      <c r="EE106" s="225">
        <v>8979.1640625</v>
      </c>
      <c r="EF106" s="225">
        <v>9724.7177734375</v>
      </c>
      <c r="EG106" s="225">
        <v>6940.587890625</v>
      </c>
      <c r="EH106" s="225">
        <v>7393.556640625</v>
      </c>
      <c r="EI106" s="225">
        <v>9367.7255859375</v>
      </c>
      <c r="EJ106" s="225">
        <v>7885.49072265625</v>
      </c>
      <c r="EK106" s="225">
        <v>10437.521484375</v>
      </c>
      <c r="EL106" s="225">
        <v>9410.5126953125</v>
      </c>
      <c r="EM106" s="225">
        <v>8320.130859375</v>
      </c>
      <c r="EN106" s="225">
        <v>8410.16015625</v>
      </c>
      <c r="EO106" s="225">
        <v>8304.087890625</v>
      </c>
      <c r="EP106" s="225">
        <v>11310.359375</v>
      </c>
      <c r="EQ106" s="225">
        <v>8985.9619140625</v>
      </c>
      <c r="ER106" s="225">
        <v>9742.6767578125</v>
      </c>
      <c r="ES106" s="225">
        <v>6940.35595703125</v>
      </c>
      <c r="ET106" s="225">
        <v>7412.82568359375</v>
      </c>
      <c r="EU106" s="225">
        <v>9272.021484375</v>
      </c>
      <c r="EV106" s="225">
        <v>7894.77783203125</v>
      </c>
      <c r="EW106" s="225">
        <v>10335.4345703125</v>
      </c>
      <c r="EX106" s="225">
        <v>9417.6513671875</v>
      </c>
      <c r="EY106" s="225">
        <v>8322.7802734375</v>
      </c>
      <c r="EZ106" s="225">
        <v>8413.8251953125</v>
      </c>
      <c r="FA106" s="225">
        <v>8342.599609375</v>
      </c>
      <c r="FB106" s="225">
        <v>11297.9716796875</v>
      </c>
      <c r="FC106" s="225">
        <v>9000.091796875</v>
      </c>
      <c r="FD106" s="225">
        <v>9754.375</v>
      </c>
      <c r="FE106" s="225">
        <v>6957.02880859375</v>
      </c>
      <c r="FF106" s="225">
        <v>7444.40771484375</v>
      </c>
      <c r="FG106" s="225">
        <v>9214.15234375</v>
      </c>
      <c r="FH106" s="225">
        <v>7888.86279296875</v>
      </c>
      <c r="FI106" s="225">
        <v>10337.3837890625</v>
      </c>
      <c r="FJ106" s="225">
        <v>9412.6015625</v>
      </c>
      <c r="FK106" s="225">
        <v>8336.5625</v>
      </c>
      <c r="FL106" s="225">
        <v>8432.20703125</v>
      </c>
      <c r="FM106" s="225">
        <v>8324.66015625</v>
      </c>
      <c r="FN106" s="225">
        <v>11263.9619140625</v>
      </c>
      <c r="FO106" s="225">
        <v>8996.1015625</v>
      </c>
      <c r="FP106" s="225">
        <v>9762.076171875</v>
      </c>
      <c r="FQ106" s="225">
        <v>6948.07568359375</v>
      </c>
      <c r="FR106" s="225">
        <v>7464.50537109375</v>
      </c>
      <c r="FS106" s="225">
        <v>9216.5966796875</v>
      </c>
      <c r="FT106" s="225">
        <v>7888.98974609375</v>
      </c>
      <c r="FU106" s="225">
        <v>10243.4990234375</v>
      </c>
      <c r="FV106" s="225">
        <v>9359.373046875</v>
      </c>
      <c r="FW106" s="225">
        <v>8329.09375</v>
      </c>
      <c r="FX106" s="225">
        <v>8446.787109375</v>
      </c>
      <c r="FY106" s="225">
        <v>8436.6025390625</v>
      </c>
      <c r="FZ106" s="225">
        <v>11260.5947265625</v>
      </c>
      <c r="GA106" s="225">
        <v>9019.283203125</v>
      </c>
      <c r="GB106" s="225">
        <v>9172.6611328125</v>
      </c>
      <c r="GC106" s="225">
        <v>9174.212890625</v>
      </c>
      <c r="GD106" s="225">
        <v>9185.62890625</v>
      </c>
      <c r="GE106" s="225">
        <v>9166.677734375</v>
      </c>
      <c r="GF106" s="225">
        <v>9224.5048828125</v>
      </c>
      <c r="GG106" s="225">
        <v>9203.2216796875</v>
      </c>
      <c r="GH106" s="225">
        <v>9228.1669921875</v>
      </c>
      <c r="GI106" s="225">
        <v>9220.123046875</v>
      </c>
      <c r="GJ106" s="225">
        <v>9238.771484375</v>
      </c>
      <c r="GK106" s="225">
        <v>9201.0302734375</v>
      </c>
      <c r="GL106" s="225">
        <v>9707.5771484375</v>
      </c>
      <c r="GM106" s="225">
        <v>6935.4287109375</v>
      </c>
      <c r="GN106" s="225">
        <v>7377.85107421875</v>
      </c>
      <c r="GO106" s="225">
        <v>9369.251953125</v>
      </c>
      <c r="GP106" s="225">
        <v>7882.64697265625</v>
      </c>
      <c r="GQ106" s="225">
        <v>10387.3330078125</v>
      </c>
      <c r="GR106" s="225">
        <v>9418.7939453125</v>
      </c>
      <c r="GS106" s="225">
        <v>8338.0107421875</v>
      </c>
      <c r="GT106" s="225">
        <v>8410.8662109375</v>
      </c>
      <c r="GU106" s="225">
        <v>8362.580078125</v>
      </c>
      <c r="GV106" s="225">
        <v>11295.951171875</v>
      </c>
      <c r="GW106" s="225">
        <v>8990.96875</v>
      </c>
      <c r="GX106" s="225">
        <v>9206.2978515625</v>
      </c>
      <c r="GY106" s="225">
        <v>9206.296875</v>
      </c>
    </row>
    <row r="107" spans="1:207" x14ac:dyDescent="0.25">
      <c r="A107" s="226">
        <v>45901</v>
      </c>
      <c r="B107" s="225">
        <v>9</v>
      </c>
      <c r="C107" s="225">
        <v>2025</v>
      </c>
      <c r="D107" s="225">
        <v>9387.1748046875</v>
      </c>
      <c r="E107" s="225">
        <v>9296.203125</v>
      </c>
      <c r="F107" s="225">
        <v>9443.5126953125</v>
      </c>
      <c r="G107" s="225">
        <v>9260.0986328125</v>
      </c>
      <c r="H107" s="225">
        <v>9382.8681640625</v>
      </c>
      <c r="I107" s="225">
        <v>9559.291015625</v>
      </c>
      <c r="J107" s="225">
        <v>9346.8212890625</v>
      </c>
      <c r="K107" s="225">
        <v>9333.1064453125</v>
      </c>
      <c r="L107" s="225">
        <v>9472.37890625</v>
      </c>
      <c r="M107" s="225">
        <v>9243.984375</v>
      </c>
      <c r="N107" s="225">
        <v>9409.4697265625</v>
      </c>
      <c r="O107" s="225">
        <v>9494.2421875</v>
      </c>
      <c r="P107" s="225">
        <v>9339.3740234375</v>
      </c>
      <c r="Q107" s="225">
        <v>9308.5478515625</v>
      </c>
      <c r="R107" s="225">
        <v>9543.27734375</v>
      </c>
      <c r="S107" s="225">
        <v>9396.9677734375</v>
      </c>
      <c r="T107" s="225">
        <v>9475.3017578125</v>
      </c>
      <c r="U107" s="225">
        <v>9492.7880859375</v>
      </c>
      <c r="V107" s="225">
        <v>9301.404296875</v>
      </c>
      <c r="W107" s="225">
        <v>9289.4345703125</v>
      </c>
      <c r="X107" s="225">
        <v>9620.7509765625</v>
      </c>
      <c r="Y107" s="225">
        <v>9281.099609375</v>
      </c>
      <c r="Z107" s="225">
        <v>9535.1171875</v>
      </c>
      <c r="AA107" s="225">
        <v>9531.33203125</v>
      </c>
      <c r="AB107" s="225">
        <v>9397.6796875</v>
      </c>
      <c r="AC107" s="225">
        <v>9375.724609375</v>
      </c>
      <c r="AD107" s="225">
        <v>9598.587890625</v>
      </c>
      <c r="AE107" s="225">
        <v>9413.0537109375</v>
      </c>
      <c r="AF107" s="225">
        <v>9438.4423828125</v>
      </c>
      <c r="AG107" s="225">
        <v>9582.4169921875</v>
      </c>
      <c r="AH107" s="225">
        <v>9370.1845703125</v>
      </c>
      <c r="AI107" s="225">
        <v>9353.248046875</v>
      </c>
      <c r="AJ107" s="225">
        <v>9598.4814453125</v>
      </c>
      <c r="AK107" s="225">
        <v>9253.4189453125</v>
      </c>
      <c r="AL107" s="225">
        <v>9493.4921875</v>
      </c>
      <c r="AM107" s="225">
        <v>9535.2373046875</v>
      </c>
      <c r="AN107" s="225">
        <v>9380.5791015625</v>
      </c>
      <c r="AO107" s="225">
        <v>9404.0751953125</v>
      </c>
      <c r="AP107" s="225">
        <v>9557.6591796875</v>
      </c>
      <c r="AQ107" s="225">
        <v>9432.47265625</v>
      </c>
      <c r="AR107" s="225">
        <v>9515.1875</v>
      </c>
      <c r="AS107" s="225">
        <v>9556.0751953125</v>
      </c>
      <c r="AT107" s="225">
        <v>9405.3505859375</v>
      </c>
      <c r="AU107" s="225">
        <v>9329.849609375</v>
      </c>
      <c r="AV107" s="225">
        <v>9658.03515625</v>
      </c>
      <c r="AW107" s="225">
        <v>9294.478515625</v>
      </c>
      <c r="AX107" s="225">
        <v>9569.2353515625</v>
      </c>
      <c r="AY107" s="225">
        <v>9649.099609375</v>
      </c>
      <c r="AZ107" s="225">
        <v>9399.6953125</v>
      </c>
      <c r="BA107" s="225">
        <v>9407.91015625</v>
      </c>
      <c r="BB107" s="225">
        <v>9653.82421875</v>
      </c>
      <c r="BC107" s="225">
        <v>9397.1962890625</v>
      </c>
      <c r="BD107" s="225">
        <v>9583.7021484375</v>
      </c>
      <c r="BE107" s="225">
        <v>9599.234375</v>
      </c>
      <c r="BF107" s="225">
        <v>9369.67578125</v>
      </c>
      <c r="BG107" s="225">
        <v>9333.11328125</v>
      </c>
      <c r="BH107" s="225">
        <v>9562.3154296875</v>
      </c>
      <c r="BI107" s="225">
        <v>9324.2255859375</v>
      </c>
      <c r="BJ107" s="225">
        <v>9521.97265625</v>
      </c>
      <c r="BK107" s="225">
        <v>9646.0654296875</v>
      </c>
      <c r="BL107" s="225">
        <v>9788.44140625</v>
      </c>
      <c r="BM107" s="225">
        <v>7016.07080078125</v>
      </c>
      <c r="BN107" s="225">
        <v>7382.828125</v>
      </c>
      <c r="BO107" s="225">
        <v>10078.546875</v>
      </c>
      <c r="BP107" s="225">
        <v>7998.1376953125</v>
      </c>
      <c r="BQ107" s="225">
        <v>10772.6142578125</v>
      </c>
      <c r="BR107" s="225">
        <v>9783.9267578125</v>
      </c>
      <c r="BS107" s="225">
        <v>8541.9521484375</v>
      </c>
      <c r="BT107" s="225">
        <v>8435.373046875</v>
      </c>
      <c r="BU107" s="225">
        <v>8808.5849609375</v>
      </c>
      <c r="BV107" s="225">
        <v>11464.5517578125</v>
      </c>
      <c r="BW107" s="225">
        <v>9154.173828125</v>
      </c>
      <c r="BX107" s="225">
        <v>9824.068359375</v>
      </c>
      <c r="BY107" s="225">
        <v>7018.16162109375</v>
      </c>
      <c r="BZ107" s="225">
        <v>7417.658203125</v>
      </c>
      <c r="CA107" s="225">
        <v>10026.7373046875</v>
      </c>
      <c r="CB107" s="225">
        <v>8022.14111328125</v>
      </c>
      <c r="CC107" s="225">
        <v>10802.9072265625</v>
      </c>
      <c r="CD107" s="225">
        <v>9754.4072265625</v>
      </c>
      <c r="CE107" s="225">
        <v>8519.2548828125</v>
      </c>
      <c r="CF107" s="225">
        <v>8481.6123046875</v>
      </c>
      <c r="CG107" s="225">
        <v>8531.189453125</v>
      </c>
      <c r="CH107" s="225">
        <v>11505.916015625</v>
      </c>
      <c r="CI107" s="225">
        <v>9165.1484375</v>
      </c>
      <c r="CJ107" s="225">
        <v>9851.7119140625</v>
      </c>
      <c r="CK107" s="225">
        <v>7008.33203125</v>
      </c>
      <c r="CL107" s="225">
        <v>7467.73681640625</v>
      </c>
      <c r="CM107" s="225">
        <v>9792.94921875</v>
      </c>
      <c r="CN107" s="225">
        <v>8027.3154296875</v>
      </c>
      <c r="CO107" s="225">
        <v>10698.841796875</v>
      </c>
      <c r="CP107" s="225">
        <v>9775.3388671875</v>
      </c>
      <c r="CQ107" s="225">
        <v>8535.8203125</v>
      </c>
      <c r="CR107" s="225">
        <v>8491.8984375</v>
      </c>
      <c r="CS107" s="225">
        <v>8624.01953125</v>
      </c>
      <c r="CT107" s="225">
        <v>11498.2783203125</v>
      </c>
      <c r="CU107" s="225">
        <v>9151.69921875</v>
      </c>
      <c r="CV107" s="225">
        <v>9871.5791015625</v>
      </c>
      <c r="CW107" s="225">
        <v>7053.6162109375</v>
      </c>
      <c r="CX107" s="225">
        <v>7478.4228515625</v>
      </c>
      <c r="CY107" s="225">
        <v>9836.5439453125</v>
      </c>
      <c r="CZ107" s="225">
        <v>8037.53125</v>
      </c>
      <c r="DA107" s="225">
        <v>10766.5830078125</v>
      </c>
      <c r="DB107" s="225">
        <v>9698.943359375</v>
      </c>
      <c r="DC107" s="225">
        <v>8518.583984375</v>
      </c>
      <c r="DD107" s="225">
        <v>8489.6533203125</v>
      </c>
      <c r="DE107" s="225">
        <v>8592.42578125</v>
      </c>
      <c r="DF107" s="225">
        <v>11438.8564453125</v>
      </c>
      <c r="DG107" s="225">
        <v>9183.328125</v>
      </c>
      <c r="DH107" s="225">
        <v>9893.248046875</v>
      </c>
      <c r="DI107" s="225">
        <v>7035.63330078125</v>
      </c>
      <c r="DJ107" s="225">
        <v>7503.8388671875</v>
      </c>
      <c r="DK107" s="225">
        <v>9620.7958984375</v>
      </c>
      <c r="DL107" s="225">
        <v>8040.47265625</v>
      </c>
      <c r="DM107" s="225">
        <v>10758.5009765625</v>
      </c>
      <c r="DN107" s="225">
        <v>9744.2333984375</v>
      </c>
      <c r="DO107" s="225">
        <v>8540.70703125</v>
      </c>
      <c r="DP107" s="225">
        <v>8515.033203125</v>
      </c>
      <c r="DQ107" s="225">
        <v>8544.59765625</v>
      </c>
      <c r="DR107" s="225">
        <v>11413.6806640625</v>
      </c>
      <c r="DS107" s="225">
        <v>9148.1044921875</v>
      </c>
      <c r="DT107" s="225">
        <v>9900.076171875</v>
      </c>
      <c r="DU107" s="225">
        <v>7034.0810546875</v>
      </c>
      <c r="DV107" s="225">
        <v>7511.11767578125</v>
      </c>
      <c r="DW107" s="225">
        <v>9644.5283203125</v>
      </c>
      <c r="DX107" s="225">
        <v>8069.302734375</v>
      </c>
      <c r="DY107" s="225">
        <v>10747.32421875</v>
      </c>
      <c r="DZ107" s="225">
        <v>9715.7568359375</v>
      </c>
      <c r="EA107" s="225">
        <v>8530.51171875</v>
      </c>
      <c r="EB107" s="225">
        <v>8492.62109375</v>
      </c>
      <c r="EC107" s="225">
        <v>8693.314453125</v>
      </c>
      <c r="ED107" s="225">
        <v>11435.5126953125</v>
      </c>
      <c r="EE107" s="225">
        <v>9174.1943359375</v>
      </c>
      <c r="EF107" s="225">
        <v>9905.2470703125</v>
      </c>
      <c r="EG107" s="225">
        <v>7050.533203125</v>
      </c>
      <c r="EH107" s="225">
        <v>7539.5068359375</v>
      </c>
      <c r="EI107" s="225">
        <v>9668.0966796875</v>
      </c>
      <c r="EJ107" s="225">
        <v>8058.38671875</v>
      </c>
      <c r="EK107" s="225">
        <v>10678.5283203125</v>
      </c>
      <c r="EL107" s="225">
        <v>9693.2080078125</v>
      </c>
      <c r="EM107" s="225">
        <v>8500.8662109375</v>
      </c>
      <c r="EN107" s="225">
        <v>8521.4482421875</v>
      </c>
      <c r="EO107" s="225">
        <v>8564.9326171875</v>
      </c>
      <c r="EP107" s="225">
        <v>11429.25</v>
      </c>
      <c r="EQ107" s="225">
        <v>9182.169921875</v>
      </c>
      <c r="ER107" s="225">
        <v>9923.958984375</v>
      </c>
      <c r="ES107" s="225">
        <v>7047.22509765625</v>
      </c>
      <c r="ET107" s="225">
        <v>7558.3984375</v>
      </c>
      <c r="EU107" s="225">
        <v>9566.9111328125</v>
      </c>
      <c r="EV107" s="225">
        <v>8068.15869140625</v>
      </c>
      <c r="EW107" s="225">
        <v>10567.353515625</v>
      </c>
      <c r="EX107" s="225">
        <v>9701.4736328125</v>
      </c>
      <c r="EY107" s="225">
        <v>8502.5234375</v>
      </c>
      <c r="EZ107" s="225">
        <v>8519.1376953125</v>
      </c>
      <c r="FA107" s="225">
        <v>8601.853515625</v>
      </c>
      <c r="FB107" s="225">
        <v>11415.1162109375</v>
      </c>
      <c r="FC107" s="225">
        <v>9197.22265625</v>
      </c>
      <c r="FD107" s="225">
        <v>9936.466796875</v>
      </c>
      <c r="FE107" s="225">
        <v>7067.71630859375</v>
      </c>
      <c r="FF107" s="225">
        <v>7587.19384765625</v>
      </c>
      <c r="FG107" s="225">
        <v>9508.7978515625</v>
      </c>
      <c r="FH107" s="225">
        <v>8066.6533203125</v>
      </c>
      <c r="FI107" s="225">
        <v>10570.90625</v>
      </c>
      <c r="FJ107" s="225">
        <v>9699.05859375</v>
      </c>
      <c r="FK107" s="225">
        <v>8516.34765625</v>
      </c>
      <c r="FL107" s="225">
        <v>8542.1357421875</v>
      </c>
      <c r="FM107" s="225">
        <v>8585.138671875</v>
      </c>
      <c r="FN107" s="225">
        <v>11383.4296875</v>
      </c>
      <c r="FO107" s="225">
        <v>9193.794921875</v>
      </c>
      <c r="FP107" s="225">
        <v>9945.634765625</v>
      </c>
      <c r="FQ107" s="225">
        <v>7061.5556640625</v>
      </c>
      <c r="FR107" s="225">
        <v>7614.37548828125</v>
      </c>
      <c r="FS107" s="225">
        <v>9507.6396484375</v>
      </c>
      <c r="FT107" s="225">
        <v>8070.23828125</v>
      </c>
      <c r="FU107" s="225">
        <v>10469.1982421875</v>
      </c>
      <c r="FV107" s="225">
        <v>9645.5595703125</v>
      </c>
      <c r="FW107" s="225">
        <v>8508.3720703125</v>
      </c>
      <c r="FX107" s="225">
        <v>8565.1904296875</v>
      </c>
      <c r="FY107" s="225">
        <v>8704.3916015625</v>
      </c>
      <c r="FZ107" s="225">
        <v>11364.1806640625</v>
      </c>
      <c r="GA107" s="225">
        <v>9218.880859375</v>
      </c>
      <c r="GB107" s="225">
        <v>9357.8916015625</v>
      </c>
      <c r="GC107" s="225">
        <v>9362.4921875</v>
      </c>
      <c r="GD107" s="225">
        <v>9377.2841796875</v>
      </c>
      <c r="GE107" s="225">
        <v>9356.4892578125</v>
      </c>
      <c r="GF107" s="225">
        <v>9416.3623046875</v>
      </c>
      <c r="GG107" s="225">
        <v>9396.23046875</v>
      </c>
      <c r="GH107" s="225">
        <v>9423.5888671875</v>
      </c>
      <c r="GI107" s="225">
        <v>9413.2880859375</v>
      </c>
      <c r="GJ107" s="225">
        <v>9433.75390625</v>
      </c>
      <c r="GK107" s="225">
        <v>9394.3330078125</v>
      </c>
      <c r="GL107" s="225">
        <v>9887.7890625</v>
      </c>
      <c r="GM107" s="225">
        <v>7044.0244140625</v>
      </c>
      <c r="GN107" s="225">
        <v>7523.7763671875</v>
      </c>
      <c r="GO107" s="225">
        <v>9664.765625</v>
      </c>
      <c r="GP107" s="225">
        <v>8056.34326171875</v>
      </c>
      <c r="GQ107" s="225">
        <v>10623.658203125</v>
      </c>
      <c r="GR107" s="225">
        <v>9703.1123046875</v>
      </c>
      <c r="GS107" s="225">
        <v>8518.7431640625</v>
      </c>
      <c r="GT107" s="225">
        <v>8520.3896484375</v>
      </c>
      <c r="GU107" s="225">
        <v>8626.2919921875</v>
      </c>
      <c r="GV107" s="225">
        <v>11412.8134765625</v>
      </c>
      <c r="GW107" s="225">
        <v>9186.2392578125</v>
      </c>
      <c r="GX107" s="225">
        <v>9398.7109375</v>
      </c>
      <c r="GY107" s="225">
        <v>9398.7109375</v>
      </c>
    </row>
    <row r="108" spans="1:207" x14ac:dyDescent="0.25">
      <c r="A108" s="226">
        <v>45931</v>
      </c>
      <c r="B108" s="225">
        <v>10</v>
      </c>
      <c r="C108" s="225">
        <v>2025</v>
      </c>
      <c r="D108" s="225">
        <v>9615.8828125</v>
      </c>
      <c r="E108" s="225">
        <v>9505.9091796875</v>
      </c>
      <c r="F108" s="225">
        <v>9648.4560546875</v>
      </c>
      <c r="G108" s="225">
        <v>9462.74609375</v>
      </c>
      <c r="H108" s="225">
        <v>9614.1572265625</v>
      </c>
      <c r="I108" s="225">
        <v>9786.208984375</v>
      </c>
      <c r="J108" s="225">
        <v>9573.1865234375</v>
      </c>
      <c r="K108" s="225">
        <v>9546.5458984375</v>
      </c>
      <c r="L108" s="225">
        <v>9678.3935546875</v>
      </c>
      <c r="M108" s="225">
        <v>9446.2646484375</v>
      </c>
      <c r="N108" s="225">
        <v>9638.0791015625</v>
      </c>
      <c r="O108" s="225">
        <v>9718.689453125</v>
      </c>
      <c r="P108" s="225">
        <v>9563.97265625</v>
      </c>
      <c r="Q108" s="225">
        <v>9524.7197265625</v>
      </c>
      <c r="R108" s="225">
        <v>9750.12890625</v>
      </c>
      <c r="S108" s="225">
        <v>9609.650390625</v>
      </c>
      <c r="T108" s="225">
        <v>9700.642578125</v>
      </c>
      <c r="U108" s="225">
        <v>9719.001953125</v>
      </c>
      <c r="V108" s="225">
        <v>9528.451171875</v>
      </c>
      <c r="W108" s="225">
        <v>9502.5146484375</v>
      </c>
      <c r="X108" s="225">
        <v>9828.3203125</v>
      </c>
      <c r="Y108" s="225">
        <v>9483.1064453125</v>
      </c>
      <c r="Z108" s="225">
        <v>9764.212890625</v>
      </c>
      <c r="AA108" s="225">
        <v>9764.00390625</v>
      </c>
      <c r="AB108" s="225">
        <v>9624.3701171875</v>
      </c>
      <c r="AC108" s="225">
        <v>9593.73046875</v>
      </c>
      <c r="AD108" s="225">
        <v>9803.86328125</v>
      </c>
      <c r="AE108" s="225">
        <v>9627.2490234375</v>
      </c>
      <c r="AF108" s="225">
        <v>9663.4736328125</v>
      </c>
      <c r="AG108" s="225">
        <v>9810.6123046875</v>
      </c>
      <c r="AH108" s="225">
        <v>9595.4296875</v>
      </c>
      <c r="AI108" s="225">
        <v>9570.103515625</v>
      </c>
      <c r="AJ108" s="225">
        <v>9803.25</v>
      </c>
      <c r="AK108" s="225">
        <v>9459.7724609375</v>
      </c>
      <c r="AL108" s="225">
        <v>9718.841796875</v>
      </c>
      <c r="AM108" s="225">
        <v>9755.49609375</v>
      </c>
      <c r="AN108" s="225">
        <v>9608.2822265625</v>
      </c>
      <c r="AO108" s="225">
        <v>9625.9931640625</v>
      </c>
      <c r="AP108" s="225">
        <v>9758.6650390625</v>
      </c>
      <c r="AQ108" s="225">
        <v>9647.34765625</v>
      </c>
      <c r="AR108" s="225">
        <v>9731.669921875</v>
      </c>
      <c r="AS108" s="225">
        <v>9787.9140625</v>
      </c>
      <c r="AT108" s="225">
        <v>9630.1650390625</v>
      </c>
      <c r="AU108" s="225">
        <v>9547.08203125</v>
      </c>
      <c r="AV108" s="225">
        <v>9862.7548828125</v>
      </c>
      <c r="AW108" s="225">
        <v>9502.14453125</v>
      </c>
      <c r="AX108" s="225">
        <v>9781.7412109375</v>
      </c>
      <c r="AY108" s="225">
        <v>9881.994140625</v>
      </c>
      <c r="AZ108" s="225">
        <v>9620.7744140625</v>
      </c>
      <c r="BA108" s="225">
        <v>9628.87890625</v>
      </c>
      <c r="BB108" s="225">
        <v>9858.3779296875</v>
      </c>
      <c r="BC108" s="225">
        <v>9607.6484375</v>
      </c>
      <c r="BD108" s="225">
        <v>9792.4951171875</v>
      </c>
      <c r="BE108" s="225">
        <v>9837.72265625</v>
      </c>
      <c r="BF108" s="225">
        <v>9589.689453125</v>
      </c>
      <c r="BG108" s="225">
        <v>9550.626953125</v>
      </c>
      <c r="BH108" s="225">
        <v>9762.90234375</v>
      </c>
      <c r="BI108" s="225">
        <v>9538.04296875</v>
      </c>
      <c r="BJ108" s="225">
        <v>9732.69921875</v>
      </c>
      <c r="BK108" s="225">
        <v>9885.4169921875</v>
      </c>
      <c r="BL108" s="225">
        <v>10010.9150390625</v>
      </c>
      <c r="BM108" s="225">
        <v>7187.7470703125</v>
      </c>
      <c r="BN108" s="225">
        <v>7547.42236328125</v>
      </c>
      <c r="BO108" s="225">
        <v>10356.6669921875</v>
      </c>
      <c r="BP108" s="225">
        <v>8113.3544921875</v>
      </c>
      <c r="BQ108" s="225">
        <v>10972.0927734375</v>
      </c>
      <c r="BR108" s="225">
        <v>10106.94921875</v>
      </c>
      <c r="BS108" s="225">
        <v>8732.5634765625</v>
      </c>
      <c r="BT108" s="225">
        <v>8578.93359375</v>
      </c>
      <c r="BU108" s="225">
        <v>8949.216796875</v>
      </c>
      <c r="BV108" s="225">
        <v>11715.76171875</v>
      </c>
      <c r="BW108" s="225">
        <v>9377.7158203125</v>
      </c>
      <c r="BX108" s="225">
        <v>10048.013671875</v>
      </c>
      <c r="BY108" s="225">
        <v>7188.2822265625</v>
      </c>
      <c r="BZ108" s="225">
        <v>7584.5947265625</v>
      </c>
      <c r="CA108" s="225">
        <v>10312.689453125</v>
      </c>
      <c r="CB108" s="225">
        <v>8140.85498046875</v>
      </c>
      <c r="CC108" s="225">
        <v>11008.8134765625</v>
      </c>
      <c r="CD108" s="225">
        <v>10078.88671875</v>
      </c>
      <c r="CE108" s="225">
        <v>8709.0908203125</v>
      </c>
      <c r="CF108" s="225">
        <v>8622.4072265625</v>
      </c>
      <c r="CG108" s="225">
        <v>8669.533203125</v>
      </c>
      <c r="CH108" s="225">
        <v>11751.6259765625</v>
      </c>
      <c r="CI108" s="225">
        <v>9388.5654296875</v>
      </c>
      <c r="CJ108" s="225">
        <v>10077.1982421875</v>
      </c>
      <c r="CK108" s="225">
        <v>7177.4765625</v>
      </c>
      <c r="CL108" s="225">
        <v>7641.19287109375</v>
      </c>
      <c r="CM108" s="225">
        <v>10069.0751953125</v>
      </c>
      <c r="CN108" s="225">
        <v>8149.08984375</v>
      </c>
      <c r="CO108" s="225">
        <v>10895.0244140625</v>
      </c>
      <c r="CP108" s="225">
        <v>10102.0439453125</v>
      </c>
      <c r="CQ108" s="225">
        <v>8726.138671875</v>
      </c>
      <c r="CR108" s="225">
        <v>8630.5703125</v>
      </c>
      <c r="CS108" s="225">
        <v>8765.55078125</v>
      </c>
      <c r="CT108" s="225">
        <v>11742.0078125</v>
      </c>
      <c r="CU108" s="225">
        <v>9374.5791015625</v>
      </c>
      <c r="CV108" s="225">
        <v>10097.1162109375</v>
      </c>
      <c r="CW108" s="225">
        <v>7219.82177734375</v>
      </c>
      <c r="CX108" s="225">
        <v>7646.90673828125</v>
      </c>
      <c r="CY108" s="225">
        <v>10121.8583984375</v>
      </c>
      <c r="CZ108" s="225">
        <v>8164.6845703125</v>
      </c>
      <c r="DA108" s="225">
        <v>10969.6328125</v>
      </c>
      <c r="DB108" s="225">
        <v>10026.12109375</v>
      </c>
      <c r="DC108" s="225">
        <v>8709.1181640625</v>
      </c>
      <c r="DD108" s="225">
        <v>8627.525390625</v>
      </c>
      <c r="DE108" s="225">
        <v>8734.1201171875</v>
      </c>
      <c r="DF108" s="225">
        <v>11688.7236328125</v>
      </c>
      <c r="DG108" s="225">
        <v>9407.6796875</v>
      </c>
      <c r="DH108" s="225">
        <v>10120.2099609375</v>
      </c>
      <c r="DI108" s="225">
        <v>7203.28759765625</v>
      </c>
      <c r="DJ108" s="225">
        <v>7673.21728515625</v>
      </c>
      <c r="DK108" s="225">
        <v>9896.0625</v>
      </c>
      <c r="DL108" s="225">
        <v>8166.95654296875</v>
      </c>
      <c r="DM108" s="225">
        <v>10964.74609375</v>
      </c>
      <c r="DN108" s="225">
        <v>10076.462890625</v>
      </c>
      <c r="DO108" s="225">
        <v>8730.3828125</v>
      </c>
      <c r="DP108" s="225">
        <v>8653.6689453125</v>
      </c>
      <c r="DQ108" s="225">
        <v>8687.5458984375</v>
      </c>
      <c r="DR108" s="225">
        <v>11667.7705078125</v>
      </c>
      <c r="DS108" s="225">
        <v>9370.662109375</v>
      </c>
      <c r="DT108" s="225">
        <v>10125.0810546875</v>
      </c>
      <c r="DU108" s="225">
        <v>7202.59814453125</v>
      </c>
      <c r="DV108" s="225">
        <v>7682.8876953125</v>
      </c>
      <c r="DW108" s="225">
        <v>9924.2568359375</v>
      </c>
      <c r="DX108" s="225">
        <v>8199.140625</v>
      </c>
      <c r="DY108" s="225">
        <v>10950.1181640625</v>
      </c>
      <c r="DZ108" s="225">
        <v>10049.134765625</v>
      </c>
      <c r="EA108" s="225">
        <v>8720.2353515625</v>
      </c>
      <c r="EB108" s="225">
        <v>8628.8671875</v>
      </c>
      <c r="EC108" s="225">
        <v>8837.599609375</v>
      </c>
      <c r="ED108" s="225">
        <v>11689.9306640625</v>
      </c>
      <c r="EE108" s="225">
        <v>9398.109375</v>
      </c>
      <c r="EF108" s="225">
        <v>10129.875</v>
      </c>
      <c r="EG108" s="225">
        <v>7218.05126953125</v>
      </c>
      <c r="EH108" s="225">
        <v>7717.04638671875</v>
      </c>
      <c r="EI108" s="225">
        <v>9953.2861328125</v>
      </c>
      <c r="EJ108" s="225">
        <v>8188.107421875</v>
      </c>
      <c r="EK108" s="225">
        <v>10876.7744140625</v>
      </c>
      <c r="EL108" s="225">
        <v>10026.724609375</v>
      </c>
      <c r="EM108" s="225">
        <v>8689.82421875</v>
      </c>
      <c r="EN108" s="225">
        <v>8656.4765625</v>
      </c>
      <c r="EO108" s="225">
        <v>8710.240234375</v>
      </c>
      <c r="EP108" s="225">
        <v>11683.00390625</v>
      </c>
      <c r="EQ108" s="225">
        <v>9405.556640625</v>
      </c>
      <c r="ER108" s="225">
        <v>10149.7841796875</v>
      </c>
      <c r="ES108" s="225">
        <v>7214.42626953125</v>
      </c>
      <c r="ET108" s="225">
        <v>7734.92431640625</v>
      </c>
      <c r="EU108" s="225">
        <v>9842.7216796875</v>
      </c>
      <c r="EV108" s="225">
        <v>8198.361328125</v>
      </c>
      <c r="EW108" s="225">
        <v>10755.0107421875</v>
      </c>
      <c r="EX108" s="225">
        <v>10037.9384765625</v>
      </c>
      <c r="EY108" s="225">
        <v>8690.2109375</v>
      </c>
      <c r="EZ108" s="225">
        <v>8653.9453125</v>
      </c>
      <c r="FA108" s="225">
        <v>8745.7216796875</v>
      </c>
      <c r="FB108" s="225">
        <v>11669.01171875</v>
      </c>
      <c r="FC108" s="225">
        <v>9422.7880859375</v>
      </c>
      <c r="FD108" s="225">
        <v>10162.2001953125</v>
      </c>
      <c r="FE108" s="225">
        <v>7234.22998046875</v>
      </c>
      <c r="FF108" s="225">
        <v>7762.82958984375</v>
      </c>
      <c r="FG108" s="225">
        <v>9783.1611328125</v>
      </c>
      <c r="FH108" s="225">
        <v>8202.3076171875</v>
      </c>
      <c r="FI108" s="225">
        <v>10762.134765625</v>
      </c>
      <c r="FJ108" s="225">
        <v>10038.37109375</v>
      </c>
      <c r="FK108" s="225">
        <v>8703.4609375</v>
      </c>
      <c r="FL108" s="225">
        <v>8676.0703125</v>
      </c>
      <c r="FM108" s="225">
        <v>8729.1171875</v>
      </c>
      <c r="FN108" s="225">
        <v>11643.392578125</v>
      </c>
      <c r="FO108" s="225">
        <v>9418.6474609375</v>
      </c>
      <c r="FP108" s="225">
        <v>10171.3193359375</v>
      </c>
      <c r="FQ108" s="225">
        <v>7226.82958984375</v>
      </c>
      <c r="FR108" s="225">
        <v>7802.357421875</v>
      </c>
      <c r="FS108" s="225">
        <v>9781.2041015625</v>
      </c>
      <c r="FT108" s="225">
        <v>8210.7431640625</v>
      </c>
      <c r="FU108" s="225">
        <v>10648.8515625</v>
      </c>
      <c r="FV108" s="225">
        <v>9981.072265625</v>
      </c>
      <c r="FW108" s="225">
        <v>8696.8203125</v>
      </c>
      <c r="FX108" s="225">
        <v>8697.806640625</v>
      </c>
      <c r="FY108" s="225">
        <v>8848.3369140625</v>
      </c>
      <c r="FZ108" s="225">
        <v>11633.400390625</v>
      </c>
      <c r="GA108" s="225">
        <v>9444.052734375</v>
      </c>
      <c r="GB108" s="225">
        <v>9573.6572265625</v>
      </c>
      <c r="GC108" s="225">
        <v>9579.48828125</v>
      </c>
      <c r="GD108" s="225">
        <v>9596.16796875</v>
      </c>
      <c r="GE108" s="225">
        <v>9576.015625</v>
      </c>
      <c r="GF108" s="225">
        <v>9637.2763671875</v>
      </c>
      <c r="GG108" s="225">
        <v>9615.8740234375</v>
      </c>
      <c r="GH108" s="225">
        <v>9646.5009765625</v>
      </c>
      <c r="GI108" s="225">
        <v>9633.794921875</v>
      </c>
      <c r="GJ108" s="225">
        <v>9654.642578125</v>
      </c>
      <c r="GK108" s="225">
        <v>9614.267578125</v>
      </c>
      <c r="GL108" s="225">
        <v>10112.9619140625</v>
      </c>
      <c r="GM108" s="225">
        <v>7211.5380859375</v>
      </c>
      <c r="GN108" s="225">
        <v>7698.6396484375</v>
      </c>
      <c r="GO108" s="225">
        <v>9942.73828125</v>
      </c>
      <c r="GP108" s="225">
        <v>8187.9169921875</v>
      </c>
      <c r="GQ108" s="225">
        <v>10816.544921875</v>
      </c>
      <c r="GR108" s="225">
        <v>10036.421875</v>
      </c>
      <c r="GS108" s="225">
        <v>8707.75390625</v>
      </c>
      <c r="GT108" s="225">
        <v>8656.2509765625</v>
      </c>
      <c r="GU108" s="225">
        <v>8769.763671875</v>
      </c>
      <c r="GV108" s="225">
        <v>11670.119140625</v>
      </c>
      <c r="GW108" s="225">
        <v>9410.5224609375</v>
      </c>
      <c r="GX108" s="225">
        <v>9618.671875</v>
      </c>
      <c r="GY108" s="225">
        <v>9618.6708984375</v>
      </c>
    </row>
    <row r="109" spans="1:207" x14ac:dyDescent="0.25">
      <c r="A109" s="226">
        <v>45962</v>
      </c>
      <c r="B109" s="225">
        <v>11</v>
      </c>
      <c r="C109" s="225">
        <v>2025</v>
      </c>
      <c r="D109" s="225">
        <v>9856.22265625</v>
      </c>
      <c r="E109" s="225">
        <v>9741.919921875</v>
      </c>
      <c r="F109" s="225">
        <v>9888.1337890625</v>
      </c>
      <c r="G109" s="225">
        <v>9698.0517578125</v>
      </c>
      <c r="H109" s="225">
        <v>9891.83984375</v>
      </c>
      <c r="I109" s="225">
        <v>10017.205078125</v>
      </c>
      <c r="J109" s="225">
        <v>9809.8125</v>
      </c>
      <c r="K109" s="225">
        <v>9783.322265625</v>
      </c>
      <c r="L109" s="225">
        <v>9914.2275390625</v>
      </c>
      <c r="M109" s="225">
        <v>9676.8330078125</v>
      </c>
      <c r="N109" s="225">
        <v>9910.828125</v>
      </c>
      <c r="O109" s="225">
        <v>9937.478515625</v>
      </c>
      <c r="P109" s="225">
        <v>9802.0126953125</v>
      </c>
      <c r="Q109" s="225">
        <v>9762.7294921875</v>
      </c>
      <c r="R109" s="225">
        <v>9980.9677734375</v>
      </c>
      <c r="S109" s="225">
        <v>9851.2529296875</v>
      </c>
      <c r="T109" s="225">
        <v>9977.9248046875</v>
      </c>
      <c r="U109" s="225">
        <v>9944.134765625</v>
      </c>
      <c r="V109" s="225">
        <v>9762.6865234375</v>
      </c>
      <c r="W109" s="225">
        <v>9735.8173828125</v>
      </c>
      <c r="X109" s="225">
        <v>10061.474609375</v>
      </c>
      <c r="Y109" s="225">
        <v>9710.7978515625</v>
      </c>
      <c r="Z109" s="225">
        <v>10047.3837890625</v>
      </c>
      <c r="AA109" s="225">
        <v>9995.69921875</v>
      </c>
      <c r="AB109" s="225">
        <v>9863.8359375</v>
      </c>
      <c r="AC109" s="225">
        <v>9831.4970703125</v>
      </c>
      <c r="AD109" s="225">
        <v>10031.5576171875</v>
      </c>
      <c r="AE109" s="225">
        <v>9868.3564453125</v>
      </c>
      <c r="AF109" s="225">
        <v>9937.369140625</v>
      </c>
      <c r="AG109" s="225">
        <v>10042.8984375</v>
      </c>
      <c r="AH109" s="225">
        <v>9834.787109375</v>
      </c>
      <c r="AI109" s="225">
        <v>9807.0732421875</v>
      </c>
      <c r="AJ109" s="225">
        <v>10025.6640625</v>
      </c>
      <c r="AK109" s="225">
        <v>9686.615234375</v>
      </c>
      <c r="AL109" s="225">
        <v>9995.3701171875</v>
      </c>
      <c r="AM109" s="225">
        <v>9980.5634765625</v>
      </c>
      <c r="AN109" s="225">
        <v>9846.720703125</v>
      </c>
      <c r="AO109" s="225">
        <v>9867.1962890625</v>
      </c>
      <c r="AP109" s="225">
        <v>9975.9697265625</v>
      </c>
      <c r="AQ109" s="225">
        <v>9884.04296875</v>
      </c>
      <c r="AR109" s="225">
        <v>10007.2734375</v>
      </c>
      <c r="AS109" s="225">
        <v>10017.8359375</v>
      </c>
      <c r="AT109" s="225">
        <v>9869.0263671875</v>
      </c>
      <c r="AU109" s="225">
        <v>9781.357421875</v>
      </c>
      <c r="AV109" s="225">
        <v>10075.662109375</v>
      </c>
      <c r="AW109" s="225">
        <v>9725.0205078125</v>
      </c>
      <c r="AX109" s="225">
        <v>10057.833984375</v>
      </c>
      <c r="AY109" s="225">
        <v>10117.4609375</v>
      </c>
      <c r="AZ109" s="225">
        <v>9860.130859375</v>
      </c>
      <c r="BA109" s="225">
        <v>9867.03515625</v>
      </c>
      <c r="BB109" s="225">
        <v>10069.13671875</v>
      </c>
      <c r="BC109" s="225">
        <v>9835.1025390625</v>
      </c>
      <c r="BD109" s="225">
        <v>10064.38671875</v>
      </c>
      <c r="BE109" s="225">
        <v>10074.9140625</v>
      </c>
      <c r="BF109" s="225">
        <v>9824.30859375</v>
      </c>
      <c r="BG109" s="225">
        <v>9783.677734375</v>
      </c>
      <c r="BH109" s="225">
        <v>9963.4072265625</v>
      </c>
      <c r="BI109" s="225">
        <v>9764.0087890625</v>
      </c>
      <c r="BJ109" s="225">
        <v>10007.052734375</v>
      </c>
      <c r="BK109" s="225">
        <v>10126.6953125</v>
      </c>
      <c r="BL109" s="225">
        <v>10304.68359375</v>
      </c>
      <c r="BM109" s="225">
        <v>7269.67724609375</v>
      </c>
      <c r="BN109" s="225">
        <v>7593.3173828125</v>
      </c>
      <c r="BO109" s="225">
        <v>10698.603515625</v>
      </c>
      <c r="BP109" s="225">
        <v>8207.5390625</v>
      </c>
      <c r="BQ109" s="225">
        <v>11232.376953125</v>
      </c>
      <c r="BR109" s="225">
        <v>10417.28125</v>
      </c>
      <c r="BS109" s="225">
        <v>8965.466796875</v>
      </c>
      <c r="BT109" s="225">
        <v>8768.9658203125</v>
      </c>
      <c r="BU109" s="225">
        <v>9152.384765625</v>
      </c>
      <c r="BV109" s="225">
        <v>11975.6630859375</v>
      </c>
      <c r="BW109" s="225">
        <v>9605.9599609375</v>
      </c>
      <c r="BX109" s="225">
        <v>10340.306640625</v>
      </c>
      <c r="BY109" s="225">
        <v>7271.34228515625</v>
      </c>
      <c r="BZ109" s="225">
        <v>7629.01025390625</v>
      </c>
      <c r="CA109" s="225">
        <v>10662.83203125</v>
      </c>
      <c r="CB109" s="225">
        <v>8233.140625</v>
      </c>
      <c r="CC109" s="225">
        <v>11269.43359375</v>
      </c>
      <c r="CD109" s="225">
        <v>10386.7021484375</v>
      </c>
      <c r="CE109" s="225">
        <v>8940.900390625</v>
      </c>
      <c r="CF109" s="225">
        <v>8820.0771484375</v>
      </c>
      <c r="CG109" s="225">
        <v>8848.8857421875</v>
      </c>
      <c r="CH109" s="225">
        <v>12005.2783203125</v>
      </c>
      <c r="CI109" s="225">
        <v>9618.60546875</v>
      </c>
      <c r="CJ109" s="225">
        <v>10368.556640625</v>
      </c>
      <c r="CK109" s="225">
        <v>7261.33642578125</v>
      </c>
      <c r="CL109" s="225">
        <v>7684.919921875</v>
      </c>
      <c r="CM109" s="225">
        <v>10413.67578125</v>
      </c>
      <c r="CN109" s="225">
        <v>8241.4453125</v>
      </c>
      <c r="CO109" s="225">
        <v>11155.2724609375</v>
      </c>
      <c r="CP109" s="225">
        <v>10413.9248046875</v>
      </c>
      <c r="CQ109" s="225">
        <v>8958.755859375</v>
      </c>
      <c r="CR109" s="225">
        <v>8830.6796875</v>
      </c>
      <c r="CS109" s="225">
        <v>8976.5546875</v>
      </c>
      <c r="CT109" s="225">
        <v>12000.26171875</v>
      </c>
      <c r="CU109" s="225">
        <v>9608.5751953125</v>
      </c>
      <c r="CV109" s="225">
        <v>10386.3525390625</v>
      </c>
      <c r="CW109" s="225">
        <v>7303.65087890625</v>
      </c>
      <c r="CX109" s="225">
        <v>7690.53515625</v>
      </c>
      <c r="CY109" s="225">
        <v>10473.2294921875</v>
      </c>
      <c r="CZ109" s="225">
        <v>8257.7822265625</v>
      </c>
      <c r="DA109" s="225">
        <v>11229.6943359375</v>
      </c>
      <c r="DB109" s="225">
        <v>10335.24609375</v>
      </c>
      <c r="DC109" s="225">
        <v>8941.7734375</v>
      </c>
      <c r="DD109" s="225">
        <v>8834.30078125</v>
      </c>
      <c r="DE109" s="225">
        <v>8942.103515625</v>
      </c>
      <c r="DF109" s="225">
        <v>11964.015625</v>
      </c>
      <c r="DG109" s="225">
        <v>9642.8486328125</v>
      </c>
      <c r="DH109" s="225">
        <v>10408.83203125</v>
      </c>
      <c r="DI109" s="225">
        <v>7286.78076171875</v>
      </c>
      <c r="DJ109" s="225">
        <v>7719.65966796875</v>
      </c>
      <c r="DK109" s="225">
        <v>10237.62890625</v>
      </c>
      <c r="DL109" s="225">
        <v>8257.7294921875</v>
      </c>
      <c r="DM109" s="225">
        <v>11225.31640625</v>
      </c>
      <c r="DN109" s="225">
        <v>10386.712890625</v>
      </c>
      <c r="DO109" s="225">
        <v>8963.46484375</v>
      </c>
      <c r="DP109" s="225">
        <v>8862.2626953125</v>
      </c>
      <c r="DQ109" s="225">
        <v>8881.7099609375</v>
      </c>
      <c r="DR109" s="225">
        <v>11949.5068359375</v>
      </c>
      <c r="DS109" s="225">
        <v>9606.47265625</v>
      </c>
      <c r="DT109" s="225">
        <v>10410.5849609375</v>
      </c>
      <c r="DU109" s="225">
        <v>7286.89404296875</v>
      </c>
      <c r="DV109" s="225">
        <v>7725.86376953125</v>
      </c>
      <c r="DW109" s="225">
        <v>10271.5</v>
      </c>
      <c r="DX109" s="225">
        <v>8292.1337890625</v>
      </c>
      <c r="DY109" s="225">
        <v>11211.146484375</v>
      </c>
      <c r="DZ109" s="225">
        <v>10358.8388671875</v>
      </c>
      <c r="EA109" s="225">
        <v>8953.984375</v>
      </c>
      <c r="EB109" s="225">
        <v>8837.798828125</v>
      </c>
      <c r="EC109" s="225">
        <v>9063.9130859375</v>
      </c>
      <c r="ED109" s="225">
        <v>11969.1826171875</v>
      </c>
      <c r="EE109" s="225">
        <v>9635.123046875</v>
      </c>
      <c r="EF109" s="225">
        <v>10414.1953125</v>
      </c>
      <c r="EG109" s="225">
        <v>7303.46435546875</v>
      </c>
      <c r="EH109" s="225">
        <v>7757.05419921875</v>
      </c>
      <c r="EI109" s="225">
        <v>10304.2177734375</v>
      </c>
      <c r="EJ109" s="225">
        <v>8281.8525390625</v>
      </c>
      <c r="EK109" s="225">
        <v>11136.900390625</v>
      </c>
      <c r="EL109" s="225">
        <v>10334.7783203125</v>
      </c>
      <c r="EM109" s="225">
        <v>8923.4619140625</v>
      </c>
      <c r="EN109" s="225">
        <v>8866.4443359375</v>
      </c>
      <c r="EO109" s="225">
        <v>8915.546875</v>
      </c>
      <c r="EP109" s="225">
        <v>11966.294921875</v>
      </c>
      <c r="EQ109" s="225">
        <v>9642.48046875</v>
      </c>
      <c r="ER109" s="225">
        <v>10433.115234375</v>
      </c>
      <c r="ES109" s="225">
        <v>7298.31787109375</v>
      </c>
      <c r="ET109" s="225">
        <v>7775.24267578125</v>
      </c>
      <c r="EU109" s="225">
        <v>10187.2705078125</v>
      </c>
      <c r="EV109" s="225">
        <v>8290.2255859375</v>
      </c>
      <c r="EW109" s="225">
        <v>11014.595703125</v>
      </c>
      <c r="EX109" s="225">
        <v>10346.6767578125</v>
      </c>
      <c r="EY109" s="225">
        <v>8924.060546875</v>
      </c>
      <c r="EZ109" s="225">
        <v>8868.759765625</v>
      </c>
      <c r="FA109" s="225">
        <v>8964.884765625</v>
      </c>
      <c r="FB109" s="225">
        <v>11957.3515625</v>
      </c>
      <c r="FC109" s="225">
        <v>9659.8193359375</v>
      </c>
      <c r="FD109" s="225">
        <v>10443.5068359375</v>
      </c>
      <c r="FE109" s="225">
        <v>7319.0029296875</v>
      </c>
      <c r="FF109" s="225">
        <v>7803.1220703125</v>
      </c>
      <c r="FG109" s="225">
        <v>10126.546875</v>
      </c>
      <c r="FH109" s="225">
        <v>8295.3603515625</v>
      </c>
      <c r="FI109" s="225">
        <v>11021.3837890625</v>
      </c>
      <c r="FJ109" s="225">
        <v>10342.583984375</v>
      </c>
      <c r="FK109" s="225">
        <v>8938.384765625</v>
      </c>
      <c r="FL109" s="225">
        <v>8893.72265625</v>
      </c>
      <c r="FM109" s="225">
        <v>8952.7724609375</v>
      </c>
      <c r="FN109" s="225">
        <v>11937.8837890625</v>
      </c>
      <c r="FO109" s="225">
        <v>9656.8720703125</v>
      </c>
      <c r="FP109" s="225">
        <v>10451.0751953125</v>
      </c>
      <c r="FQ109" s="225">
        <v>7312.92431640625</v>
      </c>
      <c r="FR109" s="225">
        <v>7836.9404296875</v>
      </c>
      <c r="FS109" s="225">
        <v>10128.8173828125</v>
      </c>
      <c r="FT109" s="225">
        <v>8305.1083984375</v>
      </c>
      <c r="FU109" s="225">
        <v>10907.927734375</v>
      </c>
      <c r="FV109" s="225">
        <v>10282.822265625</v>
      </c>
      <c r="FW109" s="225">
        <v>8933.541015625</v>
      </c>
      <c r="FX109" s="225">
        <v>8917.287109375</v>
      </c>
      <c r="FY109" s="225">
        <v>9090.7998046875</v>
      </c>
      <c r="FZ109" s="225">
        <v>11929.0546875</v>
      </c>
      <c r="GA109" s="225">
        <v>9683.1845703125</v>
      </c>
      <c r="GB109" s="225">
        <v>9814.2578125</v>
      </c>
      <c r="GC109" s="225">
        <v>9817.4814453125</v>
      </c>
      <c r="GD109" s="225">
        <v>9836.154296875</v>
      </c>
      <c r="GE109" s="225">
        <v>9813.3466796875</v>
      </c>
      <c r="GF109" s="225">
        <v>9877.5185546875</v>
      </c>
      <c r="GG109" s="225">
        <v>9854.228515625</v>
      </c>
      <c r="GH109" s="225">
        <v>9886.181640625</v>
      </c>
      <c r="GI109" s="225">
        <v>9871.388671875</v>
      </c>
      <c r="GJ109" s="225">
        <v>9893.326171875</v>
      </c>
      <c r="GK109" s="225">
        <v>9849.2490234375</v>
      </c>
      <c r="GL109" s="225">
        <v>10399.533203125</v>
      </c>
      <c r="GM109" s="225">
        <v>7295.88232421875</v>
      </c>
      <c r="GN109" s="225">
        <v>7740.01416015625</v>
      </c>
      <c r="GO109" s="225">
        <v>10289.0751953125</v>
      </c>
      <c r="GP109" s="225">
        <v>8281.0498046875</v>
      </c>
      <c r="GQ109" s="225">
        <v>11076.3486328125</v>
      </c>
      <c r="GR109" s="225">
        <v>10343.388671875</v>
      </c>
      <c r="GS109" s="225">
        <v>8941.7041015625</v>
      </c>
      <c r="GT109" s="225">
        <v>8867.318359375</v>
      </c>
      <c r="GU109" s="225">
        <v>8989.2470703125</v>
      </c>
      <c r="GV109" s="225">
        <v>11954.330078125</v>
      </c>
      <c r="GW109" s="225">
        <v>9646.978515625</v>
      </c>
      <c r="GX109" s="225">
        <v>9856.802734375</v>
      </c>
      <c r="GY109" s="225">
        <v>9856.8017578125</v>
      </c>
    </row>
    <row r="110" spans="1:207" x14ac:dyDescent="0.25">
      <c r="A110" s="226">
        <v>45992</v>
      </c>
      <c r="B110" s="225">
        <v>12</v>
      </c>
      <c r="C110" s="225">
        <v>2025</v>
      </c>
      <c r="D110" s="225">
        <v>10128.65625</v>
      </c>
      <c r="E110" s="225">
        <v>10032.8505859375</v>
      </c>
      <c r="F110" s="225">
        <v>10161.9990234375</v>
      </c>
      <c r="G110" s="225">
        <v>10050.892578125</v>
      </c>
      <c r="H110" s="225">
        <v>10186.06640625</v>
      </c>
      <c r="I110" s="225">
        <v>10276.3173828125</v>
      </c>
      <c r="J110" s="225">
        <v>10080.7001953125</v>
      </c>
      <c r="K110" s="225">
        <v>10070.14453125</v>
      </c>
      <c r="L110" s="225">
        <v>10188.3037109375</v>
      </c>
      <c r="M110" s="225">
        <v>10019.11328125</v>
      </c>
      <c r="N110" s="225">
        <v>10201.4873046875</v>
      </c>
      <c r="O110" s="225">
        <v>10187.3984375</v>
      </c>
      <c r="P110" s="225">
        <v>10071.5400390625</v>
      </c>
      <c r="Q110" s="225">
        <v>10050.990234375</v>
      </c>
      <c r="R110" s="225">
        <v>10253.2802734375</v>
      </c>
      <c r="S110" s="225">
        <v>10199.10546875</v>
      </c>
      <c r="T110" s="225">
        <v>10277.3076171875</v>
      </c>
      <c r="U110" s="225">
        <v>10200.4013671875</v>
      </c>
      <c r="V110" s="225">
        <v>10036.251953125</v>
      </c>
      <c r="W110" s="225">
        <v>10019.8720703125</v>
      </c>
      <c r="X110" s="225">
        <v>10340.197265625</v>
      </c>
      <c r="Y110" s="225">
        <v>10042.9482421875</v>
      </c>
      <c r="Z110" s="225">
        <v>10346.2236328125</v>
      </c>
      <c r="AA110" s="225">
        <v>10255.642578125</v>
      </c>
      <c r="AB110" s="225">
        <v>10137.814453125</v>
      </c>
      <c r="AC110" s="225">
        <v>10116.3603515625</v>
      </c>
      <c r="AD110" s="225">
        <v>10302.6630859375</v>
      </c>
      <c r="AE110" s="225">
        <v>10211.970703125</v>
      </c>
      <c r="AF110" s="225">
        <v>10227.8740234375</v>
      </c>
      <c r="AG110" s="225">
        <v>10305.1552734375</v>
      </c>
      <c r="AH110" s="225">
        <v>10102.408203125</v>
      </c>
      <c r="AI110" s="225">
        <v>10092.177734375</v>
      </c>
      <c r="AJ110" s="225">
        <v>10289.5126953125</v>
      </c>
      <c r="AK110" s="225">
        <v>10018.453125</v>
      </c>
      <c r="AL110" s="225">
        <v>10288.6064453125</v>
      </c>
      <c r="AM110" s="225">
        <v>10231.4501953125</v>
      </c>
      <c r="AN110" s="225">
        <v>10122.533203125</v>
      </c>
      <c r="AO110" s="225">
        <v>10155.0126953125</v>
      </c>
      <c r="AP110" s="225">
        <v>10232.4970703125</v>
      </c>
      <c r="AQ110" s="225">
        <v>10218.548828125</v>
      </c>
      <c r="AR110" s="225">
        <v>10305.783203125</v>
      </c>
      <c r="AS110" s="225">
        <v>10275.751953125</v>
      </c>
      <c r="AT110" s="225">
        <v>10142.2041015625</v>
      </c>
      <c r="AU110" s="225">
        <v>10065.37109375</v>
      </c>
      <c r="AV110" s="225">
        <v>10338.134765625</v>
      </c>
      <c r="AW110" s="225">
        <v>10042.30078125</v>
      </c>
      <c r="AX110" s="225">
        <v>10363.70703125</v>
      </c>
      <c r="AY110" s="225">
        <v>10374.8193359375</v>
      </c>
      <c r="AZ110" s="225">
        <v>10130.521484375</v>
      </c>
      <c r="BA110" s="225">
        <v>10153.2236328125</v>
      </c>
      <c r="BB110" s="225">
        <v>10334.607421875</v>
      </c>
      <c r="BC110" s="225">
        <v>10157.3330078125</v>
      </c>
      <c r="BD110" s="225">
        <v>10365.4736328125</v>
      </c>
      <c r="BE110" s="225">
        <v>10333.48046875</v>
      </c>
      <c r="BF110" s="225">
        <v>10096.728515625</v>
      </c>
      <c r="BG110" s="225">
        <v>10062.2841796875</v>
      </c>
      <c r="BH110" s="225">
        <v>10216.0703125</v>
      </c>
      <c r="BI110" s="225">
        <v>10078.0869140625</v>
      </c>
      <c r="BJ110" s="225">
        <v>10308.2314453125</v>
      </c>
      <c r="BK110" s="225">
        <v>10379.544921875</v>
      </c>
      <c r="BL110" s="225">
        <v>10656.244140625</v>
      </c>
      <c r="BM110" s="225">
        <v>7467.931640625</v>
      </c>
      <c r="BN110" s="225">
        <v>7670.31982421875</v>
      </c>
      <c r="BO110" s="225">
        <v>11053.4248046875</v>
      </c>
      <c r="BP110" s="225">
        <v>8363.9560546875</v>
      </c>
      <c r="BQ110" s="225">
        <v>11458.6494140625</v>
      </c>
      <c r="BR110" s="225">
        <v>10835.5400390625</v>
      </c>
      <c r="BS110" s="225">
        <v>9250.53125</v>
      </c>
      <c r="BT110" s="225">
        <v>8981.9638671875</v>
      </c>
      <c r="BU110" s="225">
        <v>9167.962890625</v>
      </c>
      <c r="BV110" s="225">
        <v>12347.80859375</v>
      </c>
      <c r="BW110" s="225">
        <v>9846.1044921875</v>
      </c>
      <c r="BX110" s="225">
        <v>10683.5986328125</v>
      </c>
      <c r="BY110" s="225">
        <v>7473.14599609375</v>
      </c>
      <c r="BZ110" s="225">
        <v>7707.52734375</v>
      </c>
      <c r="CA110" s="225">
        <v>11012.1416015625</v>
      </c>
      <c r="CB110" s="225">
        <v>8392.08203125</v>
      </c>
      <c r="CC110" s="225">
        <v>11495.921875</v>
      </c>
      <c r="CD110" s="225">
        <v>10804.544921875</v>
      </c>
      <c r="CE110" s="225">
        <v>9226.2890625</v>
      </c>
      <c r="CF110" s="225">
        <v>9037.580078125</v>
      </c>
      <c r="CG110" s="225">
        <v>8877.61328125</v>
      </c>
      <c r="CH110" s="225">
        <v>12374.5361328125</v>
      </c>
      <c r="CI110" s="225">
        <v>9863.2197265625</v>
      </c>
      <c r="CJ110" s="225">
        <v>10705.8017578125</v>
      </c>
      <c r="CK110" s="225">
        <v>7463.9755859375</v>
      </c>
      <c r="CL110" s="225">
        <v>7766.16064453125</v>
      </c>
      <c r="CM110" s="225">
        <v>10761.296875</v>
      </c>
      <c r="CN110" s="225">
        <v>8402.8056640625</v>
      </c>
      <c r="CO110" s="225">
        <v>11386.3232421875</v>
      </c>
      <c r="CP110" s="225">
        <v>10830.2919921875</v>
      </c>
      <c r="CQ110" s="225">
        <v>9249.2548828125</v>
      </c>
      <c r="CR110" s="225">
        <v>9047.6572265625</v>
      </c>
      <c r="CS110" s="225">
        <v>8992.6044921875</v>
      </c>
      <c r="CT110" s="225">
        <v>12376.2841796875</v>
      </c>
      <c r="CU110" s="225">
        <v>9856.6533203125</v>
      </c>
      <c r="CV110" s="225">
        <v>10721.6025390625</v>
      </c>
      <c r="CW110" s="225">
        <v>7510.75830078125</v>
      </c>
      <c r="CX110" s="225">
        <v>7771.44091796875</v>
      </c>
      <c r="CY110" s="225">
        <v>10821.3408203125</v>
      </c>
      <c r="CZ110" s="225">
        <v>8422.5185546875</v>
      </c>
      <c r="DA110" s="225">
        <v>11457.7861328125</v>
      </c>
      <c r="DB110" s="225">
        <v>10752.1669921875</v>
      </c>
      <c r="DC110" s="225">
        <v>9233.8681640625</v>
      </c>
      <c r="DD110" s="225">
        <v>9056.6728515625</v>
      </c>
      <c r="DE110" s="225">
        <v>8960.482421875</v>
      </c>
      <c r="DF110" s="225">
        <v>12343.615234375</v>
      </c>
      <c r="DG110" s="225">
        <v>9895.708984375</v>
      </c>
      <c r="DH110" s="225">
        <v>10740.734375</v>
      </c>
      <c r="DI110" s="225">
        <v>7490.3017578125</v>
      </c>
      <c r="DJ110" s="225">
        <v>7801.498046875</v>
      </c>
      <c r="DK110" s="225">
        <v>10582.9072265625</v>
      </c>
      <c r="DL110" s="225">
        <v>8423.26953125</v>
      </c>
      <c r="DM110" s="225">
        <v>11454.9443359375</v>
      </c>
      <c r="DN110" s="225">
        <v>10799.5595703125</v>
      </c>
      <c r="DO110" s="225">
        <v>9258.240234375</v>
      </c>
      <c r="DP110" s="225">
        <v>9085.7001953125</v>
      </c>
      <c r="DQ110" s="225">
        <v>8914.3857421875</v>
      </c>
      <c r="DR110" s="225">
        <v>12331.8603515625</v>
      </c>
      <c r="DS110" s="225">
        <v>9854.232421875</v>
      </c>
      <c r="DT110" s="225">
        <v>10739.6142578125</v>
      </c>
      <c r="DU110" s="225">
        <v>7489.373046875</v>
      </c>
      <c r="DV110" s="225">
        <v>7807.640625</v>
      </c>
      <c r="DW110" s="225">
        <v>10616.931640625</v>
      </c>
      <c r="DX110" s="225">
        <v>8455.068359375</v>
      </c>
      <c r="DY110" s="225">
        <v>11440.6826171875</v>
      </c>
      <c r="DZ110" s="225">
        <v>10772.9482421875</v>
      </c>
      <c r="EA110" s="225">
        <v>9249.05078125</v>
      </c>
      <c r="EB110" s="225">
        <v>9059.3681640625</v>
      </c>
      <c r="EC110" s="225">
        <v>9075.4951171875</v>
      </c>
      <c r="ED110" s="225">
        <v>12343.458984375</v>
      </c>
      <c r="EE110" s="225">
        <v>9891.4091796875</v>
      </c>
      <c r="EF110" s="225">
        <v>10741.333984375</v>
      </c>
      <c r="EG110" s="225">
        <v>7507.39013671875</v>
      </c>
      <c r="EH110" s="225">
        <v>7840.2705078125</v>
      </c>
      <c r="EI110" s="225">
        <v>10649.73828125</v>
      </c>
      <c r="EJ110" s="225">
        <v>8445.3662109375</v>
      </c>
      <c r="EK110" s="225">
        <v>11369.20703125</v>
      </c>
      <c r="EL110" s="225">
        <v>10749.7646484375</v>
      </c>
      <c r="EM110" s="225">
        <v>9217.2646484375</v>
      </c>
      <c r="EN110" s="225">
        <v>9090.69140625</v>
      </c>
      <c r="EO110" s="225">
        <v>8944.611328125</v>
      </c>
      <c r="EP110" s="225">
        <v>12340.0595703125</v>
      </c>
      <c r="EQ110" s="225">
        <v>9898.88671875</v>
      </c>
      <c r="ER110" s="225">
        <v>10757.8974609375</v>
      </c>
      <c r="ES110" s="225">
        <v>7502.0966796875</v>
      </c>
      <c r="ET110" s="225">
        <v>7858.8310546875</v>
      </c>
      <c r="EU110" s="225">
        <v>10534.8681640625</v>
      </c>
      <c r="EV110" s="225">
        <v>8454.265625</v>
      </c>
      <c r="EW110" s="225">
        <v>11250.5166015625</v>
      </c>
      <c r="EX110" s="225">
        <v>10761.009765625</v>
      </c>
      <c r="EY110" s="225">
        <v>9218.87890625</v>
      </c>
      <c r="EZ110" s="225">
        <v>9095.861328125</v>
      </c>
      <c r="FA110" s="225">
        <v>8980.0400390625</v>
      </c>
      <c r="FB110" s="225">
        <v>12334.666015625</v>
      </c>
      <c r="FC110" s="225">
        <v>9919.2705078125</v>
      </c>
      <c r="FD110" s="225">
        <v>10763.17578125</v>
      </c>
      <c r="FE110" s="225">
        <v>7524.61767578125</v>
      </c>
      <c r="FF110" s="225">
        <v>7886.462890625</v>
      </c>
      <c r="FG110" s="225">
        <v>10473.8896484375</v>
      </c>
      <c r="FH110" s="225">
        <v>8460.7861328125</v>
      </c>
      <c r="FI110" s="225">
        <v>11257.8994140625</v>
      </c>
      <c r="FJ110" s="225">
        <v>10756.9521484375</v>
      </c>
      <c r="FK110" s="225">
        <v>9235.8271484375</v>
      </c>
      <c r="FL110" s="225">
        <v>9122.1533203125</v>
      </c>
      <c r="FM110" s="225">
        <v>8964.6044921875</v>
      </c>
      <c r="FN110" s="225">
        <v>12316.884765625</v>
      </c>
      <c r="FO110" s="225">
        <v>9923.4501953125</v>
      </c>
      <c r="FP110" s="225">
        <v>10764.5576171875</v>
      </c>
      <c r="FQ110" s="225">
        <v>7521.267578125</v>
      </c>
      <c r="FR110" s="225">
        <v>7923.3369140625</v>
      </c>
      <c r="FS110" s="225">
        <v>10478.6220703125</v>
      </c>
      <c r="FT110" s="225">
        <v>8472.603515625</v>
      </c>
      <c r="FU110" s="225">
        <v>11147.763671875</v>
      </c>
      <c r="FV110" s="225">
        <v>10699.9833984375</v>
      </c>
      <c r="FW110" s="225">
        <v>9234.6845703125</v>
      </c>
      <c r="FX110" s="225">
        <v>9146.4189453125</v>
      </c>
      <c r="FY110" s="225">
        <v>9089.99609375</v>
      </c>
      <c r="FZ110" s="225">
        <v>12286.49609375</v>
      </c>
      <c r="GA110" s="225">
        <v>9957.8525390625</v>
      </c>
      <c r="GB110" s="225">
        <v>10104.6845703125</v>
      </c>
      <c r="GC110" s="225">
        <v>10101.5146484375</v>
      </c>
      <c r="GD110" s="225">
        <v>10119.5546875</v>
      </c>
      <c r="GE110" s="225">
        <v>10096.025390625</v>
      </c>
      <c r="GF110" s="225">
        <v>10159.53125</v>
      </c>
      <c r="GG110" s="225">
        <v>10130.826171875</v>
      </c>
      <c r="GH110" s="225">
        <v>10166.9970703125</v>
      </c>
      <c r="GI110" s="225">
        <v>10150.08203125</v>
      </c>
      <c r="GJ110" s="225">
        <v>10170.4130859375</v>
      </c>
      <c r="GK110" s="225">
        <v>10122.546875</v>
      </c>
      <c r="GL110" s="225">
        <v>10730</v>
      </c>
      <c r="GM110" s="225">
        <v>7500.32568359375</v>
      </c>
      <c r="GN110" s="225">
        <v>7822.43505859375</v>
      </c>
      <c r="GO110" s="225">
        <v>10636.9638671875</v>
      </c>
      <c r="GP110" s="225">
        <v>8445.5078125</v>
      </c>
      <c r="GQ110" s="225">
        <v>11310.3935546875</v>
      </c>
      <c r="GR110" s="225">
        <v>10758.9150390625</v>
      </c>
      <c r="GS110" s="225">
        <v>9236.0703125</v>
      </c>
      <c r="GT110" s="225">
        <v>9091.7744140625</v>
      </c>
      <c r="GU110" s="225">
        <v>9003.419921875</v>
      </c>
      <c r="GV110" s="225">
        <v>12326.4912109375</v>
      </c>
      <c r="GW110" s="225">
        <v>9906.4267578125</v>
      </c>
      <c r="GX110" s="225">
        <v>10136.2587890625</v>
      </c>
      <c r="GY110" s="225">
        <v>10136.2568359375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E132" activePane="bottomRight" state="frozen"/>
      <selection pane="topRight" activeCell="E1" sqref="E1"/>
      <selection pane="bottomLeft" activeCell="A19" sqref="A19"/>
      <selection pane="bottomRight" activeCell="A140" sqref="A140:XFD140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4" t="s">
        <v>50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hidden="1" x14ac:dyDescent="0.25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hidden="1" x14ac:dyDescent="0.25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hidden="1" x14ac:dyDescent="0.25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hidden="1" x14ac:dyDescent="0.25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hidden="1" x14ac:dyDescent="0.25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hidden="1" x14ac:dyDescent="0.25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hidden="1" x14ac:dyDescent="0.25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hidden="1" x14ac:dyDescent="0.25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hidden="1" x14ac:dyDescent="0.25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hidden="1" x14ac:dyDescent="0.25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5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5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5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5">
      <c r="B16" s="235" t="s">
        <v>68</v>
      </c>
      <c r="C16" s="235"/>
      <c r="D16" s="235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5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5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5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5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5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5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5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5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5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5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5.75" hidden="1" thickBot="1" x14ac:dyDescent="0.3">
      <c r="D28" s="95"/>
    </row>
    <row r="29" spans="1:49" s="88" customFormat="1" x14ac:dyDescent="0.25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5.75" thickBot="1" x14ac:dyDescent="0.3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5">
      <c r="B32" s="110">
        <f>+ROW()</f>
        <v>32</v>
      </c>
      <c r="D32" s="37">
        <f>+GBA!A5</f>
        <v>42705</v>
      </c>
      <c r="E32" s="225">
        <f>'Salida Stata'!D2</f>
        <v>100</v>
      </c>
      <c r="F32" s="225">
        <f>'Salida Stata'!J2</f>
        <v>100</v>
      </c>
      <c r="G32" s="225">
        <f>'Salida Stata'!P2</f>
        <v>100</v>
      </c>
      <c r="H32" s="225">
        <f>'Salida Stata'!V2</f>
        <v>100</v>
      </c>
      <c r="I32" s="225">
        <f>'Salida Stata'!AB2</f>
        <v>100</v>
      </c>
      <c r="J32" s="225">
        <f>'Salida Stata'!AH2</f>
        <v>100</v>
      </c>
      <c r="K32" s="225">
        <f>'Salida Stata'!AN2</f>
        <v>100</v>
      </c>
      <c r="L32" s="19">
        <f>'Salida Stata'!AT2</f>
        <v>100</v>
      </c>
      <c r="M32" s="225">
        <f>'Salida Stata'!AZ2</f>
        <v>100</v>
      </c>
      <c r="N32" s="225">
        <f>'Salida Stata'!BF2</f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0">
        <f t="shared" ref="B33:B96" si="24">+ROW()</f>
        <v>33</v>
      </c>
      <c r="D33" s="37">
        <f>+GBA!A6</f>
        <v>42736</v>
      </c>
      <c r="E33" s="225">
        <f>'Salida Stata'!D3</f>
        <v>101.12459564208984</v>
      </c>
      <c r="F33" s="225">
        <f>'Salida Stata'!J3</f>
        <v>101.16011810302734</v>
      </c>
      <c r="G33" s="225">
        <f>'Salida Stata'!P3</f>
        <v>101.12685394287109</v>
      </c>
      <c r="H33" s="225">
        <f>'Salida Stata'!V3</f>
        <v>101.23644256591797</v>
      </c>
      <c r="I33" s="225">
        <f>'Salida Stata'!AB3</f>
        <v>101.25074768066406</v>
      </c>
      <c r="J33" s="225">
        <f>'Salida Stata'!AH3</f>
        <v>101.23166656494141</v>
      </c>
      <c r="K33" s="225">
        <f>'Salida Stata'!AN3</f>
        <v>101.30482482910156</v>
      </c>
      <c r="L33" s="19">
        <f>'Salida Stata'!AT3</f>
        <v>101.29310607910156</v>
      </c>
      <c r="M33" s="225">
        <f>'Salida Stata'!AZ3</f>
        <v>101.33720397949219</v>
      </c>
      <c r="N33" s="225">
        <f>'Salida Stata'!BF3</f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1.3130000000000086E-2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5">
      <c r="B34" s="110">
        <f t="shared" si="24"/>
        <v>34</v>
      </c>
      <c r="D34" s="37">
        <f>+GBA!A7</f>
        <v>42767</v>
      </c>
      <c r="E34" s="225">
        <f>'Salida Stata'!D4</f>
        <v>103.60102081298828</v>
      </c>
      <c r="F34" s="225">
        <f>'Salida Stata'!J4</f>
        <v>103.51781463623047</v>
      </c>
      <c r="G34" s="225">
        <f>'Salida Stata'!P4</f>
        <v>103.70975494384766</v>
      </c>
      <c r="H34" s="225">
        <f>'Salida Stata'!V4</f>
        <v>103.68557739257813</v>
      </c>
      <c r="I34" s="225">
        <f>'Salida Stata'!AB4</f>
        <v>103.71411895751953</v>
      </c>
      <c r="J34" s="225">
        <f>'Salida Stata'!AH4</f>
        <v>103.73770904541016</v>
      </c>
      <c r="K34" s="225">
        <f>'Salida Stata'!AN4</f>
        <v>103.68890380859375</v>
      </c>
      <c r="L34" s="19">
        <f>'Salida Stata'!AT4</f>
        <v>103.76062774658203</v>
      </c>
      <c r="M34" s="225">
        <f>'Salida Stata'!AZ4</f>
        <v>103.86964416503906</v>
      </c>
      <c r="N34" s="225">
        <f>'Salida Stata'!BF4</f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2.4631587259285492E-2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5">
      <c r="B35" s="110">
        <f t="shared" si="24"/>
        <v>35</v>
      </c>
      <c r="D35" s="37">
        <f>+GBA!A8</f>
        <v>42795</v>
      </c>
      <c r="E35" s="225">
        <f>'Salida Stata'!D5</f>
        <v>106.40770721435547</v>
      </c>
      <c r="F35" s="225">
        <f>'Salida Stata'!J5</f>
        <v>106.27845764160156</v>
      </c>
      <c r="G35" s="225">
        <f>'Salida Stata'!P5</f>
        <v>106.46856689453125</v>
      </c>
      <c r="H35" s="225">
        <f>'Salida Stata'!V5</f>
        <v>106.25418090820313</v>
      </c>
      <c r="I35" s="225">
        <f>'Salida Stata'!AB5</f>
        <v>106.33651733398438</v>
      </c>
      <c r="J35" s="225">
        <f>'Salida Stata'!AH5</f>
        <v>106.42908477783203</v>
      </c>
      <c r="K35" s="225">
        <f>'Salida Stata'!AN5</f>
        <v>106.19261169433594</v>
      </c>
      <c r="L35" s="19">
        <f>'Salida Stata'!AT5</f>
        <v>106.24797058105469</v>
      </c>
      <c r="M35" s="225">
        <f>'Salida Stata'!AZ5</f>
        <v>106.3277587890625</v>
      </c>
      <c r="N35" s="225">
        <f>'Salida Stata'!BF5</f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2.3641609309449585E-2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5">
      <c r="B36" s="110">
        <f t="shared" si="24"/>
        <v>36</v>
      </c>
      <c r="D36" s="37">
        <f>+GBA!A9</f>
        <v>42826</v>
      </c>
      <c r="E36" s="225">
        <f>'Salida Stata'!D6</f>
        <v>109.34986877441406</v>
      </c>
      <c r="F36" s="225">
        <f>'Salida Stata'!J6</f>
        <v>109.19170379638672</v>
      </c>
      <c r="G36" s="225">
        <f>'Salida Stata'!P6</f>
        <v>109.46977996826172</v>
      </c>
      <c r="H36" s="225">
        <f>'Salida Stata'!V6</f>
        <v>109.06005096435547</v>
      </c>
      <c r="I36" s="225">
        <f>'Salida Stata'!AB6</f>
        <v>109.24239349365234</v>
      </c>
      <c r="J36" s="225">
        <f>'Salida Stata'!AH6</f>
        <v>109.35251617431641</v>
      </c>
      <c r="K36" s="225">
        <f>'Salida Stata'!AN6</f>
        <v>108.96672821044922</v>
      </c>
      <c r="L36" s="19">
        <f>'Salida Stata'!AT6</f>
        <v>109.0172119140625</v>
      </c>
      <c r="M36" s="225">
        <f>'Salida Stata'!AZ6</f>
        <v>109.08989715576172</v>
      </c>
      <c r="N36" s="225">
        <f>'Salida Stata'!BF6</f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2.633661670557963E-2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5">
      <c r="B37" s="110">
        <f t="shared" si="24"/>
        <v>37</v>
      </c>
      <c r="D37" s="37">
        <f>+GBA!A10</f>
        <v>42856</v>
      </c>
      <c r="E37" s="225">
        <f>'Salida Stata'!D7</f>
        <v>110.68337249755859</v>
      </c>
      <c r="F37" s="225">
        <f>'Salida Stata'!J7</f>
        <v>110.50898742675781</v>
      </c>
      <c r="G37" s="225">
        <f>'Salida Stata'!P7</f>
        <v>110.82777404785156</v>
      </c>
      <c r="H37" s="225">
        <f>'Salida Stata'!V7</f>
        <v>110.4453125</v>
      </c>
      <c r="I37" s="225">
        <f>'Salida Stata'!AB7</f>
        <v>110.59139251708984</v>
      </c>
      <c r="J37" s="225">
        <f>'Salida Stata'!AH7</f>
        <v>110.73273468017578</v>
      </c>
      <c r="K37" s="225">
        <f>'Salida Stata'!AN7</f>
        <v>110.32316589355469</v>
      </c>
      <c r="L37" s="19">
        <f>'Salida Stata'!AT7</f>
        <v>110.41018676757813</v>
      </c>
      <c r="M37" s="225">
        <f>'Salida Stata'!AZ7</f>
        <v>110.52715301513672</v>
      </c>
      <c r="N37" s="225">
        <f>'Salida Stata'!BF7</f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1.2831315966341794E-2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5">
      <c r="B38" s="110">
        <f t="shared" si="24"/>
        <v>38</v>
      </c>
      <c r="D38" s="37">
        <f>+GBA!A11</f>
        <v>42887</v>
      </c>
      <c r="E38" s="225">
        <f>'Salida Stata'!D8</f>
        <v>112.19669342041016</v>
      </c>
      <c r="F38" s="225">
        <f>'Salida Stata'!J8</f>
        <v>112.020263671875</v>
      </c>
      <c r="G38" s="225">
        <f>'Salida Stata'!P8</f>
        <v>112.35944366455078</v>
      </c>
      <c r="H38" s="225">
        <f>'Salida Stata'!V8</f>
        <v>111.90981292724609</v>
      </c>
      <c r="I38" s="225">
        <f>'Salida Stata'!AB8</f>
        <v>112.1317138671875</v>
      </c>
      <c r="J38" s="225">
        <f>'Salida Stata'!AH8</f>
        <v>112.24730682373047</v>
      </c>
      <c r="K38" s="225">
        <f>'Salida Stata'!AN8</f>
        <v>111.80905914306641</v>
      </c>
      <c r="L38" s="19">
        <f>'Salida Stata'!AT8</f>
        <v>111.91740417480469</v>
      </c>
      <c r="M38" s="225">
        <f>'Salida Stata'!AZ8</f>
        <v>112.06205749511719</v>
      </c>
      <c r="N38" s="225">
        <f>'Salida Stata'!BF8</f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1.3883670844019536E-2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5">
      <c r="B39" s="110">
        <f t="shared" si="24"/>
        <v>39</v>
      </c>
      <c r="D39" s="37">
        <f>+GBA!A12</f>
        <v>42917</v>
      </c>
      <c r="E39" s="225">
        <f>'Salida Stata'!D9</f>
        <v>113.85530090332031</v>
      </c>
      <c r="F39" s="225">
        <f>'Salida Stata'!J9</f>
        <v>113.71345520019531</v>
      </c>
      <c r="G39" s="225">
        <f>'Salida Stata'!P9</f>
        <v>114.08363342285156</v>
      </c>
      <c r="H39" s="225">
        <f>'Salida Stata'!V9</f>
        <v>113.71173095703125</v>
      </c>
      <c r="I39" s="225">
        <f>'Salida Stata'!AB9</f>
        <v>113.91668701171875</v>
      </c>
      <c r="J39" s="225">
        <f>'Salida Stata'!AH9</f>
        <v>114.00608825683594</v>
      </c>
      <c r="K39" s="225">
        <f>'Salida Stata'!AN9</f>
        <v>113.63480377197266</v>
      </c>
      <c r="L39" s="19">
        <f>'Salida Stata'!AT9</f>
        <v>113.81767272949219</v>
      </c>
      <c r="M39" s="225">
        <f>'Salida Stata'!AZ9</f>
        <v>114.05481719970703</v>
      </c>
      <c r="N39" s="225">
        <f>'Salida Stata'!BF9</f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1.7193732181012722E-2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5">
      <c r="B40" s="110">
        <f t="shared" si="24"/>
        <v>40</v>
      </c>
      <c r="D40" s="37">
        <f>+GBA!A13</f>
        <v>42948</v>
      </c>
      <c r="E40" s="225">
        <f>'Salida Stata'!D10</f>
        <v>115.66705322265625</v>
      </c>
      <c r="F40" s="225">
        <f>'Salida Stata'!J10</f>
        <v>115.46144104003906</v>
      </c>
      <c r="G40" s="225">
        <f>'Salida Stata'!P10</f>
        <v>115.86652374267578</v>
      </c>
      <c r="H40" s="225">
        <f>'Salida Stata'!V10</f>
        <v>115.39973449707031</v>
      </c>
      <c r="I40" s="225">
        <f>'Salida Stata'!AB10</f>
        <v>115.66269683837891</v>
      </c>
      <c r="J40" s="225">
        <f>'Salida Stata'!AH10</f>
        <v>115.72909545898438</v>
      </c>
      <c r="K40" s="225">
        <f>'Salida Stata'!AN10</f>
        <v>115.29743194580078</v>
      </c>
      <c r="L40" s="19">
        <f>'Salida Stata'!AT10</f>
        <v>115.52447509765625</v>
      </c>
      <c r="M40" s="225">
        <f>'Salida Stata'!AZ10</f>
        <v>115.77906036376953</v>
      </c>
      <c r="N40" s="225">
        <f>'Salida Stata'!BF10</f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1.4775293868762196E-2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5">
      <c r="B41" s="110">
        <f t="shared" si="24"/>
        <v>41</v>
      </c>
      <c r="D41" s="37">
        <f>+GBA!A14</f>
        <v>42979</v>
      </c>
      <c r="E41" s="225">
        <f>'Salida Stata'!D11</f>
        <v>118.06793975830078</v>
      </c>
      <c r="F41" s="225">
        <f>'Salida Stata'!J11</f>
        <v>117.89884948730469</v>
      </c>
      <c r="G41" s="225">
        <f>'Salida Stata'!P11</f>
        <v>118.32405853271484</v>
      </c>
      <c r="H41" s="225">
        <f>'Salida Stata'!V11</f>
        <v>117.70926666259766</v>
      </c>
      <c r="I41" s="225">
        <f>'Salida Stata'!AB11</f>
        <v>118.04338073730469</v>
      </c>
      <c r="J41" s="225">
        <f>'Salida Stata'!AH11</f>
        <v>118.18650817871094</v>
      </c>
      <c r="K41" s="225">
        <f>'Salida Stata'!AN11</f>
        <v>117.69049072265625</v>
      </c>
      <c r="L41" s="19">
        <f>'Salida Stata'!AT11</f>
        <v>117.93540191650391</v>
      </c>
      <c r="M41" s="225">
        <f>'Salida Stata'!AZ11</f>
        <v>118.17406463623047</v>
      </c>
      <c r="N41" s="225">
        <f>'Salida Stata'!BF11</f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2.0436303178720916E-2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5">
      <c r="B42" s="110">
        <f t="shared" si="24"/>
        <v>42</v>
      </c>
      <c r="D42" s="37">
        <f>+GBA!A15</f>
        <v>43009</v>
      </c>
      <c r="E42" s="225">
        <f>'Salida Stata'!D12</f>
        <v>119.72279357910156</v>
      </c>
      <c r="F42" s="225">
        <f>'Salida Stata'!J12</f>
        <v>119.56389617919922</v>
      </c>
      <c r="G42" s="225">
        <f>'Salida Stata'!P12</f>
        <v>119.94839477539063</v>
      </c>
      <c r="H42" s="225">
        <f>'Salida Stata'!V12</f>
        <v>119.36521911621094</v>
      </c>
      <c r="I42" s="225">
        <f>'Salida Stata'!AB12</f>
        <v>119.66933441162109</v>
      </c>
      <c r="J42" s="225">
        <f>'Salida Stata'!AH12</f>
        <v>119.78549957275391</v>
      </c>
      <c r="K42" s="225">
        <f>'Salida Stata'!AN12</f>
        <v>119.24723815917969</v>
      </c>
      <c r="L42" s="19">
        <f>'Salida Stata'!AT12</f>
        <v>119.44940948486328</v>
      </c>
      <c r="M42" s="225">
        <f>'Salida Stata'!AZ12</f>
        <v>119.67909240722656</v>
      </c>
      <c r="N42" s="225">
        <f>'Salida Stata'!BF12</f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1.2994466183362086E-2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5">
      <c r="B43" s="110">
        <f t="shared" si="24"/>
        <v>43</v>
      </c>
      <c r="D43" s="37">
        <f>+GBA!A16</f>
        <v>43040</v>
      </c>
      <c r="E43" s="225">
        <f>'Salida Stata'!D13</f>
        <v>121.05091857910156</v>
      </c>
      <c r="F43" s="225">
        <f>'Salida Stata'!J13</f>
        <v>120.87618255615234</v>
      </c>
      <c r="G43" s="225">
        <f>'Salida Stata'!P13</f>
        <v>121.27030944824219</v>
      </c>
      <c r="H43" s="225">
        <f>'Salida Stata'!V13</f>
        <v>120.74928283691406</v>
      </c>
      <c r="I43" s="225">
        <f>'Salida Stata'!AB13</f>
        <v>121.02093505859375</v>
      </c>
      <c r="J43" s="225">
        <f>'Salida Stata'!AH13</f>
        <v>121.13140106201172</v>
      </c>
      <c r="K43" s="225">
        <f>'Salida Stata'!AN13</f>
        <v>120.66445159912109</v>
      </c>
      <c r="L43" s="19">
        <f>'Salida Stata'!AT13</f>
        <v>120.85645294189453</v>
      </c>
      <c r="M43" s="225">
        <f>'Salida Stata'!AZ13</f>
        <v>121.05528259277344</v>
      </c>
      <c r="N43" s="225">
        <f>'Salida Stata'!BF13</f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1.1678807683778381E-2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5">
      <c r="B44" s="110">
        <f t="shared" si="24"/>
        <v>44</v>
      </c>
      <c r="D44" s="37">
        <f>+GBA!A17</f>
        <v>43070</v>
      </c>
      <c r="E44" s="225">
        <f>'Salida Stata'!D14</f>
        <v>124.92650604248047</v>
      </c>
      <c r="F44" s="225">
        <f>'Salida Stata'!J14</f>
        <v>124.38441467285156</v>
      </c>
      <c r="G44" s="225">
        <f>'Salida Stata'!P14</f>
        <v>125.44364166259766</v>
      </c>
      <c r="H44" s="225">
        <f>'Salida Stata'!V14</f>
        <v>124.44944000244141</v>
      </c>
      <c r="I44" s="225">
        <f>'Salida Stata'!AB14</f>
        <v>124.97467041015625</v>
      </c>
      <c r="J44" s="225">
        <f>'Salida Stata'!AH14</f>
        <v>125.04933166503906</v>
      </c>
      <c r="K44" s="225">
        <f>'Salida Stata'!AN14</f>
        <v>124.44232940673828</v>
      </c>
      <c r="L44" s="19">
        <f>'Salida Stata'!AT14</f>
        <v>124.88144683837891</v>
      </c>
      <c r="M44" s="225">
        <f>'Salida Stata'!AZ14</f>
        <v>125.13992309570313</v>
      </c>
      <c r="N44" s="225">
        <f>'Salida Stata'!BF14</f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3.4287033031388692E-2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0.25039199999999995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5">
      <c r="B45" s="110">
        <f t="shared" si="24"/>
        <v>45</v>
      </c>
      <c r="D45" s="37">
        <f>+GBA!A18</f>
        <v>43101</v>
      </c>
      <c r="E45" s="225">
        <f>'Salida Stata'!D15</f>
        <v>126.87031555175781</v>
      </c>
      <c r="F45" s="225">
        <f>'Salida Stata'!J15</f>
        <v>126.4305419921875</v>
      </c>
      <c r="G45" s="225">
        <f>'Salida Stata'!P15</f>
        <v>127.28089904785156</v>
      </c>
      <c r="H45" s="225">
        <f>'Salida Stata'!V15</f>
        <v>126.47153472900391</v>
      </c>
      <c r="I45" s="225">
        <f>'Salida Stata'!AB15</f>
        <v>126.96121978759766</v>
      </c>
      <c r="J45" s="225">
        <f>'Salida Stata'!AH15</f>
        <v>126.97274780273438</v>
      </c>
      <c r="K45" s="225">
        <f>'Salida Stata'!AN15</f>
        <v>126.47127532958984</v>
      </c>
      <c r="L45" s="19">
        <f>'Salida Stata'!AT15</f>
        <v>126.84585571289063</v>
      </c>
      <c r="M45" s="225">
        <f>'Salida Stata'!AZ15</f>
        <v>127.13788604736328</v>
      </c>
      <c r="N45" s="225">
        <f>'Salida Stata'!BF15</f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1.5799045419356617E-2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0.25368610148746962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5">
      <c r="B46" s="110">
        <f t="shared" si="24"/>
        <v>46</v>
      </c>
      <c r="D46" s="37">
        <f>+GBA!A19</f>
        <v>43132</v>
      </c>
      <c r="E46" s="225">
        <f>'Salida Stata'!D16</f>
        <v>130.13102722167969</v>
      </c>
      <c r="F46" s="225">
        <f>'Salida Stata'!J16</f>
        <v>129.57264709472656</v>
      </c>
      <c r="G46" s="225">
        <f>'Salida Stata'!P16</f>
        <v>130.58271789550781</v>
      </c>
      <c r="H46" s="225">
        <f>'Salida Stata'!V16</f>
        <v>129.7266845703125</v>
      </c>
      <c r="I46" s="225">
        <f>'Salida Stata'!AB16</f>
        <v>130.24632263183594</v>
      </c>
      <c r="J46" s="225">
        <f>'Salida Stata'!AH16</f>
        <v>130.2322998046875</v>
      </c>
      <c r="K46" s="225">
        <f>'Salida Stata'!AN16</f>
        <v>129.73056030273438</v>
      </c>
      <c r="L46" s="19">
        <f>'Salida Stata'!AT16</f>
        <v>130.11009216308594</v>
      </c>
      <c r="M46" s="225">
        <f>'Salida Stata'!AZ16</f>
        <v>130.37641906738281</v>
      </c>
      <c r="N46" s="225">
        <f>'Salida Stata'!BF16</f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2.5797014046405664E-2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0.25511205729781294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5">
      <c r="B47" s="110">
        <f t="shared" si="24"/>
        <v>47</v>
      </c>
      <c r="D47" s="37">
        <f>+GBA!A20</f>
        <v>43160</v>
      </c>
      <c r="E47" s="225">
        <f>'Salida Stata'!D17</f>
        <v>133.27418518066406</v>
      </c>
      <c r="F47" s="225">
        <f>'Salida Stata'!J17</f>
        <v>132.63948059082031</v>
      </c>
      <c r="G47" s="225">
        <f>'Salida Stata'!P17</f>
        <v>133.88328552246094</v>
      </c>
      <c r="H47" s="225">
        <f>'Salida Stata'!V17</f>
        <v>132.93663024902344</v>
      </c>
      <c r="I47" s="225">
        <f>'Salida Stata'!AB17</f>
        <v>133.38777160644531</v>
      </c>
      <c r="J47" s="225">
        <f>'Salida Stata'!AH17</f>
        <v>133.77729797363281</v>
      </c>
      <c r="K47" s="225">
        <f>'Salida Stata'!AN17</f>
        <v>132.95550537109375</v>
      </c>
      <c r="L47" s="19">
        <f>'Salida Stata'!AT17</f>
        <v>133.39265441894531</v>
      </c>
      <c r="M47" s="225">
        <f>'Salida Stata'!AZ17</f>
        <v>133.75486755371094</v>
      </c>
      <c r="N47" s="225">
        <f>'Salida Stata'!BF17</f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2.464861429734766E-2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0.25634677078598611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5">
      <c r="B48" s="110">
        <f t="shared" si="24"/>
        <v>48</v>
      </c>
      <c r="D48" s="37">
        <f>+GBA!A21</f>
        <v>43191</v>
      </c>
      <c r="E48" s="225">
        <f>'Salida Stata'!D18</f>
        <v>136.40316772460938</v>
      </c>
      <c r="F48" s="225">
        <f>'Salida Stata'!J18</f>
        <v>135.66410827636719</v>
      </c>
      <c r="G48" s="225">
        <f>'Salida Stata'!P18</f>
        <v>137.16873168945313</v>
      </c>
      <c r="H48" s="225">
        <f>'Salida Stata'!V18</f>
        <v>136.15379333496094</v>
      </c>
      <c r="I48" s="225">
        <f>'Salida Stata'!AB18</f>
        <v>136.61680603027344</v>
      </c>
      <c r="J48" s="225">
        <f>'Salida Stata'!AH18</f>
        <v>137.01123046875</v>
      </c>
      <c r="K48" s="225">
        <f>'Salida Stata'!AN18</f>
        <v>136.31135559082031</v>
      </c>
      <c r="L48" s="19">
        <f>'Salida Stata'!AT18</f>
        <v>136.77867126464844</v>
      </c>
      <c r="M48" s="225">
        <f>'Salida Stata'!AZ18</f>
        <v>137.08283996582031</v>
      </c>
      <c r="N48" s="225">
        <f>'Salida Stata'!BF18</f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2.5731295523389708E-2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0.25560579233880376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5">
      <c r="B49" s="110">
        <f t="shared" si="24"/>
        <v>49</v>
      </c>
      <c r="D49" s="37">
        <f>+GBA!A22</f>
        <v>43221</v>
      </c>
      <c r="E49" s="225">
        <f>'Salida Stata'!D19</f>
        <v>139.36952209472656</v>
      </c>
      <c r="F49" s="225">
        <f>'Salida Stata'!J19</f>
        <v>138.685546875</v>
      </c>
      <c r="G49" s="225">
        <f>'Salida Stata'!P19</f>
        <v>139.94557189941406</v>
      </c>
      <c r="H49" s="225">
        <f>'Salida Stata'!V19</f>
        <v>138.97720336914063</v>
      </c>
      <c r="I49" s="225">
        <f>'Salida Stata'!AB19</f>
        <v>139.46382141113281</v>
      </c>
      <c r="J49" s="225">
        <f>'Salida Stata'!AH19</f>
        <v>139.75895690917969</v>
      </c>
      <c r="K49" s="225">
        <f>'Salida Stata'!AN19</f>
        <v>139.07391357421875</v>
      </c>
      <c r="L49" s="19">
        <f>'Salida Stata'!AT19</f>
        <v>139.45584106445313</v>
      </c>
      <c r="M49" s="225">
        <f>'Salida Stata'!AZ19</f>
        <v>139.69293212890625</v>
      </c>
      <c r="N49" s="225">
        <f>'Salida Stata'!BF19</f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1.9293402853846509E-2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0.2636168338603686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5">
      <c r="B50" s="110">
        <f t="shared" si="24"/>
        <v>50</v>
      </c>
      <c r="D50" s="37">
        <f>+GBA!A23</f>
        <v>43252</v>
      </c>
      <c r="E50" s="225">
        <f>'Salida Stata'!D20</f>
        <v>144.89448547363281</v>
      </c>
      <c r="F50" s="225">
        <f>'Salida Stata'!J20</f>
        <v>144.16958618164063</v>
      </c>
      <c r="G50" s="225">
        <f>'Salida Stata'!P20</f>
        <v>145.377197265625</v>
      </c>
      <c r="H50" s="225">
        <f>'Salida Stata'!V20</f>
        <v>144.38809204101563</v>
      </c>
      <c r="I50" s="225">
        <f>'Salida Stata'!AB20</f>
        <v>144.91798400878906</v>
      </c>
      <c r="J50" s="225">
        <f>'Salida Stata'!AH20</f>
        <v>145.13526916503906</v>
      </c>
      <c r="K50" s="225">
        <f>'Salida Stata'!AN20</f>
        <v>144.59646606445313</v>
      </c>
      <c r="L50" s="19">
        <f>'Salida Stata'!AT20</f>
        <v>144.97262573242188</v>
      </c>
      <c r="M50" s="225">
        <f>'Salida Stata'!AZ20</f>
        <v>145.12774658203125</v>
      </c>
      <c r="N50" s="225">
        <f>'Salida Stata'!BF20</f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3.9247743229688936E-2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0.29522841787483833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5">
      <c r="B51" s="110">
        <f t="shared" si="24"/>
        <v>51</v>
      </c>
      <c r="D51" s="37">
        <f>+GBA!A24</f>
        <v>43282</v>
      </c>
      <c r="E51" s="225">
        <f>'Salida Stata'!D21</f>
        <v>148.96372985839844</v>
      </c>
      <c r="F51" s="225">
        <f>'Salida Stata'!J21</f>
        <v>148.31951904296875</v>
      </c>
      <c r="G51" s="225">
        <f>'Salida Stata'!P21</f>
        <v>149.30075073242188</v>
      </c>
      <c r="H51" s="225">
        <f>'Salida Stata'!V21</f>
        <v>148.54576110839844</v>
      </c>
      <c r="I51" s="225">
        <f>'Salida Stata'!AB21</f>
        <v>148.95637512207031</v>
      </c>
      <c r="J51" s="225">
        <f>'Salida Stata'!AH21</f>
        <v>149.16056823730469</v>
      </c>
      <c r="K51" s="225">
        <f>'Salida Stata'!AN21</f>
        <v>148.72833251953125</v>
      </c>
      <c r="L51" s="19">
        <f>'Salida Stata'!AT21</f>
        <v>149.0198974609375</v>
      </c>
      <c r="M51" s="225">
        <f>'Salida Stata'!AZ21</f>
        <v>149.20809936523438</v>
      </c>
      <c r="N51" s="225">
        <f>'Salida Stata'!BF21</f>
        <v>148.83474731445313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2.7986008374569549E-2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0.30897060127335085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148.83474731445313</v>
      </c>
      <c r="AV51" s="52">
        <f t="shared" si="40"/>
        <v>1.2898254394531072E-3</v>
      </c>
    </row>
    <row r="52" spans="2:48" x14ac:dyDescent="0.25">
      <c r="B52" s="110">
        <f t="shared" si="24"/>
        <v>52</v>
      </c>
      <c r="D52" s="37">
        <f>+GBA!A25</f>
        <v>43313</v>
      </c>
      <c r="E52" s="225">
        <f>'Salida Stata'!D22</f>
        <v>155.05561828613281</v>
      </c>
      <c r="F52" s="225">
        <f>'Salida Stata'!J22</f>
        <v>154.17085266113281</v>
      </c>
      <c r="G52" s="225">
        <f>'Salida Stata'!P22</f>
        <v>155.54891967773438</v>
      </c>
      <c r="H52" s="225">
        <f>'Salida Stata'!V22</f>
        <v>154.437255859375</v>
      </c>
      <c r="I52" s="225">
        <f>'Salida Stata'!AB22</f>
        <v>155.14068603515625</v>
      </c>
      <c r="J52" s="225">
        <f>'Salida Stata'!AH22</f>
        <v>155.27604675292969</v>
      </c>
      <c r="K52" s="225">
        <f>'Salida Stata'!AN22</f>
        <v>154.68864440917969</v>
      </c>
      <c r="L52" s="19">
        <f>'Salida Stata'!AT22</f>
        <v>155.07110595703125</v>
      </c>
      <c r="M52" s="225">
        <f>'Salida Stata'!AZ22</f>
        <v>155.27708435058594</v>
      </c>
      <c r="N52" s="225">
        <f>'Salida Stata'!BF22</f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4.0618222640087298E-2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0.34230569941463518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5">
      <c r="B53" s="110">
        <f t="shared" si="24"/>
        <v>53</v>
      </c>
      <c r="D53" s="37">
        <f>+GBA!A26</f>
        <v>43344</v>
      </c>
      <c r="E53" s="225">
        <f>'Salida Stata'!D23</f>
        <v>165.45790100097656</v>
      </c>
      <c r="F53" s="225">
        <f>'Salida Stata'!J23</f>
        <v>164.74185180664063</v>
      </c>
      <c r="G53" s="225">
        <f>'Salida Stata'!P23</f>
        <v>165.70474243164063</v>
      </c>
      <c r="H53" s="225">
        <f>'Salida Stata'!V23</f>
        <v>164.95716857910156</v>
      </c>
      <c r="I53" s="225">
        <f>'Salida Stata'!AB23</f>
        <v>165.46052551269531</v>
      </c>
      <c r="J53" s="225">
        <f>'Salida Stata'!AH23</f>
        <v>165.50386047363281</v>
      </c>
      <c r="K53" s="225">
        <f>'Salida Stata'!AN23</f>
        <v>165.28518676757813</v>
      </c>
      <c r="L53" s="19">
        <f>'Salida Stata'!AT23</f>
        <v>165.4248046875</v>
      </c>
      <c r="M53" s="225">
        <f>'Salida Stata'!AZ23</f>
        <v>165.39059448242188</v>
      </c>
      <c r="N53" s="225">
        <f>'Salida Stata'!BF23</f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6.6477331678424401E-2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0.4028691415124408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5">
      <c r="B54" s="110">
        <f t="shared" si="24"/>
        <v>54</v>
      </c>
      <c r="D54" s="37">
        <f>+GBA!A27</f>
        <v>43374</v>
      </c>
      <c r="E54" s="225">
        <f>'Salida Stata'!D24</f>
        <v>174.24784851074219</v>
      </c>
      <c r="F54" s="225">
        <f>'Salida Stata'!J24</f>
        <v>173.34039306640625</v>
      </c>
      <c r="G54" s="225">
        <f>'Salida Stata'!P24</f>
        <v>174.3504638671875</v>
      </c>
      <c r="H54" s="225">
        <f>'Salida Stata'!V24</f>
        <v>173.35832214355469</v>
      </c>
      <c r="I54" s="225">
        <f>'Salida Stata'!AB24</f>
        <v>173.94129943847656</v>
      </c>
      <c r="J54" s="225">
        <f>'Salida Stata'!AH24</f>
        <v>173.90933227539063</v>
      </c>
      <c r="K54" s="225">
        <f>'Salida Stata'!AN24</f>
        <v>173.72990417480469</v>
      </c>
      <c r="L54" s="19">
        <f>'Salida Stata'!AT24</f>
        <v>173.86520385742188</v>
      </c>
      <c r="M54" s="225">
        <f>'Salida Stata'!AZ24</f>
        <v>173.6798095703125</v>
      </c>
      <c r="N54" s="225">
        <f>'Salida Stata'!BF24</f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5.0544352146319138E-2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0.45487098164412076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5">
      <c r="B55" s="110">
        <f t="shared" si="24"/>
        <v>55</v>
      </c>
      <c r="D55" s="37">
        <f>+GBA!A28</f>
        <v>43405</v>
      </c>
      <c r="E55" s="225">
        <f>'Salida Stata'!D25</f>
        <v>179.24754333496094</v>
      </c>
      <c r="F55" s="225">
        <f>'Salida Stata'!J25</f>
        <v>178.45118713378906</v>
      </c>
      <c r="G55" s="225">
        <f>'Salida Stata'!P25</f>
        <v>179.30496215820313</v>
      </c>
      <c r="H55" s="225">
        <f>'Salida Stata'!V25</f>
        <v>178.47135925292969</v>
      </c>
      <c r="I55" s="225">
        <f>'Salida Stata'!AB25</f>
        <v>178.9825439453125</v>
      </c>
      <c r="J55" s="225">
        <f>'Salida Stata'!AH25</f>
        <v>178.86430358886719</v>
      </c>
      <c r="K55" s="225">
        <f>'Salida Stata'!AN25</f>
        <v>178.78846740722656</v>
      </c>
      <c r="L55" s="19">
        <f>'Salida Stata'!AT25</f>
        <v>178.87008666992188</v>
      </c>
      <c r="M55" s="225">
        <f>'Salida Stata'!AZ25</f>
        <v>178.69842529296875</v>
      </c>
      <c r="N55" s="225">
        <f>'Salida Stata'!BF25</f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2.8886732556862249E-2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0.4796172848799074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5">
      <c r="B56" s="110">
        <f t="shared" si="24"/>
        <v>56</v>
      </c>
      <c r="D56" s="37">
        <f>+GBA!A29</f>
        <v>43435</v>
      </c>
      <c r="E56" s="225">
        <f>'Salida Stata'!D26</f>
        <v>183.77705383300781</v>
      </c>
      <c r="F56" s="225">
        <f>'Salida Stata'!J26</f>
        <v>182.91740417480469</v>
      </c>
      <c r="G56" s="225">
        <f>'Salida Stata'!P26</f>
        <v>184.11337280273438</v>
      </c>
      <c r="H56" s="225">
        <f>'Salida Stata'!V26</f>
        <v>183.11373901367188</v>
      </c>
      <c r="I56" s="225">
        <f>'Salida Stata'!AB26</f>
        <v>183.82524108886719</v>
      </c>
      <c r="J56" s="225">
        <f>'Salida Stata'!AH26</f>
        <v>183.6851806640625</v>
      </c>
      <c r="K56" s="225">
        <f>'Salida Stata'!AN26</f>
        <v>183.7442626953125</v>
      </c>
      <c r="L56" s="19">
        <f>'Salida Stata'!AT26</f>
        <v>184.00563049316406</v>
      </c>
      <c r="M56" s="225">
        <f>'Salida Stata'!AZ26</f>
        <v>183.88209533691406</v>
      </c>
      <c r="N56" s="225">
        <f>'Salida Stata'!BF26</f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2.829374374570226E-2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0.47104348076443237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5">
      <c r="B57" s="110">
        <f t="shared" si="24"/>
        <v>57</v>
      </c>
      <c r="D57" s="37">
        <f>+GBA!A30</f>
        <v>43466</v>
      </c>
      <c r="E57" s="225">
        <f>'Salida Stata'!D27</f>
        <v>189.17779541015625</v>
      </c>
      <c r="F57" s="225">
        <f>'Salida Stata'!J27</f>
        <v>188.34226989746094</v>
      </c>
      <c r="G57" s="225">
        <f>'Salida Stata'!P27</f>
        <v>189.35980224609375</v>
      </c>
      <c r="H57" s="225">
        <f>'Salida Stata'!V27</f>
        <v>188.51882934570313</v>
      </c>
      <c r="I57" s="225">
        <f>'Salida Stata'!AB27</f>
        <v>189.20263671875</v>
      </c>
      <c r="J57" s="225">
        <f>'Salida Stata'!AH27</f>
        <v>188.92718505859375</v>
      </c>
      <c r="K57" s="225">
        <f>'Salida Stata'!AN27</f>
        <v>189.01713562011719</v>
      </c>
      <c r="L57" s="19">
        <f>'Salida Stata'!AT27</f>
        <v>189.13534545898438</v>
      </c>
      <c r="M57" s="225">
        <f>'Salida Stata'!AZ27</f>
        <v>189.00462341308594</v>
      </c>
      <c r="N57" s="225">
        <f>'Salida Stata'!BF27</f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2.8191549222265744E-2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0.48898985707953502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5">
      <c r="B58" s="110">
        <f t="shared" si="24"/>
        <v>58</v>
      </c>
      <c r="D58" s="37">
        <f>+GBA!A31</f>
        <v>43497</v>
      </c>
      <c r="E58" s="225">
        <f>'Salida Stata'!D28</f>
        <v>197.15187072753906</v>
      </c>
      <c r="F58" s="225">
        <f>'Salida Stata'!J28</f>
        <v>196.06234741210938</v>
      </c>
      <c r="G58" s="225">
        <f>'Salida Stata'!P28</f>
        <v>197.09463500976563</v>
      </c>
      <c r="H58" s="225">
        <f>'Salida Stata'!V28</f>
        <v>195.83181762695313</v>
      </c>
      <c r="I58" s="225">
        <f>'Salida Stata'!AB28</f>
        <v>196.77699279785156</v>
      </c>
      <c r="J58" s="225">
        <f>'Salida Stata'!AH28</f>
        <v>196.33364868164063</v>
      </c>
      <c r="K58" s="225">
        <f>'Salida Stata'!AN28</f>
        <v>196.17472839355469</v>
      </c>
      <c r="L58" s="19">
        <f>'Salida Stata'!AT28</f>
        <v>196.33334350585938</v>
      </c>
      <c r="M58" s="225">
        <f>'Salida Stata'!AZ28</f>
        <v>196.16645812988281</v>
      </c>
      <c r="N58" s="225">
        <f>'Salida Stata'!BF28</f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3.8261221761852982E-2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0.50708220733080411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5">
      <c r="B59" s="110">
        <f t="shared" si="24"/>
        <v>59</v>
      </c>
      <c r="D59" s="37">
        <f>+GBA!A32</f>
        <v>43525</v>
      </c>
      <c r="E59" s="225">
        <f>'Salida Stata'!D29</f>
        <v>207.17874145507813</v>
      </c>
      <c r="F59" s="225">
        <f>'Salida Stata'!J29</f>
        <v>205.82757568359375</v>
      </c>
      <c r="G59" s="225">
        <f>'Salida Stata'!P29</f>
        <v>207.07220458984375</v>
      </c>
      <c r="H59" s="225">
        <f>'Salida Stata'!V29</f>
        <v>205.55734252929688</v>
      </c>
      <c r="I59" s="225">
        <f>'Salida Stata'!AB29</f>
        <v>206.4134521484375</v>
      </c>
      <c r="J59" s="225">
        <f>'Salida Stata'!AH29</f>
        <v>206.4599609375</v>
      </c>
      <c r="K59" s="225">
        <f>'Salida Stata'!AN29</f>
        <v>205.71720886230469</v>
      </c>
      <c r="L59" s="19">
        <f>'Salida Stata'!AT29</f>
        <v>205.85232543945313</v>
      </c>
      <c r="M59" s="225">
        <f>'Salida Stata'!AZ29</f>
        <v>205.68914794921875</v>
      </c>
      <c r="N59" s="225">
        <f>'Salida Stata'!BF29</f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4.7913090109630296E-2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0.5413002573728789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207.17874145507813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5">
      <c r="B60" s="110">
        <f t="shared" si="24"/>
        <v>60</v>
      </c>
      <c r="D60" s="37">
        <f>+GBA!A33</f>
        <v>43556</v>
      </c>
      <c r="E60" s="225">
        <f>'Salida Stata'!D30</f>
        <v>213.4486083984375</v>
      </c>
      <c r="F60" s="225">
        <f>'Salida Stata'!J30</f>
        <v>212.07069396972656</v>
      </c>
      <c r="G60" s="225">
        <f>'Salida Stata'!P30</f>
        <v>213.47010803222656</v>
      </c>
      <c r="H60" s="225">
        <f>'Salida Stata'!V30</f>
        <v>211.96745300292969</v>
      </c>
      <c r="I60" s="225">
        <f>'Salida Stata'!AB30</f>
        <v>212.91488647460938</v>
      </c>
      <c r="J60" s="225">
        <f>'Salida Stata'!AH30</f>
        <v>212.91761779785156</v>
      </c>
      <c r="K60" s="225">
        <f>'Salida Stata'!AN30</f>
        <v>212.36306762695313</v>
      </c>
      <c r="L60" s="19">
        <f>'Salida Stata'!AT30</f>
        <v>212.54586791992188</v>
      </c>
      <c r="M60" s="225">
        <f>'Salida Stata'!AZ30</f>
        <v>212.3035888671875</v>
      </c>
      <c r="N60" s="225">
        <f>'Salida Stata'!BF30</f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3.2458901509905047E-2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0.55140939695336599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5">
      <c r="B61" s="110">
        <f t="shared" si="24"/>
        <v>61</v>
      </c>
      <c r="D61" s="37">
        <f>+GBA!A34</f>
        <v>43586</v>
      </c>
      <c r="E61" s="225">
        <f>'Salida Stata'!D31</f>
        <v>219.59098815917969</v>
      </c>
      <c r="F61" s="225">
        <f>'Salida Stata'!J31</f>
        <v>218.15298461914063</v>
      </c>
      <c r="G61" s="225">
        <f>'Salida Stata'!P31</f>
        <v>219.7889404296875</v>
      </c>
      <c r="H61" s="225">
        <f>'Salida Stata'!V31</f>
        <v>218.10699462890625</v>
      </c>
      <c r="I61" s="225">
        <f>'Salida Stata'!AB31</f>
        <v>219.15592956542969</v>
      </c>
      <c r="J61" s="225">
        <f>'Salida Stata'!AH31</f>
        <v>219.26695251464844</v>
      </c>
      <c r="K61" s="225">
        <f>'Salida Stata'!AN31</f>
        <v>218.71551513671875</v>
      </c>
      <c r="L61" s="19">
        <f>'Salida Stata'!AT31</f>
        <v>219.09686279296875</v>
      </c>
      <c r="M61" s="225">
        <f>'Salida Stata'!AZ31</f>
        <v>218.91757202148438</v>
      </c>
      <c r="N61" s="225">
        <f>'Salida Stata'!BF31</f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3.0277683505854913E-2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0.5681279552944547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5">
      <c r="B62" s="110">
        <f t="shared" si="24"/>
        <v>62</v>
      </c>
      <c r="D62" s="37">
        <f>+GBA!A35</f>
        <v>43617</v>
      </c>
      <c r="E62" s="225">
        <f>'Salida Stata'!D32</f>
        <v>225.38778686523438</v>
      </c>
      <c r="F62" s="225">
        <f>'Salida Stata'!J32</f>
        <v>223.93804931640625</v>
      </c>
      <c r="G62" s="225">
        <f>'Salida Stata'!P32</f>
        <v>225.62138366699219</v>
      </c>
      <c r="H62" s="225">
        <f>'Salida Stata'!V32</f>
        <v>223.87590026855469</v>
      </c>
      <c r="I62" s="225">
        <f>'Salida Stata'!AB32</f>
        <v>225.01220703125</v>
      </c>
      <c r="J62" s="225">
        <f>'Salida Stata'!AH32</f>
        <v>225.0618896484375</v>
      </c>
      <c r="K62" s="225">
        <f>'Salida Stata'!AN32</f>
        <v>224.42448425292969</v>
      </c>
      <c r="L62" s="19">
        <f>'Salida Stata'!AT32</f>
        <v>224.79495239257813</v>
      </c>
      <c r="M62" s="225">
        <f>'Salida Stata'!AZ32</f>
        <v>224.63597106933594</v>
      </c>
      <c r="N62" s="225">
        <f>'Salida Stata'!BF32</f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2.6184294266291985E-2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0.54841642871619811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5">
      <c r="B63" s="110">
        <f t="shared" si="24"/>
        <v>63</v>
      </c>
      <c r="D63" s="37">
        <f>+GBA!A36</f>
        <v>43647</v>
      </c>
      <c r="E63" s="225">
        <f>'Salida Stata'!D33</f>
        <v>230.154541015625</v>
      </c>
      <c r="F63" s="225">
        <f>'Salida Stata'!J33</f>
        <v>228.69654846191406</v>
      </c>
      <c r="G63" s="225">
        <f>'Salida Stata'!P33</f>
        <v>230.4039306640625</v>
      </c>
      <c r="H63" s="225">
        <f>'Salida Stata'!V33</f>
        <v>228.42741394042969</v>
      </c>
      <c r="I63" s="225">
        <f>'Salida Stata'!AB33</f>
        <v>229.82369995117188</v>
      </c>
      <c r="J63" s="225">
        <f>'Salida Stata'!AH33</f>
        <v>229.82496643066406</v>
      </c>
      <c r="K63" s="225">
        <f>'Salida Stata'!AN33</f>
        <v>229.09272766113281</v>
      </c>
      <c r="L63" s="19">
        <f>'Salida Stata'!AT33</f>
        <v>229.642822265625</v>
      </c>
      <c r="M63" s="225">
        <f>'Salida Stata'!AZ33</f>
        <v>229.64036560058594</v>
      </c>
      <c r="N63" s="225">
        <f>'Salida Stata'!BF33</f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2.1450911689346652E-2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0.53857285984637659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5">
      <c r="B64" s="110">
        <f t="shared" si="24"/>
        <v>64</v>
      </c>
      <c r="D64" s="37">
        <f>+GBA!A37</f>
        <v>43678</v>
      </c>
      <c r="E64" s="225">
        <f>'Salida Stata'!D34</f>
        <v>238.96818542480469</v>
      </c>
      <c r="F64" s="225">
        <f>'Salida Stata'!J34</f>
        <v>237.64723205566406</v>
      </c>
      <c r="G64" s="225">
        <f>'Salida Stata'!P34</f>
        <v>239.11601257324219</v>
      </c>
      <c r="H64" s="225">
        <f>'Salida Stata'!V34</f>
        <v>237.29347229003906</v>
      </c>
      <c r="I64" s="225">
        <f>'Salida Stata'!AB34</f>
        <v>238.65043640136719</v>
      </c>
      <c r="J64" s="225">
        <f>'Salida Stata'!AH34</f>
        <v>238.53118896484375</v>
      </c>
      <c r="K64" s="225">
        <f>'Salida Stata'!AN34</f>
        <v>238.00076293945313</v>
      </c>
      <c r="L64" s="19">
        <f>'Salida Stata'!AT34</f>
        <v>238.58102416992188</v>
      </c>
      <c r="M64" s="225">
        <f>'Salida Stata'!AZ34</f>
        <v>238.59425354003906</v>
      </c>
      <c r="N64" s="225">
        <f>'Salida Stata'!BF34</f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3.8697442254365999E-2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0.53573295131229526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5">
      <c r="B65" s="110">
        <f t="shared" si="24"/>
        <v>65</v>
      </c>
      <c r="D65" s="37">
        <f>+GBA!A38</f>
        <v>43709</v>
      </c>
      <c r="E65" s="225">
        <f>'Salida Stata'!D35</f>
        <v>252.83381652832031</v>
      </c>
      <c r="F65" s="225">
        <f>'Salida Stata'!J35</f>
        <v>251.7933349609375</v>
      </c>
      <c r="G65" s="225">
        <f>'Salida Stata'!P35</f>
        <v>252.93315124511719</v>
      </c>
      <c r="H65" s="225">
        <f>'Salida Stata'!V35</f>
        <v>251.08731079101563</v>
      </c>
      <c r="I65" s="225">
        <f>'Salida Stata'!AB35</f>
        <v>252.640380859375</v>
      </c>
      <c r="J65" s="225">
        <f>'Salida Stata'!AH35</f>
        <v>252.22604370117188</v>
      </c>
      <c r="K65" s="225">
        <f>'Salida Stata'!AN35</f>
        <v>251.98583984375</v>
      </c>
      <c r="L65" s="19">
        <f>'Salida Stata'!AT35</f>
        <v>252.55848693847656</v>
      </c>
      <c r="M65" s="225">
        <f>'Salida Stata'!AZ35</f>
        <v>252.43690490722656</v>
      </c>
      <c r="N65" s="225">
        <f>'Salida Stata'!BF35</f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5.808182641795101E-2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0.52364337970261721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5">
      <c r="B66" s="110">
        <f t="shared" si="24"/>
        <v>66</v>
      </c>
      <c r="D66" s="37">
        <f>+GBA!A39</f>
        <v>43739</v>
      </c>
      <c r="E66" s="225">
        <f>'Salida Stata'!D36</f>
        <v>260.4793701171875</v>
      </c>
      <c r="F66" s="225">
        <f>'Salida Stata'!J36</f>
        <v>259.538330078125</v>
      </c>
      <c r="G66" s="225">
        <f>'Salida Stata'!P36</f>
        <v>260.64459228515625</v>
      </c>
      <c r="H66" s="225">
        <f>'Salida Stata'!V36</f>
        <v>259.121826171875</v>
      </c>
      <c r="I66" s="225">
        <f>'Salida Stata'!AB36</f>
        <v>260.45635986328125</v>
      </c>
      <c r="J66" s="225">
        <f>'Salida Stata'!AH36</f>
        <v>259.98907470703125</v>
      </c>
      <c r="K66" s="225">
        <f>'Salida Stata'!AN36</f>
        <v>259.89398193359375</v>
      </c>
      <c r="L66" s="19">
        <f>'Salida Stata'!AT36</f>
        <v>260.65625</v>
      </c>
      <c r="M66" s="225">
        <f>'Salida Stata'!AZ36</f>
        <v>260.6671142578125</v>
      </c>
      <c r="N66" s="225">
        <f>'Salida Stata'!BF36</f>
        <v>260.32363891601563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3.1972863577848232E-2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0.49670846205657715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260.32363891601563</v>
      </c>
      <c r="AV66" s="52">
        <f t="shared" si="40"/>
        <v>1.5573120117187145E-3</v>
      </c>
    </row>
    <row r="67" spans="2:48" x14ac:dyDescent="0.25">
      <c r="B67" s="110">
        <f t="shared" si="24"/>
        <v>67</v>
      </c>
      <c r="D67" s="37">
        <f>+GBA!A40</f>
        <v>43770</v>
      </c>
      <c r="E67" s="225">
        <f>'Salida Stata'!D37</f>
        <v>271.87631225585938</v>
      </c>
      <c r="F67" s="225">
        <f>'Salida Stata'!J37</f>
        <v>270.94110107421875</v>
      </c>
      <c r="G67" s="225">
        <f>'Salida Stata'!P37</f>
        <v>271.89328002929688</v>
      </c>
      <c r="H67" s="225">
        <f>'Salida Stata'!V37</f>
        <v>270.01522827148438</v>
      </c>
      <c r="I67" s="225">
        <f>'Salida Stata'!AB37</f>
        <v>271.494873046875</v>
      </c>
      <c r="J67" s="225">
        <f>'Salida Stata'!AH37</f>
        <v>271.05337524414063</v>
      </c>
      <c r="K67" s="225">
        <f>'Salida Stata'!AN37</f>
        <v>270.74966430664063</v>
      </c>
      <c r="L67" s="19">
        <f>'Salida Stata'!AT37</f>
        <v>271.45346069335938</v>
      </c>
      <c r="M67" s="225">
        <f>'Salida Stata'!AZ37</f>
        <v>271.35446166992188</v>
      </c>
      <c r="N67" s="225">
        <f>'Salida Stata'!BF37</f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4.0704799698397576E-2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0.5139000542272063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5">
      <c r="B68" s="110">
        <f t="shared" si="24"/>
        <v>68</v>
      </c>
      <c r="D68" s="37">
        <f>+GBA!A41</f>
        <v>43800</v>
      </c>
      <c r="E68" s="225">
        <f>'Salida Stata'!D38</f>
        <v>281.37966918945313</v>
      </c>
      <c r="F68" s="225">
        <f>'Salida Stata'!J38</f>
        <v>280.4688720703125</v>
      </c>
      <c r="G68" s="225">
        <f>'Salida Stata'!P38</f>
        <v>281.7359619140625</v>
      </c>
      <c r="H68" s="225">
        <f>'Salida Stata'!V38</f>
        <v>279.991455078125</v>
      </c>
      <c r="I68" s="225">
        <f>'Salida Stata'!AB38</f>
        <v>281.58065795898438</v>
      </c>
      <c r="J68" s="225">
        <f>'Salida Stata'!AH38</f>
        <v>281.14572143554688</v>
      </c>
      <c r="K68" s="225">
        <f>'Salida Stata'!AN38</f>
        <v>281.07598876953125</v>
      </c>
      <c r="L68" s="19">
        <f>'Salida Stata'!AT38</f>
        <v>281.98922729492188</v>
      </c>
      <c r="M68" s="225">
        <f>'Salida Stata'!AZ38</f>
        <v>281.97344970703125</v>
      </c>
      <c r="N68" s="225">
        <f>'Salida Stata'!BF38</f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3.8314354515238014E-2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0.52865284571276971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281.37966918945313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5">
      <c r="B69" s="110">
        <f t="shared" si="24"/>
        <v>69</v>
      </c>
      <c r="D69" s="37">
        <f>+GBA!A42</f>
        <v>43831</v>
      </c>
      <c r="E69" s="225">
        <f>'Salida Stata'!D39</f>
        <v>288.327880859375</v>
      </c>
      <c r="F69" s="225">
        <f>'Salida Stata'!J39</f>
        <v>287.5576171875</v>
      </c>
      <c r="G69" s="225">
        <f>'Salida Stata'!P39</f>
        <v>287.9071044921875</v>
      </c>
      <c r="H69" s="225">
        <f>'Salida Stata'!V39</f>
        <v>286.24032592773438</v>
      </c>
      <c r="I69" s="225">
        <f>'Salida Stata'!AB39</f>
        <v>287.72052001953125</v>
      </c>
      <c r="J69" s="225">
        <f>'Salida Stata'!AH39</f>
        <v>287.08316040039063</v>
      </c>
      <c r="K69" s="225">
        <f>'Salida Stata'!AN39</f>
        <v>286.67755126953125</v>
      </c>
      <c r="L69" s="19">
        <f>'Salida Stata'!AT39</f>
        <v>287.02676391601563</v>
      </c>
      <c r="M69" s="225">
        <f>'Salida Stata'!AZ39</f>
        <v>286.92919921875</v>
      </c>
      <c r="N69" s="225">
        <f>'Salida Stata'!BF39</f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1.889838269420574E-2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0.51483632925769185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5">
      <c r="B70" s="110">
        <f t="shared" si="24"/>
        <v>70</v>
      </c>
      <c r="D70" s="37">
        <f>+GBA!A43</f>
        <v>43862</v>
      </c>
      <c r="E70" s="225">
        <f>'Salida Stata'!D40</f>
        <v>294.0474853515625</v>
      </c>
      <c r="F70" s="225">
        <f>'Salida Stata'!J40</f>
        <v>293.17938232421875</v>
      </c>
      <c r="G70" s="225">
        <f>'Salida Stata'!P40</f>
        <v>293.36654663085938</v>
      </c>
      <c r="H70" s="225">
        <f>'Salida Stata'!V40</f>
        <v>291.71902465820313</v>
      </c>
      <c r="I70" s="225">
        <f>'Salida Stata'!AB40</f>
        <v>293.26522827148438</v>
      </c>
      <c r="J70" s="225">
        <f>'Salida Stata'!AH40</f>
        <v>292.54302978515625</v>
      </c>
      <c r="K70" s="225">
        <f>'Salida Stata'!AN40</f>
        <v>292.0032958984375</v>
      </c>
      <c r="L70" s="19">
        <f>'Salida Stata'!AT40</f>
        <v>292.22808837890625</v>
      </c>
      <c r="M70" s="225">
        <f>'Salida Stata'!AZ40</f>
        <v>292.07595825195313</v>
      </c>
      <c r="N70" s="225">
        <f>'Salida Stata'!BF40</f>
        <v>290.63565063476563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1.8310154619005869E-2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0.48572746851823467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290.63565063476563</v>
      </c>
      <c r="AV70" s="52">
        <f t="shared" si="40"/>
        <v>3.4118347167968466E-2</v>
      </c>
    </row>
    <row r="71" spans="2:48" x14ac:dyDescent="0.25">
      <c r="B71" s="110">
        <f t="shared" si="24"/>
        <v>71</v>
      </c>
      <c r="D71" s="37">
        <f>+GBA!A44</f>
        <v>43891</v>
      </c>
      <c r="E71" s="225">
        <f>'Salida Stata'!D41</f>
        <v>304.73464965820313</v>
      </c>
      <c r="F71" s="225">
        <f>'Salida Stata'!J41</f>
        <v>303.72418212890625</v>
      </c>
      <c r="G71" s="225">
        <f>'Salida Stata'!P41</f>
        <v>304.40988159179688</v>
      </c>
      <c r="H71" s="225">
        <f>'Salida Stata'!V41</f>
        <v>302.41839599609375</v>
      </c>
      <c r="I71" s="225">
        <f>'Salida Stata'!AB41</f>
        <v>303.84490966796875</v>
      </c>
      <c r="J71" s="225">
        <f>'Salida Stata'!AH41</f>
        <v>304.10122680664063</v>
      </c>
      <c r="K71" s="225">
        <f>'Salida Stata'!AN41</f>
        <v>302.60064697265625</v>
      </c>
      <c r="L71" s="19">
        <f>'Salida Stata'!AT41</f>
        <v>302.86575317382813</v>
      </c>
      <c r="M71" s="225">
        <f>'Salida Stata'!AZ41</f>
        <v>303.0045166015625</v>
      </c>
      <c r="N71" s="225">
        <f>'Salida Stata'!BF41</f>
        <v>300.90298461914063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3.5958414599450705E-2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0.46877817191116788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304.73464965820313</v>
      </c>
      <c r="AU71" s="19">
        <f t="shared" si="28"/>
        <v>300.90298461914063</v>
      </c>
      <c r="AV71" s="52">
        <f t="shared" si="40"/>
        <v>3.8316650390624929E-2</v>
      </c>
    </row>
    <row r="72" spans="2:48" x14ac:dyDescent="0.25">
      <c r="B72" s="110">
        <f t="shared" si="24"/>
        <v>72</v>
      </c>
      <c r="D72" s="37">
        <f>+GBA!A45</f>
        <v>43922</v>
      </c>
      <c r="E72" s="225">
        <f>'Salida Stata'!D42</f>
        <v>310.06109619140625</v>
      </c>
      <c r="F72" s="225">
        <f>'Salida Stata'!J42</f>
        <v>309.10614013671875</v>
      </c>
      <c r="G72" s="225">
        <f>'Salida Stata'!P42</f>
        <v>309.11764526367188</v>
      </c>
      <c r="H72" s="225">
        <f>'Salida Stata'!V42</f>
        <v>307.0723876953125</v>
      </c>
      <c r="I72" s="225">
        <f>'Salida Stata'!AB42</f>
        <v>308.552001953125</v>
      </c>
      <c r="J72" s="225">
        <f>'Salida Stata'!AH42</f>
        <v>308.42465209960938</v>
      </c>
      <c r="K72" s="225">
        <f>'Salida Stata'!AN42</f>
        <v>307.01132202148438</v>
      </c>
      <c r="L72" s="19">
        <f>'Salida Stata'!AT42</f>
        <v>307.06524658203125</v>
      </c>
      <c r="M72" s="225">
        <f>'Salida Stata'!AZ42</f>
        <v>306.95523071289063</v>
      </c>
      <c r="N72" s="225">
        <f>'Salida Stata'!BF42</f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1.3965973965299083E-2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0.44247009488017963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5">
      <c r="B73" s="110">
        <f t="shared" si="24"/>
        <v>73</v>
      </c>
      <c r="D73" s="37">
        <f>+GBA!A46</f>
        <v>43952</v>
      </c>
      <c r="E73" s="225">
        <f>'Salida Stata'!D43</f>
        <v>314.53213500976563</v>
      </c>
      <c r="F73" s="225">
        <f>'Salida Stata'!J43</f>
        <v>313.79611206054688</v>
      </c>
      <c r="G73" s="225">
        <f>'Salida Stata'!P43</f>
        <v>313.71530151367188</v>
      </c>
      <c r="H73" s="225">
        <f>'Salida Stata'!V43</f>
        <v>311.50033569335938</v>
      </c>
      <c r="I73" s="225">
        <f>'Salida Stata'!AB43</f>
        <v>313.2066650390625</v>
      </c>
      <c r="J73" s="225">
        <f>'Salida Stata'!AH43</f>
        <v>312.89230346679688</v>
      </c>
      <c r="K73" s="225">
        <f>'Salida Stata'!AN43</f>
        <v>311.71002197265625</v>
      </c>
      <c r="L73" s="19">
        <f>'Salida Stata'!AT43</f>
        <v>311.74127197265625</v>
      </c>
      <c r="M73" s="225">
        <f>'Salida Stata'!AZ43</f>
        <v>311.4051513671875</v>
      </c>
      <c r="N73" s="225">
        <f>'Salida Stata'!BF43</f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1.5153942769465356E-2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0.42129566386588402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314.53213500976563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5">
      <c r="B74" s="110">
        <f t="shared" si="24"/>
        <v>74</v>
      </c>
      <c r="D74" s="37">
        <f>+GBA!A47</f>
        <v>43983</v>
      </c>
      <c r="E74" s="225">
        <f>'Salida Stata'!D44</f>
        <v>320.50210571289063</v>
      </c>
      <c r="F74" s="225">
        <f>'Salida Stata'!J44</f>
        <v>320.11563110351563</v>
      </c>
      <c r="G74" s="225">
        <f>'Salida Stata'!P44</f>
        <v>319.7596435546875</v>
      </c>
      <c r="H74" s="225">
        <f>'Salida Stata'!V44</f>
        <v>317.8297119140625</v>
      </c>
      <c r="I74" s="225">
        <f>'Salida Stata'!AB44</f>
        <v>319.38427734375</v>
      </c>
      <c r="J74" s="225">
        <f>'Salida Stata'!AH44</f>
        <v>318.90371704101563</v>
      </c>
      <c r="K74" s="225">
        <f>'Salida Stata'!AN44</f>
        <v>318.02743530273438</v>
      </c>
      <c r="L74" s="19">
        <f>'Salida Stata'!AT44</f>
        <v>318.00714111328125</v>
      </c>
      <c r="M74" s="225">
        <f>'Salida Stata'!AZ44</f>
        <v>317.60720825195313</v>
      </c>
      <c r="N74" s="225">
        <f>'Salida Stata'!BF44</f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2.0488781139482048E-2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0.41340720936910769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320.50210571289063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5">
      <c r="B75" s="110">
        <f t="shared" si="24"/>
        <v>75</v>
      </c>
      <c r="D75" s="37">
        <f>+GBA!A48</f>
        <v>44013</v>
      </c>
      <c r="E75" s="225">
        <f>'Salida Stata'!D45</f>
        <v>325.4039306640625</v>
      </c>
      <c r="F75" s="225">
        <f>'Salida Stata'!J45</f>
        <v>325.12832641601563</v>
      </c>
      <c r="G75" s="225">
        <f>'Salida Stata'!P45</f>
        <v>324.64263916015625</v>
      </c>
      <c r="H75" s="225">
        <f>'Salida Stata'!V45</f>
        <v>323.0137939453125</v>
      </c>
      <c r="I75" s="225">
        <f>'Salida Stata'!AB45</f>
        <v>324.48904418945313</v>
      </c>
      <c r="J75" s="225">
        <f>'Salida Stata'!AH45</f>
        <v>323.90548706054688</v>
      </c>
      <c r="K75" s="225">
        <f>'Salida Stata'!AN45</f>
        <v>323.22210693359375</v>
      </c>
      <c r="L75" s="19">
        <f>'Salida Stata'!AT45</f>
        <v>323.20181274414063</v>
      </c>
      <c r="M75" s="225">
        <f>'Salida Stata'!AZ45</f>
        <v>322.86239624023438</v>
      </c>
      <c r="N75" s="225">
        <f>'Salida Stata'!BF45</f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1.6420650897843947E-2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0.40644671152593892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5">
      <c r="B76" s="110">
        <f t="shared" si="24"/>
        <v>76</v>
      </c>
      <c r="D76" s="37">
        <f>+GBA!A49</f>
        <v>44044</v>
      </c>
      <c r="E76" s="225">
        <f>'Salida Stata'!D46</f>
        <v>335.13980102539063</v>
      </c>
      <c r="F76" s="225">
        <f>'Salida Stata'!J46</f>
        <v>334.849853515625</v>
      </c>
      <c r="G76" s="225">
        <f>'Salida Stata'!P46</f>
        <v>334.04629516601563</v>
      </c>
      <c r="H76" s="225">
        <f>'Salida Stata'!V46</f>
        <v>332.270751953125</v>
      </c>
      <c r="I76" s="225">
        <f>'Salida Stata'!AB46</f>
        <v>333.82785034179688</v>
      </c>
      <c r="J76" s="225">
        <f>'Salida Stata'!AH46</f>
        <v>333.09597778320313</v>
      </c>
      <c r="K76" s="225">
        <f>'Salida Stata'!AN46</f>
        <v>332.36990356445313</v>
      </c>
      <c r="L76" s="19">
        <f>'Salida Stata'!AT46</f>
        <v>332.2330322265625</v>
      </c>
      <c r="M76" s="225">
        <f>'Salida Stata'!AZ46</f>
        <v>331.82778930664063</v>
      </c>
      <c r="N76" s="225">
        <f>'Salida Stata'!BF46</f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2.7942931537865201E-2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0.39188458244389879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335.13980102539063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5">
      <c r="B77" s="110">
        <f t="shared" si="24"/>
        <v>77</v>
      </c>
      <c r="D77" s="37">
        <f>+GBA!A50</f>
        <v>44075</v>
      </c>
      <c r="E77" s="225">
        <f>'Salida Stata'!D47</f>
        <v>344.88552856445313</v>
      </c>
      <c r="F77" s="225">
        <f>'Salida Stata'!J47</f>
        <v>344.79379272460938</v>
      </c>
      <c r="G77" s="225">
        <f>'Salida Stata'!P47</f>
        <v>343.600830078125</v>
      </c>
      <c r="H77" s="225">
        <f>'Salida Stata'!V47</f>
        <v>341.8138427734375</v>
      </c>
      <c r="I77" s="225">
        <f>'Salida Stata'!AB47</f>
        <v>343.22793579101563</v>
      </c>
      <c r="J77" s="225">
        <f>'Salida Stata'!AH47</f>
        <v>342.30233764648438</v>
      </c>
      <c r="K77" s="225">
        <f>'Salida Stata'!AN47</f>
        <v>341.81173706054688</v>
      </c>
      <c r="L77" s="19">
        <f>'Salida Stata'!AT47</f>
        <v>341.52850341796875</v>
      </c>
      <c r="M77" s="225">
        <f>'Salida Stata'!AZ47</f>
        <v>340.8165283203125</v>
      </c>
      <c r="N77" s="225">
        <f>'Salida Stata'!BF47</f>
        <v>339.54348754882813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2.7755258811012595E-2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0.35199061504305784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344.88552856445313</v>
      </c>
      <c r="AU77" s="19">
        <f t="shared" si="28"/>
        <v>339.54348754882813</v>
      </c>
      <c r="AV77" s="52">
        <f t="shared" si="40"/>
        <v>5.3420410156249876E-2</v>
      </c>
    </row>
    <row r="78" spans="2:48" x14ac:dyDescent="0.25">
      <c r="B78" s="110">
        <f t="shared" si="24"/>
        <v>78</v>
      </c>
      <c r="D78" s="37">
        <f>+GBA!A51</f>
        <v>44105</v>
      </c>
      <c r="E78" s="225">
        <f>'Salida Stata'!D48</f>
        <v>358.2412109375</v>
      </c>
      <c r="F78" s="225">
        <f>'Salida Stata'!J48</f>
        <v>358.11892700195313</v>
      </c>
      <c r="G78" s="225">
        <f>'Salida Stata'!P48</f>
        <v>356.32699584960938</v>
      </c>
      <c r="H78" s="225">
        <f>'Salida Stata'!V48</f>
        <v>354.44683837890625</v>
      </c>
      <c r="I78" s="225">
        <f>'Salida Stata'!AB48</f>
        <v>355.92727661132813</v>
      </c>
      <c r="J78" s="225">
        <f>'Salida Stata'!AH48</f>
        <v>354.66183471679688</v>
      </c>
      <c r="K78" s="225">
        <f>'Salida Stata'!AN48</f>
        <v>354.22323608398438</v>
      </c>
      <c r="L78" s="19">
        <f>'Salida Stata'!AT48</f>
        <v>353.72824096679688</v>
      </c>
      <c r="M78" s="225">
        <f>'Salida Stata'!AZ48</f>
        <v>352.63485717773438</v>
      </c>
      <c r="N78" s="225">
        <f>'Salida Stata'!BF48</f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3.5618447530375352E-2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0.35676670505871977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5">
      <c r="B79" s="110">
        <f t="shared" si="24"/>
        <v>79</v>
      </c>
      <c r="D79" s="37">
        <f>+GBA!A52</f>
        <v>44136</v>
      </c>
      <c r="E79" s="225">
        <f>'Salida Stata'!D49</f>
        <v>367.90646362304688</v>
      </c>
      <c r="F79" s="225">
        <f>'Salida Stata'!J49</f>
        <v>368.03182983398438</v>
      </c>
      <c r="G79" s="225">
        <f>'Salida Stata'!P49</f>
        <v>366.08352661132813</v>
      </c>
      <c r="H79" s="225">
        <f>'Salida Stata'!V49</f>
        <v>364.50762939453125</v>
      </c>
      <c r="I79" s="225">
        <f>'Salida Stata'!AB49</f>
        <v>365.92324829101563</v>
      </c>
      <c r="J79" s="225">
        <f>'Salida Stata'!AH49</f>
        <v>364.53262329101563</v>
      </c>
      <c r="K79" s="225">
        <f>'Salida Stata'!AN49</f>
        <v>364.65603637695313</v>
      </c>
      <c r="L79" s="19">
        <f>'Salida Stata'!AT49</f>
        <v>364.2115478515625</v>
      </c>
      <c r="M79" s="225">
        <f>'Salida Stata'!AZ49</f>
        <v>363.11996459960938</v>
      </c>
      <c r="N79" s="225">
        <f>'Salida Stata'!BF49</f>
        <v>362.24575805664063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2.9723456879644505E-2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0.34245032992752256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362.24575805664063</v>
      </c>
      <c r="AV79" s="52">
        <f t="shared" si="40"/>
        <v>5.6607055664062322E-2</v>
      </c>
    </row>
    <row r="80" spans="2:48" x14ac:dyDescent="0.25">
      <c r="B80" s="110">
        <f t="shared" si="24"/>
        <v>80</v>
      </c>
      <c r="D80" s="37">
        <f>+GBA!A53</f>
        <v>44166</v>
      </c>
      <c r="E80" s="225">
        <f>'Salida Stata'!D50</f>
        <v>380.47576904296875</v>
      </c>
      <c r="F80" s="225">
        <f>'Salida Stata'!J50</f>
        <v>380.76559448242188</v>
      </c>
      <c r="G80" s="225">
        <f>'Salida Stata'!P50</f>
        <v>378.8189697265625</v>
      </c>
      <c r="H80" s="225">
        <f>'Salida Stata'!V50</f>
        <v>377.25921630859375</v>
      </c>
      <c r="I80" s="225">
        <f>'Salida Stata'!AB50</f>
        <v>378.93374633789063</v>
      </c>
      <c r="J80" s="225">
        <f>'Salida Stata'!AH50</f>
        <v>377.22085571289063</v>
      </c>
      <c r="K80" s="225">
        <f>'Salida Stata'!AN50</f>
        <v>378.08203125</v>
      </c>
      <c r="L80" s="19">
        <f>'Salida Stata'!AT50</f>
        <v>377.831787109375</v>
      </c>
      <c r="M80" s="225">
        <f>'Salida Stata'!AZ50</f>
        <v>376.55364990234375</v>
      </c>
      <c r="N80" s="225">
        <f>'Salida Stata'!BF50</f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3.7169694180610113E-2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0.34097038347662956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5">
      <c r="B81" s="110">
        <f t="shared" si="24"/>
        <v>81</v>
      </c>
      <c r="D81" s="37">
        <f>+GBA!A54</f>
        <v>44197</v>
      </c>
      <c r="E81" s="225">
        <f>'Salida Stata'!D51</f>
        <v>392.9700927734375</v>
      </c>
      <c r="F81" s="225">
        <f>'Salida Stata'!J51</f>
        <v>393.55935668945313</v>
      </c>
      <c r="G81" s="225">
        <f>'Salida Stata'!P51</f>
        <v>391.06137084960938</v>
      </c>
      <c r="H81" s="225">
        <f>'Salida Stata'!V51</f>
        <v>389.99267578125</v>
      </c>
      <c r="I81" s="225">
        <f>'Salida Stata'!AB51</f>
        <v>391.82400512695313</v>
      </c>
      <c r="J81" s="225">
        <f>'Salida Stata'!AH51</f>
        <v>389.70748901367188</v>
      </c>
      <c r="K81" s="225">
        <f>'Salida Stata'!AN51</f>
        <v>390.71673583984375</v>
      </c>
      <c r="L81" s="19">
        <f>'Salida Stata'!AT51</f>
        <v>390.1512451171875</v>
      </c>
      <c r="M81" s="225">
        <f>'Salida Stata'!AZ51</f>
        <v>388.8387451171875</v>
      </c>
      <c r="N81" s="225">
        <f>'Salida Stata'!BF51</f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3.2872767508454359E-2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0.35936204694523011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5">
      <c r="B82" s="110">
        <f t="shared" si="24"/>
        <v>82</v>
      </c>
      <c r="D82" s="37">
        <f>+GBA!A55</f>
        <v>44228</v>
      </c>
      <c r="E82" s="225">
        <f>'Salida Stata'!D52</f>
        <v>407.00088500976563</v>
      </c>
      <c r="F82" s="225">
        <f>'Salida Stata'!J52</f>
        <v>407.590576171875</v>
      </c>
      <c r="G82" s="225">
        <f>'Salida Stata'!P52</f>
        <v>404.64739990234375</v>
      </c>
      <c r="H82" s="225">
        <f>'Salida Stata'!V52</f>
        <v>404.16445922851563</v>
      </c>
      <c r="I82" s="225">
        <f>'Salida Stata'!AB52</f>
        <v>405.84848022460938</v>
      </c>
      <c r="J82" s="225">
        <f>'Salida Stata'!AH52</f>
        <v>403.43328857421875</v>
      </c>
      <c r="K82" s="225">
        <f>'Salida Stata'!AN52</f>
        <v>404.83041381835938</v>
      </c>
      <c r="L82" s="19">
        <f>'Salida Stata'!AT52</f>
        <v>404.15768432617188</v>
      </c>
      <c r="M82" s="225">
        <f>'Salida Stata'!AZ52</f>
        <v>402.74273681640625</v>
      </c>
      <c r="N82" s="225">
        <f>'Salida Stata'!BF52</f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3.6051266750101618E-2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0.38304500286216703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407.00088500976563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5">
      <c r="B83" s="110">
        <f t="shared" si="24"/>
        <v>83</v>
      </c>
      <c r="D83" s="37">
        <f>+GBA!A56</f>
        <v>44256</v>
      </c>
      <c r="E83" s="225">
        <f>'Salida Stata'!D53</f>
        <v>428.81280517578125</v>
      </c>
      <c r="F83" s="225">
        <f>'Salida Stata'!J53</f>
        <v>429.42971801757813</v>
      </c>
      <c r="G83" s="225">
        <f>'Salida Stata'!P53</f>
        <v>426.94747924804688</v>
      </c>
      <c r="H83" s="225">
        <f>'Salida Stata'!V53</f>
        <v>425.634521484375</v>
      </c>
      <c r="I83" s="225">
        <f>'Salida Stata'!AB53</f>
        <v>426.90707397460938</v>
      </c>
      <c r="J83" s="225">
        <f>'Salida Stata'!AH53</f>
        <v>426.20614624023438</v>
      </c>
      <c r="K83" s="225">
        <f>'Salida Stata'!AN53</f>
        <v>426.30233764648438</v>
      </c>
      <c r="L83" s="19">
        <f>'Salida Stata'!AT53</f>
        <v>425.66903686523438</v>
      </c>
      <c r="M83" s="225">
        <f>'Salida Stata'!AZ53</f>
        <v>424.14682006835938</v>
      </c>
      <c r="N83" s="225">
        <f>'Salida Stata'!BF53</f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5.1968423144926446E-2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0.40441899046876628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40" si="75">+($AT83/$AT$82)-($AU83/$AU$82)</f>
        <v>2.784622158590544E-3</v>
      </c>
    </row>
    <row r="84" spans="2:50" x14ac:dyDescent="0.25">
      <c r="B84" s="110">
        <f t="shared" si="24"/>
        <v>84</v>
      </c>
      <c r="D84" s="37">
        <f>+GBA!A57</f>
        <v>44287</v>
      </c>
      <c r="E84" s="225">
        <f>'Salida Stata'!D54</f>
        <v>447.1192626953125</v>
      </c>
      <c r="F84" s="225">
        <f>'Salida Stata'!J54</f>
        <v>447.65606689453125</v>
      </c>
      <c r="G84" s="225">
        <f>'Salida Stata'!P54</f>
        <v>444.84158325195313</v>
      </c>
      <c r="H84" s="225">
        <f>'Salida Stata'!V54</f>
        <v>443.4683837890625</v>
      </c>
      <c r="I84" s="225">
        <f>'Salida Stata'!AB54</f>
        <v>444.6505126953125</v>
      </c>
      <c r="J84" s="225">
        <f>'Salida Stata'!AH54</f>
        <v>443.8345947265625</v>
      </c>
      <c r="K84" s="225">
        <f>'Salida Stata'!AN54</f>
        <v>443.97607421875</v>
      </c>
      <c r="L84" s="19">
        <f>'Salida Stata'!AT54</f>
        <v>443.21524047851563</v>
      </c>
      <c r="M84" s="225">
        <f>'Salida Stata'!AZ54</f>
        <v>441.42431640625</v>
      </c>
      <c r="N84" s="225">
        <f>'Salida Stata'!BF54</f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4.1091859445749224E-2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0.4419903781486143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5">
      <c r="B85" s="110">
        <f t="shared" si="24"/>
        <v>85</v>
      </c>
      <c r="D85" s="37">
        <f>+GBA!A58</f>
        <v>44317</v>
      </c>
      <c r="E85" s="225">
        <f>'Salida Stata'!D55</f>
        <v>460.77047729492188</v>
      </c>
      <c r="F85" s="225">
        <f>'Salida Stata'!J55</f>
        <v>461.38223266601563</v>
      </c>
      <c r="G85" s="225">
        <f>'Salida Stata'!P55</f>
        <v>458.58929443359375</v>
      </c>
      <c r="H85" s="225">
        <f>'Salida Stata'!V55</f>
        <v>457.63546752929688</v>
      </c>
      <c r="I85" s="225">
        <f>'Salida Stata'!AB55</f>
        <v>458.84738159179688</v>
      </c>
      <c r="J85" s="225">
        <f>'Salida Stata'!AH55</f>
        <v>457.9903564453125</v>
      </c>
      <c r="K85" s="225">
        <f>'Salida Stata'!AN55</f>
        <v>458.9661865234375</v>
      </c>
      <c r="L85" s="19">
        <f>'Salida Stata'!AT55</f>
        <v>458.3172607421875</v>
      </c>
      <c r="M85" s="225">
        <f>'Salida Stata'!AZ55</f>
        <v>456.4447021484375</v>
      </c>
      <c r="N85" s="225">
        <f>'Salida Stata'!BF55</f>
        <v>455.37380981445313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3.369597563224791E-2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0.46832868197916877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455.37380981445313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5">
      <c r="B86" s="110">
        <f t="shared" si="24"/>
        <v>86</v>
      </c>
      <c r="D86" s="37">
        <f>+GBA!A59</f>
        <v>44348</v>
      </c>
      <c r="E86" s="225">
        <f>'Salida Stata'!D56</f>
        <v>475.68026733398438</v>
      </c>
      <c r="F86" s="225">
        <f>'Salida Stata'!J56</f>
        <v>476.38055419921875</v>
      </c>
      <c r="G86" s="225">
        <f>'Salida Stata'!P56</f>
        <v>473.1524658203125</v>
      </c>
      <c r="H86" s="225">
        <f>'Salida Stata'!V56</f>
        <v>472.42230224609375</v>
      </c>
      <c r="I86" s="225">
        <f>'Salida Stata'!AB56</f>
        <v>473.40170288085938</v>
      </c>
      <c r="J86" s="225">
        <f>'Salida Stata'!AH56</f>
        <v>472.25186157226563</v>
      </c>
      <c r="K86" s="225">
        <f>'Salida Stata'!AN56</f>
        <v>473.22073364257813</v>
      </c>
      <c r="L86" s="19">
        <f>'Salida Stata'!AT56</f>
        <v>472.24758911132813</v>
      </c>
      <c r="M86" s="225">
        <f>'Salida Stata'!AZ56</f>
        <v>470.08639526367188</v>
      </c>
      <c r="N86" s="225">
        <f>'Salida Stata'!BF56</f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3.0645449418720716E-2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0.48294258820075608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5">
      <c r="B87" s="110">
        <f t="shared" si="24"/>
        <v>87</v>
      </c>
      <c r="D87" s="37">
        <f>+GBA!A60</f>
        <v>44378</v>
      </c>
      <c r="E87" s="225">
        <f>'Salida Stata'!D57</f>
        <v>490.3311767578125</v>
      </c>
      <c r="F87" s="225">
        <f>'Salida Stata'!J57</f>
        <v>490.94683837890625</v>
      </c>
      <c r="G87" s="225">
        <f>'Salida Stata'!P57</f>
        <v>487.549072265625</v>
      </c>
      <c r="H87" s="225">
        <f>'Salida Stata'!V57</f>
        <v>486.80746459960938</v>
      </c>
      <c r="I87" s="225">
        <f>'Salida Stata'!AB57</f>
        <v>487.9739990234375</v>
      </c>
      <c r="J87" s="225">
        <f>'Salida Stata'!AH57</f>
        <v>486.8074951171875</v>
      </c>
      <c r="K87" s="225">
        <f>'Salida Stata'!AN57</f>
        <v>487.51443481445313</v>
      </c>
      <c r="L87" s="19">
        <f>'Salida Stata'!AT57</f>
        <v>486.68356323242188</v>
      </c>
      <c r="M87" s="225">
        <f>'Salida Stata'!AZ57</f>
        <v>484.81814575195313</v>
      </c>
      <c r="N87" s="225">
        <f>'Salida Stata'!BF57</f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3.0841320010875473E-2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0.5039821296142204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5">
      <c r="B88" s="110">
        <f t="shared" si="24"/>
        <v>88</v>
      </c>
      <c r="D88" s="37">
        <f>+GBA!A61</f>
        <v>44409</v>
      </c>
      <c r="E88" s="225">
        <f>'Salida Stata'!D58</f>
        <v>501.66519165039063</v>
      </c>
      <c r="F88" s="225">
        <f>'Salida Stata'!J58</f>
        <v>502.462890625</v>
      </c>
      <c r="G88" s="225">
        <f>'Salida Stata'!P58</f>
        <v>499.46160888671875</v>
      </c>
      <c r="H88" s="225">
        <f>'Salida Stata'!V58</f>
        <v>498.52447509765625</v>
      </c>
      <c r="I88" s="225">
        <f>'Salida Stata'!AB58</f>
        <v>499.8486328125</v>
      </c>
      <c r="J88" s="225">
        <f>'Salida Stata'!AH58</f>
        <v>498.93545532226563</v>
      </c>
      <c r="K88" s="225">
        <f>'Salida Stata'!AN58</f>
        <v>499.96533203125</v>
      </c>
      <c r="L88" s="19">
        <f>'Salida Stata'!AT58</f>
        <v>499.57315063476563</v>
      </c>
      <c r="M88" s="225">
        <f>'Salida Stata'!AZ58</f>
        <v>497.84506225585938</v>
      </c>
      <c r="N88" s="225">
        <f>'Salida Stata'!BF58</f>
        <v>496.93020629882813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2.6032158014076101E-2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0.50118647905293923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501.66519165039063</v>
      </c>
      <c r="AU88" s="19">
        <f t="shared" si="28"/>
        <v>496.93020629882813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5">
      <c r="B89" s="110">
        <f t="shared" si="24"/>
        <v>89</v>
      </c>
      <c r="D89" s="37">
        <f>+GBA!A62</f>
        <v>44440</v>
      </c>
      <c r="E89" s="225">
        <f>'Salida Stata'!D59</f>
        <v>520.42303466796875</v>
      </c>
      <c r="F89" s="225">
        <f>'Salida Stata'!J59</f>
        <v>521.5653076171875</v>
      </c>
      <c r="G89" s="225">
        <f>'Salida Stata'!P59</f>
        <v>518.3240966796875</v>
      </c>
      <c r="H89" s="225">
        <f>'Salida Stata'!V59</f>
        <v>517.646728515625</v>
      </c>
      <c r="I89" s="225">
        <f>'Salida Stata'!AB59</f>
        <v>518.8232421875</v>
      </c>
      <c r="J89" s="225">
        <f>'Salida Stata'!AH59</f>
        <v>517.83734130859375</v>
      </c>
      <c r="K89" s="225">
        <f>'Salida Stata'!AN59</f>
        <v>519.21246337890625</v>
      </c>
      <c r="L89" s="19">
        <f>'Salida Stata'!AT59</f>
        <v>518.867431640625</v>
      </c>
      <c r="M89" s="225">
        <f>'Salida Stata'!AZ59</f>
        <v>516.9173583984375</v>
      </c>
      <c r="N89" s="225">
        <f>'Salida Stata'!BF59</f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3.8369103246173042E-2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0.51668954714258075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5">
      <c r="B90" s="110">
        <f t="shared" si="24"/>
        <v>90</v>
      </c>
      <c r="D90" s="37">
        <f>+GBA!A63</f>
        <v>44470</v>
      </c>
      <c r="E90" s="225">
        <f>'Salida Stata'!D60</f>
        <v>539.73046875</v>
      </c>
      <c r="F90" s="225">
        <f>'Salida Stata'!J60</f>
        <v>541.10601806640625</v>
      </c>
      <c r="G90" s="225">
        <f>'Salida Stata'!P60</f>
        <v>537.63043212890625</v>
      </c>
      <c r="H90" s="225">
        <f>'Salida Stata'!V60</f>
        <v>536.4219970703125</v>
      </c>
      <c r="I90" s="225">
        <f>'Salida Stata'!AB60</f>
        <v>538.30029296875</v>
      </c>
      <c r="J90" s="225">
        <f>'Salida Stata'!AH60</f>
        <v>536.8897705078125</v>
      </c>
      <c r="K90" s="225">
        <f>'Salida Stata'!AN60</f>
        <v>538.81201171875</v>
      </c>
      <c r="L90" s="19">
        <f>'Salida Stata'!AT60</f>
        <v>538.7020263671875</v>
      </c>
      <c r="M90" s="225">
        <f>'Salida Stata'!AZ60</f>
        <v>536.4468994140625</v>
      </c>
      <c r="N90" s="225">
        <f>'Salida Stata'!BF60</f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3.7714114410323907E-2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0.51975870457086981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5">
      <c r="B91" s="110">
        <f t="shared" si="24"/>
        <v>91</v>
      </c>
      <c r="D91" s="37">
        <f>+GBA!A64</f>
        <v>44501</v>
      </c>
      <c r="E91" s="225">
        <f>'Salida Stata'!D61</f>
        <v>551.16143798828125</v>
      </c>
      <c r="F91" s="225">
        <f>'Salida Stata'!J61</f>
        <v>552.37335205078125</v>
      </c>
      <c r="G91" s="225">
        <f>'Salida Stata'!P61</f>
        <v>548.95501708984375</v>
      </c>
      <c r="H91" s="225">
        <f>'Salida Stata'!V61</f>
        <v>547.98382568359375</v>
      </c>
      <c r="I91" s="225">
        <f>'Salida Stata'!AB61</f>
        <v>550.2022705078125</v>
      </c>
      <c r="J91" s="225">
        <f>'Salida Stata'!AH61</f>
        <v>548.60943603515625</v>
      </c>
      <c r="K91" s="225">
        <f>'Salida Stata'!AN61</f>
        <v>550.8050537109375</v>
      </c>
      <c r="L91" s="19">
        <f>'Salida Stata'!AT61</f>
        <v>550.95135498046875</v>
      </c>
      <c r="M91" s="225">
        <f>'Salida Stata'!AZ61</f>
        <v>548.646240234375</v>
      </c>
      <c r="N91" s="225">
        <f>'Salida Stata'!BF61</f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2.2672956074479167E-2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0.5093529398981842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5">
      <c r="B92" s="110">
        <f t="shared" si="24"/>
        <v>92</v>
      </c>
      <c r="D92" s="37">
        <f>+GBA!A65</f>
        <v>44531</v>
      </c>
      <c r="E92" s="225">
        <f>'Salida Stata'!D62</f>
        <v>573.46417236328125</v>
      </c>
      <c r="F92" s="225">
        <f>'Salida Stata'!J62</f>
        <v>574.89825439453125</v>
      </c>
      <c r="G92" s="225">
        <f>'Salida Stata'!P62</f>
        <v>570.7054443359375</v>
      </c>
      <c r="H92" s="225">
        <f>'Salida Stata'!V62</f>
        <v>570.86846923828125</v>
      </c>
      <c r="I92" s="225">
        <f>'Salida Stata'!AB62</f>
        <v>572.39459228515625</v>
      </c>
      <c r="J92" s="225">
        <f>'Salida Stata'!AH62</f>
        <v>570.62158203125</v>
      </c>
      <c r="K92" s="225">
        <f>'Salida Stata'!AN62</f>
        <v>573.5184326171875</v>
      </c>
      <c r="L92" s="19">
        <f>'Salida Stata'!AT62</f>
        <v>572.95013427734375</v>
      </c>
      <c r="M92" s="225">
        <f>'Salida Stata'!AZ62</f>
        <v>570.13946533203125</v>
      </c>
      <c r="N92" s="225">
        <f>'Salida Stata'!BF62</f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4.0624208936166806E-2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0.51438016160691391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5">
      <c r="B93" s="110">
        <f t="shared" si="24"/>
        <v>93</v>
      </c>
      <c r="D93" s="37">
        <f>+GBA!A66</f>
        <v>44562</v>
      </c>
      <c r="E93" s="225">
        <f>'Salida Stata'!D63</f>
        <v>596.66717529296875</v>
      </c>
      <c r="F93" s="225">
        <f>'Salida Stata'!J63</f>
        <v>598.2806396484375</v>
      </c>
      <c r="G93" s="225">
        <f>'Salida Stata'!P63</f>
        <v>593.224609375</v>
      </c>
      <c r="H93" s="225">
        <f>'Salida Stata'!V63</f>
        <v>593.20550537109375</v>
      </c>
      <c r="I93" s="225">
        <f>'Salida Stata'!AB63</f>
        <v>595.65802001953125</v>
      </c>
      <c r="J93" s="225">
        <f>'Salida Stata'!AH63</f>
        <v>593.1737060546875</v>
      </c>
      <c r="K93" s="225">
        <f>'Salida Stata'!AN63</f>
        <v>596.1248779296875</v>
      </c>
      <c r="L93" s="19">
        <f>'Salida Stata'!AT63</f>
        <v>595.5126953125</v>
      </c>
      <c r="M93" s="225">
        <f>'Salida Stata'!AZ63</f>
        <v>592.65643310546875</v>
      </c>
      <c r="N93" s="225">
        <f>'Salida Stata'!BF63</f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3.9271234002354882E-2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0.52376148235413744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5">
      <c r="B94" s="110">
        <f t="shared" si="24"/>
        <v>94</v>
      </c>
      <c r="D94" s="37">
        <f>+GBA!A67</f>
        <v>44593</v>
      </c>
      <c r="E94" s="225">
        <f>'Salida Stata'!D64</f>
        <v>628.823974609375</v>
      </c>
      <c r="F94" s="225">
        <f>'Salida Stata'!J64</f>
        <v>629.91357421875</v>
      </c>
      <c r="G94" s="225">
        <f>'Salida Stata'!P64</f>
        <v>622.9742431640625</v>
      </c>
      <c r="H94" s="225">
        <f>'Salida Stata'!V64</f>
        <v>622.389892578125</v>
      </c>
      <c r="I94" s="225">
        <f>'Salida Stata'!AB64</f>
        <v>625.2650146484375</v>
      </c>
      <c r="J94" s="225">
        <f>'Salida Stata'!AH64</f>
        <v>621.95367431640625</v>
      </c>
      <c r="K94" s="225">
        <f>'Salida Stata'!AN64</f>
        <v>624.06329345703125</v>
      </c>
      <c r="L94" s="19">
        <f>'Salida Stata'!AT64</f>
        <v>622.7650146484375</v>
      </c>
      <c r="M94" s="225">
        <f>'Salida Stata'!AZ64</f>
        <v>619.23907470703125</v>
      </c>
      <c r="N94" s="225">
        <f>'Salida Stata'!BF64</f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4.563161555042039E-2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0.53785167939162104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5">
      <c r="B95" s="110">
        <f t="shared" si="24"/>
        <v>95</v>
      </c>
      <c r="D95" s="37">
        <f>+GBA!A68</f>
        <v>44621</v>
      </c>
      <c r="E95" s="225">
        <f>'Salida Stata'!D65</f>
        <v>671.64501953125</v>
      </c>
      <c r="F95" s="225">
        <f>'Salida Stata'!J65</f>
        <v>671.97235107421875</v>
      </c>
      <c r="G95" s="225">
        <f>'Salida Stata'!P65</f>
        <v>666.21331787109375</v>
      </c>
      <c r="H95" s="225">
        <f>'Salida Stata'!V65</f>
        <v>663.9488525390625</v>
      </c>
      <c r="I95" s="225">
        <f>'Salida Stata'!AB65</f>
        <v>666.99395751953125</v>
      </c>
      <c r="J95" s="225">
        <f>'Salida Stata'!AH65</f>
        <v>665.4576416015625</v>
      </c>
      <c r="K95" s="225">
        <f>'Salida Stata'!AN65</f>
        <v>665.77252197265625</v>
      </c>
      <c r="L95" s="19">
        <f>'Salida Stata'!AT65</f>
        <v>664.81951904296875</v>
      </c>
      <c r="M95" s="225">
        <f>'Salida Stata'!AZ65</f>
        <v>661.04949951171875</v>
      </c>
      <c r="N95" s="225">
        <f>'Salida Stata'!BF65</f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6.6668901421061966E-2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0.55934201570535702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5">
      <c r="B96" s="110">
        <f t="shared" si="24"/>
        <v>96</v>
      </c>
      <c r="D96" s="37">
        <f>+GBA!A69</f>
        <v>44652</v>
      </c>
      <c r="E96" s="225">
        <f>'Salida Stata'!D66</f>
        <v>713.52911376953125</v>
      </c>
      <c r="F96" s="225">
        <f>'Salida Stata'!J66</f>
        <v>713.97998046875</v>
      </c>
      <c r="G96" s="225">
        <f>'Salida Stata'!P66</f>
        <v>707.63262939453125</v>
      </c>
      <c r="H96" s="225">
        <f>'Salida Stata'!V66</f>
        <v>704.68597412109375</v>
      </c>
      <c r="I96" s="225">
        <f>'Salida Stata'!AB66</f>
        <v>708.55511474609375</v>
      </c>
      <c r="J96" s="225">
        <f>'Salida Stata'!AH66</f>
        <v>706.50067138671875</v>
      </c>
      <c r="K96" s="225">
        <f>'Salida Stata'!AN66</f>
        <v>707.26519775390625</v>
      </c>
      <c r="L96" s="19">
        <f>'Salida Stata'!AT66</f>
        <v>706.219970703125</v>
      </c>
      <c r="M96" s="225">
        <f>'Salida Stata'!AZ66</f>
        <v>701.52252197265625</v>
      </c>
      <c r="N96" s="225">
        <f>'Salida Stata'!BF66</f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6.1885678853573323E-2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0.59048689113150044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5">
      <c r="B97" s="110">
        <f t="shared" ref="B97:B140" si="76">+ROW()</f>
        <v>97</v>
      </c>
      <c r="D97" s="37">
        <f>+GBA!A70</f>
        <v>44682</v>
      </c>
      <c r="E97" s="225">
        <f>'Salida Stata'!D67</f>
        <v>746.35321044921875</v>
      </c>
      <c r="F97" s="225">
        <f>'Salida Stata'!J67</f>
        <v>747.204345703125</v>
      </c>
      <c r="G97" s="225">
        <f>'Salida Stata'!P67</f>
        <v>740.35955810546875</v>
      </c>
      <c r="H97" s="225">
        <f>'Salida Stata'!V67</f>
        <v>737.864990234375</v>
      </c>
      <c r="I97" s="225">
        <f>'Salida Stata'!AB67</f>
        <v>741.73956298828125</v>
      </c>
      <c r="J97" s="225">
        <f>'Salida Stata'!AH67</f>
        <v>739.41790771484375</v>
      </c>
      <c r="K97" s="225">
        <f>'Salida Stata'!AN67</f>
        <v>741.003173828125</v>
      </c>
      <c r="L97" s="19">
        <f>'Salida Stata'!AT67</f>
        <v>740.069091796875</v>
      </c>
      <c r="M97" s="225">
        <f>'Salida Stata'!AZ67</f>
        <v>735.124755859375</v>
      </c>
      <c r="N97" s="225">
        <f>'Salida Stata'!BF67</f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4.7713882039585709E-2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0.61205541505686689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5">
      <c r="B98" s="110">
        <f t="shared" si="76"/>
        <v>98</v>
      </c>
      <c r="D98" s="37">
        <f>+GBA!A71</f>
        <v>44713</v>
      </c>
      <c r="E98" s="225">
        <f>'Salida Stata'!D68</f>
        <v>786.24505615234375</v>
      </c>
      <c r="F98" s="225">
        <f>'Salida Stata'!J68</f>
        <v>787.142333984375</v>
      </c>
      <c r="G98" s="225">
        <f>'Salida Stata'!P68</f>
        <v>780.196044921875</v>
      </c>
      <c r="H98" s="225">
        <f>'Salida Stata'!V68</f>
        <v>777.188720703125</v>
      </c>
      <c r="I98" s="225">
        <f>'Salida Stata'!AB68</f>
        <v>781.845703125</v>
      </c>
      <c r="J98" s="225">
        <f>'Salida Stata'!AH68</f>
        <v>778.80096435546875</v>
      </c>
      <c r="K98" s="225">
        <f>'Salida Stata'!AN68</f>
        <v>780.76513671875</v>
      </c>
      <c r="L98" s="19">
        <f>'Salida Stata'!AT68</f>
        <v>780.65240478515625</v>
      </c>
      <c r="M98" s="225">
        <f>'Salida Stata'!AZ68</f>
        <v>775.75213623046875</v>
      </c>
      <c r="N98" s="225">
        <f>'Salida Stata'!BF68</f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5.4737081689388178E-2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0.64973767162860274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40" si="91">+($AT98/$AT$32)-($AU98/$AU$32)</f>
        <v>0.12182739257812525</v>
      </c>
      <c r="AW98" s="52">
        <f t="shared" si="75"/>
        <v>8.4409200405697327E-3</v>
      </c>
    </row>
    <row r="99" spans="2:49" x14ac:dyDescent="0.25">
      <c r="B99" s="110">
        <f t="shared" si="76"/>
        <v>99</v>
      </c>
      <c r="D99" s="37">
        <f>+GBA!A72</f>
        <v>44743</v>
      </c>
      <c r="E99" s="225">
        <f>'Salida Stata'!D69</f>
        <v>840.28472900390625</v>
      </c>
      <c r="F99" s="225">
        <f>'Salida Stata'!J69</f>
        <v>842.12982177734375</v>
      </c>
      <c r="G99" s="225">
        <f>'Salida Stata'!P69</f>
        <v>834.6766357421875</v>
      </c>
      <c r="H99" s="225">
        <f>'Salida Stata'!V69</f>
        <v>832.4193115234375</v>
      </c>
      <c r="I99" s="225">
        <f>'Salida Stata'!AB69</f>
        <v>837.83563232421875</v>
      </c>
      <c r="J99" s="225">
        <f>'Salida Stata'!AH69</f>
        <v>834.8038330078125</v>
      </c>
      <c r="K99" s="225">
        <f>'Salida Stata'!AN69</f>
        <v>837.21478271484375</v>
      </c>
      <c r="L99" s="19">
        <f>'Salida Stata'!AT69</f>
        <v>837.7525634765625</v>
      </c>
      <c r="M99" s="225">
        <f>'Salida Stata'!AZ69</f>
        <v>833.67730712890625</v>
      </c>
      <c r="N99" s="225">
        <f>'Salida Stata'!BF69</f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7.3672592777808799E-2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0.7182839772876195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5">
      <c r="B100" s="110">
        <f t="shared" si="76"/>
        <v>100</v>
      </c>
      <c r="D100" s="37">
        <f>+GBA!A73</f>
        <v>44774</v>
      </c>
      <c r="E100" s="225">
        <f>'Salida Stata'!D70</f>
        <v>899.3717041015625</v>
      </c>
      <c r="F100" s="225">
        <f>'Salida Stata'!J70</f>
        <v>901.4072265625</v>
      </c>
      <c r="G100" s="225">
        <f>'Salida Stata'!P70</f>
        <v>892.90521240234375</v>
      </c>
      <c r="H100" s="225">
        <f>'Salida Stata'!V70</f>
        <v>891.06158447265625</v>
      </c>
      <c r="I100" s="225">
        <f>'Salida Stata'!AB70</f>
        <v>896.28485107421875</v>
      </c>
      <c r="J100" s="225">
        <f>'Salida Stata'!AH70</f>
        <v>892.71185302734375</v>
      </c>
      <c r="K100" s="225">
        <f>'Salida Stata'!AN70</f>
        <v>895.90216064453125</v>
      </c>
      <c r="L100" s="19">
        <f>'Salida Stata'!AT70</f>
        <v>896.114013671875</v>
      </c>
      <c r="M100" s="225">
        <f>'Salida Stata'!AZ70</f>
        <v>891.1217041015625</v>
      </c>
      <c r="N100" s="225">
        <f>'Salida Stata'!BF70</f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6.950753900936979E-2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0.79109168607842251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5">
      <c r="B101" s="110">
        <f t="shared" si="76"/>
        <v>101</v>
      </c>
      <c r="D101" s="37">
        <f>+GBA!A74</f>
        <v>44805</v>
      </c>
      <c r="E101" s="225">
        <f>'Salida Stata'!D71</f>
        <v>958.06646728515625</v>
      </c>
      <c r="F101" s="225">
        <f>'Salida Stata'!J71</f>
        <v>960.80206298828125</v>
      </c>
      <c r="G101" s="225">
        <f>'Salida Stata'!P71</f>
        <v>949.77288818359375</v>
      </c>
      <c r="H101" s="225">
        <f>'Salida Stata'!V71</f>
        <v>947.9571533203125</v>
      </c>
      <c r="I101" s="225">
        <f>'Salida Stata'!AB71</f>
        <v>952.34698486328125</v>
      </c>
      <c r="J101" s="225">
        <f>'Salida Stata'!AH71</f>
        <v>948.0211181640625</v>
      </c>
      <c r="K101" s="225">
        <f>'Salida Stata'!AN71</f>
        <v>951.28143310546875</v>
      </c>
      <c r="L101" s="19">
        <f>'Salida Stata'!AT71</f>
        <v>950.16326904296875</v>
      </c>
      <c r="M101" s="225">
        <f>'Salida Stata'!AZ71</f>
        <v>943.6248779296875</v>
      </c>
      <c r="N101" s="225">
        <f>'Salida Stata'!BF71</f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6.0360531075257962E-2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0.82902488673561625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5">
      <c r="B102" s="110">
        <f t="shared" si="76"/>
        <v>102</v>
      </c>
      <c r="D102" s="37">
        <f>+GBA!A75</f>
        <v>44835</v>
      </c>
      <c r="E102" s="225">
        <f>'Salida Stata'!D72</f>
        <v>1021.5792236328125</v>
      </c>
      <c r="F102" s="225">
        <f>'Salida Stata'!J72</f>
        <v>1023.8007202148438</v>
      </c>
      <c r="G102" s="225">
        <f>'Salida Stata'!P72</f>
        <v>1013.177490234375</v>
      </c>
      <c r="H102" s="225">
        <f>'Salida Stata'!V72</f>
        <v>1009.3698120117188</v>
      </c>
      <c r="I102" s="225">
        <f>'Salida Stata'!AB72</f>
        <v>1015.6181030273438</v>
      </c>
      <c r="J102" s="225">
        <f>'Salida Stata'!AH72</f>
        <v>1011.309326171875</v>
      </c>
      <c r="K102" s="225">
        <f>'Salida Stata'!AN72</f>
        <v>1013.2013549804688</v>
      </c>
      <c r="L102" s="19">
        <f>'Salida Stata'!AT72</f>
        <v>1012.64990234375</v>
      </c>
      <c r="M102" s="225">
        <f>'Salida Stata'!AZ72</f>
        <v>1005.9967041015625</v>
      </c>
      <c r="N102" s="225">
        <f>'Salida Stata'!BF72</f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6.5501717487751909E-2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0.87800197673137825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5">
      <c r="B103" s="110">
        <f t="shared" si="76"/>
        <v>103</v>
      </c>
      <c r="D103" s="37">
        <f>+GBA!A76</f>
        <v>44866</v>
      </c>
      <c r="E103" s="225">
        <f>'Salida Stata'!D73</f>
        <v>1069.2215576171875</v>
      </c>
      <c r="F103" s="225">
        <f>'Salida Stata'!J73</f>
        <v>1070.9688720703125</v>
      </c>
      <c r="G103" s="225">
        <f>'Salida Stata'!P73</f>
        <v>1061.6710205078125</v>
      </c>
      <c r="H103" s="225">
        <f>'Salida Stata'!V73</f>
        <v>1058.759033203125</v>
      </c>
      <c r="I103" s="225">
        <f>'Salida Stata'!AB73</f>
        <v>1064.4456787109375</v>
      </c>
      <c r="J103" s="225">
        <f>'Salida Stata'!AH73</f>
        <v>1060.3060302734375</v>
      </c>
      <c r="K103" s="225">
        <f>'Salida Stata'!AN73</f>
        <v>1063.065673828125</v>
      </c>
      <c r="L103" s="19">
        <f>'Salida Stata'!AT73</f>
        <v>1062.5919189453125</v>
      </c>
      <c r="M103" s="225">
        <f>'Salida Stata'!AZ73</f>
        <v>1055.88818359375</v>
      </c>
      <c r="N103" s="225">
        <f>'Salida Stata'!BF73</f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4.9993772500254385E-2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0.9281729986096412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5">
      <c r="B104" s="110">
        <f t="shared" si="76"/>
        <v>104</v>
      </c>
      <c r="D104" s="37">
        <f>+GBA!A77</f>
        <v>44896</v>
      </c>
      <c r="E104" s="225">
        <f>'Salida Stata'!D74</f>
        <v>1125.382080078125</v>
      </c>
      <c r="F104" s="225">
        <f>'Salida Stata'!J74</f>
        <v>1127.0147705078125</v>
      </c>
      <c r="G104" s="225">
        <f>'Salida Stata'!P74</f>
        <v>1117.1116943359375</v>
      </c>
      <c r="H104" s="225">
        <f>'Salida Stata'!V74</f>
        <v>1115.2469482421875</v>
      </c>
      <c r="I104" s="225">
        <f>'Salida Stata'!AB74</f>
        <v>1120.7830810546875</v>
      </c>
      <c r="J104" s="225">
        <f>'Salida Stata'!AH74</f>
        <v>1116.53125</v>
      </c>
      <c r="K104" s="225">
        <f>'Salida Stata'!AN74</f>
        <v>1119.5213623046875</v>
      </c>
      <c r="L104" s="19">
        <f>'Salida Stata'!AT74</f>
        <v>1119.3580322265625</v>
      </c>
      <c r="M104" s="225">
        <f>'Salida Stata'!AZ74</f>
        <v>1112.8212890625</v>
      </c>
      <c r="N104" s="225">
        <f>'Salida Stata'!BF74</f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5.3433989670724769E-2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0.95190824627962867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5">
      <c r="B105" s="110">
        <f t="shared" si="76"/>
        <v>105</v>
      </c>
      <c r="D105" s="37">
        <f>+GBA!A78</f>
        <v>44927</v>
      </c>
      <c r="E105" s="225">
        <f>'Salida Stata'!D75</f>
        <v>1193.06005859375</v>
      </c>
      <c r="F105" s="225">
        <f>'Salida Stata'!J75</f>
        <v>1195.5123291015625</v>
      </c>
      <c r="G105" s="225">
        <f>'Salida Stata'!P75</f>
        <v>1183.6051025390625</v>
      </c>
      <c r="H105" s="225">
        <f>'Salida Stata'!V75</f>
        <v>1182.200439453125</v>
      </c>
      <c r="I105" s="225">
        <f>'Salida Stata'!AB75</f>
        <v>1187.99658203125</v>
      </c>
      <c r="J105" s="225">
        <f>'Salida Stata'!AH75</f>
        <v>1182.056884765625</v>
      </c>
      <c r="K105" s="225">
        <f>'Salida Stata'!AN75</f>
        <v>1185.9561767578125</v>
      </c>
      <c r="L105" s="19">
        <f>'Salida Stata'!AT75</f>
        <v>1185.0399169921875</v>
      </c>
      <c r="M105" s="225">
        <f>'Salida Stata'!AZ75</f>
        <v>1178.546630859375</v>
      </c>
      <c r="N105" s="225">
        <f>'Salida Stata'!BF75</f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5.960427115896394E-2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0.99009675915229955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5">
      <c r="B106" s="110">
        <f t="shared" si="76"/>
        <v>106</v>
      </c>
      <c r="D106" s="37">
        <f>+GBA!A79</f>
        <v>44958</v>
      </c>
      <c r="E106" s="225">
        <f>'Salida Stata'!D76</f>
        <v>1281.3975830078125</v>
      </c>
      <c r="F106" s="225">
        <f>'Salida Stata'!J76</f>
        <v>1283.216064453125</v>
      </c>
      <c r="G106" s="225">
        <f>'Salida Stata'!P76</f>
        <v>1267.5433349609375</v>
      </c>
      <c r="H106" s="225">
        <f>'Salida Stata'!V76</f>
        <v>1264.593994140625</v>
      </c>
      <c r="I106" s="225">
        <f>'Salida Stata'!AB76</f>
        <v>1272.1640625</v>
      </c>
      <c r="J106" s="225">
        <f>'Salida Stata'!AH76</f>
        <v>1264.2957763671875</v>
      </c>
      <c r="K106" s="225">
        <f>'Salida Stata'!AN76</f>
        <v>1266.3135986328125</v>
      </c>
      <c r="L106" s="19">
        <f>'Salida Stata'!AT76</f>
        <v>1264.2301025390625</v>
      </c>
      <c r="M106" s="225">
        <f>'Salida Stata'!AZ76</f>
        <v>1256.765380859375</v>
      </c>
      <c r="N106" s="225">
        <f>'Salida Stata'!BF76</f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6.6918211939876349E-2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1.0306104408907193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5">
      <c r="B107" s="110">
        <f t="shared" si="76"/>
        <v>107</v>
      </c>
      <c r="D107" s="37">
        <f>+GBA!A80</f>
        <v>44986</v>
      </c>
      <c r="E107" s="225">
        <f>'Salida Stata'!D77</f>
        <v>1388.2364501953125</v>
      </c>
      <c r="F107" s="225">
        <f>'Salida Stata'!J77</f>
        <v>1388.4775390625</v>
      </c>
      <c r="G107" s="225">
        <f>'Salida Stata'!P77</f>
        <v>1372.1859130859375</v>
      </c>
      <c r="H107" s="225">
        <f>'Salida Stata'!V77</f>
        <v>1366.603515625</v>
      </c>
      <c r="I107" s="225">
        <f>'Salida Stata'!AB77</f>
        <v>1374.0860595703125</v>
      </c>
      <c r="J107" s="225">
        <f>'Salida Stata'!AH77</f>
        <v>1369.2108154296875</v>
      </c>
      <c r="K107" s="225">
        <f>'Salida Stata'!AN77</f>
        <v>1366.2315673828125</v>
      </c>
      <c r="L107" s="19">
        <f>'Salida Stata'!AT77</f>
        <v>1363.84912109375</v>
      </c>
      <c r="M107" s="225">
        <f>'Salida Stata'!AZ77</f>
        <v>1355.9832763671875</v>
      </c>
      <c r="N107" s="225">
        <f>'Salida Stata'!BF77</f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7.8178313695163038E-2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1.0525208319231849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5">
      <c r="B108" s="110">
        <f t="shared" si="76"/>
        <v>108</v>
      </c>
      <c r="D108" s="37">
        <f>+GBA!A81</f>
        <v>45017</v>
      </c>
      <c r="E108" s="225">
        <f>'Salida Stata'!D78</f>
        <v>1514.181396484375</v>
      </c>
      <c r="F108" s="225">
        <f>'Salida Stata'!J78</f>
        <v>1513.720703125</v>
      </c>
      <c r="G108" s="225">
        <f>'Salida Stata'!P78</f>
        <v>1494.0648193359375</v>
      </c>
      <c r="H108" s="225">
        <f>'Salida Stata'!V78</f>
        <v>1485.610595703125</v>
      </c>
      <c r="I108" s="225">
        <f>'Salida Stata'!AB78</f>
        <v>1495.797607421875</v>
      </c>
      <c r="J108" s="225">
        <f>'Salida Stata'!AH78</f>
        <v>1489.1092529296875</v>
      </c>
      <c r="K108" s="225">
        <f>'Salida Stata'!AN78</f>
        <v>1484.7498779296875</v>
      </c>
      <c r="L108" s="19">
        <f>'Salida Stata'!AT78</f>
        <v>1481.2918701171875</v>
      </c>
      <c r="M108" s="225">
        <f>'Salida Stata'!AZ78</f>
        <v>1470.903564453125</v>
      </c>
      <c r="N108" s="225">
        <f>'Salida Stata'!BF78</f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8.5858183974304003E-2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1.0988573322956223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5">
      <c r="B109" s="110">
        <f t="shared" si="76"/>
        <v>109</v>
      </c>
      <c r="D109" s="37">
        <f>+GBA!A82</f>
        <v>45047</v>
      </c>
      <c r="E109" s="225">
        <f>'Salida Stata'!D79</f>
        <v>1626.7872314453125</v>
      </c>
      <c r="F109" s="225">
        <f>'Salida Stata'!J79</f>
        <v>1626.66796875</v>
      </c>
      <c r="G109" s="225">
        <f>'Salida Stata'!P79</f>
        <v>1607.6973876953125</v>
      </c>
      <c r="H109" s="225">
        <f>'Salida Stata'!V79</f>
        <v>1599.8812255859375</v>
      </c>
      <c r="I109" s="225">
        <f>'Salida Stata'!AB79</f>
        <v>1610.7738037109375</v>
      </c>
      <c r="J109" s="225">
        <f>'Salida Stata'!AH79</f>
        <v>1603.3466796875</v>
      </c>
      <c r="K109" s="225">
        <f>'Salida Stata'!AN79</f>
        <v>1601.133544921875</v>
      </c>
      <c r="L109" s="19">
        <f>'Salida Stata'!AT79</f>
        <v>1598.4197998046875</v>
      </c>
      <c r="M109" s="225">
        <f>'Salida Stata'!AZ79</f>
        <v>1587.736083984375</v>
      </c>
      <c r="N109" s="225">
        <f>'Salida Stata'!BF79</f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7.9525994113905707E-2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1.1625856896530884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5">
      <c r="B110" s="110">
        <f t="shared" si="76"/>
        <v>110</v>
      </c>
      <c r="D110" s="37">
        <f>+GBA!A83</f>
        <v>45078</v>
      </c>
      <c r="E110" s="225">
        <f>'Salida Stata'!D80</f>
        <v>1710.6842041015625</v>
      </c>
      <c r="F110" s="225">
        <f>'Salida Stata'!J80</f>
        <v>1710.593994140625</v>
      </c>
      <c r="G110" s="225">
        <f>'Salida Stata'!P80</f>
        <v>1694.279541015625</v>
      </c>
      <c r="H110" s="225">
        <f>'Salida Stata'!V80</f>
        <v>1687.9031982421875</v>
      </c>
      <c r="I110" s="225">
        <f>'Salida Stata'!AB80</f>
        <v>1699.5361328125</v>
      </c>
      <c r="J110" s="225">
        <f>'Salida Stata'!AH80</f>
        <v>1692.7996826171875</v>
      </c>
      <c r="K110" s="225">
        <f>'Salida Stata'!AN80</f>
        <v>1692.4466552734375</v>
      </c>
      <c r="L110" s="19">
        <f>'Salida Stata'!AT80</f>
        <v>1691.8189697265625</v>
      </c>
      <c r="M110" s="225">
        <f>'Salida Stata'!AZ80</f>
        <v>1682.322265625</v>
      </c>
      <c r="N110" s="225">
        <f>'Salida Stata'!BF80</f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5.8219487762752431E-2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1.1697258591517814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5">
      <c r="B111" s="110">
        <f t="shared" si="76"/>
        <v>111</v>
      </c>
      <c r="D111" s="37">
        <f>+GBA!A84</f>
        <v>45108</v>
      </c>
      <c r="E111" s="225">
        <f>'Salida Stata'!D81</f>
        <v>1812.0128173828125</v>
      </c>
      <c r="F111" s="225">
        <f>'Salida Stata'!J81</f>
        <v>1814.4033203125</v>
      </c>
      <c r="G111" s="225">
        <f>'Salida Stata'!P81</f>
        <v>1796.16845703125</v>
      </c>
      <c r="H111" s="225">
        <f>'Salida Stata'!V81</f>
        <v>1790.5113525390625</v>
      </c>
      <c r="I111" s="225">
        <f>'Salida Stata'!AB81</f>
        <v>1803.302490234375</v>
      </c>
      <c r="J111" s="225">
        <f>'Salida Stata'!AH81</f>
        <v>1795.912841796875</v>
      </c>
      <c r="K111" s="225">
        <f>'Salida Stata'!AN81</f>
        <v>1796.0228271484375</v>
      </c>
      <c r="L111" s="19">
        <f>'Salida Stata'!AT81</f>
        <v>1795.921142578125</v>
      </c>
      <c r="M111" s="225">
        <f>'Salida Stata'!AZ81</f>
        <v>1788.0865478515625</v>
      </c>
      <c r="N111" s="225">
        <f>'Salida Stata'!BF81</f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6.1873190529190936E-2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1.1458810964619528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5">
      <c r="B112" s="110">
        <f t="shared" si="76"/>
        <v>112</v>
      </c>
      <c r="D112" s="37">
        <f>+GBA!A85</f>
        <v>45139</v>
      </c>
      <c r="E112" s="225">
        <f>'Salida Stata'!D82</f>
        <v>2040.619384765625</v>
      </c>
      <c r="F112" s="225">
        <f>'Salida Stata'!J82</f>
        <v>2042.0400390625</v>
      </c>
      <c r="G112" s="225">
        <f>'Salida Stata'!P82</f>
        <v>2018.9088134765625</v>
      </c>
      <c r="H112" s="225">
        <f>'Salida Stata'!V82</f>
        <v>2009.261474609375</v>
      </c>
      <c r="I112" s="225">
        <f>'Salida Stata'!AB82</f>
        <v>2027.70654296875</v>
      </c>
      <c r="J112" s="225">
        <f>'Salida Stata'!AH82</f>
        <v>2016.7850341796875</v>
      </c>
      <c r="K112" s="225">
        <f>'Salida Stata'!AN82</f>
        <v>2015.3948974609375</v>
      </c>
      <c r="L112" s="19">
        <f>'Salida Stata'!AT82</f>
        <v>2017.3414306640625</v>
      </c>
      <c r="M112" s="225">
        <f>'Salida Stata'!AZ82</f>
        <v>2009.0054931640625</v>
      </c>
      <c r="N112" s="225">
        <f>'Salida Stata'!BF82</f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0.1225980935243256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1.2524030359331322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5">
      <c r="B113" s="110">
        <f t="shared" si="76"/>
        <v>113</v>
      </c>
      <c r="D113" s="37">
        <f>+GBA!A86</f>
        <v>45170</v>
      </c>
      <c r="E113" s="225">
        <f>'Salida Stata'!D83</f>
        <v>2296.865966796875</v>
      </c>
      <c r="F113" s="225">
        <f>'Salida Stata'!J83</f>
        <v>2300.021484375</v>
      </c>
      <c r="G113" s="225">
        <f>'Salida Stata'!P83</f>
        <v>2268.891357421875</v>
      </c>
      <c r="H113" s="225">
        <f>'Salida Stata'!V83</f>
        <v>2258.041259765625</v>
      </c>
      <c r="I113" s="225">
        <f>'Salida Stata'!AB83</f>
        <v>2279.0703125</v>
      </c>
      <c r="J113" s="225">
        <f>'Salida Stata'!AH83</f>
        <v>2265.6376953125</v>
      </c>
      <c r="K113" s="225">
        <f>'Salida Stata'!AN83</f>
        <v>2262.906982421875</v>
      </c>
      <c r="L113" s="19">
        <f>'Salida Stata'!AT83</f>
        <v>2262.100830078125</v>
      </c>
      <c r="M113" s="225">
        <f>'Salida Stata'!AZ83</f>
        <v>2250.9091796875</v>
      </c>
      <c r="N113" s="225">
        <f>'Salida Stata'!BF83</f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0.12179890371797142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1.3829095693316455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5">
      <c r="B114" s="110">
        <f t="shared" si="76"/>
        <v>114</v>
      </c>
      <c r="D114" s="37">
        <f>+GBA!A87</f>
        <v>45200</v>
      </c>
      <c r="E114" s="225">
        <f>'Salida Stata'!D84</f>
        <v>2499.48681640625</v>
      </c>
      <c r="F114" s="225">
        <f>'Salida Stata'!J84</f>
        <v>2503.3818359375</v>
      </c>
      <c r="G114" s="225">
        <f>'Salida Stata'!P84</f>
        <v>2467.7314453125</v>
      </c>
      <c r="H114" s="225">
        <f>'Salida Stata'!V84</f>
        <v>2456.146728515625</v>
      </c>
      <c r="I114" s="225">
        <f>'Salida Stata'!AB84</f>
        <v>2478.60693359375</v>
      </c>
      <c r="J114" s="225">
        <f>'Salida Stata'!AH84</f>
        <v>2462.888916015625</v>
      </c>
      <c r="K114" s="225">
        <f>'Salida Stata'!AN84</f>
        <v>2457.21923828125</v>
      </c>
      <c r="L114" s="19">
        <f>'Salida Stata'!AT84</f>
        <v>2454.87744140625</v>
      </c>
      <c r="M114" s="225">
        <f>'Salida Stata'!AZ84</f>
        <v>2442.626708984375</v>
      </c>
      <c r="N114" s="225">
        <f>'Salida Stata'!BF84</f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8.612751353074799E-2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1.4290375163440854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5">
      <c r="B115" s="110">
        <f t="shared" si="76"/>
        <v>115</v>
      </c>
      <c r="D115" s="37">
        <f>+GBA!A88</f>
        <v>45231</v>
      </c>
      <c r="E115" s="225">
        <f>'Salida Stata'!D85</f>
        <v>2835.9482421875</v>
      </c>
      <c r="F115" s="225">
        <f>'Salida Stata'!J85</f>
        <v>2841.6171875</v>
      </c>
      <c r="G115" s="225">
        <f>'Salida Stata'!P85</f>
        <v>2793.24658203125</v>
      </c>
      <c r="H115" s="225">
        <f>'Salida Stata'!V85</f>
        <v>2777.102294921875</v>
      </c>
      <c r="I115" s="225">
        <f>'Salida Stata'!AB85</f>
        <v>2806.866455078125</v>
      </c>
      <c r="J115" s="225">
        <f>'Salida Stata'!AH85</f>
        <v>2784.576416015625</v>
      </c>
      <c r="K115" s="225">
        <f>'Salida Stata'!AN85</f>
        <v>2776.49609375</v>
      </c>
      <c r="L115" s="19">
        <f>'Salida Stata'!AT85</f>
        <v>2773.86279296875</v>
      </c>
      <c r="M115" s="225">
        <f>'Salida Stata'!AZ85</f>
        <v>2759.727783203125</v>
      </c>
      <c r="N115" s="225">
        <f>'Salida Stata'!BF85</f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0.1290547952761214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1.6119359252992385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5">
      <c r="B116" s="110">
        <f t="shared" si="76"/>
        <v>116</v>
      </c>
      <c r="D116" s="37">
        <f>+GBA!A89</f>
        <v>45261</v>
      </c>
      <c r="E116" s="225">
        <f>'Salida Stata'!D86</f>
        <v>3562.527587890625</v>
      </c>
      <c r="F116" s="225">
        <f>'Salida Stata'!J86</f>
        <v>3570.41943359375</v>
      </c>
      <c r="G116" s="225">
        <f>'Salida Stata'!P86</f>
        <v>3494.85791015625</v>
      </c>
      <c r="H116" s="225">
        <f>'Salida Stata'!V86</f>
        <v>3481.2451171875</v>
      </c>
      <c r="I116" s="225">
        <f>'Salida Stata'!AB86</f>
        <v>3518.21435546875</v>
      </c>
      <c r="J116" s="225">
        <f>'Salida Stata'!AH86</f>
        <v>3479.490966796875</v>
      </c>
      <c r="K116" s="225">
        <f>'Salida Stata'!AN86</f>
        <v>3479.070556640625</v>
      </c>
      <c r="L116" s="19">
        <f>'Salida Stata'!AT86</f>
        <v>3473.64697265625</v>
      </c>
      <c r="M116" s="225">
        <f>'Salida Stata'!AZ86</f>
        <v>3452.0849609375</v>
      </c>
      <c r="N116" s="225">
        <f>'Salida Stata'!BF86</f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0.25084997475967419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2.1014188058006922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5">
      <c r="B117" s="110">
        <f t="shared" si="76"/>
        <v>117</v>
      </c>
      <c r="D117" s="37">
        <f>+GBA!A90</f>
        <v>45292</v>
      </c>
      <c r="E117" s="225">
        <f>'Salida Stata'!D87</f>
        <v>4246.06787109375</v>
      </c>
      <c r="F117" s="225">
        <f>'Salida Stata'!J87</f>
        <v>4262.56640625</v>
      </c>
      <c r="G117" s="225">
        <f>'Salida Stata'!P87</f>
        <v>4161.564453125</v>
      </c>
      <c r="H117" s="225">
        <f>'Salida Stata'!V87</f>
        <v>4163.3125</v>
      </c>
      <c r="I117" s="225">
        <f>'Salida Stata'!AB87</f>
        <v>4201.55224609375</v>
      </c>
      <c r="J117" s="225">
        <f>'Salida Stata'!AH87</f>
        <v>4148.13623046875</v>
      </c>
      <c r="K117" s="225">
        <f>'Salida Stata'!AN87</f>
        <v>4164.771484375</v>
      </c>
      <c r="L117" s="19">
        <f>'Salida Stata'!AT87</f>
        <v>4151.93701171875</v>
      </c>
      <c r="M117" s="225">
        <f>'Salida Stata'!AZ87</f>
        <v>4129.07177734375</v>
      </c>
      <c r="N117" s="225">
        <f>'Salida Stata'!BF87</f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0.19551815973106401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2.4992332554592971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5">
      <c r="B118" s="110">
        <f t="shared" si="76"/>
        <v>118</v>
      </c>
      <c r="D118" s="37">
        <f>+GBA!A91</f>
        <v>45323</v>
      </c>
      <c r="E118" s="225">
        <f>'Salida Stata'!D88</f>
        <v>4861.70947265625</v>
      </c>
      <c r="F118" s="225">
        <f>'Salida Stata'!J88</f>
        <v>4877.03662109375</v>
      </c>
      <c r="G118" s="225">
        <f>'Salida Stata'!P88</f>
        <v>4771.40087890625</v>
      </c>
      <c r="H118" s="225">
        <f>'Salida Stata'!V88</f>
        <v>4790.77734375</v>
      </c>
      <c r="I118" s="225">
        <f>'Salida Stata'!AB88</f>
        <v>4815.1171875</v>
      </c>
      <c r="J118" s="225">
        <f>'Salida Stata'!AH88</f>
        <v>4758.6826171875</v>
      </c>
      <c r="K118" s="225">
        <f>'Salida Stata'!AN88</f>
        <v>4796.56201171875</v>
      </c>
      <c r="L118" s="19">
        <f>'Salida Stata'!AT88</f>
        <v>4774.17529296875</v>
      </c>
      <c r="M118" s="225">
        <f>'Salida Stata'!AZ88</f>
        <v>4740.87060546875</v>
      </c>
      <c r="N118" s="225">
        <f>'Salida Stata'!BF88</f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0.14973905493530637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2.7708655556783071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5">
      <c r="B119" s="110">
        <f t="shared" si="76"/>
        <v>119</v>
      </c>
      <c r="D119" s="37">
        <f>+GBA!A92</f>
        <v>45352</v>
      </c>
      <c r="E119" s="225">
        <f>'Salida Stata'!D89</f>
        <v>5424.7265625</v>
      </c>
      <c r="F119" s="225">
        <f>'Salida Stata'!J89</f>
        <v>5436.4619140625</v>
      </c>
      <c r="G119" s="225">
        <f>'Salida Stata'!P89</f>
        <v>5335.451171875</v>
      </c>
      <c r="H119" s="225">
        <f>'Salida Stata'!V89</f>
        <v>5342.58203125</v>
      </c>
      <c r="I119" s="225">
        <f>'Salida Stata'!AB89</f>
        <v>5366.46240234375</v>
      </c>
      <c r="J119" s="225">
        <f>'Salida Stata'!AH89</f>
        <v>5325.92236328125</v>
      </c>
      <c r="K119" s="225">
        <f>'Salida Stata'!AN89</f>
        <v>5350.65625</v>
      </c>
      <c r="L119" s="19">
        <f>'Salida Stata'!AT89</f>
        <v>5328.060546875</v>
      </c>
      <c r="M119" s="225">
        <f>'Salida Stata'!AZ89</f>
        <v>5293.4599609375</v>
      </c>
      <c r="N119" s="225">
        <f>'Salida Stata'!BF89</f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0.11482187140392397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2.89902425433355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5">
      <c r="B120" s="110">
        <f t="shared" si="76"/>
        <v>120</v>
      </c>
      <c r="D120" s="37">
        <f>+GBA!A93</f>
        <v>45383</v>
      </c>
      <c r="E120" s="225">
        <f>'Salida Stata'!D90</f>
        <v>5911.30712890625</v>
      </c>
      <c r="F120" s="225">
        <f>'Salida Stata'!J90</f>
        <v>5906.96826171875</v>
      </c>
      <c r="G120" s="225">
        <f>'Salida Stata'!P90</f>
        <v>5835.58154296875</v>
      </c>
      <c r="H120" s="225">
        <f>'Salida Stata'!V90</f>
        <v>5808.70654296875</v>
      </c>
      <c r="I120" s="225">
        <f>'Salida Stata'!AB90</f>
        <v>5855.0224609375</v>
      </c>
      <c r="J120" s="225">
        <f>'Salida Stata'!AH90</f>
        <v>5811.26806640625</v>
      </c>
      <c r="K120" s="225">
        <f>'Salida Stata'!AN90</f>
        <v>5824.07177734375</v>
      </c>
      <c r="L120" s="19">
        <f>'Salida Stata'!AT90</f>
        <v>5814.81103515625</v>
      </c>
      <c r="M120" s="225">
        <f>'Salida Stata'!AZ90</f>
        <v>5780.89404296875</v>
      </c>
      <c r="N120" s="225">
        <f>'Salida Stata'!BF90</f>
        <v>5744.515625</v>
      </c>
      <c r="O120" s="19" cm="1">
        <f t="array" ref="O120">+SUMPRODUCT($E$30:$N$30/100,$E120:$N120)/$D$14*100</f>
        <v>5758.1321743974959</v>
      </c>
      <c r="Q120" s="24">
        <f t="shared" si="80"/>
        <v>8.9696791312926294E-2</v>
      </c>
      <c r="R120" s="24">
        <f t="shared" si="81"/>
        <v>8.6546425799322035E-2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8.8478030586201406E-2</v>
      </c>
      <c r="X120" s="24">
        <f t="shared" si="87"/>
        <v>9.1356035465238294E-2</v>
      </c>
      <c r="Y120" s="24">
        <f t="shared" si="88"/>
        <v>9.2082321511490761E-2</v>
      </c>
      <c r="Z120" s="24">
        <f t="shared" si="89"/>
        <v>9.2030010114819927E-2</v>
      </c>
      <c r="AA120" s="24">
        <f t="shared" si="90"/>
        <v>9.0839338588807994E-2</v>
      </c>
      <c r="AB120" s="24">
        <f>+GBA!Y93</f>
        <v>9.2271810127675602E-2</v>
      </c>
      <c r="AD120" s="24">
        <f t="shared" si="93"/>
        <v>2.9039623275197526</v>
      </c>
      <c r="AE120" s="24">
        <f t="shared" si="94"/>
        <v>2.902284119867101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2.9225945486958023</v>
      </c>
      <c r="AK120" s="24">
        <f t="shared" si="100"/>
        <v>2.9254998643152148</v>
      </c>
      <c r="AL120" s="24">
        <f t="shared" si="101"/>
        <v>2.9301652281453672</v>
      </c>
      <c r="AM120" s="24">
        <f t="shared" si="102"/>
        <v>2.9311843715882873</v>
      </c>
      <c r="AN120" s="24">
        <f t="shared" si="103"/>
        <v>2.919997669615503</v>
      </c>
      <c r="AO120" s="24">
        <f>+GBA!AV93</f>
        <v>2.9220538582903921</v>
      </c>
      <c r="AQ120" s="24">
        <f t="shared" si="77"/>
        <v>-2.3332188018936328E-3</v>
      </c>
      <c r="AR120" s="24">
        <f t="shared" si="104"/>
        <v>-2.7222044068534679E-2</v>
      </c>
      <c r="AS120" s="35">
        <f t="shared" si="105"/>
        <v>45383</v>
      </c>
      <c r="AT120" s="19">
        <f t="shared" si="78"/>
        <v>5911.30712890625</v>
      </c>
      <c r="AU120" s="19">
        <f t="shared" si="79"/>
        <v>5744.515625</v>
      </c>
      <c r="AV120" s="52">
        <f t="shared" si="91"/>
        <v>1.6679150390625068</v>
      </c>
      <c r="AW120" s="52">
        <f t="shared" si="75"/>
        <v>0.2503083208244874</v>
      </c>
    </row>
    <row r="121" spans="2:49" x14ac:dyDescent="0.25">
      <c r="B121" s="110">
        <f t="shared" si="76"/>
        <v>121</v>
      </c>
      <c r="D121" s="37">
        <f>+GBA!A94</f>
        <v>45413</v>
      </c>
      <c r="E121" s="225">
        <f>'Salida Stata'!D91</f>
        <v>6181.29931640625</v>
      </c>
      <c r="F121" s="225">
        <f>'Salida Stata'!J91</f>
        <v>6177.1181640625</v>
      </c>
      <c r="G121" s="225">
        <f>'Salida Stata'!P91</f>
        <v>6095.47802734375</v>
      </c>
      <c r="H121" s="225">
        <f>'Salida Stata'!V91</f>
        <v>6074.19140625</v>
      </c>
      <c r="I121" s="225">
        <f>'Salida Stata'!AB91</f>
        <v>6115.4482421875</v>
      </c>
      <c r="J121" s="225">
        <f>'Salida Stata'!AH91</f>
        <v>6073.849609375</v>
      </c>
      <c r="K121" s="225">
        <f>'Salida Stata'!AN91</f>
        <v>6077.9423828125</v>
      </c>
      <c r="L121" s="19">
        <f>'Salida Stata'!AT91</f>
        <v>6059.630859375</v>
      </c>
      <c r="M121" s="225">
        <f>'Salida Stata'!AZ91</f>
        <v>6026.1015625</v>
      </c>
      <c r="N121" s="225">
        <f>'Salida Stata'!BF91</f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4.5673855479398062E-2</v>
      </c>
      <c r="R121" s="24">
        <f t="shared" si="81"/>
        <v>4.5734104260303665E-2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4.3589882675610703E-2</v>
      </c>
      <c r="X121" s="24">
        <f t="shared" si="87"/>
        <v>4.2102799684903491E-2</v>
      </c>
      <c r="Y121" s="24">
        <f t="shared" si="88"/>
        <v>4.2416885296400419E-2</v>
      </c>
      <c r="Z121" s="24">
        <f t="shared" si="89"/>
        <v>4.0975733648126234E-2</v>
      </c>
      <c r="AA121" s="24">
        <f t="shared" si="90"/>
        <v>4.3220211547086995E-2</v>
      </c>
      <c r="AB121" s="24">
        <f>+GBA!Y94</f>
        <v>4.3005823851510305E-2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2.7893714815212993</v>
      </c>
      <c r="AQ121" s="24">
        <f t="shared" si="77"/>
        <v>4.6981218312718287E-3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5">
      <c r="B122" s="110">
        <f t="shared" si="76"/>
        <v>122</v>
      </c>
      <c r="D122" s="37">
        <f>+GBA!A95</f>
        <v>45444</v>
      </c>
      <c r="E122" s="225">
        <f>'Salida Stata'!D92</f>
        <v>6417.11376953125</v>
      </c>
      <c r="F122" s="225">
        <f>'Salida Stata'!J92</f>
        <v>6408.3798828125</v>
      </c>
      <c r="G122" s="225">
        <f>'Salida Stata'!P92</f>
        <v>6341.6484375</v>
      </c>
      <c r="H122" s="225">
        <f>'Salida Stata'!V92</f>
        <v>6314.97412109375</v>
      </c>
      <c r="I122" s="225">
        <f>'Salida Stata'!AB92</f>
        <v>6365.7509765625</v>
      </c>
      <c r="J122" s="225">
        <f>'Salida Stata'!AH92</f>
        <v>6324.7998046875</v>
      </c>
      <c r="K122" s="225">
        <f>'Salida Stata'!AN92</f>
        <v>6331.33056640625</v>
      </c>
      <c r="L122" s="19">
        <f>'Salida Stata'!AT92</f>
        <v>6320.79150390625</v>
      </c>
      <c r="M122" s="225">
        <f>'Salida Stata'!AZ92</f>
        <v>6291.3017578125</v>
      </c>
      <c r="N122" s="225">
        <f>'Salida Stata'!BF92</f>
        <v>6251.77783203125</v>
      </c>
      <c r="O122" s="19" cm="1">
        <f t="array" ref="O122">+SUMPRODUCT($E$30:$N$30/100,$E122:$N122)/$D$14*100</f>
        <v>6261.8750415171216</v>
      </c>
      <c r="Q122" s="24">
        <f t="shared" si="80"/>
        <v>3.8149657710168983E-2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4.1689796913885413E-2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4.2429695713371629E-2</v>
      </c>
      <c r="AB122" s="24">
        <f>+GBA!Y95</f>
        <v>4.3535999562241745E-2</v>
      </c>
      <c r="AD122" s="24">
        <f t="shared" si="93"/>
        <v>2.7511971842292575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2.7409336044233186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2.7369026001543064</v>
      </c>
      <c r="AO122" s="24">
        <f>+GBA!AV95</f>
        <v>2.7367914713441062</v>
      </c>
      <c r="AQ122" s="24">
        <f t="shared" si="77"/>
        <v>-7.315383960178945E-3</v>
      </c>
      <c r="AR122" s="24">
        <f t="shared" si="104"/>
        <v>2.7269968339183492E-2</v>
      </c>
      <c r="AS122" s="35">
        <f t="shared" si="105"/>
        <v>45444</v>
      </c>
      <c r="AT122" s="19">
        <f t="shared" si="78"/>
        <v>6417.11376953125</v>
      </c>
      <c r="AU122" s="19">
        <f t="shared" si="79"/>
        <v>6251.77783203125</v>
      </c>
      <c r="AV122" s="52">
        <f t="shared" si="91"/>
        <v>1.6533593749999937</v>
      </c>
      <c r="AW122" s="52">
        <f t="shared" si="75"/>
        <v>0.23264773544264017</v>
      </c>
    </row>
    <row r="123" spans="2:49" x14ac:dyDescent="0.25">
      <c r="B123" s="110">
        <f t="shared" si="76"/>
        <v>123</v>
      </c>
      <c r="D123" s="37">
        <f>+GBA!A96</f>
        <v>45474</v>
      </c>
      <c r="E123" s="225">
        <f>'Salida Stata'!D93</f>
        <v>6661.53173828125</v>
      </c>
      <c r="F123" s="225">
        <f>'Salida Stata'!J93</f>
        <v>6653.56005859375</v>
      </c>
      <c r="G123" s="225">
        <f>'Salida Stata'!P93</f>
        <v>6586.68310546875</v>
      </c>
      <c r="H123" s="225">
        <f>'Salida Stata'!V93</f>
        <v>6559.8525390625</v>
      </c>
      <c r="I123" s="225">
        <f>'Salida Stata'!AB93</f>
        <v>6617.12353515625</v>
      </c>
      <c r="J123" s="225">
        <f>'Salida Stata'!AH93</f>
        <v>6571.87841796875</v>
      </c>
      <c r="K123" s="225">
        <f>'Salida Stata'!AN93</f>
        <v>6579.22216796875</v>
      </c>
      <c r="L123" s="19">
        <f>'Salida Stata'!AT93</f>
        <v>6574.54443359375</v>
      </c>
      <c r="M123" s="225">
        <f>'Salida Stata'!AZ93</f>
        <v>6550.28173828125</v>
      </c>
      <c r="N123" s="225">
        <f>'Salida Stata'!BF93</f>
        <v>6513.28759765625</v>
      </c>
      <c r="O123" s="19" cm="1">
        <f t="array" ref="O123">+SUMPRODUCT($E$30:$N$30/100,$E123:$N123)/$D$14*100</f>
        <v>6512.8665880588069</v>
      </c>
      <c r="Q123" s="24">
        <f t="shared" ref="Q123:Q135" si="106">+E123/E122-1</f>
        <v>3.8088458071369624E-2</v>
      </c>
      <c r="R123" s="24">
        <f t="shared" ref="R123:R135" si="107">+F123/F122-1</f>
        <v>3.8259307385760888E-2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3.9153160455371205E-2</v>
      </c>
      <c r="X123" s="24">
        <f t="shared" ref="X123:X135" si="113">+L123/L122-1</f>
        <v>4.0145752241737442E-2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4.0082490448559938E-2</v>
      </c>
      <c r="AB123" s="24">
        <f>+GBA!Y96</f>
        <v>4.0371942876526123E-2</v>
      </c>
      <c r="AD123" s="24">
        <f t="shared" ref="AD123:AD135" si="117">+E123/E111-1</f>
        <v>2.6763160140902635</v>
      </c>
      <c r="AE123" s="24">
        <f t="shared" ref="AE123:AE135" si="118">+F123/F111-1</f>
        <v>2.6670788595381252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2.6608202207340228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2.6604542618366671</v>
      </c>
      <c r="AO123" s="24">
        <f>+GBA!AV96</f>
        <v>2.6611273717431971</v>
      </c>
      <c r="AQ123" s="24">
        <f t="shared" ref="AQ123:AQ135" si="128">+Q123-Z123</f>
        <v>-3.7412058500101431E-3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5">
      <c r="B124" s="110">
        <f t="shared" si="76"/>
        <v>124</v>
      </c>
      <c r="D124" s="37">
        <f>+GBA!A97</f>
        <v>45505</v>
      </c>
      <c r="E124" s="225">
        <f>'Salida Stata'!D94</f>
        <v>6911.8115234375</v>
      </c>
      <c r="F124" s="225">
        <f>'Salida Stata'!J94</f>
        <v>6900.98486328125</v>
      </c>
      <c r="G124" s="225">
        <f>'Salida Stata'!P94</f>
        <v>6842.40771484375</v>
      </c>
      <c r="H124" s="225">
        <f>'Salida Stata'!V94</f>
        <v>6821.07763671875</v>
      </c>
      <c r="I124" s="225">
        <f>'Salida Stata'!AB94</f>
        <v>6876.5009765625</v>
      </c>
      <c r="J124" s="225">
        <f>'Salida Stata'!AH94</f>
        <v>6835.2255859375</v>
      </c>
      <c r="K124" s="225">
        <f>'Salida Stata'!AN94</f>
        <v>6848.90576171875</v>
      </c>
      <c r="L124" s="19">
        <f>'Salida Stata'!AT94</f>
        <v>6846.97705078125</v>
      </c>
      <c r="M124" s="225">
        <f>'Salida Stata'!AZ94</f>
        <v>6823.1357421875</v>
      </c>
      <c r="N124" s="225">
        <f>'Salida Stata'!BF94</f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3.7186829683445222E-2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4.143748969061023E-2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4.0784093866919724E-2</v>
      </c>
      <c r="AB124" s="24">
        <f>+GBA!Y97</f>
        <v>4.1377770776646283E-2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2.3962436627215573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5">
      <c r="B125" s="110">
        <f t="shared" si="76"/>
        <v>125</v>
      </c>
      <c r="D125" s="37">
        <f>+GBA!A98</f>
        <v>45536</v>
      </c>
      <c r="E125" s="225">
        <f>'Salida Stata'!D95</f>
        <v>7155.99658203125</v>
      </c>
      <c r="F125" s="225">
        <f>'Salida Stata'!J95</f>
        <v>7140.662109375</v>
      </c>
      <c r="G125" s="225">
        <f>'Salida Stata'!P95</f>
        <v>7091.9609375</v>
      </c>
      <c r="H125" s="225">
        <f>'Salida Stata'!V95</f>
        <v>7066.02587890625</v>
      </c>
      <c r="I125" s="225">
        <f>'Salida Stata'!AB95</f>
        <v>7124.99609375</v>
      </c>
      <c r="J125" s="225">
        <f>'Salida Stata'!AH95</f>
        <v>7084.931640625</v>
      </c>
      <c r="K125" s="225">
        <f>'Salida Stata'!AN95</f>
        <v>7101.25732421875</v>
      </c>
      <c r="L125" s="19">
        <f>'Salida Stata'!AT95</f>
        <v>7102.10205078125</v>
      </c>
      <c r="M125" s="225">
        <f>'Salida Stata'!AZ95</f>
        <v>7074.86572265625</v>
      </c>
      <c r="N125" s="225">
        <f>'Salida Stata'!BF95</f>
        <v>7046.2578125</v>
      </c>
      <c r="O125" s="19" cm="1">
        <f t="array" ref="O125">+SUMPRODUCT($E$30:$N$30/100,$E125:$N125)/$D$14*100</f>
        <v>7027.5105866241574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3.591049028219695E-2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3.6737195392248401E-2</v>
      </c>
      <c r="AB125" s="24">
        <f>+GBA!Y98</f>
        <v>3.7177512181158612E-2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2.1292722612339126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2.1335520374840566</v>
      </c>
      <c r="AO125" s="24">
        <f>+GBA!AV98</f>
        <v>2.1400525898072691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5">
      <c r="B126" s="110">
        <f t="shared" si="76"/>
        <v>126</v>
      </c>
      <c r="D126" s="37">
        <f>+GBA!A99</f>
        <v>45566</v>
      </c>
      <c r="E126" s="225">
        <f>'Salida Stata'!D96</f>
        <v>7335.201171875</v>
      </c>
      <c r="F126" s="225">
        <f>'Salida Stata'!J96</f>
        <v>7319.9345703125</v>
      </c>
      <c r="G126" s="225">
        <f>'Salida Stata'!P96</f>
        <v>7280.0771484375</v>
      </c>
      <c r="H126" s="225">
        <f>'Salida Stata'!V96</f>
        <v>7251.1650390625</v>
      </c>
      <c r="I126" s="225">
        <f>'Salida Stata'!AB96</f>
        <v>7315.41943359375</v>
      </c>
      <c r="J126" s="225">
        <f>'Salida Stata'!AH96</f>
        <v>7275.56591796875</v>
      </c>
      <c r="K126" s="225">
        <f>'Salida Stata'!AN96</f>
        <v>7294.701171875</v>
      </c>
      <c r="L126" s="19">
        <f>'Salida Stata'!AT96</f>
        <v>7302.36376953125</v>
      </c>
      <c r="M126" s="225">
        <f>'Salida Stata'!AZ96</f>
        <v>7277.87158203125</v>
      </c>
      <c r="N126" s="225">
        <f>'Salida Stata'!BF96</f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2.6201313627923994E-2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2.783335485343974E-2</v>
      </c>
      <c r="AB126" s="24">
        <f>+GBA!Y99</f>
        <v>2.8202663042794729E-2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1.9725887565805196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5">
      <c r="B127" s="110">
        <f t="shared" si="76"/>
        <v>127</v>
      </c>
      <c r="D127" s="37">
        <f>+GBA!A100</f>
        <v>45597</v>
      </c>
      <c r="E127" s="225">
        <f>'Salida Stata'!D97</f>
        <v>7497.029296875</v>
      </c>
      <c r="F127" s="225">
        <f>'Salida Stata'!J97</f>
        <v>7481.2392578125</v>
      </c>
      <c r="G127" s="225">
        <f>'Salida Stata'!P97</f>
        <v>7451.720703125</v>
      </c>
      <c r="H127" s="225">
        <f>'Salida Stata'!V97</f>
        <v>7428.03759765625</v>
      </c>
      <c r="I127" s="225">
        <f>'Salida Stata'!AB97</f>
        <v>7489.07421875</v>
      </c>
      <c r="J127" s="225">
        <f>'Salida Stata'!AH97</f>
        <v>7453.419921875</v>
      </c>
      <c r="K127" s="225">
        <f>'Salida Stata'!AN97</f>
        <v>7480.72509765625</v>
      </c>
      <c r="L127" s="19">
        <f>'Salida Stata'!AT97</f>
        <v>7492.12744140625</v>
      </c>
      <c r="M127" s="225">
        <f>'Salida Stata'!AZ97</f>
        <v>7469.2373046875</v>
      </c>
      <c r="N127" s="225">
        <f>'Salida Stata'!BF97</f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2.6013303472445681E-2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1.7012999039239207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5">
      <c r="B128" s="110">
        <f t="shared" si="76"/>
        <v>128</v>
      </c>
      <c r="D128" s="37">
        <f>+GBA!A101</f>
        <v>45627</v>
      </c>
      <c r="E128" s="225">
        <f>'Salida Stata'!D98</f>
        <v>7701.65576171875</v>
      </c>
      <c r="F128" s="225">
        <f>'Salida Stata'!J98</f>
        <v>7683.89599609375</v>
      </c>
      <c r="G128" s="225">
        <f>'Salida Stata'!P98</f>
        <v>7659.93603515625</v>
      </c>
      <c r="H128" s="225">
        <f>'Salida Stata'!V98</f>
        <v>7631.50146484375</v>
      </c>
      <c r="I128" s="225">
        <f>'Salida Stata'!AB98</f>
        <v>7700.47998046875</v>
      </c>
      <c r="J128" s="225">
        <f>'Salida Stata'!AH98</f>
        <v>7662.39111328125</v>
      </c>
      <c r="K128" s="225">
        <f>'Salida Stata'!AN98</f>
        <v>7689.193359375</v>
      </c>
      <c r="L128" s="19">
        <f>'Salida Stata'!AT98</f>
        <v>7703.34375</v>
      </c>
      <c r="M128" s="225">
        <f>'Salida Stata'!AZ98</f>
        <v>7682.64208984375</v>
      </c>
      <c r="N128" s="225">
        <f>'Salida Stata'!BF98</f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2.8655273911321277E-2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1.221454569818702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5">
      <c r="B129" s="110">
        <f t="shared" si="76"/>
        <v>129</v>
      </c>
      <c r="D129" s="37">
        <f>+GBA!A102</f>
        <v>45658</v>
      </c>
      <c r="E129" s="225">
        <f>'Salida Stata'!D99</f>
        <v>7841.31298828125</v>
      </c>
      <c r="F129" s="225">
        <f>'Salida Stata'!J99</f>
        <v>7822.39453125</v>
      </c>
      <c r="G129" s="225">
        <f>'Salida Stata'!P99</f>
        <v>7799.22412109375</v>
      </c>
      <c r="H129" s="225">
        <f>'Salida Stata'!V99</f>
        <v>7776.4775390625</v>
      </c>
      <c r="I129" s="225">
        <f>'Salida Stata'!AB99</f>
        <v>7850.6650390625</v>
      </c>
      <c r="J129" s="225">
        <f>'Salida Stata'!AH99</f>
        <v>7808.974609375</v>
      </c>
      <c r="K129" s="225">
        <f>'Salida Stata'!AN99</f>
        <v>7838.30419921875</v>
      </c>
      <c r="L129" s="19">
        <f>'Salida Stata'!AT99</f>
        <v>7856.91162109375</v>
      </c>
      <c r="M129" s="225">
        <f>'Salida Stata'!AZ99</f>
        <v>7842.826171875</v>
      </c>
      <c r="N129" s="225">
        <f>'Salida Stata'!BF99</f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2.0234114180589513E-2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0.89575015384228207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5">
      <c r="B130" s="110">
        <f t="shared" si="76"/>
        <v>130</v>
      </c>
      <c r="D130" s="37">
        <f>+GBA!A103</f>
        <v>45689</v>
      </c>
      <c r="E130" s="225">
        <f>'Salida Stata'!D100</f>
        <v>8032.4443359375</v>
      </c>
      <c r="F130" s="225">
        <f>'Salida Stata'!J100</f>
        <v>8010.66650390625</v>
      </c>
      <c r="G130" s="225">
        <f>'Salida Stata'!P100</f>
        <v>7984.041015625</v>
      </c>
      <c r="H130" s="225">
        <f>'Salida Stata'!V100</f>
        <v>7953.75048828125</v>
      </c>
      <c r="I130" s="225">
        <f>'Salida Stata'!AB100</f>
        <v>8034.4794921875</v>
      </c>
      <c r="J130" s="225">
        <f>'Salida Stata'!AH100</f>
        <v>7989.30126953125</v>
      </c>
      <c r="K130" s="225">
        <f>'Salida Stata'!AN100</f>
        <v>8014.23681640625</v>
      </c>
      <c r="L130" s="19">
        <f>'Salida Stata'!AT100</f>
        <v>8031.681640625</v>
      </c>
      <c r="M130" s="225">
        <f>'Salida Stata'!AZ100</f>
        <v>8017.2763671875</v>
      </c>
      <c r="N130" s="225">
        <f>'Salida Stata'!BF100</f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2.2348251105860584E-2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0.68570150417598663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5">
      <c r="B131" s="110">
        <f t="shared" si="76"/>
        <v>131</v>
      </c>
      <c r="D131" s="37">
        <f>+GBA!A104</f>
        <v>45717</v>
      </c>
      <c r="E131" s="225">
        <f>'Salida Stata'!D101</f>
        <v>8391.2568359375</v>
      </c>
      <c r="F131" s="225">
        <f>'Salida Stata'!J101</f>
        <v>8355.5654296875</v>
      </c>
      <c r="G131" s="225">
        <f>'Salida Stata'!P101</f>
        <v>8329.3603515625</v>
      </c>
      <c r="H131" s="225">
        <f>'Salida Stata'!V101</f>
        <v>8278.529296875</v>
      </c>
      <c r="I131" s="225">
        <f>'Salida Stata'!AB101</f>
        <v>8367.1787109375</v>
      </c>
      <c r="J131" s="225">
        <f>'Salida Stata'!AH101</f>
        <v>8335.447265625</v>
      </c>
      <c r="K131" s="225">
        <f>'Salida Stata'!AN101</f>
        <v>8330.2578125</v>
      </c>
      <c r="L131" s="19">
        <f>'Salida Stata'!AT101</f>
        <v>8346.0087890625</v>
      </c>
      <c r="M131" s="225">
        <f>'Salida Stata'!AZ101</f>
        <v>8330.83984375</v>
      </c>
      <c r="N131" s="225">
        <f>'Salida Stata'!BF101</f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3.8542769769347895E-2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0.57036128735671232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5">
      <c r="B132" s="110">
        <f t="shared" si="76"/>
        <v>132</v>
      </c>
      <c r="D132" s="37">
        <f>+GBA!A105</f>
        <v>45748</v>
      </c>
      <c r="E132" s="225">
        <f>'Salida Stata'!D102</f>
        <v>8624.994140625</v>
      </c>
      <c r="F132" s="225">
        <f>'Salida Stata'!J102</f>
        <v>8589.486328125</v>
      </c>
      <c r="G132" s="225">
        <f>'Salida Stata'!P102</f>
        <v>8559.7978515625</v>
      </c>
      <c r="H132" s="225">
        <f>'Salida Stata'!V102</f>
        <v>8505.384765625</v>
      </c>
      <c r="I132" s="225">
        <f>'Salida Stata'!AB102</f>
        <v>8600.7646484375</v>
      </c>
      <c r="J132" s="225">
        <f>'Salida Stata'!AH102</f>
        <v>8565.1484375</v>
      </c>
      <c r="K132" s="225">
        <f>'Salida Stata'!AN102</f>
        <v>8560.3359375</v>
      </c>
      <c r="L132" s="19">
        <f>'Salida Stata'!AT102</f>
        <v>8576.943359375</v>
      </c>
      <c r="M132" s="225">
        <f>'Salida Stata'!AZ102</f>
        <v>8559.5224609375</v>
      </c>
      <c r="N132" s="225">
        <f>'Salida Stata'!BF102</f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2.7577538869369755E-2</v>
      </c>
      <c r="AD132" s="24">
        <f t="shared" si="117"/>
        <v>0.45906716611776766</v>
      </c>
      <c r="AE132" s="24">
        <f t="shared" si="118"/>
        <v>0.45412772636528742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0.46981978669984881</v>
      </c>
      <c r="AK132" s="24">
        <f t="shared" si="124"/>
        <v>0.47501669573077177</v>
      </c>
      <c r="AL132" s="24">
        <f t="shared" si="125"/>
        <v>0.48065721276250883</v>
      </c>
      <c r="AM132" s="24">
        <f t="shared" si="126"/>
        <v>0.48197210518728451</v>
      </c>
      <c r="AN132" s="24">
        <f t="shared" si="127"/>
        <v>0.47346957008814972</v>
      </c>
      <c r="AO132" s="24">
        <f>+GBA!AV105</f>
        <v>0.47735020883595247</v>
      </c>
      <c r="AQ132" s="24">
        <f t="shared" si="128"/>
        <v>4.6177222885557256E-4</v>
      </c>
      <c r="AR132" s="24">
        <f t="shared" si="129"/>
        <v>-2.290493906951685E-2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5">
      <c r="B133" s="110">
        <f t="shared" si="76"/>
        <v>133</v>
      </c>
      <c r="D133" s="37">
        <f>+GBA!A106</f>
        <v>45778</v>
      </c>
      <c r="E133" s="225">
        <f>'Salida Stata'!D103</f>
        <v>8729.623046875</v>
      </c>
      <c r="F133" s="225">
        <f>'Salida Stata'!J103</f>
        <v>8690.51953125</v>
      </c>
      <c r="G133" s="225">
        <f>'Salida Stata'!P103</f>
        <v>8673.09765625</v>
      </c>
      <c r="H133" s="225">
        <f>'Salida Stata'!V103</f>
        <v>8617.423828125</v>
      </c>
      <c r="I133" s="225">
        <f>'Salida Stata'!AB103</f>
        <v>8720.2978515625</v>
      </c>
      <c r="J133" s="225">
        <f>'Salida Stata'!AH103</f>
        <v>8686.087890625</v>
      </c>
      <c r="K133" s="225">
        <f>'Salida Stata'!AN103</f>
        <v>8682.1416015625</v>
      </c>
      <c r="L133" s="19">
        <f>'Salida Stata'!AT103</f>
        <v>8706.11328125</v>
      </c>
      <c r="M133" s="225">
        <f>'Salida Stata'!AZ103</f>
        <v>8694.080078125</v>
      </c>
      <c r="N133" s="225">
        <f>'Salida Stata'!BF103</f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1.5008447859677698E-2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0.43769373873528195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5">
      <c r="B134" s="110">
        <f t="shared" si="76"/>
        <v>134</v>
      </c>
      <c r="D134" s="37">
        <f>+GBA!A107</f>
        <v>45809</v>
      </c>
      <c r="E134" s="225">
        <f>'Salida Stata'!D104</f>
        <v>8880.92578125</v>
      </c>
      <c r="F134" s="225">
        <f>'Salida Stata'!J104</f>
        <v>8842.22265625</v>
      </c>
      <c r="G134" s="225">
        <f>'Salida Stata'!P104</f>
        <v>8834.2978515625</v>
      </c>
      <c r="H134" s="225">
        <f>'Salida Stata'!V104</f>
        <v>8780.1650390625</v>
      </c>
      <c r="I134" s="225">
        <f>'Salida Stata'!AB104</f>
        <v>8882.830078125</v>
      </c>
      <c r="J134" s="225">
        <f>'Salida Stata'!AH104</f>
        <v>8852.47265625</v>
      </c>
      <c r="K134" s="225">
        <f>'Salida Stata'!AN104</f>
        <v>8850.3720703125</v>
      </c>
      <c r="L134" s="19">
        <f>'Salida Stata'!AT104</f>
        <v>8879.1787109375</v>
      </c>
      <c r="M134" s="225">
        <f>'Salida Stata'!AZ104</f>
        <v>8872.986328125</v>
      </c>
      <c r="N134" s="225">
        <f>'Salida Stata'!BF104</f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2.0243753200644976E-2</v>
      </c>
      <c r="AD134" s="24">
        <f t="shared" si="117"/>
        <v>0.38394395053692865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0.39786921208508197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0.40208003839434037</v>
      </c>
      <c r="AO134" s="24">
        <f>+GBA!AV107</f>
        <v>0.40560369414727049</v>
      </c>
      <c r="AQ134" s="24">
        <f t="shared" si="128"/>
        <v>-4.0902230706711951E-3</v>
      </c>
      <c r="AR134" s="24">
        <f t="shared" si="129"/>
        <v>-2.9954955250885984E-2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5">
      <c r="B135" s="110">
        <f t="shared" si="76"/>
        <v>135</v>
      </c>
      <c r="D135" s="37">
        <f>+GBA!A108</f>
        <v>45839</v>
      </c>
      <c r="E135" s="225">
        <f>'Salida Stata'!D105</f>
        <v>9034.7080078125</v>
      </c>
      <c r="F135" s="225">
        <f>'Salida Stata'!J105</f>
        <v>8998.994140625</v>
      </c>
      <c r="G135" s="225">
        <f>'Salida Stata'!P105</f>
        <v>8985.4970703125</v>
      </c>
      <c r="H135" s="225">
        <f>'Salida Stata'!V105</f>
        <v>8940.736328125</v>
      </c>
      <c r="I135" s="225">
        <f>'Salida Stata'!AB105</f>
        <v>9043.4287109375</v>
      </c>
      <c r="J135" s="225">
        <f>'Salida Stata'!AH105</f>
        <v>9012.611328125</v>
      </c>
      <c r="K135" s="225">
        <f>'Salida Stata'!AN105</f>
        <v>9017.1513671875</v>
      </c>
      <c r="L135" s="19">
        <f>'Salida Stata'!AT105</f>
        <v>9042.9296875</v>
      </c>
      <c r="M135" s="225">
        <f>'Salida Stata'!AZ105</f>
        <v>9039.1083984375</v>
      </c>
      <c r="N135" s="225">
        <f>'Salida Stata'!BF105</f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1.8679320347811057E-2</v>
      </c>
      <c r="AD135" s="24">
        <f t="shared" si="117"/>
        <v>0.35625083881136854</v>
      </c>
      <c r="AE135" s="24">
        <f t="shared" si="118"/>
        <v>0.35250814021012444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0.37544582424504069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0.3729564714069098</v>
      </c>
      <c r="AO135" s="24">
        <f>+GBA!AV108</f>
        <v>0.3762956850541006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5">
      <c r="B136" s="110">
        <f t="shared" si="76"/>
        <v>136</v>
      </c>
      <c r="D136" s="37">
        <f>+GBA!A109</f>
        <v>45870</v>
      </c>
      <c r="E136" s="225">
        <f>'Salida Stata'!D106</f>
        <v>9191.9970703125</v>
      </c>
      <c r="F136" s="225">
        <f>'Salida Stata'!J106</f>
        <v>9152.8505859375</v>
      </c>
      <c r="G136" s="225">
        <f>'Salida Stata'!P106</f>
        <v>9142.8330078125</v>
      </c>
      <c r="H136" s="225">
        <f>'Salida Stata'!V106</f>
        <v>9108.0439453125</v>
      </c>
      <c r="I136" s="225">
        <f>'Salida Stata'!AB106</f>
        <v>9205.4453125</v>
      </c>
      <c r="J136" s="225">
        <f>'Salida Stata'!AH106</f>
        <v>9175.146484375</v>
      </c>
      <c r="K136" s="225">
        <f>'Salida Stata'!AN106</f>
        <v>9186.4580078125</v>
      </c>
      <c r="L136" s="19">
        <f>'Salida Stata'!AT106</f>
        <v>9211.765625</v>
      </c>
      <c r="M136" s="225">
        <f>'Salida Stata'!AZ106</f>
        <v>9207.158203125</v>
      </c>
      <c r="N136" s="225">
        <f>'Salida Stata'!BF106</f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1.8715637795281514E-2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0.34634517457497482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5">
      <c r="B137" s="110">
        <f t="shared" si="76"/>
        <v>137</v>
      </c>
      <c r="D137" s="37">
        <f>+GBA!A110</f>
        <v>45901</v>
      </c>
      <c r="E137" s="225">
        <f>'Salida Stata'!D107</f>
        <v>9387.1748046875</v>
      </c>
      <c r="F137" s="225">
        <f>'Salida Stata'!J107</f>
        <v>9346.8212890625</v>
      </c>
      <c r="G137" s="225">
        <f>'Salida Stata'!P107</f>
        <v>9339.3740234375</v>
      </c>
      <c r="H137" s="225">
        <f>'Salida Stata'!V107</f>
        <v>9301.404296875</v>
      </c>
      <c r="I137" s="225">
        <f>'Salida Stata'!AB107</f>
        <v>9397.6796875</v>
      </c>
      <c r="J137" s="225">
        <f>'Salida Stata'!AH107</f>
        <v>9370.1845703125</v>
      </c>
      <c r="K137" s="225">
        <f>'Salida Stata'!AN107</f>
        <v>9380.5791015625</v>
      </c>
      <c r="L137" s="19">
        <f>'Salida Stata'!AT107</f>
        <v>9405.3505859375</v>
      </c>
      <c r="M137" s="225">
        <f>'Salida Stata'!AZ107</f>
        <v>9399.6953125</v>
      </c>
      <c r="N137" s="225">
        <f>'Salida Stata'!BF107</f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2.0953170557133527E-2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0.31635582097737291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0.32307359932678659</v>
      </c>
      <c r="AO137" s="24">
        <f>+GBA!AV110</f>
        <v>0.3252845906347912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5">
      <c r="B138" s="110">
        <f t="shared" si="76"/>
        <v>138</v>
      </c>
      <c r="D138" s="37">
        <f>+GBA!A111</f>
        <v>45931</v>
      </c>
      <c r="E138" s="225">
        <f>'Salida Stata'!D108</f>
        <v>9615.8828125</v>
      </c>
      <c r="F138" s="225">
        <f>'Salida Stata'!J108</f>
        <v>9573.1865234375</v>
      </c>
      <c r="G138" s="225">
        <f>'Salida Stata'!P108</f>
        <v>9563.97265625</v>
      </c>
      <c r="H138" s="225">
        <f>'Salida Stata'!V108</f>
        <v>9528.451171875</v>
      </c>
      <c r="I138" s="225">
        <f>'Salida Stata'!AB108</f>
        <v>9624.3701171875</v>
      </c>
      <c r="J138" s="225">
        <f>'Salida Stata'!AH108</f>
        <v>9595.4296875</v>
      </c>
      <c r="K138" s="225">
        <f>'Salida Stata'!AN108</f>
        <v>9608.2822265625</v>
      </c>
      <c r="L138" s="19">
        <f>'Salida Stata'!AT108</f>
        <v>9630.1650390625</v>
      </c>
      <c r="M138" s="225">
        <f>'Salida Stata'!AZ108</f>
        <v>9620.7744140625</v>
      </c>
      <c r="N138" s="225">
        <f>'Salida Stata'!BF108</f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2.3965787765641178E-2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0.31982354125310986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5">
      <c r="B139" s="110">
        <f t="shared" si="76"/>
        <v>139</v>
      </c>
      <c r="D139" s="37">
        <f>+GBA!A112</f>
        <v>45962</v>
      </c>
      <c r="E139" s="225">
        <f>'Salida Stata'!D109</f>
        <v>9856.22265625</v>
      </c>
      <c r="F139" s="225">
        <f>'Salida Stata'!J109</f>
        <v>9809.8125</v>
      </c>
      <c r="G139" s="225">
        <f>'Salida Stata'!P109</f>
        <v>9802.0126953125</v>
      </c>
      <c r="H139" s="225">
        <f>'Salida Stata'!V109</f>
        <v>9762.6865234375</v>
      </c>
      <c r="I139" s="225">
        <f>'Salida Stata'!AB109</f>
        <v>9863.8359375</v>
      </c>
      <c r="J139" s="225">
        <f>'Salida Stata'!AH109</f>
        <v>9834.787109375</v>
      </c>
      <c r="K139" s="225">
        <f>'Salida Stata'!AN109</f>
        <v>9846.720703125</v>
      </c>
      <c r="L139" s="19">
        <f>'Salida Stata'!AT109</f>
        <v>9869.0263671875</v>
      </c>
      <c r="M139" s="225">
        <f>'Salida Stata'!AZ109</f>
        <v>9860.130859375</v>
      </c>
      <c r="N139" s="225">
        <f>'Salida Stata'!BF109</f>
        <v>9824.30859375</v>
      </c>
      <c r="O139" s="19" cm="1">
        <f t="array" ref="O139">+SUMPRODUCT($E$30:$N$30/100,$E139:$N139)/$D$14*100</f>
        <v>9755.6232802552622</v>
      </c>
      <c r="Q139" s="24">
        <f t="shared" ref="Q139" si="214">+E139/E138-1</f>
        <v>2.4994048745849318E-2</v>
      </c>
      <c r="R139" s="24">
        <f t="shared" ref="R139" si="215">+F139/F138-1</f>
        <v>2.4717577160246584E-2</v>
      </c>
      <c r="S139" s="24">
        <f t="shared" ref="S139" si="216">+G139/G138-1</f>
        <v>2.4889242955639546E-2</v>
      </c>
      <c r="T139" s="24">
        <f t="shared" ref="T139" si="217">+H139/H138-1</f>
        <v>2.4582730953577103E-2</v>
      </c>
      <c r="U139" s="24">
        <f t="shared" ref="U139" si="218">+I139/I138-1</f>
        <v>2.4881194031062259E-2</v>
      </c>
      <c r="V139" s="24">
        <f t="shared" ref="V139" si="219">+J139/J138-1</f>
        <v>2.4944940421668838E-2</v>
      </c>
      <c r="W139" s="24">
        <f t="shared" ref="W139" si="220">+K139/K138-1</f>
        <v>2.4815931811757785E-2</v>
      </c>
      <c r="X139" s="24">
        <f t="shared" ref="X139" si="221">+L139/L138-1</f>
        <v>2.4803451151264255E-2</v>
      </c>
      <c r="Y139" s="24">
        <f t="shared" ref="Y139" si="222">+M139/M138-1</f>
        <v>2.4879124591325796E-2</v>
      </c>
      <c r="Z139" s="24">
        <f t="shared" ref="Z139" si="223">+N139/N138-1</f>
        <v>2.4465770426856048E-2</v>
      </c>
      <c r="AA139" s="24">
        <f t="shared" ref="AA139" si="224">+O139/O138-1</f>
        <v>2.4747935510723851E-2</v>
      </c>
      <c r="AB139" s="24">
        <f>+GBA!Y112</f>
        <v>2.4819751103297039E-2</v>
      </c>
      <c r="AD139" s="24">
        <f t="shared" ref="AD139" si="225">+E139/E127-1</f>
        <v>0.31468375885344169</v>
      </c>
      <c r="AE139" s="24">
        <f t="shared" ref="AE139" si="226">+F139/F127-1</f>
        <v>0.31125501563872859</v>
      </c>
      <c r="AF139" s="24">
        <f t="shared" ref="AF139" si="227">+G139/G127-1</f>
        <v>0.31540258764688622</v>
      </c>
      <c r="AG139" s="24">
        <f t="shared" ref="AG139" si="228">+H139/H127-1</f>
        <v>0.31430224942828722</v>
      </c>
      <c r="AH139" s="24">
        <f t="shared" ref="AH139" si="229">+I139/I127-1</f>
        <v>0.31709683325135618</v>
      </c>
      <c r="AI139" s="24">
        <f t="shared" ref="AI139" si="230">+J139/J127-1</f>
        <v>0.3194999359302082</v>
      </c>
      <c r="AJ139" s="24">
        <f t="shared" ref="AJ139" si="231">+K139/K127-1</f>
        <v>0.31627891341843695</v>
      </c>
      <c r="AK139" s="24">
        <f t="shared" ref="AK139" si="232">+L139/L127-1</f>
        <v>0.31725286901087646</v>
      </c>
      <c r="AL139" s="24">
        <f t="shared" ref="AL139" si="233">+M139/M127-1</f>
        <v>0.32009875401696464</v>
      </c>
      <c r="AM139" s="24">
        <f t="shared" ref="AM139" si="234">+N139/N127-1</f>
        <v>0.31765279720984996</v>
      </c>
      <c r="AN139" s="24">
        <f t="shared" ref="AN139" si="235">+O139/O127-1</f>
        <v>0.3171512634353435</v>
      </c>
      <c r="AO139" s="24">
        <f>+GBA!AV112</f>
        <v>0.31828820198490626</v>
      </c>
      <c r="AQ139" s="24">
        <f t="shared" ref="AQ139" si="236">+Q139-Z139</f>
        <v>5.2827831899326938E-4</v>
      </c>
      <c r="AR139" s="24">
        <f t="shared" ref="AR139" si="237">+AD139-AM139</f>
        <v>-2.9690383564082712E-3</v>
      </c>
      <c r="AS139" s="35">
        <f t="shared" ref="AS139" si="238">+D139</f>
        <v>45962</v>
      </c>
      <c r="AT139" s="19">
        <f t="shared" ref="AT139" si="239">+E139</f>
        <v>9856.22265625</v>
      </c>
      <c r="AU139" s="19">
        <f t="shared" ref="AU139" si="240">+N139</f>
        <v>9824.30859375</v>
      </c>
      <c r="AV139" s="52">
        <f t="shared" si="91"/>
        <v>0.31914062500000284</v>
      </c>
      <c r="AW139" s="52">
        <f t="shared" si="75"/>
        <v>-0.19436164269015421</v>
      </c>
    </row>
    <row r="140" spans="2:49" x14ac:dyDescent="0.25">
      <c r="B140" s="110">
        <f t="shared" si="76"/>
        <v>140</v>
      </c>
      <c r="D140" s="37">
        <f>+GBA!A113</f>
        <v>45992</v>
      </c>
      <c r="E140" s="225">
        <f>'Salida Stata'!D110</f>
        <v>10128.65625</v>
      </c>
      <c r="F140" s="225">
        <f>'Salida Stata'!J110</f>
        <v>10080.7001953125</v>
      </c>
      <c r="G140" s="225">
        <f>'Salida Stata'!P110</f>
        <v>10071.5400390625</v>
      </c>
      <c r="H140" s="225">
        <f>'Salida Stata'!V110</f>
        <v>10036.251953125</v>
      </c>
      <c r="I140" s="225">
        <f>'Salida Stata'!AB110</f>
        <v>10137.814453125</v>
      </c>
      <c r="J140" s="225">
        <f>'Salida Stata'!AH110</f>
        <v>10102.408203125</v>
      </c>
      <c r="K140" s="225">
        <f>'Salida Stata'!AN110</f>
        <v>10122.533203125</v>
      </c>
      <c r="L140" s="19">
        <f>'Salida Stata'!AT110</f>
        <v>10142.2041015625</v>
      </c>
      <c r="M140" s="225">
        <f>'Salida Stata'!AZ110</f>
        <v>10130.521484375</v>
      </c>
      <c r="N140" s="225">
        <f>'Salida Stata'!BF110</f>
        <v>10096.728515625</v>
      </c>
      <c r="O140" s="19" cm="1">
        <f t="array" ref="O140">+SUMPRODUCT($E$30:$N$30/100,$E140:$N140)/$D$14*100</f>
        <v>10025.45351818446</v>
      </c>
      <c r="Q140" s="24">
        <f t="shared" ref="Q140" si="241">+E140/E139-1</f>
        <v>2.7640771038917711E-2</v>
      </c>
      <c r="R140" s="24">
        <f t="shared" ref="R140" si="242">+F140/F139-1</f>
        <v>2.761395238823372E-2</v>
      </c>
      <c r="S140" s="24">
        <f t="shared" ref="S140" si="243">+G140/G139-1</f>
        <v>2.7497142895855697E-2</v>
      </c>
      <c r="T140" s="24">
        <f t="shared" ref="T140" si="244">+H140/H139-1</f>
        <v>2.8021531678882106E-2</v>
      </c>
      <c r="U140" s="24">
        <f t="shared" ref="U140" si="245">+I140/I139-1</f>
        <v>2.7776061702668553E-2</v>
      </c>
      <c r="V140" s="24">
        <f t="shared" ref="V140" si="246">+J140/J139-1</f>
        <v>2.7211681429778034E-2</v>
      </c>
      <c r="W140" s="24">
        <f t="shared" ref="W140" si="247">+K140/K139-1</f>
        <v>2.8010594421802537E-2</v>
      </c>
      <c r="X140" s="24">
        <f t="shared" ref="X140" si="248">+L140/L139-1</f>
        <v>2.7680312546662256E-2</v>
      </c>
      <c r="Y140" s="24">
        <f t="shared" ref="Y140" si="249">+M140/M139-1</f>
        <v>2.7422620333980019E-2</v>
      </c>
      <c r="Z140" s="24">
        <f t="shared" ref="Z140" si="250">+N140/N139-1</f>
        <v>2.7729169872402704E-2</v>
      </c>
      <c r="AA140" s="24">
        <f t="shared" ref="AA140" si="251">+O140/O139-1</f>
        <v>2.7658943993390528E-2</v>
      </c>
      <c r="AB140" s="24">
        <f>+GBA!Y113</f>
        <v>2.7926969731880025E-2</v>
      </c>
      <c r="AD140" s="24">
        <f t="shared" ref="AD140" si="252">+E140/E128-1</f>
        <v>0.31512710556926082</v>
      </c>
      <c r="AE140" s="24">
        <f t="shared" ref="AE140" si="253">+F140/F128-1</f>
        <v>0.31192564298595515</v>
      </c>
      <c r="AF140" s="24">
        <f t="shared" ref="AF140" si="254">+G140/G128-1</f>
        <v>0.31483343892662896</v>
      </c>
      <c r="AG140" s="24">
        <f t="shared" ref="AG140" si="255">+H140/H128-1</f>
        <v>0.3151084356544096</v>
      </c>
      <c r="AH140" s="24">
        <f t="shared" ref="AH140" si="256">+I140/I128-1</f>
        <v>0.3165172143604329</v>
      </c>
      <c r="AI140" s="24">
        <f t="shared" ref="AI140" si="257">+J140/J128-1</f>
        <v>0.31844068695664207</v>
      </c>
      <c r="AJ140" s="24">
        <f t="shared" ref="AJ140" si="258">+K140/K128-1</f>
        <v>0.3164623036541494</v>
      </c>
      <c r="AK140" s="24">
        <f t="shared" ref="AK140" si="259">+L140/L128-1</f>
        <v>0.31659762704507388</v>
      </c>
      <c r="AL140" s="24">
        <f t="shared" ref="AL140" si="260">+M140/M128-1</f>
        <v>0.31862468222582985</v>
      </c>
      <c r="AM140" s="24">
        <f t="shared" ref="AM140" si="261">+N140/N128-1</f>
        <v>0.31636199232251072</v>
      </c>
      <c r="AN140" s="24">
        <f t="shared" ref="AN140" si="262">+O140/O128-1</f>
        <v>0.3164923810292668</v>
      </c>
      <c r="AO140" s="24">
        <f>+GBA!AV113</f>
        <v>0.31735483311822743</v>
      </c>
      <c r="AQ140" s="24">
        <f t="shared" ref="AQ140" si="263">+Q140-Z140</f>
        <v>-8.8398833484992778E-5</v>
      </c>
      <c r="AR140" s="24">
        <f t="shared" ref="AR140" si="264">+AD140-AM140</f>
        <v>-1.2348867532498975E-3</v>
      </c>
      <c r="AS140" s="35">
        <f t="shared" ref="AS140" si="265">+D140</f>
        <v>45992</v>
      </c>
      <c r="AT140" s="19">
        <f t="shared" ref="AT140" si="266">+E140</f>
        <v>10128.65625</v>
      </c>
      <c r="AU140" s="19">
        <f t="shared" ref="AU140" si="267">+N140</f>
        <v>10096.728515625</v>
      </c>
      <c r="AV140" s="52">
        <f t="shared" si="91"/>
        <v>0.31927734375000227</v>
      </c>
      <c r="AW140" s="52">
        <f t="shared" si="75"/>
        <v>-0.20189185866705017</v>
      </c>
    </row>
    <row r="141" spans="2:49" x14ac:dyDescent="0.25">
      <c r="D141" s="35"/>
    </row>
    <row r="142" spans="2:49" x14ac:dyDescent="0.25">
      <c r="D142" s="35"/>
    </row>
    <row r="143" spans="2:49" x14ac:dyDescent="0.25">
      <c r="D143" s="35"/>
    </row>
    <row r="144" spans="2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G133" activePane="bottomRight" state="frozen"/>
      <selection pane="topRight" activeCell="E1" sqref="E1"/>
      <selection pane="bottomLeft" activeCell="A32" sqref="A32"/>
      <selection pane="bottomRight" activeCell="A140" sqref="A140:XFD140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83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5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5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5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5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5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5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5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5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5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5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5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5">
      <c r="B16" s="236" t="s">
        <v>68</v>
      </c>
      <c r="C16" s="236"/>
      <c r="D16" s="236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5.75" hidden="1" thickBot="1" x14ac:dyDescent="0.3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5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5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5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5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5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5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5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5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5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5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5">
      <c r="D28" s="92"/>
    </row>
    <row r="29" spans="1:49" s="88" customFormat="1" x14ac:dyDescent="0.25">
      <c r="A29" s="89" t="s">
        <v>85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5.75" thickBot="1" x14ac:dyDescent="0.3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+PAM!A5</f>
        <v>42705</v>
      </c>
      <c r="E32" s="225">
        <f>'Salida Stata'!E2</f>
        <v>100</v>
      </c>
      <c r="F32" s="225">
        <f>'Salida Stata'!K2</f>
        <v>100</v>
      </c>
      <c r="G32" s="225">
        <f>'Salida Stata'!P2</f>
        <v>100</v>
      </c>
      <c r="H32" s="225">
        <f>'Salida Stata'!W2</f>
        <v>100</v>
      </c>
      <c r="I32" s="225">
        <f>'Salida Stata'!AC2</f>
        <v>100</v>
      </c>
      <c r="J32" s="225">
        <f>'Salida Stata'!AI2</f>
        <v>100</v>
      </c>
      <c r="K32" s="225">
        <f>'Salida Stata'!AO2</f>
        <v>100</v>
      </c>
      <c r="L32" s="225">
        <f>'Salida Stata'!AU2</f>
        <v>100</v>
      </c>
      <c r="M32" s="225">
        <f>'Salida Stata'!BA2</f>
        <v>100</v>
      </c>
      <c r="N32" s="225">
        <f>'Salida Stata'!BG2</f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5">
      <c r="D33" s="37">
        <f>+PAM!A6</f>
        <v>42736</v>
      </c>
      <c r="E33" s="225">
        <f>'Salida Stata'!E3</f>
        <v>101.62906646728516</v>
      </c>
      <c r="F33" s="225">
        <f>'Salida Stata'!K3</f>
        <v>101.66477966308594</v>
      </c>
      <c r="G33" s="225">
        <f>'Salida Stata'!P3</f>
        <v>101.12685394287109</v>
      </c>
      <c r="H33" s="225">
        <f>'Salida Stata'!W3</f>
        <v>101.71445465087891</v>
      </c>
      <c r="I33" s="225">
        <f>'Salida Stata'!AC3</f>
        <v>101.77920532226563</v>
      </c>
      <c r="J33" s="225">
        <f>'Salida Stata'!AI3</f>
        <v>101.7745361328125</v>
      </c>
      <c r="K33" s="225">
        <f>'Salida Stata'!AO3</f>
        <v>101.83065032958984</v>
      </c>
      <c r="L33" s="225">
        <f>'Salida Stata'!AU3</f>
        <v>101.79911804199219</v>
      </c>
      <c r="M33" s="225">
        <f>'Salida Stata'!BA3</f>
        <v>101.88690948486328</v>
      </c>
      <c r="N33" s="225">
        <f>'Salida Stata'!BG3</f>
        <v>101.92427825927734</v>
      </c>
      <c r="O33" s="19" cm="1">
        <f t="array" ref="O33">+SUMPRODUCT($E$30:$N$30/100,$E33:$N33)/$D$14*100</f>
        <v>102.80033740777338</v>
      </c>
      <c r="Q33" s="24">
        <f t="shared" ref="Q33:AA33" si="7">+E33/E32-1</f>
        <v>1.6290664672851563E-2</v>
      </c>
      <c r="R33" s="24">
        <f t="shared" si="7"/>
        <v>1.6647796630859357E-2</v>
      </c>
      <c r="S33" s="24">
        <f t="shared" si="7"/>
        <v>1.1268539428710866E-2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1.7585889884812689E-2</v>
      </c>
      <c r="AB33" s="24">
        <f>+PAM!Y6</f>
        <v>1.7873999999999945E-2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5">
      <c r="D34" s="37">
        <f>+PAM!A7</f>
        <v>42767</v>
      </c>
      <c r="E34" s="225">
        <f>'Salida Stata'!E4</f>
        <v>103.37284088134766</v>
      </c>
      <c r="F34" s="225">
        <f>'Salida Stata'!K4</f>
        <v>103.39798736572266</v>
      </c>
      <c r="G34" s="225">
        <f>'Salida Stata'!P4</f>
        <v>103.70975494384766</v>
      </c>
      <c r="H34" s="225">
        <f>'Salida Stata'!W4</f>
        <v>103.44235992431641</v>
      </c>
      <c r="I34" s="225">
        <f>'Salida Stata'!AC4</f>
        <v>103.54885101318359</v>
      </c>
      <c r="J34" s="225">
        <f>'Salida Stata'!AI4</f>
        <v>103.51084136962891</v>
      </c>
      <c r="K34" s="225">
        <f>'Salida Stata'!AO4</f>
        <v>103.59220886230469</v>
      </c>
      <c r="L34" s="225">
        <f>'Salida Stata'!AU4</f>
        <v>103.51124572753906</v>
      </c>
      <c r="M34" s="225">
        <f>'Salida Stata'!BA4</f>
        <v>103.62742614746094</v>
      </c>
      <c r="N34" s="225">
        <f>'Salida Stata'!BG4</f>
        <v>103.60753631591797</v>
      </c>
      <c r="O34" s="19" cm="1">
        <f t="array" ref="O34">+SUMPRODUCT($E$30:$N$30/100,$E34:$N34)/$D$14*100</f>
        <v>104.61125580382055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2.5541198012900779E-2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1.7615879886307084E-2</v>
      </c>
      <c r="AB34" s="24">
        <f>+PAM!Y7</f>
        <v>1.7131786449010367E-2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5">
      <c r="D35" s="37">
        <f>+PAM!A8</f>
        <v>42795</v>
      </c>
      <c r="E35" s="225">
        <f>'Salida Stata'!E5</f>
        <v>105.69920349121094</v>
      </c>
      <c r="F35" s="225">
        <f>'Salida Stata'!K5</f>
        <v>105.72966003417969</v>
      </c>
      <c r="G35" s="225">
        <f>'Salida Stata'!P5</f>
        <v>106.46856689453125</v>
      </c>
      <c r="H35" s="225">
        <f>'Salida Stata'!W5</f>
        <v>105.73887634277344</v>
      </c>
      <c r="I35" s="225">
        <f>'Salida Stata'!AC5</f>
        <v>105.84441375732422</v>
      </c>
      <c r="J35" s="225">
        <f>'Salida Stata'!AI5</f>
        <v>105.80442810058594</v>
      </c>
      <c r="K35" s="225">
        <f>'Salida Stata'!AO5</f>
        <v>105.91941833496094</v>
      </c>
      <c r="L35" s="225">
        <f>'Salida Stata'!AU5</f>
        <v>105.72550201416016</v>
      </c>
      <c r="M35" s="225">
        <f>'Salida Stata'!BA5</f>
        <v>105.89844512939453</v>
      </c>
      <c r="N35" s="225">
        <f>'Salida Stata'!BG5</f>
        <v>105.71685028076172</v>
      </c>
      <c r="O35" s="19" cm="1">
        <f t="array" ref="O35">+SUMPRODUCT($E$30:$N$30/100,$E35:$N35)/$D$14*100</f>
        <v>106.92835397051093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2.6601277306819604E-2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2.2149606644964459E-2</v>
      </c>
      <c r="AB35" s="24">
        <f>+PAM!Y8</f>
        <v>2.208126632358165E-2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5">
      <c r="D36" s="37">
        <f>+PAM!A9</f>
        <v>42826</v>
      </c>
      <c r="E36" s="225">
        <f>'Salida Stata'!E6</f>
        <v>108.67765808105469</v>
      </c>
      <c r="F36" s="225">
        <f>'Salida Stata'!K6</f>
        <v>108.72787475585938</v>
      </c>
      <c r="G36" s="225">
        <f>'Salida Stata'!P6</f>
        <v>109.46977996826172</v>
      </c>
      <c r="H36" s="225">
        <f>'Salida Stata'!W6</f>
        <v>108.67162322998047</v>
      </c>
      <c r="I36" s="225">
        <f>'Salida Stata'!AC6</f>
        <v>108.83562469482422</v>
      </c>
      <c r="J36" s="225">
        <f>'Salida Stata'!AI6</f>
        <v>108.75130462646484</v>
      </c>
      <c r="K36" s="225">
        <f>'Salida Stata'!AO6</f>
        <v>108.86298370361328</v>
      </c>
      <c r="L36" s="225">
        <f>'Salida Stata'!AU6</f>
        <v>108.57110595703125</v>
      </c>
      <c r="M36" s="225">
        <f>'Salida Stata'!BA6</f>
        <v>108.78296661376953</v>
      </c>
      <c r="N36" s="225">
        <f>'Salida Stata'!BG6</f>
        <v>108.49466705322266</v>
      </c>
      <c r="O36" s="19" cm="1">
        <f t="array" ref="O36">+SUMPRODUCT($E$30:$N$30/100,$E36:$N36)/$D$14*100</f>
        <v>109.86817832871665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2.818872425232799E-2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2.7493403284001516E-2</v>
      </c>
      <c r="AB36" s="24">
        <f>+PAM!Y9</f>
        <v>2.7159075122876741E-2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5">
      <c r="D37" s="37">
        <f>+PAM!A10</f>
        <v>42856</v>
      </c>
      <c r="E37" s="225">
        <f>'Salida Stata'!E7</f>
        <v>110.29759216308594</v>
      </c>
      <c r="F37" s="225">
        <f>'Salida Stata'!K7</f>
        <v>110.35541534423828</v>
      </c>
      <c r="G37" s="225">
        <f>'Salida Stata'!P7</f>
        <v>110.82777404785156</v>
      </c>
      <c r="H37" s="225">
        <f>'Salida Stata'!W7</f>
        <v>110.29116058349609</v>
      </c>
      <c r="I37" s="225">
        <f>'Salida Stata'!AC7</f>
        <v>110.45504760742188</v>
      </c>
      <c r="J37" s="225">
        <f>'Salida Stata'!AI7</f>
        <v>110.36616516113281</v>
      </c>
      <c r="K37" s="225">
        <f>'Salida Stata'!AO7</f>
        <v>110.45390319824219</v>
      </c>
      <c r="L37" s="225">
        <f>'Salida Stata'!AU7</f>
        <v>110.19293212890625</v>
      </c>
      <c r="M37" s="225">
        <f>'Salida Stata'!BA7</f>
        <v>110.40563201904297</v>
      </c>
      <c r="N37" s="225">
        <f>'Salida Stata'!BG7</f>
        <v>110.08911895751953</v>
      </c>
      <c r="O37" s="19" cm="1">
        <f t="array" ref="O37">+SUMPRODUCT($E$30:$N$30/100,$E37:$N37)/$D$14*100</f>
        <v>111.47890933862431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1.2405196027465815E-2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1.4660578107415834E-2</v>
      </c>
      <c r="AB37" s="24">
        <f>+PAM!Y10</f>
        <v>1.4806166460578307E-2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5">
      <c r="D38" s="37">
        <f>+PAM!A11</f>
        <v>42887</v>
      </c>
      <c r="E38" s="225">
        <f>'Salida Stata'!E8</f>
        <v>111.30752563476563</v>
      </c>
      <c r="F38" s="225">
        <f>'Salida Stata'!K8</f>
        <v>111.39462280273438</v>
      </c>
      <c r="G38" s="225">
        <f>'Salida Stata'!P8</f>
        <v>112.35944366455078</v>
      </c>
      <c r="H38" s="225">
        <f>'Salida Stata'!W8</f>
        <v>111.36452484130859</v>
      </c>
      <c r="I38" s="225">
        <f>'Salida Stata'!AC8</f>
        <v>111.55499267578125</v>
      </c>
      <c r="J38" s="225">
        <f>'Salida Stata'!AI8</f>
        <v>111.46806335449219</v>
      </c>
      <c r="K38" s="225">
        <f>'Salida Stata'!AO8</f>
        <v>111.57413482666016</v>
      </c>
      <c r="L38" s="225">
        <f>'Salida Stata'!AU8</f>
        <v>111.31105804443359</v>
      </c>
      <c r="M38" s="225">
        <f>'Salida Stata'!BA8</f>
        <v>111.56539154052734</v>
      </c>
      <c r="N38" s="225">
        <f>'Salida Stata'!BG8</f>
        <v>111.28529357910156</v>
      </c>
      <c r="O38" s="19" cm="1">
        <f t="array" ref="O38">+SUMPRODUCT($E$30:$N$30/100,$E38:$N38)/$D$14*100</f>
        <v>112.64028494719179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1.3820268699413774E-2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1.0417895326188864E-2</v>
      </c>
      <c r="AB38" s="24">
        <f>+PAM!Y11</f>
        <v>1.0020806795980164E-2</v>
      </c>
      <c r="AQ38" s="24">
        <f t="shared" si="12"/>
        <v>-1.7090701100677119E-3</v>
      </c>
      <c r="AT38" s="19">
        <f t="shared" si="8"/>
        <v>111.30752563476563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5">
      <c r="D39" s="37">
        <f>+PAM!A12</f>
        <v>42917</v>
      </c>
      <c r="E39" s="225">
        <f>'Salida Stata'!E9</f>
        <v>113.217529296875</v>
      </c>
      <c r="F39" s="225">
        <f>'Salida Stata'!K9</f>
        <v>113.35190582275391</v>
      </c>
      <c r="G39" s="225">
        <f>'Salida Stata'!P9</f>
        <v>114.08363342285156</v>
      </c>
      <c r="H39" s="225">
        <f>'Salida Stata'!W9</f>
        <v>113.42845916748047</v>
      </c>
      <c r="I39" s="225">
        <f>'Salida Stata'!AC9</f>
        <v>113.67596435546875</v>
      </c>
      <c r="J39" s="225">
        <f>'Salida Stata'!AI9</f>
        <v>113.60843658447266</v>
      </c>
      <c r="K39" s="225">
        <f>'Salida Stata'!AO9</f>
        <v>113.77318572998047</v>
      </c>
      <c r="L39" s="225">
        <f>'Salida Stata'!AU9</f>
        <v>113.53321838378906</v>
      </c>
      <c r="M39" s="225">
        <f>'Salida Stata'!BA9</f>
        <v>113.88331604003906</v>
      </c>
      <c r="N39" s="225">
        <f>'Salida Stata'!BG9</f>
        <v>113.73747253417969</v>
      </c>
      <c r="O39" s="19" cm="1">
        <f t="array" ref="O39">+SUMPRODUCT($E$30:$N$30/100,$E39:$N39)/$D$14*100</f>
        <v>114.83380657861409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1.5345303448176084E-2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1.9473686811522839E-2</v>
      </c>
      <c r="AB39" s="24">
        <f>+PAM!Y12</f>
        <v>1.9500780031201259E-2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5">
      <c r="D40" s="37">
        <f>+PAM!A13</f>
        <v>42948</v>
      </c>
      <c r="E40" s="225">
        <f>'Salida Stata'!E10</f>
        <v>114.78810882568359</v>
      </c>
      <c r="F40" s="225">
        <f>'Salida Stata'!K10</f>
        <v>114.93164825439453</v>
      </c>
      <c r="G40" s="225">
        <f>'Salida Stata'!P10</f>
        <v>115.86652374267578</v>
      </c>
      <c r="H40" s="225">
        <f>'Salida Stata'!W10</f>
        <v>114.89389038085938</v>
      </c>
      <c r="I40" s="225">
        <f>'Salida Stata'!AC10</f>
        <v>115.18592834472656</v>
      </c>
      <c r="J40" s="225">
        <f>'Salida Stata'!AI10</f>
        <v>115.11360931396484</v>
      </c>
      <c r="K40" s="225">
        <f>'Salida Stata'!AO10</f>
        <v>115.30003356933594</v>
      </c>
      <c r="L40" s="225">
        <f>'Salida Stata'!AU10</f>
        <v>114.9609375</v>
      </c>
      <c r="M40" s="225">
        <f>'Salida Stata'!BA10</f>
        <v>115.31999969482422</v>
      </c>
      <c r="N40" s="225">
        <f>'Salida Stata'!BG10</f>
        <v>115.09611511230469</v>
      </c>
      <c r="O40" s="19" cm="1">
        <f t="array" ref="O40">+SUMPRODUCT($E$30:$N$30/100,$E40:$N40)/$D$14*100</f>
        <v>116.33920946592495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1.5627923711159619E-2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1.310940507994296E-2</v>
      </c>
      <c r="AB40" s="24">
        <f>+PAM!Y13</f>
        <v>1.3314163004728874E-2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5">
      <c r="D41" s="37">
        <f>+PAM!A14</f>
        <v>42979</v>
      </c>
      <c r="E41" s="225">
        <f>'Salida Stata'!E11</f>
        <v>116.97536468505859</v>
      </c>
      <c r="F41" s="225">
        <f>'Salida Stata'!K11</f>
        <v>117.15655517578125</v>
      </c>
      <c r="G41" s="225">
        <f>'Salida Stata'!P11</f>
        <v>118.32405853271484</v>
      </c>
      <c r="H41" s="225">
        <f>'Salida Stata'!W11</f>
        <v>117.08114624023438</v>
      </c>
      <c r="I41" s="225">
        <f>'Salida Stata'!AC11</f>
        <v>117.43362426757813</v>
      </c>
      <c r="J41" s="225">
        <f>'Salida Stata'!AI11</f>
        <v>117.35291290283203</v>
      </c>
      <c r="K41" s="225">
        <f>'Salida Stata'!AO11</f>
        <v>117.56479644775391</v>
      </c>
      <c r="L41" s="225">
        <f>'Salida Stata'!AU11</f>
        <v>117.13710784912109</v>
      </c>
      <c r="M41" s="225">
        <f>'Salida Stata'!BA11</f>
        <v>117.57295989990234</v>
      </c>
      <c r="N41" s="225">
        <f>'Salida Stata'!BG11</f>
        <v>117.30897521972656</v>
      </c>
      <c r="O41" s="19" cm="1">
        <f t="array" ref="O41">+SUMPRODUCT($E$30:$N$30/100,$E41:$N41)/$D$14*100</f>
        <v>118.60340178559221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2.1210050242785661E-2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1.9461988181468826E-2</v>
      </c>
      <c r="AB41" s="24">
        <f>+PAM!Y14</f>
        <v>1.915188482107566E-2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5">
      <c r="D42" s="37">
        <f>+PAM!A15</f>
        <v>43009</v>
      </c>
      <c r="E42" s="225">
        <f>'Salida Stata'!E12</f>
        <v>118.97615051269531</v>
      </c>
      <c r="F42" s="225">
        <f>'Salida Stata'!K12</f>
        <v>119.15012359619141</v>
      </c>
      <c r="G42" s="225">
        <f>'Salida Stata'!P12</f>
        <v>119.94839477539063</v>
      </c>
      <c r="H42" s="225">
        <f>'Salida Stata'!W12</f>
        <v>119.12443542480469</v>
      </c>
      <c r="I42" s="225">
        <f>'Salida Stata'!AC12</f>
        <v>119.45645141601563</v>
      </c>
      <c r="J42" s="225">
        <f>'Salida Stata'!AI12</f>
        <v>119.34246063232422</v>
      </c>
      <c r="K42" s="225">
        <f>'Salida Stata'!AO12</f>
        <v>119.53861236572266</v>
      </c>
      <c r="L42" s="225">
        <f>'Salida Stata'!AU12</f>
        <v>119.12548828125</v>
      </c>
      <c r="M42" s="225">
        <f>'Salida Stata'!BA12</f>
        <v>119.54161071777344</v>
      </c>
      <c r="N42" s="225">
        <f>'Salida Stata'!BG12</f>
        <v>119.26058959960938</v>
      </c>
      <c r="O42" s="19" cm="1">
        <f t="array" ref="O42">+SUMPRODUCT($E$30:$N$30/100,$E42:$N42)/$D$14*100</f>
        <v>120.58376056586557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1.3727861119864126E-2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1.6697318546169404E-2</v>
      </c>
      <c r="AB42" s="24">
        <f>+PAM!Y15</f>
        <v>1.6857539172699276E-2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5">
      <c r="D43" s="37">
        <f>+PAM!A16</f>
        <v>43040</v>
      </c>
      <c r="E43" s="225">
        <f>'Salida Stata'!E13</f>
        <v>120.79959106445313</v>
      </c>
      <c r="F43" s="225">
        <f>'Salida Stata'!K13</f>
        <v>121.01521301269531</v>
      </c>
      <c r="G43" s="225">
        <f>'Salida Stata'!P13</f>
        <v>121.27030944824219</v>
      </c>
      <c r="H43" s="225">
        <f>'Salida Stata'!W13</f>
        <v>121.03357696533203</v>
      </c>
      <c r="I43" s="225">
        <f>'Salida Stata'!AC13</f>
        <v>121.38346862792969</v>
      </c>
      <c r="J43" s="225">
        <f>'Salida Stata'!AI13</f>
        <v>121.26533508300781</v>
      </c>
      <c r="K43" s="225">
        <f>'Salida Stata'!AO13</f>
        <v>121.49678039550781</v>
      </c>
      <c r="L43" s="225">
        <f>'Salida Stata'!AU13</f>
        <v>121.09474182128906</v>
      </c>
      <c r="M43" s="225">
        <f>'Salida Stata'!BA13</f>
        <v>121.52799987792969</v>
      </c>
      <c r="N43" s="225">
        <f>'Salida Stata'!BG13</f>
        <v>121.25402069091797</v>
      </c>
      <c r="O43" s="19" cm="1">
        <f t="array" ref="O43">+SUMPRODUCT($E$30:$N$30/100,$E43:$N43)/$D$14*100</f>
        <v>122.50345739752559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1.1020694985763857E-2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1.5920027893071342E-2</v>
      </c>
      <c r="AB43" s="24">
        <f>+PAM!Y16</f>
        <v>1.616808639077072E-2</v>
      </c>
      <c r="AQ43" s="24">
        <f t="shared" si="12"/>
        <v>-1.3888175281302484E-3</v>
      </c>
      <c r="AT43" s="19">
        <f t="shared" si="8"/>
        <v>120.79959106445313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5">
      <c r="D44" s="37">
        <f>+PAM!A17</f>
        <v>43070</v>
      </c>
      <c r="E44" s="225">
        <f>'Salida Stata'!E14</f>
        <v>124.28070068359375</v>
      </c>
      <c r="F44" s="225">
        <f>'Salida Stata'!K14</f>
        <v>124.72406005859375</v>
      </c>
      <c r="G44" s="225">
        <f>'Salida Stata'!P14</f>
        <v>125.44364166259766</v>
      </c>
      <c r="H44" s="225">
        <f>'Salida Stata'!W14</f>
        <v>124.56526184082031</v>
      </c>
      <c r="I44" s="225">
        <f>'Salida Stata'!AC14</f>
        <v>125.27440643310547</v>
      </c>
      <c r="J44" s="225">
        <f>'Salida Stata'!AI14</f>
        <v>125.16993713378906</v>
      </c>
      <c r="K44" s="225">
        <f>'Salida Stata'!AO14</f>
        <v>125.6090087890625</v>
      </c>
      <c r="L44" s="225">
        <f>'Salida Stata'!AU14</f>
        <v>124.8984375</v>
      </c>
      <c r="M44" s="225">
        <f>'Salida Stata'!BA14</f>
        <v>125.60926818847656</v>
      </c>
      <c r="N44" s="225">
        <f>'Salida Stata'!BG14</f>
        <v>125.2696533203125</v>
      </c>
      <c r="O44" s="19" cm="1">
        <f t="array" ref="O44">+SUMPRODUCT($E$30:$N$30/100,$E44:$N44)/$D$14*100</f>
        <v>126.45792168409019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3.4413470480477715E-2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3.2280430043148067E-2</v>
      </c>
      <c r="AB44" s="24">
        <f>+PAM!Y17</f>
        <v>3.1104682822828966E-2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0.25443641662597649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0.2517643425570939</v>
      </c>
      <c r="AO44" s="24">
        <f>+PAM!AV17</f>
        <v>0.24970300000000001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5">
      <c r="D45" s="37">
        <f>+PAM!A18</f>
        <v>43101</v>
      </c>
      <c r="E45" s="225">
        <f>'Salida Stata'!E15</f>
        <v>126.62486267089844</v>
      </c>
      <c r="F45" s="225">
        <f>'Salida Stata'!K15</f>
        <v>127.02006530761719</v>
      </c>
      <c r="G45" s="225">
        <f>'Salida Stata'!P15</f>
        <v>127.28089904785156</v>
      </c>
      <c r="H45" s="225">
        <f>'Salida Stata'!W15</f>
        <v>126.88524627685547</v>
      </c>
      <c r="I45" s="225">
        <f>'Salida Stata'!AC15</f>
        <v>127.60702514648438</v>
      </c>
      <c r="J45" s="225">
        <f>'Salida Stata'!AI15</f>
        <v>127.50528717041016</v>
      </c>
      <c r="K45" s="225">
        <f>'Salida Stata'!AO15</f>
        <v>127.97052764892578</v>
      </c>
      <c r="L45" s="225">
        <f>'Salida Stata'!AU15</f>
        <v>127.22392272949219</v>
      </c>
      <c r="M45" s="225">
        <f>'Salida Stata'!BA15</f>
        <v>127.98332977294922</v>
      </c>
      <c r="N45" s="225">
        <f>'Salida Stata'!BG15</f>
        <v>127.64710998535156</v>
      </c>
      <c r="O45" s="19" cm="1">
        <f t="array" ref="O45">+SUMPRODUCT($E$30:$N$30/100,$E45:$N45)/$D$14*100</f>
        <v>128.79124227535274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1.4646078198172319E-2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1.8451359631637132E-2</v>
      </c>
      <c r="AB45" s="24">
        <f>+PAM!Y18</f>
        <v>1.8715646837688782E-2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0.25862611250376188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0.25282898405753707</v>
      </c>
      <c r="AO45" s="24">
        <f>+PAM!AV18</f>
        <v>0.25073633868239087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5">
      <c r="D46" s="37">
        <f>+PAM!A19</f>
        <v>43132</v>
      </c>
      <c r="E46" s="225">
        <f>'Salida Stata'!E16</f>
        <v>129.33427429199219</v>
      </c>
      <c r="F46" s="225">
        <f>'Salida Stata'!K16</f>
        <v>129.85459899902344</v>
      </c>
      <c r="G46" s="225">
        <f>'Salida Stata'!P16</f>
        <v>130.58271789550781</v>
      </c>
      <c r="H46" s="225">
        <f>'Salida Stata'!W16</f>
        <v>129.73443603515625</v>
      </c>
      <c r="I46" s="225">
        <f>'Salida Stata'!AC16</f>
        <v>130.56443786621094</v>
      </c>
      <c r="J46" s="225">
        <f>'Salida Stata'!AI16</f>
        <v>130.45498657226563</v>
      </c>
      <c r="K46" s="225">
        <f>'Salida Stata'!AO16</f>
        <v>131.03372192382813</v>
      </c>
      <c r="L46" s="225">
        <f>'Salida Stata'!AU16</f>
        <v>130.21502685546875</v>
      </c>
      <c r="M46" s="225">
        <f>'Salida Stata'!BA16</f>
        <v>131.03077697753906</v>
      </c>
      <c r="N46" s="225">
        <f>'Salida Stata'!BG16</f>
        <v>130.65208435058594</v>
      </c>
      <c r="O46" s="19" cm="1">
        <f t="array" ref="O46">+SUMPRODUCT($E$30:$N$30/100,$E46:$N46)/$D$14*100</f>
        <v>131.81180786817021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2.5941196773090924E-2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2.3453190911533861E-2</v>
      </c>
      <c r="AB46" s="24">
        <f>+PAM!Y19</f>
        <v>2.344528125225831E-2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0.25911702294745731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0.2600155390100598</v>
      </c>
      <c r="AO46" s="24">
        <f>+PAM!AV19</f>
        <v>0.25849985318435431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5">
      <c r="D47" s="37">
        <f>+PAM!A20</f>
        <v>43160</v>
      </c>
      <c r="E47" s="225">
        <f>'Salida Stata'!E17</f>
        <v>131.80780029296875</v>
      </c>
      <c r="F47" s="225">
        <f>'Salida Stata'!K17</f>
        <v>132.38420104980469</v>
      </c>
      <c r="G47" s="225">
        <f>'Salida Stata'!P17</f>
        <v>133.88328552246094</v>
      </c>
      <c r="H47" s="225">
        <f>'Salida Stata'!W17</f>
        <v>132.24964904785156</v>
      </c>
      <c r="I47" s="225">
        <f>'Salida Stata'!AC17</f>
        <v>132.9915771484375</v>
      </c>
      <c r="J47" s="225">
        <f>'Salida Stata'!AI17</f>
        <v>132.9412841796875</v>
      </c>
      <c r="K47" s="225">
        <f>'Salida Stata'!AO17</f>
        <v>133.49667358398438</v>
      </c>
      <c r="L47" s="225">
        <f>'Salida Stata'!AU17</f>
        <v>132.74647521972656</v>
      </c>
      <c r="M47" s="225">
        <f>'Salida Stata'!BA17</f>
        <v>133.50408935546875</v>
      </c>
      <c r="N47" s="225">
        <f>'Salida Stata'!BG17</f>
        <v>133.06199645996094</v>
      </c>
      <c r="O47" s="19" cm="1">
        <f t="array" ref="O47">+SUMPRODUCT($E$30:$N$30/100,$E47:$N47)/$D$14*100</f>
        <v>134.37136033632873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2.5275684869679571E-2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1.9418233537305207E-2</v>
      </c>
      <c r="AB47" s="24">
        <f>+PAM!Y20</f>
        <v>1.9433742152362932E-2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0.25749119601738379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0.25664854406517978</v>
      </c>
      <c r="AO47" s="24">
        <f>+PAM!AV20</f>
        <v>0.25523992768668258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5">
      <c r="D48" s="37">
        <f>+PAM!A21</f>
        <v>43191</v>
      </c>
      <c r="E48" s="225">
        <f>'Salida Stata'!E18</f>
        <v>135.49171447753906</v>
      </c>
      <c r="F48" s="225">
        <f>'Salida Stata'!K18</f>
        <v>136.18203735351563</v>
      </c>
      <c r="G48" s="225">
        <f>'Salida Stata'!P18</f>
        <v>137.16873168945313</v>
      </c>
      <c r="H48" s="225">
        <f>'Salida Stata'!W18</f>
        <v>136.03022766113281</v>
      </c>
      <c r="I48" s="225">
        <f>'Salida Stata'!AC18</f>
        <v>136.92665100097656</v>
      </c>
      <c r="J48" s="225">
        <f>'Salida Stata'!AI18</f>
        <v>136.845947265625</v>
      </c>
      <c r="K48" s="225">
        <f>'Salida Stata'!AO18</f>
        <v>137.49151611328125</v>
      </c>
      <c r="L48" s="225">
        <f>'Salida Stata'!AU18</f>
        <v>136.60609436035156</v>
      </c>
      <c r="M48" s="225">
        <f>'Salida Stata'!BA18</f>
        <v>137.51119995117188</v>
      </c>
      <c r="N48" s="225">
        <f>'Salida Stata'!BG18</f>
        <v>137.00053405761719</v>
      </c>
      <c r="O48" s="19" cm="1">
        <f t="array" ref="O48">+SUMPRODUCT($E$30:$N$30/100,$E48:$N48)/$D$14*100</f>
        <v>138.27114183831753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2.4539629081936409E-2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2.902241587960197E-2</v>
      </c>
      <c r="AB48" s="24">
        <f>+PAM!Y21</f>
        <v>2.8634432539990318E-2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0.25302829446831887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0.25851856235043358</v>
      </c>
      <c r="AO48" s="24">
        <f>+PAM!AV21</f>
        <v>0.25704288847671219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5">
      <c r="D49" s="37">
        <f>+PAM!A22</f>
        <v>43221</v>
      </c>
      <c r="E49" s="225">
        <f>'Salida Stata'!E19</f>
        <v>138.59188842773438</v>
      </c>
      <c r="F49" s="225">
        <f>'Salida Stata'!K19</f>
        <v>139.21928405761719</v>
      </c>
      <c r="G49" s="225">
        <f>'Salida Stata'!P19</f>
        <v>139.94557189941406</v>
      </c>
      <c r="H49" s="225">
        <f>'Salida Stata'!W19</f>
        <v>139.10865783691406</v>
      </c>
      <c r="I49" s="225">
        <f>'Salida Stata'!AC19</f>
        <v>139.91943359375</v>
      </c>
      <c r="J49" s="225">
        <f>'Salida Stata'!AI19</f>
        <v>139.84074401855469</v>
      </c>
      <c r="K49" s="225">
        <f>'Salida Stata'!AO19</f>
        <v>140.43571472167969</v>
      </c>
      <c r="L49" s="225">
        <f>'Salida Stata'!AU19</f>
        <v>139.61705017089844</v>
      </c>
      <c r="M49" s="225">
        <f>'Salida Stata'!BA19</f>
        <v>140.46342468261719</v>
      </c>
      <c r="N49" s="225">
        <f>'Salida Stata'!BG19</f>
        <v>139.96566772460938</v>
      </c>
      <c r="O49" s="19" cm="1">
        <f t="array" ref="O49">+SUMPRODUCT($E$30:$N$30/100,$E49:$N49)/$D$14*100</f>
        <v>141.28030319371553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2.0243973796066239E-2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2.1762757690369394E-2</v>
      </c>
      <c r="AB49" s="24">
        <f>+PAM!Y22</f>
        <v>2.2147486450583287E-2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0.26273015136973199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0.26732764100308493</v>
      </c>
      <c r="AO49" s="24">
        <f>+PAM!AV22</f>
        <v>0.26613659956210522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5">
      <c r="D50" s="37">
        <f>+PAM!A23</f>
        <v>43252</v>
      </c>
      <c r="E50" s="225">
        <f>'Salida Stata'!E20</f>
        <v>143.9200439453125</v>
      </c>
      <c r="F50" s="225">
        <f>'Salida Stata'!K20</f>
        <v>144.59033203125</v>
      </c>
      <c r="G50" s="225">
        <f>'Salida Stata'!P20</f>
        <v>145.377197265625</v>
      </c>
      <c r="H50" s="225">
        <f>'Salida Stata'!W20</f>
        <v>144.26344299316406</v>
      </c>
      <c r="I50" s="225">
        <f>'Salida Stata'!AC20</f>
        <v>145.05332946777344</v>
      </c>
      <c r="J50" s="225">
        <f>'Salida Stata'!AI20</f>
        <v>145.00918579101563</v>
      </c>
      <c r="K50" s="225">
        <f>'Salida Stata'!AO20</f>
        <v>145.60078430175781</v>
      </c>
      <c r="L50" s="225">
        <f>'Salida Stata'!AU20</f>
        <v>144.72480773925781</v>
      </c>
      <c r="M50" s="225">
        <f>'Salida Stata'!BA20</f>
        <v>145.41757202148438</v>
      </c>
      <c r="N50" s="225">
        <f>'Salida Stata'!BG20</f>
        <v>144.90083312988281</v>
      </c>
      <c r="O50" s="19" cm="1">
        <f t="array" ref="O50">+SUMPRODUCT($E$30:$N$30/100,$E50:$N50)/$D$14*100</f>
        <v>146.4599095803994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3.8812413229587062E-2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3.6661914432487341E-2</v>
      </c>
      <c r="AB50" s="24">
        <f>+PAM!Y23</f>
        <v>3.7129221548739766E-2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0.29385828662207292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0.30024448756555433</v>
      </c>
      <c r="AO50" s="24">
        <f>+PAM!AV23</f>
        <v>0.30011902432368864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5">
      <c r="D51" s="37">
        <f>+PAM!A24</f>
        <v>43282</v>
      </c>
      <c r="E51" s="225">
        <f>'Salida Stata'!E21</f>
        <v>148.59367370605469</v>
      </c>
      <c r="F51" s="225">
        <f>'Salida Stata'!K21</f>
        <v>149.29379272460938</v>
      </c>
      <c r="G51" s="225">
        <f>'Salida Stata'!P21</f>
        <v>149.30075073242188</v>
      </c>
      <c r="H51" s="225">
        <f>'Salida Stata'!W21</f>
        <v>148.94699096679688</v>
      </c>
      <c r="I51" s="225">
        <f>'Salida Stata'!AC21</f>
        <v>149.71446228027344</v>
      </c>
      <c r="J51" s="225">
        <f>'Salida Stata'!AI21</f>
        <v>149.74647521972656</v>
      </c>
      <c r="K51" s="225">
        <f>'Salida Stata'!AO21</f>
        <v>150.38821411132813</v>
      </c>
      <c r="L51" s="225">
        <f>'Salida Stata'!AU21</f>
        <v>149.52285766601563</v>
      </c>
      <c r="M51" s="225">
        <f>'Salida Stata'!BA21</f>
        <v>150.14680480957031</v>
      </c>
      <c r="N51" s="225">
        <f>'Salida Stata'!BG21</f>
        <v>149.80244445800781</v>
      </c>
      <c r="O51" s="19" cm="1">
        <f t="array" ref="O51">+SUMPRODUCT($E$30:$N$30/100,$E51:$N51)/$D$14*100</f>
        <v>151.20669550730921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2.6988781876348789E-2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3.2410138313679893E-2</v>
      </c>
      <c r="AB51" s="24">
        <f>+PAM!Y24</f>
        <v>3.3028677002612472E-2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0.30869561437474458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0.3167437361209009</v>
      </c>
      <c r="AO51" s="24">
        <f>+PAM!AV24</f>
        <v>0.31737048362231168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5">
      <c r="D52" s="37">
        <f>+PAM!A25</f>
        <v>43313</v>
      </c>
      <c r="E52" s="225">
        <f>'Salida Stata'!E22</f>
        <v>154.1031494140625</v>
      </c>
      <c r="F52" s="225">
        <f>'Salida Stata'!K22</f>
        <v>154.85800170898438</v>
      </c>
      <c r="G52" s="225">
        <f>'Salida Stata'!P22</f>
        <v>155.54891967773438</v>
      </c>
      <c r="H52" s="225">
        <f>'Salida Stata'!W22</f>
        <v>154.44876098632813</v>
      </c>
      <c r="I52" s="225">
        <f>'Salida Stata'!AC22</f>
        <v>155.24468994140625</v>
      </c>
      <c r="J52" s="225">
        <f>'Salida Stata'!AI22</f>
        <v>155.29953002929688</v>
      </c>
      <c r="K52" s="225">
        <f>'Salida Stata'!AO22</f>
        <v>156.00025939941406</v>
      </c>
      <c r="L52" s="225">
        <f>'Salida Stata'!AU22</f>
        <v>155.05326843261719</v>
      </c>
      <c r="M52" s="225">
        <f>'Salida Stata'!BA22</f>
        <v>155.61195373535156</v>
      </c>
      <c r="N52" s="225">
        <f>'Salida Stata'!BG22</f>
        <v>155.33953857421875</v>
      </c>
      <c r="O52" s="19" cm="1">
        <f t="array" ref="O52">+SUMPRODUCT($E$30:$N$30/100,$E52:$N52)/$D$14*100</f>
        <v>156.84736822147855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4.1849548074346377E-2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3.7304384539616375E-2</v>
      </c>
      <c r="AB52" s="24">
        <f>+PAM!Y25</f>
        <v>3.7373508518312892E-2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0.34248370153218666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0.34819008089803272</v>
      </c>
      <c r="AO52" s="24">
        <f>+PAM!AV25</f>
        <v>0.34864910657265358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5">
      <c r="D53" s="37">
        <f>+PAM!A26</f>
        <v>43344</v>
      </c>
      <c r="E53" s="225">
        <f>'Salida Stata'!E23</f>
        <v>163.74786376953125</v>
      </c>
      <c r="F53" s="225">
        <f>'Salida Stata'!K23</f>
        <v>164.62432861328125</v>
      </c>
      <c r="G53" s="225">
        <f>'Salida Stata'!P23</f>
        <v>165.70474243164063</v>
      </c>
      <c r="H53" s="225">
        <f>'Salida Stata'!W23</f>
        <v>164.24040222167969</v>
      </c>
      <c r="I53" s="225">
        <f>'Salida Stata'!AC23</f>
        <v>164.94525146484375</v>
      </c>
      <c r="J53" s="225">
        <f>'Salida Stata'!AI23</f>
        <v>165.0872802734375</v>
      </c>
      <c r="K53" s="225">
        <f>'Salida Stata'!AO23</f>
        <v>165.79084777832031</v>
      </c>
      <c r="L53" s="225">
        <f>'Salida Stata'!AU23</f>
        <v>165.05155944824219</v>
      </c>
      <c r="M53" s="225">
        <f>'Salida Stata'!BA23</f>
        <v>165.35885620117188</v>
      </c>
      <c r="N53" s="225">
        <f>'Salida Stata'!BG23</f>
        <v>165.35731506347656</v>
      </c>
      <c r="O53" s="19" cm="1">
        <f t="array" ref="O53">+SUMPRODUCT($E$30:$N$30/100,$E53:$N53)/$D$14*100</f>
        <v>166.80233198979678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6.5290217218782587E-2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6.3469115747362581E-2</v>
      </c>
      <c r="AB53" s="24">
        <f>+PAM!Y26</f>
        <v>6.3437761529526071E-2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0.40043153088622052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0.40638741788652233</v>
      </c>
      <c r="AO53" s="24">
        <f>+PAM!AV26</f>
        <v>0.40725284262630779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5">
      <c r="D54" s="37">
        <f>+PAM!A27</f>
        <v>43374</v>
      </c>
      <c r="E54" s="225">
        <f>'Salida Stata'!E24</f>
        <v>173.19743347167969</v>
      </c>
      <c r="F54" s="225">
        <f>'Salida Stata'!K24</f>
        <v>174.29296875</v>
      </c>
      <c r="G54" s="225">
        <f>'Salida Stata'!P24</f>
        <v>174.3504638671875</v>
      </c>
      <c r="H54" s="225">
        <f>'Salida Stata'!W24</f>
        <v>173.62957763671875</v>
      </c>
      <c r="I54" s="225">
        <f>'Salida Stata'!AC24</f>
        <v>174.60772705078125</v>
      </c>
      <c r="J54" s="225">
        <f>'Salida Stata'!AI24</f>
        <v>174.72889709472656</v>
      </c>
      <c r="K54" s="225">
        <f>'Salida Stata'!AO24</f>
        <v>175.61968994140625</v>
      </c>
      <c r="L54" s="225">
        <f>'Salida Stata'!AU24</f>
        <v>174.56559753417969</v>
      </c>
      <c r="M54" s="225">
        <f>'Salida Stata'!BA24</f>
        <v>174.948486328125</v>
      </c>
      <c r="N54" s="225">
        <f>'Salida Stata'!BG24</f>
        <v>174.81172180175781</v>
      </c>
      <c r="O54" s="19" cm="1">
        <f t="array" ref="O54">+SUMPRODUCT($E$30:$N$30/100,$E54:$N54)/$D$14*100</f>
        <v>176.41086300157662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5.2175461659545119E-2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5.7604296637576935E-2</v>
      </c>
      <c r="AB54" s="24">
        <f>+PAM!Y27</f>
        <v>5.7879613457382684E-2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0.45354562012828503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0.4629736390184731</v>
      </c>
      <c r="AO54" s="24">
        <f>+PAM!AV27</f>
        <v>0.46402424709906764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5">
      <c r="D55" s="37">
        <f>+PAM!A28</f>
        <v>43405</v>
      </c>
      <c r="E55" s="225">
        <f>'Salida Stata'!E25</f>
        <v>178.87776184082031</v>
      </c>
      <c r="F55" s="225">
        <f>'Salida Stata'!K25</f>
        <v>180.07821655273438</v>
      </c>
      <c r="G55" s="225">
        <f>'Salida Stata'!P25</f>
        <v>179.30496215820313</v>
      </c>
      <c r="H55" s="225">
        <f>'Salida Stata'!W25</f>
        <v>179.23060607910156</v>
      </c>
      <c r="I55" s="225">
        <f>'Salida Stata'!AC25</f>
        <v>180.45426940917969</v>
      </c>
      <c r="J55" s="225">
        <f>'Salida Stata'!AI25</f>
        <v>180.46565246582031</v>
      </c>
      <c r="K55" s="225">
        <f>'Salida Stata'!AO25</f>
        <v>181.40827941894531</v>
      </c>
      <c r="L55" s="225">
        <f>'Salida Stata'!AU25</f>
        <v>180.16621398925781</v>
      </c>
      <c r="M55" s="225">
        <f>'Salida Stata'!BA25</f>
        <v>180.65048217773438</v>
      </c>
      <c r="N55" s="225">
        <f>'Salida Stata'!BG25</f>
        <v>180.41661071777344</v>
      </c>
      <c r="O55" s="19" cm="1">
        <f t="array" ref="O55">+SUMPRODUCT($E$30:$N$30/100,$E55:$N55)/$D$14*100</f>
        <v>182.11145682071225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2.8416891937779631E-2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3.2314301523963973E-2</v>
      </c>
      <c r="AB55" s="24">
        <f>+PAM!Y28</f>
        <v>3.2832981420490848E-2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0.47855615256535611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0.48658218053191571</v>
      </c>
      <c r="AO55" s="24">
        <f>+PAM!AV28</f>
        <v>0.48803386787502356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5">
      <c r="D56" s="37">
        <f>+PAM!A29</f>
        <v>43435</v>
      </c>
      <c r="E56" s="225">
        <f>'Salida Stata'!E26</f>
        <v>182.73533630371094</v>
      </c>
      <c r="F56" s="225">
        <f>'Salida Stata'!K26</f>
        <v>184.08612060546875</v>
      </c>
      <c r="G56" s="225">
        <f>'Salida Stata'!P26</f>
        <v>184.11337280273438</v>
      </c>
      <c r="H56" s="225">
        <f>'Salida Stata'!W26</f>
        <v>183.25283813476563</v>
      </c>
      <c r="I56" s="225">
        <f>'Salida Stata'!AC26</f>
        <v>184.68211364746094</v>
      </c>
      <c r="J56" s="225">
        <f>'Salida Stata'!AI26</f>
        <v>184.60430908203125</v>
      </c>
      <c r="K56" s="225">
        <f>'Salida Stata'!AO26</f>
        <v>185.59904479980469</v>
      </c>
      <c r="L56" s="225">
        <f>'Salida Stata'!AU26</f>
        <v>184.28836059570313</v>
      </c>
      <c r="M56" s="225">
        <f>'Salida Stata'!BA26</f>
        <v>184.89891052246094</v>
      </c>
      <c r="N56" s="225">
        <f>'Salida Stata'!BG26</f>
        <v>184.69276428222656</v>
      </c>
      <c r="O56" s="19" cm="1">
        <f t="array" ref="O56">+SUMPRODUCT($E$30:$N$30/100,$E56:$N56)/$D$14*100</f>
        <v>186.3605595590204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2.6816941297412189E-2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2.3332429559834722E-2</v>
      </c>
      <c r="AB56" s="24">
        <f>+PAM!Y29</f>
        <v>2.3053468721704329E-2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0.46769792683426004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0.47369620722199968</v>
      </c>
      <c r="AO56" s="24">
        <f>+PAM!AV29</f>
        <v>0.4764147961555667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5">
      <c r="D57" s="37">
        <f>+PAM!A30</f>
        <v>43466</v>
      </c>
      <c r="E57" s="225">
        <f>'Salida Stata'!E27</f>
        <v>187.96983337402344</v>
      </c>
      <c r="F57" s="225">
        <f>'Salida Stata'!K27</f>
        <v>189.30677795410156</v>
      </c>
      <c r="G57" s="225">
        <f>'Salida Stata'!P27</f>
        <v>189.35980224609375</v>
      </c>
      <c r="H57" s="225">
        <f>'Salida Stata'!W27</f>
        <v>188.40609741210938</v>
      </c>
      <c r="I57" s="225">
        <f>'Salida Stata'!AC27</f>
        <v>189.96359252929688</v>
      </c>
      <c r="J57" s="225">
        <f>'Salida Stata'!AI27</f>
        <v>189.87899780273438</v>
      </c>
      <c r="K57" s="225">
        <f>'Salida Stata'!AO27</f>
        <v>190.93885803222656</v>
      </c>
      <c r="L57" s="225">
        <f>'Salida Stata'!AU27</f>
        <v>189.51890563964844</v>
      </c>
      <c r="M57" s="225">
        <f>'Salida Stata'!BA27</f>
        <v>190.20347595214844</v>
      </c>
      <c r="N57" s="225">
        <f>'Salida Stata'!BG27</f>
        <v>190.01779174804688</v>
      </c>
      <c r="O57" s="19" cm="1">
        <f t="array" ref="O57">+SUMPRODUCT($E$30:$N$30/100,$E57:$N57)/$D$14*100</f>
        <v>191.6867343820571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2.8495645718144447E-2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2.8579946506062548E-2</v>
      </c>
      <c r="AB57" s="24">
        <f>+PAM!Y30</f>
        <v>2.8708782275023381E-2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0.48773149516254977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0.48835224348745099</v>
      </c>
      <c r="AO57" s="24">
        <f>+PAM!AV30</f>
        <v>0.49089775130155555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5">
      <c r="D58" s="37">
        <f>+PAM!A31</f>
        <v>43497</v>
      </c>
      <c r="E58" s="225">
        <f>'Salida Stata'!E28</f>
        <v>195.45429992675781</v>
      </c>
      <c r="F58" s="225">
        <f>'Salida Stata'!K28</f>
        <v>196.57203674316406</v>
      </c>
      <c r="G58" s="225">
        <f>'Salida Stata'!P28</f>
        <v>197.09463500976563</v>
      </c>
      <c r="H58" s="225">
        <f>'Salida Stata'!W28</f>
        <v>195.21372985839844</v>
      </c>
      <c r="I58" s="225">
        <f>'Salida Stata'!AC28</f>
        <v>196.80638122558594</v>
      </c>
      <c r="J58" s="225">
        <f>'Salida Stata'!AI28</f>
        <v>196.72492980957031</v>
      </c>
      <c r="K58" s="225">
        <f>'Salida Stata'!AO28</f>
        <v>197.74151611328125</v>
      </c>
      <c r="L58" s="225">
        <f>'Salida Stata'!AU28</f>
        <v>196.05912780761719</v>
      </c>
      <c r="M58" s="225">
        <f>'Salida Stata'!BA28</f>
        <v>196.668212890625</v>
      </c>
      <c r="N58" s="225">
        <f>'Salida Stata'!BG28</f>
        <v>196.20646667480469</v>
      </c>
      <c r="O58" s="19" cm="1">
        <f t="array" ref="O58">+SUMPRODUCT($E$30:$N$30/100,$E58:$N58)/$D$14*100</f>
        <v>198.51830413646047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4.0847279474973242E-2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3.5639241163069491E-2</v>
      </c>
      <c r="AB58" s="24">
        <f>+PAM!Y31</f>
        <v>3.5962698559047324E-2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0.50934701150485018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0.50607375277794442</v>
      </c>
      <c r="AO58" s="24">
        <f>+PAM!AV31</f>
        <v>0.50913242359586763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5">
      <c r="D59" s="37">
        <f>+PAM!A32</f>
        <v>43525</v>
      </c>
      <c r="E59" s="225">
        <f>'Salida Stata'!E29</f>
        <v>204.64179992675781</v>
      </c>
      <c r="F59" s="225">
        <f>'Salida Stata'!K29</f>
        <v>205.71397399902344</v>
      </c>
      <c r="G59" s="225">
        <f>'Salida Stata'!P29</f>
        <v>207.07220458984375</v>
      </c>
      <c r="H59" s="225">
        <f>'Salida Stata'!W29</f>
        <v>204.18161010742188</v>
      </c>
      <c r="I59" s="225">
        <f>'Salida Stata'!AC29</f>
        <v>205.63064575195313</v>
      </c>
      <c r="J59" s="225">
        <f>'Salida Stata'!AI29</f>
        <v>205.595703125</v>
      </c>
      <c r="K59" s="225">
        <f>'Salida Stata'!AO29</f>
        <v>206.59715270996094</v>
      </c>
      <c r="L59" s="225">
        <f>'Salida Stata'!AU29</f>
        <v>204.78842163085938</v>
      </c>
      <c r="M59" s="225">
        <f>'Salida Stata'!BA29</f>
        <v>205.33551025390625</v>
      </c>
      <c r="N59" s="225">
        <f>'Salida Stata'!BG29</f>
        <v>204.50628662109375</v>
      </c>
      <c r="O59" s="19" cm="1">
        <f t="array" ref="O59">+SUMPRODUCT($E$30:$N$30/100,$E59:$N59)/$D$14*100</f>
        <v>207.45740310892685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5.0623242888289566E-2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4.5029091958803447E-2</v>
      </c>
      <c r="AB59" s="24">
        <f>+PAM!Y32</f>
        <v>4.5171943982354801E-2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0.54666210783350011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0.54391086455971926</v>
      </c>
      <c r="AO59" s="24">
        <f>+PAM!AV32</f>
        <v>0.54723431614720308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5">
      <c r="D60" s="37">
        <f>+PAM!A33</f>
        <v>43556</v>
      </c>
      <c r="E60" s="225">
        <f>'Salida Stata'!E30</f>
        <v>211.80313110351563</v>
      </c>
      <c r="F60" s="225">
        <f>'Salida Stata'!K30</f>
        <v>213.12480163574219</v>
      </c>
      <c r="G60" s="225">
        <f>'Salida Stata'!P30</f>
        <v>213.47010803222656</v>
      </c>
      <c r="H60" s="225">
        <f>'Salida Stata'!W30</f>
        <v>211.64987182617188</v>
      </c>
      <c r="I60" s="225">
        <f>'Salida Stata'!AC30</f>
        <v>213.19090270996094</v>
      </c>
      <c r="J60" s="225">
        <f>'Salida Stata'!AI30</f>
        <v>213.14762878417969</v>
      </c>
      <c r="K60" s="225">
        <f>'Salida Stata'!AO30</f>
        <v>214.20150756835938</v>
      </c>
      <c r="L60" s="225">
        <f>'Salida Stata'!AU30</f>
        <v>212.46749877929688</v>
      </c>
      <c r="M60" s="225">
        <f>'Salida Stata'!BA30</f>
        <v>213.03167724609375</v>
      </c>
      <c r="N60" s="225">
        <f>'Salida Stata'!BG30</f>
        <v>212.27273559570313</v>
      </c>
      <c r="O60" s="19" cm="1">
        <f t="array" ref="O60">+SUMPRODUCT($E$30:$N$30/100,$E60:$N60)/$D$14*100</f>
        <v>215.04533888330127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3.0896968789487778E-2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3.6575873700637862E-2</v>
      </c>
      <c r="AB60" s="24">
        <f>+PAM!Y33</f>
        <v>3.666822212306653E-2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0.55625925386200992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0.55524382039715081</v>
      </c>
      <c r="AO60" s="24">
        <f>+PAM!AV33</f>
        <v>0.55931844879766079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211.80313110351563</v>
      </c>
      <c r="AU60" s="19">
        <f t="shared" si="9"/>
        <v>212.27273559570313</v>
      </c>
      <c r="AV60" s="52">
        <f t="shared" si="13"/>
        <v>-4.6960449218751421E-3</v>
      </c>
    </row>
    <row r="61" spans="4:48" x14ac:dyDescent="0.25">
      <c r="D61" s="37">
        <f>+PAM!A34</f>
        <v>43586</v>
      </c>
      <c r="E61" s="225">
        <f>'Salida Stata'!E31</f>
        <v>217.62571716308594</v>
      </c>
      <c r="F61" s="225">
        <f>'Salida Stata'!K31</f>
        <v>219.2568359375</v>
      </c>
      <c r="G61" s="225">
        <f>'Salida Stata'!P31</f>
        <v>219.7889404296875</v>
      </c>
      <c r="H61" s="225">
        <f>'Salida Stata'!W31</f>
        <v>217.79029846191406</v>
      </c>
      <c r="I61" s="225">
        <f>'Salida Stata'!AC31</f>
        <v>219.55595397949219</v>
      </c>
      <c r="J61" s="225">
        <f>'Salida Stata'!AI31</f>
        <v>219.4486083984375</v>
      </c>
      <c r="K61" s="225">
        <f>'Salida Stata'!AO31</f>
        <v>220.62629699707031</v>
      </c>
      <c r="L61" s="225">
        <f>'Salida Stata'!AU31</f>
        <v>218.80818176269531</v>
      </c>
      <c r="M61" s="225">
        <f>'Salida Stata'!BA31</f>
        <v>219.49906921386719</v>
      </c>
      <c r="N61" s="225">
        <f>'Salida Stata'!BG31</f>
        <v>218.74476623535156</v>
      </c>
      <c r="O61" s="19" cm="1">
        <f t="array" ref="O61">+SUMPRODUCT($E$30:$N$30/100,$E61:$N61)/$D$14*100</f>
        <v>221.44189720264129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2.9600549021631783E-2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2.9745161427615185E-2</v>
      </c>
      <c r="AB61" s="24">
        <f>+PAM!Y34</f>
        <v>2.9518575312991402E-2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0.57053158200433018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0.5673939834274897</v>
      </c>
      <c r="AO61" s="24">
        <f>+PAM!AV34</f>
        <v>0.57056327892564207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5">
      <c r="D62" s="37">
        <f>+PAM!A35</f>
        <v>43617</v>
      </c>
      <c r="E62" s="225">
        <f>'Salida Stata'!E32</f>
        <v>223.61442565917969</v>
      </c>
      <c r="F62" s="225">
        <f>'Salida Stata'!K32</f>
        <v>225.34652709960938</v>
      </c>
      <c r="G62" s="225">
        <f>'Salida Stata'!P32</f>
        <v>225.62138366699219</v>
      </c>
      <c r="H62" s="225">
        <f>'Salida Stata'!W32</f>
        <v>223.86099243164063</v>
      </c>
      <c r="I62" s="225">
        <f>'Salida Stata'!AC32</f>
        <v>225.73236083984375</v>
      </c>
      <c r="J62" s="225">
        <f>'Salida Stata'!AI32</f>
        <v>225.61045837402344</v>
      </c>
      <c r="K62" s="225">
        <f>'Salida Stata'!AO32</f>
        <v>226.79034423828125</v>
      </c>
      <c r="L62" s="225">
        <f>'Salida Stata'!AU32</f>
        <v>224.94834899902344</v>
      </c>
      <c r="M62" s="225">
        <f>'Salida Stata'!BA32</f>
        <v>225.69058227539063</v>
      </c>
      <c r="N62" s="225">
        <f>'Salida Stata'!BG32</f>
        <v>225.04524230957031</v>
      </c>
      <c r="O62" s="19" cm="1">
        <f t="array" ref="O62">+SUMPRODUCT($E$30:$N$30/100,$E62:$N62)/$D$14*100</f>
        <v>227.64733473585989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2.6536563786613954E-2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2.8022870159660984E-2</v>
      </c>
      <c r="AB62" s="24">
        <f>+PAM!Y35</f>
        <v>2.8100491570536512E-2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0.55197230315803614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0.55433207208756685</v>
      </c>
      <c r="AO62" s="24">
        <f>+PAM!AV35</f>
        <v>0.55689073796885946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5">
      <c r="D63" s="37">
        <f>+PAM!A36</f>
        <v>43647</v>
      </c>
      <c r="E63" s="225">
        <f>'Salida Stata'!E33</f>
        <v>228.2989501953125</v>
      </c>
      <c r="F63" s="225">
        <f>'Salida Stata'!K33</f>
        <v>230.20172119140625</v>
      </c>
      <c r="G63" s="225">
        <f>'Salida Stata'!P33</f>
        <v>230.4039306640625</v>
      </c>
      <c r="H63" s="225">
        <f>'Salida Stata'!W33</f>
        <v>228.63058471679688</v>
      </c>
      <c r="I63" s="225">
        <f>'Salida Stata'!AC33</f>
        <v>230.70625305175781</v>
      </c>
      <c r="J63" s="225">
        <f>'Salida Stata'!AI33</f>
        <v>230.59214782714844</v>
      </c>
      <c r="K63" s="225">
        <f>'Salida Stata'!AO33</f>
        <v>231.86801147460938</v>
      </c>
      <c r="L63" s="225">
        <f>'Salida Stata'!AU33</f>
        <v>229.89665222167969</v>
      </c>
      <c r="M63" s="225">
        <f>'Salida Stata'!BA33</f>
        <v>230.79573059082031</v>
      </c>
      <c r="N63" s="225">
        <f>'Salida Stata'!BG33</f>
        <v>230.26495361328125</v>
      </c>
      <c r="O63" s="19" cm="1">
        <f t="array" ref="O63">+SUMPRODUCT($E$30:$N$30/100,$E63:$N63)/$D$14*100</f>
        <v>232.6874706814653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2.1197223948103971E-2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2.2140105226593265E-2</v>
      </c>
      <c r="AB63" s="24">
        <f>+PAM!Y36</f>
        <v>2.2183907587229212E-2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0.54322017494067709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0.53887015320837683</v>
      </c>
      <c r="AO63" s="24">
        <f>+PAM!AV36</f>
        <v>0.54054644721092182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5">
      <c r="D64" s="37">
        <f>+PAM!A37</f>
        <v>43678</v>
      </c>
      <c r="E64" s="225">
        <f>'Salida Stata'!E34</f>
        <v>237.09307861328125</v>
      </c>
      <c r="F64" s="225">
        <f>'Salida Stata'!K34</f>
        <v>239.07612609863281</v>
      </c>
      <c r="G64" s="225">
        <f>'Salida Stata'!P34</f>
        <v>239.11601257324219</v>
      </c>
      <c r="H64" s="225">
        <f>'Salida Stata'!W34</f>
        <v>237.36637878417969</v>
      </c>
      <c r="I64" s="225">
        <f>'Salida Stata'!AC34</f>
        <v>239.54795837402344</v>
      </c>
      <c r="J64" s="225">
        <f>'Salida Stata'!AI34</f>
        <v>239.43733215332031</v>
      </c>
      <c r="K64" s="225">
        <f>'Salida Stata'!AO34</f>
        <v>240.72923278808594</v>
      </c>
      <c r="L64" s="225">
        <f>'Salida Stata'!AU34</f>
        <v>238.74432373046875</v>
      </c>
      <c r="M64" s="225">
        <f>'Salida Stata'!BA34</f>
        <v>239.63357543945313</v>
      </c>
      <c r="N64" s="225">
        <f>'Salida Stata'!BG34</f>
        <v>239.14488220214844</v>
      </c>
      <c r="O64" s="19" cm="1">
        <f t="array" ref="O64">+SUMPRODUCT($E$30:$N$30/100,$E64:$N64)/$D$14*100</f>
        <v>241.61012652420331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3.7812210425707704E-2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3.8346094942742104E-2</v>
      </c>
      <c r="AB64" s="24">
        <f>+PAM!Y37</f>
        <v>3.8582444193978604E-2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0.53723994399087949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0.54041555981375677</v>
      </c>
      <c r="AO64" s="24">
        <f>+PAM!AV37</f>
        <v>0.54234177121405103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5">
      <c r="D65" s="37">
        <f>+PAM!A38</f>
        <v>43709</v>
      </c>
      <c r="E65" s="225">
        <f>'Salida Stata'!E35</f>
        <v>251.24699401855469</v>
      </c>
      <c r="F65" s="225">
        <f>'Salida Stata'!K35</f>
        <v>253.48332214355469</v>
      </c>
      <c r="G65" s="225">
        <f>'Salida Stata'!P35</f>
        <v>252.93315124511719</v>
      </c>
      <c r="H65" s="225">
        <f>'Salida Stata'!W35</f>
        <v>251.71676635742188</v>
      </c>
      <c r="I65" s="225">
        <f>'Salida Stata'!AC35</f>
        <v>254.1026611328125</v>
      </c>
      <c r="J65" s="225">
        <f>'Salida Stata'!AI35</f>
        <v>253.89248657226563</v>
      </c>
      <c r="K65" s="225">
        <f>'Salida Stata'!AO35</f>
        <v>255.15122985839844</v>
      </c>
      <c r="L65" s="225">
        <f>'Salida Stata'!AU35</f>
        <v>253.19174194335938</v>
      </c>
      <c r="M65" s="225">
        <f>'Salida Stata'!BA35</f>
        <v>254.04605102539063</v>
      </c>
      <c r="N65" s="225">
        <f>'Salida Stata'!BG35</f>
        <v>253.88095092773438</v>
      </c>
      <c r="O65" s="19" cm="1">
        <f t="array" ref="O65">+SUMPRODUCT($E$30:$N$30/100,$E65:$N65)/$D$14*100</f>
        <v>256.18218611025725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5.7784246747769608E-2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6.0312288212779785E-2</v>
      </c>
      <c r="AB65" s="24">
        <f>+PAM!Y38</f>
        <v>6.0534542592812324E-2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0.52640864427559486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0.53584295287866701</v>
      </c>
      <c r="AO65" s="24">
        <f>+PAM!AV38</f>
        <v>0.53813112908805305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5">
      <c r="D66" s="37">
        <f>+PAM!A39</f>
        <v>43739</v>
      </c>
      <c r="E66" s="225">
        <f>'Salida Stata'!E36</f>
        <v>259.32403564453125</v>
      </c>
      <c r="F66" s="225">
        <f>'Salida Stata'!K36</f>
        <v>261.90966796875</v>
      </c>
      <c r="G66" s="225">
        <f>'Salida Stata'!P36</f>
        <v>260.64459228515625</v>
      </c>
      <c r="H66" s="225">
        <f>'Salida Stata'!W36</f>
        <v>260.22598266601563</v>
      </c>
      <c r="I66" s="225">
        <f>'Salida Stata'!AC36</f>
        <v>262.7803955078125</v>
      </c>
      <c r="J66" s="225">
        <f>'Salida Stata'!AI36</f>
        <v>262.58889770507813</v>
      </c>
      <c r="K66" s="225">
        <f>'Salida Stata'!AO36</f>
        <v>263.87680053710938</v>
      </c>
      <c r="L66" s="225">
        <f>'Salida Stata'!AU36</f>
        <v>262.16912841796875</v>
      </c>
      <c r="M66" s="225">
        <f>'Salida Stata'!BA36</f>
        <v>263.00015258789063</v>
      </c>
      <c r="N66" s="225">
        <f>'Salida Stata'!BG36</f>
        <v>263.18011474609375</v>
      </c>
      <c r="O66" s="19" cm="1">
        <f t="array" ref="O66">+SUMPRODUCT($E$30:$N$30/100,$E66:$N66)/$D$14*100</f>
        <v>265.00334120234913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3.0488059797926237E-2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3.4433132240878628E-2</v>
      </c>
      <c r="AB66" s="24">
        <f>+PAM!Y39</f>
        <v>3.4494208098814871E-2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0.49494636552102222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0.50219400717959606</v>
      </c>
      <c r="AO66" s="24">
        <f>+PAM!AV39</f>
        <v>0.50412932066790717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5">
      <c r="D67" s="37">
        <f>+PAM!A40</f>
        <v>43770</v>
      </c>
      <c r="E67" s="225">
        <f>'Salida Stata'!E37</f>
        <v>271.09707641601563</v>
      </c>
      <c r="F67" s="225">
        <f>'Salida Stata'!K37</f>
        <v>273.8472900390625</v>
      </c>
      <c r="G67" s="225">
        <f>'Salida Stata'!P37</f>
        <v>271.89328002929688</v>
      </c>
      <c r="H67" s="225">
        <f>'Salida Stata'!W37</f>
        <v>272.03131103515625</v>
      </c>
      <c r="I67" s="225">
        <f>'Salida Stata'!AC37</f>
        <v>274.8267822265625</v>
      </c>
      <c r="J67" s="225">
        <f>'Salida Stata'!AI37</f>
        <v>274.37429809570313</v>
      </c>
      <c r="K67" s="225">
        <f>'Salida Stata'!AO37</f>
        <v>275.76632690429688</v>
      </c>
      <c r="L67" s="225">
        <f>'Salida Stata'!AU37</f>
        <v>273.74169921875</v>
      </c>
      <c r="M67" s="225">
        <f>'Salida Stata'!BA37</f>
        <v>274.617431640625</v>
      </c>
      <c r="N67" s="225">
        <f>'Salida Stata'!BG37</f>
        <v>274.492431640625</v>
      </c>
      <c r="O67" s="19" cm="1">
        <f t="array" ref="O67">+SUMPRODUCT($E$30:$N$30/100,$E67:$N67)/$D$14*100</f>
        <v>276.79017766123349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4.3157188282786585E-2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4.4478067353438622E-2</v>
      </c>
      <c r="AB67" s="24">
        <f>+PAM!Y40</f>
        <v>4.4933364858572356E-2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0.51637342746489012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0.51989436850056014</v>
      </c>
      <c r="AO67" s="24">
        <f>+PAM!AV40</f>
        <v>0.5217512807020559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271.09707641601563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5">
      <c r="D68" s="37">
        <f>+PAM!A41</f>
        <v>43800</v>
      </c>
      <c r="E68" s="225">
        <f>'Salida Stata'!E38</f>
        <v>280.3345947265625</v>
      </c>
      <c r="F68" s="225">
        <f>'Salida Stata'!K38</f>
        <v>283.5087890625</v>
      </c>
      <c r="G68" s="225">
        <f>'Salida Stata'!P38</f>
        <v>281.7359619140625</v>
      </c>
      <c r="H68" s="225">
        <f>'Salida Stata'!W38</f>
        <v>281.6766357421875</v>
      </c>
      <c r="I68" s="225">
        <f>'Salida Stata'!AC38</f>
        <v>284.76339721679688</v>
      </c>
      <c r="J68" s="225">
        <f>'Salida Stata'!AI38</f>
        <v>284.21942138671875</v>
      </c>
      <c r="K68" s="225">
        <f>'Salida Stata'!AO38</f>
        <v>285.71640014648438</v>
      </c>
      <c r="L68" s="225">
        <f>'Salida Stata'!AU38</f>
        <v>283.75369262695313</v>
      </c>
      <c r="M68" s="225">
        <f>'Salida Stata'!BA38</f>
        <v>284.612548828125</v>
      </c>
      <c r="N68" s="225">
        <f>'Salida Stata'!BG38</f>
        <v>284.60479736328125</v>
      </c>
      <c r="O68" s="19" cm="1">
        <f t="array" ref="O68">+SUMPRODUCT($E$30:$N$30/100,$E68:$N68)/$D$14*100</f>
        <v>286.78432223124258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3.6200533840722526E-2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3.6107294899174747E-2</v>
      </c>
      <c r="AB68" s="24">
        <f>+PAM!Y41</f>
        <v>3.6257466342476841E-2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0.5302308443174546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0.53886811088060704</v>
      </c>
      <c r="AO68" s="24">
        <f>+PAM!AV41</f>
        <v>0.54139170117284863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5">
      <c r="D69" s="37">
        <f>+PAM!A42</f>
        <v>43831</v>
      </c>
      <c r="E69" s="225">
        <f>'Salida Stata'!E39</f>
        <v>288.99029541015625</v>
      </c>
      <c r="F69" s="225">
        <f>'Salida Stata'!K39</f>
        <v>291.3131103515625</v>
      </c>
      <c r="G69" s="225">
        <f>'Salida Stata'!P39</f>
        <v>287.9071044921875</v>
      </c>
      <c r="H69" s="225">
        <f>'Salida Stata'!W39</f>
        <v>289.32479858398438</v>
      </c>
      <c r="I69" s="225">
        <f>'Salida Stata'!AC39</f>
        <v>291.83660888671875</v>
      </c>
      <c r="J69" s="225">
        <f>'Salida Stata'!AI39</f>
        <v>291.37606811523438</v>
      </c>
      <c r="K69" s="225">
        <f>'Salida Stata'!AO39</f>
        <v>292.64703369140625</v>
      </c>
      <c r="L69" s="225">
        <f>'Salida Stata'!AU39</f>
        <v>290.64404296875</v>
      </c>
      <c r="M69" s="225">
        <f>'Salida Stata'!BA39</f>
        <v>291.10223388671875</v>
      </c>
      <c r="N69" s="225">
        <f>'Salida Stata'!BG39</f>
        <v>290.87017822265625</v>
      </c>
      <c r="O69" s="19" cm="1">
        <f t="array" ref="O69">+SUMPRODUCT($E$30:$N$30/100,$E69:$N69)/$D$14*100</f>
        <v>293.78826239994146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2.190399314379099E-2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2.4422325858703742E-2</v>
      </c>
      <c r="AB69" s="24">
        <f>+PAM!Y42</f>
        <v>2.5070051206209865E-2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0.52042355915655625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0.53264785561207617</v>
      </c>
      <c r="AO69" s="24">
        <f>+PAM!AV42</f>
        <v>0.53593951687257957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5">
      <c r="D70" s="37">
        <f>+PAM!A43</f>
        <v>43862</v>
      </c>
      <c r="E70" s="225">
        <f>'Salida Stata'!E40</f>
        <v>295.71871948242188</v>
      </c>
      <c r="F70" s="225">
        <f>'Salida Stata'!K40</f>
        <v>297.88238525390625</v>
      </c>
      <c r="G70" s="225">
        <f>'Salida Stata'!P40</f>
        <v>293.36654663085938</v>
      </c>
      <c r="H70" s="225">
        <f>'Salida Stata'!W40</f>
        <v>295.96258544921875</v>
      </c>
      <c r="I70" s="225">
        <f>'Salida Stata'!AC40</f>
        <v>298.286376953125</v>
      </c>
      <c r="J70" s="225">
        <f>'Salida Stata'!AI40</f>
        <v>297.89431762695313</v>
      </c>
      <c r="K70" s="225">
        <f>'Salida Stata'!AO40</f>
        <v>299.0950927734375</v>
      </c>
      <c r="L70" s="225">
        <f>'Salida Stata'!AU40</f>
        <v>297.248046875</v>
      </c>
      <c r="M70" s="225">
        <f>'Salida Stata'!BA40</f>
        <v>297.58340454101563</v>
      </c>
      <c r="N70" s="225">
        <f>'Salida Stata'!BG40</f>
        <v>297.39434814453125</v>
      </c>
      <c r="O70" s="19" cm="1">
        <f t="array" ref="O70">+SUMPRODUCT($E$30:$N$30/100,$E70:$N70)/$D$14*100</f>
        <v>300.31062217341054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1.8962512746259819E-2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2.2200886176283019E-2</v>
      </c>
      <c r="AB70" s="24">
        <f>+PAM!Y43</f>
        <v>2.2504107653098071E-2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0.48845526219586688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0.5127603647418757</v>
      </c>
      <c r="AO70" s="24">
        <f>+PAM!AV43</f>
        <v>0.51598553431836014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5">
      <c r="D71" s="37">
        <f>+PAM!A44</f>
        <v>43891</v>
      </c>
      <c r="E71" s="225">
        <f>'Salida Stata'!E41</f>
        <v>305.24539184570313</v>
      </c>
      <c r="F71" s="225">
        <f>'Salida Stata'!K41</f>
        <v>307.41427612304688</v>
      </c>
      <c r="G71" s="225">
        <f>'Salida Stata'!P41</f>
        <v>304.40988159179688</v>
      </c>
      <c r="H71" s="225">
        <f>'Salida Stata'!W41</f>
        <v>305.15374755859375</v>
      </c>
      <c r="I71" s="225">
        <f>'Salida Stata'!AC41</f>
        <v>307.35971069335938</v>
      </c>
      <c r="J71" s="225">
        <f>'Salida Stata'!AI41</f>
        <v>306.94509887695313</v>
      </c>
      <c r="K71" s="225">
        <f>'Salida Stata'!AO41</f>
        <v>308.03903198242188</v>
      </c>
      <c r="L71" s="225">
        <f>'Salida Stata'!AU41</f>
        <v>306.00814819335938</v>
      </c>
      <c r="M71" s="225">
        <f>'Salida Stata'!BA41</f>
        <v>306.211181640625</v>
      </c>
      <c r="N71" s="225">
        <f>'Salida Stata'!BG41</f>
        <v>305.47933959960938</v>
      </c>
      <c r="O71" s="19" cm="1">
        <f t="array" ref="O71">+SUMPRODUCT($E$30:$N$30/100,$E71:$N71)/$D$14*100</f>
        <v>309.40351712428179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3.7643470558465619E-2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3.0278299465613667E-2</v>
      </c>
      <c r="AB71" s="24">
        <f>+PAM!Y44</f>
        <v>3.0398913615235168E-2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0.47006635774585859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0.49140745274743214</v>
      </c>
      <c r="AO71" s="24">
        <f>+PAM!AV44</f>
        <v>0.49455776785032191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305.24539184570313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5">
      <c r="D72" s="37">
        <f>+PAM!A45</f>
        <v>43922</v>
      </c>
      <c r="E72" s="225">
        <f>'Salida Stata'!E42</f>
        <v>310.64114379882813</v>
      </c>
      <c r="F72" s="225">
        <f>'Salida Stata'!K42</f>
        <v>312.45306396484375</v>
      </c>
      <c r="G72" s="225">
        <f>'Salida Stata'!P42</f>
        <v>309.11764526367188</v>
      </c>
      <c r="H72" s="225">
        <f>'Salida Stata'!W42</f>
        <v>309.89505004882813</v>
      </c>
      <c r="I72" s="225">
        <f>'Salida Stata'!AC42</f>
        <v>311.82049560546875</v>
      </c>
      <c r="J72" s="225">
        <f>'Salida Stata'!AI42</f>
        <v>311.48007202148438</v>
      </c>
      <c r="K72" s="225">
        <f>'Salida Stata'!AO42</f>
        <v>312.3603515625</v>
      </c>
      <c r="L72" s="225">
        <f>'Salida Stata'!AU42</f>
        <v>310.36392211914063</v>
      </c>
      <c r="M72" s="225">
        <f>'Salida Stata'!BA42</f>
        <v>310.255615234375</v>
      </c>
      <c r="N72" s="225">
        <f>'Salida Stata'!BG42</f>
        <v>309.57208251953125</v>
      </c>
      <c r="O72" s="19" cm="1">
        <f t="array" ref="O72">+SUMPRODUCT($E$30:$N$30/100,$E72:$N72)/$D$14*100</f>
        <v>313.89097560191732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1.546521304517956E-2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1.4503579401241806E-2</v>
      </c>
      <c r="AB72" s="24">
        <f>+PAM!Y45</f>
        <v>1.4678438501949387E-2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0.44806056507455305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0.45965021716772325</v>
      </c>
      <c r="AO72" s="24">
        <f>+PAM!AV45</f>
        <v>0.46285524121457544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310.64114379882813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5">
      <c r="D73" s="37">
        <f>+PAM!A46</f>
        <v>43952</v>
      </c>
      <c r="E73" s="225">
        <f>'Salida Stata'!E43</f>
        <v>315.37210083007813</v>
      </c>
      <c r="F73" s="225">
        <f>'Salida Stata'!K43</f>
        <v>317.33938598632813</v>
      </c>
      <c r="G73" s="225">
        <f>'Salida Stata'!P43</f>
        <v>313.71530151367188</v>
      </c>
      <c r="H73" s="225">
        <f>'Salida Stata'!W43</f>
        <v>314.88232421875</v>
      </c>
      <c r="I73" s="225">
        <f>'Salida Stata'!AC43</f>
        <v>316.69586181640625</v>
      </c>
      <c r="J73" s="225">
        <f>'Salida Stata'!AI43</f>
        <v>316.3695068359375</v>
      </c>
      <c r="K73" s="225">
        <f>'Salida Stata'!AO43</f>
        <v>317.15374755859375</v>
      </c>
      <c r="L73" s="225">
        <f>'Salida Stata'!AU43</f>
        <v>315.41143798828125</v>
      </c>
      <c r="M73" s="225">
        <f>'Salida Stata'!BA43</f>
        <v>315.1575927734375</v>
      </c>
      <c r="N73" s="225">
        <f>'Salida Stata'!BG43</f>
        <v>314.57107543945313</v>
      </c>
      <c r="O73" s="19" cm="1">
        <f t="array" ref="O73">+SUMPRODUCT($E$30:$N$30/100,$E73:$N73)/$D$14*100</f>
        <v>318.83598667225471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1.4873483673435439E-2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1.5753912838222917E-2</v>
      </c>
      <c r="AB73" s="24">
        <f>+PAM!Y46</f>
        <v>1.5613504087952368E-2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0.42734798621058134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0.43981780638597123</v>
      </c>
      <c r="AO73" s="24">
        <f>+PAM!AV46</f>
        <v>0.44309735941547701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315.37210083007813</v>
      </c>
      <c r="AU73" s="19">
        <f t="shared" si="9"/>
        <v>314.57107543945313</v>
      </c>
      <c r="AV73" s="52">
        <f t="shared" si="13"/>
        <v>8.0102539062503197E-3</v>
      </c>
    </row>
    <row r="74" spans="4:48" x14ac:dyDescent="0.25">
      <c r="D74" s="37">
        <f>+PAM!A47</f>
        <v>43983</v>
      </c>
      <c r="E74" s="225">
        <f>'Salida Stata'!E44</f>
        <v>322.85562133789063</v>
      </c>
      <c r="F74" s="225">
        <f>'Salida Stata'!K44</f>
        <v>325.0943603515625</v>
      </c>
      <c r="G74" s="225">
        <f>'Salida Stata'!P44</f>
        <v>319.7596435546875</v>
      </c>
      <c r="H74" s="225">
        <f>'Salida Stata'!W44</f>
        <v>323.07150268554688</v>
      </c>
      <c r="I74" s="225">
        <f>'Salida Stata'!AC44</f>
        <v>324.82391357421875</v>
      </c>
      <c r="J74" s="225">
        <f>'Salida Stata'!AI44</f>
        <v>324.47183227539063</v>
      </c>
      <c r="K74" s="225">
        <f>'Salida Stata'!AO44</f>
        <v>325.15673828125</v>
      </c>
      <c r="L74" s="225">
        <f>'Salida Stata'!AU44</f>
        <v>323.77432250976563</v>
      </c>
      <c r="M74" s="225">
        <f>'Salida Stata'!BA44</f>
        <v>323.5535888671875</v>
      </c>
      <c r="N74" s="225">
        <f>'Salida Stata'!BG44</f>
        <v>323.39834594726563</v>
      </c>
      <c r="O74" s="19" cm="1">
        <f t="array" ref="O74">+SUMPRODUCT($E$30:$N$30/100,$E74:$N74)/$D$14*100</f>
        <v>327.00729695543822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1.9266965977916106E-2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2.5628569624366548E-2</v>
      </c>
      <c r="AB74" s="24">
        <f>+PAM!Y47</f>
        <v>2.526745055221391E-2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0.41723997237176547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0.43646442131583085</v>
      </c>
      <c r="AO74" s="24">
        <f>+PAM!AV47</f>
        <v>0.43912075007993301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322.85562133789063</v>
      </c>
      <c r="AU74" s="19">
        <f t="shared" si="9"/>
        <v>323.39834594726563</v>
      </c>
      <c r="AV74" s="52">
        <f t="shared" si="13"/>
        <v>-5.4272460937498934E-3</v>
      </c>
    </row>
    <row r="75" spans="4:48" x14ac:dyDescent="0.25">
      <c r="D75" s="37">
        <f>+PAM!A48</f>
        <v>44013</v>
      </c>
      <c r="E75" s="225">
        <f>'Salida Stata'!E45</f>
        <v>329.47210693359375</v>
      </c>
      <c r="F75" s="225">
        <f>'Salida Stata'!K45</f>
        <v>331.88946533203125</v>
      </c>
      <c r="G75" s="225">
        <f>'Salida Stata'!P45</f>
        <v>324.64263916015625</v>
      </c>
      <c r="H75" s="225">
        <f>'Salida Stata'!W45</f>
        <v>330.03591918945313</v>
      </c>
      <c r="I75" s="225">
        <f>'Salida Stata'!AC45</f>
        <v>331.7532958984375</v>
      </c>
      <c r="J75" s="225">
        <f>'Salida Stata'!AI45</f>
        <v>331.45492553710938</v>
      </c>
      <c r="K75" s="225">
        <f>'Salida Stata'!AO45</f>
        <v>332.0804443359375</v>
      </c>
      <c r="L75" s="225">
        <f>'Salida Stata'!AU45</f>
        <v>330.89523315429688</v>
      </c>
      <c r="M75" s="225">
        <f>'Salida Stata'!BA45</f>
        <v>330.66653442382813</v>
      </c>
      <c r="N75" s="225">
        <f>'Salida Stata'!BG45</f>
        <v>330.90792846679688</v>
      </c>
      <c r="O75" s="19" cm="1">
        <f t="array" ref="O75">+SUMPRODUCT($E$30:$N$30/100,$E75:$N75)/$D$14*100</f>
        <v>333.98416863842681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1.5270831400691298E-2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2.1335522931585693E-2</v>
      </c>
      <c r="AB75" s="24">
        <f>+PAM!Y48</f>
        <v>2.1321407749698373E-2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0.40901519442173617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0.43533370172573838</v>
      </c>
      <c r="AO75" s="24">
        <f>+PAM!AV48</f>
        <v>0.43790644666161671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5">
      <c r="D76" s="37">
        <f>+PAM!A49</f>
        <v>44044</v>
      </c>
      <c r="E76" s="225">
        <f>'Salida Stata'!E46</f>
        <v>338.44589233398438</v>
      </c>
      <c r="F76" s="225">
        <f>'Salida Stata'!K46</f>
        <v>340.83963012695313</v>
      </c>
      <c r="G76" s="225">
        <f>'Salida Stata'!P46</f>
        <v>334.04629516601563</v>
      </c>
      <c r="H76" s="225">
        <f>'Salida Stata'!W46</f>
        <v>338.74542236328125</v>
      </c>
      <c r="I76" s="225">
        <f>'Salida Stata'!AC46</f>
        <v>340.37692260742188</v>
      </c>
      <c r="J76" s="225">
        <f>'Salida Stata'!AI46</f>
        <v>340.17202758789063</v>
      </c>
      <c r="K76" s="225">
        <f>'Salida Stata'!AO46</f>
        <v>340.7203369140625</v>
      </c>
      <c r="L76" s="225">
        <f>'Salida Stata'!AU46</f>
        <v>339.55368041992188</v>
      </c>
      <c r="M76" s="225">
        <f>'Salida Stata'!BA46</f>
        <v>339.11749267578125</v>
      </c>
      <c r="N76" s="225">
        <f>'Salida Stata'!BG46</f>
        <v>339.5076904296875</v>
      </c>
      <c r="O76" s="19" cm="1">
        <f t="array" ref="O76">+SUMPRODUCT($E$30:$N$30/100,$E76:$N76)/$D$14*100</f>
        <v>342.78370199252129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2.8966176563209434E-2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2.6347157082229566E-2</v>
      </c>
      <c r="AB76" s="24">
        <f>+PAM!Y49</f>
        <v>2.629744067530182E-2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0.39700512555049361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0.41874724757524984</v>
      </c>
      <c r="AO76" s="24">
        <f>+PAM!AV49</f>
        <v>0.42089798878182361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5">
      <c r="D77" s="37">
        <f>+PAM!A50</f>
        <v>44075</v>
      </c>
      <c r="E77" s="225">
        <f>'Salida Stata'!E47</f>
        <v>348.23818969726563</v>
      </c>
      <c r="F77" s="225">
        <f>'Salida Stata'!K47</f>
        <v>350.85519409179688</v>
      </c>
      <c r="G77" s="225">
        <f>'Salida Stata'!P47</f>
        <v>343.600830078125</v>
      </c>
      <c r="H77" s="225">
        <f>'Salida Stata'!W47</f>
        <v>348.64898681640625</v>
      </c>
      <c r="I77" s="225">
        <f>'Salida Stata'!AC47</f>
        <v>350.43515014648438</v>
      </c>
      <c r="J77" s="225">
        <f>'Salida Stata'!AI47</f>
        <v>350.09396362304688</v>
      </c>
      <c r="K77" s="225">
        <f>'Salida Stata'!AO47</f>
        <v>350.6732177734375</v>
      </c>
      <c r="L77" s="225">
        <f>'Salida Stata'!AU47</f>
        <v>349.43740844726563</v>
      </c>
      <c r="M77" s="225">
        <f>'Salida Stata'!BA47</f>
        <v>348.99481201171875</v>
      </c>
      <c r="N77" s="225">
        <f>'Salida Stata'!BG47</f>
        <v>349.20809936523438</v>
      </c>
      <c r="O77" s="19" cm="1">
        <f t="array" ref="O77">+SUMPRODUCT($E$30:$N$30/100,$E77:$N77)/$D$14*100</f>
        <v>352.74842848523582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2.8602427419112342E-2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2.9070012473731754E-2</v>
      </c>
      <c r="AB77" s="24">
        <f>+PAM!Y50</f>
        <v>2.903936100470661E-2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0.35846498723744546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0.37694362688207295</v>
      </c>
      <c r="AO77" s="24">
        <f>+PAM!AV50</f>
        <v>0.3787009283584557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348.23818969726563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5">
      <c r="D78" s="37">
        <f>+PAM!A51</f>
        <v>44105</v>
      </c>
      <c r="E78" s="225">
        <f>'Salida Stata'!E48</f>
        <v>362.71725463867188</v>
      </c>
      <c r="F78" s="225">
        <f>'Salida Stata'!K48</f>
        <v>365.45028686523438</v>
      </c>
      <c r="G78" s="225">
        <f>'Salida Stata'!P48</f>
        <v>356.32699584960938</v>
      </c>
      <c r="H78" s="225">
        <f>'Salida Stata'!W48</f>
        <v>362.95846557617188</v>
      </c>
      <c r="I78" s="225">
        <f>'Salida Stata'!AC48</f>
        <v>364.60580444335938</v>
      </c>
      <c r="J78" s="225">
        <f>'Salida Stata'!AI48</f>
        <v>364.25759887695313</v>
      </c>
      <c r="K78" s="225">
        <f>'Salida Stata'!AO48</f>
        <v>364.65005493164063</v>
      </c>
      <c r="L78" s="225">
        <f>'Salida Stata'!AU48</f>
        <v>363.51766967773438</v>
      </c>
      <c r="M78" s="225">
        <f>'Salida Stata'!BA48</f>
        <v>362.72955322265625</v>
      </c>
      <c r="N78" s="225">
        <f>'Salida Stata'!BG48</f>
        <v>362.92459106445313</v>
      </c>
      <c r="O78" s="19" cm="1">
        <f t="array" ref="O78">+SUMPRODUCT($E$30:$N$30/100,$E78:$N78)/$D$14*100</f>
        <v>366.84015697537961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3.7037645597628011E-2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3.9948380636750658E-2</v>
      </c>
      <c r="AB78" s="24">
        <f>+PAM!Y51</f>
        <v>4.0147184440501915E-2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0.3670991319082213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0.38428502565660394</v>
      </c>
      <c r="AO78" s="24">
        <f>+PAM!AV51</f>
        <v>0.38623481658060044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362.92459106445313</v>
      </c>
      <c r="AV78" s="52">
        <f t="shared" si="13"/>
        <v>-2.0733642578125711E-3</v>
      </c>
    </row>
    <row r="79" spans="4:48" x14ac:dyDescent="0.25">
      <c r="D79" s="37">
        <f>+PAM!A52</f>
        <v>44136</v>
      </c>
      <c r="E79" s="225">
        <f>'Salida Stata'!E49</f>
        <v>375.13739013671875</v>
      </c>
      <c r="F79" s="225">
        <f>'Salida Stata'!K49</f>
        <v>377.9200439453125</v>
      </c>
      <c r="G79" s="225">
        <f>'Salida Stata'!P49</f>
        <v>366.08352661132813</v>
      </c>
      <c r="H79" s="225">
        <f>'Salida Stata'!W49</f>
        <v>375.3255615234375</v>
      </c>
      <c r="I79" s="225">
        <f>'Salida Stata'!AC49</f>
        <v>376.9276123046875</v>
      </c>
      <c r="J79" s="225">
        <f>'Salida Stata'!AI49</f>
        <v>376.61489868164063</v>
      </c>
      <c r="K79" s="225">
        <f>'Salida Stata'!AO49</f>
        <v>376.91281127929688</v>
      </c>
      <c r="L79" s="225">
        <f>'Salida Stata'!AU49</f>
        <v>375.83291625976563</v>
      </c>
      <c r="M79" s="225">
        <f>'Salida Stata'!BA49</f>
        <v>374.91680908203125</v>
      </c>
      <c r="N79" s="225">
        <f>'Salida Stata'!BG49</f>
        <v>375.38232421875</v>
      </c>
      <c r="O79" s="19" cm="1">
        <f t="array" ref="O79">+SUMPRODUCT($E$30:$N$30/100,$E79:$N79)/$D$14*100</f>
        <v>379.11463500267917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2.7380835231009426E-2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3.3460017377877627E-2</v>
      </c>
      <c r="AB79" s="24">
        <f>+PAM!Y52</f>
        <v>3.3760059325991021E-2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0.34642359153518654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0.36968240060412016</v>
      </c>
      <c r="AO79" s="24">
        <f>+PAM!AV52</f>
        <v>0.37141202915084559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5">
      <c r="D80" s="37">
        <f>+PAM!A53</f>
        <v>44166</v>
      </c>
      <c r="E80" s="225">
        <f>'Salida Stata'!E50</f>
        <v>391.32540893554688</v>
      </c>
      <c r="F80" s="225">
        <f>'Salida Stata'!K50</f>
        <v>394.13018798828125</v>
      </c>
      <c r="G80" s="225">
        <f>'Salida Stata'!P50</f>
        <v>378.8189697265625</v>
      </c>
      <c r="H80" s="225">
        <f>'Salida Stata'!W50</f>
        <v>391.21145629882813</v>
      </c>
      <c r="I80" s="225">
        <f>'Salida Stata'!AC50</f>
        <v>392.74334716796875</v>
      </c>
      <c r="J80" s="225">
        <f>'Salida Stata'!AI50</f>
        <v>392.44134521484375</v>
      </c>
      <c r="K80" s="225">
        <f>'Salida Stata'!AO50</f>
        <v>392.674560546875</v>
      </c>
      <c r="L80" s="225">
        <f>'Salida Stata'!AU50</f>
        <v>391.44149780273438</v>
      </c>
      <c r="M80" s="225">
        <f>'Salida Stata'!BA50</f>
        <v>390.30093383789063</v>
      </c>
      <c r="N80" s="225">
        <f>'Salida Stata'!BG50</f>
        <v>390.90396118164063</v>
      </c>
      <c r="O80" s="19" cm="1">
        <f t="array" ref="O80">+SUMPRODUCT($E$30:$N$30/100,$E80:$N80)/$D$14*100</f>
        <v>394.77195681211856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3.4788353447970488E-2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4.1299702949554318E-2</v>
      </c>
      <c r="AB80" s="24">
        <f>+PAM!Y53</f>
        <v>4.1918616128254982E-2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0.34458862529630885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0.37654650624102937</v>
      </c>
      <c r="AO80" s="24">
        <f>+PAM!AV53</f>
        <v>0.37890415265027233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390.90396118164063</v>
      </c>
      <c r="AV80" s="52">
        <f t="shared" si="13"/>
        <v>4.2144775390622335E-3</v>
      </c>
    </row>
    <row r="81" spans="4:49" x14ac:dyDescent="0.25">
      <c r="D81" s="37">
        <f>+PAM!A54</f>
        <v>44197</v>
      </c>
      <c r="E81" s="225">
        <f>'Salida Stata'!E51</f>
        <v>410.03585815429688</v>
      </c>
      <c r="F81" s="225">
        <f>'Salida Stata'!K51</f>
        <v>412.71160888671875</v>
      </c>
      <c r="G81" s="225">
        <f>'Salida Stata'!P51</f>
        <v>391.06137084960938</v>
      </c>
      <c r="H81" s="225">
        <f>'Salida Stata'!W51</f>
        <v>409.53854370117188</v>
      </c>
      <c r="I81" s="225">
        <f>'Salida Stata'!AC51</f>
        <v>410.85546875</v>
      </c>
      <c r="J81" s="225">
        <f>'Salida Stata'!AI51</f>
        <v>410.52761840820313</v>
      </c>
      <c r="K81" s="225">
        <f>'Salida Stata'!AO51</f>
        <v>410.66213989257813</v>
      </c>
      <c r="L81" s="225">
        <f>'Salida Stata'!AU51</f>
        <v>409.401611328125</v>
      </c>
      <c r="M81" s="225">
        <f>'Salida Stata'!BA51</f>
        <v>407.80636596679688</v>
      </c>
      <c r="N81" s="225">
        <f>'Salida Stata'!BG51</f>
        <v>408.28045654296875</v>
      </c>
      <c r="O81" s="19" cm="1">
        <f t="array" ref="O81">+SUMPRODUCT($E$30:$N$30/100,$E81:$N81)/$D$14*100</f>
        <v>412.47175432798724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3.2317286359454522E-2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4.4835498597212808E-2</v>
      </c>
      <c r="AB81" s="24">
        <f>+PAM!Y54</f>
        <v>4.6229961258070995E-2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0.35829010381444415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0.40397628876840197</v>
      </c>
      <c r="AO81" s="24">
        <f>+PAM!AV54</f>
        <v>0.40736804914776914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5">
      <c r="D82" s="37">
        <f>+PAM!A55</f>
        <v>44228</v>
      </c>
      <c r="E82" s="225">
        <f>'Salida Stata'!E52</f>
        <v>423.82656860351563</v>
      </c>
      <c r="F82" s="225">
        <f>'Salida Stata'!K52</f>
        <v>426.65518188476563</v>
      </c>
      <c r="G82" s="225">
        <f>'Salida Stata'!P52</f>
        <v>404.64739990234375</v>
      </c>
      <c r="H82" s="225">
        <f>'Salida Stata'!W52</f>
        <v>423.5294189453125</v>
      </c>
      <c r="I82" s="225">
        <f>'Salida Stata'!AC52</f>
        <v>424.93820190429688</v>
      </c>
      <c r="J82" s="225">
        <f>'Salida Stata'!AI52</f>
        <v>424.57257080078125</v>
      </c>
      <c r="K82" s="225">
        <f>'Salida Stata'!AO52</f>
        <v>424.76065063476563</v>
      </c>
      <c r="L82" s="225">
        <f>'Salida Stata'!AU52</f>
        <v>423.67532348632813</v>
      </c>
      <c r="M82" s="225">
        <f>'Salida Stata'!BA52</f>
        <v>422.042724609375</v>
      </c>
      <c r="N82" s="225">
        <f>'Salida Stata'!BG52</f>
        <v>422.52322387695313</v>
      </c>
      <c r="O82" s="19" cm="1">
        <f t="array" ref="O82">+SUMPRODUCT($E$30:$N$30/100,$E82:$N82)/$D$14*100</f>
        <v>426.70225495747439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3.4741424404097332E-2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3.4500545746876554E-2</v>
      </c>
      <c r="AB82" s="24">
        <f>+PAM!Y55</f>
        <v>3.4484750490264782E-2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0.37932359551379968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0.42086967110700679</v>
      </c>
      <c r="AO82" s="24">
        <f>+PAM!AV55</f>
        <v>0.42385812856268701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423.82656860351563</v>
      </c>
      <c r="AU82" s="19">
        <f t="shared" si="9"/>
        <v>422.52322387695313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5">
      <c r="D83" s="37">
        <f>+PAM!A56</f>
        <v>44256</v>
      </c>
      <c r="E83" s="225">
        <f>'Salida Stata'!E53</f>
        <v>444.42410278320313</v>
      </c>
      <c r="F83" s="225">
        <f>'Salida Stata'!K53</f>
        <v>447.33029174804688</v>
      </c>
      <c r="G83" s="225">
        <f>'Salida Stata'!P53</f>
        <v>426.94747924804688</v>
      </c>
      <c r="H83" s="225">
        <f>'Salida Stata'!W53</f>
        <v>444.37762451171875</v>
      </c>
      <c r="I83" s="225">
        <f>'Salida Stata'!AC53</f>
        <v>445.21881103515625</v>
      </c>
      <c r="J83" s="225">
        <f>'Salida Stata'!AI53</f>
        <v>445.08853149414063</v>
      </c>
      <c r="K83" s="225">
        <f>'Salida Stata'!AO53</f>
        <v>445.2685546875</v>
      </c>
      <c r="L83" s="225">
        <f>'Salida Stata'!AU53</f>
        <v>444.066162109375</v>
      </c>
      <c r="M83" s="225">
        <f>'Salida Stata'!BA53</f>
        <v>442.44732666015625</v>
      </c>
      <c r="N83" s="225">
        <f>'Salida Stata'!BG53</f>
        <v>442.6689453125</v>
      </c>
      <c r="O83" s="19" cm="1">
        <f t="array" ref="O83">+SUMPRODUCT($E$30:$N$30/100,$E83:$N83)/$D$14*100</f>
        <v>447.48561929996259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5.5109903958569628E-2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4.8706947528457389E-2</v>
      </c>
      <c r="AB83" s="24">
        <f>+PAM!Y56</f>
        <v>4.8241990041874239E-2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0.40254145829789012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0.44628484982675776</v>
      </c>
      <c r="AO83" s="24">
        <f>+PAM!AV56</f>
        <v>0.44851460778925811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444.42410278320313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5">
      <c r="D84" s="37">
        <f>+PAM!A57</f>
        <v>44287</v>
      </c>
      <c r="E84" s="225">
        <f>'Salida Stata'!E54</f>
        <v>461.76812744140625</v>
      </c>
      <c r="F84" s="225">
        <f>'Salida Stata'!K54</f>
        <v>465.08065795898438</v>
      </c>
      <c r="G84" s="225">
        <f>'Salida Stata'!P54</f>
        <v>444.84158325195313</v>
      </c>
      <c r="H84" s="225">
        <f>'Salida Stata'!W54</f>
        <v>462.05368041992188</v>
      </c>
      <c r="I84" s="225">
        <f>'Salida Stata'!AC54</f>
        <v>462.96661376953125</v>
      </c>
      <c r="J84" s="225">
        <f>'Salida Stata'!AI54</f>
        <v>462.70123291015625</v>
      </c>
      <c r="K84" s="225">
        <f>'Salida Stata'!AO54</f>
        <v>462.90664672851563</v>
      </c>
      <c r="L84" s="225">
        <f>'Salida Stata'!AU54</f>
        <v>461.87478637695313</v>
      </c>
      <c r="M84" s="225">
        <f>'Salida Stata'!BA54</f>
        <v>460.07662963867188</v>
      </c>
      <c r="N84" s="225">
        <f>'Salida Stata'!BG54</f>
        <v>459.95443725585938</v>
      </c>
      <c r="O84" s="19" cm="1">
        <f t="array" ref="O84">+SUMPRODUCT($E$30:$N$30/100,$E84:$N84)/$D$14*100</f>
        <v>465.29174685928535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4.1911721871322305E-2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3.9791507908518486E-2</v>
      </c>
      <c r="AB84" s="24">
        <f>+PAM!Y57</f>
        <v>3.9540988912438957E-2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0.4390688790104853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0.48233553375353311</v>
      </c>
      <c r="AO84" s="24">
        <f>+PAM!AV57</f>
        <v>0.48400739652897062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5">
      <c r="D85" s="37">
        <f>+PAM!A58</f>
        <v>44317</v>
      </c>
      <c r="E85" s="225">
        <f>'Salida Stata'!E55</f>
        <v>476.04702758789063</v>
      </c>
      <c r="F85" s="225">
        <f>'Salida Stata'!K55</f>
        <v>479.86648559570313</v>
      </c>
      <c r="G85" s="225">
        <f>'Salida Stata'!P55</f>
        <v>458.58929443359375</v>
      </c>
      <c r="H85" s="225">
        <f>'Salida Stata'!W55</f>
        <v>476.8172607421875</v>
      </c>
      <c r="I85" s="225">
        <f>'Salida Stata'!AC55</f>
        <v>477.9449462890625</v>
      </c>
      <c r="J85" s="225">
        <f>'Salida Stata'!AI55</f>
        <v>477.59814453125</v>
      </c>
      <c r="K85" s="225">
        <f>'Salida Stata'!AO55</f>
        <v>478.01437377929688</v>
      </c>
      <c r="L85" s="225">
        <f>'Salida Stata'!AU55</f>
        <v>476.90679931640625</v>
      </c>
      <c r="M85" s="225">
        <f>'Salida Stata'!BA55</f>
        <v>475.08828735351563</v>
      </c>
      <c r="N85" s="225">
        <f>'Salida Stata'!BG55</f>
        <v>474.994873046875</v>
      </c>
      <c r="O85" s="19" cm="1">
        <f t="array" ref="O85">+SUMPRODUCT($E$30:$N$30/100,$E85:$N85)/$D$14*100</f>
        <v>480.29644403164104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3.0904734852213789E-2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3.2247933202420365E-2</v>
      </c>
      <c r="AB85" s="24">
        <f>+PAM!Y58</f>
        <v>3.2301467680478479E-2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0.4618008500730022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0.50640600217239129</v>
      </c>
      <c r="AO85" s="24">
        <f>+PAM!AV58</f>
        <v>0.50839173299617291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476.04702758789063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5">
      <c r="D86" s="37">
        <f>+PAM!A59</f>
        <v>44348</v>
      </c>
      <c r="E86" s="225">
        <f>'Salida Stata'!E56</f>
        <v>491.24139404296875</v>
      </c>
      <c r="F86" s="225">
        <f>'Salida Stata'!K56</f>
        <v>495.27230834960938</v>
      </c>
      <c r="G86" s="225">
        <f>'Salida Stata'!P56</f>
        <v>473.1524658203125</v>
      </c>
      <c r="H86" s="225">
        <f>'Salida Stata'!W56</f>
        <v>492.26702880859375</v>
      </c>
      <c r="I86" s="225">
        <f>'Salida Stata'!AC56</f>
        <v>493.56768798828125</v>
      </c>
      <c r="J86" s="225">
        <f>'Salida Stata'!AI56</f>
        <v>493.06704711914063</v>
      </c>
      <c r="K86" s="225">
        <f>'Salida Stata'!AO56</f>
        <v>493.50704956054688</v>
      </c>
      <c r="L86" s="225">
        <f>'Salida Stata'!AU56</f>
        <v>492.41891479492188</v>
      </c>
      <c r="M86" s="225">
        <f>'Salida Stata'!BA56</f>
        <v>490.62985229492188</v>
      </c>
      <c r="N86" s="225">
        <f>'Salida Stata'!BG56</f>
        <v>490.47640991210938</v>
      </c>
      <c r="O86" s="19" cm="1">
        <f t="array" ref="O86">+SUMPRODUCT($E$30:$N$30/100,$E86:$N86)/$D$14*100</f>
        <v>495.8740085174868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3.175645738679056E-2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3.2433228851512341E-2</v>
      </c>
      <c r="AB86" s="24">
        <f>+PAM!Y59</f>
        <v>3.2431176875069578E-2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0.47971288859468197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0.51640043856593287</v>
      </c>
      <c r="AO86" s="24">
        <f>+PAM!AV59</f>
        <v>0.5189311347464407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5">
      <c r="D87" s="37">
        <f>+PAM!A60</f>
        <v>44378</v>
      </c>
      <c r="E87" s="225">
        <f>'Salida Stata'!E57</f>
        <v>505.13259887695313</v>
      </c>
      <c r="F87" s="225">
        <f>'Salida Stata'!K57</f>
        <v>509.34246826171875</v>
      </c>
      <c r="G87" s="225">
        <f>'Salida Stata'!P57</f>
        <v>487.549072265625</v>
      </c>
      <c r="H87" s="225">
        <f>'Salida Stata'!W57</f>
        <v>506.0552978515625</v>
      </c>
      <c r="I87" s="225">
        <f>'Salida Stata'!AC57</f>
        <v>507.73373413085938</v>
      </c>
      <c r="J87" s="225">
        <f>'Salida Stata'!AI57</f>
        <v>507.12188720703125</v>
      </c>
      <c r="K87" s="225">
        <f>'Salida Stata'!AO57</f>
        <v>507.70980834960938</v>
      </c>
      <c r="L87" s="225">
        <f>'Salida Stata'!AU57</f>
        <v>506.35971069335938</v>
      </c>
      <c r="M87" s="225">
        <f>'Salida Stata'!BA57</f>
        <v>504.78399658203125</v>
      </c>
      <c r="N87" s="225">
        <f>'Salida Stata'!BG57</f>
        <v>504.45562744140625</v>
      </c>
      <c r="O87" s="19" cm="1">
        <f t="array" ref="O87">+SUMPRODUCT($E$30:$N$30/100,$E87:$N87)/$D$14*100</f>
        <v>510.08535711156924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3.0426992323400182E-2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2.8659192355271923E-2</v>
      </c>
      <c r="AB87" s="24">
        <f>+PAM!Y60</f>
        <v>2.865666252137733E-2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0.5018023311013744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0.52727405969889118</v>
      </c>
      <c r="AO87" s="24">
        <f>+PAM!AV60</f>
        <v>0.5298402831981015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505.13259887695313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5">
      <c r="D88" s="37">
        <f>+PAM!A61</f>
        <v>44409</v>
      </c>
      <c r="E88" s="225">
        <f>'Salida Stata'!E58</f>
        <v>515.2781982421875</v>
      </c>
      <c r="F88" s="225">
        <f>'Salida Stata'!K58</f>
        <v>519.86212158203125</v>
      </c>
      <c r="G88" s="225">
        <f>'Salida Stata'!P58</f>
        <v>499.46160888671875</v>
      </c>
      <c r="H88" s="225">
        <f>'Salida Stata'!W58</f>
        <v>517.19610595703125</v>
      </c>
      <c r="I88" s="225">
        <f>'Salida Stata'!AC58</f>
        <v>519.02685546875</v>
      </c>
      <c r="J88" s="225">
        <f>'Salida Stata'!AI58</f>
        <v>518.4312744140625</v>
      </c>
      <c r="K88" s="225">
        <f>'Salida Stata'!AO58</f>
        <v>519.15081787109375</v>
      </c>
      <c r="L88" s="225">
        <f>'Salida Stata'!AU58</f>
        <v>518.15301513671875</v>
      </c>
      <c r="M88" s="225">
        <f>'Salida Stata'!BA58</f>
        <v>516.95452880859375</v>
      </c>
      <c r="N88" s="225">
        <f>'Salida Stata'!BG58</f>
        <v>517.13360595703125</v>
      </c>
      <c r="O88" s="19" cm="1">
        <f t="array" ref="O88">+SUMPRODUCT($E$30:$N$30/100,$E88:$N88)/$D$14*100</f>
        <v>521.853672149408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2.4433513052822597E-2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2.3071266159214066E-2</v>
      </c>
      <c r="AB88" s="24">
        <f>+PAM!Y61</f>
        <v>2.263523047907845E-2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0.49518679331107207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0.52239931220765445</v>
      </c>
      <c r="AO88" s="24">
        <f>+PAM!AV61</f>
        <v>0.52438124524119623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5">
      <c r="D89" s="37">
        <f>+PAM!A62</f>
        <v>44440</v>
      </c>
      <c r="E89" s="225">
        <f>'Salida Stata'!E59</f>
        <v>532.6839599609375</v>
      </c>
      <c r="F89" s="225">
        <f>'Salida Stata'!K59</f>
        <v>537.43731689453125</v>
      </c>
      <c r="G89" s="225">
        <f>'Salida Stata'!P59</f>
        <v>518.3240966796875</v>
      </c>
      <c r="H89" s="225">
        <f>'Salida Stata'!W59</f>
        <v>535.0670166015625</v>
      </c>
      <c r="I89" s="225">
        <f>'Salida Stata'!AC59</f>
        <v>536.9271240234375</v>
      </c>
      <c r="J89" s="225">
        <f>'Salida Stata'!AI59</f>
        <v>536.204833984375</v>
      </c>
      <c r="K89" s="225">
        <f>'Salida Stata'!AO59</f>
        <v>536.84722900390625</v>
      </c>
      <c r="L89" s="225">
        <f>'Salida Stata'!AU59</f>
        <v>536.0118408203125</v>
      </c>
      <c r="M89" s="225">
        <f>'Salida Stata'!BA59</f>
        <v>534.9552001953125</v>
      </c>
      <c r="N89" s="225">
        <f>'Salida Stata'!BG59</f>
        <v>535.29473876953125</v>
      </c>
      <c r="O89" s="19" cm="1">
        <f t="array" ref="O89">+SUMPRODUCT($E$30:$N$30/100,$E89:$N89)/$D$14*100</f>
        <v>539.9757560542447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3.7765640956894719E-2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3.4726370383091343E-2</v>
      </c>
      <c r="AB89" s="24">
        <f>+PAM!Y62</f>
        <v>3.4100113397051768E-2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0.50850653230912002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0.53076729036893555</v>
      </c>
      <c r="AO89" s="24">
        <f>+PAM!AV62</f>
        <v>0.53187805860523341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5">
      <c r="D90" s="37">
        <f>+PAM!A63</f>
        <v>44470</v>
      </c>
      <c r="E90" s="225">
        <f>'Salida Stata'!E60</f>
        <v>550.83697509765625</v>
      </c>
      <c r="F90" s="225">
        <f>'Salida Stata'!K60</f>
        <v>555.75726318359375</v>
      </c>
      <c r="G90" s="225">
        <f>'Salida Stata'!P60</f>
        <v>537.63043212890625</v>
      </c>
      <c r="H90" s="225">
        <f>'Salida Stata'!W60</f>
        <v>553.36810302734375</v>
      </c>
      <c r="I90" s="225">
        <f>'Salida Stata'!AC60</f>
        <v>555.36260986328125</v>
      </c>
      <c r="J90" s="225">
        <f>'Salida Stata'!AI60</f>
        <v>554.48272705078125</v>
      </c>
      <c r="K90" s="225">
        <f>'Salida Stata'!AO60</f>
        <v>555.1007080078125</v>
      </c>
      <c r="L90" s="225">
        <f>'Salida Stata'!AU60</f>
        <v>554.22283935546875</v>
      </c>
      <c r="M90" s="225">
        <f>'Salida Stata'!BA60</f>
        <v>553.28839111328125</v>
      </c>
      <c r="N90" s="225">
        <f>'Salida Stata'!BG60</f>
        <v>553.50146484375</v>
      </c>
      <c r="O90" s="19" cm="1">
        <f t="array" ref="O90">+SUMPRODUCT($E$30:$N$30/100,$E90:$N90)/$D$14*100</f>
        <v>558.51580957175202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3.7247613168850169E-2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3.4334973949543102E-2</v>
      </c>
      <c r="AB90" s="24">
        <f>+PAM!Y63</f>
        <v>3.4004334090493638E-2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0.50881195753076591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0.52250455396363993</v>
      </c>
      <c r="AO90" s="24">
        <f>+PAM!AV63</f>
        <v>0.52283116811777308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5">
      <c r="D91" s="37">
        <f>+PAM!A64</f>
        <v>44501</v>
      </c>
      <c r="E91" s="225">
        <f>'Salida Stata'!E61</f>
        <v>566.21710205078125</v>
      </c>
      <c r="F91" s="225">
        <f>'Salida Stata'!K61</f>
        <v>571.36822509765625</v>
      </c>
      <c r="G91" s="225">
        <f>'Salida Stata'!P61</f>
        <v>548.95501708984375</v>
      </c>
      <c r="H91" s="225">
        <f>'Salida Stata'!W61</f>
        <v>569.1292724609375</v>
      </c>
      <c r="I91" s="225">
        <f>'Salida Stata'!AC61</f>
        <v>571.14569091796875</v>
      </c>
      <c r="J91" s="225">
        <f>'Salida Stata'!AI61</f>
        <v>570.1793212890625</v>
      </c>
      <c r="K91" s="225">
        <f>'Salida Stata'!AO61</f>
        <v>570.72216796875</v>
      </c>
      <c r="L91" s="225">
        <f>'Salida Stata'!AU61</f>
        <v>570.02239990234375</v>
      </c>
      <c r="M91" s="225">
        <f>'Salida Stata'!BA61</f>
        <v>569.1845703125</v>
      </c>
      <c r="N91" s="225">
        <f>'Salida Stata'!BG61</f>
        <v>569.28363037109375</v>
      </c>
      <c r="O91" s="19" cm="1">
        <f t="array" ref="O91">+SUMPRODUCT($E$30:$N$30/100,$E91:$N91)/$D$14*100</f>
        <v>574.09370912765712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2.1063883820888751E-2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2.7891600002960759E-2</v>
      </c>
      <c r="AB91" s="24">
        <f>+PAM!Y64</f>
        <v>2.8087595653764286E-2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0.49953487984361233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0.51430110083616287</v>
      </c>
      <c r="AO91" s="24">
        <f>+PAM!AV64</f>
        <v>0.51447506613631844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5">
      <c r="D92" s="37">
        <f>+PAM!A65</f>
        <v>44531</v>
      </c>
      <c r="E92" s="225">
        <f>'Salida Stata'!E62</f>
        <v>587.8359375</v>
      </c>
      <c r="F92" s="225">
        <f>'Salida Stata'!K62</f>
        <v>592.1019287109375</v>
      </c>
      <c r="G92" s="225">
        <f>'Salida Stata'!P62</f>
        <v>570.7054443359375</v>
      </c>
      <c r="H92" s="225">
        <f>'Salida Stata'!W62</f>
        <v>589.86260986328125</v>
      </c>
      <c r="I92" s="225">
        <f>'Salida Stata'!AC62</f>
        <v>591.04742431640625</v>
      </c>
      <c r="J92" s="225">
        <f>'Salida Stata'!AI62</f>
        <v>590.21795654296875</v>
      </c>
      <c r="K92" s="225">
        <f>'Salida Stata'!AO62</f>
        <v>590.339111328125</v>
      </c>
      <c r="L92" s="225">
        <f>'Salida Stata'!AU62</f>
        <v>590.1298828125</v>
      </c>
      <c r="M92" s="225">
        <f>'Salida Stata'!BA62</f>
        <v>588.56573486328125</v>
      </c>
      <c r="N92" s="225">
        <f>'Salida Stata'!BG62</f>
        <v>588.6160888671875</v>
      </c>
      <c r="O92" s="19" cm="1">
        <f t="array" ref="O92">+SUMPRODUCT($E$30:$N$30/100,$E92:$N92)/$D$14*100</f>
        <v>594.3787969301103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3.9621510996289855E-2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3.5334105704235341E-2</v>
      </c>
      <c r="AB92" s="24">
        <f>+PAM!Y65</f>
        <v>3.5218194707665962E-2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0.50653871623134838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0.50562568255827101</v>
      </c>
      <c r="AO92" s="24">
        <f>+PAM!AV65</f>
        <v>0.50473570548280033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5">
      <c r="D93" s="37">
        <f>+PAM!A66</f>
        <v>44562</v>
      </c>
      <c r="E93" s="225">
        <f>'Salida Stata'!E63</f>
        <v>611.266357421875</v>
      </c>
      <c r="F93" s="225">
        <f>'Salida Stata'!K63</f>
        <v>615.36590576171875</v>
      </c>
      <c r="G93" s="225">
        <f>'Salida Stata'!P63</f>
        <v>593.224609375</v>
      </c>
      <c r="H93" s="225">
        <f>'Salida Stata'!W63</f>
        <v>612.6236572265625</v>
      </c>
      <c r="I93" s="225">
        <f>'Salida Stata'!AC63</f>
        <v>613.76953125</v>
      </c>
      <c r="J93" s="225">
        <f>'Salida Stata'!AI63</f>
        <v>612.851318359375</v>
      </c>
      <c r="K93" s="225">
        <f>'Salida Stata'!AO63</f>
        <v>612.8544921875</v>
      </c>
      <c r="L93" s="225">
        <f>'Salida Stata'!AU63</f>
        <v>612.498291015625</v>
      </c>
      <c r="M93" s="225">
        <f>'Salida Stata'!BA63</f>
        <v>610.64520263671875</v>
      </c>
      <c r="N93" s="225">
        <f>'Salida Stata'!BG63</f>
        <v>610.33837890625</v>
      </c>
      <c r="O93" s="19" cm="1">
        <f t="array" ref="O93">+SUMPRODUCT($E$30:$N$30/100,$E93:$N93)/$D$14*100</f>
        <v>617.05981870273217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3.9458472426639357E-2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3.8159204012266912E-2</v>
      </c>
      <c r="AB93" s="24">
        <f>+PAM!Y66</f>
        <v>3.8482056642328066E-2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0.51696038932757848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0.49600502877601071</v>
      </c>
      <c r="AO93" s="24">
        <f>+PAM!AV66</f>
        <v>0.49359231526296377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5">
      <c r="D94" s="37">
        <f>+PAM!A67</f>
        <v>44593</v>
      </c>
      <c r="E94" s="225">
        <f>'Salida Stata'!E64</f>
        <v>641.41400146484375</v>
      </c>
      <c r="F94" s="225">
        <f>'Salida Stata'!K64</f>
        <v>645.44146728515625</v>
      </c>
      <c r="G94" s="225">
        <f>'Salida Stata'!P64</f>
        <v>622.9742431640625</v>
      </c>
      <c r="H94" s="225">
        <f>'Salida Stata'!W64</f>
        <v>641.4261474609375</v>
      </c>
      <c r="I94" s="225">
        <f>'Salida Stata'!AC64</f>
        <v>642.32684326171875</v>
      </c>
      <c r="J94" s="225">
        <f>'Salida Stata'!AI64</f>
        <v>641.45989990234375</v>
      </c>
      <c r="K94" s="225">
        <f>'Salida Stata'!AO64</f>
        <v>641.2310791015625</v>
      </c>
      <c r="L94" s="225">
        <f>'Salida Stata'!AU64</f>
        <v>640.572998046875</v>
      </c>
      <c r="M94" s="225">
        <f>'Salida Stata'!BA64</f>
        <v>637.81585693359375</v>
      </c>
      <c r="N94" s="225">
        <f>'Salida Stata'!BG64</f>
        <v>636.975830078125</v>
      </c>
      <c r="O94" s="19" cm="1">
        <f t="array" ref="O94">+SUMPRODUCT($E$30:$N$30/100,$E94:$N94)/$D$14*100</f>
        <v>645.60310496209183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5.0149021667198923E-2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4.6256919336227886E-2</v>
      </c>
      <c r="AB94" s="24">
        <f>+PAM!Y67</f>
        <v>4.6657176953345036E-2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0.53954836560029551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0.51300607733238568</v>
      </c>
      <c r="AO94" s="24">
        <f>+PAM!AV67</f>
        <v>0.51116690262613562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5">
      <c r="D95" s="37">
        <f>+PAM!A68</f>
        <v>44621</v>
      </c>
      <c r="E95" s="225">
        <f>'Salida Stata'!E65</f>
        <v>685.817138671875</v>
      </c>
      <c r="F95" s="225">
        <f>'Salida Stata'!K65</f>
        <v>689.69970703125</v>
      </c>
      <c r="G95" s="225">
        <f>'Salida Stata'!P65</f>
        <v>666.21331787109375</v>
      </c>
      <c r="H95" s="225">
        <f>'Salida Stata'!W65</f>
        <v>684.706787109375</v>
      </c>
      <c r="I95" s="225">
        <f>'Salida Stata'!AC65</f>
        <v>684.9354248046875</v>
      </c>
      <c r="J95" s="225">
        <f>'Salida Stata'!AI65</f>
        <v>684.13800048828125</v>
      </c>
      <c r="K95" s="225">
        <f>'Salida Stata'!AO65</f>
        <v>683.7169189453125</v>
      </c>
      <c r="L95" s="225">
        <f>'Salida Stata'!AU65</f>
        <v>682.37994384765625</v>
      </c>
      <c r="M95" s="225">
        <f>'Salida Stata'!BA65</f>
        <v>679.195068359375</v>
      </c>
      <c r="N95" s="225">
        <f>'Salida Stata'!BG65</f>
        <v>676.53179931640625</v>
      </c>
      <c r="O95" s="19" cm="1">
        <f t="array" ref="O95">+SUMPRODUCT($E$30:$N$30/100,$E95:$N95)/$D$14*100</f>
        <v>688.16842316530358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6.9407483826974259E-2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6.5931092765904697E-2</v>
      </c>
      <c r="AB95" s="24">
        <f>+PAM!Y68</f>
        <v>6.6277816685989199E-2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0.5604104726053174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0.53785595220212956</v>
      </c>
      <c r="AO95" s="24">
        <f>+PAM!AV68</f>
        <v>0.53716771593547485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5">
      <c r="D96" s="37">
        <f>+PAM!A69</f>
        <v>44652</v>
      </c>
      <c r="E96" s="225">
        <f>'Salida Stata'!E66</f>
        <v>725.723388671875</v>
      </c>
      <c r="F96" s="225">
        <f>'Salida Stata'!K66</f>
        <v>729.99041748046875</v>
      </c>
      <c r="G96" s="225">
        <f>'Salida Stata'!P66</f>
        <v>707.63262939453125</v>
      </c>
      <c r="H96" s="225">
        <f>'Salida Stata'!W66</f>
        <v>724.9666748046875</v>
      </c>
      <c r="I96" s="225">
        <f>'Salida Stata'!AC66</f>
        <v>725.355224609375</v>
      </c>
      <c r="J96" s="225">
        <f>'Salida Stata'!AI66</f>
        <v>724.30755615234375</v>
      </c>
      <c r="K96" s="225">
        <f>'Salida Stata'!AO66</f>
        <v>723.740478515625</v>
      </c>
      <c r="L96" s="225">
        <f>'Salida Stata'!AU66</f>
        <v>722.5205078125</v>
      </c>
      <c r="M96" s="225">
        <f>'Salida Stata'!BA66</f>
        <v>719.5111083984375</v>
      </c>
      <c r="N96" s="225">
        <f>'Salida Stata'!BG66</f>
        <v>716.51202392578125</v>
      </c>
      <c r="O96" s="19" cm="1">
        <f t="array" ref="O96">+SUMPRODUCT($E$30:$N$30/100,$E96:$N96)/$D$14*100</f>
        <v>728.84006551126697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6.2171245173834544E-2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5.9101291161965719E-2</v>
      </c>
      <c r="AB96" s="24">
        <f>+PAM!Y69</f>
        <v>5.8553377006983043E-2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0.59075198011274122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0.56641520171146409</v>
      </c>
      <c r="AO96" s="24">
        <f>+PAM!AV69</f>
        <v>0.56528130596557502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5">
      <c r="D97" s="37">
        <f>+PAM!A70</f>
        <v>44682</v>
      </c>
      <c r="E97" s="225">
        <f>'Salida Stata'!E67</f>
        <v>762.364990234375</v>
      </c>
      <c r="F97" s="225">
        <f>'Salida Stata'!K67</f>
        <v>767.55792236328125</v>
      </c>
      <c r="G97" s="225">
        <f>'Salida Stata'!P67</f>
        <v>740.35955810546875</v>
      </c>
      <c r="H97" s="225">
        <f>'Salida Stata'!W67</f>
        <v>763.026611328125</v>
      </c>
      <c r="I97" s="225">
        <f>'Salida Stata'!AC67</f>
        <v>763.68096923828125</v>
      </c>
      <c r="J97" s="225">
        <f>'Salida Stata'!AI67</f>
        <v>762.4857177734375</v>
      </c>
      <c r="K97" s="225">
        <f>'Salida Stata'!AO67</f>
        <v>762.133056640625</v>
      </c>
      <c r="L97" s="225">
        <f>'Salida Stata'!AU67</f>
        <v>761.272216796875</v>
      </c>
      <c r="M97" s="225">
        <f>'Salida Stata'!BA67</f>
        <v>758.42791748046875</v>
      </c>
      <c r="N97" s="225">
        <f>'Salida Stata'!BG67</f>
        <v>755.66302490234375</v>
      </c>
      <c r="O97" s="19" cm="1">
        <f t="array" ref="O97">+SUMPRODUCT($E$30:$N$30/100,$E97:$N97)/$D$14*100</f>
        <v>767.26046058821589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4.6248473221111253E-2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5.2714438866636293E-2</v>
      </c>
      <c r="AB97" s="24">
        <f>+PAM!Y70</f>
        <v>5.2773468476936758E-2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0.61442835036062293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0.59747270695526988</v>
      </c>
      <c r="AO97" s="24">
        <f>+PAM!AV70</f>
        <v>0.5963230521469598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5">
      <c r="D98" s="37">
        <f>+PAM!A71</f>
        <v>44713</v>
      </c>
      <c r="E98" s="225">
        <f>'Salida Stata'!E68</f>
        <v>800.38519287109375</v>
      </c>
      <c r="F98" s="225">
        <f>'Salida Stata'!K68</f>
        <v>806.4542236328125</v>
      </c>
      <c r="G98" s="225">
        <f>'Salida Stata'!P68</f>
        <v>780.196044921875</v>
      </c>
      <c r="H98" s="225">
        <f>'Salida Stata'!W68</f>
        <v>802.01666259765625</v>
      </c>
      <c r="I98" s="225">
        <f>'Salida Stata'!AC68</f>
        <v>803.3685302734375</v>
      </c>
      <c r="J98" s="225">
        <f>'Salida Stata'!AI68</f>
        <v>801.86761474609375</v>
      </c>
      <c r="K98" s="225">
        <f>'Salida Stata'!AO68</f>
        <v>801.72344970703125</v>
      </c>
      <c r="L98" s="225">
        <f>'Salida Stata'!AU68</f>
        <v>800.8916015625</v>
      </c>
      <c r="M98" s="225">
        <f>'Salida Stata'!BA68</f>
        <v>798.4619140625</v>
      </c>
      <c r="N98" s="225">
        <f>'Salida Stata'!BG68</f>
        <v>795.79644775390625</v>
      </c>
      <c r="O98" s="19" cm="1">
        <f t="array" ref="O98">+SUMPRODUCT($E$30:$N$30/100,$E98:$N98)/$D$14*100</f>
        <v>807.24901990656826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5.3806946071372597E-2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5.2118623821297172E-2</v>
      </c>
      <c r="AB98" s="24">
        <f>+PAM!Y71</f>
        <v>5.1552155378102871E-2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0.64893158396466522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0.62793170450695435</v>
      </c>
      <c r="AO98" s="24">
        <f>+PAM!AV71</f>
        <v>0.62588750103970359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40" si="27">+($AT98/$AT$32)-($AU98/$AU$32)</f>
        <v>4.5887451171874538E-2</v>
      </c>
      <c r="AW98" s="52">
        <f t="shared" si="23"/>
        <v>5.0350209760918752E-3</v>
      </c>
    </row>
    <row r="99" spans="4:49" x14ac:dyDescent="0.25">
      <c r="D99" s="37">
        <f>+PAM!A72</f>
        <v>44743</v>
      </c>
      <c r="E99" s="225">
        <f>'Salida Stata'!E69</f>
        <v>859.19281005859375</v>
      </c>
      <c r="F99" s="225">
        <f>'Salida Stata'!K69</f>
        <v>865.65484619140625</v>
      </c>
      <c r="G99" s="225">
        <f>'Salida Stata'!P69</f>
        <v>834.6766357421875</v>
      </c>
      <c r="H99" s="225">
        <f>'Salida Stata'!W69</f>
        <v>862.5396728515625</v>
      </c>
      <c r="I99" s="225">
        <f>'Salida Stata'!AC69</f>
        <v>863.148193359375</v>
      </c>
      <c r="J99" s="225">
        <f>'Salida Stata'!AI69</f>
        <v>862.062255859375</v>
      </c>
      <c r="K99" s="225">
        <f>'Salida Stata'!AO69</f>
        <v>861.462646484375</v>
      </c>
      <c r="L99" s="225">
        <f>'Salida Stata'!AU69</f>
        <v>862.24639892578125</v>
      </c>
      <c r="M99" s="225">
        <f>'Salida Stata'!BA69</f>
        <v>859.36822509765625</v>
      </c>
      <c r="N99" s="225">
        <f>'Salida Stata'!BG69</f>
        <v>859.0587158203125</v>
      </c>
      <c r="O99" s="19" cm="1">
        <f t="array" ref="O99">+SUMPRODUCT($E$30:$N$30/100,$E99:$N99)/$D$14*100</f>
        <v>868.18024137651003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6.982936042154364E-2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7.5480081074603245E-2</v>
      </c>
      <c r="AB99" s="24">
        <f>+PAM!Y72</f>
        <v>7.518262902192796E-2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0.71198487131453625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0.70202933542868973</v>
      </c>
      <c r="AO99" s="24">
        <f>+PAM!AV72</f>
        <v>0.69942611714278557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5">
      <c r="D100" s="37">
        <f>+PAM!A73</f>
        <v>44774</v>
      </c>
      <c r="E100" s="225">
        <f>'Salida Stata'!E70</f>
        <v>920.25518798828125</v>
      </c>
      <c r="F100" s="225">
        <f>'Salida Stata'!K70</f>
        <v>926.48297119140625</v>
      </c>
      <c r="G100" s="225">
        <f>'Salida Stata'!P70</f>
        <v>892.90521240234375</v>
      </c>
      <c r="H100" s="225">
        <f>'Salida Stata'!W70</f>
        <v>923.034423828125</v>
      </c>
      <c r="I100" s="225">
        <f>'Salida Stata'!AC70</f>
        <v>922.9747314453125</v>
      </c>
      <c r="J100" s="225">
        <f>'Salida Stata'!AI70</f>
        <v>921.7998046875</v>
      </c>
      <c r="K100" s="225">
        <f>'Salida Stata'!AO70</f>
        <v>920.4732666015625</v>
      </c>
      <c r="L100" s="225">
        <f>'Salida Stata'!AU70</f>
        <v>922.0362548828125</v>
      </c>
      <c r="M100" s="225">
        <f>'Salida Stata'!BA70</f>
        <v>918.17718505859375</v>
      </c>
      <c r="N100" s="225">
        <f>'Salida Stata'!BG70</f>
        <v>917.64599609375</v>
      </c>
      <c r="O100" s="19" cm="1">
        <f t="array" ref="O100">+SUMPRODUCT($E$30:$N$30/100,$E100:$N100)/$D$14*100</f>
        <v>928.2270690705833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6.9761838497347961E-2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6.9164010918825181E-2</v>
      </c>
      <c r="AB100" s="24">
        <f>+PAM!Y73</f>
        <v>6.9256192976226094E-2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0.78773542653777961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0.77871138713541455</v>
      </c>
      <c r="AO100" s="24">
        <f>+PAM!AV73</f>
        <v>0.77690132913687071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5">
      <c r="D101" s="37">
        <f>+PAM!A74</f>
        <v>44805</v>
      </c>
      <c r="E101" s="225">
        <f>'Salida Stata'!E71</f>
        <v>980.582275390625</v>
      </c>
      <c r="F101" s="225">
        <f>'Salida Stata'!K71</f>
        <v>986.0113525390625</v>
      </c>
      <c r="G101" s="225">
        <f>'Salida Stata'!P71</f>
        <v>949.77288818359375</v>
      </c>
      <c r="H101" s="225">
        <f>'Salida Stata'!W71</f>
        <v>982.53839111328125</v>
      </c>
      <c r="I101" s="225">
        <f>'Salida Stata'!AC71</f>
        <v>981.12579345703125</v>
      </c>
      <c r="J101" s="225">
        <f>'Salida Stata'!AI71</f>
        <v>979.7996826171875</v>
      </c>
      <c r="K101" s="225">
        <f>'Salida Stata'!AO71</f>
        <v>977.399169921875</v>
      </c>
      <c r="L101" s="225">
        <f>'Salida Stata'!AU71</f>
        <v>979.91192626953125</v>
      </c>
      <c r="M101" s="225">
        <f>'Salida Stata'!BA71</f>
        <v>974.6614990234375</v>
      </c>
      <c r="N101" s="225">
        <f>'Salida Stata'!BG71</f>
        <v>974.03436279296875</v>
      </c>
      <c r="O101" s="19" cm="1">
        <f t="array" ref="O101">+SUMPRODUCT($E$30:$N$30/100,$E101:$N101)/$D$14*100</f>
        <v>986.46590577163965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6.3688368027608133E-2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6.2742015010798902E-2</v>
      </c>
      <c r="AB101" s="24">
        <f>+PAM!Y74</f>
        <v>6.2639722451166335E-2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0.8323919228677723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0.82687073393817623</v>
      </c>
      <c r="AO101" s="24">
        <f>+PAM!AV74</f>
        <v>0.82594113544219261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5">
      <c r="D102" s="37">
        <f>+PAM!A75</f>
        <v>44835</v>
      </c>
      <c r="E102" s="225">
        <f>'Salida Stata'!E72</f>
        <v>1040.1324462890625</v>
      </c>
      <c r="F102" s="225">
        <f>'Salida Stata'!K72</f>
        <v>1046.2098388671875</v>
      </c>
      <c r="G102" s="225">
        <f>'Salida Stata'!P72</f>
        <v>1013.177490234375</v>
      </c>
      <c r="H102" s="225">
        <f>'Salida Stata'!W72</f>
        <v>1042.773193359375</v>
      </c>
      <c r="I102" s="225">
        <f>'Salida Stata'!AC72</f>
        <v>1041.849609375</v>
      </c>
      <c r="J102" s="225">
        <f>'Salida Stata'!AI72</f>
        <v>1040.076904296875</v>
      </c>
      <c r="K102" s="225">
        <f>'Salida Stata'!AO72</f>
        <v>1037.604736328125</v>
      </c>
      <c r="L102" s="225">
        <f>'Salida Stata'!AU72</f>
        <v>1040.0496826171875</v>
      </c>
      <c r="M102" s="225">
        <f>'Salida Stata'!BA72</f>
        <v>1035.177734375</v>
      </c>
      <c r="N102" s="225">
        <f>'Salida Stata'!BG72</f>
        <v>1034.2174072265625</v>
      </c>
      <c r="O102" s="19" cm="1">
        <f t="array" ref="O102">+SUMPRODUCT($E$30:$N$30/100,$E102:$N102)/$D$14*100</f>
        <v>1047.5844207574778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6.6757645790500808E-2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6.1957047504880292E-2</v>
      </c>
      <c r="AB102" s="24">
        <f>+PAM!Y75</f>
        <v>6.1396174753997501E-2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0.88452407022868829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0.87565759608617766</v>
      </c>
      <c r="AO102" s="24">
        <f>+PAM!AV75</f>
        <v>0.87431219830332063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5">
      <c r="D103" s="37">
        <f>+PAM!A76</f>
        <v>44866</v>
      </c>
      <c r="E103" s="225">
        <f>'Salida Stata'!E73</f>
        <v>1090.0408935546875</v>
      </c>
      <c r="F103" s="225">
        <f>'Salida Stata'!K73</f>
        <v>1096.568603515625</v>
      </c>
      <c r="G103" s="225">
        <f>'Salida Stata'!P73</f>
        <v>1061.6710205078125</v>
      </c>
      <c r="H103" s="225">
        <f>'Salida Stata'!W73</f>
        <v>1093.822509765625</v>
      </c>
      <c r="I103" s="225">
        <f>'Salida Stata'!AC73</f>
        <v>1093.2999267578125</v>
      </c>
      <c r="J103" s="225">
        <f>'Salida Stata'!AI73</f>
        <v>1091.3326416015625</v>
      </c>
      <c r="K103" s="225">
        <f>'Salida Stata'!AO73</f>
        <v>1089.08642578125</v>
      </c>
      <c r="L103" s="225">
        <f>'Salida Stata'!AU73</f>
        <v>1091.929931640625</v>
      </c>
      <c r="M103" s="225">
        <f>'Salida Stata'!BA73</f>
        <v>1087.50634765625</v>
      </c>
      <c r="N103" s="225">
        <f>'Salida Stata'!BG73</f>
        <v>1086.5235595703125</v>
      </c>
      <c r="O103" s="19" cm="1">
        <f t="array" ref="O103">+SUMPRODUCT($E$30:$N$30/100,$E103:$N103)/$D$14*100</f>
        <v>1099.4736347478615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4.7862818450713496E-2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4.9532250539640721E-2</v>
      </c>
      <c r="AB103" s="24">
        <f>+PAM!Y76</f>
        <v>4.9350471642873428E-2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0.93398545865563332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0.91514663419413877</v>
      </c>
      <c r="AO103" s="24">
        <f>+PAM!AV76</f>
        <v>0.91307666546144728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5">
      <c r="D104" s="37">
        <f>+PAM!A77</f>
        <v>44896</v>
      </c>
      <c r="E104" s="225">
        <f>'Salida Stata'!E74</f>
        <v>1143.5955810546875</v>
      </c>
      <c r="F104" s="225">
        <f>'Salida Stata'!K74</f>
        <v>1150.559326171875</v>
      </c>
      <c r="G104" s="225">
        <f>'Salida Stata'!P74</f>
        <v>1117.1116943359375</v>
      </c>
      <c r="H104" s="225">
        <f>'Salida Stata'!W74</f>
        <v>1148.655029296875</v>
      </c>
      <c r="I104" s="225">
        <f>'Salida Stata'!AC74</f>
        <v>1148.5975341796875</v>
      </c>
      <c r="J104" s="225">
        <f>'Salida Stata'!AI74</f>
        <v>1146.431640625</v>
      </c>
      <c r="K104" s="225">
        <f>'Salida Stata'!AO74</f>
        <v>1144.4991455078125</v>
      </c>
      <c r="L104" s="225">
        <f>'Salida Stata'!AU74</f>
        <v>1147.8892822265625</v>
      </c>
      <c r="M104" s="225">
        <f>'Salida Stata'!BA74</f>
        <v>1143.996826171875</v>
      </c>
      <c r="N104" s="225">
        <f>'Salida Stata'!BG74</f>
        <v>1143.394775390625</v>
      </c>
      <c r="O104" s="19" cm="1">
        <f t="array" ref="O104">+SUMPRODUCT($E$30:$N$30/100,$E104:$N104)/$D$14*100</f>
        <v>1155.6464532422813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5.2220200756357693E-2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5.1090646213905577E-2</v>
      </c>
      <c r="AB104" s="24">
        <f>+PAM!Y77</f>
        <v>5.0786373469694945E-2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0.957422529297558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0.94429286376136878</v>
      </c>
      <c r="AO104" s="24">
        <f>+PAM!AV77</f>
        <v>0.94184656118548893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5">
      <c r="D105" s="37">
        <f>+PAM!A78</f>
        <v>44927</v>
      </c>
      <c r="E105" s="225">
        <f>'Salida Stata'!E75</f>
        <v>1214.894287109375</v>
      </c>
      <c r="F105" s="225">
        <f>'Salida Stata'!K75</f>
        <v>1220.935791015625</v>
      </c>
      <c r="G105" s="225">
        <f>'Salida Stata'!P75</f>
        <v>1183.6051025390625</v>
      </c>
      <c r="H105" s="225">
        <f>'Salida Stata'!W75</f>
        <v>1218.379150390625</v>
      </c>
      <c r="I105" s="225">
        <f>'Salida Stata'!AC75</f>
        <v>1217.9212646484375</v>
      </c>
      <c r="J105" s="225">
        <f>'Salida Stata'!AI75</f>
        <v>1215.94921875</v>
      </c>
      <c r="K105" s="225">
        <f>'Salida Stata'!AO75</f>
        <v>1213.81103515625</v>
      </c>
      <c r="L105" s="225">
        <f>'Salida Stata'!AU75</f>
        <v>1217.132568359375</v>
      </c>
      <c r="M105" s="225">
        <f>'Salida Stata'!BA75</f>
        <v>1212.5562744140625</v>
      </c>
      <c r="N105" s="225">
        <f>'Salida Stata'!BG75</f>
        <v>1212.18701171875</v>
      </c>
      <c r="O105" s="19" cm="1">
        <f t="array" ref="O105">+SUMPRODUCT($E$30:$N$30/100,$E105:$N105)/$D$14*100</f>
        <v>1225.4766186032491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5.9522614023525877E-2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6.0425197658896757E-2</v>
      </c>
      <c r="AB105" s="24">
        <f>+PAM!Y78</f>
        <v>6.0739233887102007E-2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0.99520566718576631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0.9859932237681821</v>
      </c>
      <c r="AO105" s="24">
        <f>+PAM!AV78</f>
        <v>0.98346502037601291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5">
      <c r="D106" s="37">
        <f>+PAM!A79</f>
        <v>44958</v>
      </c>
      <c r="E106" s="225">
        <f>'Salida Stata'!E76</f>
        <v>1297.4017333984375</v>
      </c>
      <c r="F106" s="225">
        <f>'Salida Stata'!K76</f>
        <v>1301.6231689453125</v>
      </c>
      <c r="G106" s="225">
        <f>'Salida Stata'!P76</f>
        <v>1267.5433349609375</v>
      </c>
      <c r="H106" s="225">
        <f>'Salida Stata'!W76</f>
        <v>1296.3504638671875</v>
      </c>
      <c r="I106" s="225">
        <f>'Salida Stata'!AC76</f>
        <v>1295.2001953125</v>
      </c>
      <c r="J106" s="225">
        <f>'Salida Stata'!AI76</f>
        <v>1293.072509765625</v>
      </c>
      <c r="K106" s="225">
        <f>'Salida Stata'!AO76</f>
        <v>1290.075927734375</v>
      </c>
      <c r="L106" s="225">
        <f>'Salida Stata'!AU76</f>
        <v>1292.4368896484375</v>
      </c>
      <c r="M106" s="225">
        <f>'Salida Stata'!BA76</f>
        <v>1286.2587890625</v>
      </c>
      <c r="N106" s="225">
        <f>'Salida Stata'!BG76</f>
        <v>1284.3681640625</v>
      </c>
      <c r="O106" s="19" cm="1">
        <f t="array" ref="O106">+SUMPRODUCT($E$30:$N$30/100,$E106:$N106)/$D$14*100</f>
        <v>1302.8429400258192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7.0917430350554644E-2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6.3131617729883072E-2</v>
      </c>
      <c r="AB106" s="24">
        <f>+PAM!Y79</f>
        <v>6.3506936505733247E-2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1.0346641115098647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1.0180245881907877</v>
      </c>
      <c r="AO106" s="24">
        <f>+PAM!AV79</f>
        <v>1.0153961143481496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5">
      <c r="D107" s="37">
        <f>+PAM!A80</f>
        <v>44986</v>
      </c>
      <c r="E107" s="225">
        <f>'Salida Stata'!E77</f>
        <v>1403.9052734375</v>
      </c>
      <c r="F107" s="225">
        <f>'Salida Stata'!K77</f>
        <v>1406.54345703125</v>
      </c>
      <c r="G107" s="225">
        <f>'Salida Stata'!P77</f>
        <v>1372.1859130859375</v>
      </c>
      <c r="H107" s="225">
        <f>'Salida Stata'!W77</f>
        <v>1399.079345703125</v>
      </c>
      <c r="I107" s="225">
        <f>'Salida Stata'!AC77</f>
        <v>1396.4915771484375</v>
      </c>
      <c r="J107" s="225">
        <f>'Salida Stata'!AI77</f>
        <v>1394.4136962890625</v>
      </c>
      <c r="K107" s="225">
        <f>'Salida Stata'!AO77</f>
        <v>1390.760009765625</v>
      </c>
      <c r="L107" s="225">
        <f>'Salida Stata'!AU77</f>
        <v>1391.6019287109375</v>
      </c>
      <c r="M107" s="225">
        <f>'Salida Stata'!BA77</f>
        <v>1385.229248046875</v>
      </c>
      <c r="N107" s="225">
        <f>'Salida Stata'!BG77</f>
        <v>1378.58837890625</v>
      </c>
      <c r="O107" s="19" cm="1">
        <f t="array" ref="O107">+SUMPRODUCT($E$30:$N$30/100,$E107:$N107)/$D$14*100</f>
        <v>1404.2306021952161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8.2555424527734012E-2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7.7820325884705444E-2</v>
      </c>
      <c r="AB107" s="24">
        <f>+PAM!Y80</f>
        <v>7.8215474342873792E-2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1.0596794994594254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1.0405333271996247</v>
      </c>
      <c r="AO107" s="24">
        <f>+PAM!AV80</f>
        <v>1.0379597544048091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5">
      <c r="D108" s="37">
        <f>+PAM!A81</f>
        <v>45017</v>
      </c>
      <c r="E108" s="225">
        <f>'Salida Stata'!E78</f>
        <v>1529.90234375</v>
      </c>
      <c r="F108" s="225">
        <f>'Salida Stata'!K78</f>
        <v>1530.323974609375</v>
      </c>
      <c r="G108" s="225">
        <f>'Salida Stata'!P78</f>
        <v>1494.0648193359375</v>
      </c>
      <c r="H108" s="225">
        <f>'Salida Stata'!W78</f>
        <v>1520.4029541015625</v>
      </c>
      <c r="I108" s="225">
        <f>'Salida Stata'!AC78</f>
        <v>1515.4034423828125</v>
      </c>
      <c r="J108" s="225">
        <f>'Salida Stata'!AI78</f>
        <v>1513.639892578125</v>
      </c>
      <c r="K108" s="225">
        <f>'Salida Stata'!AO78</f>
        <v>1507.862548828125</v>
      </c>
      <c r="L108" s="225">
        <f>'Salida Stata'!AU78</f>
        <v>1509.3765869140625</v>
      </c>
      <c r="M108" s="225">
        <f>'Salida Stata'!BA78</f>
        <v>1500.553955078125</v>
      </c>
      <c r="N108" s="225">
        <f>'Salida Stata'!BG78</f>
        <v>1492.3782958984375</v>
      </c>
      <c r="O108" s="19" cm="1">
        <f t="array" ref="O108">+SUMPRODUCT($E$30:$N$30/100,$E108:$N108)/$D$14*100</f>
        <v>1523.7693420697096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8.8820986345723441E-2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8.5127570704996769E-2</v>
      </c>
      <c r="AB108" s="24">
        <f>+PAM!Y81</f>
        <v>8.5401514895506292E-2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1.1113565956028597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1.0906772475533648</v>
      </c>
      <c r="AO108" s="24">
        <f>+PAM!AV81</f>
        <v>1.0896486211979295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5">
      <c r="D109" s="37">
        <f>+PAM!A82</f>
        <v>45047</v>
      </c>
      <c r="E109" s="225">
        <f>'Salida Stata'!E79</f>
        <v>1640.584716796875</v>
      </c>
      <c r="F109" s="225">
        <f>'Salida Stata'!K79</f>
        <v>1643.029296875</v>
      </c>
      <c r="G109" s="225">
        <f>'Salida Stata'!P79</f>
        <v>1607.6973876953125</v>
      </c>
      <c r="H109" s="225">
        <f>'Salida Stata'!W79</f>
        <v>1635.1214599609375</v>
      </c>
      <c r="I109" s="225">
        <f>'Salida Stata'!AC79</f>
        <v>1631.91455078125</v>
      </c>
      <c r="J109" s="225">
        <f>'Salida Stata'!AI79</f>
        <v>1629.8466796875</v>
      </c>
      <c r="K109" s="225">
        <f>'Salida Stata'!AO79</f>
        <v>1625.0308837890625</v>
      </c>
      <c r="L109" s="225">
        <f>'Salida Stata'!AU79</f>
        <v>1627.422119140625</v>
      </c>
      <c r="M109" s="225">
        <f>'Salida Stata'!BA79</f>
        <v>1620.927734375</v>
      </c>
      <c r="N109" s="225">
        <f>'Salida Stata'!BG79</f>
        <v>1613.5465087890625</v>
      </c>
      <c r="O109" s="19" cm="1">
        <f t="array" ref="O109">+SUMPRODUCT($E$30:$N$30/100,$E109:$N109)/$D$14*100</f>
        <v>1642.1454724235577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7.6055982905668618E-2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7.7686384077697568E-2</v>
      </c>
      <c r="AB109" s="24">
        <f>+PAM!Y82</f>
        <v>7.6790302504688324E-2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1.1715089244060062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1.1402712074653452</v>
      </c>
      <c r="AO109" s="24">
        <f>+PAM!AV82</f>
        <v>1.137319602291551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5">
      <c r="D110" s="37">
        <f>+PAM!A83</f>
        <v>45078</v>
      </c>
      <c r="E110" s="225">
        <f>'Salida Stata'!E80</f>
        <v>1729.5537109375</v>
      </c>
      <c r="F110" s="225">
        <f>'Salida Stata'!K80</f>
        <v>1735.0035400390625</v>
      </c>
      <c r="G110" s="225">
        <f>'Salida Stata'!P80</f>
        <v>1694.279541015625</v>
      </c>
      <c r="H110" s="225">
        <f>'Salida Stata'!W80</f>
        <v>1728.7041015625</v>
      </c>
      <c r="I110" s="225">
        <f>'Salida Stata'!AC80</f>
        <v>1727.4229736328125</v>
      </c>
      <c r="J110" s="225">
        <f>'Salida Stata'!AI80</f>
        <v>1725.2022705078125</v>
      </c>
      <c r="K110" s="225">
        <f>'Salida Stata'!AO80</f>
        <v>1721.461669921875</v>
      </c>
      <c r="L110" s="225">
        <f>'Salida Stata'!AU80</f>
        <v>1724.64306640625</v>
      </c>
      <c r="M110" s="225">
        <f>'Salida Stata'!BA80</f>
        <v>1719.8736572265625</v>
      </c>
      <c r="N110" s="225">
        <f>'Salida Stata'!BG80</f>
        <v>1714.14404296875</v>
      </c>
      <c r="O110" s="19" cm="1">
        <f t="array" ref="O110">+SUMPRODUCT($E$30:$N$30/100,$E110:$N110)/$D$14*100</f>
        <v>1738.9005268992196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5.385475773175874E-2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5.8919904539800561E-2</v>
      </c>
      <c r="AB110" s="24">
        <f>+PAM!Y83</f>
        <v>5.8865053264280265E-2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1.1716074466710245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1.1541067056364858</v>
      </c>
      <c r="AO110" s="24">
        <f>+PAM!AV83</f>
        <v>1.1521833443529839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5">
      <c r="D111" s="37">
        <f>+PAM!A84</f>
        <v>45108</v>
      </c>
      <c r="E111" s="225">
        <f>'Salida Stata'!E81</f>
        <v>1836.1278076171875</v>
      </c>
      <c r="F111" s="225">
        <f>'Salida Stata'!K81</f>
        <v>1842.3145751953125</v>
      </c>
      <c r="G111" s="225">
        <f>'Salida Stata'!P81</f>
        <v>1796.16845703125</v>
      </c>
      <c r="H111" s="225">
        <f>'Salida Stata'!W81</f>
        <v>1838.1719970703125</v>
      </c>
      <c r="I111" s="225">
        <f>'Salida Stata'!AC81</f>
        <v>1838.2039794921875</v>
      </c>
      <c r="J111" s="225">
        <f>'Salida Stata'!AI81</f>
        <v>1835.476318359375</v>
      </c>
      <c r="K111" s="225">
        <f>'Salida Stata'!AO81</f>
        <v>1832.4237060546875</v>
      </c>
      <c r="L111" s="225">
        <f>'Salida Stata'!AU81</f>
        <v>1836.0291748046875</v>
      </c>
      <c r="M111" s="225">
        <f>'Salida Stata'!BA81</f>
        <v>1833.394287109375</v>
      </c>
      <c r="N111" s="225">
        <f>'Salida Stata'!BG81</f>
        <v>1829.2227783203125</v>
      </c>
      <c r="O111" s="19" cm="1">
        <f t="array" ref="O111">+SUMPRODUCT($E$30:$N$30/100,$E111:$N111)/$D$14*100</f>
        <v>1850.7662860430987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6.0137016087999484E-2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6.4331315916820397E-2</v>
      </c>
      <c r="AB111" s="24">
        <f>+PAM!Y84</f>
        <v>6.4373705221829169E-2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1.1519333117957853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1.131776557260376</v>
      </c>
      <c r="AO111" s="24">
        <f>+PAM!AV84</f>
        <v>1.130547219340329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5">
      <c r="D112" s="37">
        <f>+PAM!A85</f>
        <v>45139</v>
      </c>
      <c r="E112" s="225">
        <f>'Salida Stata'!E82</f>
        <v>2067.25439453125</v>
      </c>
      <c r="F112" s="225">
        <f>'Salida Stata'!K82</f>
        <v>2073.4677734375</v>
      </c>
      <c r="G112" s="225">
        <f>'Salida Stata'!P82</f>
        <v>2018.9088134765625</v>
      </c>
      <c r="H112" s="225">
        <f>'Salida Stata'!W82</f>
        <v>2063.2001953125</v>
      </c>
      <c r="I112" s="225">
        <f>'Salida Stata'!AC82</f>
        <v>2063.007080078125</v>
      </c>
      <c r="J112" s="225">
        <f>'Salida Stata'!AI82</f>
        <v>2060.0693359375</v>
      </c>
      <c r="K112" s="225">
        <f>'Salida Stata'!AO82</f>
        <v>2055.186767578125</v>
      </c>
      <c r="L112" s="225">
        <f>'Salida Stata'!AU82</f>
        <v>2057.8798828125</v>
      </c>
      <c r="M112" s="225">
        <f>'Salida Stata'!BA82</f>
        <v>2052.4423828125</v>
      </c>
      <c r="N112" s="225">
        <f>'Salida Stata'!BG82</f>
        <v>2046.4056396484375</v>
      </c>
      <c r="O112" s="19" cm="1">
        <f t="array" ref="O112">+SUMPRODUCT($E$30:$N$30/100,$E112:$N112)/$D$14*100</f>
        <v>2075.7614505562228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0.12400861153828702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0.12156865305460007</v>
      </c>
      <c r="AB112" s="24">
        <f>+PAM!Y85</f>
        <v>0.12241216390812393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1.2610561406005552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1.2362647241419542</v>
      </c>
      <c r="AO112" s="24">
        <f>+PAM!AV85</f>
        <v>1.236463188594676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5">
      <c r="D113" s="37">
        <f>+PAM!A86</f>
        <v>45170</v>
      </c>
      <c r="E113" s="225">
        <f>'Salida Stata'!E83</f>
        <v>2348.003173828125</v>
      </c>
      <c r="F113" s="225">
        <f>'Salida Stata'!K83</f>
        <v>2350.802978515625</v>
      </c>
      <c r="G113" s="225">
        <f>'Salida Stata'!P83</f>
        <v>2268.891357421875</v>
      </c>
      <c r="H113" s="225">
        <f>'Salida Stata'!W83</f>
        <v>2336.81298828125</v>
      </c>
      <c r="I113" s="225">
        <f>'Salida Stata'!AC83</f>
        <v>2332.1728515625</v>
      </c>
      <c r="J113" s="225">
        <f>'Salida Stata'!AI83</f>
        <v>2329.87841796875</v>
      </c>
      <c r="K113" s="225">
        <f>'Salida Stata'!AO83</f>
        <v>2321.177978515625</v>
      </c>
      <c r="L113" s="225">
        <f>'Salida Stata'!AU83</f>
        <v>2325.81884765625</v>
      </c>
      <c r="M113" s="225">
        <f>'Salida Stata'!BA83</f>
        <v>2315.075439453125</v>
      </c>
      <c r="N113" s="225">
        <f>'Salida Stata'!BG83</f>
        <v>2308.858642578125</v>
      </c>
      <c r="O113" s="19" cm="1">
        <f t="array" ref="O113">+SUMPRODUCT($E$30:$N$30/100,$E113:$N113)/$D$14*100</f>
        <v>2345.2331181934301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0.12382062145483541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0.12981822529029019</v>
      </c>
      <c r="AB113" s="24">
        <f>+PAM!Y86</f>
        <v>0.1307483734730237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1.388877789258701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1.3774091983026286</v>
      </c>
      <c r="AO113" s="24">
        <f>+PAM!AV86</f>
        <v>1.3798066827413717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5">
      <c r="D114" s="37">
        <f>+PAM!A87</f>
        <v>45200</v>
      </c>
      <c r="E114" s="225">
        <f>'Salida Stata'!E84</f>
        <v>2542.0224609375</v>
      </c>
      <c r="F114" s="225">
        <f>'Salida Stata'!K84</f>
        <v>2544.441162109375</v>
      </c>
      <c r="G114" s="225">
        <f>'Salida Stata'!P84</f>
        <v>2467.7314453125</v>
      </c>
      <c r="H114" s="225">
        <f>'Salida Stata'!W84</f>
        <v>2532.979248046875</v>
      </c>
      <c r="I114" s="225">
        <f>'Salida Stata'!AC84</f>
        <v>2525.425048828125</v>
      </c>
      <c r="J114" s="225">
        <f>'Salida Stata'!AI84</f>
        <v>2523.51611328125</v>
      </c>
      <c r="K114" s="225">
        <f>'Salida Stata'!AO84</f>
        <v>2512.876708984375</v>
      </c>
      <c r="L114" s="225">
        <f>'Salida Stata'!AU84</f>
        <v>2522.023193359375</v>
      </c>
      <c r="M114" s="225">
        <f>'Salida Stata'!BA84</f>
        <v>2508.87109375</v>
      </c>
      <c r="N114" s="225">
        <f>'Salida Stata'!BG84</f>
        <v>2504.3408203125</v>
      </c>
      <c r="O114" s="19" cm="1">
        <f t="array" ref="O114">+SUMPRODUCT($E$30:$N$30/100,$E114:$N114)/$D$14*100</f>
        <v>2541.8427064565335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8.7637553574431815E-2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8.3833707932009283E-2</v>
      </c>
      <c r="AB114" s="24">
        <f>+PAM!Y87</f>
        <v>8.3056026132919625E-2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1.4356358773245623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1.4263846006974799</v>
      </c>
      <c r="AO114" s="24">
        <f>+PAM!AV87</f>
        <v>1.428371262381666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5">
      <c r="D115" s="37">
        <f>+PAM!A88</f>
        <v>45231</v>
      </c>
      <c r="E115" s="225">
        <f>'Salida Stata'!E85</f>
        <v>2881.57568359375</v>
      </c>
      <c r="F115" s="225">
        <f>'Salida Stata'!K85</f>
        <v>2881.9248046875</v>
      </c>
      <c r="G115" s="225">
        <f>'Salida Stata'!P85</f>
        <v>2793.24658203125</v>
      </c>
      <c r="H115" s="225">
        <f>'Salida Stata'!W85</f>
        <v>2864.20361328125</v>
      </c>
      <c r="I115" s="225">
        <f>'Salida Stata'!AC85</f>
        <v>2854.531005859375</v>
      </c>
      <c r="J115" s="225">
        <f>'Salida Stata'!AI85</f>
        <v>2851.861083984375</v>
      </c>
      <c r="K115" s="225">
        <f>'Salida Stata'!AO85</f>
        <v>2837.631103515625</v>
      </c>
      <c r="L115" s="225">
        <f>'Salida Stata'!AU85</f>
        <v>2846.65625</v>
      </c>
      <c r="M115" s="225">
        <f>'Salida Stata'!BA85</f>
        <v>2828.583251953125</v>
      </c>
      <c r="N115" s="225">
        <f>'Salida Stata'!BG85</f>
        <v>2822.350830078125</v>
      </c>
      <c r="O115" s="19" cm="1">
        <f t="array" ref="O115">+SUMPRODUCT($E$30:$N$30/100,$E115:$N115)/$D$14*100</f>
        <v>2870.9747326511042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0.13190865535108043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0.12948559930893544</v>
      </c>
      <c r="AB115" s="24">
        <f>+PAM!Y88</f>
        <v>0.13011902206014558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1.6309907005799218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1.6112265377873247</v>
      </c>
      <c r="AO115" s="24">
        <f>+PAM!AV88</f>
        <v>1.6152831016935179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5">
      <c r="D116" s="37">
        <f>+PAM!A89</f>
        <v>45261</v>
      </c>
      <c r="E116" s="225">
        <f>'Salida Stata'!E86</f>
        <v>3618.37255859375</v>
      </c>
      <c r="F116" s="225">
        <f>'Salida Stata'!K86</f>
        <v>3625.2451171875</v>
      </c>
      <c r="G116" s="225">
        <f>'Salida Stata'!P86</f>
        <v>3494.85791015625</v>
      </c>
      <c r="H116" s="225">
        <f>'Salida Stata'!W86</f>
        <v>3589.409423828125</v>
      </c>
      <c r="I116" s="225">
        <f>'Salida Stata'!AC86</f>
        <v>3584.95458984375</v>
      </c>
      <c r="J116" s="225">
        <f>'Salida Stata'!AI86</f>
        <v>3580.480224609375</v>
      </c>
      <c r="K116" s="225">
        <f>'Salida Stata'!AO86</f>
        <v>3564.319580078125</v>
      </c>
      <c r="L116" s="225">
        <f>'Salida Stata'!AU86</f>
        <v>3571.97314453125</v>
      </c>
      <c r="M116" s="225">
        <f>'Salida Stata'!BA86</f>
        <v>3543.218994140625</v>
      </c>
      <c r="N116" s="225">
        <f>'Salida Stata'!BG86</f>
        <v>3538.7548828125</v>
      </c>
      <c r="O116" s="19" cm="1">
        <f t="array" ref="O116">+SUMPRODUCT($E$30:$N$30/100,$E116:$N116)/$D$14*100</f>
        <v>3601.6227162036266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0.25118130731401012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0.25449474537096695</v>
      </c>
      <c r="AB116" s="24">
        <f>+PAM!Y89</f>
        <v>0.25698049898302866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2.1284767028007474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2.1165437371428912</v>
      </c>
      <c r="AO116" s="24">
        <f>+PAM!AV89</f>
        <v>2.1284759120864347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5">
      <c r="D117" s="37">
        <f>+PAM!A90</f>
        <v>45292</v>
      </c>
      <c r="E117" s="225">
        <f>'Salida Stata'!E87</f>
        <v>4374.1552734375</v>
      </c>
      <c r="F117" s="225">
        <f>'Salida Stata'!K87</f>
        <v>4378.43701171875</v>
      </c>
      <c r="G117" s="225">
        <f>'Salida Stata'!P87</f>
        <v>4161.564453125</v>
      </c>
      <c r="H117" s="225">
        <f>'Salida Stata'!W87</f>
        <v>4341.93798828125</v>
      </c>
      <c r="I117" s="225">
        <f>'Salida Stata'!AC87</f>
        <v>4337.81201171875</v>
      </c>
      <c r="J117" s="225">
        <f>'Salida Stata'!AI87</f>
        <v>4333.3955078125</v>
      </c>
      <c r="K117" s="225">
        <f>'Salida Stata'!AO87</f>
        <v>4317.38525390625</v>
      </c>
      <c r="L117" s="225">
        <f>'Salida Stata'!AU87</f>
        <v>4330.58154296875</v>
      </c>
      <c r="M117" s="225">
        <f>'Salida Stata'!BA87</f>
        <v>4292.5048828125</v>
      </c>
      <c r="N117" s="225">
        <f>'Salida Stata'!BG87</f>
        <v>4303.3349609375</v>
      </c>
      <c r="O117" s="19" cm="1">
        <f t="array" ref="O117">+SUMPRODUCT($E$30:$N$30/100,$E117:$N117)/$D$14*100</f>
        <v>4358.0374741158066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0.1907678538321298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0.2100205428261781</v>
      </c>
      <c r="AB117" s="24">
        <f>+PAM!Y90</f>
        <v>0.21203681979011701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2.5160075300432867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2.5561979787773752</v>
      </c>
      <c r="AO117" s="24">
        <f>+PAM!AV90</f>
        <v>2.5747032580099747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5">
      <c r="D118" s="37">
        <f>+PAM!A91</f>
        <v>45323</v>
      </c>
      <c r="E118" s="225">
        <f>'Salida Stata'!E88</f>
        <v>4884.658203125</v>
      </c>
      <c r="F118" s="225">
        <f>'Salida Stata'!K88</f>
        <v>4889.93798828125</v>
      </c>
      <c r="G118" s="225">
        <f>'Salida Stata'!P88</f>
        <v>4771.40087890625</v>
      </c>
      <c r="H118" s="225">
        <f>'Salida Stata'!W88</f>
        <v>4852.07470703125</v>
      </c>
      <c r="I118" s="225">
        <f>'Salida Stata'!AC88</f>
        <v>4854.537109375</v>
      </c>
      <c r="J118" s="225">
        <f>'Salida Stata'!AI88</f>
        <v>4845.8095703125</v>
      </c>
      <c r="K118" s="225">
        <f>'Salida Stata'!AO88</f>
        <v>4832.396484375</v>
      </c>
      <c r="L118" s="225">
        <f>'Salida Stata'!AU88</f>
        <v>4844.72021484375</v>
      </c>
      <c r="M118" s="225">
        <f>'Salida Stata'!BA88</f>
        <v>4805.7744140625</v>
      </c>
      <c r="N118" s="225">
        <f>'Salida Stata'!BG88</f>
        <v>4816.2958984375</v>
      </c>
      <c r="O118" s="19" cm="1">
        <f t="array" ref="O118">+SUMPRODUCT($E$30:$N$30/100,$E118:$N118)/$D$14*100</f>
        <v>4883.6358535006912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0.14654018522368717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0.12060437352974396</v>
      </c>
      <c r="AB118" s="24">
        <f>+PAM!Y91</f>
        <v>0.11889319282549415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2.7642901408599907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2.7484455750314072</v>
      </c>
      <c r="AO118" s="24">
        <f>+PAM!AV91</f>
        <v>2.7608698208400591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5">
      <c r="D119" s="37">
        <f>+PAM!A92</f>
        <v>45352</v>
      </c>
      <c r="E119" s="225">
        <f>'Salida Stata'!E89</f>
        <v>5419.986328125</v>
      </c>
      <c r="F119" s="225">
        <f>'Salida Stata'!K89</f>
        <v>5435.34375</v>
      </c>
      <c r="G119" s="225">
        <f>'Salida Stata'!P89</f>
        <v>5335.451171875</v>
      </c>
      <c r="H119" s="225">
        <f>'Salida Stata'!W89</f>
        <v>5395.35595703125</v>
      </c>
      <c r="I119" s="225">
        <f>'Salida Stata'!AC89</f>
        <v>5404.888671875</v>
      </c>
      <c r="J119" s="225">
        <f>'Salida Stata'!AI89</f>
        <v>5392.65283203125</v>
      </c>
      <c r="K119" s="225">
        <f>'Salida Stata'!AO89</f>
        <v>5387.77978515625</v>
      </c>
      <c r="L119" s="225">
        <f>'Salida Stata'!AU89</f>
        <v>5387.73046875</v>
      </c>
      <c r="M119" s="225">
        <f>'Salida Stata'!BA89</f>
        <v>5356.48681640625</v>
      </c>
      <c r="N119" s="225">
        <f>'Salida Stata'!BG89</f>
        <v>5351.2666015625</v>
      </c>
      <c r="O119" s="19" cm="1">
        <f t="array" ref="O119">+SUMPRODUCT($E$30:$N$30/100,$E119:$N119)/$D$14*100</f>
        <v>5435.9216681979233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0.11821481935469813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0.11308906545547259</v>
      </c>
      <c r="AB119" s="24">
        <f>+PAM!Y92</f>
        <v>0.11279330233265372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2.8882859246645323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2.8711032644495962</v>
      </c>
      <c r="AO119" s="24">
        <f>+PAM!AV92</f>
        <v>2.881479024521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5">
      <c r="D120" s="37">
        <f>+PAM!A93</f>
        <v>45383</v>
      </c>
      <c r="E120" s="225">
        <f>'Salida Stata'!E90</f>
        <v>5880.064453125</v>
      </c>
      <c r="F120" s="225">
        <f>'Salida Stata'!K90</f>
        <v>5909.748046875</v>
      </c>
      <c r="G120" s="225">
        <f>'Salida Stata'!P90</f>
        <v>5835.58154296875</v>
      </c>
      <c r="H120" s="225">
        <f>'Salida Stata'!W90</f>
        <v>5861.22021484375</v>
      </c>
      <c r="I120" s="225">
        <f>'Salida Stata'!AC90</f>
        <v>5886.83203125</v>
      </c>
      <c r="J120" s="225">
        <f>'Salida Stata'!AI90</f>
        <v>5871.482421875</v>
      </c>
      <c r="K120" s="225">
        <f>'Salida Stata'!AO90</f>
        <v>5874.814453125</v>
      </c>
      <c r="L120" s="225">
        <f>'Salida Stata'!AU90</f>
        <v>5861.0166015625</v>
      </c>
      <c r="M120" s="225">
        <f>'Salida Stata'!BA90</f>
        <v>5839.5771484375</v>
      </c>
      <c r="N120" s="225">
        <f>'Salida Stata'!BG90</f>
        <v>5827.25732421875</v>
      </c>
      <c r="O120" s="19" cm="1">
        <f t="array" ref="O120">+SUMPRODUCT($E$30:$N$30/100,$E120:$N120)/$D$14*100</f>
        <v>5919.6823342813577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9.3737222023529965E-2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8.8993310722927932E-2</v>
      </c>
      <c r="AB120" s="24">
        <f>+PAM!Y93</f>
        <v>8.7635860887988581E-2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2.9058422817039982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2.8848939736776402</v>
      </c>
      <c r="AO120" s="24">
        <f>+PAM!AV93</f>
        <v>2.8894692170758516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5">
      <c r="D121" s="37">
        <f>+PAM!A94</f>
        <v>45413</v>
      </c>
      <c r="E121" s="225">
        <f>'Salida Stata'!E91</f>
        <v>6132.00537109375</v>
      </c>
      <c r="F121" s="225">
        <f>'Salida Stata'!K91</f>
        <v>6151.79638671875</v>
      </c>
      <c r="G121" s="225">
        <f>'Salida Stata'!P91</f>
        <v>6095.47802734375</v>
      </c>
      <c r="H121" s="225">
        <f>'Salida Stata'!W91</f>
        <v>6103.5771484375</v>
      </c>
      <c r="I121" s="225">
        <f>'Salida Stata'!AC91</f>
        <v>6121.98388671875</v>
      </c>
      <c r="J121" s="225">
        <f>'Salida Stata'!AI91</f>
        <v>6107.0048828125</v>
      </c>
      <c r="K121" s="225">
        <f>'Salida Stata'!AO91</f>
        <v>6106.4208984375</v>
      </c>
      <c r="L121" s="225">
        <f>'Salida Stata'!AU91</f>
        <v>6096.072265625</v>
      </c>
      <c r="M121" s="225">
        <f>'Salida Stata'!BA91</f>
        <v>6069.75732421875</v>
      </c>
      <c r="N121" s="225">
        <f>'Salida Stata'!BG91</f>
        <v>6052.810546875</v>
      </c>
      <c r="O121" s="19" cm="1">
        <f t="array" ref="O121">+SUMPRODUCT($E$30:$N$30/100,$E121:$N121)/$D$14*100</f>
        <v>6158.2752975212243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4.4536518333489372E-2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4.0305028169865809E-2</v>
      </c>
      <c r="AB121" s="24">
        <f>+PAM!Y94</f>
        <v>4.0158781762211548E-2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2.7914336827291981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2.7501399242251927</v>
      </c>
      <c r="AO121" s="24">
        <f>+PAM!AV94</f>
        <v>2.7571526722749491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5">
      <c r="D122" s="37">
        <f>+PAM!A95</f>
        <v>45444</v>
      </c>
      <c r="E122" s="225">
        <f>'Salida Stata'!E92</f>
        <v>6415.85107421875</v>
      </c>
      <c r="F122" s="225">
        <f>'Salida Stata'!K92</f>
        <v>6439.896484375</v>
      </c>
      <c r="G122" s="225">
        <f>'Salida Stata'!P92</f>
        <v>6341.6484375</v>
      </c>
      <c r="H122" s="225">
        <f>'Salida Stata'!W92</f>
        <v>6388.890625</v>
      </c>
      <c r="I122" s="225">
        <f>'Salida Stata'!AC92</f>
        <v>6414.884765625</v>
      </c>
      <c r="J122" s="225">
        <f>'Salida Stata'!AI92</f>
        <v>6399.3857421875</v>
      </c>
      <c r="K122" s="225">
        <f>'Salida Stata'!AO92</f>
        <v>6404.33154296875</v>
      </c>
      <c r="L122" s="225">
        <f>'Salida Stata'!AU92</f>
        <v>6384.93359375</v>
      </c>
      <c r="M122" s="225">
        <f>'Salida Stata'!BA92</f>
        <v>6366.93603515625</v>
      </c>
      <c r="N122" s="225">
        <f>'Salida Stata'!BG92</f>
        <v>6345.86865234375</v>
      </c>
      <c r="O122" s="19" cm="1">
        <f t="array" ref="O122">+SUMPRODUCT($E$30:$N$30/100,$E122:$N122)/$D$14*100</f>
        <v>6450.0584804316431</v>
      </c>
      <c r="Q122" s="24">
        <f t="shared" si="33"/>
        <v>4.6289213062833845E-2</v>
      </c>
      <c r="R122" s="24">
        <f t="shared" si="33"/>
        <v>4.6831864961954128E-2</v>
      </c>
      <c r="S122" s="24">
        <f t="shared" si="33"/>
        <v>4.0385743177475453E-2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4.7380665659403798E-2</v>
      </c>
      <c r="AB122" s="24">
        <f>+PAM!Y95</f>
        <v>4.737693199429116E-2</v>
      </c>
      <c r="AD122" s="24">
        <f t="shared" si="31"/>
        <v>2.7095413884204005</v>
      </c>
      <c r="AE122" s="24">
        <f t="shared" si="31"/>
        <v>2.7117483254414627</v>
      </c>
      <c r="AF122" s="24">
        <f t="shared" si="31"/>
        <v>2.7429764593028962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2.7092739812629119</v>
      </c>
      <c r="AO122" s="24">
        <f>+PAM!AV95</f>
        <v>2.716389568991961</v>
      </c>
      <c r="AQ122" s="24">
        <f t="shared" si="26"/>
        <v>-2.1276510037364638E-3</v>
      </c>
      <c r="AR122" s="24">
        <f t="shared" si="32"/>
        <v>7.4787301660501626E-3</v>
      </c>
      <c r="AS122" s="35">
        <f t="shared" si="34"/>
        <v>45444</v>
      </c>
      <c r="AT122" s="19">
        <f t="shared" si="34"/>
        <v>6415.85107421875</v>
      </c>
      <c r="AU122" s="19">
        <f t="shared" si="25"/>
        <v>6345.86865234375</v>
      </c>
      <c r="AV122" s="52">
        <f t="shared" si="27"/>
        <v>0.69982421875000256</v>
      </c>
      <c r="AW122" s="52">
        <f t="shared" si="23"/>
        <v>0.11893428762976654</v>
      </c>
    </row>
    <row r="123" spans="4:49" x14ac:dyDescent="0.25">
      <c r="D123" s="37">
        <f>+PAM!A96</f>
        <v>45474</v>
      </c>
      <c r="E123" s="225">
        <f>'Salida Stata'!E93</f>
        <v>6654.23486328125</v>
      </c>
      <c r="F123" s="225">
        <f>'Salida Stata'!K93</f>
        <v>6682.099609375</v>
      </c>
      <c r="G123" s="225">
        <f>'Salida Stata'!P93</f>
        <v>6586.68310546875</v>
      </c>
      <c r="H123" s="225">
        <f>'Salida Stata'!W93</f>
        <v>6634.27734375</v>
      </c>
      <c r="I123" s="225">
        <f>'Salida Stata'!AC93</f>
        <v>6667.56494140625</v>
      </c>
      <c r="J123" s="225">
        <f>'Salida Stata'!AI93</f>
        <v>6650.44873046875</v>
      </c>
      <c r="K123" s="225">
        <f>'Salida Stata'!AO93</f>
        <v>6659.17431640625</v>
      </c>
      <c r="L123" s="225">
        <f>'Salida Stata'!AU93</f>
        <v>6637.25048828125</v>
      </c>
      <c r="M123" s="225">
        <f>'Salida Stata'!BA93</f>
        <v>6628.3408203125</v>
      </c>
      <c r="N123" s="225">
        <f>'Salida Stata'!BG93</f>
        <v>6609.19921875</v>
      </c>
      <c r="O123" s="19" cm="1">
        <f t="array" ref="O123">+SUMPRODUCT($E$30:$N$30/100,$E123:$N123)/$D$14*100</f>
        <v>6705.8399942816932</v>
      </c>
      <c r="Q123" s="24">
        <f t="shared" ref="Q123:Q135" si="35">+E123/E122-1</f>
        <v>3.7155443027724555E-2</v>
      </c>
      <c r="R123" s="24">
        <f t="shared" ref="R123:R135" si="36">+F123/F122-1</f>
        <v>3.7609785434851828E-2</v>
      </c>
      <c r="S123" s="24">
        <f t="shared" ref="S123:S135" si="37">+G123/G122-1</f>
        <v>3.8638954900083844E-2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3.9655689111353976E-2</v>
      </c>
      <c r="AB123" s="24">
        <f>+PAM!Y96</f>
        <v>3.9323157743564652E-2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2.6670742544690809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2.6232775822919514</v>
      </c>
      <c r="AO123" s="24">
        <f>+PAM!AV96</f>
        <v>2.6289225516379786</v>
      </c>
      <c r="AQ123" s="24">
        <f t="shared" ref="AQ123:AQ135" si="57">+Q123-Z123</f>
        <v>-4.3409352985102068E-3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5">
      <c r="D124" s="37">
        <f>+PAM!A97</f>
        <v>45505</v>
      </c>
      <c r="E124" s="225">
        <f>'Salida Stata'!E94</f>
        <v>6909.056640625</v>
      </c>
      <c r="F124" s="225">
        <f>'Salida Stata'!K94</f>
        <v>6939.96337890625</v>
      </c>
      <c r="G124" s="225">
        <f>'Salida Stata'!P94</f>
        <v>6842.40771484375</v>
      </c>
      <c r="H124" s="225">
        <f>'Salida Stata'!W94</f>
        <v>6889.228515625</v>
      </c>
      <c r="I124" s="225">
        <f>'Salida Stata'!AC94</f>
        <v>6926.17724609375</v>
      </c>
      <c r="J124" s="225">
        <f>'Salida Stata'!AI94</f>
        <v>6910.06640625</v>
      </c>
      <c r="K124" s="225">
        <f>'Salida Stata'!AO94</f>
        <v>6921.353515625</v>
      </c>
      <c r="L124" s="225">
        <f>'Salida Stata'!AU94</f>
        <v>6896.68994140625</v>
      </c>
      <c r="M124" s="225">
        <f>'Salida Stata'!BA94</f>
        <v>6890.61279296875</v>
      </c>
      <c r="N124" s="225">
        <f>'Salida Stata'!BG94</f>
        <v>6870.75732421875</v>
      </c>
      <c r="O124" s="19" cm="1">
        <f t="array" ref="O124">+SUMPRODUCT($E$30:$N$30/100,$E124:$N124)/$D$14*100</f>
        <v>6967.9847145848453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3.8824489546594121E-2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3.9092003466633996E-2</v>
      </c>
      <c r="AB124" s="24">
        <f>+PAM!Y97</f>
        <v>3.9069410474624977E-2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2.3891613475405653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2.3568330853806434</v>
      </c>
      <c r="AO124" s="24">
        <f>+PAM!AV97</f>
        <v>2.3594632503441053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5">
      <c r="D125" s="37">
        <f>+PAM!A98</f>
        <v>45536</v>
      </c>
      <c r="E125" s="225">
        <f>'Salida Stata'!E95</f>
        <v>7126.73583984375</v>
      </c>
      <c r="F125" s="225">
        <f>'Salida Stata'!K95</f>
        <v>7161.7509765625</v>
      </c>
      <c r="G125" s="225">
        <f>'Salida Stata'!P95</f>
        <v>7091.9609375</v>
      </c>
      <c r="H125" s="225">
        <f>'Salida Stata'!W95</f>
        <v>7109.51416015625</v>
      </c>
      <c r="I125" s="225">
        <f>'Salida Stata'!AC95</f>
        <v>7152.02392578125</v>
      </c>
      <c r="J125" s="225">
        <f>'Salida Stata'!AI95</f>
        <v>7134.28173828125</v>
      </c>
      <c r="K125" s="225">
        <f>'Salida Stata'!AO95</f>
        <v>7148.16015625</v>
      </c>
      <c r="L125" s="225">
        <f>'Salida Stata'!AU95</f>
        <v>7119.052734375</v>
      </c>
      <c r="M125" s="225">
        <f>'Salida Stata'!BA95</f>
        <v>7118.50732421875</v>
      </c>
      <c r="N125" s="225">
        <f>'Salida Stata'!BG95</f>
        <v>7093.998046875</v>
      </c>
      <c r="O125" s="19" cm="1">
        <f t="array" ref="O125">+SUMPRODUCT($E$30:$N$30/100,$E125:$N125)/$D$14*100</f>
        <v>7196.1839415733084</v>
      </c>
      <c r="Q125" s="24">
        <f t="shared" si="35"/>
        <v>3.1506356155600823E-2</v>
      </c>
      <c r="R125" s="24">
        <f t="shared" si="36"/>
        <v>3.1958035734073853E-2</v>
      </c>
      <c r="S125" s="24">
        <f t="shared" si="37"/>
        <v>3.6471551105450084E-2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3.2241958803125526E-2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3.2749673877844998E-2</v>
      </c>
      <c r="AB125" s="24">
        <f>+PAM!Y98</f>
        <v>3.2135128597617024E-2</v>
      </c>
      <c r="AD125" s="24">
        <f t="shared" si="46"/>
        <v>2.0352326262934732</v>
      </c>
      <c r="AE125" s="24">
        <f t="shared" si="47"/>
        <v>2.0465126350506275</v>
      </c>
      <c r="AF125" s="24">
        <f t="shared" si="48"/>
        <v>2.125738442390007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2.0608801461682789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2.0684301214015952</v>
      </c>
      <c r="AO125" s="24">
        <f>+PAM!AV98</f>
        <v>2.0664824422987369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5">
      <c r="D126" s="37">
        <f>+PAM!A99</f>
        <v>45566</v>
      </c>
      <c r="E126" s="225">
        <f>'Salida Stata'!E96</f>
        <v>7302.42919921875</v>
      </c>
      <c r="F126" s="225">
        <f>'Salida Stata'!K96</f>
        <v>7340.3349609375</v>
      </c>
      <c r="G126" s="225">
        <f>'Salida Stata'!P96</f>
        <v>7280.0771484375</v>
      </c>
      <c r="H126" s="225">
        <f>'Salida Stata'!W96</f>
        <v>7290.0703125</v>
      </c>
      <c r="I126" s="225">
        <f>'Salida Stata'!AC96</f>
        <v>7338.59716796875</v>
      </c>
      <c r="J126" s="225">
        <f>'Salida Stata'!AI96</f>
        <v>7319.078125</v>
      </c>
      <c r="K126" s="225">
        <f>'Salida Stata'!AO96</f>
        <v>7334.5869140625</v>
      </c>
      <c r="L126" s="225">
        <f>'Salida Stata'!AU96</f>
        <v>7303.59619140625</v>
      </c>
      <c r="M126" s="225">
        <f>'Salida Stata'!BA96</f>
        <v>7311.24169921875</v>
      </c>
      <c r="N126" s="225">
        <f>'Salida Stata'!BG96</f>
        <v>7285.06298828125</v>
      </c>
      <c r="O126" s="19" cm="1">
        <f t="array" ref="O126">+SUMPRODUCT($E$30:$N$30/100,$E126:$N126)/$D$14*100</f>
        <v>7384.451159624663</v>
      </c>
      <c r="Q126" s="24">
        <f t="shared" si="35"/>
        <v>2.4652711047986831E-2</v>
      </c>
      <c r="R126" s="24">
        <f t="shared" si="36"/>
        <v>2.49357992143866E-2</v>
      </c>
      <c r="S126" s="24">
        <f t="shared" si="37"/>
        <v>2.6525274546113531E-2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2.6080383446570821E-2</v>
      </c>
      <c r="X126" s="24">
        <f t="shared" si="42"/>
        <v>2.5922473665655588E-2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2.6162090849805919E-2</v>
      </c>
      <c r="AB126" s="24">
        <f>+PAM!Y99</f>
        <v>2.5654479044446621E-2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1.9501091629180869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1.9188009454816854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1.9051566176252455</v>
      </c>
      <c r="AO126" s="24">
        <f>+PAM!AV99</f>
        <v>1.9039600685152922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5">
      <c r="D127" s="37">
        <f>+PAM!A100</f>
        <v>45597</v>
      </c>
      <c r="E127" s="225">
        <f>'Salida Stata'!E97</f>
        <v>7454.39208984375</v>
      </c>
      <c r="F127" s="225">
        <f>'Salida Stata'!K97</f>
        <v>7496.677734375</v>
      </c>
      <c r="G127" s="225">
        <f>'Salida Stata'!P97</f>
        <v>7451.720703125</v>
      </c>
      <c r="H127" s="225">
        <f>'Salida Stata'!W97</f>
        <v>7453.82763671875</v>
      </c>
      <c r="I127" s="225">
        <f>'Salida Stata'!AC97</f>
        <v>7508.2685546875</v>
      </c>
      <c r="J127" s="225">
        <f>'Salida Stata'!AI97</f>
        <v>7488.294921875</v>
      </c>
      <c r="K127" s="225">
        <f>'Salida Stata'!AO97</f>
        <v>7509.23974609375</v>
      </c>
      <c r="L127" s="225">
        <f>'Salida Stata'!AU97</f>
        <v>7476.66064453125</v>
      </c>
      <c r="M127" s="225">
        <f>'Salida Stata'!BA97</f>
        <v>7495.0849609375</v>
      </c>
      <c r="N127" s="225">
        <f>'Salida Stata'!BG97</f>
        <v>7468.95703125</v>
      </c>
      <c r="O127" s="19" cm="1">
        <f t="array" ref="O127">+SUMPRODUCT($E$30:$N$30/100,$E127:$N127)/$D$14*100</f>
        <v>7559.1394670613754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2.3577161503616662E-2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2.3812224747980171E-2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2.3656234385006192E-2</v>
      </c>
      <c r="AB127" s="24">
        <f>+PAM!Y100</f>
        <v>2.3137163776276948E-2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1.6677632941758067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1.6463058347472761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1.6329522796186868</v>
      </c>
      <c r="AO127" s="24">
        <f>+PAM!AV100</f>
        <v>1.6290588957648504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40" si="62">+($AT127/$AT$82)-($AU127/$AU$82)</f>
        <v>-8.8725464888966599E-2</v>
      </c>
    </row>
    <row r="128" spans="4:49" x14ac:dyDescent="0.25">
      <c r="D128" s="37">
        <f>+PAM!A101</f>
        <v>45627</v>
      </c>
      <c r="E128" s="225">
        <f>'Salida Stata'!E98</f>
        <v>7639.80517578125</v>
      </c>
      <c r="F128" s="225">
        <f>'Salida Stata'!K98</f>
        <v>7682.02783203125</v>
      </c>
      <c r="G128" s="225">
        <f>'Salida Stata'!P98</f>
        <v>7659.93603515625</v>
      </c>
      <c r="H128" s="225">
        <f>'Salida Stata'!W98</f>
        <v>7639.013671875</v>
      </c>
      <c r="I128" s="225">
        <f>'Salida Stata'!AC98</f>
        <v>7699.3203125</v>
      </c>
      <c r="J128" s="225">
        <f>'Salida Stata'!AI98</f>
        <v>7677.703125</v>
      </c>
      <c r="K128" s="225">
        <f>'Salida Stata'!AO98</f>
        <v>7702.55615234375</v>
      </c>
      <c r="L128" s="225">
        <f>'Salida Stata'!AU98</f>
        <v>7665.28369140625</v>
      </c>
      <c r="M128" s="225">
        <f>'Salida Stata'!BA98</f>
        <v>7691.10302734375</v>
      </c>
      <c r="N128" s="225">
        <f>'Salida Stata'!BG98</f>
        <v>7657.51416015625</v>
      </c>
      <c r="O128" s="19" cm="1">
        <f t="array" ref="O128">+SUMPRODUCT($E$30:$N$30/100,$E128:$N128)/$D$14*100</f>
        <v>7752.4471840115039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2.7941913059614798E-2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2.5743805336693626E-2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2.5572714697547072E-2</v>
      </c>
      <c r="AB128" s="24">
        <f>+PAM!Y101</f>
        <v>2.5251585398556875E-2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1.1917732371596719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1.1524873077719673</v>
      </c>
      <c r="AO128" s="24">
        <f>+PAM!AV101</f>
        <v>1.1443823537197813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5">
      <c r="D129" s="37">
        <f>+PAM!A102</f>
        <v>45658</v>
      </c>
      <c r="E129" s="225">
        <f>'Salida Stata'!E99</f>
        <v>7816.01953125</v>
      </c>
      <c r="F129" s="225">
        <f>'Salida Stata'!K99</f>
        <v>7855.9453125</v>
      </c>
      <c r="G129" s="225">
        <f>'Salida Stata'!P99</f>
        <v>7799.22412109375</v>
      </c>
      <c r="H129" s="225">
        <f>'Salida Stata'!W99</f>
        <v>7814.3916015625</v>
      </c>
      <c r="I129" s="225">
        <f>'Salida Stata'!AC99</f>
        <v>7881.1669921875</v>
      </c>
      <c r="J129" s="225">
        <f>'Salida Stata'!AI99</f>
        <v>7858.65380859375</v>
      </c>
      <c r="K129" s="225">
        <f>'Salida Stata'!AO99</f>
        <v>7887.11669921875</v>
      </c>
      <c r="L129" s="225">
        <f>'Salida Stata'!AU99</f>
        <v>7845.888671875</v>
      </c>
      <c r="M129" s="225">
        <f>'Salida Stata'!BA99</f>
        <v>7882.326171875</v>
      </c>
      <c r="N129" s="225">
        <f>'Salida Stata'!BG99</f>
        <v>7844.03564453125</v>
      </c>
      <c r="O129" s="19" cm="1">
        <f t="array" ref="O129">+SUMPRODUCT($E$30:$N$30/100,$E129:$N129)/$D$14*100</f>
        <v>7933.9614261072666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1.8183975074755221E-2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2.341379925426823E-2</v>
      </c>
      <c r="AB129" s="24">
        <f>+PAM!Y102</f>
        <v>2.3479695538445755E-2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0.87410869372386157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0.82053538392690673</v>
      </c>
      <c r="AO129" s="24">
        <f>+PAM!AV102</f>
        <v>0.81077980690651708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5">
      <c r="D130" s="37">
        <f>+PAM!A103</f>
        <v>45689</v>
      </c>
      <c r="E130" s="225">
        <f>'Salida Stata'!E100</f>
        <v>8021.8017578125</v>
      </c>
      <c r="F130" s="225">
        <f>'Salida Stata'!K100</f>
        <v>8058.1171875</v>
      </c>
      <c r="G130" s="225">
        <f>'Salida Stata'!P100</f>
        <v>7984.041015625</v>
      </c>
      <c r="H130" s="225">
        <f>'Salida Stata'!W100</f>
        <v>8010.70751953125</v>
      </c>
      <c r="I130" s="225">
        <f>'Salida Stata'!AC100</f>
        <v>8079.3525390625</v>
      </c>
      <c r="J130" s="225">
        <f>'Salida Stata'!AI100</f>
        <v>8056.40478515625</v>
      </c>
      <c r="K130" s="225">
        <f>'Salida Stata'!AO100</f>
        <v>8086.3232421875</v>
      </c>
      <c r="L130" s="225">
        <f>'Salida Stata'!AU100</f>
        <v>8037.4521484375</v>
      </c>
      <c r="M130" s="225">
        <f>'Salida Stata'!BA100</f>
        <v>8075.55615234375</v>
      </c>
      <c r="N130" s="225">
        <f>'Salida Stata'!BG100</f>
        <v>8033.3466796875</v>
      </c>
      <c r="O130" s="19" cm="1">
        <f t="array" ref="O130">+SUMPRODUCT($E$30:$N$30/100,$E130:$N130)/$D$14*100</f>
        <v>8130.7574367874649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2.3696830820824299E-2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2.4804256047001649E-2</v>
      </c>
      <c r="AB130" s="24">
        <f>+PAM!Y103</f>
        <v>2.5049293186714339E-2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0.67331172086617563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0.66489838323206873</v>
      </c>
      <c r="AO130" s="24">
        <f>+PAM!AV103</f>
        <v>0.65890593766065497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5">
      <c r="D131" s="37">
        <f>+PAM!A104</f>
        <v>45717</v>
      </c>
      <c r="E131" s="225">
        <f>'Salida Stata'!E101</f>
        <v>8338.4521484375</v>
      </c>
      <c r="F131" s="225">
        <f>'Salida Stata'!K101</f>
        <v>8368.3896484375</v>
      </c>
      <c r="G131" s="225">
        <f>'Salida Stata'!P101</f>
        <v>8329.3603515625</v>
      </c>
      <c r="H131" s="225">
        <f>'Salida Stata'!W101</f>
        <v>8305.470703125</v>
      </c>
      <c r="I131" s="225">
        <f>'Salida Stata'!AC101</f>
        <v>8368.2314453125</v>
      </c>
      <c r="J131" s="225">
        <f>'Salida Stata'!AI101</f>
        <v>8347.296875</v>
      </c>
      <c r="K131" s="225">
        <f>'Salida Stata'!AO101</f>
        <v>8376.8662109375</v>
      </c>
      <c r="L131" s="225">
        <f>'Salida Stata'!AU101</f>
        <v>8315.8740234375</v>
      </c>
      <c r="M131" s="225">
        <f>'Salida Stata'!BA101</f>
        <v>8353.67578125</v>
      </c>
      <c r="N131" s="225">
        <f>'Salida Stata'!BG101</f>
        <v>8282.3349609375</v>
      </c>
      <c r="O131" s="19" cm="1">
        <f t="array" ref="O131">+SUMPRODUCT($E$30:$N$30/100,$E131:$N131)/$D$14*100</f>
        <v>8421.1311050706827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4.325119764060581E-2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3.5712991137754058E-2</v>
      </c>
      <c r="AB131" s="24">
        <f>+PAM!Y104</f>
        <v>3.6114210637193223E-2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0.56113514738349135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0.5491634388952471</v>
      </c>
      <c r="AO131" s="24">
        <f>+PAM!AV104</f>
        <v>0.54459593935155337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5">
      <c r="D132" s="37">
        <f>+PAM!A105</f>
        <v>45748</v>
      </c>
      <c r="E132" s="225">
        <f>'Salida Stata'!E102</f>
        <v>8582.1123046875</v>
      </c>
      <c r="F132" s="225">
        <f>'Salida Stata'!K102</f>
        <v>8605.5859375</v>
      </c>
      <c r="G132" s="225">
        <f>'Salida Stata'!P102</f>
        <v>8559.7978515625</v>
      </c>
      <c r="H132" s="225">
        <f>'Salida Stata'!W102</f>
        <v>8544.3916015625</v>
      </c>
      <c r="I132" s="225">
        <f>'Salida Stata'!AC102</f>
        <v>8603.728515625</v>
      </c>
      <c r="J132" s="225">
        <f>'Salida Stata'!AI102</f>
        <v>8582.9111328125</v>
      </c>
      <c r="K132" s="225">
        <f>'Salida Stata'!AO102</f>
        <v>8611.529296875</v>
      </c>
      <c r="L132" s="225">
        <f>'Salida Stata'!AU102</f>
        <v>8548.46875</v>
      </c>
      <c r="M132" s="225">
        <f>'Salida Stata'!BA102</f>
        <v>8588.2373046875</v>
      </c>
      <c r="N132" s="225">
        <f>'Salida Stata'!BG102</f>
        <v>8515.1796875</v>
      </c>
      <c r="O132" s="19" cm="1">
        <f t="array" ref="O132">+SUMPRODUCT($E$30:$N$30/100,$E132:$N132)/$D$14*100</f>
        <v>8658.4477809242289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2.7665689833766383E-2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2.8181092645695571E-2</v>
      </c>
      <c r="AB132" s="24">
        <f>+PAM!Y105</f>
        <v>2.8134614522970391E-2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0.46682859086702999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0.46265412432394548</v>
      </c>
      <c r="AO132" s="24">
        <f>+PAM!AV105</f>
        <v>0.46009579842504111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5">
      <c r="D133" s="37">
        <f>+PAM!A106</f>
        <v>45778</v>
      </c>
      <c r="E133" s="225">
        <f>'Salida Stata'!E103</f>
        <v>8699.2724609375</v>
      </c>
      <c r="F133" s="225">
        <f>'Salida Stata'!K103</f>
        <v>8727.0732421875</v>
      </c>
      <c r="G133" s="225">
        <f>'Salida Stata'!P103</f>
        <v>8673.09765625</v>
      </c>
      <c r="H133" s="225">
        <f>'Salida Stata'!W103</f>
        <v>8672.48828125</v>
      </c>
      <c r="I133" s="225">
        <f>'Salida Stata'!AC103</f>
        <v>8739.771484375</v>
      </c>
      <c r="J133" s="225">
        <f>'Salida Stata'!AI103</f>
        <v>8716.9228515625</v>
      </c>
      <c r="K133" s="225">
        <f>'Salida Stata'!AO103</f>
        <v>8749.07421875</v>
      </c>
      <c r="L133" s="225">
        <f>'Salida Stata'!AU103</f>
        <v>8685.1025390625</v>
      </c>
      <c r="M133" s="225">
        <f>'Salida Stata'!BA103</f>
        <v>8736.4462890625</v>
      </c>
      <c r="N133" s="225">
        <f>'Salida Stata'!BG103</f>
        <v>8665.1181640625</v>
      </c>
      <c r="O133" s="19" cm="1">
        <f t="array" ref="O133">+SUMPRODUCT($E$30:$N$30/100,$E133:$N133)/$D$14*100</f>
        <v>8795.7957378050287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1.3236271072314842E-2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1.5862884474905137E-2</v>
      </c>
      <c r="AB133" s="24">
        <f>+PAM!Y106</f>
        <v>1.5682934431768381E-2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0.42287407441111058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0.428288816731762</v>
      </c>
      <c r="AO133" s="24">
        <f>+PAM!AV106</f>
        <v>0.4257384652210392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5">
      <c r="D134" s="37">
        <f>+PAM!A107</f>
        <v>45809</v>
      </c>
      <c r="E134" s="225">
        <f>'Salida Stata'!E104</f>
        <v>8797.5205078125</v>
      </c>
      <c r="F134" s="225">
        <f>'Salida Stata'!K104</f>
        <v>8830.70703125</v>
      </c>
      <c r="G134" s="225">
        <f>'Salida Stata'!P104</f>
        <v>8834.2978515625</v>
      </c>
      <c r="H134" s="225">
        <f>'Salida Stata'!W104</f>
        <v>8780.1083984375</v>
      </c>
      <c r="I134" s="225">
        <f>'Salida Stata'!AC104</f>
        <v>8854.9931640625</v>
      </c>
      <c r="J134" s="225">
        <f>'Salida Stata'!AI104</f>
        <v>8830.7939453125</v>
      </c>
      <c r="K134" s="225">
        <f>'Salida Stata'!AO104</f>
        <v>8867.8701171875</v>
      </c>
      <c r="L134" s="225">
        <f>'Salida Stata'!AU104</f>
        <v>8801.0556640625</v>
      </c>
      <c r="M134" s="225">
        <f>'Salida Stata'!BA104</f>
        <v>8862.158203125</v>
      </c>
      <c r="N134" s="225">
        <f>'Salida Stata'!BG104</f>
        <v>8788.9228515625</v>
      </c>
      <c r="O134" s="19" cm="1">
        <f t="array" ref="O134">+SUMPRODUCT($E$30:$N$30/100,$E134:$N134)/$D$14*100</f>
        <v>8916.6878722923793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1.858623086024358E-2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1.3744308996143095E-2</v>
      </c>
      <c r="AB134" s="24">
        <f>+PAM!Y107</f>
        <v>1.3087472524450083E-2</v>
      </c>
      <c r="AD134" s="24">
        <f t="shared" si="46"/>
        <v>0.37121644596212255</v>
      </c>
      <c r="AE134" s="24">
        <f t="shared" si="47"/>
        <v>0.3712498411544003</v>
      </c>
      <c r="AF134" s="24">
        <f t="shared" si="48"/>
        <v>0.39306017017952999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0.38241969423130984</v>
      </c>
      <c r="AO134" s="24">
        <f>+PAM!AV107</f>
        <v>0.37906204928670695</v>
      </c>
      <c r="AQ134" s="24">
        <f t="shared" si="57"/>
        <v>-2.9938856840776573E-3</v>
      </c>
      <c r="AR134" s="24">
        <f t="shared" si="58"/>
        <v>-1.3766971290997798E-2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5">
      <c r="D135" s="37">
        <f>+PAM!A108</f>
        <v>45839</v>
      </c>
      <c r="E135" s="225">
        <f>'Salida Stata'!E105</f>
        <v>8970.923828125</v>
      </c>
      <c r="F135" s="225">
        <f>'Salida Stata'!K105</f>
        <v>9001.162109375</v>
      </c>
      <c r="G135" s="225">
        <f>'Salida Stata'!P105</f>
        <v>8985.4970703125</v>
      </c>
      <c r="H135" s="225">
        <f>'Salida Stata'!W105</f>
        <v>8953.7529296875</v>
      </c>
      <c r="I135" s="225">
        <f>'Salida Stata'!AC105</f>
        <v>9026.0751953125</v>
      </c>
      <c r="J135" s="225">
        <f>'Salida Stata'!AI105</f>
        <v>9005.7578125</v>
      </c>
      <c r="K135" s="225">
        <f>'Salida Stata'!AO105</f>
        <v>9044.6357421875</v>
      </c>
      <c r="L135" s="225">
        <f>'Salida Stata'!AU105</f>
        <v>8977.8935546875</v>
      </c>
      <c r="M135" s="225">
        <f>'Salida Stata'!BA105</f>
        <v>9040.3642578125</v>
      </c>
      <c r="N135" s="225">
        <f>'Salida Stata'!BG105</f>
        <v>8973.9697265625</v>
      </c>
      <c r="O135" s="19" cm="1">
        <f t="array" ref="O135">+SUMPRODUCT($E$30:$N$30/100,$E135:$N135)/$D$14*100</f>
        <v>9093.3665030321627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1.7115023886505876E-2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1.9814378754783313E-2</v>
      </c>
      <c r="AB135" s="24">
        <f>+PAM!Y108</f>
        <v>1.9929920797073342E-2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0.36419149463135359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0.35603690377139885</v>
      </c>
      <c r="AO135" s="24">
        <f>+PAM!AV108</f>
        <v>0.35332945891145284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5">
      <c r="D136" s="37">
        <f>+PAM!A109</f>
        <v>45870</v>
      </c>
      <c r="E136" s="225">
        <f>'Salida Stata'!E106</f>
        <v>9122.5302734375</v>
      </c>
      <c r="F136" s="225">
        <f>'Salida Stata'!K106</f>
        <v>9152.4931640625</v>
      </c>
      <c r="G136" s="225">
        <f>'Salida Stata'!P106</f>
        <v>9142.8330078125</v>
      </c>
      <c r="H136" s="225">
        <f>'Salida Stata'!W106</f>
        <v>9111.892578125</v>
      </c>
      <c r="I136" s="225">
        <f>'Salida Stata'!AC106</f>
        <v>9189.9677734375</v>
      </c>
      <c r="J136" s="225">
        <f>'Salida Stata'!AI106</f>
        <v>9168.9697265625</v>
      </c>
      <c r="K136" s="225">
        <f>'Salida Stata'!AO106</f>
        <v>9214.6005859375</v>
      </c>
      <c r="L136" s="225">
        <f>'Salida Stata'!AU106</f>
        <v>9146.21484375</v>
      </c>
      <c r="M136" s="225">
        <f>'Salida Stata'!BA106</f>
        <v>9218.6123046875</v>
      </c>
      <c r="N136" s="225">
        <f>'Salida Stata'!BG106</f>
        <v>9148.787109375</v>
      </c>
      <c r="O136" s="19" cm="1">
        <f t="array" ref="O136">+SUMPRODUCT($E$30:$N$30/100,$E136:$N136)/$D$14*100</f>
        <v>9261.6627381141388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1.7509987067919397E-2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1.8507582975552328E-2</v>
      </c>
      <c r="AB136" s="24">
        <f>+PAM!Y109</f>
        <v>1.8413812955563991E-2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0.3362011427612337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0.32917380239487959</v>
      </c>
      <c r="AO136" s="24">
        <f>+PAM!AV109</f>
        <v>0.32642670503171467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5">
      <c r="D137" s="37">
        <f>+PAM!A110</f>
        <v>45901</v>
      </c>
      <c r="E137" s="225">
        <f>'Salida Stata'!E107</f>
        <v>9296.203125</v>
      </c>
      <c r="F137" s="225">
        <f>'Salida Stata'!K107</f>
        <v>9333.1064453125</v>
      </c>
      <c r="G137" s="225">
        <f>'Salida Stata'!P107</f>
        <v>9339.3740234375</v>
      </c>
      <c r="H137" s="225">
        <f>'Salida Stata'!W107</f>
        <v>9289.4345703125</v>
      </c>
      <c r="I137" s="225">
        <f>'Salida Stata'!AC107</f>
        <v>9375.724609375</v>
      </c>
      <c r="J137" s="225">
        <f>'Salida Stata'!AI107</f>
        <v>9353.248046875</v>
      </c>
      <c r="K137" s="225">
        <f>'Salida Stata'!AO107</f>
        <v>9404.0751953125</v>
      </c>
      <c r="L137" s="225">
        <f>'Salida Stata'!AU107</f>
        <v>9329.849609375</v>
      </c>
      <c r="M137" s="225">
        <f>'Salida Stata'!BA107</f>
        <v>9407.91015625</v>
      </c>
      <c r="N137" s="225">
        <f>'Salida Stata'!BG107</f>
        <v>9333.11328125</v>
      </c>
      <c r="O137" s="19" cm="1">
        <f t="array" ref="O137">+SUMPRODUCT($E$30:$N$30/100,$E137:$N137)/$D$14*100</f>
        <v>9448.8428711129964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2.1496730330419211E-2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2.0210208284584086E-2</v>
      </c>
      <c r="AB137" s="24">
        <f>+PAM!Y110</f>
        <v>2.0083347520879924E-2</v>
      </c>
      <c r="AD137" s="24">
        <f t="shared" ref="AD137" si="101">+E137/E125-1</f>
        <v>0.30441247352361733</v>
      </c>
      <c r="AE137" s="24">
        <f t="shared" ref="AE137" si="102">+F137/F125-1</f>
        <v>0.30318779246248084</v>
      </c>
      <c r="AF137" s="24">
        <f t="shared" ref="AF137" si="103">+G137/G125-1</f>
        <v>0.31689586360436728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0.3105464950870449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0.31303520696931875</v>
      </c>
      <c r="AO137" s="24">
        <f>+PAM!AV110</f>
        <v>0.31093861261003686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5">
      <c r="D138" s="37">
        <f>+PAM!A111</f>
        <v>45931</v>
      </c>
      <c r="E138" s="225">
        <f>'Salida Stata'!E108</f>
        <v>9505.9091796875</v>
      </c>
      <c r="F138" s="225">
        <f>'Salida Stata'!K108</f>
        <v>9546.5458984375</v>
      </c>
      <c r="G138" s="225">
        <f>'Salida Stata'!P108</f>
        <v>9563.97265625</v>
      </c>
      <c r="H138" s="225">
        <f>'Salida Stata'!W108</f>
        <v>9502.5146484375</v>
      </c>
      <c r="I138" s="225">
        <f>'Salida Stata'!AC108</f>
        <v>9593.73046875</v>
      </c>
      <c r="J138" s="225">
        <f>'Salida Stata'!AI108</f>
        <v>9570.103515625</v>
      </c>
      <c r="K138" s="225">
        <f>'Salida Stata'!AO108</f>
        <v>9625.9931640625</v>
      </c>
      <c r="L138" s="225">
        <f>'Salida Stata'!AU108</f>
        <v>9547.08203125</v>
      </c>
      <c r="M138" s="225">
        <f>'Salida Stata'!BA108</f>
        <v>9628.87890625</v>
      </c>
      <c r="N138" s="225">
        <f>'Salida Stata'!BG108</f>
        <v>9550.626953125</v>
      </c>
      <c r="O138" s="19" cm="1">
        <f t="array" ref="O138">+SUMPRODUCT($E$30:$N$30/100,$E138:$N138)/$D$14*100</f>
        <v>9669.0614327370095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2.4048574588496185E-2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2.3306405305697941E-2</v>
      </c>
      <c r="AB138" s="24">
        <f>+PAM!Y111</f>
        <v>2.3208022495716518E-2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0.31371858583980594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0.31241108420253627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0.30938118808391835</v>
      </c>
      <c r="AO138" s="24">
        <f>+PAM!AV111</f>
        <v>0.30781167813129207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5">
      <c r="D139" s="37">
        <f>+PAM!A112</f>
        <v>45962</v>
      </c>
      <c r="E139" s="225">
        <f>'Salida Stata'!E109</f>
        <v>9741.919921875</v>
      </c>
      <c r="F139" s="225">
        <f>'Salida Stata'!K109</f>
        <v>9783.322265625</v>
      </c>
      <c r="G139" s="225">
        <f>'Salida Stata'!P109</f>
        <v>9802.0126953125</v>
      </c>
      <c r="H139" s="225">
        <f>'Salida Stata'!W109</f>
        <v>9735.8173828125</v>
      </c>
      <c r="I139" s="225">
        <f>'Salida Stata'!AC109</f>
        <v>9831.4970703125</v>
      </c>
      <c r="J139" s="225">
        <f>'Salida Stata'!AI109</f>
        <v>9807.0732421875</v>
      </c>
      <c r="K139" s="225">
        <f>'Salida Stata'!AO109</f>
        <v>9867.1962890625</v>
      </c>
      <c r="L139" s="225">
        <f>'Salida Stata'!AU109</f>
        <v>9781.357421875</v>
      </c>
      <c r="M139" s="225">
        <f>'Salida Stata'!BA109</f>
        <v>9867.03515625</v>
      </c>
      <c r="N139" s="225">
        <f>'Salida Stata'!BG109</f>
        <v>9783.677734375</v>
      </c>
      <c r="O139" s="19" cm="1">
        <f t="array" ref="O139">+SUMPRODUCT($E$30:$N$30/100,$E139:$N139)/$D$14*100</f>
        <v>9907.9538463295812</v>
      </c>
      <c r="Q139" s="24">
        <f t="shared" ref="Q139" si="142">+E139/E138-1</f>
        <v>2.482779266309576E-2</v>
      </c>
      <c r="R139" s="24">
        <f t="shared" ref="R139" si="143">+F139/F138-1</f>
        <v>2.4802307526353928E-2</v>
      </c>
      <c r="S139" s="24">
        <f t="shared" ref="S139" si="144">+G139/G138-1</f>
        <v>2.4889242955639546E-2</v>
      </c>
      <c r="T139" s="24">
        <f t="shared" ref="T139" si="145">+H139/H138-1</f>
        <v>2.4551683739141739E-2</v>
      </c>
      <c r="U139" s="24">
        <f t="shared" ref="U139" si="146">+I139/I138-1</f>
        <v>2.4783539868770132E-2</v>
      </c>
      <c r="V139" s="24">
        <f t="shared" ref="V139" si="147">+J139/J138-1</f>
        <v>2.4761459076759529E-2</v>
      </c>
      <c r="W139" s="24">
        <f t="shared" ref="W139" si="148">+K139/K138-1</f>
        <v>2.5057479357091461E-2</v>
      </c>
      <c r="X139" s="24">
        <f t="shared" ref="X139" si="149">+L139/L138-1</f>
        <v>2.4538952305862338E-2</v>
      </c>
      <c r="Y139" s="24">
        <f t="shared" ref="Y139" si="150">+M139/M138-1</f>
        <v>2.4733538797067522E-2</v>
      </c>
      <c r="Z139" s="24">
        <f t="shared" ref="Z139" si="151">+N139/N138-1</f>
        <v>2.4401621212285507E-2</v>
      </c>
      <c r="AA139" s="24">
        <f t="shared" ref="AA139" si="152">+O139/O138-1</f>
        <v>2.4706887556194657E-2</v>
      </c>
      <c r="AB139" s="24">
        <f>+PAM!Y112</f>
        <v>2.4751169770490522E-2</v>
      </c>
      <c r="AD139" s="24">
        <f t="shared" ref="AD139" si="153">+E139/E127-1</f>
        <v>0.30686980299143318</v>
      </c>
      <c r="AE139" s="24">
        <f t="shared" ref="AE139" si="154">+F139/F127-1</f>
        <v>0.30502105229425847</v>
      </c>
      <c r="AF139" s="24">
        <f t="shared" ref="AF139" si="155">+G139/G127-1</f>
        <v>0.31540258764688622</v>
      </c>
      <c r="AG139" s="24">
        <f t="shared" ref="AG139" si="156">+H139/H127-1</f>
        <v>0.30615005569115961</v>
      </c>
      <c r="AH139" s="24">
        <f t="shared" ref="AH139" si="157">+I139/I127-1</f>
        <v>0.30942267164572601</v>
      </c>
      <c r="AI139" s="24">
        <f t="shared" ref="AI139" si="158">+J139/J127-1</f>
        <v>0.3096537121606715</v>
      </c>
      <c r="AJ139" s="24">
        <f t="shared" ref="AJ139" si="159">+K139/K127-1</f>
        <v>0.3140073592929753</v>
      </c>
      <c r="AK139" s="24">
        <f t="shared" ref="AK139" si="160">+L139/L127-1</f>
        <v>0.30825215787070714</v>
      </c>
      <c r="AL139" s="24">
        <f t="shared" ref="AL139" si="161">+M139/M127-1</f>
        <v>0.31646741933874112</v>
      </c>
      <c r="AM139" s="24">
        <f t="shared" ref="AM139" si="162">+N139/N127-1</f>
        <v>0.30991217293662876</v>
      </c>
      <c r="AN139" s="24">
        <f t="shared" ref="AN139" si="163">+O139/O127-1</f>
        <v>0.31072510164722633</v>
      </c>
      <c r="AO139" s="24">
        <f>+PAM!AV112</f>
        <v>0.30987476015249027</v>
      </c>
      <c r="AQ139" s="24">
        <f t="shared" ref="AQ139" si="164">+Q139-Z139</f>
        <v>4.2617145081025321E-4</v>
      </c>
      <c r="AR139" s="24">
        <f t="shared" ref="AR139" si="165">+AD139-AM139</f>
        <v>-3.0423699451955777E-3</v>
      </c>
      <c r="AS139" s="35">
        <f t="shared" ref="AS139" si="166">+D139</f>
        <v>45962</v>
      </c>
      <c r="AT139" s="19">
        <f t="shared" ref="AT139" si="167">+E139</f>
        <v>9741.919921875</v>
      </c>
      <c r="AU139" s="19">
        <f t="shared" ref="AU139" si="168">+N139</f>
        <v>9783.677734375</v>
      </c>
      <c r="AV139" s="52">
        <f t="shared" si="27"/>
        <v>-0.41757812500000568</v>
      </c>
      <c r="AW139" s="52">
        <f t="shared" si="62"/>
        <v>-0.16973270516770356</v>
      </c>
    </row>
    <row r="140" spans="4:49" x14ac:dyDescent="0.25">
      <c r="D140" s="37">
        <f>+PAM!A113</f>
        <v>45992</v>
      </c>
      <c r="E140" s="225">
        <f>'Salida Stata'!E110</f>
        <v>10032.8505859375</v>
      </c>
      <c r="F140" s="225">
        <f>'Salida Stata'!K110</f>
        <v>10070.14453125</v>
      </c>
      <c r="G140" s="225">
        <f>'Salida Stata'!P110</f>
        <v>10071.5400390625</v>
      </c>
      <c r="H140" s="225">
        <f>'Salida Stata'!W110</f>
        <v>10019.8720703125</v>
      </c>
      <c r="I140" s="225">
        <f>'Salida Stata'!AC110</f>
        <v>10116.3603515625</v>
      </c>
      <c r="J140" s="225">
        <f>'Salida Stata'!AI110</f>
        <v>10092.177734375</v>
      </c>
      <c r="K140" s="225">
        <f>'Salida Stata'!AO110</f>
        <v>10155.0126953125</v>
      </c>
      <c r="L140" s="225">
        <f>'Salida Stata'!AU110</f>
        <v>10065.37109375</v>
      </c>
      <c r="M140" s="225">
        <f>'Salida Stata'!BA110</f>
        <v>10153.2236328125</v>
      </c>
      <c r="N140" s="225">
        <f>'Salida Stata'!BG110</f>
        <v>10062.2841796875</v>
      </c>
      <c r="O140" s="19" cm="1">
        <f t="array" ref="O140">+SUMPRODUCT($E$30:$N$30/100,$E140:$N140)/$D$14*100</f>
        <v>10194.43969054656</v>
      </c>
      <c r="Q140" s="24">
        <f t="shared" ref="Q140" si="169">+E140/E139-1</f>
        <v>2.986379136716466E-2</v>
      </c>
      <c r="R140" s="24">
        <f t="shared" ref="R140" si="170">+F140/F139-1</f>
        <v>2.93174708792725E-2</v>
      </c>
      <c r="S140" s="24">
        <f t="shared" ref="S140" si="171">+G140/G139-1</f>
        <v>2.7497142895855697E-2</v>
      </c>
      <c r="T140" s="24">
        <f t="shared" ref="T140" si="172">+H140/H139-1</f>
        <v>2.9176254682166336E-2</v>
      </c>
      <c r="U140" s="24">
        <f t="shared" ref="U140" si="173">+I140/I139-1</f>
        <v>2.8974557914499321E-2</v>
      </c>
      <c r="V140" s="24">
        <f t="shared" ref="V140" si="174">+J140/J139-1</f>
        <v>2.9071312627813706E-2</v>
      </c>
      <c r="W140" s="24">
        <f t="shared" ref="W140" si="175">+K140/K139-1</f>
        <v>2.9169015981676205E-2</v>
      </c>
      <c r="X140" s="24">
        <f t="shared" ref="X140" si="176">+L140/L139-1</f>
        <v>2.9036222645318466E-2</v>
      </c>
      <c r="Y140" s="24">
        <f t="shared" ref="Y140" si="177">+M140/M139-1</f>
        <v>2.900450561192347E-2</v>
      </c>
      <c r="Z140" s="24">
        <f t="shared" ref="Z140" si="178">+N140/N139-1</f>
        <v>2.8476658049928938E-2</v>
      </c>
      <c r="AA140" s="24">
        <f t="shared" ref="AA140" si="179">+O140/O139-1</f>
        <v>2.8914733421281369E-2</v>
      </c>
      <c r="AB140" s="24">
        <f>+PAM!Y113</f>
        <v>2.9144995117684314E-2</v>
      </c>
      <c r="AD140" s="24">
        <f t="shared" ref="AD140" si="180">+E140/E128-1</f>
        <v>0.31323382666123245</v>
      </c>
      <c r="AE140" s="24">
        <f t="shared" ref="AE140" si="181">+F140/F128-1</f>
        <v>0.31087061273862826</v>
      </c>
      <c r="AF140" s="24">
        <f t="shared" ref="AF140" si="182">+G140/G128-1</f>
        <v>0.31483343892662896</v>
      </c>
      <c r="AG140" s="24">
        <f t="shared" ref="AG140" si="183">+H140/H128-1</f>
        <v>0.31167091730745877</v>
      </c>
      <c r="AH140" s="24">
        <f t="shared" ref="AH140" si="184">+I140/I128-1</f>
        <v>0.31392901463501754</v>
      </c>
      <c r="AI140" s="24">
        <f t="shared" ref="AI140" si="185">+J140/J128-1</f>
        <v>0.31447876663959962</v>
      </c>
      <c r="AJ140" s="24">
        <f t="shared" ref="AJ140" si="186">+K140/K128-1</f>
        <v>0.31839515278606711</v>
      </c>
      <c r="AK140" s="24">
        <f t="shared" ref="AK140" si="187">+L140/L128-1</f>
        <v>0.31311136012285501</v>
      </c>
      <c r="AL140" s="24">
        <f t="shared" ref="AL140" si="188">+M140/M128-1</f>
        <v>0.32012581247648231</v>
      </c>
      <c r="AM140" s="24">
        <f t="shared" ref="AM140" si="189">+N140/N128-1</f>
        <v>0.31404055797164609</v>
      </c>
      <c r="AN140" s="24">
        <f t="shared" ref="AN140" si="190">+O140/O128-1</f>
        <v>0.31499634226097983</v>
      </c>
      <c r="AO140" s="24">
        <f>+PAM!AV113</f>
        <v>0.31484903104818929</v>
      </c>
      <c r="AQ140" s="24">
        <f t="shared" ref="AQ140" si="191">+Q140-Z140</f>
        <v>1.3871333172357225E-3</v>
      </c>
      <c r="AR140" s="24">
        <f t="shared" ref="AR140" si="192">+AD140-AM140</f>
        <v>-8.0673131041364421E-4</v>
      </c>
      <c r="AS140" s="35">
        <f t="shared" ref="AS140" si="193">+D140</f>
        <v>45992</v>
      </c>
      <c r="AT140" s="19">
        <f t="shared" ref="AT140" si="194">+E140</f>
        <v>10032.8505859375</v>
      </c>
      <c r="AU140" s="19">
        <f t="shared" ref="AU140" si="195">+N140</f>
        <v>10062.2841796875</v>
      </c>
      <c r="AV140" s="52">
        <f t="shared" si="27"/>
        <v>-0.29433593749999432</v>
      </c>
      <c r="AW140" s="52">
        <f t="shared" si="62"/>
        <v>-0.14268199469627163</v>
      </c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E127" activePane="bottomRight" state="frozen"/>
      <selection pane="topRight" activeCell="E1" sqref="E1"/>
      <selection pane="bottomLeft" activeCell="A32" sqref="A32"/>
      <selection pane="bottomRight" activeCell="A140" sqref="A140:XFD140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87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5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5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5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5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5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5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5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5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5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5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5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5">
      <c r="B16" s="236" t="s">
        <v>68</v>
      </c>
      <c r="C16" s="236"/>
      <c r="D16" s="236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5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5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5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5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5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5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5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5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5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90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+NOA!A5</f>
        <v>42705</v>
      </c>
      <c r="E32" s="225">
        <f>'Salida Stata'!F2</f>
        <v>100</v>
      </c>
      <c r="F32" s="225">
        <f>'Salida Stata'!L2</f>
        <v>100</v>
      </c>
      <c r="G32" s="225">
        <f>'Salida Stata'!R2</f>
        <v>100</v>
      </c>
      <c r="H32" s="225">
        <f>'Salida Stata'!X2</f>
        <v>100</v>
      </c>
      <c r="I32" s="225">
        <f>'Salida Stata'!AD2</f>
        <v>100</v>
      </c>
      <c r="J32" s="225">
        <f>'Salida Stata'!AJ2</f>
        <v>100</v>
      </c>
      <c r="K32" s="225">
        <f>'Salida Stata'!AP2</f>
        <v>100</v>
      </c>
      <c r="L32" s="225">
        <f>'Salida Stata'!AV2</f>
        <v>100</v>
      </c>
      <c r="M32" s="225">
        <f>'Salida Stata'!BB2</f>
        <v>100</v>
      </c>
      <c r="N32" s="225">
        <f>'Salida Stata'!BH2</f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5">
      <c r="D33" s="37">
        <f>+NOA!A6</f>
        <v>42736</v>
      </c>
      <c r="E33" s="225">
        <f>'Salida Stata'!F3</f>
        <v>101.48822021484375</v>
      </c>
      <c r="F33" s="225">
        <f>'Salida Stata'!L3</f>
        <v>101.55498504638672</v>
      </c>
      <c r="G33" s="225">
        <f>'Salida Stata'!R3</f>
        <v>101.63027191162109</v>
      </c>
      <c r="H33" s="225">
        <f>'Salida Stata'!X3</f>
        <v>101.69289398193359</v>
      </c>
      <c r="I33" s="225">
        <f>'Salida Stata'!AD3</f>
        <v>101.72608947753906</v>
      </c>
      <c r="J33" s="225">
        <f>'Salida Stata'!AJ3</f>
        <v>101.7122802734375</v>
      </c>
      <c r="K33" s="225">
        <f>'Salida Stata'!AP3</f>
        <v>101.70267486572266</v>
      </c>
      <c r="L33" s="225">
        <f>'Salida Stata'!AV3</f>
        <v>101.78380584716797</v>
      </c>
      <c r="M33" s="225">
        <f>'Salida Stata'!BB3</f>
        <v>101.80376434326172</v>
      </c>
      <c r="N33" s="225">
        <f>'Salida Stata'!BH3</f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1.6013999999999973E-2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5">
      <c r="D34" s="37">
        <f>+NOA!A7</f>
        <v>42767</v>
      </c>
      <c r="E34" s="225">
        <f>'Salida Stata'!F4</f>
        <v>103.74307250976563</v>
      </c>
      <c r="F34" s="225">
        <f>'Salida Stata'!L4</f>
        <v>103.80197143554688</v>
      </c>
      <c r="G34" s="225">
        <f>'Salida Stata'!R4</f>
        <v>103.87205505371094</v>
      </c>
      <c r="H34" s="225">
        <f>'Salida Stata'!X4</f>
        <v>103.94068145751953</v>
      </c>
      <c r="I34" s="225">
        <f>'Salida Stata'!AD4</f>
        <v>103.90730285644531</v>
      </c>
      <c r="J34" s="225">
        <f>'Salida Stata'!AJ4</f>
        <v>103.86097717285156</v>
      </c>
      <c r="K34" s="225">
        <f>'Salida Stata'!AP4</f>
        <v>103.74437713623047</v>
      </c>
      <c r="L34" s="225">
        <f>'Salida Stata'!AV4</f>
        <v>103.88048553466797</v>
      </c>
      <c r="M34" s="225">
        <f>'Salida Stata'!BB4</f>
        <v>103.89811706542969</v>
      </c>
      <c r="N34" s="225">
        <f>'Salida Stata'!BH4</f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2.0768414608460128E-2</v>
      </c>
      <c r="AQ34" s="24">
        <f t="shared" ref="AQ34:AQ97" si="11">+Q34-Z34</f>
        <v>2.9839125612800554E-3</v>
      </c>
      <c r="AT34" s="19">
        <f t="shared" si="8"/>
        <v>103.74307250976563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5">
      <c r="D35" s="37">
        <f>+NOA!A8</f>
        <v>42795</v>
      </c>
      <c r="E35" s="225">
        <f>'Salida Stata'!F5</f>
        <v>106.81870269775391</v>
      </c>
      <c r="F35" s="225">
        <f>'Salida Stata'!L5</f>
        <v>106.91769409179688</v>
      </c>
      <c r="G35" s="225">
        <f>'Salida Stata'!R5</f>
        <v>107.06095123291016</v>
      </c>
      <c r="H35" s="225">
        <f>'Salida Stata'!X5</f>
        <v>107.223876953125</v>
      </c>
      <c r="I35" s="225">
        <f>'Salida Stata'!AD5</f>
        <v>107.30372619628906</v>
      </c>
      <c r="J35" s="225">
        <f>'Salida Stata'!AJ5</f>
        <v>107.3458251953125</v>
      </c>
      <c r="K35" s="225">
        <f>'Salida Stata'!AP5</f>
        <v>107.29132080078125</v>
      </c>
      <c r="L35" s="225">
        <f>'Salida Stata'!AV5</f>
        <v>107.47711181640625</v>
      </c>
      <c r="M35" s="225">
        <f>'Salida Stata'!BB5</f>
        <v>107.37089538574219</v>
      </c>
      <c r="N35" s="225">
        <f>'Salida Stata'!BH5</f>
        <v>107.15054321289063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3.2238469215082333E-2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107.15054321289063</v>
      </c>
      <c r="AV35" s="52">
        <f t="shared" si="12"/>
        <v>-3.3184051513670543E-3</v>
      </c>
    </row>
    <row r="36" spans="4:49" x14ac:dyDescent="0.25">
      <c r="D36" s="37">
        <f>+NOA!A9</f>
        <v>42826</v>
      </c>
      <c r="E36" s="225">
        <f>'Salida Stata'!F6</f>
        <v>109.76416778564453</v>
      </c>
      <c r="F36" s="225">
        <f>'Salida Stata'!L6</f>
        <v>109.88420104980469</v>
      </c>
      <c r="G36" s="225">
        <f>'Salida Stata'!R6</f>
        <v>110.02749633789063</v>
      </c>
      <c r="H36" s="225">
        <f>'Salida Stata'!X6</f>
        <v>110.13996124267578</v>
      </c>
      <c r="I36" s="225">
        <f>'Salida Stata'!AD6</f>
        <v>110.17250823974609</v>
      </c>
      <c r="J36" s="225">
        <f>'Salida Stata'!AJ6</f>
        <v>110.28838348388672</v>
      </c>
      <c r="K36" s="225">
        <f>'Salida Stata'!AP6</f>
        <v>110.19193267822266</v>
      </c>
      <c r="L36" s="225">
        <f>'Salida Stata'!AV6</f>
        <v>110.37007141113281</v>
      </c>
      <c r="M36" s="225">
        <f>'Salida Stata'!BB6</f>
        <v>110.22367858886719</v>
      </c>
      <c r="N36" s="225">
        <f>'Salida Stata'!BH6</f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2.7159871094297294E-2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5">
      <c r="D37" s="37">
        <f>+NOA!A10</f>
        <v>42856</v>
      </c>
      <c r="E37" s="225">
        <f>'Salida Stata'!F7</f>
        <v>111.38063812255859</v>
      </c>
      <c r="F37" s="225">
        <f>'Salida Stata'!L7</f>
        <v>111.51132202148438</v>
      </c>
      <c r="G37" s="225">
        <f>'Salida Stata'!R7</f>
        <v>111.67474365234375</v>
      </c>
      <c r="H37" s="225">
        <f>'Salida Stata'!X7</f>
        <v>111.77513122558594</v>
      </c>
      <c r="I37" s="225">
        <f>'Salida Stata'!AD7</f>
        <v>111.80876159667969</v>
      </c>
      <c r="J37" s="225">
        <f>'Salida Stata'!AJ7</f>
        <v>111.9632568359375</v>
      </c>
      <c r="K37" s="225">
        <f>'Salida Stata'!AP7</f>
        <v>111.90393829345703</v>
      </c>
      <c r="L37" s="225">
        <f>'Salida Stata'!AV7</f>
        <v>112.10176086425781</v>
      </c>
      <c r="M37" s="225">
        <f>'Salida Stata'!BB7</f>
        <v>111.99961090087891</v>
      </c>
      <c r="N37" s="225">
        <f>'Salida Stata'!BH7</f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1.5217901359189323E-2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5">
      <c r="D38" s="37">
        <f>+NOA!A11</f>
        <v>42887</v>
      </c>
      <c r="E38" s="225">
        <f>'Salida Stata'!F8</f>
        <v>112.39476013183594</v>
      </c>
      <c r="F38" s="225">
        <f>'Salida Stata'!L8</f>
        <v>112.54522705078125</v>
      </c>
      <c r="G38" s="225">
        <f>'Salida Stata'!R8</f>
        <v>112.69001770019531</v>
      </c>
      <c r="H38" s="225">
        <f>'Salida Stata'!X8</f>
        <v>112.78673553466797</v>
      </c>
      <c r="I38" s="225">
        <f>'Salida Stata'!AD8</f>
        <v>112.85157012939453</v>
      </c>
      <c r="J38" s="225">
        <f>'Salida Stata'!AJ8</f>
        <v>113.02156066894531</v>
      </c>
      <c r="K38" s="225">
        <f>'Salida Stata'!AP8</f>
        <v>112.97721099853516</v>
      </c>
      <c r="L38" s="225">
        <f>'Salida Stata'!AV8</f>
        <v>113.15155792236328</v>
      </c>
      <c r="M38" s="225">
        <f>'Salida Stata'!BB8</f>
        <v>113.00576782226563</v>
      </c>
      <c r="N38" s="225">
        <f>'Salida Stata'!BH8</f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9.4628972732810901E-3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5">
      <c r="D39" s="37">
        <f>+NOA!A12</f>
        <v>42917</v>
      </c>
      <c r="E39" s="225">
        <f>'Salida Stata'!F9</f>
        <v>113.86048889160156</v>
      </c>
      <c r="F39" s="225">
        <f>'Salida Stata'!L9</f>
        <v>114.05009460449219</v>
      </c>
      <c r="G39" s="225">
        <f>'Salida Stata'!R9</f>
        <v>114.27597808837891</v>
      </c>
      <c r="H39" s="225">
        <f>'Salida Stata'!X9</f>
        <v>114.44170379638672</v>
      </c>
      <c r="I39" s="225">
        <f>'Salida Stata'!AD9</f>
        <v>114.55339813232422</v>
      </c>
      <c r="J39" s="225">
        <f>'Salida Stata'!AJ9</f>
        <v>114.70622253417969</v>
      </c>
      <c r="K39" s="225">
        <f>'Salida Stata'!AP9</f>
        <v>114.71012115478516</v>
      </c>
      <c r="L39" s="225">
        <f>'Salida Stata'!AV9</f>
        <v>114.96692657470703</v>
      </c>
      <c r="M39" s="225">
        <f>'Salida Stata'!BB9</f>
        <v>114.90625762939453</v>
      </c>
      <c r="N39" s="225">
        <f>'Salida Stata'!BH9</f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1.4138486712502285E-2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5">
      <c r="D40" s="37">
        <f>+NOA!A13</f>
        <v>42948</v>
      </c>
      <c r="E40" s="225">
        <f>'Salida Stata'!F10</f>
        <v>115.28199768066406</v>
      </c>
      <c r="F40" s="225">
        <f>'Salida Stata'!L10</f>
        <v>115.46673583984375</v>
      </c>
      <c r="G40" s="225">
        <f>'Salida Stata'!R10</f>
        <v>115.73432159423828</v>
      </c>
      <c r="H40" s="225">
        <f>'Salida Stata'!X10</f>
        <v>115.90924072265625</v>
      </c>
      <c r="I40" s="225">
        <f>'Salida Stata'!AD10</f>
        <v>116.05598449707031</v>
      </c>
      <c r="J40" s="225">
        <f>'Salida Stata'!AJ10</f>
        <v>116.18614959716797</v>
      </c>
      <c r="K40" s="225">
        <f>'Salida Stata'!AP10</f>
        <v>116.17778015136719</v>
      </c>
      <c r="L40" s="225">
        <f>'Salida Stata'!AV10</f>
        <v>116.43447875976563</v>
      </c>
      <c r="M40" s="225">
        <f>'Salida Stata'!BB10</f>
        <v>116.36321258544922</v>
      </c>
      <c r="N40" s="225">
        <f>'Salida Stata'!BH10</f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1.2712001589000099E-2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5">
      <c r="D41" s="37">
        <f>+NOA!A14</f>
        <v>42979</v>
      </c>
      <c r="E41" s="225">
        <f>'Salida Stata'!F11</f>
        <v>117.49433898925781</v>
      </c>
      <c r="F41" s="225">
        <f>'Salida Stata'!L11</f>
        <v>117.60580444335938</v>
      </c>
      <c r="G41" s="225">
        <f>'Salida Stata'!R11</f>
        <v>117.81784820556641</v>
      </c>
      <c r="H41" s="225">
        <f>'Salida Stata'!X11</f>
        <v>117.96343231201172</v>
      </c>
      <c r="I41" s="225">
        <f>'Salida Stata'!AD11</f>
        <v>118.07404327392578</v>
      </c>
      <c r="J41" s="225">
        <f>'Salida Stata'!AJ11</f>
        <v>118.17423248291016</v>
      </c>
      <c r="K41" s="225">
        <f>'Salida Stata'!AP11</f>
        <v>118.12403869628906</v>
      </c>
      <c r="L41" s="225">
        <f>'Salida Stata'!AV11</f>
        <v>118.2979736328125</v>
      </c>
      <c r="M41" s="225">
        <f>'Salida Stata'!BB11</f>
        <v>118.16474151611328</v>
      </c>
      <c r="N41" s="225">
        <f>'Salida Stata'!BH11</f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1.7622485171312929E-2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5">
      <c r="D42" s="37">
        <f>+NOA!A15</f>
        <v>43009</v>
      </c>
      <c r="E42" s="225">
        <f>'Salida Stata'!F12</f>
        <v>119.73805236816406</v>
      </c>
      <c r="F42" s="225">
        <f>'Salida Stata'!L12</f>
        <v>119.85718536376953</v>
      </c>
      <c r="G42" s="225">
        <f>'Salida Stata'!R12</f>
        <v>120.04779052734375</v>
      </c>
      <c r="H42" s="225">
        <f>'Salida Stata'!X12</f>
        <v>120.15238952636719</v>
      </c>
      <c r="I42" s="225">
        <f>'Salida Stata'!AD12</f>
        <v>120.24544525146484</v>
      </c>
      <c r="J42" s="225">
        <f>'Salida Stata'!AJ12</f>
        <v>120.37268829345703</v>
      </c>
      <c r="K42" s="225">
        <f>'Salida Stata'!AP12</f>
        <v>120.27133941650391</v>
      </c>
      <c r="L42" s="225">
        <f>'Salida Stata'!AV12</f>
        <v>120.43116760253906</v>
      </c>
      <c r="M42" s="225">
        <f>'Salida Stata'!BB12</f>
        <v>120.23369598388672</v>
      </c>
      <c r="N42" s="225">
        <f>'Salida Stata'!BH12</f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1.881334475594354E-2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5">
      <c r="D43" s="37">
        <f>+NOA!A16</f>
        <v>43040</v>
      </c>
      <c r="E43" s="225">
        <f>'Salida Stata'!F13</f>
        <v>121.19486236572266</v>
      </c>
      <c r="F43" s="225">
        <f>'Salida Stata'!L13</f>
        <v>121.36572265625</v>
      </c>
      <c r="G43" s="225">
        <f>'Salida Stata'!R13</f>
        <v>121.577880859375</v>
      </c>
      <c r="H43" s="225">
        <f>'Salida Stata'!X13</f>
        <v>121.72991180419922</v>
      </c>
      <c r="I43" s="225">
        <f>'Salida Stata'!AD13</f>
        <v>121.83953857421875</v>
      </c>
      <c r="J43" s="225">
        <f>'Salida Stata'!AJ13</f>
        <v>121.94252777099609</v>
      </c>
      <c r="K43" s="225">
        <f>'Salida Stata'!AP13</f>
        <v>121.85850524902344</v>
      </c>
      <c r="L43" s="225">
        <f>'Salida Stata'!AV13</f>
        <v>122.06346130371094</v>
      </c>
      <c r="M43" s="225">
        <f>'Salida Stata'!BB13</f>
        <v>121.90756225585938</v>
      </c>
      <c r="N43" s="225">
        <f>'Salida Stata'!BH13</f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1.2601473908256944E-2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5">
      <c r="D44" s="37">
        <f>+NOA!A17</f>
        <v>43070</v>
      </c>
      <c r="E44" s="225">
        <f>'Salida Stata'!F14</f>
        <v>123.95622253417969</v>
      </c>
      <c r="F44" s="225">
        <f>'Salida Stata'!L14</f>
        <v>124.23841857910156</v>
      </c>
      <c r="G44" s="225">
        <f>'Salida Stata'!R14</f>
        <v>124.53909301757813</v>
      </c>
      <c r="H44" s="225">
        <f>'Salida Stata'!X14</f>
        <v>124.76552581787109</v>
      </c>
      <c r="I44" s="225">
        <f>'Salida Stata'!AD14</f>
        <v>124.78981781005859</v>
      </c>
      <c r="J44" s="225">
        <f>'Salida Stata'!AJ14</f>
        <v>124.94225311279297</v>
      </c>
      <c r="K44" s="225">
        <f>'Salida Stata'!AP14</f>
        <v>124.89597320556641</v>
      </c>
      <c r="L44" s="225">
        <f>'Salida Stata'!AV14</f>
        <v>125.27028656005859</v>
      </c>
      <c r="M44" s="225">
        <f>'Salida Stata'!BB14</f>
        <v>125.32512664794922</v>
      </c>
      <c r="N44" s="225">
        <f>'Salida Stata'!BH14</f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2.3101739831777879E-2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0.24313000000000007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5">
      <c r="D45" s="37">
        <f>+NOA!A18</f>
        <v>43101</v>
      </c>
      <c r="E45" s="225">
        <f>'Salida Stata'!F15</f>
        <v>126.24305725097656</v>
      </c>
      <c r="F45" s="225">
        <f>'Salida Stata'!L15</f>
        <v>126.57081604003906</v>
      </c>
      <c r="G45" s="225">
        <f>'Salida Stata'!R15</f>
        <v>126.96721649169922</v>
      </c>
      <c r="H45" s="225">
        <f>'Salida Stata'!X15</f>
        <v>127.21641540527344</v>
      </c>
      <c r="I45" s="225">
        <f>'Salida Stata'!AD15</f>
        <v>127.21957397460938</v>
      </c>
      <c r="J45" s="225">
        <f>'Salida Stata'!AJ15</f>
        <v>127.38349914550781</v>
      </c>
      <c r="K45" s="225">
        <f>'Salida Stata'!AP15</f>
        <v>127.30996704101563</v>
      </c>
      <c r="L45" s="225">
        <f>'Salida Stata'!AV15</f>
        <v>127.79467010498047</v>
      </c>
      <c r="M45" s="225">
        <f>'Salida Stata'!BB15</f>
        <v>127.92584991455078</v>
      </c>
      <c r="N45" s="225">
        <f>'Salida Stata'!BH15</f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1.8782428225527559E-2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0.24651727239978993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5">
      <c r="D46" s="37">
        <f>+NOA!A19</f>
        <v>43132</v>
      </c>
      <c r="E46" s="225">
        <f>'Salida Stata'!F16</f>
        <v>128.76020812988281</v>
      </c>
      <c r="F46" s="225">
        <f>'Salida Stata'!L16</f>
        <v>129.22213745117188</v>
      </c>
      <c r="G46" s="225">
        <f>'Salida Stata'!R16</f>
        <v>129.7119140625</v>
      </c>
      <c r="H46" s="225">
        <f>'Salida Stata'!X16</f>
        <v>130.111083984375</v>
      </c>
      <c r="I46" s="225">
        <f>'Salida Stata'!AD16</f>
        <v>130.04257202148438</v>
      </c>
      <c r="J46" s="225">
        <f>'Salida Stata'!AJ16</f>
        <v>130.19157409667969</v>
      </c>
      <c r="K46" s="225">
        <f>'Salida Stata'!AP16</f>
        <v>130.0750732421875</v>
      </c>
      <c r="L46" s="225">
        <f>'Salida Stata'!AV16</f>
        <v>130.74400329589844</v>
      </c>
      <c r="M46" s="225">
        <f>'Salida Stata'!BB16</f>
        <v>130.9835205078125</v>
      </c>
      <c r="N46" s="225">
        <f>'Salida Stata'!BH16</f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2.0435396086314839E-2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0.24611060489916725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5">
      <c r="D47" s="37">
        <f>+NOA!A20</f>
        <v>43160</v>
      </c>
      <c r="E47" s="225">
        <f>'Salida Stata'!F17</f>
        <v>132.59921264648438</v>
      </c>
      <c r="F47" s="225">
        <f>'Salida Stata'!L17</f>
        <v>133.06901550292969</v>
      </c>
      <c r="G47" s="225">
        <f>'Salida Stata'!R17</f>
        <v>133.59829711914063</v>
      </c>
      <c r="H47" s="225">
        <f>'Salida Stata'!X17</f>
        <v>134.169677734375</v>
      </c>
      <c r="I47" s="225">
        <f>'Salida Stata'!AD17</f>
        <v>134.21647644042969</v>
      </c>
      <c r="J47" s="225">
        <f>'Salida Stata'!AJ17</f>
        <v>134.31768798828125</v>
      </c>
      <c r="K47" s="225">
        <f>'Salida Stata'!AP17</f>
        <v>134.32760620117188</v>
      </c>
      <c r="L47" s="225">
        <f>'Salida Stata'!AV17</f>
        <v>135.03805541992188</v>
      </c>
      <c r="M47" s="225">
        <f>'Salida Stata'!BB17</f>
        <v>135.24542236328125</v>
      </c>
      <c r="N47" s="225">
        <f>'Salida Stata'!BH17</f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3.1043981553127598E-2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0.24466862827518554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5">
      <c r="D48" s="37">
        <f>+NOA!A21</f>
        <v>43191</v>
      </c>
      <c r="E48" s="225">
        <f>'Salida Stata'!F18</f>
        <v>136.18673706054688</v>
      </c>
      <c r="F48" s="225">
        <f>'Salida Stata'!L18</f>
        <v>136.81892395019531</v>
      </c>
      <c r="G48" s="225">
        <f>'Salida Stata'!R18</f>
        <v>137.44590759277344</v>
      </c>
      <c r="H48" s="225">
        <f>'Salida Stata'!X18</f>
        <v>138.05178833007813</v>
      </c>
      <c r="I48" s="225">
        <f>'Salida Stata'!AD18</f>
        <v>138.07632446289063</v>
      </c>
      <c r="J48" s="225">
        <f>'Salida Stata'!AJ18</f>
        <v>138.28913879394531</v>
      </c>
      <c r="K48" s="225">
        <f>'Salida Stata'!AP18</f>
        <v>138.31684875488281</v>
      </c>
      <c r="L48" s="225">
        <f>'Salida Stata'!AV18</f>
        <v>139.19454956054688</v>
      </c>
      <c r="M48" s="225">
        <f>'Salida Stata'!BB18</f>
        <v>139.49473571777344</v>
      </c>
      <c r="N48" s="225">
        <f>'Salida Stata'!BH18</f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2.8311869596541861E-2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0.24606457104506441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5">
      <c r="D49" s="37">
        <f>+NOA!A22</f>
        <v>43221</v>
      </c>
      <c r="E49" s="225">
        <f>'Salida Stata'!F19</f>
        <v>139.46290588378906</v>
      </c>
      <c r="F49" s="225">
        <f>'Salida Stata'!L19</f>
        <v>140.07795715332031</v>
      </c>
      <c r="G49" s="225">
        <f>'Salida Stata'!R19</f>
        <v>140.64836120605469</v>
      </c>
      <c r="H49" s="225">
        <f>'Salida Stata'!X19</f>
        <v>141.25656127929688</v>
      </c>
      <c r="I49" s="225">
        <f>'Salida Stata'!AD19</f>
        <v>141.23207092285156</v>
      </c>
      <c r="J49" s="225">
        <f>'Salida Stata'!AJ19</f>
        <v>141.43795776367188</v>
      </c>
      <c r="K49" s="225">
        <f>'Salida Stata'!AP19</f>
        <v>141.42930603027344</v>
      </c>
      <c r="L49" s="225">
        <f>'Salida Stata'!AV19</f>
        <v>142.25791931152344</v>
      </c>
      <c r="M49" s="225">
        <f>'Salida Stata'!BB19</f>
        <v>142.51803588867188</v>
      </c>
      <c r="N49" s="225">
        <f>'Salida Stata'!BH19</f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2.3043997066132471E-2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0.25567021390949152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5">
      <c r="D50" s="37">
        <f>+NOA!A23</f>
        <v>43252</v>
      </c>
      <c r="E50" s="225">
        <f>'Salida Stata'!F20</f>
        <v>144.65101623535156</v>
      </c>
      <c r="F50" s="225">
        <f>'Salida Stata'!L20</f>
        <v>145.17010498046875</v>
      </c>
      <c r="G50" s="225">
        <f>'Salida Stata'!R20</f>
        <v>145.62782287597656</v>
      </c>
      <c r="H50" s="225">
        <f>'Salida Stata'!X20</f>
        <v>146.29025268554688</v>
      </c>
      <c r="I50" s="225">
        <f>'Salida Stata'!AD20</f>
        <v>146.12059020996094</v>
      </c>
      <c r="J50" s="225">
        <f>'Salida Stata'!AJ20</f>
        <v>146.18092346191406</v>
      </c>
      <c r="K50" s="225">
        <f>'Salida Stata'!AP20</f>
        <v>146.09968566894531</v>
      </c>
      <c r="L50" s="225">
        <f>'Salida Stata'!AV20</f>
        <v>146.87687683105469</v>
      </c>
      <c r="M50" s="225">
        <f>'Salida Stata'!BB20</f>
        <v>147.17889404296875</v>
      </c>
      <c r="N50" s="225">
        <f>'Salida Stata'!BH20</f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3.4002482557890623E-2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0.28619498741707505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5">
      <c r="D51" s="37">
        <f>+NOA!A24</f>
        <v>43282</v>
      </c>
      <c r="E51" s="225">
        <f>'Salida Stata'!F21</f>
        <v>149.73870849609375</v>
      </c>
      <c r="F51" s="225">
        <f>'Salida Stata'!L21</f>
        <v>150.24055480957031</v>
      </c>
      <c r="G51" s="225">
        <f>'Salida Stata'!R21</f>
        <v>150.70704650878906</v>
      </c>
      <c r="H51" s="225">
        <f>'Salida Stata'!X21</f>
        <v>151.45175170898438</v>
      </c>
      <c r="I51" s="225">
        <f>'Salida Stata'!AD21</f>
        <v>151.23635864257813</v>
      </c>
      <c r="J51" s="225">
        <f>'Salida Stata'!AJ21</f>
        <v>151.19056701660156</v>
      </c>
      <c r="K51" s="225">
        <f>'Salida Stata'!AP21</f>
        <v>151.09405517578125</v>
      </c>
      <c r="L51" s="225">
        <f>'Salida Stata'!AV21</f>
        <v>151.93069458007813</v>
      </c>
      <c r="M51" s="225">
        <f>'Salida Stata'!BB21</f>
        <v>152.32565307617188</v>
      </c>
      <c r="N51" s="225">
        <f>'Salida Stata'!BH21</f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3.4235196392547795E-2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0.31168291396036407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5">
      <c r="D52" s="37">
        <f>+NOA!A25</f>
        <v>43313</v>
      </c>
      <c r="E52" s="225">
        <f>'Salida Stata'!F22</f>
        <v>156.07196044921875</v>
      </c>
      <c r="F52" s="225">
        <f>'Salida Stata'!L22</f>
        <v>156.54644775390625</v>
      </c>
      <c r="G52" s="225">
        <f>'Salida Stata'!R22</f>
        <v>156.98464965820313</v>
      </c>
      <c r="H52" s="225">
        <f>'Salida Stata'!X22</f>
        <v>157.83126831054688</v>
      </c>
      <c r="I52" s="225">
        <f>'Salida Stata'!AD22</f>
        <v>157.42239379882813</v>
      </c>
      <c r="J52" s="225">
        <f>'Salida Stata'!AJ22</f>
        <v>157.27438354492188</v>
      </c>
      <c r="K52" s="225">
        <f>'Salida Stata'!AP22</f>
        <v>157.08892822265625</v>
      </c>
      <c r="L52" s="225">
        <f>'Salida Stata'!AV22</f>
        <v>157.93873596191406</v>
      </c>
      <c r="M52" s="225">
        <f>'Salida Stata'!BB22</f>
        <v>158.4281005859375</v>
      </c>
      <c r="N52" s="225">
        <f>'Salida Stata'!BH22</f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3.9753419796059841E-2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0.34670744825619826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5">
      <c r="D53" s="37">
        <f>+NOA!A26</f>
        <v>43344</v>
      </c>
      <c r="E53" s="225">
        <f>'Salida Stata'!F23</f>
        <v>165.43977355957031</v>
      </c>
      <c r="F53" s="225">
        <f>'Salida Stata'!L23</f>
        <v>165.93229675292969</v>
      </c>
      <c r="G53" s="225">
        <f>'Salida Stata'!R23</f>
        <v>166.37702941894531</v>
      </c>
      <c r="H53" s="225">
        <f>'Salida Stata'!X23</f>
        <v>167.29362487792969</v>
      </c>
      <c r="I53" s="225">
        <f>'Salida Stata'!AD23</f>
        <v>166.7930908203125</v>
      </c>
      <c r="J53" s="225">
        <f>'Salida Stata'!AJ23</f>
        <v>166.56990051269531</v>
      </c>
      <c r="K53" s="225">
        <f>'Salida Stata'!AP23</f>
        <v>166.49249267578125</v>
      </c>
      <c r="L53" s="225">
        <f>'Salida Stata'!AV23</f>
        <v>167.39213562011719</v>
      </c>
      <c r="M53" s="225">
        <f>'Salida Stata'!BB23</f>
        <v>168.15635681152344</v>
      </c>
      <c r="N53" s="225">
        <f>'Salida Stata'!BH23</f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5.9741739533791582E-2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0.40244748387009155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5">
      <c r="D54" s="37">
        <f>+NOA!A27</f>
        <v>43374</v>
      </c>
      <c r="E54" s="225">
        <f>'Salida Stata'!F24</f>
        <v>174.40306091308594</v>
      </c>
      <c r="F54" s="225">
        <f>'Salida Stata'!L24</f>
        <v>174.99908447265625</v>
      </c>
      <c r="G54" s="225">
        <f>'Salida Stata'!R24</f>
        <v>175.41915893554688</v>
      </c>
      <c r="H54" s="225">
        <f>'Salida Stata'!X24</f>
        <v>176.49163818359375</v>
      </c>
      <c r="I54" s="225">
        <f>'Salida Stata'!AD24</f>
        <v>175.85038757324219</v>
      </c>
      <c r="J54" s="225">
        <f>'Salida Stata'!AJ24</f>
        <v>175.51286315917969</v>
      </c>
      <c r="K54" s="225">
        <f>'Salida Stata'!AP24</f>
        <v>175.42005920410156</v>
      </c>
      <c r="L54" s="225">
        <f>'Salida Stata'!AV24</f>
        <v>176.46946716308594</v>
      </c>
      <c r="M54" s="225">
        <f>'Salida Stata'!BB24</f>
        <v>177.4508056640625</v>
      </c>
      <c r="N54" s="225">
        <f>'Salida Stata'!BH24</f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5.3158539656708914E-2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0.44972536103918626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5">
      <c r="D55" s="37">
        <f>+NOA!A28</f>
        <v>43405</v>
      </c>
      <c r="E55" s="225">
        <f>'Salida Stata'!F25</f>
        <v>179.83222961425781</v>
      </c>
      <c r="F55" s="225">
        <f>'Salida Stata'!L25</f>
        <v>180.44522094726563</v>
      </c>
      <c r="G55" s="225">
        <f>'Salida Stata'!R25</f>
        <v>180.95248413085938</v>
      </c>
      <c r="H55" s="225">
        <f>'Salida Stata'!X25</f>
        <v>182.08544921875</v>
      </c>
      <c r="I55" s="225">
        <f>'Salida Stata'!AD25</f>
        <v>181.59878540039063</v>
      </c>
      <c r="J55" s="225">
        <f>'Salida Stata'!AJ25</f>
        <v>181.28443908691406</v>
      </c>
      <c r="K55" s="225">
        <f>'Salida Stata'!AP25</f>
        <v>181.22207641601563</v>
      </c>
      <c r="L55" s="225">
        <f>'Salida Stata'!AV25</f>
        <v>182.23208618164063</v>
      </c>
      <c r="M55" s="225">
        <f>'Salida Stata'!BB25</f>
        <v>183.13223266601563</v>
      </c>
      <c r="N55" s="225">
        <f>'Salida Stata'!BH25</f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3.2707282554084838E-2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0.47851052622915735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5">
      <c r="D56" s="37">
        <f>+NOA!A29</f>
        <v>43435</v>
      </c>
      <c r="E56" s="225">
        <f>'Salida Stata'!F26</f>
        <v>183.77278137207031</v>
      </c>
      <c r="F56" s="225">
        <f>'Salida Stata'!L26</f>
        <v>184.47761535644531</v>
      </c>
      <c r="G56" s="225">
        <f>'Salida Stata'!R26</f>
        <v>185.07652282714844</v>
      </c>
      <c r="H56" s="225">
        <f>'Salida Stata'!X26</f>
        <v>186.33424377441406</v>
      </c>
      <c r="I56" s="225">
        <f>'Salida Stata'!AD26</f>
        <v>185.85690307617188</v>
      </c>
      <c r="J56" s="225">
        <f>'Salida Stata'!AJ26</f>
        <v>185.52999877929688</v>
      </c>
      <c r="K56" s="225">
        <f>'Salida Stata'!AP26</f>
        <v>185.47267150878906</v>
      </c>
      <c r="L56" s="225">
        <f>'Salida Stata'!AV26</f>
        <v>186.54270935058594</v>
      </c>
      <c r="M56" s="225">
        <f>'Salida Stata'!BB26</f>
        <v>187.47714233398438</v>
      </c>
      <c r="N56" s="225">
        <f>'Salida Stata'!BH26</f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2.2655984289267961E-2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0.47786635347871886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5">
      <c r="D57" s="37">
        <f>+NOA!A30</f>
        <v>43466</v>
      </c>
      <c r="E57" s="225">
        <f>'Salida Stata'!F27</f>
        <v>189.70355224609375</v>
      </c>
      <c r="F57" s="225">
        <f>'Salida Stata'!L27</f>
        <v>190.37812805175781</v>
      </c>
      <c r="G57" s="225">
        <f>'Salida Stata'!R27</f>
        <v>191.09317016601563</v>
      </c>
      <c r="H57" s="225">
        <f>'Salida Stata'!X27</f>
        <v>192.29811096191406</v>
      </c>
      <c r="I57" s="225">
        <f>'Salida Stata'!AD27</f>
        <v>191.74838256835938</v>
      </c>
      <c r="J57" s="225">
        <f>'Salida Stata'!AJ27</f>
        <v>191.5084228515625</v>
      </c>
      <c r="K57" s="225">
        <f>'Salida Stata'!AP27</f>
        <v>191.38957214355469</v>
      </c>
      <c r="L57" s="225">
        <f>'Salida Stata'!AV27</f>
        <v>192.44752502441406</v>
      </c>
      <c r="M57" s="225">
        <f>'Salida Stata'!BB27</f>
        <v>193.40130615234375</v>
      </c>
      <c r="N57" s="225">
        <f>'Salida Stata'!BH27</f>
        <v>192.16824340820313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3.214219619198988E-2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0.49724630254429791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192.16824340820313</v>
      </c>
      <c r="AV57" s="52">
        <f t="shared" si="12"/>
        <v>-2.4646911621093892E-2</v>
      </c>
    </row>
    <row r="58" spans="4:48" x14ac:dyDescent="0.25">
      <c r="D58" s="37">
        <f>+NOA!A31</f>
        <v>43497</v>
      </c>
      <c r="E58" s="225">
        <f>'Salida Stata'!F28</f>
        <v>198.69491577148438</v>
      </c>
      <c r="F58" s="225">
        <f>'Salida Stata'!L28</f>
        <v>199.0252685546875</v>
      </c>
      <c r="G58" s="225">
        <f>'Salida Stata'!R28</f>
        <v>199.49407958984375</v>
      </c>
      <c r="H58" s="225">
        <f>'Salida Stata'!X28</f>
        <v>200.50868225097656</v>
      </c>
      <c r="I58" s="225">
        <f>'Salida Stata'!AD28</f>
        <v>199.63873291015625</v>
      </c>
      <c r="J58" s="225">
        <f>'Salida Stata'!AJ28</f>
        <v>199.26495361328125</v>
      </c>
      <c r="K58" s="225">
        <f>'Salida Stata'!AP28</f>
        <v>198.91023254394531</v>
      </c>
      <c r="L58" s="225">
        <f>'Salida Stata'!AV28</f>
        <v>199.66950988769531</v>
      </c>
      <c r="M58" s="225">
        <f>'Salida Stata'!BB28</f>
        <v>200.54310607910156</v>
      </c>
      <c r="N58" s="225">
        <f>'Salida Stata'!BH28</f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4.2156783640811657E-2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0.52911727382463103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5">
      <c r="D59" s="37">
        <f>+NOA!A32</f>
        <v>43525</v>
      </c>
      <c r="E59" s="225">
        <f>'Salida Stata'!F29</f>
        <v>208.48495483398438</v>
      </c>
      <c r="F59" s="225">
        <f>'Salida Stata'!L29</f>
        <v>208.673095703125</v>
      </c>
      <c r="G59" s="225">
        <f>'Salida Stata'!R29</f>
        <v>209.04583740234375</v>
      </c>
      <c r="H59" s="225">
        <f>'Salida Stata'!X29</f>
        <v>210.27105712890625</v>
      </c>
      <c r="I59" s="225">
        <f>'Salida Stata'!AD29</f>
        <v>209.48329162597656</v>
      </c>
      <c r="J59" s="225">
        <f>'Salida Stata'!AJ29</f>
        <v>208.98101806640625</v>
      </c>
      <c r="K59" s="225">
        <f>'Salida Stata'!AP29</f>
        <v>208.56834411621094</v>
      </c>
      <c r="L59" s="225">
        <f>'Salida Stata'!AV29</f>
        <v>209.27627563476563</v>
      </c>
      <c r="M59" s="225">
        <f>'Salida Stata'!BB29</f>
        <v>209.82685852050781</v>
      </c>
      <c r="N59" s="225">
        <f>'Salida Stata'!BH29</f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4.8798433333164803E-2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0.55544848703170047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5">
      <c r="D60" s="37">
        <f>+NOA!A33</f>
        <v>43556</v>
      </c>
      <c r="E60" s="225">
        <f>'Salida Stata'!F30</f>
        <v>215.66903686523438</v>
      </c>
      <c r="F60" s="225">
        <f>'Salida Stata'!L30</f>
        <v>216.05158996582031</v>
      </c>
      <c r="G60" s="225">
        <f>'Salida Stata'!R30</f>
        <v>216.53559875488281</v>
      </c>
      <c r="H60" s="225">
        <f>'Salida Stata'!X30</f>
        <v>217.95008850097656</v>
      </c>
      <c r="I60" s="225">
        <f>'Salida Stata'!AD30</f>
        <v>217.17767333984375</v>
      </c>
      <c r="J60" s="225">
        <f>'Salida Stata'!AJ30</f>
        <v>216.72714233398438</v>
      </c>
      <c r="K60" s="225">
        <f>'Salida Stata'!AP30</f>
        <v>216.49375915527344</v>
      </c>
      <c r="L60" s="225">
        <f>'Salida Stata'!AV30</f>
        <v>217.34269714355469</v>
      </c>
      <c r="M60" s="225">
        <f>'Salida Stata'!BB30</f>
        <v>218.08203125</v>
      </c>
      <c r="N60" s="225">
        <f>'Salida Stata'!BH30</f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3.6248120721565691E-2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0.56745304534722907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5">
      <c r="D61" s="37">
        <f>+NOA!A34</f>
        <v>43586</v>
      </c>
      <c r="E61" s="225">
        <f>'Salida Stata'!F31</f>
        <v>223.71905517578125</v>
      </c>
      <c r="F61" s="225">
        <f>'Salida Stata'!L31</f>
        <v>224.40798950195313</v>
      </c>
      <c r="G61" s="225">
        <f>'Salida Stata'!R31</f>
        <v>225.12159729003906</v>
      </c>
      <c r="H61" s="225">
        <f>'Salida Stata'!X31</f>
        <v>226.71188354492188</v>
      </c>
      <c r="I61" s="225">
        <f>'Salida Stata'!AD31</f>
        <v>225.81430053710938</v>
      </c>
      <c r="J61" s="225">
        <f>'Salida Stata'!AJ31</f>
        <v>225.51669311523438</v>
      </c>
      <c r="K61" s="225">
        <f>'Salida Stata'!AP31</f>
        <v>225.31468200683594</v>
      </c>
      <c r="L61" s="225">
        <f>'Salida Stata'!AV31</f>
        <v>226.58323669433594</v>
      </c>
      <c r="M61" s="225">
        <f>'Salida Stata'!BB31</f>
        <v>227.651123046875</v>
      </c>
      <c r="N61" s="225">
        <f>'Salida Stata'!BH31</f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3.8750644866305528E-2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0.59151792720683694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5">
      <c r="D62" s="37">
        <f>+NOA!A35</f>
        <v>43617</v>
      </c>
      <c r="E62" s="225">
        <f>'Salida Stata'!F32</f>
        <v>229.80722045898438</v>
      </c>
      <c r="F62" s="225">
        <f>'Salida Stata'!L32</f>
        <v>230.50418090820313</v>
      </c>
      <c r="G62" s="225">
        <f>'Salida Stata'!R32</f>
        <v>231.32943725585938</v>
      </c>
      <c r="H62" s="225">
        <f>'Salida Stata'!X32</f>
        <v>232.85842895507813</v>
      </c>
      <c r="I62" s="225">
        <f>'Salida Stata'!AD32</f>
        <v>232.02861022949219</v>
      </c>
      <c r="J62" s="225">
        <f>'Salida Stata'!AJ32</f>
        <v>231.88627624511719</v>
      </c>
      <c r="K62" s="225">
        <f>'Salida Stata'!AP32</f>
        <v>231.75125122070313</v>
      </c>
      <c r="L62" s="225">
        <f>'Salida Stata'!AV32</f>
        <v>232.93511962890625</v>
      </c>
      <c r="M62" s="225">
        <f>'Salida Stata'!BB32</f>
        <v>233.93728637695313</v>
      </c>
      <c r="N62" s="225">
        <f>'Salida Stata'!BH32</f>
        <v>232.03872680664063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2.8238989707560558E-2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0.5826468632109969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232.03872680664063</v>
      </c>
      <c r="AV62" s="52">
        <f t="shared" si="12"/>
        <v>-2.2315063476562536E-2</v>
      </c>
    </row>
    <row r="63" spans="4:48" x14ac:dyDescent="0.25">
      <c r="D63" s="37">
        <f>+NOA!A36</f>
        <v>43647</v>
      </c>
      <c r="E63" s="225">
        <f>'Salida Stata'!F33</f>
        <v>234.02998352050781</v>
      </c>
      <c r="F63" s="225">
        <f>'Salida Stata'!L33</f>
        <v>234.83052062988281</v>
      </c>
      <c r="G63" s="225">
        <f>'Salida Stata'!R33</f>
        <v>235.82220458984375</v>
      </c>
      <c r="H63" s="225">
        <f>'Salida Stata'!X33</f>
        <v>237.52223205566406</v>
      </c>
      <c r="I63" s="225">
        <f>'Salida Stata'!AD33</f>
        <v>236.811767578125</v>
      </c>
      <c r="J63" s="225">
        <f>'Salida Stata'!AJ33</f>
        <v>236.64260864257813</v>
      </c>
      <c r="K63" s="225">
        <f>'Salida Stata'!AP33</f>
        <v>236.59901428222656</v>
      </c>
      <c r="L63" s="225">
        <f>'Salida Stata'!AV33</f>
        <v>237.93484497070313</v>
      </c>
      <c r="M63" s="225">
        <f>'Salida Stata'!BB33</f>
        <v>239.01004028320313</v>
      </c>
      <c r="N63" s="225">
        <f>'Salida Stata'!BH33</f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1.9774555593432774E-2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0.56051834942557566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5">
      <c r="D64" s="37">
        <f>+NOA!A37</f>
        <v>43678</v>
      </c>
      <c r="E64" s="225">
        <f>'Salida Stata'!F34</f>
        <v>244.06126403808594</v>
      </c>
      <c r="F64" s="225">
        <f>'Salida Stata'!L34</f>
        <v>244.60467529296875</v>
      </c>
      <c r="G64" s="225">
        <f>'Salida Stata'!R34</f>
        <v>245.51004028320313</v>
      </c>
      <c r="H64" s="225">
        <f>'Salida Stata'!X34</f>
        <v>247.11027526855469</v>
      </c>
      <c r="I64" s="225">
        <f>'Salida Stata'!AD34</f>
        <v>246.33285522460938</v>
      </c>
      <c r="J64" s="225">
        <f>'Salida Stata'!AJ34</f>
        <v>246.10258483886719</v>
      </c>
      <c r="K64" s="225">
        <f>'Salida Stata'!AP34</f>
        <v>246.13198852539063</v>
      </c>
      <c r="L64" s="225">
        <f>'Salida Stata'!AV34</f>
        <v>247.1900634765625</v>
      </c>
      <c r="M64" s="225">
        <f>'Salida Stata'!BB34</f>
        <v>248.32870483398438</v>
      </c>
      <c r="N64" s="225">
        <f>'Salida Stata'!BH34</f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4.1477010413282667E-2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0.56310520774588912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5">
      <c r="D65" s="37">
        <f>+NOA!A38</f>
        <v>43709</v>
      </c>
      <c r="E65" s="225">
        <f>'Salida Stata'!F35</f>
        <v>258.04559326171875</v>
      </c>
      <c r="F65" s="225">
        <f>'Salida Stata'!L35</f>
        <v>258.54547119140625</v>
      </c>
      <c r="G65" s="225">
        <f>'Salida Stata'!R35</f>
        <v>259.40374755859375</v>
      </c>
      <c r="H65" s="225">
        <f>'Salida Stata'!X35</f>
        <v>260.97573852539063</v>
      </c>
      <c r="I65" s="225">
        <f>'Salida Stata'!AD35</f>
        <v>260.33123779296875</v>
      </c>
      <c r="J65" s="225">
        <f>'Salida Stata'!AJ35</f>
        <v>260.17169189453125</v>
      </c>
      <c r="K65" s="225">
        <f>'Salida Stata'!AP35</f>
        <v>260.34878540039063</v>
      </c>
      <c r="L65" s="225">
        <f>'Salida Stata'!AV35</f>
        <v>261.06719970703125</v>
      </c>
      <c r="M65" s="225">
        <f>'Salida Stata'!BB35</f>
        <v>262.07537841796875</v>
      </c>
      <c r="N65" s="225">
        <f>'Salida Stata'!BH35</f>
        <v>260.43020629882813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5.8286008402740563E-2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0.56095802336394285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260.43020629882813</v>
      </c>
      <c r="AV65" s="52">
        <f t="shared" si="12"/>
        <v>-2.3846130371093732E-2</v>
      </c>
    </row>
    <row r="66" spans="4:48" x14ac:dyDescent="0.25">
      <c r="D66" s="37">
        <f>+NOA!A39</f>
        <v>43739</v>
      </c>
      <c r="E66" s="225">
        <f>'Salida Stata'!F36</f>
        <v>264.75006103515625</v>
      </c>
      <c r="F66" s="225">
        <f>'Salida Stata'!L36</f>
        <v>265.29190063476563</v>
      </c>
      <c r="G66" s="225">
        <f>'Salida Stata'!R36</f>
        <v>266.2879638671875</v>
      </c>
      <c r="H66" s="225">
        <f>'Salida Stata'!X36</f>
        <v>267.82952880859375</v>
      </c>
      <c r="I66" s="225">
        <f>'Salida Stata'!AD36</f>
        <v>267.38980102539063</v>
      </c>
      <c r="J66" s="225">
        <f>'Salida Stata'!AJ36</f>
        <v>267.40682983398438</v>
      </c>
      <c r="K66" s="225">
        <f>'Salida Stata'!AP36</f>
        <v>268.008056640625</v>
      </c>
      <c r="L66" s="225">
        <f>'Salida Stata'!AV36</f>
        <v>268.66934204101563</v>
      </c>
      <c r="M66" s="225">
        <f>'Salida Stata'!BB36</f>
        <v>269.99066162109375</v>
      </c>
      <c r="N66" s="225">
        <f>'Salida Stata'!BH36</f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2.8572891299213143E-2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0.52451795891196862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5">
      <c r="D67" s="37">
        <f>+NOA!A40</f>
        <v>43770</v>
      </c>
      <c r="E67" s="225">
        <f>'Salida Stata'!F37</f>
        <v>274.73562622070313</v>
      </c>
      <c r="F67" s="225">
        <f>'Salida Stata'!L37</f>
        <v>275.46209716796875</v>
      </c>
      <c r="G67" s="225">
        <f>'Salida Stata'!R37</f>
        <v>276.56100463867188</v>
      </c>
      <c r="H67" s="225">
        <f>'Salida Stata'!X37</f>
        <v>278.34555053710938</v>
      </c>
      <c r="I67" s="225">
        <f>'Salida Stata'!AD37</f>
        <v>278.03921508789063</v>
      </c>
      <c r="J67" s="225">
        <f>'Salida Stata'!AJ37</f>
        <v>277.96047973632813</v>
      </c>
      <c r="K67" s="225">
        <f>'Salida Stata'!AP37</f>
        <v>278.34097290039063</v>
      </c>
      <c r="L67" s="225">
        <f>'Salida Stata'!AV37</f>
        <v>279.11965942382813</v>
      </c>
      <c r="M67" s="225">
        <f>'Salida Stata'!BB37</f>
        <v>280.19024658203125</v>
      </c>
      <c r="N67" s="225">
        <f>'Salida Stata'!BH37</f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3.8583361236549818E-2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0.533192428077367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274.73562622070313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5">
      <c r="D68" s="37">
        <f>+NOA!A41</f>
        <v>43800</v>
      </c>
      <c r="E68" s="225">
        <f>'Salida Stata'!F38</f>
        <v>284.72146606445313</v>
      </c>
      <c r="F68" s="225">
        <f>'Salida Stata'!L38</f>
        <v>285.60873413085938</v>
      </c>
      <c r="G68" s="225">
        <f>'Salida Stata'!R38</f>
        <v>286.79058837890625</v>
      </c>
      <c r="H68" s="225">
        <f>'Salida Stata'!X38</f>
        <v>288.81246948242188</v>
      </c>
      <c r="I68" s="225">
        <f>'Salida Stata'!AD38</f>
        <v>288.46893310546875</v>
      </c>
      <c r="J68" s="225">
        <f>'Salida Stata'!AJ38</f>
        <v>288.36798095703125</v>
      </c>
      <c r="K68" s="225">
        <f>'Salida Stata'!AP38</f>
        <v>288.9276123046875</v>
      </c>
      <c r="L68" s="225">
        <f>'Salida Stata'!AV38</f>
        <v>289.744873046875</v>
      </c>
      <c r="M68" s="225">
        <f>'Salida Stata'!BB38</f>
        <v>291.0694580078125</v>
      </c>
      <c r="N68" s="225">
        <f>'Salida Stata'!BH38</f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3.6890763258673243E-2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0.55453357863682395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284.72146606445313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5">
      <c r="D69" s="37">
        <f>+NOA!A42</f>
        <v>43831</v>
      </c>
      <c r="E69" s="225">
        <f>'Salida Stata'!F39</f>
        <v>292.85992431640625</v>
      </c>
      <c r="F69" s="225">
        <f>'Salida Stata'!L39</f>
        <v>293.43682861328125</v>
      </c>
      <c r="G69" s="225">
        <f>'Salida Stata'!R39</f>
        <v>294.33734130859375</v>
      </c>
      <c r="H69" s="225">
        <f>'Salida Stata'!X39</f>
        <v>296.09100341796875</v>
      </c>
      <c r="I69" s="225">
        <f>'Salida Stata'!AD39</f>
        <v>295.4002685546875</v>
      </c>
      <c r="J69" s="225">
        <f>'Salida Stata'!AJ39</f>
        <v>295.0137939453125</v>
      </c>
      <c r="K69" s="225">
        <f>'Salida Stata'!AP39</f>
        <v>295.02328491210938</v>
      </c>
      <c r="L69" s="225">
        <f>'Salida Stata'!AV39</f>
        <v>295.71771240234375</v>
      </c>
      <c r="M69" s="225">
        <f>'Salida Stata'!BB39</f>
        <v>296.81399536132813</v>
      </c>
      <c r="N69" s="225">
        <f>'Salida Stata'!BH39</f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2.4337542778990473E-2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0.54277880701243664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5">
      <c r="D70" s="37">
        <f>+NOA!A43</f>
        <v>43862</v>
      </c>
      <c r="E70" s="225">
        <f>'Salida Stata'!F40</f>
        <v>298.98919677734375</v>
      </c>
      <c r="F70" s="225">
        <f>'Salida Stata'!L40</f>
        <v>299.20352172851563</v>
      </c>
      <c r="G70" s="225">
        <f>'Salida Stata'!R40</f>
        <v>299.79904174804688</v>
      </c>
      <c r="H70" s="225">
        <f>'Salida Stata'!X40</f>
        <v>301.37567138671875</v>
      </c>
      <c r="I70" s="225">
        <f>'Salida Stata'!AD40</f>
        <v>300.53890991210938</v>
      </c>
      <c r="J70" s="225">
        <f>'Salida Stata'!AJ40</f>
        <v>299.91461181640625</v>
      </c>
      <c r="K70" s="225">
        <f>'Salida Stata'!AP40</f>
        <v>299.77426147460938</v>
      </c>
      <c r="L70" s="225">
        <f>'Salida Stata'!AV40</f>
        <v>300.06448364257813</v>
      </c>
      <c r="M70" s="225">
        <f>'Salida Stata'!BB40</f>
        <v>300.96768188476563</v>
      </c>
      <c r="N70" s="225">
        <f>'Salida Stata'!BH40</f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1.8290425624644335E-2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0.50744773981995461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5">
      <c r="D71" s="37">
        <f>+NOA!A44</f>
        <v>43891</v>
      </c>
      <c r="E71" s="225">
        <f>'Salida Stata'!F41</f>
        <v>310.7183837890625</v>
      </c>
      <c r="F71" s="225">
        <f>'Salida Stata'!L41</f>
        <v>310.58682250976563</v>
      </c>
      <c r="G71" s="225">
        <f>'Salida Stata'!R41</f>
        <v>310.91146850585938</v>
      </c>
      <c r="H71" s="225">
        <f>'Salida Stata'!X41</f>
        <v>312.4022216796875</v>
      </c>
      <c r="I71" s="225">
        <f>'Salida Stata'!AD41</f>
        <v>311.58139038085938</v>
      </c>
      <c r="J71" s="225">
        <f>'Salida Stata'!AJ41</f>
        <v>310.93612670898438</v>
      </c>
      <c r="K71" s="225">
        <f>'Salida Stata'!AP41</f>
        <v>310.71197509765625</v>
      </c>
      <c r="L71" s="225">
        <f>'Salida Stata'!AV41</f>
        <v>310.4910888671875</v>
      </c>
      <c r="M71" s="225">
        <f>'Salida Stata'!BB41</f>
        <v>310.79580688476563</v>
      </c>
      <c r="N71" s="225">
        <f>'Salida Stata'!BH41</f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3.787714759415417E-2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0.49175047428259311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5">
      <c r="D72" s="37">
        <f>+NOA!A45</f>
        <v>43922</v>
      </c>
      <c r="E72" s="225">
        <f>'Salida Stata'!F42</f>
        <v>319.94833374023438</v>
      </c>
      <c r="F72" s="225">
        <f>'Salida Stata'!L42</f>
        <v>319.35012817382813</v>
      </c>
      <c r="G72" s="225">
        <f>'Salida Stata'!R42</f>
        <v>319.29351806640625</v>
      </c>
      <c r="H72" s="225">
        <f>'Salida Stata'!X42</f>
        <v>320.5965576171875</v>
      </c>
      <c r="I72" s="225">
        <f>'Salida Stata'!AD42</f>
        <v>319.57052612304688</v>
      </c>
      <c r="J72" s="225">
        <f>'Salida Stata'!AJ42</f>
        <v>318.59423828125</v>
      </c>
      <c r="K72" s="225">
        <f>'Salida Stata'!AP42</f>
        <v>318.09381103515625</v>
      </c>
      <c r="L72" s="225">
        <f>'Salida Stata'!AV42</f>
        <v>317.51864624023438</v>
      </c>
      <c r="M72" s="225">
        <f>'Salida Stata'!BB42</f>
        <v>317.57406616210938</v>
      </c>
      <c r="N72" s="225">
        <f>'Salida Stata'!BH42</f>
        <v>315.08718872070313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2.5915580786387782E-2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0.47687607206113225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315.08718872070313</v>
      </c>
      <c r="AV72" s="52">
        <f t="shared" si="12"/>
        <v>4.8611450195312322E-2</v>
      </c>
    </row>
    <row r="73" spans="4:48" x14ac:dyDescent="0.25">
      <c r="D73" s="37">
        <f>+NOA!A46</f>
        <v>43952</v>
      </c>
      <c r="E73" s="225">
        <f>'Salida Stata'!F43</f>
        <v>324.83004760742188</v>
      </c>
      <c r="F73" s="225">
        <f>'Salida Stata'!L43</f>
        <v>324.32376098632813</v>
      </c>
      <c r="G73" s="225">
        <f>'Salida Stata'!R43</f>
        <v>324.21084594726563</v>
      </c>
      <c r="H73" s="225">
        <f>'Salida Stata'!X43</f>
        <v>325.38937377929688</v>
      </c>
      <c r="I73" s="225">
        <f>'Salida Stata'!AD43</f>
        <v>324.525634765625</v>
      </c>
      <c r="J73" s="225">
        <f>'Salida Stata'!AJ43</f>
        <v>323.71817016601563</v>
      </c>
      <c r="K73" s="225">
        <f>'Salida Stata'!AP43</f>
        <v>323.47100830078125</v>
      </c>
      <c r="L73" s="225">
        <f>'Salida Stata'!AV43</f>
        <v>322.71182250976563</v>
      </c>
      <c r="M73" s="225">
        <f>'Salida Stata'!BB43</f>
        <v>322.737060546875</v>
      </c>
      <c r="N73" s="225">
        <f>'Salida Stata'!BH43</f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1.674404322410239E-2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0.44558750097491751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5">
      <c r="D74" s="37">
        <f>+NOA!A47</f>
        <v>43983</v>
      </c>
      <c r="E74" s="225">
        <f>'Salida Stata'!F44</f>
        <v>331.45135498046875</v>
      </c>
      <c r="F74" s="225">
        <f>'Salida Stata'!L44</f>
        <v>330.94607543945313</v>
      </c>
      <c r="G74" s="225">
        <f>'Salida Stata'!R44</f>
        <v>330.73291015625</v>
      </c>
      <c r="H74" s="225">
        <f>'Salida Stata'!X44</f>
        <v>331.70114135742188</v>
      </c>
      <c r="I74" s="225">
        <f>'Salida Stata'!AD44</f>
        <v>331.11911010742188</v>
      </c>
      <c r="J74" s="225">
        <f>'Salida Stata'!AJ44</f>
        <v>330.62417602539063</v>
      </c>
      <c r="K74" s="225">
        <f>'Salida Stata'!AP44</f>
        <v>330.63568115234375</v>
      </c>
      <c r="L74" s="225">
        <f>'Salida Stata'!AV44</f>
        <v>329.693359375</v>
      </c>
      <c r="M74" s="225">
        <f>'Salida Stata'!BB44</f>
        <v>329.454833984375</v>
      </c>
      <c r="N74" s="225">
        <f>'Salida Stata'!BH44</f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2.2102327254348353E-2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0.43696004896340734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5">
      <c r="D75" s="37">
        <f>+NOA!A48</f>
        <v>44013</v>
      </c>
      <c r="E75" s="225">
        <f>'Salida Stata'!F45</f>
        <v>336.94873046875</v>
      </c>
      <c r="F75" s="225">
        <f>'Salida Stata'!L45</f>
        <v>336.5999755859375</v>
      </c>
      <c r="G75" s="225">
        <f>'Salida Stata'!R45</f>
        <v>336.53579711914063</v>
      </c>
      <c r="H75" s="225">
        <f>'Salida Stata'!X45</f>
        <v>337.534423828125</v>
      </c>
      <c r="I75" s="225">
        <f>'Salida Stata'!AD45</f>
        <v>337.26345825195313</v>
      </c>
      <c r="J75" s="225">
        <f>'Salida Stata'!AJ45</f>
        <v>336.87661743164063</v>
      </c>
      <c r="K75" s="225">
        <f>'Salida Stata'!AP45</f>
        <v>337.29592895507813</v>
      </c>
      <c r="L75" s="225">
        <f>'Salida Stata'!AV45</f>
        <v>336.32681274414063</v>
      </c>
      <c r="M75" s="225">
        <f>'Salida Stata'!BB45</f>
        <v>336.26821899414063</v>
      </c>
      <c r="N75" s="225">
        <f>'Salida Stata'!BH45</f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1.8938357431879993E-2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0.43578176564129745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5">
      <c r="D76" s="37">
        <f>+NOA!A49</f>
        <v>44044</v>
      </c>
      <c r="E76" s="225">
        <f>'Salida Stata'!F46</f>
        <v>345.74468994140625</v>
      </c>
      <c r="F76" s="225">
        <f>'Salida Stata'!L46</f>
        <v>345.345703125</v>
      </c>
      <c r="G76" s="225">
        <f>'Salida Stata'!R46</f>
        <v>345.1864013671875</v>
      </c>
      <c r="H76" s="225">
        <f>'Salida Stata'!X46</f>
        <v>346.22149658203125</v>
      </c>
      <c r="I76" s="225">
        <f>'Salida Stata'!AD46</f>
        <v>345.88104248046875</v>
      </c>
      <c r="J76" s="225">
        <f>'Salida Stata'!AJ46</f>
        <v>345.45462036132813</v>
      </c>
      <c r="K76" s="225">
        <f>'Salida Stata'!AP46</f>
        <v>345.92935180664063</v>
      </c>
      <c r="L76" s="225">
        <f>'Salida Stata'!AV46</f>
        <v>344.83279418945313</v>
      </c>
      <c r="M76" s="225">
        <f>'Salida Stata'!BB46</f>
        <v>344.79806518554688</v>
      </c>
      <c r="N76" s="225">
        <f>'Salida Stata'!BH46</f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2.5544301709592876E-2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0.41381690957121053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5">
      <c r="D77" s="37">
        <f>+NOA!A50</f>
        <v>44075</v>
      </c>
      <c r="E77" s="225">
        <f>'Salida Stata'!F47</f>
        <v>354.20733642578125</v>
      </c>
      <c r="F77" s="225">
        <f>'Salida Stata'!L47</f>
        <v>353.58929443359375</v>
      </c>
      <c r="G77" s="225">
        <f>'Salida Stata'!R47</f>
        <v>353.21517944335938</v>
      </c>
      <c r="H77" s="225">
        <f>'Salida Stata'!X47</f>
        <v>354.14642333984375</v>
      </c>
      <c r="I77" s="225">
        <f>'Salida Stata'!AD47</f>
        <v>353.861328125</v>
      </c>
      <c r="J77" s="225">
        <f>'Salida Stata'!AJ47</f>
        <v>353.23672485351563</v>
      </c>
      <c r="K77" s="225">
        <f>'Salida Stata'!AP47</f>
        <v>353.58810424804688</v>
      </c>
      <c r="L77" s="225">
        <f>'Salida Stata'!AV47</f>
        <v>352.19595336914063</v>
      </c>
      <c r="M77" s="225">
        <f>'Salida Stata'!BB47</f>
        <v>351.95211791992188</v>
      </c>
      <c r="N77" s="225">
        <f>'Salida Stata'!BH47</f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2.3186773308560005E-2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0.36692609584490565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5">
      <c r="D78" s="37">
        <f>+NOA!A51</f>
        <v>44105</v>
      </c>
      <c r="E78" s="225">
        <f>'Salida Stata'!F48</f>
        <v>369.62295532226563</v>
      </c>
      <c r="F78" s="225">
        <f>'Salida Stata'!L48</f>
        <v>368.66189575195313</v>
      </c>
      <c r="G78" s="225">
        <f>'Salida Stata'!R48</f>
        <v>367.78298950195313</v>
      </c>
      <c r="H78" s="225">
        <f>'Salida Stata'!X48</f>
        <v>368.58175659179688</v>
      </c>
      <c r="I78" s="225">
        <f>'Salida Stata'!AD48</f>
        <v>367.95437622070313</v>
      </c>
      <c r="J78" s="225">
        <f>'Salida Stata'!AJ48</f>
        <v>367.1959228515625</v>
      </c>
      <c r="K78" s="225">
        <f>'Salida Stata'!AP48</f>
        <v>367.42068481445313</v>
      </c>
      <c r="L78" s="225">
        <f>'Salida Stata'!AV48</f>
        <v>365.66421508789063</v>
      </c>
      <c r="M78" s="225">
        <f>'Salida Stata'!BB48</f>
        <v>365.24603271484375</v>
      </c>
      <c r="N78" s="225">
        <f>'Salida Stata'!BH48</f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4.068586643241523E-2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0.38302368304359224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369.62295532226563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5">
      <c r="D79" s="37">
        <f>+NOA!A52</f>
        <v>44136</v>
      </c>
      <c r="E79" s="225">
        <f>'Salida Stata'!F49</f>
        <v>380.41265869140625</v>
      </c>
      <c r="F79" s="225">
        <f>'Salida Stata'!L49</f>
        <v>379.58755493164063</v>
      </c>
      <c r="G79" s="225">
        <f>'Salida Stata'!R49</f>
        <v>378.78472900390625</v>
      </c>
      <c r="H79" s="225">
        <f>'Salida Stata'!X49</f>
        <v>379.614990234375</v>
      </c>
      <c r="I79" s="225">
        <f>'Salida Stata'!AD49</f>
        <v>379.20361328125</v>
      </c>
      <c r="J79" s="225">
        <f>'Salida Stata'!AJ49</f>
        <v>378.59457397460938</v>
      </c>
      <c r="K79" s="225">
        <f>'Salida Stata'!AP49</f>
        <v>379.14419555664063</v>
      </c>
      <c r="L79" s="225">
        <f>'Salida Stata'!AV49</f>
        <v>377.3768310546875</v>
      </c>
      <c r="M79" s="225">
        <f>'Salida Stata'!BB49</f>
        <v>377.08441162109375</v>
      </c>
      <c r="N79" s="225">
        <f>'Salida Stata'!BH49</f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3.1050664537877193E-2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0.37299280991363482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5">
      <c r="D80" s="37">
        <f>+NOA!A53</f>
        <v>44166</v>
      </c>
      <c r="E80" s="225">
        <f>'Salida Stata'!F50</f>
        <v>398.2567138671875</v>
      </c>
      <c r="F80" s="225">
        <f>'Salida Stata'!L50</f>
        <v>396.97048950195313</v>
      </c>
      <c r="G80" s="225">
        <f>'Salida Stata'!R50</f>
        <v>395.69747924804688</v>
      </c>
      <c r="H80" s="225">
        <f>'Salida Stata'!X50</f>
        <v>396.417724609375</v>
      </c>
      <c r="I80" s="225">
        <f>'Salida Stata'!AD50</f>
        <v>395.728271484375</v>
      </c>
      <c r="J80" s="225">
        <f>'Salida Stata'!AJ50</f>
        <v>394.6298828125</v>
      </c>
      <c r="K80" s="225">
        <f>'Salida Stata'!AP50</f>
        <v>394.71109008789063</v>
      </c>
      <c r="L80" s="225">
        <f>'Salida Stata'!AV50</f>
        <v>392.55169677734375</v>
      </c>
      <c r="M80" s="225">
        <f>'Salida Stata'!BB50</f>
        <v>391.89727783203125</v>
      </c>
      <c r="N80" s="225">
        <f>'Salida Stata'!BH50</f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4.3102837348282463E-2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0.3812184913083454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5">
      <c r="D81" s="37">
        <f>+NOA!A54</f>
        <v>44197</v>
      </c>
      <c r="E81" s="225">
        <f>'Salida Stata'!F51</f>
        <v>420.33148193359375</v>
      </c>
      <c r="F81" s="225">
        <f>'Salida Stata'!L51</f>
        <v>419.32281494140625</v>
      </c>
      <c r="G81" s="225">
        <f>'Salida Stata'!R51</f>
        <v>418.18783569335938</v>
      </c>
      <c r="H81" s="225">
        <f>'Salida Stata'!X51</f>
        <v>419.25515747070313</v>
      </c>
      <c r="I81" s="225">
        <f>'Salida Stata'!AD51</f>
        <v>418.260498046875</v>
      </c>
      <c r="J81" s="225">
        <f>'Salida Stata'!AJ51</f>
        <v>417.08761596679688</v>
      </c>
      <c r="K81" s="225">
        <f>'Salida Stata'!AP51</f>
        <v>416.7869873046875</v>
      </c>
      <c r="L81" s="225">
        <f>'Salida Stata'!AV51</f>
        <v>415.04742431640625</v>
      </c>
      <c r="M81" s="225">
        <f>'Salida Stata'!BB51</f>
        <v>414.3402099609375</v>
      </c>
      <c r="N81" s="225">
        <f>'Salida Stata'!BH51</f>
        <v>412.74612426757813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5.5123809098887699E-2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0.42273074536868505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412.74612426757813</v>
      </c>
      <c r="AV81" s="52">
        <f t="shared" si="12"/>
        <v>7.5853576660156463E-2</v>
      </c>
    </row>
    <row r="82" spans="4:49" x14ac:dyDescent="0.25">
      <c r="D82" s="37">
        <f>+NOA!A55</f>
        <v>44228</v>
      </c>
      <c r="E82" s="225">
        <f>'Salida Stata'!F52</f>
        <v>434.54641723632813</v>
      </c>
      <c r="F82" s="225">
        <f>'Salida Stata'!L52</f>
        <v>433.36917114257813</v>
      </c>
      <c r="G82" s="225">
        <f>'Salida Stata'!R52</f>
        <v>432.12503051757813</v>
      </c>
      <c r="H82" s="225">
        <f>'Salida Stata'!X52</f>
        <v>433.22283935546875</v>
      </c>
      <c r="I82" s="225">
        <f>'Salida Stata'!AD52</f>
        <v>432.0411376953125</v>
      </c>
      <c r="J82" s="225">
        <f>'Salida Stata'!AJ52</f>
        <v>430.68997192382813</v>
      </c>
      <c r="K82" s="225">
        <f>'Salida Stata'!AP52</f>
        <v>430.373779296875</v>
      </c>
      <c r="L82" s="225">
        <f>'Salida Stata'!AV52</f>
        <v>428.59286499023438</v>
      </c>
      <c r="M82" s="225">
        <f>'Salida Stata'!BB52</f>
        <v>428.083251953125</v>
      </c>
      <c r="N82" s="225">
        <f>'Salida Stata'!BH52</f>
        <v>426.36526489257813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3.2923617102607272E-2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0.44317588645482875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434.54641723632813</v>
      </c>
      <c r="AU82" s="19">
        <f t="shared" si="9"/>
        <v>426.36526489257813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5">
      <c r="D83" s="37">
        <f>+NOA!A56</f>
        <v>44256</v>
      </c>
      <c r="E83" s="225">
        <f>'Salida Stata'!F53</f>
        <v>451.62728881835938</v>
      </c>
      <c r="F83" s="225">
        <f>'Salida Stata'!L53</f>
        <v>450.61495971679688</v>
      </c>
      <c r="G83" s="225">
        <f>'Salida Stata'!R53</f>
        <v>449.42776489257813</v>
      </c>
      <c r="H83" s="225">
        <f>'Salida Stata'!X53</f>
        <v>450.93057250976563</v>
      </c>
      <c r="I83" s="225">
        <f>'Salida Stata'!AD53</f>
        <v>450.3267822265625</v>
      </c>
      <c r="J83" s="225">
        <f>'Salida Stata'!AJ53</f>
        <v>448.9473876953125</v>
      </c>
      <c r="K83" s="225">
        <f>'Salida Stata'!AP53</f>
        <v>448.73770141601563</v>
      </c>
      <c r="L83" s="225">
        <f>'Salida Stata'!AV53</f>
        <v>447.30120849609375</v>
      </c>
      <c r="M83" s="225">
        <f>'Salida Stata'!BB53</f>
        <v>446.2559814453125</v>
      </c>
      <c r="N83" s="225">
        <f>'Salida Stata'!BH53</f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4.1850519470913339E-2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0.44870088957658449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40" si="24">+($AT83/$AT$82)-($AU83/$AU$82)</f>
        <v>-3.2702790422691752E-3</v>
      </c>
    </row>
    <row r="84" spans="4:49" x14ac:dyDescent="0.25">
      <c r="D84" s="37">
        <f>+NOA!A57</f>
        <v>44287</v>
      </c>
      <c r="E84" s="225">
        <f>'Salida Stata'!F54</f>
        <v>469.81112670898438</v>
      </c>
      <c r="F84" s="225">
        <f>'Salida Stata'!L54</f>
        <v>468.91854858398438</v>
      </c>
      <c r="G84" s="225">
        <f>'Salida Stata'!R54</f>
        <v>467.5794677734375</v>
      </c>
      <c r="H84" s="225">
        <f>'Salida Stata'!X54</f>
        <v>469.20901489257813</v>
      </c>
      <c r="I84" s="225">
        <f>'Salida Stata'!AD54</f>
        <v>468.48211669921875</v>
      </c>
      <c r="J84" s="225">
        <f>'Salida Stata'!AJ54</f>
        <v>466.98681640625</v>
      </c>
      <c r="K84" s="225">
        <f>'Salida Stata'!AP54</f>
        <v>466.63363647460938</v>
      </c>
      <c r="L84" s="225">
        <f>'Salida Stata'!AV54</f>
        <v>465.39031982421875</v>
      </c>
      <c r="M84" s="225">
        <f>'Salida Stata'!BB54</f>
        <v>464.31854248046875</v>
      </c>
      <c r="N84" s="225">
        <f>'Salida Stata'!BH54</f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3.9937666118565973E-2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0.46850155141941796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5">
      <c r="D85" s="37">
        <f>+NOA!A58</f>
        <v>44317</v>
      </c>
      <c r="E85" s="225">
        <f>'Salida Stata'!F55</f>
        <v>484.94854736328125</v>
      </c>
      <c r="F85" s="225">
        <f>'Salida Stata'!L55</f>
        <v>484.22332763671875</v>
      </c>
      <c r="G85" s="225">
        <f>'Salida Stata'!R55</f>
        <v>482.9522705078125</v>
      </c>
      <c r="H85" s="225">
        <f>'Salida Stata'!X55</f>
        <v>484.94570922851563</v>
      </c>
      <c r="I85" s="225">
        <f>'Salida Stata'!AD55</f>
        <v>484.20556640625</v>
      </c>
      <c r="J85" s="225">
        <f>'Salida Stata'!AJ55</f>
        <v>482.51235961914063</v>
      </c>
      <c r="K85" s="225">
        <f>'Salida Stata'!AP55</f>
        <v>482.05313110351563</v>
      </c>
      <c r="L85" s="225">
        <f>'Salida Stata'!AV55</f>
        <v>481.1263427734375</v>
      </c>
      <c r="M85" s="225">
        <f>'Salida Stata'!BB55</f>
        <v>480.09658813476563</v>
      </c>
      <c r="N85" s="225">
        <f>'Salida Stata'!BH55</f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3.2453268469876617E-2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0.49119066555660473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5">
      <c r="D86" s="37">
        <f>+NOA!A59</f>
        <v>44348</v>
      </c>
      <c r="E86" s="225">
        <f>'Salida Stata'!F56</f>
        <v>501.00390625</v>
      </c>
      <c r="F86" s="225">
        <f>'Salida Stata'!L56</f>
        <v>500.29840087890625</v>
      </c>
      <c r="G86" s="225">
        <f>'Salida Stata'!R56</f>
        <v>499.05270385742188</v>
      </c>
      <c r="H86" s="225">
        <f>'Salida Stata'!X56</f>
        <v>501.13568115234375</v>
      </c>
      <c r="I86" s="225">
        <f>'Salida Stata'!AD56</f>
        <v>500.25625610351563</v>
      </c>
      <c r="J86" s="225">
        <f>'Salida Stata'!AJ56</f>
        <v>498.583740234375</v>
      </c>
      <c r="K86" s="225">
        <f>'Salida Stata'!AP56</f>
        <v>497.92922973632813</v>
      </c>
      <c r="L86" s="225">
        <f>'Salida Stata'!AV56</f>
        <v>497.09912109375</v>
      </c>
      <c r="M86" s="225">
        <f>'Salida Stata'!BB56</f>
        <v>496.01708984375</v>
      </c>
      <c r="N86" s="225">
        <f>'Salida Stata'!BH56</f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3.2863347983856483E-2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0.50689039858314966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5">
      <c r="D87" s="37">
        <f>+NOA!A60</f>
        <v>44378</v>
      </c>
      <c r="E87" s="225">
        <f>'Salida Stata'!F57</f>
        <v>514.6533203125</v>
      </c>
      <c r="F87" s="225">
        <f>'Salida Stata'!L57</f>
        <v>513.92657470703125</v>
      </c>
      <c r="G87" s="225">
        <f>'Salida Stata'!R57</f>
        <v>512.85882568359375</v>
      </c>
      <c r="H87" s="225">
        <f>'Salida Stata'!X57</f>
        <v>515.03668212890625</v>
      </c>
      <c r="I87" s="225">
        <f>'Salida Stata'!AD57</f>
        <v>514.249267578125</v>
      </c>
      <c r="J87" s="225">
        <f>'Salida Stata'!AJ57</f>
        <v>512.48773193359375</v>
      </c>
      <c r="K87" s="225">
        <f>'Salida Stata'!AP57</f>
        <v>511.69525146484375</v>
      </c>
      <c r="L87" s="225">
        <f>'Salida Stata'!AV57</f>
        <v>510.98202514648438</v>
      </c>
      <c r="M87" s="225">
        <f>'Salida Stata'!BB57</f>
        <v>509.791259765625</v>
      </c>
      <c r="N87" s="225">
        <f>'Salida Stata'!BH57</f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2.7529381732412039E-2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0.51959551655033898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5">
      <c r="D88" s="37">
        <f>+NOA!A61</f>
        <v>44409</v>
      </c>
      <c r="E88" s="225">
        <f>'Salida Stata'!F58</f>
        <v>525.85186767578125</v>
      </c>
      <c r="F88" s="225">
        <f>'Salida Stata'!L58</f>
        <v>525.21759033203125</v>
      </c>
      <c r="G88" s="225">
        <f>'Salida Stata'!R58</f>
        <v>524.3690185546875</v>
      </c>
      <c r="H88" s="225">
        <f>'Salida Stata'!X58</f>
        <v>526.63226318359375</v>
      </c>
      <c r="I88" s="225">
        <f>'Salida Stata'!AD58</f>
        <v>526.35467529296875</v>
      </c>
      <c r="J88" s="225">
        <f>'Salida Stata'!AJ58</f>
        <v>524.72076416015625</v>
      </c>
      <c r="K88" s="225">
        <f>'Salida Stata'!AP58</f>
        <v>524.337646484375</v>
      </c>
      <c r="L88" s="225">
        <f>'Salida Stata'!AV58</f>
        <v>523.5791015625</v>
      </c>
      <c r="M88" s="225">
        <f>'Salida Stata'!BB58</f>
        <v>522.28607177734375</v>
      </c>
      <c r="N88" s="225">
        <f>'Salida Stata'!BH58</f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2.3828622011282885E-2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0.51705331610805483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5">
      <c r="D89" s="37">
        <f>+NOA!A62</f>
        <v>44440</v>
      </c>
      <c r="E89" s="225">
        <f>'Salida Stata'!F59</f>
        <v>542.4942626953125</v>
      </c>
      <c r="F89" s="225">
        <f>'Salida Stata'!L59</f>
        <v>541.8409423828125</v>
      </c>
      <c r="G89" s="225">
        <f>'Salida Stata'!R59</f>
        <v>540.93621826171875</v>
      </c>
      <c r="H89" s="225">
        <f>'Salida Stata'!X59</f>
        <v>542.90667724609375</v>
      </c>
      <c r="I89" s="225">
        <f>'Salida Stata'!AD59</f>
        <v>542.89508056640625</v>
      </c>
      <c r="J89" s="225">
        <f>'Salida Stata'!AJ59</f>
        <v>541.48175048828125</v>
      </c>
      <c r="K89" s="225">
        <f>'Salida Stata'!AP59</f>
        <v>541.19622802734375</v>
      </c>
      <c r="L89" s="225">
        <f>'Salida Stata'!AV59</f>
        <v>540.26934814453125</v>
      </c>
      <c r="M89" s="225">
        <f>'Salida Stata'!BB59</f>
        <v>538.72601318359375</v>
      </c>
      <c r="N89" s="225">
        <f>'Salida Stata'!BH59</f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3.2608142352426484E-2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0.53102214323045671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5">
      <c r="D90" s="37">
        <f>+NOA!A63</f>
        <v>44470</v>
      </c>
      <c r="E90" s="225">
        <f>'Salida Stata'!F60</f>
        <v>560.29736328125</v>
      </c>
      <c r="F90" s="225">
        <f>'Salida Stata'!L60</f>
        <v>559.38775634765625</v>
      </c>
      <c r="G90" s="225">
        <f>'Salida Stata'!R60</f>
        <v>558.2420654296875</v>
      </c>
      <c r="H90" s="225">
        <f>'Salida Stata'!X60</f>
        <v>560.01239013671875</v>
      </c>
      <c r="I90" s="225">
        <f>'Salida Stata'!AD60</f>
        <v>560.02667236328125</v>
      </c>
      <c r="J90" s="225">
        <f>'Salida Stata'!AJ60</f>
        <v>558.45233154296875</v>
      </c>
      <c r="K90" s="225">
        <f>'Salida Stata'!AP60</f>
        <v>558.0821533203125</v>
      </c>
      <c r="L90" s="225">
        <f>'Salida Stata'!AV60</f>
        <v>556.7518310546875</v>
      </c>
      <c r="M90" s="225">
        <f>'Salida Stata'!BB60</f>
        <v>554.935302734375</v>
      </c>
      <c r="N90" s="225">
        <f>'Salida Stata'!BH60</f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3.199318305058485E-2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0.51823375898219415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5">
      <c r="D91" s="37">
        <f>+NOA!A64</f>
        <v>44501</v>
      </c>
      <c r="E91" s="225">
        <f>'Salida Stata'!F61</f>
        <v>575.07110595703125</v>
      </c>
      <c r="F91" s="225">
        <f>'Salida Stata'!L61</f>
        <v>574.22308349609375</v>
      </c>
      <c r="G91" s="225">
        <f>'Salida Stata'!R61</f>
        <v>572.995849609375</v>
      </c>
      <c r="H91" s="225">
        <f>'Salida Stata'!X61</f>
        <v>574.75732421875</v>
      </c>
      <c r="I91" s="225">
        <f>'Salida Stata'!AD61</f>
        <v>574.72479248046875</v>
      </c>
      <c r="J91" s="225">
        <f>'Salida Stata'!AJ61</f>
        <v>573.2655029296875</v>
      </c>
      <c r="K91" s="225">
        <f>'Salida Stata'!AP61</f>
        <v>572.899169921875</v>
      </c>
      <c r="L91" s="225">
        <f>'Salida Stata'!AV61</f>
        <v>571.55010986328125</v>
      </c>
      <c r="M91" s="225">
        <f>'Salida Stata'!BB61</f>
        <v>569.6138916015625</v>
      </c>
      <c r="N91" s="225">
        <f>'Salida Stata'!BH61</f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2.655175559512668E-2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0.51160906470634915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5">
      <c r="D92" s="37">
        <f>+NOA!A65</f>
        <v>44531</v>
      </c>
      <c r="E92" s="225">
        <f>'Salida Stata'!F62</f>
        <v>599.20440673828125</v>
      </c>
      <c r="F92" s="225">
        <f>'Salida Stata'!L62</f>
        <v>598.203125</v>
      </c>
      <c r="G92" s="225">
        <f>'Salida Stata'!R62</f>
        <v>596.79937744140625</v>
      </c>
      <c r="H92" s="225">
        <f>'Salida Stata'!X62</f>
        <v>598.16864013671875</v>
      </c>
      <c r="I92" s="225">
        <f>'Salida Stata'!AD62</f>
        <v>597.61541748046875</v>
      </c>
      <c r="J92" s="225">
        <f>'Salida Stata'!AJ62</f>
        <v>596.10516357421875</v>
      </c>
      <c r="K92" s="225">
        <f>'Salida Stata'!AP62</f>
        <v>595.088134765625</v>
      </c>
      <c r="L92" s="225">
        <f>'Salida Stata'!AV62</f>
        <v>594.02374267578125</v>
      </c>
      <c r="M92" s="225">
        <f>'Salida Stata'!BB62</f>
        <v>591.92413330078125</v>
      </c>
      <c r="N92" s="225">
        <f>'Salida Stata'!BH62</f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4.0413704164750985E-2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0.50771211614971157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5">
      <c r="D93" s="37">
        <f>+NOA!A66</f>
        <v>44562</v>
      </c>
      <c r="E93" s="225">
        <f>'Salida Stata'!F63</f>
        <v>624.49822998046875</v>
      </c>
      <c r="F93" s="225">
        <f>'Salida Stata'!L63</f>
        <v>623.0709228515625</v>
      </c>
      <c r="G93" s="225">
        <f>'Salida Stata'!R63</f>
        <v>621.30401611328125</v>
      </c>
      <c r="H93" s="225">
        <f>'Salida Stata'!X63</f>
        <v>622.50042724609375</v>
      </c>
      <c r="I93" s="225">
        <f>'Salida Stata'!AD63</f>
        <v>621.45367431640625</v>
      </c>
      <c r="J93" s="225">
        <f>'Salida Stata'!AJ63</f>
        <v>619.79998779296875</v>
      </c>
      <c r="K93" s="225">
        <f>'Salida Stata'!AP63</f>
        <v>618.4833984375</v>
      </c>
      <c r="L93" s="225">
        <f>'Salida Stata'!AV63</f>
        <v>616.94476318359375</v>
      </c>
      <c r="M93" s="225">
        <f>'Salida Stata'!BB63</f>
        <v>614.57281494140625</v>
      </c>
      <c r="N93" s="225">
        <f>'Salida Stata'!BH63</f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4.036788721264073E-2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0.48662674017676943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5">
      <c r="D94" s="37">
        <f>+NOA!A67</f>
        <v>44593</v>
      </c>
      <c r="E94" s="225">
        <f>'Salida Stata'!F64</f>
        <v>656.09820556640625</v>
      </c>
      <c r="F94" s="225">
        <f>'Salida Stata'!L64</f>
        <v>654.2259521484375</v>
      </c>
      <c r="G94" s="225">
        <f>'Salida Stata'!R64</f>
        <v>652.09954833984375</v>
      </c>
      <c r="H94" s="225">
        <f>'Salida Stata'!X64</f>
        <v>653.49505615234375</v>
      </c>
      <c r="I94" s="225">
        <f>'Salida Stata'!AD64</f>
        <v>652.0242919921875</v>
      </c>
      <c r="J94" s="225">
        <f>'Salida Stata'!AJ64</f>
        <v>649.76959228515625</v>
      </c>
      <c r="K94" s="225">
        <f>'Salida Stata'!AP64</f>
        <v>648.0030517578125</v>
      </c>
      <c r="L94" s="225">
        <f>'Salida Stata'!AV64</f>
        <v>646.365966796875</v>
      </c>
      <c r="M94" s="225">
        <f>'Salida Stata'!BB64</f>
        <v>643.77685546875</v>
      </c>
      <c r="N94" s="225">
        <f>'Salida Stata'!BH64</f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4.8523634995495613E-2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0.50907893641162416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5">
      <c r="D95" s="37">
        <f>+NOA!A68</f>
        <v>44621</v>
      </c>
      <c r="E95" s="225">
        <f>'Salida Stata'!F65</f>
        <v>702.439697265625</v>
      </c>
      <c r="F95" s="225">
        <f>'Salida Stata'!L65</f>
        <v>699.70391845703125</v>
      </c>
      <c r="G95" s="225">
        <f>'Salida Stata'!R65</f>
        <v>696.54180908203125</v>
      </c>
      <c r="H95" s="225">
        <f>'Salida Stata'!X65</f>
        <v>698.0238037109375</v>
      </c>
      <c r="I95" s="225">
        <f>'Salida Stata'!AD65</f>
        <v>696.1341552734375</v>
      </c>
      <c r="J95" s="225">
        <f>'Salida Stata'!AJ65</f>
        <v>693.23553466796875</v>
      </c>
      <c r="K95" s="225">
        <f>'Salida Stata'!AP65</f>
        <v>690.75579833984375</v>
      </c>
      <c r="L95" s="225">
        <f>'Salida Stata'!AV65</f>
        <v>688.413818359375</v>
      </c>
      <c r="M95" s="225">
        <f>'Salida Stata'!BB65</f>
        <v>684.62890625</v>
      </c>
      <c r="N95" s="225">
        <f>'Salida Stata'!BH65</f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6.7668803239308239E-2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0.5464756910141646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5">
      <c r="D96" s="37">
        <f>+NOA!A69</f>
        <v>44652</v>
      </c>
      <c r="E96" s="225">
        <f>'Salida Stata'!F66</f>
        <v>747.59759521484375</v>
      </c>
      <c r="F96" s="225">
        <f>'Salida Stata'!L66</f>
        <v>744.54718017578125</v>
      </c>
      <c r="G96" s="225">
        <f>'Salida Stata'!R66</f>
        <v>740.54656982421875</v>
      </c>
      <c r="H96" s="225">
        <f>'Salida Stata'!X66</f>
        <v>741.665283203125</v>
      </c>
      <c r="I96" s="225">
        <f>'Salida Stata'!AD66</f>
        <v>739.5865478515625</v>
      </c>
      <c r="J96" s="225">
        <f>'Salida Stata'!AJ66</f>
        <v>736.71136474609375</v>
      </c>
      <c r="K96" s="225">
        <f>'Salida Stata'!AP66</f>
        <v>734.1402587890625</v>
      </c>
      <c r="L96" s="225">
        <f>'Salida Stata'!AV66</f>
        <v>731.0247802734375</v>
      </c>
      <c r="M96" s="225">
        <f>'Salida Stata'!BB66</f>
        <v>726.44012451171875</v>
      </c>
      <c r="N96" s="225">
        <f>'Salida Stata'!BH66</f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6.3651077181514859E-2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0.58173954860358235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5">
      <c r="D97" s="37">
        <f>+NOA!A70</f>
        <v>44682</v>
      </c>
      <c r="E97" s="225">
        <f>'Salida Stata'!F67</f>
        <v>788.3514404296875</v>
      </c>
      <c r="F97" s="225">
        <f>'Salida Stata'!L67</f>
        <v>785.5589599609375</v>
      </c>
      <c r="G97" s="225">
        <f>'Salida Stata'!R67</f>
        <v>781.9288330078125</v>
      </c>
      <c r="H97" s="225">
        <f>'Salida Stata'!X67</f>
        <v>783.11346435546875</v>
      </c>
      <c r="I97" s="225">
        <f>'Salida Stata'!AD67</f>
        <v>780.99371337890625</v>
      </c>
      <c r="J97" s="225">
        <f>'Salida Stata'!AJ67</f>
        <v>778.1444091796875</v>
      </c>
      <c r="K97" s="225">
        <f>'Salida Stata'!AP67</f>
        <v>775.51593017578125</v>
      </c>
      <c r="L97" s="225">
        <f>'Salida Stata'!AV67</f>
        <v>772.8865966796875</v>
      </c>
      <c r="M97" s="225">
        <f>'Salida Stata'!BB67</f>
        <v>768.681640625</v>
      </c>
      <c r="N97" s="225">
        <f>'Salida Stata'!BH67</f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5.5505178191320059E-2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0.61705554632547877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5">
      <c r="D98" s="37">
        <f>+NOA!A71</f>
        <v>44713</v>
      </c>
      <c r="E98" s="225">
        <f>'Salida Stata'!F68</f>
        <v>828.365234375</v>
      </c>
      <c r="F98" s="225">
        <f>'Salida Stata'!L68</f>
        <v>825.92047119140625</v>
      </c>
      <c r="G98" s="225">
        <f>'Salida Stata'!R68</f>
        <v>822.77349853515625</v>
      </c>
      <c r="H98" s="225">
        <f>'Salida Stata'!X68</f>
        <v>824.1676025390625</v>
      </c>
      <c r="I98" s="225">
        <f>'Salida Stata'!AD68</f>
        <v>822.01544189453125</v>
      </c>
      <c r="J98" s="225">
        <f>'Salida Stata'!AJ68</f>
        <v>819.639892578125</v>
      </c>
      <c r="K98" s="225">
        <f>'Salida Stata'!AP68</f>
        <v>816.92559814453125</v>
      </c>
      <c r="L98" s="225">
        <f>'Salida Stata'!AV68</f>
        <v>815.06842041015625</v>
      </c>
      <c r="M98" s="225">
        <f>'Salida Stata'!BB68</f>
        <v>810.951416015625</v>
      </c>
      <c r="N98" s="225">
        <f>'Salida Stata'!BH68</f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5.2392063753733176E-2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0.64762979238613605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40" si="29">+($AT98/$AT$32)-($AU98/$AU$32)</f>
        <v>0.20490539550781151</v>
      </c>
      <c r="AW98" s="52">
        <f t="shared" si="24"/>
        <v>1.1480786126281561E-2</v>
      </c>
    </row>
    <row r="99" spans="4:49" x14ac:dyDescent="0.25">
      <c r="D99" s="37">
        <f>+NOA!A72</f>
        <v>44743</v>
      </c>
      <c r="E99" s="225">
        <f>'Salida Stata'!F69</f>
        <v>882.6729736328125</v>
      </c>
      <c r="F99" s="225">
        <f>'Salida Stata'!L69</f>
        <v>880.19757080078125</v>
      </c>
      <c r="G99" s="225">
        <f>'Salida Stata'!R69</f>
        <v>876.8426513671875</v>
      </c>
      <c r="H99" s="225">
        <f>'Salida Stata'!X69</f>
        <v>877.80218505859375</v>
      </c>
      <c r="I99" s="225">
        <f>'Salida Stata'!AD69</f>
        <v>876.07879638671875</v>
      </c>
      <c r="J99" s="225">
        <f>'Salida Stata'!AJ69</f>
        <v>874.11773681640625</v>
      </c>
      <c r="K99" s="225">
        <f>'Salida Stata'!AP69</f>
        <v>872.4075927734375</v>
      </c>
      <c r="L99" s="225">
        <f>'Salida Stata'!AV69</f>
        <v>869.79486083984375</v>
      </c>
      <c r="M99" s="225">
        <f>'Salida Stata'!BB69</f>
        <v>865.793212890625</v>
      </c>
      <c r="N99" s="225">
        <f>'Salida Stata'!BH69</f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6.7388390429747425E-2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0.7115431863895112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5">
      <c r="D100" s="37">
        <f>+NOA!A73</f>
        <v>44774</v>
      </c>
      <c r="E100" s="225">
        <f>'Salida Stata'!F70</f>
        <v>949.975341796875</v>
      </c>
      <c r="F100" s="225">
        <f>'Salida Stata'!L70</f>
        <v>947.243408203125</v>
      </c>
      <c r="G100" s="225">
        <f>'Salida Stata'!R70</f>
        <v>943.0029296875</v>
      </c>
      <c r="H100" s="225">
        <f>'Salida Stata'!X70</f>
        <v>943.16278076171875</v>
      </c>
      <c r="I100" s="225">
        <f>'Salida Stata'!AD70</f>
        <v>941.1292724609375</v>
      </c>
      <c r="J100" s="225">
        <f>'Salida Stata'!AJ70</f>
        <v>939.5509033203125</v>
      </c>
      <c r="K100" s="225">
        <f>'Salida Stata'!AP70</f>
        <v>938.067138671875</v>
      </c>
      <c r="L100" s="225">
        <f>'Salida Stata'!AV70</f>
        <v>934.6568603515625</v>
      </c>
      <c r="M100" s="225">
        <f>'Salida Stata'!BB70</f>
        <v>930.3304443359375</v>
      </c>
      <c r="N100" s="225">
        <f>'Salida Stata'!BH70</f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7.6103321296795645E-2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0.79893125452821767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5">
      <c r="D101" s="37">
        <f>+NOA!A74</f>
        <v>44805</v>
      </c>
      <c r="E101" s="225">
        <f>'Salida Stata'!F71</f>
        <v>1007.1699829101563</v>
      </c>
      <c r="F101" s="225">
        <f>'Salida Stata'!L71</f>
        <v>1004.7748413085938</v>
      </c>
      <c r="G101" s="225">
        <f>'Salida Stata'!R71</f>
        <v>999.8740234375</v>
      </c>
      <c r="H101" s="225">
        <f>'Salida Stata'!X71</f>
        <v>999.5101318359375</v>
      </c>
      <c r="I101" s="225">
        <f>'Salida Stata'!AD71</f>
        <v>997.77496337890625</v>
      </c>
      <c r="J101" s="225">
        <f>'Salida Stata'!AJ71</f>
        <v>996.63446044921875</v>
      </c>
      <c r="K101" s="225">
        <f>'Salida Stata'!AP71</f>
        <v>994.955078125</v>
      </c>
      <c r="L101" s="225">
        <f>'Salida Stata'!AV71</f>
        <v>991.48388671875</v>
      </c>
      <c r="M101" s="225">
        <f>'Salida Stata'!BB71</f>
        <v>986.234619140625</v>
      </c>
      <c r="N101" s="225">
        <f>'Salida Stata'!BH71</f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6.1417483490655789E-2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0.84912069432660964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1007.1699829101563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5">
      <c r="D102" s="37">
        <f>+NOA!A75</f>
        <v>44835</v>
      </c>
      <c r="E102" s="225">
        <f>'Salida Stata'!F72</f>
        <v>1069.6439208984375</v>
      </c>
      <c r="F102" s="225">
        <f>'Salida Stata'!L72</f>
        <v>1067.5718994140625</v>
      </c>
      <c r="G102" s="225">
        <f>'Salida Stata'!R72</f>
        <v>1062.6177978515625</v>
      </c>
      <c r="H102" s="225">
        <f>'Salida Stata'!X72</f>
        <v>1062.114501953125</v>
      </c>
      <c r="I102" s="225">
        <f>'Salida Stata'!AD72</f>
        <v>1060.284912109375</v>
      </c>
      <c r="J102" s="225">
        <f>'Salida Stata'!AJ72</f>
        <v>1059.556884765625</v>
      </c>
      <c r="K102" s="225">
        <f>'Salida Stata'!AP72</f>
        <v>1057.8094482421875</v>
      </c>
      <c r="L102" s="225">
        <f>'Salida Stata'!AV72</f>
        <v>1054.2686767578125</v>
      </c>
      <c r="M102" s="225">
        <f>'Salida Stata'!BB72</f>
        <v>1048.5999755859375</v>
      </c>
      <c r="N102" s="225">
        <f>'Salida Stata'!BH72</f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6.2821457868655228E-2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0.90435865701156981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5">
      <c r="D103" s="37">
        <f>+NOA!A76</f>
        <v>44866</v>
      </c>
      <c r="E103" s="225">
        <f>'Salida Stata'!F73</f>
        <v>1117.2049560546875</v>
      </c>
      <c r="F103" s="225">
        <f>'Salida Stata'!L73</f>
        <v>1115.558349609375</v>
      </c>
      <c r="G103" s="225">
        <f>'Salida Stata'!R73</f>
        <v>1110.8443603515625</v>
      </c>
      <c r="H103" s="225">
        <f>'Salida Stata'!X73</f>
        <v>1110.4442138671875</v>
      </c>
      <c r="I103" s="225">
        <f>'Salida Stata'!AD73</f>
        <v>1108.722412109375</v>
      </c>
      <c r="J103" s="225">
        <f>'Salida Stata'!AJ73</f>
        <v>1108.28369140625</v>
      </c>
      <c r="K103" s="225">
        <f>'Salida Stata'!AP73</f>
        <v>1106.4970703125</v>
      </c>
      <c r="L103" s="225">
        <f>'Salida Stata'!AV73</f>
        <v>1103.336669921875</v>
      </c>
      <c r="M103" s="225">
        <f>'Salida Stata'!BB73</f>
        <v>1097.7376708984375</v>
      </c>
      <c r="N103" s="225">
        <f>'Salida Stata'!BH73</f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4.5620185345912168E-2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0.93973254739128387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5">
      <c r="D104" s="37">
        <f>+NOA!A77</f>
        <v>44896</v>
      </c>
      <c r="E104" s="225">
        <f>'Salida Stata'!F74</f>
        <v>1166.2352294921875</v>
      </c>
      <c r="F104" s="225">
        <f>'Salida Stata'!L74</f>
        <v>1165.53662109375</v>
      </c>
      <c r="G104" s="225">
        <f>'Salida Stata'!R74</f>
        <v>1161.94775390625</v>
      </c>
      <c r="H104" s="225">
        <f>'Salida Stata'!X74</f>
        <v>1161.9083251953125</v>
      </c>
      <c r="I104" s="225">
        <f>'Salida Stata'!AD74</f>
        <v>1160.7662353515625</v>
      </c>
      <c r="J104" s="225">
        <f>'Salida Stata'!AJ74</f>
        <v>1160.7410888671875</v>
      </c>
      <c r="K104" s="225">
        <f>'Salida Stata'!AP74</f>
        <v>1159.5350341796875</v>
      </c>
      <c r="L104" s="225">
        <f>'Salida Stata'!AV74</f>
        <v>1157.5577392578125</v>
      </c>
      <c r="M104" s="225">
        <f>'Salida Stata'!BB74</f>
        <v>1152.959228515625</v>
      </c>
      <c r="N104" s="225">
        <f>'Salida Stata'!BH74</f>
        <v>1154.6761474609375</v>
      </c>
      <c r="O104" s="19" cm="1">
        <f t="array" ref="O104">+SUMPRODUCT($E$30:$N$30/100,$E104:$N104)/$D$14*100</f>
        <v>1184.3721671332451</v>
      </c>
      <c r="Q104" s="24">
        <f t="shared" si="25"/>
        <v>4.3886552034862136E-2</v>
      </c>
      <c r="R104" s="24">
        <f t="shared" si="25"/>
        <v>4.4801127168180299E-2</v>
      </c>
      <c r="S104" s="24">
        <f t="shared" si="25"/>
        <v>4.6004098664653714E-2</v>
      </c>
      <c r="T104" s="24">
        <f t="shared" si="25"/>
        <v>4.6345517123186353E-2</v>
      </c>
      <c r="U104" s="24">
        <f t="shared" si="25"/>
        <v>4.6940354658451255E-2</v>
      </c>
      <c r="V104" s="24">
        <f t="shared" si="23"/>
        <v>4.7332102662610342E-2</v>
      </c>
      <c r="W104" s="24">
        <f t="shared" si="23"/>
        <v>4.7933216716252502E-2</v>
      </c>
      <c r="X104" s="24">
        <f t="shared" si="23"/>
        <v>4.9142814531648593E-2</v>
      </c>
      <c r="Y104" s="24">
        <f t="shared" si="23"/>
        <v>5.0304876184117608E-2</v>
      </c>
      <c r="Z104" s="24">
        <f t="shared" si="23"/>
        <v>5.1350423725328387E-2</v>
      </c>
      <c r="AA104" s="24">
        <f t="shared" si="23"/>
        <v>4.6994079168066749E-2</v>
      </c>
      <c r="AB104" s="24">
        <f>+NOA!Y77</f>
        <v>4.659288617966828E-2</v>
      </c>
      <c r="AD104" s="24">
        <f t="shared" si="26"/>
        <v>0.94630616260065703</v>
      </c>
      <c r="AE104" s="24">
        <f t="shared" si="26"/>
        <v>0.94839607548648286</v>
      </c>
      <c r="AF104" s="24">
        <f t="shared" si="26"/>
        <v>0.94696542561378605</v>
      </c>
      <c r="AG104" s="24">
        <f t="shared" si="26"/>
        <v>0.94244272807371532</v>
      </c>
      <c r="AH104" s="24">
        <f t="shared" si="26"/>
        <v>0.94232980173992686</v>
      </c>
      <c r="AI104" s="24">
        <f t="shared" si="26"/>
        <v>0.94720857961947202</v>
      </c>
      <c r="AJ104" s="24">
        <f t="shared" si="26"/>
        <v>0.94850975248627578</v>
      </c>
      <c r="AK104" s="24">
        <f t="shared" si="26"/>
        <v>0.94867251272413977</v>
      </c>
      <c r="AL104" s="24">
        <f t="shared" si="26"/>
        <v>0.94781588323880439</v>
      </c>
      <c r="AM104" s="24">
        <f t="shared" si="26"/>
        <v>0.95436135420689139</v>
      </c>
      <c r="AN104" s="24">
        <f t="shared" si="26"/>
        <v>0.94714092475260259</v>
      </c>
      <c r="AO104" s="24">
        <f>+NOA!AV77</f>
        <v>0.951252926662155</v>
      </c>
      <c r="AQ104" s="24">
        <f t="shared" si="28"/>
        <v>-7.4638716904662505E-3</v>
      </c>
      <c r="AR104" s="24">
        <f t="shared" si="15"/>
        <v>-8.0551916062343576E-3</v>
      </c>
      <c r="AS104" s="35">
        <f t="shared" si="30"/>
        <v>44896</v>
      </c>
      <c r="AT104" s="19">
        <f t="shared" si="30"/>
        <v>1166.2352294921875</v>
      </c>
      <c r="AU104" s="19">
        <f t="shared" si="27"/>
        <v>1154.6761474609375</v>
      </c>
      <c r="AV104" s="52">
        <f t="shared" si="29"/>
        <v>0.11559082031249979</v>
      </c>
      <c r="AW104" s="52">
        <f t="shared" si="24"/>
        <v>-2.43863351577982E-2</v>
      </c>
    </row>
    <row r="105" spans="4:49" x14ac:dyDescent="0.25">
      <c r="D105" s="37">
        <f>+NOA!A78</f>
        <v>44927</v>
      </c>
      <c r="E105" s="225">
        <f>'Salida Stata'!F75</f>
        <v>1243.4178466796875</v>
      </c>
      <c r="F105" s="225">
        <f>'Salida Stata'!L75</f>
        <v>1241.671875</v>
      </c>
      <c r="G105" s="225">
        <f>'Salida Stata'!R75</f>
        <v>1237.95947265625</v>
      </c>
      <c r="H105" s="225">
        <f>'Salida Stata'!X75</f>
        <v>1237.1724853515625</v>
      </c>
      <c r="I105" s="225">
        <f>'Salida Stata'!AD75</f>
        <v>1234.45654296875</v>
      </c>
      <c r="J105" s="225">
        <f>'Salida Stata'!AJ75</f>
        <v>1233.9163818359375</v>
      </c>
      <c r="K105" s="225">
        <f>'Salida Stata'!AP75</f>
        <v>1231.2108154296875</v>
      </c>
      <c r="L105" s="225">
        <f>'Salida Stata'!AV75</f>
        <v>1229.208251953125</v>
      </c>
      <c r="M105" s="225">
        <f>'Salida Stata'!BB75</f>
        <v>1224.707763671875</v>
      </c>
      <c r="N105" s="225">
        <f>'Salida Stata'!BH75</f>
        <v>1224.833740234375</v>
      </c>
      <c r="O105" s="19" cm="1">
        <f t="array" ref="O105">+SUMPRODUCT($E$30:$N$30/100,$E105:$N105)/$D$14*100</f>
        <v>1259.9384665362193</v>
      </c>
      <c r="Q105" s="24">
        <f t="shared" si="25"/>
        <v>6.618100297065066E-2</v>
      </c>
      <c r="R105" s="24">
        <f t="shared" si="25"/>
        <v>6.5322060695788275E-2</v>
      </c>
      <c r="S105" s="24">
        <f t="shared" si="25"/>
        <v>6.5417501341573203E-2</v>
      </c>
      <c r="T105" s="24">
        <f t="shared" si="25"/>
        <v>6.4776332628134314E-2</v>
      </c>
      <c r="U105" s="24">
        <f t="shared" si="25"/>
        <v>6.3484192917507398E-2</v>
      </c>
      <c r="V105" s="24">
        <f t="shared" si="23"/>
        <v>6.3041873567312612E-2</v>
      </c>
      <c r="W105" s="24">
        <f t="shared" si="23"/>
        <v>6.1814243759100496E-2</v>
      </c>
      <c r="X105" s="24">
        <f t="shared" si="23"/>
        <v>6.1898003240211885E-2</v>
      </c>
      <c r="Y105" s="24">
        <f t="shared" si="23"/>
        <v>6.2229897971867176E-2</v>
      </c>
      <c r="Z105" s="24">
        <f t="shared" si="23"/>
        <v>6.0759541043356347E-2</v>
      </c>
      <c r="AA105" s="24">
        <f t="shared" si="23"/>
        <v>6.3802832842552615E-2</v>
      </c>
      <c r="AB105" s="24">
        <f>+NOA!Y78</f>
        <v>6.3323931661345423E-2</v>
      </c>
      <c r="AD105" s="24">
        <f t="shared" si="26"/>
        <v>0.99106704708926951</v>
      </c>
      <c r="AE105" s="24">
        <f t="shared" si="26"/>
        <v>0.99282590385911829</v>
      </c>
      <c r="AF105" s="24">
        <f t="shared" si="26"/>
        <v>0.99251805967810625</v>
      </c>
      <c r="AG105" s="24">
        <f t="shared" si="26"/>
        <v>0.98742431523258989</v>
      </c>
      <c r="AH105" s="24">
        <f t="shared" si="26"/>
        <v>0.986401551695131</v>
      </c>
      <c r="AI105" s="24">
        <f t="shared" si="26"/>
        <v>0.99082995504688776</v>
      </c>
      <c r="AJ105" s="24">
        <f t="shared" si="26"/>
        <v>0.99069339377604293</v>
      </c>
      <c r="AK105" s="24">
        <f t="shared" si="26"/>
        <v>0.9924121660585854</v>
      </c>
      <c r="AL105" s="24">
        <f t="shared" si="26"/>
        <v>0.99277894156226121</v>
      </c>
      <c r="AM105" s="24">
        <f t="shared" si="26"/>
        <v>0.998284880681507</v>
      </c>
      <c r="AN105" s="24">
        <f t="shared" si="26"/>
        <v>0.99142383919506072</v>
      </c>
      <c r="AO105" s="24">
        <f>+NOA!AV78</f>
        <v>0.9943079358235114</v>
      </c>
      <c r="AQ105" s="24">
        <f t="shared" si="28"/>
        <v>5.4214619272943132E-3</v>
      </c>
      <c r="AR105" s="24">
        <f t="shared" si="15"/>
        <v>-7.2178335922374881E-3</v>
      </c>
      <c r="AS105" s="35">
        <f t="shared" si="30"/>
        <v>44927</v>
      </c>
      <c r="AT105" s="19">
        <f t="shared" si="30"/>
        <v>1243.4178466796875</v>
      </c>
      <c r="AU105" s="19">
        <f t="shared" si="27"/>
        <v>1224.833740234375</v>
      </c>
      <c r="AV105" s="52">
        <f t="shared" si="29"/>
        <v>0.18584106445312365</v>
      </c>
      <c r="AW105" s="52">
        <f t="shared" si="24"/>
        <v>-1.1317923722206302E-2</v>
      </c>
    </row>
    <row r="106" spans="4:49" x14ac:dyDescent="0.25">
      <c r="D106" s="37">
        <f>+NOA!A79</f>
        <v>44958</v>
      </c>
      <c r="E106" s="225">
        <f>'Salida Stata'!F76</f>
        <v>1341.4422607421875</v>
      </c>
      <c r="F106" s="225">
        <f>'Salida Stata'!L76</f>
        <v>1336.8541259765625</v>
      </c>
      <c r="G106" s="225">
        <f>'Salida Stata'!R76</f>
        <v>1331.1973876953125</v>
      </c>
      <c r="H106" s="225">
        <f>'Salida Stata'!X76</f>
        <v>1329.2073974609375</v>
      </c>
      <c r="I106" s="225">
        <f>'Salida Stata'!AD76</f>
        <v>1324.6365966796875</v>
      </c>
      <c r="J106" s="225">
        <f>'Salida Stata'!AJ76</f>
        <v>1321.9541015625</v>
      </c>
      <c r="K106" s="225">
        <f>'Salida Stata'!AP76</f>
        <v>1317.2750244140625</v>
      </c>
      <c r="L106" s="225">
        <f>'Salida Stata'!AV76</f>
        <v>1312.7701416015625</v>
      </c>
      <c r="M106" s="225">
        <f>'Salida Stata'!BB76</f>
        <v>1307.0225830078125</v>
      </c>
      <c r="N106" s="225">
        <f>'Salida Stata'!BH76</f>
        <v>1305.28173828125</v>
      </c>
      <c r="O106" s="19" cm="1">
        <f t="array" ref="O106">+SUMPRODUCT($E$30:$N$30/100,$E106:$N106)/$D$14*100</f>
        <v>1351.6634712172217</v>
      </c>
      <c r="Q106" s="24">
        <f t="shared" si="25"/>
        <v>7.8834652666644356E-2</v>
      </c>
      <c r="R106" s="24">
        <f t="shared" si="25"/>
        <v>7.6656524878251364E-2</v>
      </c>
      <c r="S106" s="24">
        <f t="shared" si="25"/>
        <v>7.5315805645078893E-2</v>
      </c>
      <c r="T106" s="24">
        <f t="shared" si="25"/>
        <v>7.4391334433227208E-2</v>
      </c>
      <c r="U106" s="24">
        <f t="shared" si="25"/>
        <v>7.3052432849570526E-2</v>
      </c>
      <c r="V106" s="24">
        <f t="shared" si="23"/>
        <v>7.1348205617929761E-2</v>
      </c>
      <c r="W106" s="24">
        <f t="shared" si="23"/>
        <v>6.9902089801200162E-2</v>
      </c>
      <c r="X106" s="24">
        <f t="shared" si="23"/>
        <v>6.7980254375662907E-2</v>
      </c>
      <c r="Y106" s="24">
        <f t="shared" si="23"/>
        <v>6.7211804952672205E-2</v>
      </c>
      <c r="Z106" s="24">
        <f t="shared" si="23"/>
        <v>6.5680749479909872E-2</v>
      </c>
      <c r="AA106" s="24">
        <f t="shared" si="23"/>
        <v>7.2801178087029683E-2</v>
      </c>
      <c r="AB106" s="24">
        <f>+NOA!Y79</f>
        <v>7.291385735253697E-2</v>
      </c>
      <c r="AD106" s="24">
        <f t="shared" si="26"/>
        <v>1.0445754147187878</v>
      </c>
      <c r="AE106" s="24">
        <f t="shared" si="26"/>
        <v>1.0434134744829615</v>
      </c>
      <c r="AF106" s="24">
        <f t="shared" si="26"/>
        <v>1.0414021004681859</v>
      </c>
      <c r="AG106" s="24">
        <f t="shared" si="26"/>
        <v>1.0339976331069147</v>
      </c>
      <c r="AH106" s="24">
        <f t="shared" si="26"/>
        <v>1.0315755301576388</v>
      </c>
      <c r="AI106" s="24">
        <f t="shared" si="26"/>
        <v>1.0344967158487011</v>
      </c>
      <c r="AJ106" s="24">
        <f t="shared" si="26"/>
        <v>1.032822254217387</v>
      </c>
      <c r="AK106" s="24">
        <f t="shared" si="26"/>
        <v>1.0310013352143423</v>
      </c>
      <c r="AL106" s="24">
        <f t="shared" si="26"/>
        <v>1.0302416464725757</v>
      </c>
      <c r="AM106" s="24">
        <f t="shared" si="26"/>
        <v>1.0347694305467705</v>
      </c>
      <c r="AN106" s="24">
        <f t="shared" si="26"/>
        <v>1.0367775260875316</v>
      </c>
      <c r="AO106" s="24">
        <f>+NOA!AV79</f>
        <v>1.0406985105131863</v>
      </c>
      <c r="AQ106" s="24">
        <f t="shared" si="28"/>
        <v>1.3153903186734484E-2</v>
      </c>
      <c r="AR106" s="24">
        <f t="shared" si="15"/>
        <v>9.8059841720172791E-3</v>
      </c>
      <c r="AS106" s="35">
        <f t="shared" si="30"/>
        <v>44958</v>
      </c>
      <c r="AT106" s="19">
        <f t="shared" si="30"/>
        <v>1341.4422607421875</v>
      </c>
      <c r="AU106" s="19">
        <f t="shared" si="27"/>
        <v>1305.28173828125</v>
      </c>
      <c r="AV106" s="52">
        <f t="shared" si="29"/>
        <v>0.3616052246093755</v>
      </c>
      <c r="AW106" s="52">
        <f t="shared" si="24"/>
        <v>2.5577488815177851E-2</v>
      </c>
    </row>
    <row r="107" spans="4:49" x14ac:dyDescent="0.25">
      <c r="D107" s="37">
        <f>+NOA!A80</f>
        <v>44986</v>
      </c>
      <c r="E107" s="225">
        <f>'Salida Stata'!F77</f>
        <v>1439.7607421875</v>
      </c>
      <c r="F107" s="225">
        <f>'Salida Stata'!L77</f>
        <v>1433.5216064453125</v>
      </c>
      <c r="G107" s="225">
        <f>'Salida Stata'!R77</f>
        <v>1427.1014404296875</v>
      </c>
      <c r="H107" s="225">
        <f>'Salida Stata'!X77</f>
        <v>1425.2403564453125</v>
      </c>
      <c r="I107" s="225">
        <f>'Salida Stata'!AD77</f>
        <v>1421.3436279296875</v>
      </c>
      <c r="J107" s="225">
        <f>'Salida Stata'!AJ77</f>
        <v>1418.327392578125</v>
      </c>
      <c r="K107" s="225">
        <f>'Salida Stata'!AP77</f>
        <v>1413.047607421875</v>
      </c>
      <c r="L107" s="225">
        <f>'Salida Stata'!AV77</f>
        <v>1407.9892578125</v>
      </c>
      <c r="M107" s="225">
        <f>'Salida Stata'!BB77</f>
        <v>1399.406982421875</v>
      </c>
      <c r="N107" s="225">
        <f>'Salida Stata'!BH77</f>
        <v>1395.676513671875</v>
      </c>
      <c r="O107" s="19" cm="1">
        <f t="array" ref="O107">+SUMPRODUCT($E$30:$N$30/100,$E107:$N107)/$D$14*100</f>
        <v>1449.2688263075779</v>
      </c>
      <c r="Q107" s="24">
        <f t="shared" si="25"/>
        <v>7.3293114674138238E-2</v>
      </c>
      <c r="R107" s="24">
        <f t="shared" si="25"/>
        <v>7.2309669836366774E-2</v>
      </c>
      <c r="S107" s="24">
        <f t="shared" si="25"/>
        <v>7.2043450220716343E-2</v>
      </c>
      <c r="T107" s="24">
        <f t="shared" si="25"/>
        <v>7.2248288090946522E-2</v>
      </c>
      <c r="U107" s="24">
        <f t="shared" si="25"/>
        <v>7.3006461917483056E-2</v>
      </c>
      <c r="V107" s="24">
        <f t="shared" si="23"/>
        <v>7.2902146074296681E-2</v>
      </c>
      <c r="W107" s="24">
        <f t="shared" si="23"/>
        <v>7.2705077704189547E-2</v>
      </c>
      <c r="X107" s="24">
        <f t="shared" si="23"/>
        <v>7.2532969172174555E-2</v>
      </c>
      <c r="Y107" s="24">
        <f t="shared" si="23"/>
        <v>7.0683093479120274E-2</v>
      </c>
      <c r="Z107" s="24">
        <f t="shared" si="23"/>
        <v>6.9253075975500789E-2</v>
      </c>
      <c r="AA107" s="24">
        <f t="shared" si="23"/>
        <v>7.2211284220368155E-2</v>
      </c>
      <c r="AB107" s="24">
        <f>+NOA!Y80</f>
        <v>7.3389077992521701E-2</v>
      </c>
      <c r="AD107" s="24">
        <f t="shared" si="26"/>
        <v>1.0496574265264793</v>
      </c>
      <c r="AE107" s="24">
        <f t="shared" si="26"/>
        <v>1.0487545783743455</v>
      </c>
      <c r="AF107" s="24">
        <f t="shared" si="26"/>
        <v>1.0488381627952195</v>
      </c>
      <c r="AG107" s="24">
        <f t="shared" si="26"/>
        <v>1.0418219964251056</v>
      </c>
      <c r="AH107" s="24">
        <f t="shared" si="26"/>
        <v>1.0417668306641152</v>
      </c>
      <c r="AI107" s="24">
        <f t="shared" si="26"/>
        <v>1.0459531020109138</v>
      </c>
      <c r="AJ107" s="24">
        <f t="shared" si="26"/>
        <v>1.0456543554436761</v>
      </c>
      <c r="AK107" s="24">
        <f t="shared" si="26"/>
        <v>1.0452658274176052</v>
      </c>
      <c r="AL107" s="24">
        <f t="shared" si="26"/>
        <v>1.0440372436025447</v>
      </c>
      <c r="AM107" s="24">
        <f t="shared" si="26"/>
        <v>1.0493510918707938</v>
      </c>
      <c r="AN107" s="24">
        <f t="shared" si="26"/>
        <v>1.0464008189079363</v>
      </c>
      <c r="AO107" s="24">
        <f>+NOA!AV80</f>
        <v>1.0516320098654122</v>
      </c>
      <c r="AQ107" s="24">
        <f t="shared" si="28"/>
        <v>4.0400386986374492E-3</v>
      </c>
      <c r="AR107" s="24">
        <f t="shared" si="15"/>
        <v>3.0633465568552509E-4</v>
      </c>
      <c r="AS107" s="35">
        <f t="shared" si="30"/>
        <v>44986</v>
      </c>
      <c r="AT107" s="19">
        <f t="shared" si="30"/>
        <v>1439.7607421875</v>
      </c>
      <c r="AU107" s="19">
        <f t="shared" si="27"/>
        <v>1395.676513671875</v>
      </c>
      <c r="AV107" s="52">
        <f t="shared" si="29"/>
        <v>0.44084228515624879</v>
      </c>
      <c r="AW107" s="52">
        <f t="shared" si="24"/>
        <v>3.9820384539109632E-2</v>
      </c>
    </row>
    <row r="108" spans="4:49" x14ac:dyDescent="0.25">
      <c r="D108" s="37">
        <f>+NOA!A81</f>
        <v>45017</v>
      </c>
      <c r="E108" s="225">
        <f>'Salida Stata'!F78</f>
        <v>1553.3275146484375</v>
      </c>
      <c r="F108" s="225">
        <f>'Salida Stata'!L78</f>
        <v>1545.7457275390625</v>
      </c>
      <c r="G108" s="225">
        <f>'Salida Stata'!R78</f>
        <v>1537.472412109375</v>
      </c>
      <c r="H108" s="225">
        <f>'Salida Stata'!X78</f>
        <v>1534.319091796875</v>
      </c>
      <c r="I108" s="225">
        <f>'Salida Stata'!AD78</f>
        <v>1528.5782470703125</v>
      </c>
      <c r="J108" s="225">
        <f>'Salida Stata'!AJ78</f>
        <v>1526.0733642578125</v>
      </c>
      <c r="K108" s="225">
        <f>'Salida Stata'!AP78</f>
        <v>1519.9185791015625</v>
      </c>
      <c r="L108" s="225">
        <f>'Salida Stata'!AV78</f>
        <v>1513.6861572265625</v>
      </c>
      <c r="M108" s="225">
        <f>'Salida Stata'!BB78</f>
        <v>1503.599853515625</v>
      </c>
      <c r="N108" s="225">
        <f>'Salida Stata'!BH78</f>
        <v>1498.91015625</v>
      </c>
      <c r="O108" s="19" cm="1">
        <f t="array" ref="O108">+SUMPRODUCT($E$30:$N$30/100,$E108:$N108)/$D$14*100</f>
        <v>1560.0737311568319</v>
      </c>
      <c r="Q108" s="24">
        <f t="shared" si="25"/>
        <v>7.8878920040832412E-2</v>
      </c>
      <c r="R108" s="24">
        <f t="shared" si="25"/>
        <v>7.8285615360922822E-2</v>
      </c>
      <c r="S108" s="24">
        <f t="shared" si="25"/>
        <v>7.7339261634026268E-2</v>
      </c>
      <c r="T108" s="24">
        <f t="shared" si="25"/>
        <v>7.6533571939834344E-2</v>
      </c>
      <c r="U108" s="24">
        <f t="shared" si="25"/>
        <v>7.5445949194440587E-2</v>
      </c>
      <c r="V108" s="24">
        <f t="shared" si="25"/>
        <v>7.5966925720750034E-2</v>
      </c>
      <c r="W108" s="24">
        <f t="shared" si="25"/>
        <v>7.5631543564675052E-2</v>
      </c>
      <c r="X108" s="24">
        <f t="shared" si="25"/>
        <v>7.5069393340597479E-2</v>
      </c>
      <c r="Y108" s="24">
        <f t="shared" si="25"/>
        <v>7.4455017305565585E-2</v>
      </c>
      <c r="Z108" s="24">
        <f t="shared" si="25"/>
        <v>7.3966740549734178E-2</v>
      </c>
      <c r="AA108" s="24">
        <f t="shared" si="23"/>
        <v>7.6455729149685014E-2</v>
      </c>
      <c r="AB108" s="24">
        <f>+NOA!Y81</f>
        <v>7.6925545164763243E-2</v>
      </c>
      <c r="AD108" s="24">
        <f t="shared" si="26"/>
        <v>1.0777588432478091</v>
      </c>
      <c r="AE108" s="24">
        <f t="shared" si="26"/>
        <v>1.0760883510083605</v>
      </c>
      <c r="AF108" s="24">
        <f t="shared" si="26"/>
        <v>1.076131974352835</v>
      </c>
      <c r="AG108" s="24">
        <f t="shared" si="26"/>
        <v>1.0687487018003785</v>
      </c>
      <c r="AH108" s="24">
        <f t="shared" si="26"/>
        <v>1.066801041082623</v>
      </c>
      <c r="AI108" s="24">
        <f t="shared" si="26"/>
        <v>1.0714671135605069</v>
      </c>
      <c r="AJ108" s="24">
        <f t="shared" si="26"/>
        <v>1.0703381416633011</v>
      </c>
      <c r="AK108" s="24">
        <f t="shared" si="26"/>
        <v>1.0706359046547957</v>
      </c>
      <c r="AL108" s="24">
        <f t="shared" si="26"/>
        <v>1.0698193874220245</v>
      </c>
      <c r="AM108" s="24">
        <f t="shared" si="26"/>
        <v>1.0730645011522584</v>
      </c>
      <c r="AN108" s="24">
        <f t="shared" si="26"/>
        <v>1.0725922537113073</v>
      </c>
      <c r="AO108" s="24">
        <f>+NOA!AV81</f>
        <v>1.0772365751336879</v>
      </c>
      <c r="AQ108" s="24">
        <f t="shared" si="28"/>
        <v>4.9121794910982342E-3</v>
      </c>
      <c r="AR108" s="24">
        <f t="shared" si="15"/>
        <v>4.694342095550752E-3</v>
      </c>
      <c r="AS108" s="35">
        <f t="shared" si="30"/>
        <v>45017</v>
      </c>
      <c r="AT108" s="19">
        <f t="shared" si="30"/>
        <v>1553.3275146484375</v>
      </c>
      <c r="AU108" s="19">
        <f t="shared" si="27"/>
        <v>1498.91015625</v>
      </c>
      <c r="AV108" s="52">
        <f t="shared" si="29"/>
        <v>0.54417358398437443</v>
      </c>
      <c r="AW108" s="52">
        <f t="shared" si="24"/>
        <v>5.9041045314716101E-2</v>
      </c>
    </row>
    <row r="109" spans="4:49" x14ac:dyDescent="0.25">
      <c r="D109" s="37">
        <f>+NOA!A82</f>
        <v>45047</v>
      </c>
      <c r="E109" s="225">
        <f>'Salida Stata'!F79</f>
        <v>1676.5833740234375</v>
      </c>
      <c r="F109" s="225">
        <f>'Salida Stata'!L79</f>
        <v>1668.0679931640625</v>
      </c>
      <c r="G109" s="225">
        <f>'Salida Stata'!R79</f>
        <v>1659.5347900390625</v>
      </c>
      <c r="H109" s="225">
        <f>'Salida Stata'!X79</f>
        <v>1655.6943359375</v>
      </c>
      <c r="I109" s="225">
        <f>'Salida Stata'!AD79</f>
        <v>1649.264404296875</v>
      </c>
      <c r="J109" s="225">
        <f>'Salida Stata'!AJ79</f>
        <v>1647.4105224609375</v>
      </c>
      <c r="K109" s="225">
        <f>'Salida Stata'!AP79</f>
        <v>1640.934326171875</v>
      </c>
      <c r="L109" s="225">
        <f>'Salida Stata'!AV79</f>
        <v>1634.09375</v>
      </c>
      <c r="M109" s="225">
        <f>'Salida Stata'!BB79</f>
        <v>1623.481201171875</v>
      </c>
      <c r="N109" s="225">
        <f>'Salida Stata'!BH79</f>
        <v>1618.425048828125</v>
      </c>
      <c r="O109" s="19" cm="1">
        <f t="array" ref="O109">+SUMPRODUCT($E$30:$N$30/100,$E109:$N109)/$D$14*100</f>
        <v>1683.9127692828465</v>
      </c>
      <c r="Q109" s="24">
        <f t="shared" si="25"/>
        <v>7.9349562930324025E-2</v>
      </c>
      <c r="R109" s="24">
        <f t="shared" si="25"/>
        <v>7.9134791347439615E-2</v>
      </c>
      <c r="S109" s="24">
        <f t="shared" si="25"/>
        <v>7.9391589057667078E-2</v>
      </c>
      <c r="T109" s="24">
        <f t="shared" si="25"/>
        <v>7.9106911195688578E-2</v>
      </c>
      <c r="U109" s="24">
        <f t="shared" si="25"/>
        <v>7.8953208615830217E-2</v>
      </c>
      <c r="V109" s="24">
        <f t="shared" si="25"/>
        <v>7.9509387323679404E-2</v>
      </c>
      <c r="W109" s="24">
        <f t="shared" si="25"/>
        <v>7.9619888021795315E-2</v>
      </c>
      <c r="X109" s="24">
        <f t="shared" si="25"/>
        <v>7.9545942993924923E-2</v>
      </c>
      <c r="Y109" s="24">
        <f t="shared" si="25"/>
        <v>7.9729555290891208E-2</v>
      </c>
      <c r="Z109" s="24">
        <f t="shared" si="25"/>
        <v>7.9734527169479819E-2</v>
      </c>
      <c r="AA109" s="24">
        <f t="shared" si="23"/>
        <v>7.9380247005495841E-2</v>
      </c>
      <c r="AB109" s="24">
        <f>+NOA!Y82</f>
        <v>7.9573527074891404E-2</v>
      </c>
      <c r="AD109" s="24">
        <f t="shared" ref="AD109:AN122" si="31">+E109/E97-1</f>
        <v>1.1266953899514958</v>
      </c>
      <c r="AE109" s="24">
        <f t="shared" si="31"/>
        <v>1.1234153999682066</v>
      </c>
      <c r="AF109" s="24">
        <f t="shared" si="31"/>
        <v>1.1223603990345263</v>
      </c>
      <c r="AG109" s="24">
        <f t="shared" si="31"/>
        <v>1.1142457782924184</v>
      </c>
      <c r="AH109" s="24">
        <f t="shared" si="31"/>
        <v>1.1117511908789455</v>
      </c>
      <c r="AI109" s="24">
        <f t="shared" si="31"/>
        <v>1.1171012771236408</v>
      </c>
      <c r="AJ109" s="24">
        <f t="shared" si="31"/>
        <v>1.1159260078641258</v>
      </c>
      <c r="AK109" s="24">
        <f t="shared" si="31"/>
        <v>1.1142736295596909</v>
      </c>
      <c r="AL109" s="24">
        <f t="shared" si="31"/>
        <v>1.1120332727757805</v>
      </c>
      <c r="AM109" s="24">
        <f t="shared" si="31"/>
        <v>1.113995435297074</v>
      </c>
      <c r="AN109" s="24">
        <f t="shared" si="31"/>
        <v>1.1180889917732735</v>
      </c>
      <c r="AO109" s="24">
        <f>+NOA!AV82</f>
        <v>1.1246031401084831</v>
      </c>
      <c r="AQ109" s="24">
        <f t="shared" si="28"/>
        <v>-3.8496423915579392E-4</v>
      </c>
      <c r="AR109" s="24">
        <f t="shared" ref="AR109:AR122" si="32">+AD109-AM109</f>
        <v>1.2699954654421752E-2</v>
      </c>
      <c r="AS109" s="35">
        <f t="shared" si="30"/>
        <v>45047</v>
      </c>
      <c r="AT109" s="19">
        <f t="shared" si="30"/>
        <v>1676.5833740234375</v>
      </c>
      <c r="AU109" s="19">
        <f t="shared" si="27"/>
        <v>1618.425048828125</v>
      </c>
      <c r="AV109" s="52">
        <f t="shared" si="29"/>
        <v>0.58158325195312344</v>
      </c>
      <c r="AW109" s="52">
        <f t="shared" si="24"/>
        <v>6.2372563845023432E-2</v>
      </c>
    </row>
    <row r="110" spans="4:49" x14ac:dyDescent="0.25">
      <c r="D110" s="37">
        <f>+NOA!A83</f>
        <v>45078</v>
      </c>
      <c r="E110" s="225">
        <f>'Salida Stata'!F80</f>
        <v>1784.127197265625</v>
      </c>
      <c r="F110" s="225">
        <f>'Salida Stata'!L80</f>
        <v>1776.3612060546875</v>
      </c>
      <c r="G110" s="225">
        <f>'Salida Stata'!R80</f>
        <v>1768.6473388671875</v>
      </c>
      <c r="H110" s="225">
        <f>'Salida Stata'!X80</f>
        <v>1765.5084228515625</v>
      </c>
      <c r="I110" s="225">
        <f>'Salida Stata'!AD80</f>
        <v>1759.158935546875</v>
      </c>
      <c r="J110" s="225">
        <f>'Salida Stata'!AJ80</f>
        <v>1758.5697021484375</v>
      </c>
      <c r="K110" s="225">
        <f>'Salida Stata'!AP80</f>
        <v>1753.379638671875</v>
      </c>
      <c r="L110" s="225">
        <f>'Salida Stata'!AV80</f>
        <v>1746.473876953125</v>
      </c>
      <c r="M110" s="225">
        <f>'Salida Stata'!BB80</f>
        <v>1736.755126953125</v>
      </c>
      <c r="N110" s="225">
        <f>'Salida Stata'!BH80</f>
        <v>1731.8729248046875</v>
      </c>
      <c r="O110" s="19" cm="1">
        <f t="array" ref="O110">+SUMPRODUCT($E$30:$N$30/100,$E110:$N110)/$D$14*100</f>
        <v>1796.5280913666793</v>
      </c>
      <c r="Q110" s="24">
        <f t="shared" si="25"/>
        <v>6.414463181995278E-2</v>
      </c>
      <c r="R110" s="24">
        <f t="shared" si="25"/>
        <v>6.4921342136185833E-2</v>
      </c>
      <c r="S110" s="24">
        <f t="shared" si="25"/>
        <v>6.574887702448029E-2</v>
      </c>
      <c r="T110" s="24">
        <f t="shared" si="25"/>
        <v>6.6325096686329355E-2</v>
      </c>
      <c r="U110" s="24">
        <f t="shared" si="25"/>
        <v>6.6632451997198583E-2</v>
      </c>
      <c r="V110" s="24">
        <f t="shared" si="25"/>
        <v>6.7475093895508209E-2</v>
      </c>
      <c r="W110" s="24">
        <f t="shared" si="25"/>
        <v>6.8525175387319059E-2</v>
      </c>
      <c r="X110" s="24">
        <f t="shared" si="25"/>
        <v>6.8772141716547885E-2</v>
      </c>
      <c r="Y110" s="24">
        <f t="shared" si="25"/>
        <v>6.9772243558770874E-2</v>
      </c>
      <c r="Z110" s="24">
        <f t="shared" si="25"/>
        <v>7.0097701502277232E-2</v>
      </c>
      <c r="AA110" s="24">
        <f t="shared" si="23"/>
        <v>6.687717091889156E-2</v>
      </c>
      <c r="AB110" s="24">
        <f>+NOA!Y83</f>
        <v>6.6211057437000731E-2</v>
      </c>
      <c r="AD110" s="24">
        <f t="shared" si="31"/>
        <v>1.1537929444995911</v>
      </c>
      <c r="AE110" s="24">
        <f t="shared" si="31"/>
        <v>1.1507654405178407</v>
      </c>
      <c r="AF110" s="24">
        <f t="shared" si="31"/>
        <v>1.1496163184838104</v>
      </c>
      <c r="AG110" s="24">
        <f t="shared" si="31"/>
        <v>1.1421715891433428</v>
      </c>
      <c r="AH110" s="24">
        <f t="shared" si="31"/>
        <v>1.1400558260711895</v>
      </c>
      <c r="AI110" s="24">
        <f t="shared" si="31"/>
        <v>1.1455394229494718</v>
      </c>
      <c r="AJ110" s="24">
        <f t="shared" si="31"/>
        <v>1.1463149675494262</v>
      </c>
      <c r="AK110" s="24">
        <f t="shared" si="31"/>
        <v>1.1427328469851274</v>
      </c>
      <c r="AL110" s="24">
        <f t="shared" si="31"/>
        <v>1.141626603830558</v>
      </c>
      <c r="AM110" s="24">
        <f t="shared" si="31"/>
        <v>1.1437395377033277</v>
      </c>
      <c r="AN110" s="24">
        <f t="shared" si="31"/>
        <v>1.14637682206435</v>
      </c>
      <c r="AO110" s="24">
        <f>+NOA!AV83</f>
        <v>1.152501371560255</v>
      </c>
      <c r="AQ110" s="24">
        <f t="shared" si="28"/>
        <v>-5.9530696823244522E-3</v>
      </c>
      <c r="AR110" s="24">
        <f t="shared" si="32"/>
        <v>1.0053406796263431E-2</v>
      </c>
      <c r="AS110" s="35">
        <f>+D110</f>
        <v>45078</v>
      </c>
      <c r="AT110" s="19">
        <f t="shared" si="30"/>
        <v>1784.127197265625</v>
      </c>
      <c r="AU110" s="19">
        <f t="shared" si="27"/>
        <v>1731.8729248046875</v>
      </c>
      <c r="AV110" s="52">
        <f t="shared" si="29"/>
        <v>0.52254272460937656</v>
      </c>
      <c r="AW110" s="52">
        <f t="shared" si="24"/>
        <v>4.3776379264694576E-2</v>
      </c>
    </row>
    <row r="111" spans="4:49" x14ac:dyDescent="0.25">
      <c r="D111" s="37">
        <f>+NOA!A84</f>
        <v>45108</v>
      </c>
      <c r="E111" s="225">
        <f>'Salida Stata'!F81</f>
        <v>1888.0404052734375</v>
      </c>
      <c r="F111" s="225">
        <f>'Salida Stata'!L81</f>
        <v>1880.7919921875</v>
      </c>
      <c r="G111" s="225">
        <f>'Salida Stata'!R81</f>
        <v>1875.1019287109375</v>
      </c>
      <c r="H111" s="225">
        <f>'Salida Stata'!X81</f>
        <v>1873.0594482421875</v>
      </c>
      <c r="I111" s="225">
        <f>'Salida Stata'!AD81</f>
        <v>1868.38232421875</v>
      </c>
      <c r="J111" s="225">
        <f>'Salida Stata'!AJ81</f>
        <v>1867.78955078125</v>
      </c>
      <c r="K111" s="225">
        <f>'Salida Stata'!AP81</f>
        <v>1862.7647705078125</v>
      </c>
      <c r="L111" s="225">
        <f>'Salida Stata'!AV81</f>
        <v>1856.7662353515625</v>
      </c>
      <c r="M111" s="225">
        <f>'Salida Stata'!BB81</f>
        <v>1846.5634765625</v>
      </c>
      <c r="N111" s="225">
        <f>'Salida Stata'!BH81</f>
        <v>1842.693603515625</v>
      </c>
      <c r="O111" s="19" cm="1">
        <f t="array" ref="O111">+SUMPRODUCT($E$30:$N$30/100,$E111:$N111)/$D$14*100</f>
        <v>1906.3923960030888</v>
      </c>
      <c r="Q111" s="24">
        <f t="shared" si="25"/>
        <v>5.8243161231481322E-2</v>
      </c>
      <c r="R111" s="24">
        <f t="shared" si="25"/>
        <v>5.8789161673235446E-2</v>
      </c>
      <c r="S111" s="24">
        <f t="shared" si="25"/>
        <v>6.0189834063773207E-2</v>
      </c>
      <c r="T111" s="24">
        <f t="shared" si="25"/>
        <v>6.0917877251989383E-2</v>
      </c>
      <c r="U111" s="24">
        <f t="shared" si="25"/>
        <v>6.2088414221606714E-2</v>
      </c>
      <c r="V111" s="24">
        <f t="shared" si="25"/>
        <v>6.2107204792269055E-2</v>
      </c>
      <c r="W111" s="24">
        <f t="shared" si="25"/>
        <v>6.2385309731777694E-2</v>
      </c>
      <c r="X111" s="24">
        <f t="shared" si="25"/>
        <v>6.315145039034431E-2</v>
      </c>
      <c r="Y111" s="24">
        <f t="shared" si="25"/>
        <v>6.3226155435059717E-2</v>
      </c>
      <c r="Z111" s="24">
        <f t="shared" si="25"/>
        <v>6.398892039000792E-2</v>
      </c>
      <c r="AA111" s="24">
        <f t="shared" si="23"/>
        <v>6.1153680348428052E-2</v>
      </c>
      <c r="AB111" s="24">
        <f>+NOA!Y84</f>
        <v>6.0752003200670757E-2</v>
      </c>
      <c r="AD111" s="24">
        <f t="shared" si="31"/>
        <v>1.139003302098216</v>
      </c>
      <c r="AE111" s="24">
        <f t="shared" si="31"/>
        <v>1.136783893275692</v>
      </c>
      <c r="AF111" s="24">
        <f t="shared" si="31"/>
        <v>1.1384702555096378</v>
      </c>
      <c r="AG111" s="24">
        <f t="shared" si="31"/>
        <v>1.1338058620999671</v>
      </c>
      <c r="AH111" s="24">
        <f t="shared" si="31"/>
        <v>1.1326647008518722</v>
      </c>
      <c r="AI111" s="24">
        <f t="shared" si="31"/>
        <v>1.1367711374715506</v>
      </c>
      <c r="AJ111" s="24">
        <f t="shared" si="31"/>
        <v>1.135200089886848</v>
      </c>
      <c r="AK111" s="24">
        <f t="shared" si="31"/>
        <v>1.1347174132056073</v>
      </c>
      <c r="AL111" s="24">
        <f t="shared" si="31"/>
        <v>1.1327996674833889</v>
      </c>
      <c r="AM111" s="24">
        <f t="shared" si="31"/>
        <v>1.1322828343724591</v>
      </c>
      <c r="AN111" s="24">
        <f t="shared" si="31"/>
        <v>1.1356483235091233</v>
      </c>
      <c r="AO111" s="24">
        <f>+NOA!AV84</f>
        <v>1.1391183961214448</v>
      </c>
      <c r="AQ111" s="24">
        <f t="shared" si="28"/>
        <v>-5.7457591585265977E-3</v>
      </c>
      <c r="AR111" s="24">
        <f t="shared" si="32"/>
        <v>6.7204677257568513E-3</v>
      </c>
      <c r="AS111" s="35">
        <f t="shared" ref="AS111:AT126" si="33">+D111</f>
        <v>45108</v>
      </c>
      <c r="AT111" s="19">
        <f t="shared" si="30"/>
        <v>1888.0404052734375</v>
      </c>
      <c r="AU111" s="19">
        <f t="shared" si="27"/>
        <v>1842.693603515625</v>
      </c>
      <c r="AV111" s="52">
        <f t="shared" si="29"/>
        <v>0.45346801757812472</v>
      </c>
      <c r="AW111" s="52">
        <f t="shared" si="24"/>
        <v>2.2987087280956331E-2</v>
      </c>
    </row>
    <row r="112" spans="4:49" x14ac:dyDescent="0.25">
      <c r="D112" s="37">
        <f>+NOA!A85</f>
        <v>45139</v>
      </c>
      <c r="E112" s="225">
        <f>'Salida Stata'!F82</f>
        <v>2158.85595703125</v>
      </c>
      <c r="F112" s="225">
        <f>'Salida Stata'!L82</f>
        <v>2144.96435546875</v>
      </c>
      <c r="G112" s="225">
        <f>'Salida Stata'!R82</f>
        <v>2134.93701171875</v>
      </c>
      <c r="H112" s="225">
        <f>'Salida Stata'!X82</f>
        <v>2131.2109375</v>
      </c>
      <c r="I112" s="225">
        <f>'Salida Stata'!AD82</f>
        <v>2122.9404296875</v>
      </c>
      <c r="J112" s="225">
        <f>'Salida Stata'!AJ82</f>
        <v>2119.361083984375</v>
      </c>
      <c r="K112" s="225">
        <f>'Salida Stata'!AP82</f>
        <v>2111.827880859375</v>
      </c>
      <c r="L112" s="225">
        <f>'Salida Stata'!AV82</f>
        <v>2100.75537109375</v>
      </c>
      <c r="M112" s="225">
        <f>'Salida Stata'!BB82</f>
        <v>2087.6279296875</v>
      </c>
      <c r="N112" s="225">
        <f>'Salida Stata'!BH82</f>
        <v>2079.513916015625</v>
      </c>
      <c r="O112" s="19" cm="1">
        <f t="array" ref="O112">+SUMPRODUCT($E$30:$N$30/100,$E112:$N112)/$D$14*100</f>
        <v>2166.3516837549669</v>
      </c>
      <c r="Q112" s="24">
        <f t="shared" si="25"/>
        <v>0.14343737083242747</v>
      </c>
      <c r="R112" s="24">
        <f t="shared" si="25"/>
        <v>0.14045804340861645</v>
      </c>
      <c r="S112" s="24">
        <f t="shared" si="25"/>
        <v>0.13857117793401197</v>
      </c>
      <c r="T112" s="24">
        <f t="shared" si="25"/>
        <v>0.137823436143514</v>
      </c>
      <c r="U112" s="24">
        <f t="shared" si="25"/>
        <v>0.13624519038157334</v>
      </c>
      <c r="V112" s="24">
        <f t="shared" si="25"/>
        <v>0.13468944244703529</v>
      </c>
      <c r="W112" s="24">
        <f t="shared" si="25"/>
        <v>0.13370615243258266</v>
      </c>
      <c r="X112" s="24">
        <f t="shared" si="25"/>
        <v>0.13140541393784577</v>
      </c>
      <c r="Y112" s="24">
        <f t="shared" si="25"/>
        <v>0.13054761246212743</v>
      </c>
      <c r="Z112" s="24">
        <f t="shared" si="25"/>
        <v>0.12851855134688539</v>
      </c>
      <c r="AA112" s="24">
        <f t="shared" si="23"/>
        <v>0.13636189920653496</v>
      </c>
      <c r="AB112" s="24">
        <f>+NOA!Y85</f>
        <v>0.13680632267064619</v>
      </c>
      <c r="AD112" s="24">
        <f t="shared" si="31"/>
        <v>1.2725389407979595</v>
      </c>
      <c r="AE112" s="24">
        <f t="shared" si="31"/>
        <v>1.2644278512717695</v>
      </c>
      <c r="AF112" s="24">
        <f t="shared" si="31"/>
        <v>1.2639770720821013</v>
      </c>
      <c r="AG112" s="24">
        <f t="shared" si="31"/>
        <v>1.2596427477543037</v>
      </c>
      <c r="AH112" s="24">
        <f t="shared" si="31"/>
        <v>1.2557373272815875</v>
      </c>
      <c r="AI112" s="24">
        <f t="shared" si="31"/>
        <v>1.2557171479423723</v>
      </c>
      <c r="AJ112" s="24">
        <f t="shared" si="31"/>
        <v>1.2512545145215537</v>
      </c>
      <c r="AK112" s="24">
        <f t="shared" si="31"/>
        <v>1.247622052764445</v>
      </c>
      <c r="AL112" s="24">
        <f t="shared" si="31"/>
        <v>1.2439638973414788</v>
      </c>
      <c r="AM112" s="24">
        <f t="shared" si="31"/>
        <v>1.2376058791970515</v>
      </c>
      <c r="AN112" s="24">
        <f t="shared" si="31"/>
        <v>1.2570876016414552</v>
      </c>
      <c r="AO112" s="24">
        <f>+NOA!AV85</f>
        <v>1.2597860907273004</v>
      </c>
      <c r="AQ112" s="24">
        <f t="shared" si="28"/>
        <v>1.4918819485542079E-2</v>
      </c>
      <c r="AR112" s="24">
        <f t="shared" si="32"/>
        <v>3.4933061600908033E-2</v>
      </c>
      <c r="AS112" s="35">
        <f t="shared" si="33"/>
        <v>45139</v>
      </c>
      <c r="AT112" s="19">
        <f t="shared" si="30"/>
        <v>2158.85595703125</v>
      </c>
      <c r="AU112" s="19">
        <f t="shared" si="27"/>
        <v>2079.513916015625</v>
      </c>
      <c r="AV112" s="52">
        <f t="shared" si="29"/>
        <v>0.79342041015625142</v>
      </c>
      <c r="AW112" s="52">
        <f t="shared" si="24"/>
        <v>9.0761435493600828E-2</v>
      </c>
    </row>
    <row r="113" spans="4:49" x14ac:dyDescent="0.25">
      <c r="D113" s="37">
        <f>+NOA!A86</f>
        <v>45170</v>
      </c>
      <c r="E113" s="225">
        <f>'Salida Stata'!F83</f>
        <v>2448.560302734375</v>
      </c>
      <c r="F113" s="225">
        <f>'Salida Stata'!L83</f>
        <v>2431.339111328125</v>
      </c>
      <c r="G113" s="225">
        <f>'Salida Stata'!R83</f>
        <v>2417.68017578125</v>
      </c>
      <c r="H113" s="225">
        <f>'Salida Stata'!X83</f>
        <v>2411.5791015625</v>
      </c>
      <c r="I113" s="225">
        <f>'Salida Stata'!AD83</f>
        <v>2401.304931640625</v>
      </c>
      <c r="J113" s="225">
        <f>'Salida Stata'!AJ83</f>
        <v>2396.133056640625</v>
      </c>
      <c r="K113" s="225">
        <f>'Salida Stata'!AP83</f>
        <v>2386.6611328125</v>
      </c>
      <c r="L113" s="225">
        <f>'Salida Stata'!AV83</f>
        <v>2371.466064453125</v>
      </c>
      <c r="M113" s="225">
        <f>'Salida Stata'!BB83</f>
        <v>2355.6064453125</v>
      </c>
      <c r="N113" s="225">
        <f>'Salida Stata'!BH83</f>
        <v>2347.084228515625</v>
      </c>
      <c r="O113" s="19" cm="1">
        <f t="array" ref="O113">+SUMPRODUCT($E$30:$N$30/100,$E113:$N113)/$D$14*100</f>
        <v>2450.8526613722756</v>
      </c>
      <c r="Q113" s="24">
        <f t="shared" si="25"/>
        <v>0.13419345777080549</v>
      </c>
      <c r="R113" s="24">
        <f t="shared" si="25"/>
        <v>0.13351026329609672</v>
      </c>
      <c r="S113" s="24">
        <f t="shared" si="25"/>
        <v>0.13243630257497618</v>
      </c>
      <c r="T113" s="24">
        <f t="shared" si="25"/>
        <v>0.1315534558917868</v>
      </c>
      <c r="U113" s="24">
        <f t="shared" si="25"/>
        <v>0.13112214457854598</v>
      </c>
      <c r="V113" s="24">
        <f t="shared" si="25"/>
        <v>0.1305921745698575</v>
      </c>
      <c r="W113" s="24">
        <f t="shared" si="25"/>
        <v>0.13013998652261649</v>
      </c>
      <c r="X113" s="24">
        <f t="shared" si="25"/>
        <v>0.12886350171197258</v>
      </c>
      <c r="Y113" s="24">
        <f t="shared" si="25"/>
        <v>0.12836507493225291</v>
      </c>
      <c r="Z113" s="24">
        <f t="shared" si="25"/>
        <v>0.1286696426695082</v>
      </c>
      <c r="AA113" s="24">
        <f t="shared" si="23"/>
        <v>0.13132723543952918</v>
      </c>
      <c r="AB113" s="24">
        <f>+NOA!Y86</f>
        <v>0.13177804233588808</v>
      </c>
      <c r="AD113" s="24">
        <f t="shared" si="31"/>
        <v>1.431129148288762</v>
      </c>
      <c r="AE113" s="24">
        <f t="shared" si="31"/>
        <v>1.4197850218478894</v>
      </c>
      <c r="AF113" s="24">
        <f t="shared" si="31"/>
        <v>1.4179847851926657</v>
      </c>
      <c r="AG113" s="24">
        <f t="shared" si="31"/>
        <v>1.4127610363817138</v>
      </c>
      <c r="AH113" s="24">
        <f t="shared" si="31"/>
        <v>1.4066598379145003</v>
      </c>
      <c r="AI113" s="24">
        <f t="shared" si="31"/>
        <v>1.4042245695182989</v>
      </c>
      <c r="AJ113" s="24">
        <f t="shared" si="31"/>
        <v>1.3987627032470451</v>
      </c>
      <c r="AK113" s="24">
        <f t="shared" si="31"/>
        <v>1.3918352040004747</v>
      </c>
      <c r="AL113" s="24">
        <f t="shared" si="31"/>
        <v>1.3884848489349362</v>
      </c>
      <c r="AM113" s="24">
        <f t="shared" si="31"/>
        <v>1.3799376525189335</v>
      </c>
      <c r="AN113" s="24">
        <f t="shared" si="31"/>
        <v>1.4079423465926135</v>
      </c>
      <c r="AO113" s="24">
        <f>+NOA!AV86</f>
        <v>1.4095855943979552</v>
      </c>
      <c r="AQ113" s="24">
        <f t="shared" si="28"/>
        <v>5.5238151012972914E-3</v>
      </c>
      <c r="AR113" s="24">
        <f t="shared" si="32"/>
        <v>5.119149576982851E-2</v>
      </c>
      <c r="AS113" s="35">
        <f t="shared" si="33"/>
        <v>45170</v>
      </c>
      <c r="AT113" s="19">
        <f t="shared" si="30"/>
        <v>2448.560302734375</v>
      </c>
      <c r="AU113" s="19">
        <f t="shared" si="27"/>
        <v>2347.084228515625</v>
      </c>
      <c r="AV113" s="52">
        <f t="shared" si="29"/>
        <v>1.014760742187498</v>
      </c>
      <c r="AW113" s="52">
        <f t="shared" si="24"/>
        <v>0.12988236355662153</v>
      </c>
    </row>
    <row r="114" spans="4:49" x14ac:dyDescent="0.25">
      <c r="D114" s="37">
        <f>+NOA!A87</f>
        <v>45200</v>
      </c>
      <c r="E114" s="225">
        <f>'Salida Stata'!F84</f>
        <v>2634.854248046875</v>
      </c>
      <c r="F114" s="225">
        <f>'Salida Stata'!L84</f>
        <v>2616.796630859375</v>
      </c>
      <c r="G114" s="225">
        <f>'Salida Stata'!R84</f>
        <v>2602.2041015625</v>
      </c>
      <c r="H114" s="225">
        <f>'Salida Stata'!X84</f>
        <v>2593.79345703125</v>
      </c>
      <c r="I114" s="225">
        <f>'Salida Stata'!AD84</f>
        <v>2582.773681640625</v>
      </c>
      <c r="J114" s="225">
        <f>'Salida Stata'!AJ84</f>
        <v>2578.586181640625</v>
      </c>
      <c r="K114" s="225">
        <f>'Salida Stata'!AP84</f>
        <v>2570.349365234375</v>
      </c>
      <c r="L114" s="225">
        <f>'Salida Stata'!AV84</f>
        <v>2553.5751953125</v>
      </c>
      <c r="M114" s="225">
        <f>'Salida Stata'!BB84</f>
        <v>2538.3583984375</v>
      </c>
      <c r="N114" s="225">
        <f>'Salida Stata'!BH84</f>
        <v>2531.86083984375</v>
      </c>
      <c r="O114" s="19" cm="1">
        <f t="array" ref="O114">+SUMPRODUCT($E$30:$N$30/100,$E114:$N114)/$D$14*100</f>
        <v>2638.3386571004694</v>
      </c>
      <c r="Q114" s="24">
        <f t="shared" si="25"/>
        <v>7.6083053827369573E-2</v>
      </c>
      <c r="R114" s="24">
        <f t="shared" si="25"/>
        <v>7.6277932052819741E-2</v>
      </c>
      <c r="S114" s="24">
        <f t="shared" si="25"/>
        <v>7.6322719452180277E-2</v>
      </c>
      <c r="T114" s="24">
        <f t="shared" si="25"/>
        <v>7.5558108523452683E-2</v>
      </c>
      <c r="U114" s="24">
        <f t="shared" si="25"/>
        <v>7.5570889647911699E-2</v>
      </c>
      <c r="V114" s="24">
        <f t="shared" si="25"/>
        <v>7.6144821964018616E-2</v>
      </c>
      <c r="W114" s="24">
        <f t="shared" si="25"/>
        <v>7.6964521647617579E-2</v>
      </c>
      <c r="X114" s="24">
        <f t="shared" si="25"/>
        <v>7.6791792886722332E-2</v>
      </c>
      <c r="Y114" s="24">
        <f t="shared" si="25"/>
        <v>7.7581700240574758E-2</v>
      </c>
      <c r="Z114" s="24">
        <f t="shared" si="25"/>
        <v>7.872602486233915E-2</v>
      </c>
      <c r="AA114" s="24">
        <f t="shared" si="23"/>
        <v>7.6498272900345166E-2</v>
      </c>
      <c r="AB114" s="24">
        <f>+NOA!Y87</f>
        <v>7.7189699649289345E-2</v>
      </c>
      <c r="AD114" s="24">
        <f t="shared" si="31"/>
        <v>1.4633003531060633</v>
      </c>
      <c r="AE114" s="24">
        <f t="shared" si="31"/>
        <v>1.4511666448841578</v>
      </c>
      <c r="AF114" s="24">
        <f t="shared" si="31"/>
        <v>1.4488617702655899</v>
      </c>
      <c r="AG114" s="24">
        <f t="shared" si="31"/>
        <v>1.4421034194161897</v>
      </c>
      <c r="AH114" s="24">
        <f t="shared" si="31"/>
        <v>1.4359242050349912</v>
      </c>
      <c r="AI114" s="24">
        <f t="shared" si="31"/>
        <v>1.433645818092165</v>
      </c>
      <c r="AJ114" s="24">
        <f t="shared" si="31"/>
        <v>1.4298793790371671</v>
      </c>
      <c r="AK114" s="24">
        <f t="shared" si="31"/>
        <v>1.4221294358905716</v>
      </c>
      <c r="AL114" s="24">
        <f t="shared" si="31"/>
        <v>1.4207118610880323</v>
      </c>
      <c r="AM114" s="24">
        <f t="shared" si="31"/>
        <v>1.4139247620496325</v>
      </c>
      <c r="AN114" s="24">
        <f t="shared" si="31"/>
        <v>1.4389135200582879</v>
      </c>
      <c r="AO114" s="24">
        <f>+NOA!AV87</f>
        <v>1.4421606879427089</v>
      </c>
      <c r="AQ114" s="24">
        <f t="shared" si="28"/>
        <v>-2.6429710349695767E-3</v>
      </c>
      <c r="AR114" s="24">
        <f t="shared" si="32"/>
        <v>4.9375591056430856E-2</v>
      </c>
      <c r="AS114" s="35">
        <f t="shared" si="33"/>
        <v>45200</v>
      </c>
      <c r="AT114" s="19">
        <f t="shared" si="30"/>
        <v>2634.854248046875</v>
      </c>
      <c r="AU114" s="19">
        <f t="shared" si="27"/>
        <v>2531.86083984375</v>
      </c>
      <c r="AV114" s="52">
        <f t="shared" si="29"/>
        <v>1.0299340820312501</v>
      </c>
      <c r="AW114" s="52">
        <f t="shared" si="24"/>
        <v>0.12521500544059716</v>
      </c>
    </row>
    <row r="115" spans="4:49" x14ac:dyDescent="0.25">
      <c r="D115" s="37">
        <f>+NOA!A88</f>
        <v>45231</v>
      </c>
      <c r="E115" s="225">
        <f>'Salida Stata'!F85</f>
        <v>2951.332275390625</v>
      </c>
      <c r="F115" s="225">
        <f>'Salida Stata'!L85</f>
        <v>2928.28369140625</v>
      </c>
      <c r="G115" s="225">
        <f>'Salida Stata'!R85</f>
        <v>2910.00244140625</v>
      </c>
      <c r="H115" s="225">
        <f>'Salida Stata'!X85</f>
        <v>2900.144287109375</v>
      </c>
      <c r="I115" s="225">
        <f>'Salida Stata'!AD85</f>
        <v>2886.893310546875</v>
      </c>
      <c r="J115" s="225">
        <f>'Salida Stata'!AJ85</f>
        <v>2880.882080078125</v>
      </c>
      <c r="K115" s="225">
        <f>'Salida Stata'!AP85</f>
        <v>2871.6875</v>
      </c>
      <c r="L115" s="225">
        <f>'Salida Stata'!AV85</f>
        <v>2848.66552734375</v>
      </c>
      <c r="M115" s="225">
        <f>'Salida Stata'!BB85</f>
        <v>2831.060791015625</v>
      </c>
      <c r="N115" s="225">
        <f>'Salida Stata'!BH85</f>
        <v>2822.6865234375</v>
      </c>
      <c r="O115" s="19" cm="1">
        <f t="array" ref="O115">+SUMPRODUCT($E$30:$N$30/100,$E115:$N115)/$D$14*100</f>
        <v>2948.7533164089728</v>
      </c>
      <c r="Q115" s="24">
        <f t="shared" si="25"/>
        <v>0.12011215708737732</v>
      </c>
      <c r="R115" s="24">
        <f t="shared" si="25"/>
        <v>0.11903372882461261</v>
      </c>
      <c r="S115" s="24">
        <f t="shared" si="25"/>
        <v>0.11828370405646949</v>
      </c>
      <c r="T115" s="24">
        <f t="shared" si="25"/>
        <v>0.11810918454114749</v>
      </c>
      <c r="U115" s="24">
        <f t="shared" si="25"/>
        <v>0.11774923643835011</v>
      </c>
      <c r="V115" s="24">
        <f t="shared" si="25"/>
        <v>0.11723319569065715</v>
      </c>
      <c r="W115" s="24">
        <f t="shared" si="25"/>
        <v>0.11723625544504435</v>
      </c>
      <c r="X115" s="24">
        <f t="shared" si="25"/>
        <v>0.1155596798453149</v>
      </c>
      <c r="Y115" s="24">
        <f t="shared" si="25"/>
        <v>0.11531168835665584</v>
      </c>
      <c r="Z115" s="24">
        <f t="shared" si="25"/>
        <v>0.11486637773176267</v>
      </c>
      <c r="AA115" s="24">
        <f t="shared" si="23"/>
        <v>0.11765535045059328</v>
      </c>
      <c r="AB115" s="24">
        <f>+NOA!Y88</f>
        <v>0.11811740816823679</v>
      </c>
      <c r="AD115" s="24">
        <f t="shared" si="31"/>
        <v>1.6417106900536846</v>
      </c>
      <c r="AE115" s="24">
        <f t="shared" si="31"/>
        <v>1.6249489257389547</v>
      </c>
      <c r="AF115" s="24">
        <f t="shared" si="31"/>
        <v>1.6196311069944</v>
      </c>
      <c r="AG115" s="24">
        <f t="shared" si="31"/>
        <v>1.6116974188279585</v>
      </c>
      <c r="AH115" s="24">
        <f t="shared" si="31"/>
        <v>1.6038017081791289</v>
      </c>
      <c r="AI115" s="24">
        <f t="shared" si="31"/>
        <v>1.5994085290767988</v>
      </c>
      <c r="AJ115" s="24">
        <f t="shared" si="31"/>
        <v>1.5952960717636331</v>
      </c>
      <c r="AK115" s="24">
        <f t="shared" si="31"/>
        <v>1.5818642713519693</v>
      </c>
      <c r="AL115" s="24">
        <f t="shared" si="31"/>
        <v>1.5789957528728684</v>
      </c>
      <c r="AM115" s="24">
        <f t="shared" si="31"/>
        <v>1.5700995720622042</v>
      </c>
      <c r="AN115" s="24">
        <f t="shared" si="31"/>
        <v>1.6067205468701822</v>
      </c>
      <c r="AO115" s="24">
        <f>+NOA!AV88</f>
        <v>1.6114859075999144</v>
      </c>
      <c r="AQ115" s="24">
        <f t="shared" si="28"/>
        <v>5.2457793556146548E-3</v>
      </c>
      <c r="AR115" s="24">
        <f t="shared" si="32"/>
        <v>7.1611117991480455E-2</v>
      </c>
      <c r="AS115" s="35">
        <f t="shared" si="33"/>
        <v>45231</v>
      </c>
      <c r="AT115" s="19">
        <f t="shared" si="30"/>
        <v>2951.332275390625</v>
      </c>
      <c r="AU115" s="19">
        <f t="shared" si="27"/>
        <v>2822.6865234375</v>
      </c>
      <c r="AV115" s="52">
        <f t="shared" si="29"/>
        <v>1.2864575195312504</v>
      </c>
      <c r="AW115" s="52">
        <f t="shared" si="24"/>
        <v>0.17140556595168288</v>
      </c>
    </row>
    <row r="116" spans="4:49" x14ac:dyDescent="0.25">
      <c r="D116" s="37">
        <f>+NOA!A89</f>
        <v>45261</v>
      </c>
      <c r="E116" s="225">
        <f>'Salida Stata'!F86</f>
        <v>3709.139892578125</v>
      </c>
      <c r="F116" s="225">
        <f>'Salida Stata'!L86</f>
        <v>3675.394287109375</v>
      </c>
      <c r="G116" s="225">
        <f>'Salida Stata'!R86</f>
        <v>3649.531005859375</v>
      </c>
      <c r="H116" s="225">
        <f>'Salida Stata'!X86</f>
        <v>3644.857421875</v>
      </c>
      <c r="I116" s="225">
        <f>'Salida Stata'!AD86</f>
        <v>3625.9619140625</v>
      </c>
      <c r="J116" s="225">
        <f>'Salida Stata'!AJ86</f>
        <v>3607.959716796875</v>
      </c>
      <c r="K116" s="225">
        <f>'Salida Stata'!AP86</f>
        <v>3596.739013671875</v>
      </c>
      <c r="L116" s="225">
        <f>'Salida Stata'!AV86</f>
        <v>3563.020751953125</v>
      </c>
      <c r="M116" s="225">
        <f>'Salida Stata'!BB86</f>
        <v>3545.8896484375</v>
      </c>
      <c r="N116" s="225">
        <f>'Salida Stata'!BH86</f>
        <v>3529.44189453125</v>
      </c>
      <c r="O116" s="19" cm="1">
        <f t="array" ref="O116">+SUMPRODUCT($E$30:$N$30/100,$E116:$N116)/$D$14*100</f>
        <v>3697.843159172483</v>
      </c>
      <c r="Q116" s="24">
        <f t="shared" si="25"/>
        <v>0.25676797679014296</v>
      </c>
      <c r="R116" s="24">
        <f t="shared" si="25"/>
        <v>0.25513600266794501</v>
      </c>
      <c r="S116" s="24">
        <f t="shared" si="25"/>
        <v>0.25413331409294293</v>
      </c>
      <c r="T116" s="24">
        <f t="shared" si="25"/>
        <v>0.25678485655894501</v>
      </c>
      <c r="U116" s="24">
        <f t="shared" si="25"/>
        <v>0.25600828434342815</v>
      </c>
      <c r="V116" s="24">
        <f t="shared" si="25"/>
        <v>0.25238021429153146</v>
      </c>
      <c r="W116" s="24">
        <f t="shared" si="25"/>
        <v>0.25248273486299433</v>
      </c>
      <c r="X116" s="24">
        <f t="shared" si="25"/>
        <v>0.25076837478897662</v>
      </c>
      <c r="Y116" s="24">
        <f t="shared" si="25"/>
        <v>0.25249505757360824</v>
      </c>
      <c r="Z116" s="24">
        <f t="shared" si="25"/>
        <v>0.25038393928102765</v>
      </c>
      <c r="AA116" s="24">
        <f t="shared" si="23"/>
        <v>0.25403611709227714</v>
      </c>
      <c r="AB116" s="24">
        <f>+NOA!Y89</f>
        <v>0.25228747326784617</v>
      </c>
      <c r="AD116" s="24">
        <f t="shared" si="31"/>
        <v>2.1804389018441772</v>
      </c>
      <c r="AE116" s="24">
        <f t="shared" si="31"/>
        <v>2.1533923693108434</v>
      </c>
      <c r="AF116" s="24">
        <f t="shared" si="31"/>
        <v>2.1408735836790749</v>
      </c>
      <c r="AG116" s="24">
        <f t="shared" si="31"/>
        <v>2.1369578329360133</v>
      </c>
      <c r="AH116" s="24">
        <f t="shared" si="31"/>
        <v>2.1237658398672332</v>
      </c>
      <c r="AI116" s="24">
        <f t="shared" si="31"/>
        <v>2.1083242864418832</v>
      </c>
      <c r="AJ116" s="24">
        <f t="shared" si="31"/>
        <v>2.1018804155550042</v>
      </c>
      <c r="AK116" s="24">
        <f t="shared" si="31"/>
        <v>2.0780501318557252</v>
      </c>
      <c r="AL116" s="24">
        <f t="shared" si="31"/>
        <v>2.0754683780125065</v>
      </c>
      <c r="AM116" s="24">
        <f t="shared" si="31"/>
        <v>2.0566509079556874</v>
      </c>
      <c r="AN116" s="24">
        <f t="shared" si="31"/>
        <v>2.1221969426409744</v>
      </c>
      <c r="AO116" s="24">
        <f>+NOA!AV89</f>
        <v>2.1247404142411375</v>
      </c>
      <c r="AQ116" s="24">
        <f t="shared" si="28"/>
        <v>6.3840375091153145E-3</v>
      </c>
      <c r="AR116" s="24">
        <f t="shared" si="32"/>
        <v>0.12378799388848982</v>
      </c>
      <c r="AS116" s="35">
        <f t="shared" si="33"/>
        <v>45261</v>
      </c>
      <c r="AT116" s="19">
        <f t="shared" si="30"/>
        <v>3709.139892578125</v>
      </c>
      <c r="AU116" s="19">
        <f t="shared" si="27"/>
        <v>3529.44189453125</v>
      </c>
      <c r="AV116" s="52">
        <f t="shared" si="29"/>
        <v>1.7969799804687483</v>
      </c>
      <c r="AW116" s="52">
        <f t="shared" si="24"/>
        <v>0.25768157770556854</v>
      </c>
    </row>
    <row r="117" spans="4:49" x14ac:dyDescent="0.25">
      <c r="D117" s="37">
        <f>+NOA!A90</f>
        <v>45292</v>
      </c>
      <c r="E117" s="225">
        <f>'Salida Stata'!F87</f>
        <v>4508.1123046875</v>
      </c>
      <c r="F117" s="225">
        <f>'Salida Stata'!L87</f>
        <v>4471.47998046875</v>
      </c>
      <c r="G117" s="225">
        <f>'Salida Stata'!R87</f>
        <v>4445.7470703125</v>
      </c>
      <c r="H117" s="225">
        <f>'Salida Stata'!X87</f>
        <v>4447.38232421875</v>
      </c>
      <c r="I117" s="225">
        <f>'Salida Stata'!AD87</f>
        <v>4420.23779296875</v>
      </c>
      <c r="J117" s="225">
        <f>'Salida Stata'!AJ87</f>
        <v>4392.66796875</v>
      </c>
      <c r="K117" s="225">
        <f>'Salida Stata'!AP87</f>
        <v>4382.78955078125</v>
      </c>
      <c r="L117" s="225">
        <f>'Salida Stata'!AV87</f>
        <v>4345.48046875</v>
      </c>
      <c r="M117" s="225">
        <f>'Salida Stata'!BB87</f>
        <v>4343.60107421875</v>
      </c>
      <c r="N117" s="225">
        <f>'Salida Stata'!BH87</f>
        <v>4318.92578125</v>
      </c>
      <c r="O117" s="19" cm="1">
        <f t="array" ref="O117">+SUMPRODUCT($E$30:$N$30/100,$E117:$N117)/$D$14*100</f>
        <v>4507.2651175424235</v>
      </c>
      <c r="Q117" s="24">
        <f t="shared" si="25"/>
        <v>0.21540638402668355</v>
      </c>
      <c r="R117" s="24">
        <f t="shared" si="25"/>
        <v>0.21659871871474246</v>
      </c>
      <c r="S117" s="24">
        <f t="shared" si="25"/>
        <v>0.2181694204473914</v>
      </c>
      <c r="T117" s="24">
        <f t="shared" si="25"/>
        <v>0.22018005355362091</v>
      </c>
      <c r="U117" s="24">
        <f t="shared" si="25"/>
        <v>0.21905246048664351</v>
      </c>
      <c r="V117" s="24">
        <f t="shared" si="25"/>
        <v>0.21749362896151858</v>
      </c>
      <c r="W117" s="24">
        <f t="shared" si="25"/>
        <v>0.21854533623970229</v>
      </c>
      <c r="X117" s="24">
        <f t="shared" si="25"/>
        <v>0.21960571415924468</v>
      </c>
      <c r="Y117" s="24">
        <f t="shared" si="25"/>
        <v>0.22496792198052828</v>
      </c>
      <c r="Z117" s="24">
        <f t="shared" si="25"/>
        <v>0.22368519168484635</v>
      </c>
      <c r="AA117" s="24">
        <f t="shared" si="23"/>
        <v>0.21889028915738984</v>
      </c>
      <c r="AB117" s="24">
        <f>+NOA!Y90</f>
        <v>0.21711863705681056</v>
      </c>
      <c r="AD117" s="24">
        <f t="shared" si="31"/>
        <v>2.6255811485459715</v>
      </c>
      <c r="AE117" s="24">
        <f t="shared" si="31"/>
        <v>2.6011768249713718</v>
      </c>
      <c r="AF117" s="24">
        <f t="shared" si="31"/>
        <v>2.5911895086302001</v>
      </c>
      <c r="AG117" s="24">
        <f t="shared" si="31"/>
        <v>2.5947956949228099</v>
      </c>
      <c r="AH117" s="24">
        <f t="shared" si="31"/>
        <v>2.5807155935505843</v>
      </c>
      <c r="AI117" s="24">
        <f t="shared" si="31"/>
        <v>2.5599397442265683</v>
      </c>
      <c r="AJ117" s="24">
        <f t="shared" si="31"/>
        <v>2.5597393199081626</v>
      </c>
      <c r="AK117" s="24">
        <f t="shared" si="31"/>
        <v>2.5351865412922008</v>
      </c>
      <c r="AL117" s="24">
        <f t="shared" si="31"/>
        <v>2.5466428833568595</v>
      </c>
      <c r="AM117" s="24">
        <f t="shared" si="31"/>
        <v>2.52613227361255</v>
      </c>
      <c r="AN117" s="24">
        <f t="shared" si="31"/>
        <v>2.5773692424310579</v>
      </c>
      <c r="AO117" s="24">
        <f>+NOA!AV90</f>
        <v>2.5766897376187048</v>
      </c>
      <c r="AQ117" s="24">
        <f t="shared" si="28"/>
        <v>-8.2788076581628012E-3</v>
      </c>
      <c r="AR117" s="24">
        <f t="shared" si="32"/>
        <v>9.9448874933421472E-2</v>
      </c>
      <c r="AS117" s="35">
        <f t="shared" si="33"/>
        <v>45292</v>
      </c>
      <c r="AT117" s="19">
        <f t="shared" si="30"/>
        <v>4508.1123046875</v>
      </c>
      <c r="AU117" s="19">
        <f t="shared" si="27"/>
        <v>4318.92578125</v>
      </c>
      <c r="AV117" s="52">
        <f t="shared" si="29"/>
        <v>1.8918652343749969</v>
      </c>
      <c r="AW117" s="52">
        <f t="shared" si="24"/>
        <v>0.24465605446692251</v>
      </c>
    </row>
    <row r="118" spans="4:49" x14ac:dyDescent="0.25">
      <c r="D118" s="37">
        <f>+NOA!A91</f>
        <v>45323</v>
      </c>
      <c r="E118" s="225">
        <f>'Salida Stata'!F88</f>
        <v>5015.29443359375</v>
      </c>
      <c r="F118" s="225">
        <f>'Salida Stata'!L88</f>
        <v>4987.76806640625</v>
      </c>
      <c r="G118" s="225">
        <f>'Salida Stata'!R88</f>
        <v>4971.2607421875</v>
      </c>
      <c r="H118" s="225">
        <f>'Salida Stata'!X88</f>
        <v>4982.09765625</v>
      </c>
      <c r="I118" s="225">
        <f>'Salida Stata'!AD88</f>
        <v>4950.06689453125</v>
      </c>
      <c r="J118" s="225">
        <f>'Salida Stata'!AJ88</f>
        <v>4922.0146484375</v>
      </c>
      <c r="K118" s="225">
        <f>'Salida Stata'!AP88</f>
        <v>4910.04248046875</v>
      </c>
      <c r="L118" s="225">
        <f>'Salida Stata'!AV88</f>
        <v>4887.29443359375</v>
      </c>
      <c r="M118" s="225">
        <f>'Salida Stata'!BB88</f>
        <v>4898.5576171875</v>
      </c>
      <c r="N118" s="225">
        <f>'Salida Stata'!BH88</f>
        <v>4866.24560546875</v>
      </c>
      <c r="O118" s="19" cm="1">
        <f t="array" ref="O118">+SUMPRODUCT($E$30:$N$30/100,$E118:$N118)/$D$14*100</f>
        <v>5047.0187305970621</v>
      </c>
      <c r="Q118" s="24">
        <f t="shared" si="25"/>
        <v>0.11250432434411306</v>
      </c>
      <c r="R118" s="24">
        <f t="shared" si="25"/>
        <v>0.1154624616888873</v>
      </c>
      <c r="S118" s="24">
        <f t="shared" si="25"/>
        <v>0.11820593109856348</v>
      </c>
      <c r="T118" s="24">
        <f t="shared" si="25"/>
        <v>0.12023147394353617</v>
      </c>
      <c r="U118" s="24">
        <f t="shared" si="25"/>
        <v>0.11986438883566319</v>
      </c>
      <c r="V118" s="24">
        <f t="shared" si="25"/>
        <v>0.12050687269179905</v>
      </c>
      <c r="W118" s="24">
        <f t="shared" si="25"/>
        <v>0.12030076360693953</v>
      </c>
      <c r="X118" s="24">
        <f t="shared" si="25"/>
        <v>0.12468447821596262</v>
      </c>
      <c r="Y118" s="24">
        <f t="shared" si="25"/>
        <v>0.12776416007967906</v>
      </c>
      <c r="Z118" s="24">
        <f t="shared" si="25"/>
        <v>0.12672591564200086</v>
      </c>
      <c r="AA118" s="24">
        <f t="shared" si="23"/>
        <v>0.11975191140940433</v>
      </c>
      <c r="AB118" s="24">
        <f>+NOA!Y91</f>
        <v>0.1169122273133536</v>
      </c>
      <c r="AD118" s="24">
        <f t="shared" si="31"/>
        <v>2.7387329893862962</v>
      </c>
      <c r="AE118" s="24">
        <f t="shared" si="31"/>
        <v>2.7309740602870343</v>
      </c>
      <c r="AF118" s="24">
        <f t="shared" si="31"/>
        <v>2.7344279579711235</v>
      </c>
      <c r="AG118" s="24">
        <f t="shared" si="31"/>
        <v>2.7481717794881688</v>
      </c>
      <c r="AH118" s="24">
        <f t="shared" si="31"/>
        <v>2.7369244568200872</v>
      </c>
      <c r="AI118" s="24">
        <f t="shared" si="31"/>
        <v>2.7232870964429581</v>
      </c>
      <c r="AJ118" s="24">
        <f t="shared" si="31"/>
        <v>2.7274239543506016</v>
      </c>
      <c r="AK118" s="24">
        <f t="shared" si="31"/>
        <v>2.7228866491671684</v>
      </c>
      <c r="AL118" s="24">
        <f t="shared" si="31"/>
        <v>2.7478752707658609</v>
      </c>
      <c r="AM118" s="24">
        <f t="shared" si="31"/>
        <v>2.728118966772993</v>
      </c>
      <c r="AN118" s="24">
        <f t="shared" si="31"/>
        <v>2.7339314393486123</v>
      </c>
      <c r="AO118" s="24">
        <f>+NOA!AV91</f>
        <v>2.72336369213274</v>
      </c>
      <c r="AQ118" s="24">
        <f t="shared" si="28"/>
        <v>-1.4221591297887803E-2</v>
      </c>
      <c r="AR118" s="24">
        <f t="shared" si="32"/>
        <v>1.0614022613303131E-2</v>
      </c>
      <c r="AS118" s="35">
        <f t="shared" si="33"/>
        <v>45323</v>
      </c>
      <c r="AT118" s="19">
        <f t="shared" si="33"/>
        <v>5015.29443359375</v>
      </c>
      <c r="AU118" s="19">
        <f t="shared" si="27"/>
        <v>4866.24560546875</v>
      </c>
      <c r="AV118" s="52">
        <f t="shared" si="29"/>
        <v>1.4904882812499949</v>
      </c>
      <c r="AW118" s="52">
        <f t="shared" si="24"/>
        <v>0.12812134720290658</v>
      </c>
    </row>
    <row r="119" spans="4:49" x14ac:dyDescent="0.25">
      <c r="D119" s="37">
        <f>+NOA!A92</f>
        <v>45352</v>
      </c>
      <c r="E119" s="225">
        <f>'Salida Stata'!F89</f>
        <v>5436.42431640625</v>
      </c>
      <c r="F119" s="225">
        <f>'Salida Stata'!L89</f>
        <v>5411.8095703125</v>
      </c>
      <c r="G119" s="225">
        <f>'Salida Stata'!R89</f>
        <v>5398.79296875</v>
      </c>
      <c r="H119" s="225">
        <f>'Salida Stata'!X89</f>
        <v>5421.6640625</v>
      </c>
      <c r="I119" s="225">
        <f>'Salida Stata'!AD89</f>
        <v>5397.92236328125</v>
      </c>
      <c r="J119" s="225">
        <f>'Salida Stata'!AJ89</f>
        <v>5365.73828125</v>
      </c>
      <c r="K119" s="225">
        <f>'Salida Stata'!AP89</f>
        <v>5349.89794921875</v>
      </c>
      <c r="L119" s="225">
        <f>'Salida Stata'!AV89</f>
        <v>5334.19580078125</v>
      </c>
      <c r="M119" s="225">
        <f>'Salida Stata'!BB89</f>
        <v>5333.87060546875</v>
      </c>
      <c r="N119" s="225">
        <f>'Salida Stata'!BH89</f>
        <v>5292.8779296875</v>
      </c>
      <c r="O119" s="19" cm="1">
        <f t="array" ref="O119">+SUMPRODUCT($E$30:$N$30/100,$E119:$N119)/$D$14*100</f>
        <v>5489.936948000769</v>
      </c>
      <c r="Q119" s="24">
        <f t="shared" si="25"/>
        <v>8.3969124522712324E-2</v>
      </c>
      <c r="R119" s="24">
        <f t="shared" si="25"/>
        <v>8.5016283488052569E-2</v>
      </c>
      <c r="S119" s="24">
        <f t="shared" si="25"/>
        <v>8.6000764943657604E-2</v>
      </c>
      <c r="T119" s="24">
        <f t="shared" si="25"/>
        <v>8.8229183082866314E-2</v>
      </c>
      <c r="U119" s="24">
        <f t="shared" si="25"/>
        <v>9.0474629594356148E-2</v>
      </c>
      <c r="V119" s="24">
        <f t="shared" si="25"/>
        <v>9.0150815165363385E-2</v>
      </c>
      <c r="W119" s="24">
        <f t="shared" si="25"/>
        <v>8.9582823468363992E-2</v>
      </c>
      <c r="X119" s="24">
        <f t="shared" si="25"/>
        <v>9.144146587847013E-2</v>
      </c>
      <c r="Y119" s="24">
        <f t="shared" si="25"/>
        <v>8.8865544166281341E-2</v>
      </c>
      <c r="Z119" s="24">
        <f t="shared" si="25"/>
        <v>8.7671761519660052E-2</v>
      </c>
      <c r="AA119" s="24">
        <f t="shared" si="23"/>
        <v>8.775838589988938E-2</v>
      </c>
      <c r="AB119" s="24">
        <f>+NOA!Y92</f>
        <v>8.766686708165472E-2</v>
      </c>
      <c r="AD119" s="24">
        <f t="shared" si="31"/>
        <v>2.775922038370362</v>
      </c>
      <c r="AE119" s="24">
        <f t="shared" si="31"/>
        <v>2.7751852124029743</v>
      </c>
      <c r="AF119" s="24">
        <f t="shared" si="31"/>
        <v>2.7830478029119443</v>
      </c>
      <c r="AG119" s="24">
        <f t="shared" si="31"/>
        <v>2.8040349039948289</v>
      </c>
      <c r="AH119" s="24">
        <f t="shared" si="31"/>
        <v>2.7977602721896329</v>
      </c>
      <c r="AI119" s="24">
        <f t="shared" si="31"/>
        <v>2.7831450688522481</v>
      </c>
      <c r="AJ119" s="24">
        <f t="shared" si="31"/>
        <v>2.7860705620383968</v>
      </c>
      <c r="AK119" s="24">
        <f t="shared" si="31"/>
        <v>2.7885202398977378</v>
      </c>
      <c r="AL119" s="24">
        <f t="shared" si="31"/>
        <v>2.8115220750419008</v>
      </c>
      <c r="AM119" s="24">
        <f t="shared" si="31"/>
        <v>2.7923386098706402</v>
      </c>
      <c r="AN119" s="24">
        <f t="shared" si="31"/>
        <v>2.7880735777557124</v>
      </c>
      <c r="AO119" s="24">
        <f>+NOA!AV92</f>
        <v>2.7728903759684194</v>
      </c>
      <c r="AQ119" s="24">
        <f t="shared" si="28"/>
        <v>-3.702636996947728E-3</v>
      </c>
      <c r="AR119" s="24">
        <f t="shared" si="32"/>
        <v>-1.6416571500278199E-2</v>
      </c>
      <c r="AS119" s="35">
        <f t="shared" si="33"/>
        <v>45352</v>
      </c>
      <c r="AT119" s="19">
        <f t="shared" si="33"/>
        <v>5436.42431640625</v>
      </c>
      <c r="AU119" s="19">
        <f t="shared" si="27"/>
        <v>5292.8779296875</v>
      </c>
      <c r="AV119" s="52">
        <f t="shared" si="29"/>
        <v>1.4354638671875009</v>
      </c>
      <c r="AW119" s="52">
        <f t="shared" si="24"/>
        <v>9.6620182824976197E-2</v>
      </c>
    </row>
    <row r="120" spans="4:49" x14ac:dyDescent="0.25">
      <c r="D120" s="37">
        <f>+NOA!A93</f>
        <v>45383</v>
      </c>
      <c r="E120" s="225">
        <f>'Salida Stata'!F90</f>
        <v>5930.92822265625</v>
      </c>
      <c r="F120" s="225">
        <f>'Salida Stata'!L90</f>
        <v>5908.56005859375</v>
      </c>
      <c r="G120" s="225">
        <f>'Salida Stata'!R90</f>
        <v>5896.51220703125</v>
      </c>
      <c r="H120" s="225">
        <f>'Salida Stata'!X90</f>
        <v>5920.82958984375</v>
      </c>
      <c r="I120" s="225">
        <f>'Salida Stata'!AD90</f>
        <v>5893.05908203125</v>
      </c>
      <c r="J120" s="225">
        <f>'Salida Stata'!AJ90</f>
        <v>5862.69384765625</v>
      </c>
      <c r="K120" s="225">
        <f>'Salida Stata'!AP90</f>
        <v>5845.21337890625</v>
      </c>
      <c r="L120" s="225">
        <f>'Salida Stata'!AV90</f>
        <v>5830.49169921875</v>
      </c>
      <c r="M120" s="225">
        <f>'Salida Stata'!BB90</f>
        <v>5830.65185546875</v>
      </c>
      <c r="N120" s="225">
        <f>'Salida Stata'!BH90</f>
        <v>5785.99755859375</v>
      </c>
      <c r="O120" s="19" cm="1">
        <f t="array" ref="O120">+SUMPRODUCT($E$30:$N$30/100,$E120:$N120)/$D$14*100</f>
        <v>5996.2302775797434</v>
      </c>
      <c r="Q120" s="24">
        <f t="shared" si="25"/>
        <v>9.0961241703975793E-2</v>
      </c>
      <c r="R120" s="24">
        <f t="shared" si="25"/>
        <v>9.1790090140323466E-2</v>
      </c>
      <c r="S120" s="24">
        <f t="shared" si="25"/>
        <v>9.2190836203983606E-2</v>
      </c>
      <c r="T120" s="24">
        <f t="shared" si="25"/>
        <v>9.2068693594707485E-2</v>
      </c>
      <c r="U120" s="24">
        <f t="shared" si="25"/>
        <v>9.17272767978492E-2</v>
      </c>
      <c r="V120" s="24">
        <f t="shared" si="25"/>
        <v>9.261643791737062E-2</v>
      </c>
      <c r="W120" s="24">
        <f t="shared" si="25"/>
        <v>9.2584089339466935E-2</v>
      </c>
      <c r="X120" s="24">
        <f t="shared" si="25"/>
        <v>9.3040435142034417E-2</v>
      </c>
      <c r="Y120" s="24">
        <f t="shared" si="25"/>
        <v>9.3137101880697459E-2</v>
      </c>
      <c r="Z120" s="24">
        <f t="shared" si="25"/>
        <v>9.3166635516070739E-2</v>
      </c>
      <c r="AA120" s="24">
        <f t="shared" si="23"/>
        <v>9.2222066368785383E-2</v>
      </c>
      <c r="AB120" s="24">
        <f>+NOA!Y93</f>
        <v>9.1020858661966964E-2</v>
      </c>
      <c r="AD120" s="24">
        <f t="shared" si="31"/>
        <v>2.8182084375158891</v>
      </c>
      <c r="AE120" s="24">
        <f t="shared" si="31"/>
        <v>2.8224657220955733</v>
      </c>
      <c r="AF120" s="24">
        <f t="shared" si="31"/>
        <v>2.8351987070398081</v>
      </c>
      <c r="AG120" s="24">
        <f t="shared" si="31"/>
        <v>2.8589297503361806</v>
      </c>
      <c r="AH120" s="24">
        <f t="shared" si="31"/>
        <v>2.8552550995187476</v>
      </c>
      <c r="AI120" s="24">
        <f t="shared" si="31"/>
        <v>2.8416854556055378</v>
      </c>
      <c r="AJ120" s="24">
        <f t="shared" si="31"/>
        <v>2.8457411201338219</v>
      </c>
      <c r="AK120" s="24">
        <f t="shared" si="31"/>
        <v>2.8518497849657387</v>
      </c>
      <c r="AL120" s="24">
        <f t="shared" si="31"/>
        <v>2.8777949078911371</v>
      </c>
      <c r="AM120" s="24">
        <f t="shared" si="31"/>
        <v>2.8601363360358176</v>
      </c>
      <c r="AN120" s="24">
        <f t="shared" si="31"/>
        <v>2.8435556972896374</v>
      </c>
      <c r="AO120" s="24">
        <f>+NOA!AV93</f>
        <v>2.8222717588120418</v>
      </c>
      <c r="AQ120" s="24">
        <f t="shared" si="28"/>
        <v>-2.2053938120949468E-3</v>
      </c>
      <c r="AR120" s="24">
        <f t="shared" si="32"/>
        <v>-4.1927898519928508E-2</v>
      </c>
      <c r="AS120" s="35">
        <f t="shared" si="33"/>
        <v>45383</v>
      </c>
      <c r="AT120" s="19">
        <f t="shared" si="33"/>
        <v>5930.92822265625</v>
      </c>
      <c r="AU120" s="19">
        <f t="shared" si="27"/>
        <v>5785.99755859375</v>
      </c>
      <c r="AV120" s="52">
        <f t="shared" si="29"/>
        <v>1.4493066406250037</v>
      </c>
      <c r="AW120" s="52">
        <f t="shared" si="24"/>
        <v>7.8031221720284094E-2</v>
      </c>
    </row>
    <row r="121" spans="4:49" x14ac:dyDescent="0.25">
      <c r="D121" s="37">
        <f>+NOA!A94</f>
        <v>45413</v>
      </c>
      <c r="E121" s="225">
        <f>'Salida Stata'!F91</f>
        <v>6183.63232421875</v>
      </c>
      <c r="F121" s="225">
        <f>'Salida Stata'!L91</f>
        <v>6161.52587890625</v>
      </c>
      <c r="G121" s="225">
        <f>'Salida Stata'!R91</f>
        <v>6148.28271484375</v>
      </c>
      <c r="H121" s="225">
        <f>'Salida Stata'!X91</f>
        <v>6173.75146484375</v>
      </c>
      <c r="I121" s="225">
        <f>'Salida Stata'!AD91</f>
        <v>6141.091796875</v>
      </c>
      <c r="J121" s="225">
        <f>'Salida Stata'!AJ91</f>
        <v>6107.89306640625</v>
      </c>
      <c r="K121" s="225">
        <f>'Salida Stata'!AP91</f>
        <v>6084.42529296875</v>
      </c>
      <c r="L121" s="225">
        <f>'Salida Stata'!AV91</f>
        <v>6073.88330078125</v>
      </c>
      <c r="M121" s="225">
        <f>'Salida Stata'!BB91</f>
        <v>6073.8212890625</v>
      </c>
      <c r="N121" s="225">
        <f>'Salida Stata'!BH91</f>
        <v>6022.482421875</v>
      </c>
      <c r="O121" s="19" cm="1">
        <f t="array" ref="O121">+SUMPRODUCT($E$30:$N$30/100,$E121:$N121)/$D$14*100</f>
        <v>6248.6820498389961</v>
      </c>
      <c r="Q121" s="24">
        <f t="shared" si="25"/>
        <v>4.2607850251359602E-2</v>
      </c>
      <c r="R121" s="24">
        <f t="shared" si="25"/>
        <v>4.2813446559550883E-2</v>
      </c>
      <c r="S121" s="24">
        <f t="shared" si="25"/>
        <v>4.2698208529489357E-2</v>
      </c>
      <c r="T121" s="24">
        <f t="shared" si="25"/>
        <v>4.2717303574121956E-2</v>
      </c>
      <c r="U121" s="24">
        <f t="shared" si="25"/>
        <v>4.2088957770682445E-2</v>
      </c>
      <c r="V121" s="24">
        <f t="shared" ref="V121:Z122" si="34">+J121/J120-1</f>
        <v>4.1823643724467008E-2</v>
      </c>
      <c r="W121" s="24">
        <f t="shared" si="34"/>
        <v>4.0924410890755381E-2</v>
      </c>
      <c r="X121" s="24">
        <f t="shared" si="34"/>
        <v>4.1744609909162955E-2</v>
      </c>
      <c r="Y121" s="24">
        <f t="shared" si="34"/>
        <v>4.1705359815930931E-2</v>
      </c>
      <c r="Z121" s="24">
        <f t="shared" si="34"/>
        <v>4.087192586695898E-2</v>
      </c>
      <c r="AA121" s="24">
        <f t="shared" si="23"/>
        <v>4.2101747360034691E-2</v>
      </c>
      <c r="AB121" s="24">
        <f>+NOA!Y94</f>
        <v>4.1700910000279645E-2</v>
      </c>
      <c r="AD121" s="24">
        <f t="shared" si="31"/>
        <v>2.6882343103399444</v>
      </c>
      <c r="AE121" s="24">
        <f t="shared" si="31"/>
        <v>2.6938097872250428</v>
      </c>
      <c r="AF121" s="24">
        <f t="shared" si="31"/>
        <v>2.7048230333869832</v>
      </c>
      <c r="AG121" s="24">
        <f t="shared" si="31"/>
        <v>2.7287990487374598</v>
      </c>
      <c r="AH121" s="24">
        <f t="shared" si="31"/>
        <v>2.7235338256712756</v>
      </c>
      <c r="AI121" s="24">
        <f t="shared" si="31"/>
        <v>2.7075719640798135</v>
      </c>
      <c r="AJ121" s="24">
        <f t="shared" si="31"/>
        <v>2.7079029891239257</v>
      </c>
      <c r="AK121" s="24">
        <f t="shared" si="31"/>
        <v>2.7169735829301409</v>
      </c>
      <c r="AL121" s="24">
        <f t="shared" si="31"/>
        <v>2.7412329041310999</v>
      </c>
      <c r="AM121" s="24">
        <f t="shared" si="31"/>
        <v>2.7211994625489644</v>
      </c>
      <c r="AN121" s="24">
        <f t="shared" si="31"/>
        <v>2.7108110133877168</v>
      </c>
      <c r="AO121" s="24">
        <f>+NOA!AV94</f>
        <v>2.6881822956618873</v>
      </c>
      <c r="AQ121" s="24">
        <f t="shared" si="28"/>
        <v>1.7359243844006222E-3</v>
      </c>
      <c r="AR121" s="24">
        <f t="shared" si="32"/>
        <v>-3.2965152209019966E-2</v>
      </c>
      <c r="AS121" s="35">
        <f t="shared" si="33"/>
        <v>45413</v>
      </c>
      <c r="AT121" s="19">
        <f t="shared" si="33"/>
        <v>6183.63232421875</v>
      </c>
      <c r="AU121" s="19">
        <f t="shared" si="27"/>
        <v>6022.482421875</v>
      </c>
      <c r="AV121" s="52">
        <f t="shared" si="29"/>
        <v>1.6114990234374957</v>
      </c>
      <c r="AW121" s="52">
        <f t="shared" si="24"/>
        <v>0.10491335766665522</v>
      </c>
    </row>
    <row r="122" spans="4:49" x14ac:dyDescent="0.25">
      <c r="D122" s="37">
        <f>+NOA!A95</f>
        <v>45444</v>
      </c>
      <c r="E122" s="225">
        <f>'Salida Stata'!F92</f>
        <v>6465.9892578125</v>
      </c>
      <c r="F122" s="225">
        <f>'Salida Stata'!L92</f>
        <v>6451.2294921875</v>
      </c>
      <c r="G122" s="225">
        <f>'Salida Stata'!R92</f>
        <v>6446.27490234375</v>
      </c>
      <c r="H122" s="225">
        <f>'Salida Stata'!X92</f>
        <v>6479.07666015625</v>
      </c>
      <c r="I122" s="225">
        <f>'Salida Stata'!AD92</f>
        <v>6445.00244140625</v>
      </c>
      <c r="J122" s="225">
        <f>'Salida Stata'!AJ92</f>
        <v>6415.26904296875</v>
      </c>
      <c r="K122" s="225">
        <f>'Salida Stata'!AP92</f>
        <v>6390.5732421875</v>
      </c>
      <c r="L122" s="225">
        <f>'Salida Stata'!AV92</f>
        <v>6392.63037109375</v>
      </c>
      <c r="M122" s="225">
        <f>'Salida Stata'!BB92</f>
        <v>6395.83837890625</v>
      </c>
      <c r="N122" s="225">
        <f>'Salida Stata'!BH92</f>
        <v>6338.90576171875</v>
      </c>
      <c r="O122" s="19" cm="1">
        <f t="array" ref="O122">+SUMPRODUCT($E$30:$N$30/100,$E122:$N122)/$D$14*100</f>
        <v>6557.6026460373423</v>
      </c>
      <c r="Q122" s="24">
        <f t="shared" ref="Q122:Q135" si="35">+E122/E121-1</f>
        <v>4.5661986157856438E-2</v>
      </c>
      <c r="R122" s="24">
        <f t="shared" ref="R122:R135" si="36">+F122/F121-1</f>
        <v>4.701816059444619E-2</v>
      </c>
      <c r="S122" s="24">
        <f t="shared" ref="S122:S135" si="37">+G122/G121-1</f>
        <v>4.8467547983855663E-2</v>
      </c>
      <c r="T122" s="24">
        <f t="shared" ref="T122:T135" si="38">+H122/H121-1</f>
        <v>4.9455375236785226E-2</v>
      </c>
      <c r="U122" s="24">
        <f t="shared" ref="U122:U135" si="39">+I122/I121-1</f>
        <v>4.9488047823336601E-2</v>
      </c>
      <c r="V122" s="24">
        <f t="shared" si="34"/>
        <v>5.032438734939304E-2</v>
      </c>
      <c r="W122" s="24">
        <f t="shared" si="34"/>
        <v>5.0316658431575956E-2</v>
      </c>
      <c r="X122" s="24">
        <f t="shared" si="34"/>
        <v>5.2478300047599014E-2</v>
      </c>
      <c r="Y122" s="24">
        <f t="shared" si="34"/>
        <v>5.3017215113593474E-2</v>
      </c>
      <c r="Z122" s="24">
        <f t="shared" si="34"/>
        <v>5.2540350918157896E-2</v>
      </c>
      <c r="AA122" s="24">
        <f t="shared" si="23"/>
        <v>4.9437720423990195E-2</v>
      </c>
      <c r="AB122" s="24">
        <f>+NOA!Y95</f>
        <v>4.759406961475765E-2</v>
      </c>
      <c r="AD122" s="24">
        <f t="shared" si="31"/>
        <v>2.6241750407271152</v>
      </c>
      <c r="AE122" s="24">
        <f t="shared" si="31"/>
        <v>2.6317104146378725</v>
      </c>
      <c r="AF122" s="24">
        <f t="shared" si="31"/>
        <v>2.6447485944103288</v>
      </c>
      <c r="AG122" s="24">
        <f t="shared" si="31"/>
        <v>2.6698078447519178</v>
      </c>
      <c r="AH122" s="24">
        <f t="shared" si="31"/>
        <v>2.6636839976046125</v>
      </c>
      <c r="AI122" s="24">
        <f t="shared" si="31"/>
        <v>2.6480038494529059</v>
      </c>
      <c r="AJ122" s="24">
        <f t="shared" si="31"/>
        <v>2.6447173796475361</v>
      </c>
      <c r="AK122" s="24">
        <f t="shared" si="31"/>
        <v>2.6603068934797052</v>
      </c>
      <c r="AL122" s="24">
        <f t="shared" si="31"/>
        <v>2.6826368206131534</v>
      </c>
      <c r="AM122" s="24">
        <f t="shared" si="31"/>
        <v>2.660144847194041</v>
      </c>
      <c r="AN122" s="24">
        <f t="shared" si="31"/>
        <v>2.6501531356789161</v>
      </c>
      <c r="AO122" s="24">
        <f>+NOA!AV95</f>
        <v>2.6237833716349646</v>
      </c>
      <c r="AQ122" s="24">
        <f t="shared" si="28"/>
        <v>-6.8783647603014586E-3</v>
      </c>
      <c r="AR122" s="24">
        <f t="shared" si="32"/>
        <v>-3.5969806466925824E-2</v>
      </c>
      <c r="AS122" s="35">
        <f t="shared" si="33"/>
        <v>45444</v>
      </c>
      <c r="AT122" s="19">
        <f t="shared" si="33"/>
        <v>6465.9892578125</v>
      </c>
      <c r="AU122" s="19">
        <f t="shared" si="27"/>
        <v>6338.90576171875</v>
      </c>
      <c r="AV122" s="52">
        <f t="shared" si="29"/>
        <v>1.2708349609374991</v>
      </c>
      <c r="AW122" s="52">
        <f t="shared" si="24"/>
        <v>1.2545829144196219E-2</v>
      </c>
    </row>
    <row r="123" spans="4:49" x14ac:dyDescent="0.25">
      <c r="D123" s="37">
        <f>+NOA!A96</f>
        <v>45474</v>
      </c>
      <c r="E123" s="225">
        <f>'Salida Stata'!F93</f>
        <v>6675.2080078125</v>
      </c>
      <c r="F123" s="225">
        <f>'Salida Stata'!L93</f>
        <v>6665.6552734375</v>
      </c>
      <c r="G123" s="225">
        <f>'Salida Stata'!R93</f>
        <v>6671.38134765625</v>
      </c>
      <c r="H123" s="225">
        <f>'Salida Stata'!X93</f>
        <v>6705.71142578125</v>
      </c>
      <c r="I123" s="225">
        <f>'Salida Stata'!AD93</f>
        <v>6677.53955078125</v>
      </c>
      <c r="J123" s="225">
        <f>'Salida Stata'!AJ93</f>
        <v>6652.4443359375</v>
      </c>
      <c r="K123" s="225">
        <f>'Salida Stata'!AP93</f>
        <v>6630.72607421875</v>
      </c>
      <c r="L123" s="225">
        <f>'Salida Stata'!AV93</f>
        <v>6640.875</v>
      </c>
      <c r="M123" s="225">
        <f>'Salida Stata'!BB93</f>
        <v>6647.26806640625</v>
      </c>
      <c r="N123" s="225">
        <f>'Salida Stata'!BH93</f>
        <v>6596.8125</v>
      </c>
      <c r="O123" s="19" cm="1">
        <f t="array" ref="O123">+SUMPRODUCT($E$30:$N$30/100,$E123:$N123)/$D$14*100</f>
        <v>6793.8434623020612</v>
      </c>
      <c r="Q123" s="24">
        <f t="shared" si="35"/>
        <v>3.2356804451416643E-2</v>
      </c>
      <c r="R123" s="24">
        <f t="shared" si="36"/>
        <v>3.3237971383543563E-2</v>
      </c>
      <c r="S123" s="24">
        <f t="shared" si="37"/>
        <v>3.4920391811192442E-2</v>
      </c>
      <c r="T123" s="24">
        <f t="shared" si="38"/>
        <v>3.4979485119957632E-2</v>
      </c>
      <c r="U123" s="24">
        <f t="shared" si="39"/>
        <v>3.6080220525760209E-2</v>
      </c>
      <c r="V123" s="24">
        <f t="shared" ref="V123:V135" si="40">+J123/J122-1</f>
        <v>3.6970435905365306E-2</v>
      </c>
      <c r="W123" s="24">
        <f t="shared" ref="W123:W135" si="41">+K123/K122-1</f>
        <v>3.7579231616637454E-2</v>
      </c>
      <c r="X123" s="24">
        <f t="shared" ref="X123:X135" si="42">+L123/L122-1</f>
        <v>3.8832939571911584E-2</v>
      </c>
      <c r="Y123" s="24">
        <f t="shared" ref="Y123:Y135" si="43">+M123/M122-1</f>
        <v>3.9311451072501447E-2</v>
      </c>
      <c r="Z123" s="24">
        <f t="shared" ref="Z123:Z135" si="44">+N123/N122-1</f>
        <v>4.0686318424036694E-2</v>
      </c>
      <c r="AA123" s="24">
        <f t="shared" ref="AA123:AA135" si="45">+O123/O122-1</f>
        <v>3.6025485076848218E-2</v>
      </c>
      <c r="AB123" s="24">
        <f>+NOA!Y96</f>
        <v>3.5859446279410845E-2</v>
      </c>
      <c r="AD123" s="24">
        <f t="shared" ref="AD123:AD135" si="46">+E123/E111-1</f>
        <v>2.5355217977158468</v>
      </c>
      <c r="AE123" s="24">
        <f t="shared" ref="AE123:AE135" si="47">+F123/F111-1</f>
        <v>2.5440682973585242</v>
      </c>
      <c r="AF123" s="24">
        <f t="shared" ref="AF123:AF135" si="48">+G123/G111-1</f>
        <v>2.5578766388676137</v>
      </c>
      <c r="AG123" s="24">
        <f t="shared" ref="AG123:AG135" si="49">+H123/H111-1</f>
        <v>2.580084674874771</v>
      </c>
      <c r="AH123" s="24">
        <f t="shared" ref="AH123:AH135" si="50">+I123/I111-1</f>
        <v>2.573968488260781</v>
      </c>
      <c r="AI123" s="24">
        <f t="shared" ref="AI123:AI135" si="51">+J123/J111-1</f>
        <v>2.5616669625092117</v>
      </c>
      <c r="AJ123" s="24">
        <f t="shared" ref="AJ123:AJ135" si="52">+K123/K111-1</f>
        <v>2.5596153519755114</v>
      </c>
      <c r="AK123" s="24">
        <f t="shared" ref="AK123:AK135" si="53">+L123/L111-1</f>
        <v>2.5765810868176455</v>
      </c>
      <c r="AL123" s="24">
        <f t="shared" ref="AL123:AL135" si="54">+M123/M111-1</f>
        <v>2.5998047999847689</v>
      </c>
      <c r="AM123" s="24">
        <f t="shared" ref="AM123:AM135" si="55">+N123/N111-1</f>
        <v>2.579983393557193</v>
      </c>
      <c r="AN123" s="24">
        <f t="shared" ref="AN123:AN135" si="56">+O123/O111-1</f>
        <v>2.5637172475855037</v>
      </c>
      <c r="AO123" s="24">
        <f>+NOA!AV96</f>
        <v>2.5387444241933794</v>
      </c>
      <c r="AQ123" s="24">
        <f t="shared" ref="AQ123:AQ135" si="57">+Q123-Z123</f>
        <v>-8.3295139726200507E-3</v>
      </c>
      <c r="AR123" s="24">
        <f t="shared" ref="AR123:AR135" si="58">+AD123-AM123</f>
        <v>-4.4461595841346124E-2</v>
      </c>
      <c r="AS123" s="35">
        <f t="shared" si="33"/>
        <v>45474</v>
      </c>
      <c r="AT123" s="19">
        <f t="shared" si="33"/>
        <v>6675.2080078125</v>
      </c>
      <c r="AU123" s="19">
        <f t="shared" si="27"/>
        <v>6596.8125</v>
      </c>
      <c r="AV123" s="52">
        <f t="shared" si="29"/>
        <v>0.78395507812500398</v>
      </c>
      <c r="AW123" s="52">
        <f t="shared" si="24"/>
        <v>-0.11088571764783595</v>
      </c>
    </row>
    <row r="124" spans="4:49" x14ac:dyDescent="0.25">
      <c r="D124" s="37">
        <f>+NOA!A97</f>
        <v>45505</v>
      </c>
      <c r="E124" s="225">
        <f>'Salida Stata'!F94</f>
        <v>7014.57080078125</v>
      </c>
      <c r="F124" s="225">
        <f>'Salida Stata'!L94</f>
        <v>7006.0263671875</v>
      </c>
      <c r="G124" s="225">
        <f>'Salida Stata'!R94</f>
        <v>7014.8671875</v>
      </c>
      <c r="H124" s="225">
        <f>'Salida Stata'!X94</f>
        <v>7050.40966796875</v>
      </c>
      <c r="I124" s="225">
        <f>'Salida Stata'!AD94</f>
        <v>7016.2607421875</v>
      </c>
      <c r="J124" s="225">
        <f>'Salida Stata'!AJ94</f>
        <v>6995.39306640625</v>
      </c>
      <c r="K124" s="225">
        <f>'Salida Stata'!AP94</f>
        <v>6970.96240234375</v>
      </c>
      <c r="L124" s="225">
        <f>'Salida Stata'!AV94</f>
        <v>6987.291015625</v>
      </c>
      <c r="M124" s="225">
        <f>'Salida Stata'!BB94</f>
        <v>6995.5390625</v>
      </c>
      <c r="N124" s="225">
        <f>'Salida Stata'!BH94</f>
        <v>6936.3046875</v>
      </c>
      <c r="O124" s="19" cm="1">
        <f t="array" ref="O124">+SUMPRODUCT($E$30:$N$30/100,$E124:$N124)/$D$14*100</f>
        <v>7142.9033381079125</v>
      </c>
      <c r="Q124" s="24">
        <f t="shared" si="35"/>
        <v>5.0839283595592644E-2</v>
      </c>
      <c r="R124" s="24">
        <f t="shared" si="36"/>
        <v>5.1063410840697321E-2</v>
      </c>
      <c r="S124" s="24">
        <f t="shared" si="37"/>
        <v>5.1486464638154983E-2</v>
      </c>
      <c r="T124" s="24">
        <f t="shared" si="38"/>
        <v>5.1403679684492332E-2</v>
      </c>
      <c r="U124" s="24">
        <f t="shared" si="39"/>
        <v>5.0725448921769445E-2</v>
      </c>
      <c r="V124" s="24">
        <f t="shared" si="40"/>
        <v>5.1552288625113185E-2</v>
      </c>
      <c r="W124" s="24">
        <f t="shared" si="41"/>
        <v>5.1312077186824068E-2</v>
      </c>
      <c r="X124" s="24">
        <f t="shared" si="42"/>
        <v>5.216421264140636E-2</v>
      </c>
      <c r="Y124" s="24">
        <f t="shared" si="43"/>
        <v>5.2393102341371067E-2</v>
      </c>
      <c r="Z124" s="24">
        <f t="shared" si="44"/>
        <v>5.1463064548219251E-2</v>
      </c>
      <c r="AA124" s="24">
        <f t="shared" si="45"/>
        <v>5.1378851712249096E-2</v>
      </c>
      <c r="AB124" s="24">
        <f>+NOA!Y97</f>
        <v>5.0454589804555638E-2</v>
      </c>
      <c r="AD124" s="24">
        <f t="shared" si="46"/>
        <v>2.2492074230034942</v>
      </c>
      <c r="AE124" s="24">
        <f t="shared" si="47"/>
        <v>2.2662670357785211</v>
      </c>
      <c r="AF124" s="24">
        <f t="shared" si="48"/>
        <v>2.2857490169476331</v>
      </c>
      <c r="AG124" s="24">
        <f t="shared" si="49"/>
        <v>2.3081707417657946</v>
      </c>
      <c r="AH124" s="24">
        <f t="shared" si="50"/>
        <v>2.3049729724259405</v>
      </c>
      <c r="AI124" s="24">
        <f t="shared" si="51"/>
        <v>2.3007084631633368</v>
      </c>
      <c r="AJ124" s="24">
        <f t="shared" si="52"/>
        <v>2.300914087518831</v>
      </c>
      <c r="AK124" s="24">
        <f t="shared" si="53"/>
        <v>2.3260850414901446</v>
      </c>
      <c r="AL124" s="24">
        <f t="shared" si="54"/>
        <v>2.350951078503329</v>
      </c>
      <c r="AM124" s="24">
        <f t="shared" si="55"/>
        <v>2.3355413657389934</v>
      </c>
      <c r="AN124" s="24">
        <f t="shared" si="56"/>
        <v>2.2972039543122662</v>
      </c>
      <c r="AO124" s="24">
        <f>+NOA!AV97</f>
        <v>2.2699416324553487</v>
      </c>
      <c r="AQ124" s="24">
        <f t="shared" si="57"/>
        <v>-6.2378095262660693E-4</v>
      </c>
      <c r="AR124" s="24">
        <f t="shared" si="58"/>
        <v>-8.6333942735499214E-2</v>
      </c>
      <c r="AS124" s="35">
        <f t="shared" si="33"/>
        <v>45505</v>
      </c>
      <c r="AT124" s="19">
        <f t="shared" si="33"/>
        <v>7014.57080078125</v>
      </c>
      <c r="AU124" s="19">
        <f t="shared" si="27"/>
        <v>6936.3046875</v>
      </c>
      <c r="AV124" s="52">
        <f t="shared" si="29"/>
        <v>0.78266113281250682</v>
      </c>
      <c r="AW124" s="52">
        <f t="shared" si="24"/>
        <v>-0.12617433737974437</v>
      </c>
    </row>
    <row r="125" spans="4:49" x14ac:dyDescent="0.25">
      <c r="D125" s="37">
        <f>+NOA!A98</f>
        <v>45536</v>
      </c>
      <c r="E125" s="225">
        <f>'Salida Stata'!F95</f>
        <v>7243.29638671875</v>
      </c>
      <c r="F125" s="225">
        <f>'Salida Stata'!L95</f>
        <v>7240.86572265625</v>
      </c>
      <c r="G125" s="225">
        <f>'Salida Stata'!R95</f>
        <v>7253.73486328125</v>
      </c>
      <c r="H125" s="225">
        <f>'Salida Stata'!X95</f>
        <v>7292.27685546875</v>
      </c>
      <c r="I125" s="225">
        <f>'Salida Stata'!AD95</f>
        <v>7257.52001953125</v>
      </c>
      <c r="J125" s="225">
        <f>'Salida Stata'!AJ95</f>
        <v>7240.88134765625</v>
      </c>
      <c r="K125" s="225">
        <f>'Salida Stata'!AP95</f>
        <v>7217.71435546875</v>
      </c>
      <c r="L125" s="225">
        <f>'Salida Stata'!AV95</f>
        <v>7240.51708984375</v>
      </c>
      <c r="M125" s="225">
        <f>'Salida Stata'!BB95</f>
        <v>7251.99755859375</v>
      </c>
      <c r="N125" s="225">
        <f>'Salida Stata'!BH95</f>
        <v>7192.37060546875</v>
      </c>
      <c r="O125" s="19" cm="1">
        <f t="array" ref="O125">+SUMPRODUCT($E$30:$N$30/100,$E125:$N125)/$D$14*100</f>
        <v>7390.6078900344583</v>
      </c>
      <c r="Q125" s="24">
        <f t="shared" si="35"/>
        <v>3.2607210395827257E-2</v>
      </c>
      <c r="R125" s="24">
        <f t="shared" si="36"/>
        <v>3.351962198838021E-2</v>
      </c>
      <c r="S125" s="24">
        <f t="shared" si="37"/>
        <v>3.4051631969154839E-2</v>
      </c>
      <c r="T125" s="24">
        <f t="shared" si="38"/>
        <v>3.4305409031597955E-2</v>
      </c>
      <c r="U125" s="24">
        <f t="shared" si="39"/>
        <v>3.4385734254871902E-2</v>
      </c>
      <c r="V125" s="24">
        <f t="shared" si="40"/>
        <v>3.5092850240096007E-2</v>
      </c>
      <c r="W125" s="24">
        <f t="shared" si="41"/>
        <v>3.5397114327002877E-2</v>
      </c>
      <c r="X125" s="24">
        <f t="shared" si="42"/>
        <v>3.6240951414859612E-2</v>
      </c>
      <c r="Y125" s="24">
        <f t="shared" si="43"/>
        <v>3.6660290765655246E-2</v>
      </c>
      <c r="Z125" s="24">
        <f t="shared" si="44"/>
        <v>3.6916763248622697E-2</v>
      </c>
      <c r="AA125" s="24">
        <f t="shared" si="45"/>
        <v>3.4678412992798613E-2</v>
      </c>
      <c r="AB125" s="24">
        <f>+NOA!Y98</f>
        <v>3.4199871840186358E-2</v>
      </c>
      <c r="AD125" s="24">
        <f t="shared" si="46"/>
        <v>1.9581858280680122</v>
      </c>
      <c r="AE125" s="24">
        <f t="shared" si="47"/>
        <v>1.978138955985004</v>
      </c>
      <c r="AF125" s="24">
        <f t="shared" si="48"/>
        <v>2.0002871909793756</v>
      </c>
      <c r="AG125" s="24">
        <f t="shared" si="49"/>
        <v>2.0238596987110933</v>
      </c>
      <c r="AH125" s="24">
        <f t="shared" si="50"/>
        <v>2.0223233725559173</v>
      </c>
      <c r="AI125" s="24">
        <f t="shared" si="51"/>
        <v>2.0219028645295496</v>
      </c>
      <c r="AJ125" s="24">
        <f t="shared" si="52"/>
        <v>2.0241890045627122</v>
      </c>
      <c r="AK125" s="24">
        <f t="shared" si="53"/>
        <v>2.0531818263709622</v>
      </c>
      <c r="AL125" s="24">
        <f t="shared" si="54"/>
        <v>2.0786116980723763</v>
      </c>
      <c r="AM125" s="24">
        <f t="shared" si="55"/>
        <v>2.0643853842507589</v>
      </c>
      <c r="AN125" s="24">
        <f t="shared" si="56"/>
        <v>2.015525170695625</v>
      </c>
      <c r="AO125" s="24">
        <f>+NOA!AV98</f>
        <v>1.9880180483361696</v>
      </c>
      <c r="AQ125" s="24">
        <f t="shared" si="57"/>
        <v>-4.3095528527954396E-3</v>
      </c>
      <c r="AR125" s="24">
        <f t="shared" si="58"/>
        <v>-0.10619955618274668</v>
      </c>
      <c r="AS125" s="35">
        <f t="shared" si="33"/>
        <v>45536</v>
      </c>
      <c r="AT125" s="19">
        <f t="shared" si="33"/>
        <v>7243.29638671875</v>
      </c>
      <c r="AU125" s="19">
        <f t="shared" si="27"/>
        <v>7192.37060546875</v>
      </c>
      <c r="AV125" s="52">
        <f t="shared" si="29"/>
        <v>0.50925781249999602</v>
      </c>
      <c r="AW125" s="52">
        <f t="shared" si="24"/>
        <v>-0.20039830288189009</v>
      </c>
    </row>
    <row r="126" spans="4:49" x14ac:dyDescent="0.25">
      <c r="D126" s="37">
        <f>+NOA!A99</f>
        <v>45566</v>
      </c>
      <c r="E126" s="225">
        <f>'Salida Stata'!F96</f>
        <v>7405.70166015625</v>
      </c>
      <c r="F126" s="225">
        <f>'Salida Stata'!L96</f>
        <v>7410.17626953125</v>
      </c>
      <c r="G126" s="225">
        <f>'Salida Stata'!R96</f>
        <v>7432.10498046875</v>
      </c>
      <c r="H126" s="225">
        <f>'Salida Stata'!X96</f>
        <v>7473.34423828125</v>
      </c>
      <c r="I126" s="225">
        <f>'Salida Stata'!AD96</f>
        <v>7443.15478515625</v>
      </c>
      <c r="J126" s="225">
        <f>'Salida Stata'!AJ96</f>
        <v>7433.6181640625</v>
      </c>
      <c r="K126" s="225">
        <f>'Salida Stata'!AP96</f>
        <v>7413.53076171875</v>
      </c>
      <c r="L126" s="225">
        <f>'Salida Stata'!AV96</f>
        <v>7446.69189453125</v>
      </c>
      <c r="M126" s="225">
        <f>'Salida Stata'!BB96</f>
        <v>7459.2333984375</v>
      </c>
      <c r="N126" s="225">
        <f>'Salida Stata'!BH96</f>
        <v>7403.9599609375</v>
      </c>
      <c r="O126" s="19" cm="1">
        <f t="array" ref="O126">+SUMPRODUCT($E$30:$N$30/100,$E126:$N126)/$D$14*100</f>
        <v>7580.5341282921563</v>
      </c>
      <c r="Q126" s="24">
        <f t="shared" si="35"/>
        <v>2.2421459065969707E-2</v>
      </c>
      <c r="R126" s="24">
        <f t="shared" si="36"/>
        <v>2.3382638673334011E-2</v>
      </c>
      <c r="S126" s="24">
        <f t="shared" si="37"/>
        <v>2.4590107103365177E-2</v>
      </c>
      <c r="T126" s="24">
        <f t="shared" si="38"/>
        <v>2.4830020362804905E-2</v>
      </c>
      <c r="U126" s="24">
        <f t="shared" si="39"/>
        <v>2.5578264355513358E-2</v>
      </c>
      <c r="V126" s="24">
        <f t="shared" si="40"/>
        <v>2.6617866962926451E-2</v>
      </c>
      <c r="W126" s="24">
        <f t="shared" si="41"/>
        <v>2.712997447753418E-2</v>
      </c>
      <c r="X126" s="24">
        <f t="shared" si="42"/>
        <v>2.8475149237158881E-2</v>
      </c>
      <c r="Y126" s="24">
        <f t="shared" si="43"/>
        <v>2.8576380255143974E-2</v>
      </c>
      <c r="Z126" s="24">
        <f t="shared" si="44"/>
        <v>2.9418583534595255E-2</v>
      </c>
      <c r="AA126" s="24">
        <f t="shared" si="45"/>
        <v>2.5698324289913366E-2</v>
      </c>
      <c r="AB126" s="24">
        <f>+NOA!Y99</f>
        <v>2.5513946084953609E-2</v>
      </c>
      <c r="AD126" s="24">
        <f t="shared" si="46"/>
        <v>1.8106684328538614</v>
      </c>
      <c r="AE126" s="24">
        <f t="shared" si="47"/>
        <v>1.8317738498072331</v>
      </c>
      <c r="AF126" s="24">
        <f t="shared" si="48"/>
        <v>1.8560807263373862</v>
      </c>
      <c r="AG126" s="24">
        <f t="shared" si="49"/>
        <v>1.881241071073922</v>
      </c>
      <c r="AH126" s="24">
        <f t="shared" si="50"/>
        <v>1.8818455283423137</v>
      </c>
      <c r="AI126" s="24">
        <f t="shared" si="51"/>
        <v>1.8828271154904201</v>
      </c>
      <c r="AJ126" s="24">
        <f t="shared" si="52"/>
        <v>1.8842502353927104</v>
      </c>
      <c r="AK126" s="24">
        <f t="shared" si="53"/>
        <v>1.9161827339961857</v>
      </c>
      <c r="AL126" s="24">
        <f t="shared" si="54"/>
        <v>1.9386052824648683</v>
      </c>
      <c r="AM126" s="24">
        <f t="shared" si="55"/>
        <v>1.9243155249379442</v>
      </c>
      <c r="AN126" s="24">
        <f t="shared" si="56"/>
        <v>1.8732225515821965</v>
      </c>
      <c r="AO126" s="24">
        <f>+NOA!AV99</f>
        <v>1.8446746016230429</v>
      </c>
      <c r="AQ126" s="24">
        <f t="shared" si="57"/>
        <v>-6.9971244686255485E-3</v>
      </c>
      <c r="AR126" s="24">
        <f t="shared" si="58"/>
        <v>-0.11364709208408286</v>
      </c>
      <c r="AS126" s="35">
        <f t="shared" si="33"/>
        <v>45566</v>
      </c>
      <c r="AT126" s="19">
        <f t="shared" si="33"/>
        <v>7405.70166015625</v>
      </c>
      <c r="AU126" s="19">
        <f t="shared" si="27"/>
        <v>7403.9599609375</v>
      </c>
      <c r="AV126" s="52">
        <f t="shared" si="29"/>
        <v>1.7416992187492042E-2</v>
      </c>
      <c r="AW126" s="52">
        <f t="shared" si="24"/>
        <v>-0.3229262632668437</v>
      </c>
    </row>
    <row r="127" spans="4:49" x14ac:dyDescent="0.25">
      <c r="D127" s="37">
        <f>+NOA!A100</f>
        <v>45597</v>
      </c>
      <c r="E127" s="225">
        <f>'Salida Stata'!F97</f>
        <v>7522.4765625</v>
      </c>
      <c r="F127" s="225">
        <f>'Salida Stata'!L97</f>
        <v>7535.9130859375</v>
      </c>
      <c r="G127" s="225">
        <f>'Salida Stata'!R97</f>
        <v>7570.27197265625</v>
      </c>
      <c r="H127" s="225">
        <f>'Salida Stata'!X97</f>
        <v>7615.591796875</v>
      </c>
      <c r="I127" s="225">
        <f>'Salida Stata'!AD97</f>
        <v>7592.94189453125</v>
      </c>
      <c r="J127" s="225">
        <f>'Salida Stata'!AJ97</f>
        <v>7587.22021484375</v>
      </c>
      <c r="K127" s="225">
        <f>'Salida Stata'!AP97</f>
        <v>7569.00341796875</v>
      </c>
      <c r="L127" s="225">
        <f>'Salida Stata'!AV97</f>
        <v>7615.4462890625</v>
      </c>
      <c r="M127" s="225">
        <f>'Salida Stata'!BB97</f>
        <v>7630.73876953125</v>
      </c>
      <c r="N127" s="225">
        <f>'Salida Stata'!BH97</f>
        <v>7582.84423828125</v>
      </c>
      <c r="O127" s="19" cm="1">
        <f t="array" ref="O127">+SUMPRODUCT($E$30:$N$30/100,$E127:$N127)/$D$14*100</f>
        <v>7730.1161927928279</v>
      </c>
      <c r="Q127" s="24">
        <f t="shared" si="35"/>
        <v>1.5768242862390203E-2</v>
      </c>
      <c r="R127" s="24">
        <f t="shared" si="36"/>
        <v>1.6968127590061277E-2</v>
      </c>
      <c r="S127" s="24">
        <f t="shared" si="37"/>
        <v>1.8590559814560814E-2</v>
      </c>
      <c r="T127" s="24">
        <f t="shared" si="38"/>
        <v>1.9033989879002844E-2</v>
      </c>
      <c r="U127" s="24">
        <f t="shared" si="39"/>
        <v>2.0124142745723494E-2</v>
      </c>
      <c r="V127" s="24">
        <f t="shared" si="40"/>
        <v>2.0663161248156703E-2</v>
      </c>
      <c r="W127" s="24">
        <f t="shared" si="41"/>
        <v>2.0971472466643659E-2</v>
      </c>
      <c r="X127" s="24">
        <f t="shared" si="42"/>
        <v>2.2661659287284364E-2</v>
      </c>
      <c r="Y127" s="24">
        <f t="shared" si="43"/>
        <v>2.2992358856833039E-2</v>
      </c>
      <c r="Z127" s="24">
        <f t="shared" si="44"/>
        <v>2.4160621922258319E-2</v>
      </c>
      <c r="AA127" s="24">
        <f t="shared" si="45"/>
        <v>1.9732391144101635E-2</v>
      </c>
      <c r="AB127" s="24">
        <f>+NOA!Y100</f>
        <v>1.9266449044730294E-2</v>
      </c>
      <c r="AD127" s="24">
        <f t="shared" si="46"/>
        <v>1.5488409506531617</v>
      </c>
      <c r="AE127" s="24">
        <f t="shared" si="47"/>
        <v>1.5734914646601497</v>
      </c>
      <c r="AF127" s="24">
        <f t="shared" si="48"/>
        <v>1.6014658492856584</v>
      </c>
      <c r="AG127" s="24">
        <f t="shared" si="49"/>
        <v>1.6259354855980614</v>
      </c>
      <c r="AH127" s="24">
        <f t="shared" si="50"/>
        <v>1.6301428829362905</v>
      </c>
      <c r="AI127" s="24">
        <f t="shared" si="51"/>
        <v>1.6336448365279832</v>
      </c>
      <c r="AJ127" s="24">
        <f t="shared" si="52"/>
        <v>1.6357336646026943</v>
      </c>
      <c r="AK127" s="24">
        <f t="shared" si="53"/>
        <v>1.6733381704392492</v>
      </c>
      <c r="AL127" s="24">
        <f t="shared" si="54"/>
        <v>1.6953637992329269</v>
      </c>
      <c r="AM127" s="24">
        <f t="shared" si="55"/>
        <v>1.6863926175715664</v>
      </c>
      <c r="AN127" s="24">
        <f t="shared" si="56"/>
        <v>1.621486222593437</v>
      </c>
      <c r="AO127" s="24">
        <f>+NOA!AV100</f>
        <v>1.5931815019624329</v>
      </c>
      <c r="AQ127" s="24">
        <f t="shared" si="57"/>
        <v>-8.3923790598681158E-3</v>
      </c>
      <c r="AR127" s="24">
        <f t="shared" si="58"/>
        <v>-0.1375516669184047</v>
      </c>
      <c r="AS127" s="35">
        <f t="shared" ref="AS127:AS135" si="59">+D127</f>
        <v>45597</v>
      </c>
      <c r="AT127" s="19">
        <f t="shared" ref="AT127:AT135" si="60">+E127</f>
        <v>7522.4765625</v>
      </c>
      <c r="AU127" s="19">
        <f t="shared" si="27"/>
        <v>7582.84423828125</v>
      </c>
      <c r="AV127" s="52">
        <f t="shared" si="29"/>
        <v>-0.60367675781249375</v>
      </c>
      <c r="AW127" s="52">
        <f t="shared" si="24"/>
        <v>-0.4737544078757594</v>
      </c>
    </row>
    <row r="128" spans="4:49" x14ac:dyDescent="0.25">
      <c r="D128" s="37">
        <f>+NOA!A101</f>
        <v>45627</v>
      </c>
      <c r="E128" s="225">
        <f>'Salida Stata'!F98</f>
        <v>7726.71728515625</v>
      </c>
      <c r="F128" s="225">
        <f>'Salida Stata'!L98</f>
        <v>7743.427734375</v>
      </c>
      <c r="G128" s="225">
        <f>'Salida Stata'!R98</f>
        <v>7780.837890625</v>
      </c>
      <c r="H128" s="225">
        <f>'Salida Stata'!X98</f>
        <v>7827.97021484375</v>
      </c>
      <c r="I128" s="225">
        <f>'Salida Stata'!AD98</f>
        <v>7802.25927734375</v>
      </c>
      <c r="J128" s="225">
        <f>'Salida Stata'!AJ98</f>
        <v>7798.357421875</v>
      </c>
      <c r="K128" s="225">
        <f>'Salida Stata'!AP98</f>
        <v>7776.189453125</v>
      </c>
      <c r="L128" s="225">
        <f>'Salida Stata'!AV98</f>
        <v>7828.6533203125</v>
      </c>
      <c r="M128" s="225">
        <f>'Salida Stata'!BB98</f>
        <v>7843.26611328125</v>
      </c>
      <c r="N128" s="225">
        <f>'Salida Stata'!BH98</f>
        <v>7790.10791015625</v>
      </c>
      <c r="O128" s="19" cm="1">
        <f t="array" ref="O128">+SUMPRODUCT($E$30:$N$30/100,$E128:$N128)/$D$14*100</f>
        <v>7943.6173992628783</v>
      </c>
      <c r="Q128" s="24">
        <f t="shared" si="35"/>
        <v>2.7150729013155406E-2</v>
      </c>
      <c r="R128" s="24">
        <f t="shared" si="36"/>
        <v>2.7536762442859963E-2</v>
      </c>
      <c r="S128" s="24">
        <f t="shared" si="37"/>
        <v>2.7814841888020858E-2</v>
      </c>
      <c r="T128" s="24">
        <f t="shared" si="38"/>
        <v>2.7887316394229256E-2</v>
      </c>
      <c r="U128" s="24">
        <f t="shared" si="39"/>
        <v>2.7567362653368788E-2</v>
      </c>
      <c r="V128" s="24">
        <f t="shared" si="40"/>
        <v>2.7828005653266485E-2</v>
      </c>
      <c r="W128" s="24">
        <f t="shared" si="41"/>
        <v>2.7372960971901783E-2</v>
      </c>
      <c r="X128" s="24">
        <f t="shared" si="42"/>
        <v>2.7996656158709055E-2</v>
      </c>
      <c r="Y128" s="24">
        <f t="shared" si="43"/>
        <v>2.7851476792601026E-2</v>
      </c>
      <c r="Z128" s="24">
        <f t="shared" si="44"/>
        <v>2.7333236100070435E-2</v>
      </c>
      <c r="AA128" s="24">
        <f t="shared" si="45"/>
        <v>2.7619404565885963E-2</v>
      </c>
      <c r="AB128" s="24">
        <f>+NOA!Y101</f>
        <v>2.7169856599032816E-2</v>
      </c>
      <c r="AD128" s="24">
        <f t="shared" si="46"/>
        <v>1.0831560709309382</v>
      </c>
      <c r="AE128" s="24">
        <f t="shared" si="47"/>
        <v>1.1068291262064984</v>
      </c>
      <c r="AF128" s="24">
        <f t="shared" si="48"/>
        <v>1.1320103536955166</v>
      </c>
      <c r="AG128" s="24">
        <f t="shared" si="49"/>
        <v>1.1476752884388159</v>
      </c>
      <c r="AH128" s="24">
        <f t="shared" si="50"/>
        <v>1.1517764009280942</v>
      </c>
      <c r="AI128" s="24">
        <f t="shared" si="51"/>
        <v>1.1614314000152794</v>
      </c>
      <c r="AJ128" s="24">
        <f t="shared" si="52"/>
        <v>1.1620110393237471</v>
      </c>
      <c r="AK128" s="24">
        <f t="shared" si="53"/>
        <v>1.1971955442642601</v>
      </c>
      <c r="AL128" s="24">
        <f t="shared" si="54"/>
        <v>1.2119318114531268</v>
      </c>
      <c r="AM128" s="24">
        <f t="shared" si="55"/>
        <v>1.2071783990060174</v>
      </c>
      <c r="AN128" s="24">
        <f t="shared" si="56"/>
        <v>1.1481758574748557</v>
      </c>
      <c r="AO128" s="24">
        <f>+NOA!AV101</f>
        <v>1.1270178999357467</v>
      </c>
      <c r="AQ128" s="24">
        <f t="shared" si="57"/>
        <v>-1.8250708691502915E-4</v>
      </c>
      <c r="AR128" s="24">
        <f t="shared" si="58"/>
        <v>-0.12402232807507918</v>
      </c>
      <c r="AS128" s="35">
        <f t="shared" si="59"/>
        <v>45627</v>
      </c>
      <c r="AT128" s="19">
        <f t="shared" si="60"/>
        <v>7726.71728515625</v>
      </c>
      <c r="AU128" s="19">
        <f t="shared" ref="AU128:AU135" si="61">+N128</f>
        <v>7790.10791015625</v>
      </c>
      <c r="AV128" s="52">
        <f t="shared" si="29"/>
        <v>-0.63390624999999545</v>
      </c>
      <c r="AW128" s="52">
        <f t="shared" si="24"/>
        <v>-0.48986304742518172</v>
      </c>
    </row>
    <row r="129" spans="4:49" x14ac:dyDescent="0.25">
      <c r="D129" s="37">
        <f>+NOA!A102</f>
        <v>45658</v>
      </c>
      <c r="E129" s="225">
        <f>'Salida Stata'!F99</f>
        <v>7920.54150390625</v>
      </c>
      <c r="F129" s="225">
        <f>'Salida Stata'!L99</f>
        <v>7941.45068359375</v>
      </c>
      <c r="G129" s="225">
        <f>'Salida Stata'!R99</f>
        <v>7987.5751953125</v>
      </c>
      <c r="H129" s="225">
        <f>'Salida Stata'!X99</f>
        <v>8037.63525390625</v>
      </c>
      <c r="I129" s="225">
        <f>'Salida Stata'!AD99</f>
        <v>8009.41552734375</v>
      </c>
      <c r="J129" s="225">
        <f>'Salida Stata'!AJ99</f>
        <v>8009.00537109375</v>
      </c>
      <c r="K129" s="225">
        <f>'Salida Stata'!AP99</f>
        <v>7983.48046875</v>
      </c>
      <c r="L129" s="225">
        <f>'Salida Stata'!AV99</f>
        <v>8047.63720703125</v>
      </c>
      <c r="M129" s="225">
        <f>'Salida Stata'!BB99</f>
        <v>8065.4892578125</v>
      </c>
      <c r="N129" s="225">
        <f>'Salida Stata'!BH99</f>
        <v>8007.857421875</v>
      </c>
      <c r="O129" s="19" cm="1">
        <f t="array" ref="O129">+SUMPRODUCT($E$30:$N$30/100,$E129:$N129)/$D$14*100</f>
        <v>8155.5427616295829</v>
      </c>
      <c r="Q129" s="24">
        <f t="shared" si="35"/>
        <v>2.508493731514605E-2</v>
      </c>
      <c r="R129" s="24">
        <f t="shared" si="36"/>
        <v>2.5573035096547292E-2</v>
      </c>
      <c r="S129" s="24">
        <f t="shared" si="37"/>
        <v>2.6570056797686759E-2</v>
      </c>
      <c r="T129" s="24">
        <f t="shared" si="38"/>
        <v>2.6784087484763797E-2</v>
      </c>
      <c r="U129" s="24">
        <f t="shared" si="39"/>
        <v>2.6550803124620881E-2</v>
      </c>
      <c r="V129" s="24">
        <f t="shared" si="40"/>
        <v>2.7011835675531559E-2</v>
      </c>
      <c r="W129" s="24">
        <f t="shared" si="41"/>
        <v>2.6657145749155564E-2</v>
      </c>
      <c r="X129" s="24">
        <f t="shared" si="42"/>
        <v>2.7972101683257256E-2</v>
      </c>
      <c r="Y129" s="24">
        <f t="shared" si="43"/>
        <v>2.8332985432554914E-2</v>
      </c>
      <c r="Z129" s="24">
        <f t="shared" si="44"/>
        <v>2.7952053325841941E-2</v>
      </c>
      <c r="AA129" s="24">
        <f t="shared" si="45"/>
        <v>2.6678697086590653E-2</v>
      </c>
      <c r="AB129" s="24">
        <f>+NOA!Y102</f>
        <v>2.5850285224909397E-2</v>
      </c>
      <c r="AD129" s="24">
        <f t="shared" si="46"/>
        <v>0.75695301460669762</v>
      </c>
      <c r="AE129" s="24">
        <f t="shared" si="47"/>
        <v>0.77602286452845504</v>
      </c>
      <c r="AF129" s="24">
        <f t="shared" si="48"/>
        <v>0.79667782916652485</v>
      </c>
      <c r="AG129" s="24">
        <f t="shared" si="49"/>
        <v>0.80727328301332446</v>
      </c>
      <c r="AH129" s="24">
        <f t="shared" si="50"/>
        <v>0.81198747725389042</v>
      </c>
      <c r="AI129" s="24">
        <f t="shared" si="51"/>
        <v>0.82326673176093323</v>
      </c>
      <c r="AJ129" s="24">
        <f t="shared" si="52"/>
        <v>0.82155231873428924</v>
      </c>
      <c r="AK129" s="24">
        <f t="shared" si="53"/>
        <v>0.85195567323449373</v>
      </c>
      <c r="AL129" s="24">
        <f t="shared" si="54"/>
        <v>0.85686694519090412</v>
      </c>
      <c r="AM129" s="24">
        <f t="shared" si="55"/>
        <v>0.85413175114978146</v>
      </c>
      <c r="AN129" s="24">
        <f t="shared" si="56"/>
        <v>0.80942157804029402</v>
      </c>
      <c r="AO129" s="24">
        <f>+NOA!AV102</f>
        <v>0.79276025597965272</v>
      </c>
      <c r="AQ129" s="24">
        <f t="shared" si="57"/>
        <v>-2.8671160106958915E-3</v>
      </c>
      <c r="AR129" s="24">
        <f t="shared" si="58"/>
        <v>-9.7178736543083843E-2</v>
      </c>
      <c r="AS129" s="35">
        <f t="shared" si="59"/>
        <v>45658</v>
      </c>
      <c r="AT129" s="19">
        <f t="shared" si="60"/>
        <v>7920.54150390625</v>
      </c>
      <c r="AU129" s="19">
        <f t="shared" si="61"/>
        <v>8007.857421875</v>
      </c>
      <c r="AV129" s="52">
        <f t="shared" si="29"/>
        <v>-0.87315917968750512</v>
      </c>
      <c r="AW129" s="52">
        <f t="shared" si="24"/>
        <v>-0.55453622824398252</v>
      </c>
    </row>
    <row r="130" spans="4:49" x14ac:dyDescent="0.25">
      <c r="D130" s="37">
        <f>+NOA!A103</f>
        <v>45689</v>
      </c>
      <c r="E130" s="225">
        <f>'Salida Stata'!F100</f>
        <v>8138.13916015625</v>
      </c>
      <c r="F130" s="225">
        <f>'Salida Stata'!L100</f>
        <v>8156.55126953125</v>
      </c>
      <c r="G130" s="225">
        <f>'Salida Stata'!R100</f>
        <v>8201.775390625</v>
      </c>
      <c r="H130" s="225">
        <f>'Salida Stata'!X100</f>
        <v>8253.1201171875</v>
      </c>
      <c r="I130" s="225">
        <f>'Salida Stata'!AD100</f>
        <v>8218.794921875</v>
      </c>
      <c r="J130" s="225">
        <f>'Salida Stata'!AJ100</f>
        <v>8215.2275390625</v>
      </c>
      <c r="K130" s="225">
        <f>'Salida Stata'!AP100</f>
        <v>8182.654296875</v>
      </c>
      <c r="L130" s="225">
        <f>'Salida Stata'!AV100</f>
        <v>8248.96484375</v>
      </c>
      <c r="M130" s="225">
        <f>'Salida Stata'!BB100</f>
        <v>8265.28515625</v>
      </c>
      <c r="N130" s="225">
        <f>'Salida Stata'!BH100</f>
        <v>8197.2412109375</v>
      </c>
      <c r="O130" s="19" cm="1">
        <f t="array" ref="O130">+SUMPRODUCT($E$30:$N$30/100,$E130:$N130)/$D$14*100</f>
        <v>8367.9033067172968</v>
      </c>
      <c r="Q130" s="24">
        <f t="shared" si="35"/>
        <v>2.7472573200037598E-2</v>
      </c>
      <c r="R130" s="24">
        <f t="shared" si="36"/>
        <v>2.7085805164272614E-2</v>
      </c>
      <c r="S130" s="24">
        <f t="shared" si="37"/>
        <v>2.6816673405241076E-2</v>
      </c>
      <c r="T130" s="24">
        <f t="shared" si="38"/>
        <v>2.6809485187390791E-2</v>
      </c>
      <c r="U130" s="24">
        <f t="shared" si="39"/>
        <v>2.614165713046579E-2</v>
      </c>
      <c r="V130" s="24">
        <f t="shared" si="40"/>
        <v>2.5748786324085948E-2</v>
      </c>
      <c r="W130" s="24">
        <f t="shared" si="41"/>
        <v>2.4948245180110629E-2</v>
      </c>
      <c r="X130" s="24">
        <f t="shared" si="42"/>
        <v>2.5016987165232818E-2</v>
      </c>
      <c r="Y130" s="24">
        <f t="shared" si="43"/>
        <v>2.4771702255256489E-2</v>
      </c>
      <c r="Z130" s="24">
        <f t="shared" si="44"/>
        <v>2.3649745379477061E-2</v>
      </c>
      <c r="AA130" s="24">
        <f t="shared" si="45"/>
        <v>2.6038799782502897E-2</v>
      </c>
      <c r="AB130" s="24">
        <f>+NOA!Y103</f>
        <v>2.5751567315128954E-2</v>
      </c>
      <c r="AD130" s="24">
        <f t="shared" si="46"/>
        <v>0.62266428579843125</v>
      </c>
      <c r="AE130" s="24">
        <f t="shared" si="47"/>
        <v>0.6353108566670278</v>
      </c>
      <c r="AF130" s="24">
        <f t="shared" si="48"/>
        <v>0.64983810264113795</v>
      </c>
      <c r="AG130" s="24">
        <f t="shared" si="49"/>
        <v>0.65655526780652917</v>
      </c>
      <c r="AH130" s="24">
        <f t="shared" si="50"/>
        <v>0.66034017256513944</v>
      </c>
      <c r="AI130" s="24">
        <f t="shared" si="51"/>
        <v>0.66907823845474224</v>
      </c>
      <c r="AJ130" s="24">
        <f t="shared" si="52"/>
        <v>0.66651395164585647</v>
      </c>
      <c r="AK130" s="24">
        <f t="shared" si="53"/>
        <v>0.68783873282713803</v>
      </c>
      <c r="AL130" s="24">
        <f t="shared" si="54"/>
        <v>0.68728956606526603</v>
      </c>
      <c r="AM130" s="24">
        <f t="shared" si="55"/>
        <v>0.68451037525219327</v>
      </c>
      <c r="AN130" s="24">
        <f t="shared" si="56"/>
        <v>0.65798935042338824</v>
      </c>
      <c r="AO130" s="24">
        <f>+NOA!AV103</f>
        <v>0.64643791823713581</v>
      </c>
      <c r="AQ130" s="24">
        <f t="shared" si="57"/>
        <v>3.822827820560537E-3</v>
      </c>
      <c r="AR130" s="24">
        <f t="shared" si="58"/>
        <v>-6.1846089453762021E-2</v>
      </c>
      <c r="AS130" s="35">
        <f t="shared" si="59"/>
        <v>45689</v>
      </c>
      <c r="AT130" s="19">
        <f t="shared" si="60"/>
        <v>8138.13916015625</v>
      </c>
      <c r="AU130" s="19">
        <f t="shared" si="61"/>
        <v>8197.2412109375</v>
      </c>
      <c r="AV130" s="52">
        <f t="shared" si="29"/>
        <v>-0.59102050781250171</v>
      </c>
      <c r="AW130" s="52">
        <f t="shared" si="24"/>
        <v>-0.49797162351299207</v>
      </c>
    </row>
    <row r="131" spans="4:49" x14ac:dyDescent="0.25">
      <c r="D131" s="37">
        <f>+NOA!A104</f>
        <v>45717</v>
      </c>
      <c r="E131" s="225">
        <f>'Salida Stata'!F101</f>
        <v>8504.23046875</v>
      </c>
      <c r="F131" s="225">
        <f>'Salida Stata'!L101</f>
        <v>8513.0439453125</v>
      </c>
      <c r="G131" s="225">
        <f>'Salida Stata'!R101</f>
        <v>8553.1572265625</v>
      </c>
      <c r="H131" s="225">
        <f>'Salida Stata'!X101</f>
        <v>8608.671875</v>
      </c>
      <c r="I131" s="225">
        <f>'Salida Stata'!AD101</f>
        <v>8573.791015625</v>
      </c>
      <c r="J131" s="225">
        <f>'Salida Stata'!AJ101</f>
        <v>8567.2001953125</v>
      </c>
      <c r="K131" s="225">
        <f>'Salida Stata'!AP101</f>
        <v>8528.056640625</v>
      </c>
      <c r="L131" s="225">
        <f>'Salida Stata'!AV101</f>
        <v>8592.1533203125</v>
      </c>
      <c r="M131" s="225">
        <f>'Salida Stata'!BB101</f>
        <v>8589.525390625</v>
      </c>
      <c r="N131" s="225">
        <f>'Salida Stata'!BH101</f>
        <v>8502.171875</v>
      </c>
      <c r="O131" s="19" cm="1">
        <f t="array" ref="O131">+SUMPRODUCT($E$30:$N$30/100,$E131:$N131)/$D$14*100</f>
        <v>8722.7005433737322</v>
      </c>
      <c r="Q131" s="24">
        <f t="shared" si="35"/>
        <v>4.4984645923248356E-2</v>
      </c>
      <c r="R131" s="24">
        <f t="shared" si="36"/>
        <v>4.3706299881044908E-2</v>
      </c>
      <c r="S131" s="24">
        <f t="shared" si="37"/>
        <v>4.2842167604241643E-2</v>
      </c>
      <c r="T131" s="24">
        <f t="shared" si="38"/>
        <v>4.308088974399471E-2</v>
      </c>
      <c r="U131" s="24">
        <f t="shared" si="39"/>
        <v>4.3193204980105815E-2</v>
      </c>
      <c r="V131" s="24">
        <f t="shared" si="40"/>
        <v>4.2843932754924818E-2</v>
      </c>
      <c r="W131" s="24">
        <f t="shared" si="41"/>
        <v>4.221152834012698E-2</v>
      </c>
      <c r="X131" s="24">
        <f t="shared" si="42"/>
        <v>4.1603823396401562E-2</v>
      </c>
      <c r="Y131" s="24">
        <f t="shared" si="43"/>
        <v>3.9229164904228009E-2</v>
      </c>
      <c r="Z131" s="24">
        <f t="shared" si="44"/>
        <v>3.7199181555818361E-2</v>
      </c>
      <c r="AA131" s="24">
        <f t="shared" si="45"/>
        <v>4.2399777298050667E-2</v>
      </c>
      <c r="AB131" s="24">
        <f>+NOA!Y104</f>
        <v>4.3292425758025832E-2</v>
      </c>
      <c r="AD131" s="24">
        <f t="shared" si="46"/>
        <v>0.56430586977650132</v>
      </c>
      <c r="AE131" s="24">
        <f t="shared" si="47"/>
        <v>0.57304942731399944</v>
      </c>
      <c r="AF131" s="24">
        <f t="shared" si="48"/>
        <v>0.58427212824625885</v>
      </c>
      <c r="AG131" s="24">
        <f t="shared" si="49"/>
        <v>0.58782834490679026</v>
      </c>
      <c r="AH131" s="24">
        <f t="shared" si="50"/>
        <v>0.58835019079696904</v>
      </c>
      <c r="AI131" s="24">
        <f t="shared" si="51"/>
        <v>0.59664891320727786</v>
      </c>
      <c r="AJ131" s="24">
        <f t="shared" si="52"/>
        <v>0.59405968517032348</v>
      </c>
      <c r="AK131" s="24">
        <f t="shared" si="53"/>
        <v>0.61076826595943245</v>
      </c>
      <c r="AL131" s="24">
        <f t="shared" si="54"/>
        <v>0.6103737840618535</v>
      </c>
      <c r="AM131" s="24">
        <f t="shared" si="55"/>
        <v>0.60634195383795331</v>
      </c>
      <c r="AN131" s="24">
        <f t="shared" si="56"/>
        <v>0.58885259083899233</v>
      </c>
      <c r="AO131" s="24">
        <f>+NOA!AV104</f>
        <v>0.57926683395850942</v>
      </c>
      <c r="AQ131" s="24">
        <f t="shared" si="57"/>
        <v>7.785464367429995E-3</v>
      </c>
      <c r="AR131" s="24">
        <f t="shared" si="58"/>
        <v>-4.2036084061451984E-2</v>
      </c>
      <c r="AS131" s="35">
        <f t="shared" si="59"/>
        <v>45717</v>
      </c>
      <c r="AT131" s="19">
        <f t="shared" si="60"/>
        <v>8504.23046875</v>
      </c>
      <c r="AU131" s="19">
        <f t="shared" si="61"/>
        <v>8502.171875</v>
      </c>
      <c r="AV131" s="52">
        <f t="shared" si="29"/>
        <v>2.0585937500001705E-2</v>
      </c>
      <c r="AW131" s="52">
        <f t="shared" si="24"/>
        <v>-0.37069041036366102</v>
      </c>
    </row>
    <row r="132" spans="4:49" x14ac:dyDescent="0.25">
      <c r="D132" s="37">
        <f>+NOA!A105</f>
        <v>45748</v>
      </c>
      <c r="E132" s="225">
        <f>'Salida Stata'!F102</f>
        <v>8756.9609375</v>
      </c>
      <c r="F132" s="225">
        <f>'Salida Stata'!L102</f>
        <v>8762.662109375</v>
      </c>
      <c r="G132" s="225">
        <f>'Salida Stata'!R102</f>
        <v>8800.8759765625</v>
      </c>
      <c r="H132" s="225">
        <f>'Salida Stata'!X102</f>
        <v>8852.6767578125</v>
      </c>
      <c r="I132" s="225">
        <f>'Salida Stata'!AD102</f>
        <v>8815.7392578125</v>
      </c>
      <c r="J132" s="225">
        <f>'Salida Stata'!AJ102</f>
        <v>8808.5869140625</v>
      </c>
      <c r="K132" s="225">
        <f>'Salida Stata'!AP102</f>
        <v>8762.7158203125</v>
      </c>
      <c r="L132" s="225">
        <f>'Salida Stata'!AV102</f>
        <v>8823.6689453125</v>
      </c>
      <c r="M132" s="225">
        <f>'Salida Stata'!BB102</f>
        <v>8812.4873046875</v>
      </c>
      <c r="N132" s="225">
        <f>'Salida Stata'!BH102</f>
        <v>8722.171875</v>
      </c>
      <c r="O132" s="19" cm="1">
        <f t="array" ref="O132">+SUMPRODUCT($E$30:$N$30/100,$E132:$N132)/$D$14*100</f>
        <v>8968.0965659599879</v>
      </c>
      <c r="Q132" s="24">
        <f t="shared" si="35"/>
        <v>2.9718205507093698E-2</v>
      </c>
      <c r="R132" s="24">
        <f t="shared" si="36"/>
        <v>2.9321846059533918E-2</v>
      </c>
      <c r="S132" s="24">
        <f t="shared" si="37"/>
        <v>2.8962258431388443E-2</v>
      </c>
      <c r="T132" s="24">
        <f t="shared" si="38"/>
        <v>2.8344079825031177E-2</v>
      </c>
      <c r="U132" s="24">
        <f t="shared" si="39"/>
        <v>2.8219517101194747E-2</v>
      </c>
      <c r="V132" s="24">
        <f t="shared" si="40"/>
        <v>2.817568321586239E-2</v>
      </c>
      <c r="W132" s="24">
        <f t="shared" si="41"/>
        <v>2.7516137565228638E-2</v>
      </c>
      <c r="X132" s="24">
        <f t="shared" si="42"/>
        <v>2.6945006259685655E-2</v>
      </c>
      <c r="Y132" s="24">
        <f t="shared" si="43"/>
        <v>2.595741952236974E-2</v>
      </c>
      <c r="Z132" s="24">
        <f t="shared" si="44"/>
        <v>2.587574130874648E-2</v>
      </c>
      <c r="AA132" s="24">
        <f t="shared" si="45"/>
        <v>2.8133033040171451E-2</v>
      </c>
      <c r="AB132" s="24">
        <f>+NOA!Y105</f>
        <v>2.8667830962877838E-2</v>
      </c>
      <c r="AD132" s="24">
        <f t="shared" si="46"/>
        <v>0.47649079684496187</v>
      </c>
      <c r="AE132" s="24">
        <f t="shared" si="47"/>
        <v>0.4830452804876002</v>
      </c>
      <c r="AF132" s="24">
        <f t="shared" si="48"/>
        <v>0.49255622095854634</v>
      </c>
      <c r="AG132" s="24">
        <f t="shared" si="49"/>
        <v>0.49517506347385365</v>
      </c>
      <c r="AH132" s="24">
        <f t="shared" si="50"/>
        <v>0.49595297367591384</v>
      </c>
      <c r="AI132" s="24">
        <f t="shared" si="51"/>
        <v>0.50248113630970859</v>
      </c>
      <c r="AJ132" s="24">
        <f t="shared" si="52"/>
        <v>0.4991267644624755</v>
      </c>
      <c r="AK132" s="24">
        <f t="shared" si="53"/>
        <v>0.51336617913285387</v>
      </c>
      <c r="AL132" s="24">
        <f t="shared" si="54"/>
        <v>0.51140687578902422</v>
      </c>
      <c r="AM132" s="24">
        <f t="shared" si="55"/>
        <v>0.5074620731640731</v>
      </c>
      <c r="AN132" s="24">
        <f t="shared" si="56"/>
        <v>0.49562244123482491</v>
      </c>
      <c r="AO132" s="24">
        <f>+NOA!AV105</f>
        <v>0.48901001818797107</v>
      </c>
      <c r="AQ132" s="24">
        <f t="shared" si="57"/>
        <v>3.8424641983472174E-3</v>
      </c>
      <c r="AR132" s="24">
        <f t="shared" si="58"/>
        <v>-3.0971276319111229E-2</v>
      </c>
      <c r="AS132" s="35">
        <f t="shared" si="59"/>
        <v>45748</v>
      </c>
      <c r="AT132" s="19">
        <f t="shared" si="60"/>
        <v>8756.9609375</v>
      </c>
      <c r="AU132" s="19">
        <f t="shared" si="61"/>
        <v>8722.171875</v>
      </c>
      <c r="AV132" s="52">
        <f t="shared" si="29"/>
        <v>0.34789062500000512</v>
      </c>
      <c r="AW132" s="52">
        <f t="shared" si="24"/>
        <v>-0.30508388616045323</v>
      </c>
    </row>
    <row r="133" spans="4:49" x14ac:dyDescent="0.25">
      <c r="D133" s="37">
        <f>+NOA!A106</f>
        <v>45778</v>
      </c>
      <c r="E133" s="225">
        <f>'Salida Stata'!F103</f>
        <v>8854.205078125</v>
      </c>
      <c r="F133" s="225">
        <f>'Salida Stata'!L103</f>
        <v>8859.9814453125</v>
      </c>
      <c r="G133" s="225">
        <f>'Salida Stata'!R103</f>
        <v>8900.255859375</v>
      </c>
      <c r="H133" s="225">
        <f>'Salida Stata'!X103</f>
        <v>8952.892578125</v>
      </c>
      <c r="I133" s="225">
        <f>'Salida Stata'!AD103</f>
        <v>8920.6728515625</v>
      </c>
      <c r="J133" s="225">
        <f>'Salida Stata'!AJ103</f>
        <v>8916.791015625</v>
      </c>
      <c r="K133" s="225">
        <f>'Salida Stata'!AP103</f>
        <v>8874.5</v>
      </c>
      <c r="L133" s="225">
        <f>'Salida Stata'!AV103</f>
        <v>8929.611328125</v>
      </c>
      <c r="M133" s="225">
        <f>'Salida Stata'!BB103</f>
        <v>8914.470703125</v>
      </c>
      <c r="N133" s="225">
        <f>'Salida Stata'!BH103</f>
        <v>8826.44140625</v>
      </c>
      <c r="O133" s="19" cm="1">
        <f t="array" ref="O133">+SUMPRODUCT($E$30:$N$30/100,$E133:$N133)/$D$14*100</f>
        <v>9072.7931226217297</v>
      </c>
      <c r="Q133" s="24">
        <f t="shared" si="35"/>
        <v>1.1104781820890697E-2</v>
      </c>
      <c r="R133" s="24">
        <f t="shared" si="36"/>
        <v>1.1106138148745837E-2</v>
      </c>
      <c r="S133" s="24">
        <f t="shared" si="37"/>
        <v>1.1292044459796591E-2</v>
      </c>
      <c r="T133" s="24">
        <f t="shared" si="38"/>
        <v>1.1320397553661987E-2</v>
      </c>
      <c r="U133" s="24">
        <f t="shared" si="39"/>
        <v>1.190298291286318E-2</v>
      </c>
      <c r="V133" s="24">
        <f t="shared" si="40"/>
        <v>1.2283934144959874E-2</v>
      </c>
      <c r="W133" s="24">
        <f t="shared" si="41"/>
        <v>1.2756796178232443E-2</v>
      </c>
      <c r="X133" s="24">
        <f t="shared" si="42"/>
        <v>1.2006613515206821E-2</v>
      </c>
      <c r="Y133" s="24">
        <f t="shared" si="43"/>
        <v>1.1572600891379903E-2</v>
      </c>
      <c r="Z133" s="24">
        <f t="shared" si="44"/>
        <v>1.1954537556048805E-2</v>
      </c>
      <c r="AA133" s="24">
        <f t="shared" si="45"/>
        <v>1.1674334223734428E-2</v>
      </c>
      <c r="AB133" s="24">
        <f>+NOA!Y106</f>
        <v>1.2233061689830071E-2</v>
      </c>
      <c r="AD133" s="24">
        <f t="shared" si="46"/>
        <v>0.43187767543143085</v>
      </c>
      <c r="AE133" s="24">
        <f t="shared" si="47"/>
        <v>0.43795248440720025</v>
      </c>
      <c r="AF133" s="24">
        <f t="shared" si="48"/>
        <v>0.44760029298704551</v>
      </c>
      <c r="AG133" s="24">
        <f t="shared" si="49"/>
        <v>0.45015435576034912</v>
      </c>
      <c r="AH133" s="24">
        <f t="shared" si="50"/>
        <v>0.45262001393659967</v>
      </c>
      <c r="AI133" s="24">
        <f t="shared" si="51"/>
        <v>0.45988001405392054</v>
      </c>
      <c r="AJ133" s="24">
        <f t="shared" si="52"/>
        <v>0.45856010595700814</v>
      </c>
      <c r="AK133" s="24">
        <f t="shared" si="53"/>
        <v>0.47016511281611773</v>
      </c>
      <c r="AL133" s="24">
        <f t="shared" si="54"/>
        <v>0.46768735510506887</v>
      </c>
      <c r="AM133" s="24">
        <f t="shared" si="55"/>
        <v>0.46558192917100016</v>
      </c>
      <c r="AN133" s="24">
        <f t="shared" si="56"/>
        <v>0.4519530759059025</v>
      </c>
      <c r="AO133" s="24">
        <f>+NOA!AV106</f>
        <v>0.44688859837593387</v>
      </c>
      <c r="AQ133" s="24">
        <f t="shared" si="57"/>
        <v>-8.4975573515810865E-4</v>
      </c>
      <c r="AR133" s="24">
        <f t="shared" si="58"/>
        <v>-3.3704253739569312E-2</v>
      </c>
      <c r="AS133" s="35">
        <f t="shared" si="59"/>
        <v>45778</v>
      </c>
      <c r="AT133" s="19">
        <f t="shared" si="60"/>
        <v>8854.205078125</v>
      </c>
      <c r="AU133" s="19">
        <f t="shared" si="61"/>
        <v>8826.44140625</v>
      </c>
      <c r="AV133" s="52">
        <f t="shared" si="29"/>
        <v>0.27763671875000284</v>
      </c>
      <c r="AW133" s="52">
        <f t="shared" si="24"/>
        <v>-0.32585526440649559</v>
      </c>
    </row>
    <row r="134" spans="4:49" x14ac:dyDescent="0.25">
      <c r="D134" s="37">
        <f>+NOA!A107</f>
        <v>45809</v>
      </c>
      <c r="E134" s="225">
        <f>'Salida Stata'!F104</f>
        <v>8943.974609375</v>
      </c>
      <c r="F134" s="225">
        <f>'Salida Stata'!L104</f>
        <v>8954.2900390625</v>
      </c>
      <c r="G134" s="225">
        <f>'Salida Stata'!R104</f>
        <v>9000.7099609375</v>
      </c>
      <c r="H134" s="225">
        <f>'Salida Stata'!X104</f>
        <v>9056.306640625</v>
      </c>
      <c r="I134" s="225">
        <f>'Salida Stata'!AD104</f>
        <v>9030.3310546875</v>
      </c>
      <c r="J134" s="225">
        <f>'Salida Stata'!AJ104</f>
        <v>9030.2607421875</v>
      </c>
      <c r="K134" s="225">
        <f>'Salida Stata'!AP104</f>
        <v>8992.298828125</v>
      </c>
      <c r="L134" s="225">
        <f>'Salida Stata'!AV104</f>
        <v>9053.494140625</v>
      </c>
      <c r="M134" s="225">
        <f>'Salida Stata'!BB104</f>
        <v>9039.1015625</v>
      </c>
      <c r="N134" s="225">
        <f>'Salida Stata'!BH104</f>
        <v>8956.306640625</v>
      </c>
      <c r="O134" s="19" cm="1">
        <f t="array" ref="O134">+SUMPRODUCT($E$30:$N$30/100,$E134:$N134)/$D$14*100</f>
        <v>9183.3389212120437</v>
      </c>
      <c r="Q134" s="24">
        <f t="shared" si="35"/>
        <v>1.0138632486814902E-2</v>
      </c>
      <c r="R134" s="24">
        <f t="shared" si="36"/>
        <v>1.064433309845092E-2</v>
      </c>
      <c r="S134" s="24">
        <f t="shared" si="37"/>
        <v>1.128665323218625E-2</v>
      </c>
      <c r="T134" s="24">
        <f t="shared" si="38"/>
        <v>1.1550910680272919E-2</v>
      </c>
      <c r="U134" s="24">
        <f t="shared" si="39"/>
        <v>1.2292593277399844E-2</v>
      </c>
      <c r="V134" s="24">
        <f t="shared" si="40"/>
        <v>1.2725399346431354E-2</v>
      </c>
      <c r="W134" s="24">
        <f t="shared" si="41"/>
        <v>1.3273855217195374E-2</v>
      </c>
      <c r="X134" s="24">
        <f t="shared" si="42"/>
        <v>1.3873259198842636E-2</v>
      </c>
      <c r="Y134" s="24">
        <f t="shared" si="43"/>
        <v>1.3980735763853058E-2</v>
      </c>
      <c r="Z134" s="24">
        <f t="shared" si="44"/>
        <v>1.4713204155305748E-2</v>
      </c>
      <c r="AA134" s="24">
        <f t="shared" si="45"/>
        <v>1.218431822441568E-2</v>
      </c>
      <c r="AB134" s="24">
        <f>+NOA!Y107</f>
        <v>1.2177238193853412E-2</v>
      </c>
      <c r="AD134" s="24">
        <f t="shared" si="46"/>
        <v>0.38323375631477985</v>
      </c>
      <c r="AE134" s="24">
        <f t="shared" si="47"/>
        <v>0.38799744295350669</v>
      </c>
      <c r="AF134" s="24">
        <f t="shared" si="48"/>
        <v>0.39626530008284377</v>
      </c>
      <c r="AG134" s="24">
        <f t="shared" si="49"/>
        <v>0.39777735557871874</v>
      </c>
      <c r="AH134" s="24">
        <f t="shared" si="50"/>
        <v>0.4011369486335139</v>
      </c>
      <c r="AI134" s="24">
        <f t="shared" si="51"/>
        <v>0.40761995821279351</v>
      </c>
      <c r="AJ134" s="24">
        <f t="shared" si="52"/>
        <v>0.40711928137559794</v>
      </c>
      <c r="AK134" s="24">
        <f t="shared" si="53"/>
        <v>0.41623926538333356</v>
      </c>
      <c r="AL134" s="24">
        <f t="shared" si="54"/>
        <v>0.4132786082136386</v>
      </c>
      <c r="AM134" s="24">
        <f t="shared" si="55"/>
        <v>0.41291052072630285</v>
      </c>
      <c r="AN134" s="24">
        <f t="shared" si="56"/>
        <v>0.40041100641579641</v>
      </c>
      <c r="AO134" s="24">
        <f>+NOA!AV107</f>
        <v>0.3979725047669338</v>
      </c>
      <c r="AQ134" s="24">
        <f t="shared" si="57"/>
        <v>-4.5745716684908455E-3</v>
      </c>
      <c r="AR134" s="24">
        <f t="shared" si="58"/>
        <v>-2.9676764411523004E-2</v>
      </c>
      <c r="AS134" s="35">
        <f t="shared" si="59"/>
        <v>45809</v>
      </c>
      <c r="AT134" s="19">
        <f t="shared" si="60"/>
        <v>8943.974609375</v>
      </c>
      <c r="AU134" s="19">
        <f t="shared" si="61"/>
        <v>8956.306640625</v>
      </c>
      <c r="AV134" s="52">
        <f t="shared" si="29"/>
        <v>-0.12332031249999886</v>
      </c>
      <c r="AW134" s="52">
        <f t="shared" si="24"/>
        <v>-0.42385992512963</v>
      </c>
    </row>
    <row r="135" spans="4:49" x14ac:dyDescent="0.25">
      <c r="D135" s="37">
        <f>+NOA!A108</f>
        <v>45839</v>
      </c>
      <c r="E135" s="225">
        <f>'Salida Stata'!F105</f>
        <v>9093.0498046875</v>
      </c>
      <c r="F135" s="225">
        <f>'Salida Stata'!L105</f>
        <v>9107.1650390625</v>
      </c>
      <c r="G135" s="225">
        <f>'Salida Stata'!R105</f>
        <v>9159.322265625</v>
      </c>
      <c r="H135" s="225">
        <f>'Salida Stata'!X105</f>
        <v>9220.119140625</v>
      </c>
      <c r="I135" s="225">
        <f>'Salida Stata'!AD105</f>
        <v>9191.2646484375</v>
      </c>
      <c r="J135" s="225">
        <f>'Salida Stata'!AJ105</f>
        <v>9189.4951171875</v>
      </c>
      <c r="K135" s="225">
        <f>'Salida Stata'!AP105</f>
        <v>9149.0986328125</v>
      </c>
      <c r="L135" s="225">
        <f>'Salida Stata'!AV105</f>
        <v>9221.123046875</v>
      </c>
      <c r="M135" s="225">
        <f>'Salida Stata'!BB105</f>
        <v>9212.0009765625</v>
      </c>
      <c r="N135" s="225">
        <f>'Salida Stata'!BH105</f>
        <v>9124.37890625</v>
      </c>
      <c r="O135" s="19" cm="1">
        <f t="array" ref="O135">+SUMPRODUCT($E$30:$N$30/100,$E135:$N135)/$D$14*100</f>
        <v>9346.3547831219112</v>
      </c>
      <c r="Q135" s="24">
        <f t="shared" si="35"/>
        <v>1.6667667544163267E-2</v>
      </c>
      <c r="R135" s="24">
        <f t="shared" si="36"/>
        <v>1.7072822002983212E-2</v>
      </c>
      <c r="S135" s="24">
        <f t="shared" si="37"/>
        <v>1.7622199290485696E-2</v>
      </c>
      <c r="T135" s="24">
        <f t="shared" si="38"/>
        <v>1.8088223654570745E-2</v>
      </c>
      <c r="U135" s="24">
        <f t="shared" si="39"/>
        <v>1.7821450041575426E-2</v>
      </c>
      <c r="V135" s="24">
        <f t="shared" si="40"/>
        <v>1.7633419404612605E-2</v>
      </c>
      <c r="W135" s="24">
        <f t="shared" si="41"/>
        <v>1.7437121217222185E-2</v>
      </c>
      <c r="X135" s="24">
        <f t="shared" si="42"/>
        <v>1.8515382419900472E-2</v>
      </c>
      <c r="Y135" s="24">
        <f t="shared" si="43"/>
        <v>1.9127942403014631E-2</v>
      </c>
      <c r="Z135" s="24">
        <f t="shared" si="44"/>
        <v>1.87658007222129E-2</v>
      </c>
      <c r="AA135" s="24">
        <f t="shared" si="45"/>
        <v>1.7751262727909056E-2</v>
      </c>
      <c r="AB135" s="24">
        <f>+NOA!Y108</f>
        <v>1.6764289838723689E-2</v>
      </c>
      <c r="AD135" s="24">
        <f t="shared" si="46"/>
        <v>0.36221220283251365</v>
      </c>
      <c r="AE135" s="24">
        <f t="shared" si="47"/>
        <v>0.36628203311898933</v>
      </c>
      <c r="AF135" s="24">
        <f t="shared" si="48"/>
        <v>0.37292740263495783</v>
      </c>
      <c r="AG135" s="24">
        <f t="shared" si="49"/>
        <v>0.3749650939610496</v>
      </c>
      <c r="AH135" s="24">
        <f t="shared" si="50"/>
        <v>0.37644480853163231</v>
      </c>
      <c r="AI135" s="24">
        <f t="shared" si="51"/>
        <v>0.38137121532073137</v>
      </c>
      <c r="AJ135" s="24">
        <f t="shared" si="52"/>
        <v>0.37980343787470838</v>
      </c>
      <c r="AK135" s="24">
        <f t="shared" si="53"/>
        <v>0.38854037259773744</v>
      </c>
      <c r="AL135" s="24">
        <f t="shared" si="54"/>
        <v>0.3858326284624829</v>
      </c>
      <c r="AM135" s="24">
        <f t="shared" si="55"/>
        <v>0.3831496508730543</v>
      </c>
      <c r="AN135" s="24">
        <f t="shared" si="56"/>
        <v>0.3757094691662124</v>
      </c>
      <c r="AO135" s="24">
        <f>+NOA!AV108</f>
        <v>0.3722021130654487</v>
      </c>
      <c r="AQ135" s="24">
        <f t="shared" si="57"/>
        <v>-2.0981331780496326E-3</v>
      </c>
      <c r="AR135" s="24">
        <f t="shared" si="58"/>
        <v>-2.0937448040540652E-2</v>
      </c>
      <c r="AS135" s="35">
        <f t="shared" si="59"/>
        <v>45839</v>
      </c>
      <c r="AT135" s="19">
        <f t="shared" si="60"/>
        <v>9093.0498046875</v>
      </c>
      <c r="AU135" s="19">
        <f t="shared" si="61"/>
        <v>9124.37890625</v>
      </c>
      <c r="AV135" s="52">
        <f t="shared" si="29"/>
        <v>-0.31329101562499773</v>
      </c>
      <c r="AW135" s="52">
        <f t="shared" si="24"/>
        <v>-0.47499845026165488</v>
      </c>
    </row>
    <row r="136" spans="4:49" x14ac:dyDescent="0.25">
      <c r="D136" s="37">
        <f>+NOA!A109</f>
        <v>45870</v>
      </c>
      <c r="E136" s="225">
        <f>'Salida Stata'!F106</f>
        <v>9250.2314453125</v>
      </c>
      <c r="F136" s="225">
        <f>'Salida Stata'!L106</f>
        <v>9274.46875</v>
      </c>
      <c r="G136" s="225">
        <f>'Salida Stata'!R106</f>
        <v>9341.396484375</v>
      </c>
      <c r="H136" s="225">
        <f>'Salida Stata'!X106</f>
        <v>9411.068359375</v>
      </c>
      <c r="I136" s="225">
        <f>'Salida Stata'!AD106</f>
        <v>9385.4296875</v>
      </c>
      <c r="J136" s="225">
        <f>'Salida Stata'!AJ106</f>
        <v>9386.2373046875</v>
      </c>
      <c r="K136" s="225">
        <f>'Salida Stata'!AP106</f>
        <v>9342.8037109375</v>
      </c>
      <c r="L136" s="225">
        <f>'Salida Stata'!AV106</f>
        <v>9437.4443359375</v>
      </c>
      <c r="M136" s="225">
        <f>'Salida Stata'!BB106</f>
        <v>9432.1025390625</v>
      </c>
      <c r="N136" s="225">
        <f>'Salida Stata'!BH106</f>
        <v>9340.6630859375</v>
      </c>
      <c r="O136" s="19" cm="1">
        <f t="array" ref="O136">+SUMPRODUCT($E$30:$N$30/100,$E136:$N136)/$D$14*100</f>
        <v>9539.9707411441705</v>
      </c>
      <c r="Q136" s="24">
        <f t="shared" ref="Q136" si="62">+E136/E135-1</f>
        <v>1.7285910008320027E-2</v>
      </c>
      <c r="R136" s="24">
        <f t="shared" ref="R136" si="63">+F136/F135-1</f>
        <v>1.8370558809453819E-2</v>
      </c>
      <c r="S136" s="24">
        <f t="shared" ref="S136" si="64">+G136/G135-1</f>
        <v>1.9878568901688931E-2</v>
      </c>
      <c r="T136" s="24">
        <f t="shared" ref="T136" si="65">+H136/H135-1</f>
        <v>2.07100597983223E-2</v>
      </c>
      <c r="U136" s="24">
        <f t="shared" ref="U136" si="66">+I136/I135-1</f>
        <v>2.1124953582476458E-2</v>
      </c>
      <c r="V136" s="24">
        <f t="shared" ref="V136" si="67">+J136/J135-1</f>
        <v>2.1409466460461379E-2</v>
      </c>
      <c r="W136" s="24">
        <f t="shared" ref="W136" si="68">+K136/K135-1</f>
        <v>2.1172039552649791E-2</v>
      </c>
      <c r="X136" s="24">
        <f t="shared" ref="X136" si="69">+L136/L135-1</f>
        <v>2.3459321382313769E-2</v>
      </c>
      <c r="Y136" s="24">
        <f t="shared" ref="Y136" si="70">+M136/M135-1</f>
        <v>2.3892915671632098E-2</v>
      </c>
      <c r="Z136" s="24">
        <f t="shared" ref="Z136" si="71">+N136/N135-1</f>
        <v>2.3703989269817649E-2</v>
      </c>
      <c r="AA136" s="24">
        <f t="shared" ref="AA136" si="72">+O136/O135-1</f>
        <v>2.0715665359921864E-2</v>
      </c>
      <c r="AB136" s="24">
        <f>+NOA!Y109</f>
        <v>1.9677895699320436E-2</v>
      </c>
      <c r="AD136" s="24">
        <f t="shared" ref="AD136" si="73">+E136/E124-1</f>
        <v>0.31871666963319445</v>
      </c>
      <c r="AE136" s="24">
        <f t="shared" ref="AE136" si="74">+F136/F124-1</f>
        <v>0.32378444840525833</v>
      </c>
      <c r="AF136" s="24">
        <f t="shared" ref="AF136" si="75">+G136/G124-1</f>
        <v>0.33165692730729268</v>
      </c>
      <c r="AG136" s="24">
        <f t="shared" ref="AG136" si="76">+H136/H124-1</f>
        <v>0.3348257480882475</v>
      </c>
      <c r="AH136" s="24">
        <f t="shared" ref="AH136" si="77">+I136/I124-1</f>
        <v>0.33766831541295472</v>
      </c>
      <c r="AI136" s="24">
        <f t="shared" ref="AI136" si="78">+J136/J124-1</f>
        <v>0.3417741098441951</v>
      </c>
      <c r="AJ136" s="24">
        <f t="shared" ref="AJ136" si="79">+K136/K124-1</f>
        <v>0.34024589026563956</v>
      </c>
      <c r="AK136" s="24">
        <f t="shared" ref="AK136" si="80">+L136/L124-1</f>
        <v>0.35065854775956229</v>
      </c>
      <c r="AL136" s="24">
        <f t="shared" ref="AL136" si="81">+M136/M124-1</f>
        <v>0.34830246172505031</v>
      </c>
      <c r="AM136" s="24">
        <f t="shared" ref="AM136" si="82">+N136/N124-1</f>
        <v>0.34663390764399726</v>
      </c>
      <c r="AN136" s="24">
        <f t="shared" ref="AN136" si="83">+O136/O124-1</f>
        <v>0.33558726606976852</v>
      </c>
      <c r="AO136" s="24">
        <f>+NOA!AV109</f>
        <v>0.33199871437095574</v>
      </c>
      <c r="AQ136" s="24">
        <f t="shared" ref="AQ136" si="84">+Q136-Z136</f>
        <v>-6.4180792614976223E-3</v>
      </c>
      <c r="AR136" s="24">
        <f t="shared" ref="AR136" si="85">+AD136-AM136</f>
        <v>-2.7917238010802814E-2</v>
      </c>
      <c r="AS136" s="35">
        <f t="shared" ref="AS136" si="86">+D136</f>
        <v>45870</v>
      </c>
      <c r="AT136" s="19">
        <f t="shared" ref="AT136" si="87">+E136</f>
        <v>9250.2314453125</v>
      </c>
      <c r="AU136" s="19">
        <f t="shared" ref="AU136" si="88">+N136</f>
        <v>9340.6630859375</v>
      </c>
      <c r="AV136" s="52">
        <f t="shared" si="29"/>
        <v>-0.90431640625000398</v>
      </c>
      <c r="AW136" s="52">
        <f t="shared" si="24"/>
        <v>-0.62055856908595075</v>
      </c>
    </row>
    <row r="137" spans="4:49" x14ac:dyDescent="0.25">
      <c r="D137" s="37">
        <f>+NOA!A110</f>
        <v>45901</v>
      </c>
      <c r="E137" s="225">
        <f>'Salida Stata'!F107</f>
        <v>9443.5126953125</v>
      </c>
      <c r="F137" s="225">
        <f>'Salida Stata'!L107</f>
        <v>9472.37890625</v>
      </c>
      <c r="G137" s="225">
        <f>'Salida Stata'!R107</f>
        <v>9543.27734375</v>
      </c>
      <c r="H137" s="225">
        <f>'Salida Stata'!X107</f>
        <v>9620.7509765625</v>
      </c>
      <c r="I137" s="225">
        <f>'Salida Stata'!AD107</f>
        <v>9598.587890625</v>
      </c>
      <c r="J137" s="225">
        <f>'Salida Stata'!AJ107</f>
        <v>9598.4814453125</v>
      </c>
      <c r="K137" s="225">
        <f>'Salida Stata'!AP107</f>
        <v>9557.6591796875</v>
      </c>
      <c r="L137" s="225">
        <f>'Salida Stata'!AV107</f>
        <v>9658.03515625</v>
      </c>
      <c r="M137" s="225">
        <f>'Salida Stata'!BB107</f>
        <v>9653.82421875</v>
      </c>
      <c r="N137" s="225">
        <f>'Salida Stata'!BH107</f>
        <v>9562.3154296875</v>
      </c>
      <c r="O137" s="19" cm="1">
        <f t="array" ref="O137">+SUMPRODUCT($E$30:$N$30/100,$E137:$N137)/$D$14*100</f>
        <v>9753.0554133328642</v>
      </c>
      <c r="Q137" s="24">
        <f t="shared" ref="Q137" si="89">+E137/E136-1</f>
        <v>2.0894747460393992E-2</v>
      </c>
      <c r="R137" s="24">
        <f t="shared" ref="R137" si="90">+F137/F136-1</f>
        <v>2.1339244498505661E-2</v>
      </c>
      <c r="S137" s="24">
        <f t="shared" ref="S137" si="91">+G137/G136-1</f>
        <v>2.1611421773251926E-2</v>
      </c>
      <c r="T137" s="24">
        <f t="shared" ref="T137" si="92">+H137/H136-1</f>
        <v>2.2280426533999309E-2</v>
      </c>
      <c r="U137" s="24">
        <f t="shared" ref="U137" si="93">+I137/I136-1</f>
        <v>2.2711608335726607E-2</v>
      </c>
      <c r="V137" s="24">
        <f t="shared" ref="V137" si="94">+J137/J136-1</f>
        <v>2.2612270895708608E-2</v>
      </c>
      <c r="W137" s="24">
        <f t="shared" ref="W137" si="95">+K137/K136-1</f>
        <v>2.2996894229777132E-2</v>
      </c>
      <c r="X137" s="24">
        <f t="shared" ref="X137" si="96">+L137/L136-1</f>
        <v>2.3373999618996111E-2</v>
      </c>
      <c r="Y137" s="24">
        <f t="shared" ref="Y137" si="97">+M137/M136-1</f>
        <v>2.3507132028013134E-2</v>
      </c>
      <c r="Z137" s="24">
        <f t="shared" ref="Z137" si="98">+N137/N136-1</f>
        <v>2.3729829639578925E-2</v>
      </c>
      <c r="AA137" s="24">
        <f t="shared" ref="AA137" si="99">+O137/O136-1</f>
        <v>2.2335988020350861E-2</v>
      </c>
      <c r="AB137" s="24">
        <f>+NOA!Y110</f>
        <v>2.1947335762450004E-2</v>
      </c>
      <c r="AD137" s="24">
        <f t="shared" ref="AD137" si="100">+E137/E125-1</f>
        <v>0.30375897811223762</v>
      </c>
      <c r="AE137" s="24">
        <f t="shared" ref="AE137" si="101">+F137/F125-1</f>
        <v>0.30818320199081639</v>
      </c>
      <c r="AF137" s="24">
        <f t="shared" ref="AF137" si="102">+G137/G125-1</f>
        <v>0.31563636162916886</v>
      </c>
      <c r="AG137" s="24">
        <f t="shared" ref="AG137" si="103">+H137/H125-1</f>
        <v>0.31930687318152784</v>
      </c>
      <c r="AH137" s="24">
        <f t="shared" ref="AH137" si="104">+I137/I125-1</f>
        <v>0.32257132805607536</v>
      </c>
      <c r="AI137" s="24">
        <f t="shared" ref="AI137" si="105">+J137/J125-1</f>
        <v>0.3255957368255129</v>
      </c>
      <c r="AJ137" s="24">
        <f t="shared" ref="AJ137" si="106">+K137/K125-1</f>
        <v>0.32419471164660463</v>
      </c>
      <c r="AK137" s="24">
        <f t="shared" ref="AK137" si="107">+L137/L125-1</f>
        <v>0.3338874884774865</v>
      </c>
      <c r="AL137" s="24">
        <f t="shared" ref="AL137" si="108">+M137/M125-1</f>
        <v>0.33119518322369568</v>
      </c>
      <c r="AM137" s="24">
        <f t="shared" ref="AM137" si="109">+N137/N125-1</f>
        <v>0.32950816277692252</v>
      </c>
      <c r="AN137" s="24">
        <f t="shared" ref="AN137" si="110">+O137/O125-1</f>
        <v>0.31965537320467852</v>
      </c>
      <c r="AO137" s="24">
        <f>+NOA!AV110</f>
        <v>0.31621804880745197</v>
      </c>
      <c r="AQ137" s="24">
        <f t="shared" ref="AQ137" si="111">+Q137-Z137</f>
        <v>-2.8350821791849334E-3</v>
      </c>
      <c r="AR137" s="24">
        <f t="shared" ref="AR137" si="112">+AD137-AM137</f>
        <v>-2.5749184664684899E-2</v>
      </c>
      <c r="AS137" s="35">
        <f t="shared" ref="AS137" si="113">+D137</f>
        <v>45901</v>
      </c>
      <c r="AT137" s="19">
        <f t="shared" ref="AT137" si="114">+E137</f>
        <v>9443.5126953125</v>
      </c>
      <c r="AU137" s="19">
        <f t="shared" ref="AU137" si="115">+N137</f>
        <v>9562.3154296875</v>
      </c>
      <c r="AV137" s="52">
        <f t="shared" si="29"/>
        <v>-1.1880273437499937</v>
      </c>
      <c r="AW137" s="52">
        <f t="shared" si="24"/>
        <v>-0.69563498567491067</v>
      </c>
    </row>
    <row r="138" spans="4:49" x14ac:dyDescent="0.25">
      <c r="D138" s="37">
        <f>+NOA!A111</f>
        <v>45931</v>
      </c>
      <c r="E138" s="225">
        <f>'Salida Stata'!F108</f>
        <v>9648.4560546875</v>
      </c>
      <c r="F138" s="225">
        <f>'Salida Stata'!L108</f>
        <v>9678.3935546875</v>
      </c>
      <c r="G138" s="225">
        <f>'Salida Stata'!R108</f>
        <v>9750.12890625</v>
      </c>
      <c r="H138" s="225">
        <f>'Salida Stata'!X108</f>
        <v>9828.3203125</v>
      </c>
      <c r="I138" s="225">
        <f>'Salida Stata'!AD108</f>
        <v>9803.86328125</v>
      </c>
      <c r="J138" s="225">
        <f>'Salida Stata'!AJ108</f>
        <v>9803.25</v>
      </c>
      <c r="K138" s="225">
        <f>'Salida Stata'!AP108</f>
        <v>9758.6650390625</v>
      </c>
      <c r="L138" s="225">
        <f>'Salida Stata'!AV108</f>
        <v>9862.7548828125</v>
      </c>
      <c r="M138" s="225">
        <f>'Salida Stata'!BB108</f>
        <v>9858.3779296875</v>
      </c>
      <c r="N138" s="225">
        <f>'Salida Stata'!BH108</f>
        <v>9762.90234375</v>
      </c>
      <c r="O138" s="19" cm="1">
        <f t="array" ref="O138">+SUMPRODUCT($E$30:$N$30/100,$E138:$N138)/$D$14*100</f>
        <v>9962.0260276006975</v>
      </c>
      <c r="Q138" s="24">
        <f t="shared" ref="Q138" si="116">+E138/E137-1</f>
        <v>2.1702026140837161E-2</v>
      </c>
      <c r="R138" s="24">
        <f t="shared" ref="R138" si="117">+F138/F137-1</f>
        <v>2.1748987289937238E-2</v>
      </c>
      <c r="S138" s="24">
        <f t="shared" ref="S138" si="118">+G138/G137-1</f>
        <v>2.1675107518013048E-2</v>
      </c>
      <c r="T138" s="24">
        <f t="shared" ref="T138" si="119">+H138/H137-1</f>
        <v>2.157516980152252E-2</v>
      </c>
      <c r="U138" s="24">
        <f t="shared" ref="U138" si="120">+I138/I137-1</f>
        <v>2.1385998957773156E-2</v>
      </c>
      <c r="V138" s="24">
        <f t="shared" ref="V138" si="121">+J138/J137-1</f>
        <v>2.1333432361584803E-2</v>
      </c>
      <c r="W138" s="24">
        <f t="shared" ref="W138" si="122">+K138/K137-1</f>
        <v>2.1030867035119805E-2</v>
      </c>
      <c r="X138" s="24">
        <f t="shared" ref="X138" si="123">+L138/L137-1</f>
        <v>2.1196829712306409E-2</v>
      </c>
      <c r="Y138" s="24">
        <f t="shared" ref="Y138" si="124">+M138/M137-1</f>
        <v>2.1188878759591301E-2</v>
      </c>
      <c r="Z138" s="24">
        <f t="shared" ref="Z138" si="125">+N138/N137-1</f>
        <v>2.0976814197087856E-2</v>
      </c>
      <c r="AA138" s="24">
        <f t="shared" ref="AA138" si="126">+O138/O137-1</f>
        <v>2.1426169073351264E-2</v>
      </c>
      <c r="AB138" s="24">
        <f>+NOA!Y111</f>
        <v>2.1381891593889257E-2</v>
      </c>
      <c r="AD138" s="24">
        <f t="shared" ref="AD138" si="127">+E138/E126-1</f>
        <v>0.30284158037280839</v>
      </c>
      <c r="AE138" s="24">
        <f t="shared" ref="AE138" si="128">+F138/F126-1</f>
        <v>0.3060949163223794</v>
      </c>
      <c r="AF138" s="24">
        <f t="shared" ref="AF138" si="129">+G138/G126-1</f>
        <v>0.31189332387969704</v>
      </c>
      <c r="AG138" s="24">
        <f t="shared" ref="AG138" si="130">+H138/H126-1</f>
        <v>0.31511676688940482</v>
      </c>
      <c r="AH138" s="24">
        <f t="shared" ref="AH138" si="131">+I138/I126-1</f>
        <v>0.31716504146893043</v>
      </c>
      <c r="AI138" s="24">
        <f t="shared" ref="AI138" si="132">+J138/J126-1</f>
        <v>0.3187723371901694</v>
      </c>
      <c r="AJ138" s="24">
        <f t="shared" ref="AJ138" si="133">+K138/K126-1</f>
        <v>0.31633163100277684</v>
      </c>
      <c r="AK138" s="24">
        <f t="shared" ref="AK138" si="134">+L138/L126-1</f>
        <v>0.32444782495373192</v>
      </c>
      <c r="AL138" s="24">
        <f t="shared" ref="AL138" si="135">+M138/M126-1</f>
        <v>0.32163419524485626</v>
      </c>
      <c r="AM138" s="24">
        <f t="shared" ref="AM138" si="136">+N138/N126-1</f>
        <v>0.31860550236063245</v>
      </c>
      <c r="AN138" s="24">
        <f t="shared" ref="AN138" si="137">+O138/O126-1</f>
        <v>0.31415885200230287</v>
      </c>
      <c r="AO138" s="24">
        <f>+NOA!AV111</f>
        <v>0.31091467412341411</v>
      </c>
      <c r="AQ138" s="24">
        <f t="shared" ref="AQ138" si="138">+Q138-Z138</f>
        <v>7.2521194374930431E-4</v>
      </c>
      <c r="AR138" s="24">
        <f t="shared" ref="AR138" si="139">+AD138-AM138</f>
        <v>-1.5763921987824059E-2</v>
      </c>
      <c r="AS138" s="35">
        <f t="shared" ref="AS138" si="140">+D138</f>
        <v>45931</v>
      </c>
      <c r="AT138" s="19">
        <f t="shared" ref="AT138" si="141">+E138</f>
        <v>9648.4560546875</v>
      </c>
      <c r="AU138" s="19">
        <f t="shared" ref="AU138" si="142">+N138</f>
        <v>9762.90234375</v>
      </c>
      <c r="AV138" s="52">
        <f t="shared" si="29"/>
        <v>-1.1444628906249932</v>
      </c>
      <c r="AW138" s="52">
        <f t="shared" si="24"/>
        <v>-0.69446696907509065</v>
      </c>
    </row>
    <row r="139" spans="4:49" x14ac:dyDescent="0.25">
      <c r="D139" s="37">
        <f>+NOA!A112</f>
        <v>45962</v>
      </c>
      <c r="E139" s="225">
        <f>'Salida Stata'!F109</f>
        <v>9888.1337890625</v>
      </c>
      <c r="F139" s="225">
        <f>'Salida Stata'!L109</f>
        <v>9914.2275390625</v>
      </c>
      <c r="G139" s="225">
        <f>'Salida Stata'!R109</f>
        <v>9980.9677734375</v>
      </c>
      <c r="H139" s="225">
        <f>'Salida Stata'!X109</f>
        <v>10061.474609375</v>
      </c>
      <c r="I139" s="225">
        <f>'Salida Stata'!AD109</f>
        <v>10031.5576171875</v>
      </c>
      <c r="J139" s="225">
        <f>'Salida Stata'!AJ109</f>
        <v>10025.6640625</v>
      </c>
      <c r="K139" s="225">
        <f>'Salida Stata'!AP109</f>
        <v>9975.9697265625</v>
      </c>
      <c r="L139" s="225">
        <f>'Salida Stata'!AV109</f>
        <v>10075.662109375</v>
      </c>
      <c r="M139" s="225">
        <f>'Salida Stata'!BB109</f>
        <v>10069.13671875</v>
      </c>
      <c r="N139" s="225">
        <f>'Salida Stata'!BH109</f>
        <v>9963.4072265625</v>
      </c>
      <c r="O139" s="19" cm="1">
        <f t="array" ref="O139">+SUMPRODUCT($E$30:$N$30/100,$E139:$N139)/$D$14*100</f>
        <v>10191.695759287053</v>
      </c>
      <c r="Q139" s="24">
        <f t="shared" ref="Q139" si="143">+E139/E138-1</f>
        <v>2.4841045346167823E-2</v>
      </c>
      <c r="R139" s="24">
        <f t="shared" ref="R139" si="144">+F139/F138-1</f>
        <v>2.4367058752305049E-2</v>
      </c>
      <c r="S139" s="24">
        <f t="shared" ref="S139" si="145">+G139/G138-1</f>
        <v>2.3675468232992047E-2</v>
      </c>
      <c r="T139" s="24">
        <f t="shared" ref="T139" si="146">+H139/H138-1</f>
        <v>2.3722700264303231E-2</v>
      </c>
      <c r="U139" s="24">
        <f t="shared" ref="U139" si="147">+I139/I138-1</f>
        <v>2.3224960345272105E-2</v>
      </c>
      <c r="V139" s="24">
        <f t="shared" ref="V139" si="148">+J139/J138-1</f>
        <v>2.2687788488511496E-2</v>
      </c>
      <c r="W139" s="24">
        <f t="shared" ref="W139" si="149">+K139/K138-1</f>
        <v>2.2267870311170723E-2</v>
      </c>
      <c r="X139" s="24">
        <f t="shared" ref="X139" si="150">+L139/L138-1</f>
        <v>2.1586993602926041E-2</v>
      </c>
      <c r="Y139" s="24">
        <f t="shared" ref="Y139" si="151">+M139/M138-1</f>
        <v>2.1378647741614909E-2</v>
      </c>
      <c r="Z139" s="24">
        <f t="shared" ref="Z139" si="152">+N139/N138-1</f>
        <v>2.053742583432272E-2</v>
      </c>
      <c r="AA139" s="24">
        <f t="shared" ref="AA139" si="153">+O139/O138-1</f>
        <v>2.305452034054456E-2</v>
      </c>
      <c r="AB139" s="24">
        <f>+NOA!Y112</f>
        <v>2.297268270039643E-2</v>
      </c>
      <c r="AD139" s="24">
        <f t="shared" ref="AD139" si="154">+E139/E127-1</f>
        <v>0.31447851075474853</v>
      </c>
      <c r="AE139" s="24">
        <f t="shared" ref="AE139" si="155">+F139/F127-1</f>
        <v>0.31559738362204426</v>
      </c>
      <c r="AF139" s="24">
        <f t="shared" ref="AF139" si="156">+G139/G127-1</f>
        <v>0.31844242974210979</v>
      </c>
      <c r="AG139" s="24">
        <f t="shared" ref="AG139" si="157">+H139/H127-1</f>
        <v>0.32116779335568513</v>
      </c>
      <c r="AH139" s="24">
        <f t="shared" ref="AH139" si="158">+I139/I127-1</f>
        <v>0.32116875863525851</v>
      </c>
      <c r="AI139" s="24">
        <f t="shared" ref="AI139" si="159">+J139/J127-1</f>
        <v>0.32138830541462893</v>
      </c>
      <c r="AJ139" s="24">
        <f t="shared" ref="AJ139" si="160">+K139/K127-1</f>
        <v>0.31800306799698785</v>
      </c>
      <c r="AK139" s="24">
        <f t="shared" ref="AK139" si="161">+L139/L127-1</f>
        <v>0.32305602678150658</v>
      </c>
      <c r="AL139" s="24">
        <f t="shared" ref="AL139" si="162">+M139/M127-1</f>
        <v>0.3195493939531806</v>
      </c>
      <c r="AM139" s="24">
        <f t="shared" ref="AM139" si="163">+N139/N127-1</f>
        <v>0.31394064199066762</v>
      </c>
      <c r="AN139" s="24">
        <f t="shared" ref="AN139" si="164">+O139/O127-1</f>
        <v>0.31844017671937164</v>
      </c>
      <c r="AO139" s="24">
        <f>+NOA!AV112</f>
        <v>0.31568139247217997</v>
      </c>
      <c r="AQ139" s="24">
        <f t="shared" ref="AQ139" si="165">+Q139-Z139</f>
        <v>4.3036195118451026E-3</v>
      </c>
      <c r="AR139" s="24">
        <f t="shared" ref="AR139" si="166">+AD139-AM139</f>
        <v>5.3786876408090656E-4</v>
      </c>
      <c r="AS139" s="35">
        <f t="shared" ref="AS139" si="167">+D139</f>
        <v>45962</v>
      </c>
      <c r="AT139" s="19">
        <f t="shared" ref="AT139" si="168">+E139</f>
        <v>9888.1337890625</v>
      </c>
      <c r="AU139" s="19">
        <f t="shared" ref="AU139" si="169">+N139</f>
        <v>9963.4072265625</v>
      </c>
      <c r="AV139" s="52">
        <f t="shared" si="29"/>
        <v>-0.75273437499998863</v>
      </c>
      <c r="AW139" s="52">
        <f t="shared" si="24"/>
        <v>-0.61317407077041608</v>
      </c>
    </row>
    <row r="140" spans="4:49" x14ac:dyDescent="0.25">
      <c r="D140" s="37">
        <f>+NOA!A113</f>
        <v>45992</v>
      </c>
      <c r="E140" s="225">
        <f>'Salida Stata'!F110</f>
        <v>10161.9990234375</v>
      </c>
      <c r="F140" s="225">
        <f>'Salida Stata'!L110</f>
        <v>10188.3037109375</v>
      </c>
      <c r="G140" s="225">
        <f>'Salida Stata'!R110</f>
        <v>10253.2802734375</v>
      </c>
      <c r="H140" s="225">
        <f>'Salida Stata'!X110</f>
        <v>10340.197265625</v>
      </c>
      <c r="I140" s="225">
        <f>'Salida Stata'!AD110</f>
        <v>10302.6630859375</v>
      </c>
      <c r="J140" s="225">
        <f>'Salida Stata'!AJ110</f>
        <v>10289.5126953125</v>
      </c>
      <c r="K140" s="225">
        <f>'Salida Stata'!AP110</f>
        <v>10232.4970703125</v>
      </c>
      <c r="L140" s="225">
        <f>'Salida Stata'!AV110</f>
        <v>10338.134765625</v>
      </c>
      <c r="M140" s="225">
        <f>'Salida Stata'!BB110</f>
        <v>10334.607421875</v>
      </c>
      <c r="N140" s="225">
        <f>'Salida Stata'!BH110</f>
        <v>10216.0703125</v>
      </c>
      <c r="O140" s="19" cm="1">
        <f t="array" ref="O140">+SUMPRODUCT($E$30:$N$30/100,$E140:$N140)/$D$14*100</f>
        <v>10465.178277009483</v>
      </c>
      <c r="Q140" s="24">
        <f t="shared" ref="Q140" si="170">+E140/E139-1</f>
        <v>2.7696352033376392E-2</v>
      </c>
      <c r="R140" s="24">
        <f t="shared" ref="R140" si="171">+F140/F139-1</f>
        <v>2.7644732864474664E-2</v>
      </c>
      <c r="S140" s="24">
        <f t="shared" ref="S140" si="172">+G140/G139-1</f>
        <v>2.7283175958618955E-2</v>
      </c>
      <c r="T140" s="24">
        <f t="shared" ref="T140" si="173">+H140/H139-1</f>
        <v>2.7701968853580672E-2</v>
      </c>
      <c r="U140" s="24">
        <f t="shared" ref="U140" si="174">+I140/I139-1</f>
        <v>2.7025261589038063E-2</v>
      </c>
      <c r="V140" s="24">
        <f t="shared" ref="V140" si="175">+J140/J139-1</f>
        <v>2.6317322340711602E-2</v>
      </c>
      <c r="W140" s="24">
        <f t="shared" ref="W140" si="176">+K140/K139-1</f>
        <v>2.5714527086720951E-2</v>
      </c>
      <c r="X140" s="24">
        <f t="shared" ref="X140" si="177">+L140/L139-1</f>
        <v>2.605016458479481E-2</v>
      </c>
      <c r="Y140" s="24">
        <f t="shared" ref="Y140" si="178">+M140/M139-1</f>
        <v>2.6364792786124358E-2</v>
      </c>
      <c r="Z140" s="24">
        <f t="shared" ref="Z140" si="179">+N140/N139-1</f>
        <v>2.5359104590636283E-2</v>
      </c>
      <c r="AA140" s="24">
        <f t="shared" ref="AA140" si="180">+O140/O139-1</f>
        <v>2.6833858092086604E-2</v>
      </c>
      <c r="AB140" s="24">
        <f>+NOA!Y113</f>
        <v>2.6059554098943671E-2</v>
      </c>
      <c r="AD140" s="24">
        <f t="shared" ref="AD140" si="181">+E140/E128-1</f>
        <v>0.31517676244731452</v>
      </c>
      <c r="AE140" s="24">
        <f t="shared" ref="AE140" si="182">+F140/F128-1</f>
        <v>0.31573562257307408</v>
      </c>
      <c r="AF140" s="24">
        <f t="shared" ref="AF140" si="183">+G140/G128-1</f>
        <v>0.31776042857691511</v>
      </c>
      <c r="AG140" s="24">
        <f t="shared" ref="AG140" si="184">+H140/H128-1</f>
        <v>0.3209295617933563</v>
      </c>
      <c r="AH140" s="24">
        <f t="shared" ref="AH140" si="185">+I140/I128-1</f>
        <v>0.32047176589663429</v>
      </c>
      <c r="AI140" s="24">
        <f t="shared" ref="AI140" si="186">+J140/J128-1</f>
        <v>0.31944615239737728</v>
      </c>
      <c r="AJ140" s="24">
        <f t="shared" ref="AJ140" si="187">+K140/K128-1</f>
        <v>0.31587548528674136</v>
      </c>
      <c r="AK140" s="24">
        <f t="shared" ref="AK140" si="188">+L140/L128-1</f>
        <v>0.32055084605692152</v>
      </c>
      <c r="AL140" s="24">
        <f t="shared" ref="AL140" si="189">+M140/M128-1</f>
        <v>0.31764079818420066</v>
      </c>
      <c r="AM140" s="24">
        <f t="shared" ref="AM140" si="190">+N140/N128-1</f>
        <v>0.31141576346855659</v>
      </c>
      <c r="AN140" s="24">
        <f t="shared" ref="AN140" si="191">+O140/O128-1</f>
        <v>0.31743231716832065</v>
      </c>
      <c r="AO140" s="24">
        <f>+NOA!AV113</f>
        <v>0.31425922813392804</v>
      </c>
      <c r="AQ140" s="24">
        <f t="shared" ref="AQ140" si="192">+Q140-Z140</f>
        <v>2.3372474427401091E-3</v>
      </c>
      <c r="AR140" s="24">
        <f t="shared" ref="AR140" si="193">+AD140-AM140</f>
        <v>3.7609989787579234E-3</v>
      </c>
      <c r="AS140" s="35">
        <f t="shared" ref="AS140" si="194">+D140</f>
        <v>45992</v>
      </c>
      <c r="AT140" s="19">
        <f t="shared" ref="AT140" si="195">+E140</f>
        <v>10161.9990234375</v>
      </c>
      <c r="AU140" s="19">
        <f t="shared" ref="AU140" si="196">+N140</f>
        <v>10216.0703125</v>
      </c>
      <c r="AV140" s="52">
        <f t="shared" si="29"/>
        <v>-0.54071289062500227</v>
      </c>
      <c r="AW140" s="52">
        <f t="shared" si="24"/>
        <v>-0.57553938889726552</v>
      </c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E122" activePane="bottomRight" state="frozen"/>
      <selection pane="topRight" activeCell="E1" sqref="E1"/>
      <selection pane="bottomLeft" activeCell="A32" sqref="A32"/>
      <selection pane="bottomRight" activeCell="A140" sqref="A140:XFD140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92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25" customFormat="1" hidden="1" x14ac:dyDescent="0.25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5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5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5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5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5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5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5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5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5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5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5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5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5">
      <c r="B16" s="236" t="s">
        <v>68</v>
      </c>
      <c r="C16" s="236"/>
      <c r="D16" s="236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7.7800000000000011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6.24</v>
      </c>
      <c r="N16" s="90">
        <f>+NEA!L$3*100</f>
        <v>1.3599999999999997</v>
      </c>
      <c r="O16" s="90">
        <f>+NEA!M$3*100</f>
        <v>4.9499999999999993</v>
      </c>
      <c r="P16" s="90">
        <f>+NEA!N$3*100</f>
        <v>3.3000000000000003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5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5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5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5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5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5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5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5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5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+NEA!A5</f>
        <v>42705</v>
      </c>
      <c r="E32" s="225">
        <f>'Salida Stata'!G2</f>
        <v>100</v>
      </c>
      <c r="F32" s="225">
        <f>'Salida Stata'!M2</f>
        <v>100</v>
      </c>
      <c r="G32" s="225">
        <f>'Salida Stata'!S2</f>
        <v>100</v>
      </c>
      <c r="H32" s="225">
        <f>'Salida Stata'!Y2</f>
        <v>100</v>
      </c>
      <c r="I32" s="225">
        <f>'Salida Stata'!AE2</f>
        <v>100</v>
      </c>
      <c r="J32" s="225">
        <f>'Salida Stata'!AK2</f>
        <v>100</v>
      </c>
      <c r="K32" s="225">
        <f>'Salida Stata'!AQ2</f>
        <v>100</v>
      </c>
      <c r="L32" s="225">
        <f>'Salida Stata'!AW2</f>
        <v>100</v>
      </c>
      <c r="M32" s="225">
        <f>'Salida Stata'!BC2</f>
        <v>100</v>
      </c>
      <c r="N32" s="225">
        <f>'Salida Stata'!BI2</f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5">
      <c r="D33" s="37">
        <f>+NEA!A6</f>
        <v>42736</v>
      </c>
      <c r="E33" s="225">
        <f>'Salida Stata'!G3</f>
        <v>101.68172454833984</v>
      </c>
      <c r="F33" s="225">
        <f>'Salida Stata'!M3</f>
        <v>101.71726226806641</v>
      </c>
      <c r="G33" s="225">
        <f>'Salida Stata'!S3</f>
        <v>101.66059875488281</v>
      </c>
      <c r="H33" s="225">
        <f>'Salida Stata'!Y3</f>
        <v>101.73043823242188</v>
      </c>
      <c r="I33" s="225">
        <f>'Salida Stata'!AE3</f>
        <v>101.70672607421875</v>
      </c>
      <c r="J33" s="225">
        <f>'Salida Stata'!AK3</f>
        <v>101.68672180175781</v>
      </c>
      <c r="K33" s="225">
        <f>'Salida Stata'!AQ3</f>
        <v>101.7115478515625</v>
      </c>
      <c r="L33" s="225">
        <f>'Salida Stata'!AW3</f>
        <v>101.67922210693359</v>
      </c>
      <c r="M33" s="225">
        <f>'Salida Stata'!BC3</f>
        <v>101.71952819824219</v>
      </c>
      <c r="N33" s="225">
        <f>'Salida Stata'!BI3</f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1.6727000000000158E-2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5">
      <c r="D34" s="37">
        <f>+NEA!A7</f>
        <v>42767</v>
      </c>
      <c r="E34" s="225">
        <f>'Salida Stata'!G4</f>
        <v>103.43946838378906</v>
      </c>
      <c r="F34" s="225">
        <f>'Salida Stata'!M4</f>
        <v>103.56216430664063</v>
      </c>
      <c r="G34" s="225">
        <f>'Salida Stata'!S4</f>
        <v>103.44939422607422</v>
      </c>
      <c r="H34" s="225">
        <f>'Salida Stata'!Y4</f>
        <v>103.60171508789063</v>
      </c>
      <c r="I34" s="225">
        <f>'Salida Stata'!AE4</f>
        <v>103.5595703125</v>
      </c>
      <c r="J34" s="225">
        <f>'Salida Stata'!AK4</f>
        <v>103.51454162597656</v>
      </c>
      <c r="K34" s="225">
        <f>'Salida Stata'!AQ4</f>
        <v>103.56070709228516</v>
      </c>
      <c r="L34" s="225">
        <f>'Salida Stata'!AW4</f>
        <v>103.5758056640625</v>
      </c>
      <c r="M34" s="225">
        <f>'Salida Stata'!BC4</f>
        <v>103.72893524169922</v>
      </c>
      <c r="N34" s="225">
        <f>'Salida Stata'!BI4</f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1.7595677108997565E-2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5">
      <c r="D35" s="37">
        <f>+NEA!A8</f>
        <v>42795</v>
      </c>
      <c r="E35" s="225">
        <f>'Salida Stata'!G5</f>
        <v>105.89948272705078</v>
      </c>
      <c r="F35" s="225">
        <f>'Salida Stata'!M5</f>
        <v>106.11751556396484</v>
      </c>
      <c r="G35" s="225">
        <f>'Salida Stata'!S5</f>
        <v>105.93801879882813</v>
      </c>
      <c r="H35" s="225">
        <f>'Salida Stata'!Y5</f>
        <v>106.20375061035156</v>
      </c>
      <c r="I35" s="225">
        <f>'Salida Stata'!AE5</f>
        <v>106.05429840087891</v>
      </c>
      <c r="J35" s="225">
        <f>'Salida Stata'!AK5</f>
        <v>106.05632019042969</v>
      </c>
      <c r="K35" s="225">
        <f>'Salida Stata'!AQ5</f>
        <v>106.07334136962891</v>
      </c>
      <c r="L35" s="225">
        <f>'Salida Stata'!AW5</f>
        <v>106.25385284423828</v>
      </c>
      <c r="M35" s="225">
        <f>'Salida Stata'!BC5</f>
        <v>106.598876953125</v>
      </c>
      <c r="N35" s="225">
        <f>'Salida Stata'!BI5</f>
        <v>105.78604125976563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2.4417731392389674E-2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105.78604125976563</v>
      </c>
      <c r="AV35" s="52">
        <f t="shared" si="12"/>
        <v>1.1344146728515803E-3</v>
      </c>
    </row>
    <row r="36" spans="4:49" x14ac:dyDescent="0.25">
      <c r="D36" s="37">
        <f>+NEA!A9</f>
        <v>42826</v>
      </c>
      <c r="E36" s="225">
        <f>'Salida Stata'!G6</f>
        <v>108.39453125</v>
      </c>
      <c r="F36" s="225">
        <f>'Salida Stata'!M6</f>
        <v>108.59999084472656</v>
      </c>
      <c r="G36" s="225">
        <f>'Salida Stata'!S6</f>
        <v>108.26914215087891</v>
      </c>
      <c r="H36" s="225">
        <f>'Salida Stata'!Y6</f>
        <v>108.60359191894531</v>
      </c>
      <c r="I36" s="225">
        <f>'Salida Stata'!AE6</f>
        <v>108.38247680664063</v>
      </c>
      <c r="J36" s="225">
        <f>'Salida Stata'!AK6</f>
        <v>108.45518493652344</v>
      </c>
      <c r="K36" s="225">
        <f>'Salida Stata'!AQ6</f>
        <v>108.42462158203125</v>
      </c>
      <c r="L36" s="225">
        <f>'Salida Stata'!AW6</f>
        <v>108.57254791259766</v>
      </c>
      <c r="M36" s="225">
        <f>'Salida Stata'!BC6</f>
        <v>108.93157196044922</v>
      </c>
      <c r="N36" s="225">
        <f>'Salida Stata'!BI6</f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2.2260067177416465E-2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5">
      <c r="D37" s="37">
        <f>+NEA!A10</f>
        <v>42856</v>
      </c>
      <c r="E37" s="225">
        <f>'Salida Stata'!G7</f>
        <v>110.46481323242188</v>
      </c>
      <c r="F37" s="225">
        <f>'Salida Stata'!M7</f>
        <v>110.65568542480469</v>
      </c>
      <c r="G37" s="225">
        <f>'Salida Stata'!S7</f>
        <v>110.32472229003906</v>
      </c>
      <c r="H37" s="225">
        <f>'Salida Stata'!Y7</f>
        <v>110.67099761962891</v>
      </c>
      <c r="I37" s="225">
        <f>'Salida Stata'!AE7</f>
        <v>110.38125610351563</v>
      </c>
      <c r="J37" s="225">
        <f>'Salida Stata'!AK7</f>
        <v>110.56580352783203</v>
      </c>
      <c r="K37" s="225">
        <f>'Salida Stata'!AQ7</f>
        <v>110.43893432617188</v>
      </c>
      <c r="L37" s="225">
        <f>'Salida Stata'!AW7</f>
        <v>110.64253234863281</v>
      </c>
      <c r="M37" s="225">
        <f>'Salida Stata'!BC7</f>
        <v>110.93595123291016</v>
      </c>
      <c r="N37" s="225">
        <f>'Salida Stata'!BI7</f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1.9251056556093049E-2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5">
      <c r="D38" s="37">
        <f>+NEA!A11</f>
        <v>42887</v>
      </c>
      <c r="E38" s="225">
        <f>'Salida Stata'!G8</f>
        <v>111.98880004882813</v>
      </c>
      <c r="F38" s="225">
        <f>'Salida Stata'!M8</f>
        <v>112.18891906738281</v>
      </c>
      <c r="G38" s="225">
        <f>'Salida Stata'!S8</f>
        <v>111.83077239990234</v>
      </c>
      <c r="H38" s="225">
        <f>'Salida Stata'!Y8</f>
        <v>112.19029998779297</v>
      </c>
      <c r="I38" s="225">
        <f>'Salida Stata'!AE8</f>
        <v>111.91970062255859</v>
      </c>
      <c r="J38" s="225">
        <f>'Salida Stata'!AK8</f>
        <v>112.08390808105469</v>
      </c>
      <c r="K38" s="225">
        <f>'Salida Stata'!AQ8</f>
        <v>111.99442291259766</v>
      </c>
      <c r="L38" s="225">
        <f>'Salida Stata'!AW8</f>
        <v>112.17446136474609</v>
      </c>
      <c r="M38" s="225">
        <f>'Salida Stata'!BC8</f>
        <v>112.49700164794922</v>
      </c>
      <c r="N38" s="225">
        <f>'Salida Stata'!BI8</f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1.36480819609337E-2</v>
      </c>
      <c r="AQ38" s="24">
        <f t="shared" si="11"/>
        <v>8.1877070130875751E-4</v>
      </c>
      <c r="AT38" s="19">
        <f t="shared" si="8"/>
        <v>111.98880004882813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5">
      <c r="D39" s="37">
        <f>+NEA!A12</f>
        <v>42917</v>
      </c>
      <c r="E39" s="225">
        <f>'Salida Stata'!G9</f>
        <v>113.28738403320313</v>
      </c>
      <c r="F39" s="225">
        <f>'Salida Stata'!M9</f>
        <v>113.51761627197266</v>
      </c>
      <c r="G39" s="225">
        <f>'Salida Stata'!S9</f>
        <v>113.35157775878906</v>
      </c>
      <c r="H39" s="225">
        <f>'Salida Stata'!Y9</f>
        <v>113.61680603027344</v>
      </c>
      <c r="I39" s="225">
        <f>'Salida Stata'!AE9</f>
        <v>113.54286193847656</v>
      </c>
      <c r="J39" s="225">
        <f>'Salida Stata'!AK9</f>
        <v>113.48519897460938</v>
      </c>
      <c r="K39" s="225">
        <f>'Salida Stata'!AQ9</f>
        <v>113.64347076416016</v>
      </c>
      <c r="L39" s="225">
        <f>'Salida Stata'!AW9</f>
        <v>113.74530029296875</v>
      </c>
      <c r="M39" s="225">
        <f>'Salida Stata'!BC9</f>
        <v>114.14110565185547</v>
      </c>
      <c r="N39" s="225">
        <f>'Salida Stata'!BI9</f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1.2808613162551774E-2</v>
      </c>
      <c r="AQ39" s="24">
        <f t="shared" si="11"/>
        <v>-2.8421144969876799E-3</v>
      </c>
      <c r="AT39" s="19">
        <f t="shared" si="8"/>
        <v>113.28738403320313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5">
      <c r="D40" s="37">
        <f>+NEA!A13</f>
        <v>42948</v>
      </c>
      <c r="E40" s="225">
        <f>'Salida Stata'!G10</f>
        <v>114.62978363037109</v>
      </c>
      <c r="F40" s="225">
        <f>'Salida Stata'!M10</f>
        <v>114.87823486328125</v>
      </c>
      <c r="G40" s="225">
        <f>'Salida Stata'!S10</f>
        <v>114.63779449462891</v>
      </c>
      <c r="H40" s="225">
        <f>'Salida Stata'!Y10</f>
        <v>114.9447021484375</v>
      </c>
      <c r="I40" s="225">
        <f>'Salida Stata'!AE10</f>
        <v>114.88607025146484</v>
      </c>
      <c r="J40" s="225">
        <f>'Salida Stata'!AK10</f>
        <v>114.76996612548828</v>
      </c>
      <c r="K40" s="225">
        <f>'Salida Stata'!AQ10</f>
        <v>115.0107421875</v>
      </c>
      <c r="L40" s="225">
        <f>'Salida Stata'!AW10</f>
        <v>115.04500579833984</v>
      </c>
      <c r="M40" s="225">
        <f>'Salida Stata'!BC10</f>
        <v>115.48057556152344</v>
      </c>
      <c r="N40" s="225">
        <f>'Salida Stata'!BI10</f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1.1526442106265744E-2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5">
      <c r="D41" s="37">
        <f>+NEA!A14</f>
        <v>42979</v>
      </c>
      <c r="E41" s="225">
        <f>'Salida Stata'!G11</f>
        <v>116.16960906982422</v>
      </c>
      <c r="F41" s="225">
        <f>'Salida Stata'!M11</f>
        <v>116.40188598632813</v>
      </c>
      <c r="G41" s="225">
        <f>'Salida Stata'!S11</f>
        <v>116.07064819335938</v>
      </c>
      <c r="H41" s="225">
        <f>'Salida Stata'!Y11</f>
        <v>116.40692138671875</v>
      </c>
      <c r="I41" s="225">
        <f>'Salida Stata'!AE11</f>
        <v>116.2861328125</v>
      </c>
      <c r="J41" s="225">
        <f>'Salida Stata'!AK11</f>
        <v>116.24971771240234</v>
      </c>
      <c r="K41" s="225">
        <f>'Salida Stata'!AQ11</f>
        <v>116.40113830566406</v>
      </c>
      <c r="L41" s="225">
        <f>'Salida Stata'!AW11</f>
        <v>116.45477294921875</v>
      </c>
      <c r="M41" s="225">
        <f>'Salida Stata'!BC11</f>
        <v>116.82968139648438</v>
      </c>
      <c r="N41" s="225">
        <f>'Salida Stata'!BI11</f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1.2986469412081592E-2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5">
      <c r="D42" s="37">
        <f>+NEA!A15</f>
        <v>43009</v>
      </c>
      <c r="E42" s="225">
        <f>'Salida Stata'!G12</f>
        <v>117.91407012939453</v>
      </c>
      <c r="F42" s="225">
        <f>'Salida Stata'!M12</f>
        <v>118.15602111816406</v>
      </c>
      <c r="G42" s="225">
        <f>'Salida Stata'!S12</f>
        <v>117.8404541015625</v>
      </c>
      <c r="H42" s="225">
        <f>'Salida Stata'!Y12</f>
        <v>118.13568115234375</v>
      </c>
      <c r="I42" s="225">
        <f>'Salida Stata'!AE12</f>
        <v>118.07339477539063</v>
      </c>
      <c r="J42" s="225">
        <f>'Salida Stata'!AK12</f>
        <v>118.02366638183594</v>
      </c>
      <c r="K42" s="225">
        <f>'Salida Stata'!AQ12</f>
        <v>118.19857025146484</v>
      </c>
      <c r="L42" s="225">
        <f>'Salida Stata'!AW12</f>
        <v>118.23605346679688</v>
      </c>
      <c r="M42" s="225">
        <f>'Salida Stata'!BC12</f>
        <v>118.61787414550781</v>
      </c>
      <c r="N42" s="225">
        <f>'Salida Stata'!BI12</f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1.4912602371348394E-2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5">
      <c r="D43" s="37">
        <f>+NEA!A16</f>
        <v>43040</v>
      </c>
      <c r="E43" s="225">
        <f>'Salida Stata'!G13</f>
        <v>119.72280120849609</v>
      </c>
      <c r="F43" s="225">
        <f>'Salida Stata'!M13</f>
        <v>119.93375396728516</v>
      </c>
      <c r="G43" s="225">
        <f>'Salida Stata'!S13</f>
        <v>119.74199676513672</v>
      </c>
      <c r="H43" s="225">
        <f>'Salida Stata'!Y13</f>
        <v>119.91523742675781</v>
      </c>
      <c r="I43" s="225">
        <f>'Salida Stata'!AE13</f>
        <v>119.94351959228516</v>
      </c>
      <c r="J43" s="225">
        <f>'Salida Stata'!AK13</f>
        <v>119.86215209960938</v>
      </c>
      <c r="K43" s="225">
        <f>'Salida Stata'!AQ13</f>
        <v>120.06334686279297</v>
      </c>
      <c r="L43" s="225">
        <f>'Salida Stata'!AW13</f>
        <v>120.07024383544922</v>
      </c>
      <c r="M43" s="225">
        <f>'Salida Stata'!BC13</f>
        <v>120.44926452636719</v>
      </c>
      <c r="N43" s="225">
        <f>'Salida Stata'!BI13</f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1.5210860489929701E-2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5">
      <c r="D44" s="37">
        <f>+NEA!A17</f>
        <v>43070</v>
      </c>
      <c r="E44" s="225">
        <f>'Salida Stata'!G14</f>
        <v>122.29387664794922</v>
      </c>
      <c r="F44" s="225">
        <f>'Salida Stata'!M14</f>
        <v>122.50651550292969</v>
      </c>
      <c r="G44" s="225">
        <f>'Salida Stata'!S14</f>
        <v>122.48584747314453</v>
      </c>
      <c r="H44" s="225">
        <f>'Salida Stata'!Y14</f>
        <v>122.60923767089844</v>
      </c>
      <c r="I44" s="225">
        <f>'Salida Stata'!AE14</f>
        <v>122.70320892333984</v>
      </c>
      <c r="J44" s="225">
        <f>'Salida Stata'!AK14</f>
        <v>122.53083038330078</v>
      </c>
      <c r="K44" s="225">
        <f>'Salida Stata'!AQ14</f>
        <v>122.87693023681641</v>
      </c>
      <c r="L44" s="225">
        <f>'Salida Stata'!AW14</f>
        <v>122.87593078613281</v>
      </c>
      <c r="M44" s="225">
        <f>'Salida Stata'!BC14</f>
        <v>123.49526214599609</v>
      </c>
      <c r="N44" s="225">
        <f>'Salida Stata'!BI14</f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2.1552098649913143E-2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0.22275700000000009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5">
      <c r="D45" s="37">
        <f>+NEA!A18</f>
        <v>43101</v>
      </c>
      <c r="E45" s="225">
        <f>'Salida Stata'!G15</f>
        <v>124.72645568847656</v>
      </c>
      <c r="F45" s="225">
        <f>'Salida Stata'!M15</f>
        <v>124.96439361572266</v>
      </c>
      <c r="G45" s="225">
        <f>'Salida Stata'!S15</f>
        <v>125.06023406982422</v>
      </c>
      <c r="H45" s="225">
        <f>'Salida Stata'!Y15</f>
        <v>125.09891510009766</v>
      </c>
      <c r="I45" s="225">
        <f>'Salida Stata'!AE15</f>
        <v>125.33164978027344</v>
      </c>
      <c r="J45" s="225">
        <f>'Salida Stata'!AK15</f>
        <v>125.05742645263672</v>
      </c>
      <c r="K45" s="225">
        <f>'Salida Stata'!AQ15</f>
        <v>125.54676818847656</v>
      </c>
      <c r="L45" s="225">
        <f>'Salida Stata'!AW15</f>
        <v>125.49581909179688</v>
      </c>
      <c r="M45" s="225">
        <f>'Salida Stata'!BC15</f>
        <v>126.25577545166016</v>
      </c>
      <c r="N45" s="225">
        <f>'Salida Stata'!BI15</f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1.9967172545321876E-2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0.22665376251442115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5">
      <c r="D46" s="37">
        <f>+NEA!A19</f>
        <v>43132</v>
      </c>
      <c r="E46" s="225">
        <f>'Salida Stata'!G16</f>
        <v>127.34841156005859</v>
      </c>
      <c r="F46" s="225">
        <f>'Salida Stata'!M16</f>
        <v>127.60318756103516</v>
      </c>
      <c r="G46" s="225">
        <f>'Salida Stata'!S16</f>
        <v>127.85507202148438</v>
      </c>
      <c r="H46" s="225">
        <f>'Salida Stata'!Y16</f>
        <v>127.77836608886719</v>
      </c>
      <c r="I46" s="225">
        <f>'Salida Stata'!AE16</f>
        <v>128.16938781738281</v>
      </c>
      <c r="J46" s="225">
        <f>'Salida Stata'!AK16</f>
        <v>127.73271942138672</v>
      </c>
      <c r="K46" s="225">
        <f>'Salida Stata'!AQ16</f>
        <v>128.42173767089844</v>
      </c>
      <c r="L46" s="225">
        <f>'Salida Stata'!AW16</f>
        <v>128.255859375</v>
      </c>
      <c r="M46" s="225">
        <f>'Salida Stata'!BC16</f>
        <v>129.19589233398438</v>
      </c>
      <c r="N46" s="225">
        <f>'Salida Stata'!BI16</f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2.0656332887524664E-2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0.23034320912956208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5">
      <c r="D47" s="37">
        <f>+NEA!A20</f>
        <v>43160</v>
      </c>
      <c r="E47" s="225">
        <f>'Salida Stata'!G17</f>
        <v>130.24014282226563</v>
      </c>
      <c r="F47" s="225">
        <f>'Salida Stata'!M17</f>
        <v>130.62507629394531</v>
      </c>
      <c r="G47" s="225">
        <f>'Salida Stata'!S17</f>
        <v>131.045166015625</v>
      </c>
      <c r="H47" s="225">
        <f>'Salida Stata'!Y17</f>
        <v>130.84561157226563</v>
      </c>
      <c r="I47" s="225">
        <f>'Salida Stata'!AE17</f>
        <v>131.50582885742188</v>
      </c>
      <c r="J47" s="225">
        <f>'Salida Stata'!AK17</f>
        <v>130.63201904296875</v>
      </c>
      <c r="K47" s="225">
        <f>'Salida Stata'!AQ17</f>
        <v>131.63694763183594</v>
      </c>
      <c r="L47" s="225">
        <f>'Salida Stata'!AW17</f>
        <v>131.44851684570313</v>
      </c>
      <c r="M47" s="225">
        <f>'Salida Stata'!BC17</f>
        <v>132.60087585449219</v>
      </c>
      <c r="N47" s="225">
        <f>'Salida Stata'!BI17</f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2.4281698815492359E-2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0.23017983167905798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130.24014282226563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5">
      <c r="D48" s="37">
        <f>+NEA!A21</f>
        <v>43191</v>
      </c>
      <c r="E48" s="225">
        <f>'Salida Stata'!G18</f>
        <v>133.75987243652344</v>
      </c>
      <c r="F48" s="225">
        <f>'Salida Stata'!M18</f>
        <v>134.13847351074219</v>
      </c>
      <c r="G48" s="225">
        <f>'Salida Stata'!S18</f>
        <v>134.63888549804688</v>
      </c>
      <c r="H48" s="225">
        <f>'Salida Stata'!Y18</f>
        <v>134.42356872558594</v>
      </c>
      <c r="I48" s="225">
        <f>'Salida Stata'!AE18</f>
        <v>135.07733154296875</v>
      </c>
      <c r="J48" s="225">
        <f>'Salida Stata'!AK18</f>
        <v>134.2265625</v>
      </c>
      <c r="K48" s="225">
        <f>'Salida Stata'!AQ18</f>
        <v>135.28854370117188</v>
      </c>
      <c r="L48" s="225">
        <f>'Salida Stata'!AW18</f>
        <v>135.12541198730469</v>
      </c>
      <c r="M48" s="225">
        <f>'Salida Stata'!BC18</f>
        <v>136.51620483398438</v>
      </c>
      <c r="N48" s="225">
        <f>'Salida Stata'!BI18</f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2.6470978484372854E-2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0.23524720966743051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5">
      <c r="D49" s="37">
        <f>+NEA!A22</f>
        <v>43221</v>
      </c>
      <c r="E49" s="225">
        <f>'Salida Stata'!G19</f>
        <v>137.36494445800781</v>
      </c>
      <c r="F49" s="225">
        <f>'Salida Stata'!M19</f>
        <v>137.68296813964844</v>
      </c>
      <c r="G49" s="225">
        <f>'Salida Stata'!S19</f>
        <v>138.05718994140625</v>
      </c>
      <c r="H49" s="225">
        <f>'Salida Stata'!Y19</f>
        <v>137.85816955566406</v>
      </c>
      <c r="I49" s="225">
        <f>'Salida Stata'!AE19</f>
        <v>138.43876647949219</v>
      </c>
      <c r="J49" s="225">
        <f>'Salida Stata'!AK19</f>
        <v>137.68795776367188</v>
      </c>
      <c r="K49" s="225">
        <f>'Salida Stata'!AQ19</f>
        <v>138.60736083984375</v>
      </c>
      <c r="L49" s="225">
        <f>'Salida Stata'!AW19</f>
        <v>138.40948486328125</v>
      </c>
      <c r="M49" s="225">
        <f>'Salida Stata'!BC19</f>
        <v>139.7266845703125</v>
      </c>
      <c r="N49" s="225">
        <f>'Salida Stata'!BI19</f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2.5538029090892866E-2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0.24286649564306373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5">
      <c r="D50" s="37">
        <f>+NEA!A23</f>
        <v>43252</v>
      </c>
      <c r="E50" s="225">
        <f>'Salida Stata'!G20</f>
        <v>141.72315979003906</v>
      </c>
      <c r="F50" s="225">
        <f>'Salida Stata'!M20</f>
        <v>141.93647766113281</v>
      </c>
      <c r="G50" s="225">
        <f>'Salida Stata'!S20</f>
        <v>142.47695922851563</v>
      </c>
      <c r="H50" s="225">
        <f>'Salida Stata'!Y20</f>
        <v>142.11141967773438</v>
      </c>
      <c r="I50" s="225">
        <f>'Salida Stata'!AE20</f>
        <v>142.83216857910156</v>
      </c>
      <c r="J50" s="225">
        <f>'Salida Stata'!AK20</f>
        <v>141.86480712890625</v>
      </c>
      <c r="K50" s="225">
        <f>'Salida Stata'!AQ20</f>
        <v>142.99272155761719</v>
      </c>
      <c r="L50" s="225">
        <f>'Salida Stata'!AW20</f>
        <v>142.55865478515625</v>
      </c>
      <c r="M50" s="225">
        <f>'Salida Stata'!BC20</f>
        <v>143.86143493652344</v>
      </c>
      <c r="N50" s="225">
        <f>'Salida Stata'!BI20</f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3.0978422423892704E-2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0.26411578314512307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5">
      <c r="D51" s="37">
        <f>+NEA!A24</f>
        <v>43282</v>
      </c>
      <c r="E51" s="225">
        <f>'Salida Stata'!G21</f>
        <v>146.53428649902344</v>
      </c>
      <c r="F51" s="225">
        <f>'Salida Stata'!M21</f>
        <v>146.67718505859375</v>
      </c>
      <c r="G51" s="225">
        <f>'Salida Stata'!S21</f>
        <v>147.67222595214844</v>
      </c>
      <c r="H51" s="225">
        <f>'Salida Stata'!Y21</f>
        <v>146.86618041992188</v>
      </c>
      <c r="I51" s="225">
        <f>'Salida Stata'!AE21</f>
        <v>148.10676574707031</v>
      </c>
      <c r="J51" s="225">
        <f>'Salida Stata'!AK21</f>
        <v>146.64779663085938</v>
      </c>
      <c r="K51" s="225">
        <f>'Salida Stata'!AQ21</f>
        <v>148.21401977539063</v>
      </c>
      <c r="L51" s="225">
        <f>'Salida Stata'!AW21</f>
        <v>147.46786499023438</v>
      </c>
      <c r="M51" s="225">
        <f>'Salida Stata'!BC21</f>
        <v>148.81784057617188</v>
      </c>
      <c r="N51" s="225">
        <f>'Salida Stata'!BI21</f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3.4176056761044515E-2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0.29078510876822827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5">
      <c r="D52" s="37">
        <f>+NEA!A25</f>
        <v>43313</v>
      </c>
      <c r="E52" s="225">
        <f>'Salida Stata'!G22</f>
        <v>152.60334777832031</v>
      </c>
      <c r="F52" s="225">
        <f>'Salida Stata'!M22</f>
        <v>152.65725708007813</v>
      </c>
      <c r="G52" s="225">
        <f>'Salida Stata'!S22</f>
        <v>153.86576843261719</v>
      </c>
      <c r="H52" s="225">
        <f>'Salida Stata'!Y22</f>
        <v>152.78352355957031</v>
      </c>
      <c r="I52" s="225">
        <f>'Salida Stata'!AE22</f>
        <v>154.26487731933594</v>
      </c>
      <c r="J52" s="225">
        <f>'Salida Stata'!AK22</f>
        <v>152.58360290527344</v>
      </c>
      <c r="K52" s="225">
        <f>'Salida Stata'!AQ22</f>
        <v>154.35728454589844</v>
      </c>
      <c r="L52" s="225">
        <f>'Salida Stata'!AW22</f>
        <v>153.37644958496094</v>
      </c>
      <c r="M52" s="225">
        <f>'Salida Stata'!BC22</f>
        <v>154.90225219726563</v>
      </c>
      <c r="N52" s="225">
        <f>'Salida Stata'!BI22</f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3.9854012802921446E-2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0.32693325566855513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5">
      <c r="D53" s="37">
        <f>+NEA!A26</f>
        <v>43344</v>
      </c>
      <c r="E53" s="225">
        <f>'Salida Stata'!G23</f>
        <v>163.6629638671875</v>
      </c>
      <c r="F53" s="225">
        <f>'Salida Stata'!M23</f>
        <v>163.58753967285156</v>
      </c>
      <c r="G53" s="225">
        <f>'Salida Stata'!S23</f>
        <v>165.32302856445313</v>
      </c>
      <c r="H53" s="225">
        <f>'Salida Stata'!Y23</f>
        <v>163.80276489257813</v>
      </c>
      <c r="I53" s="225">
        <f>'Salida Stata'!AE23</f>
        <v>165.72276306152344</v>
      </c>
      <c r="J53" s="225">
        <f>'Salida Stata'!AK23</f>
        <v>163.66226196289063</v>
      </c>
      <c r="K53" s="225">
        <f>'Salida Stata'!AQ23</f>
        <v>165.81149291992188</v>
      </c>
      <c r="L53" s="225">
        <f>'Salida Stata'!AW23</f>
        <v>164.55607604980469</v>
      </c>
      <c r="M53" s="225">
        <f>'Salida Stata'!BC23</f>
        <v>166.07063293457031</v>
      </c>
      <c r="N53" s="225">
        <f>'Salida Stata'!BI23</f>
        <v>163.41030883789063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7.3114377695518096E-2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0.40569612516807263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163.41030883789063</v>
      </c>
      <c r="AV53" s="52">
        <f t="shared" si="12"/>
        <v>2.5265502929687766E-3</v>
      </c>
    </row>
    <row r="54" spans="4:48" x14ac:dyDescent="0.25">
      <c r="D54" s="37">
        <f>+NEA!A27</f>
        <v>43374</v>
      </c>
      <c r="E54" s="225">
        <f>'Salida Stata'!G24</f>
        <v>171.71963500976563</v>
      </c>
      <c r="F54" s="225">
        <f>'Salida Stata'!M24</f>
        <v>171.45504760742188</v>
      </c>
      <c r="G54" s="225">
        <f>'Salida Stata'!S24</f>
        <v>173.54074096679688</v>
      </c>
      <c r="H54" s="225">
        <f>'Salida Stata'!Y24</f>
        <v>171.61427307128906</v>
      </c>
      <c r="I54" s="225">
        <f>'Salida Stata'!AE24</f>
        <v>173.92636108398438</v>
      </c>
      <c r="J54" s="225">
        <f>'Salida Stata'!AK24</f>
        <v>171.4405517578125</v>
      </c>
      <c r="K54" s="225">
        <f>'Salida Stata'!AQ24</f>
        <v>173.93003845214844</v>
      </c>
      <c r="L54" s="225">
        <f>'Salida Stata'!AW24</f>
        <v>172.30274963378906</v>
      </c>
      <c r="M54" s="225">
        <f>'Salida Stata'!BC24</f>
        <v>173.72439575195313</v>
      </c>
      <c r="N54" s="225">
        <f>'Salida Stata'!BI24</f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4.8683404776485029E-2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0.45247008971812308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171.71963500976563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5">
      <c r="D55" s="37">
        <f>+NEA!A28</f>
        <v>43405</v>
      </c>
      <c r="E55" s="225">
        <f>'Salida Stata'!G25</f>
        <v>176.82040405273438</v>
      </c>
      <c r="F55" s="225">
        <f>'Salida Stata'!M25</f>
        <v>176.53619384765625</v>
      </c>
      <c r="G55" s="225">
        <f>'Salida Stata'!S25</f>
        <v>178.64651489257813</v>
      </c>
      <c r="H55" s="225">
        <f>'Salida Stata'!Y25</f>
        <v>176.79490661621094</v>
      </c>
      <c r="I55" s="225">
        <f>'Salida Stata'!AE25</f>
        <v>179.08233642578125</v>
      </c>
      <c r="J55" s="225">
        <f>'Salida Stata'!AK25</f>
        <v>176.4912109375</v>
      </c>
      <c r="K55" s="225">
        <f>'Salida Stata'!AQ25</f>
        <v>179.23046875</v>
      </c>
      <c r="L55" s="225">
        <f>'Salida Stata'!AW25</f>
        <v>177.41986083984375</v>
      </c>
      <c r="M55" s="225">
        <f>'Salida Stata'!BC25</f>
        <v>178.76518249511719</v>
      </c>
      <c r="N55" s="225">
        <f>'Salida Stata'!BI25</f>
        <v>176.42092895507813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3.0238248175182614E-2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0.47396989038898552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176.42092895507813</v>
      </c>
      <c r="AV55" s="52">
        <f t="shared" si="12"/>
        <v>3.9947509765625444E-3</v>
      </c>
    </row>
    <row r="56" spans="4:48" x14ac:dyDescent="0.25">
      <c r="D56" s="37">
        <f>+NEA!A29</f>
        <v>43435</v>
      </c>
      <c r="E56" s="225">
        <f>'Salida Stata'!G26</f>
        <v>181.11775207519531</v>
      </c>
      <c r="F56" s="225">
        <f>'Salida Stata'!M26</f>
        <v>180.85122680664063</v>
      </c>
      <c r="G56" s="225">
        <f>'Salida Stata'!S26</f>
        <v>183.10029602050781</v>
      </c>
      <c r="H56" s="225">
        <f>'Salida Stata'!Y26</f>
        <v>181.03475952148438</v>
      </c>
      <c r="I56" s="225">
        <f>'Salida Stata'!AE26</f>
        <v>183.55392456054688</v>
      </c>
      <c r="J56" s="225">
        <f>'Salida Stata'!AK26</f>
        <v>180.91816711425781</v>
      </c>
      <c r="K56" s="225">
        <f>'Salida Stata'!AQ26</f>
        <v>183.8232421875</v>
      </c>
      <c r="L56" s="225">
        <f>'Salida Stata'!AW26</f>
        <v>181.86000061035156</v>
      </c>
      <c r="M56" s="225">
        <f>'Salida Stata'!BC26</f>
        <v>183.13970947265625</v>
      </c>
      <c r="N56" s="225">
        <f>'Salida Stata'!BI26</f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2.461906621556742E-2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0.4783951349286899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5">
      <c r="D57" s="37">
        <f>+NEA!A30</f>
        <v>43466</v>
      </c>
      <c r="E57" s="225">
        <f>'Salida Stata'!G27</f>
        <v>187.427734375</v>
      </c>
      <c r="F57" s="225">
        <f>'Salida Stata'!M27</f>
        <v>187.22563171386719</v>
      </c>
      <c r="G57" s="225">
        <f>'Salida Stata'!S27</f>
        <v>189.2816162109375</v>
      </c>
      <c r="H57" s="225">
        <f>'Salida Stata'!Y27</f>
        <v>187.40835571289063</v>
      </c>
      <c r="I57" s="225">
        <f>'Salida Stata'!AE27</f>
        <v>189.739990234375</v>
      </c>
      <c r="J57" s="225">
        <f>'Salida Stata'!AK27</f>
        <v>187.24296569824219</v>
      </c>
      <c r="K57" s="225">
        <f>'Salida Stata'!AQ27</f>
        <v>190.12942504882813</v>
      </c>
      <c r="L57" s="225">
        <f>'Salida Stata'!AW27</f>
        <v>188.185546875</v>
      </c>
      <c r="M57" s="225">
        <f>'Salida Stata'!BC27</f>
        <v>189.66587829589844</v>
      </c>
      <c r="N57" s="225">
        <f>'Salida Stata'!BI27</f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3.4307895368635988E-2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0.49918134788144708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5">
      <c r="D58" s="37">
        <f>+NEA!A31</f>
        <v>43497</v>
      </c>
      <c r="E58" s="225">
        <f>'Salida Stata'!G28</f>
        <v>196.36993408203125</v>
      </c>
      <c r="F58" s="225">
        <f>'Salida Stata'!M28</f>
        <v>195.985595703125</v>
      </c>
      <c r="G58" s="225">
        <f>'Salida Stata'!S28</f>
        <v>198.04737854003906</v>
      </c>
      <c r="H58" s="225">
        <f>'Salida Stata'!Y28</f>
        <v>196.0653076171875</v>
      </c>
      <c r="I58" s="225">
        <f>'Salida Stata'!AE28</f>
        <v>198.38882446289063</v>
      </c>
      <c r="J58" s="225">
        <f>'Salida Stata'!AK28</f>
        <v>195.786376953125</v>
      </c>
      <c r="K58" s="225">
        <f>'Salida Stata'!AQ28</f>
        <v>198.68606567382813</v>
      </c>
      <c r="L58" s="225">
        <f>'Salida Stata'!AW28</f>
        <v>196.57896423339844</v>
      </c>
      <c r="M58" s="225">
        <f>'Salida Stata'!BC28</f>
        <v>198.34664916992188</v>
      </c>
      <c r="N58" s="225">
        <f>'Salida Stata'!BI28</f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4.521758942567855E-2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0.53525791596422123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5">
      <c r="D59" s="37">
        <f>+NEA!A32</f>
        <v>43525</v>
      </c>
      <c r="E59" s="225">
        <f>'Salida Stata'!G29</f>
        <v>206.66400146484375</v>
      </c>
      <c r="F59" s="225">
        <f>'Salida Stata'!M29</f>
        <v>206.31221008300781</v>
      </c>
      <c r="G59" s="225">
        <f>'Salida Stata'!S29</f>
        <v>208.31263732910156</v>
      </c>
      <c r="H59" s="225">
        <f>'Salida Stata'!Y29</f>
        <v>206.14533996582031</v>
      </c>
      <c r="I59" s="225">
        <f>'Salida Stata'!AE29</f>
        <v>208.61381530761719</v>
      </c>
      <c r="J59" s="225">
        <f>'Salida Stata'!AK29</f>
        <v>205.72781372070313</v>
      </c>
      <c r="K59" s="225">
        <f>'Salida Stata'!AQ29</f>
        <v>208.63923645019531</v>
      </c>
      <c r="L59" s="225">
        <f>'Salida Stata'!AW29</f>
        <v>206.53536987304688</v>
      </c>
      <c r="M59" s="225">
        <f>'Salida Stata'!BC29</f>
        <v>208.55326843261719</v>
      </c>
      <c r="N59" s="225">
        <f>'Salida Stata'!BI29</f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5.1465448691642157E-2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0.57600263221875636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5">
      <c r="D60" s="37">
        <f>+NEA!A33</f>
        <v>43556</v>
      </c>
      <c r="E60" s="225">
        <f>'Salida Stata'!G30</f>
        <v>213.83415222167969</v>
      </c>
      <c r="F60" s="225">
        <f>'Salida Stata'!M30</f>
        <v>213.47096252441406</v>
      </c>
      <c r="G60" s="225">
        <f>'Salida Stata'!S30</f>
        <v>215.61585998535156</v>
      </c>
      <c r="H60" s="225">
        <f>'Salida Stata'!Y30</f>
        <v>213.39350891113281</v>
      </c>
      <c r="I60" s="225">
        <f>'Salida Stata'!AE30</f>
        <v>215.92381286621094</v>
      </c>
      <c r="J60" s="225">
        <f>'Salida Stata'!AK30</f>
        <v>212.849609375</v>
      </c>
      <c r="K60" s="225">
        <f>'Salida Stata'!AQ30</f>
        <v>215.90750122070313</v>
      </c>
      <c r="L60" s="225">
        <f>'Salida Stata'!AW30</f>
        <v>213.69180297851563</v>
      </c>
      <c r="M60" s="225">
        <f>'Salida Stata'!BC30</f>
        <v>215.73858642578125</v>
      </c>
      <c r="N60" s="225">
        <f>'Salida Stata'!BI30</f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3.5093875008516573E-2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0.58924188389196619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5">
      <c r="D61" s="37">
        <f>+NEA!A34</f>
        <v>43586</v>
      </c>
      <c r="E61" s="225">
        <f>'Salida Stata'!G31</f>
        <v>219.71421813964844</v>
      </c>
      <c r="F61" s="225">
        <f>'Salida Stata'!M31</f>
        <v>219.30778503417969</v>
      </c>
      <c r="G61" s="225">
        <f>'Salida Stata'!S31</f>
        <v>221.61320495605469</v>
      </c>
      <c r="H61" s="225">
        <f>'Salida Stata'!Y31</f>
        <v>219.32847595214844</v>
      </c>
      <c r="I61" s="225">
        <f>'Salida Stata'!AE31</f>
        <v>221.87394714355469</v>
      </c>
      <c r="J61" s="225">
        <f>'Salida Stata'!AK31</f>
        <v>218.77351379394531</v>
      </c>
      <c r="K61" s="225">
        <f>'Salida Stata'!AQ31</f>
        <v>222.02557373046875</v>
      </c>
      <c r="L61" s="225">
        <f>'Salida Stata'!AW31</f>
        <v>219.70498657226563</v>
      </c>
      <c r="M61" s="225">
        <f>'Salida Stata'!BC31</f>
        <v>221.82237243652344</v>
      </c>
      <c r="N61" s="225">
        <f>'Salida Stata'!BI31</f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2.7752585481809033E-2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0.59267370764774108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5">
      <c r="D62" s="37">
        <f>+NEA!A35</f>
        <v>43617</v>
      </c>
      <c r="E62" s="225">
        <f>'Salida Stata'!G32</f>
        <v>226.09422302246094</v>
      </c>
      <c r="F62" s="225">
        <f>'Salida Stata'!M32</f>
        <v>225.70376586914063</v>
      </c>
      <c r="G62" s="225">
        <f>'Salida Stata'!S32</f>
        <v>227.92720031738281</v>
      </c>
      <c r="H62" s="225">
        <f>'Salida Stata'!Y32</f>
        <v>225.794921875</v>
      </c>
      <c r="I62" s="225">
        <f>'Salida Stata'!AE32</f>
        <v>228.21917724609375</v>
      </c>
      <c r="J62" s="225">
        <f>'Salida Stata'!AK32</f>
        <v>225.21380615234375</v>
      </c>
      <c r="K62" s="225">
        <f>'Salida Stata'!AQ32</f>
        <v>228.53707885742188</v>
      </c>
      <c r="L62" s="225">
        <f>'Salida Stata'!AW32</f>
        <v>226.15788269042969</v>
      </c>
      <c r="M62" s="225">
        <f>'Salida Stata'!BC32</f>
        <v>228.32188415527344</v>
      </c>
      <c r="N62" s="225">
        <f>'Salida Stata'!BI32</f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2.9187530478014256E-2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0.58990710608421582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5">
      <c r="D63" s="37">
        <f>+NEA!A36</f>
        <v>43647</v>
      </c>
      <c r="E63" s="225">
        <f>'Salida Stata'!G33</f>
        <v>230.19331359863281</v>
      </c>
      <c r="F63" s="225">
        <f>'Salida Stata'!M33</f>
        <v>229.83866882324219</v>
      </c>
      <c r="G63" s="225">
        <f>'Salida Stata'!S33</f>
        <v>232.00218200683594</v>
      </c>
      <c r="H63" s="225">
        <f>'Salida Stata'!Y33</f>
        <v>230.03822326660156</v>
      </c>
      <c r="I63" s="225">
        <f>'Salida Stata'!AE33</f>
        <v>232.34828186035156</v>
      </c>
      <c r="J63" s="225">
        <f>'Salida Stata'!AK33</f>
        <v>229.28640747070313</v>
      </c>
      <c r="K63" s="225">
        <f>'Salida Stata'!AQ33</f>
        <v>232.76094055175781</v>
      </c>
      <c r="L63" s="225">
        <f>'Salida Stata'!AW33</f>
        <v>230.30169677734375</v>
      </c>
      <c r="M63" s="225">
        <f>'Salida Stata'!BC33</f>
        <v>232.46783447265625</v>
      </c>
      <c r="N63" s="225">
        <f>'Salida Stata'!BI33</f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1.8638495941427857E-2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0.56602018838115753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5">
      <c r="D64" s="37">
        <f>+NEA!A37</f>
        <v>43678</v>
      </c>
      <c r="E64" s="225">
        <f>'Salida Stata'!G34</f>
        <v>240.54576110839844</v>
      </c>
      <c r="F64" s="225">
        <f>'Salida Stata'!M34</f>
        <v>240.05375671386719</v>
      </c>
      <c r="G64" s="225">
        <f>'Salida Stata'!S34</f>
        <v>242.14688110351563</v>
      </c>
      <c r="H64" s="225">
        <f>'Salida Stata'!Y34</f>
        <v>240.21371459960938</v>
      </c>
      <c r="I64" s="225">
        <f>'Salida Stata'!AE34</f>
        <v>242.47171020507813</v>
      </c>
      <c r="J64" s="225">
        <f>'Salida Stata'!AK34</f>
        <v>239.18412780761719</v>
      </c>
      <c r="K64" s="225">
        <f>'Salida Stata'!AQ34</f>
        <v>242.78634643554688</v>
      </c>
      <c r="L64" s="225">
        <f>'Salida Stata'!AW34</f>
        <v>240.13624572753906</v>
      </c>
      <c r="M64" s="225">
        <f>'Salida Stata'!BC34</f>
        <v>242.19195556640625</v>
      </c>
      <c r="N64" s="225">
        <f>'Salida Stata'!BI34</f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4.4618518950020114E-2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0.5731955348453317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5">
      <c r="D65" s="37">
        <f>+NEA!A38</f>
        <v>43709</v>
      </c>
      <c r="E65" s="225">
        <f>'Salida Stata'!G35</f>
        <v>255.23390197753906</v>
      </c>
      <c r="F65" s="225">
        <f>'Salida Stata'!M35</f>
        <v>254.74090576171875</v>
      </c>
      <c r="G65" s="225">
        <f>'Salida Stata'!S35</f>
        <v>256.83370971679688</v>
      </c>
      <c r="H65" s="225">
        <f>'Salida Stata'!Y35</f>
        <v>254.94468688964844</v>
      </c>
      <c r="I65" s="225">
        <f>'Salida Stata'!AE35</f>
        <v>257.147216796875</v>
      </c>
      <c r="J65" s="225">
        <f>'Salida Stata'!AK35</f>
        <v>254.00701904296875</v>
      </c>
      <c r="K65" s="225">
        <f>'Salida Stata'!AQ35</f>
        <v>257.69003295898438</v>
      </c>
      <c r="L65" s="225">
        <f>'Salida Stata'!AW35</f>
        <v>254.89628601074219</v>
      </c>
      <c r="M65" s="225">
        <f>'Salida Stata'!BC35</f>
        <v>256.72665405273438</v>
      </c>
      <c r="N65" s="225">
        <f>'Salida Stata'!BI35</f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6.1886981290254273E-2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0.55673606858542546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5">
      <c r="D66" s="37">
        <f>+NEA!A39</f>
        <v>43739</v>
      </c>
      <c r="E66" s="225">
        <f>'Salida Stata'!G36</f>
        <v>262.98275756835938</v>
      </c>
      <c r="F66" s="225">
        <f>'Salida Stata'!M36</f>
        <v>262.54617309570313</v>
      </c>
      <c r="G66" s="225">
        <f>'Salida Stata'!S36</f>
        <v>264.91891479492188</v>
      </c>
      <c r="H66" s="225">
        <f>'Salida Stata'!Y36</f>
        <v>263.1646728515625</v>
      </c>
      <c r="I66" s="225">
        <f>'Salida Stata'!AE36</f>
        <v>265.32858276367188</v>
      </c>
      <c r="J66" s="225">
        <f>'Salida Stata'!AK36</f>
        <v>262.07247924804688</v>
      </c>
      <c r="K66" s="225">
        <f>'Salida Stata'!AQ36</f>
        <v>266.12081909179688</v>
      </c>
      <c r="L66" s="225">
        <f>'Salida Stata'!AW36</f>
        <v>263.36590576171875</v>
      </c>
      <c r="M66" s="225">
        <f>'Salida Stata'!BC36</f>
        <v>265.0040283203125</v>
      </c>
      <c r="N66" s="225">
        <f>'Salida Stata'!BI36</f>
        <v>261.21719360351563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3.3015361013315481E-2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0.5334773722627737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261.21719360351563</v>
      </c>
      <c r="AV66" s="52">
        <f t="shared" si="12"/>
        <v>1.7655639648437749E-2</v>
      </c>
    </row>
    <row r="67" spans="4:48" x14ac:dyDescent="0.25">
      <c r="D67" s="37">
        <f>+NEA!A40</f>
        <v>43770</v>
      </c>
      <c r="E67" s="225">
        <f>'Salida Stata'!G37</f>
        <v>274.418212890625</v>
      </c>
      <c r="F67" s="225">
        <f>'Salida Stata'!M37</f>
        <v>273.90673828125</v>
      </c>
      <c r="G67" s="225">
        <f>'Salida Stata'!S37</f>
        <v>276.46340942382813</v>
      </c>
      <c r="H67" s="225">
        <f>'Salida Stata'!Y37</f>
        <v>274.289794921875</v>
      </c>
      <c r="I67" s="225">
        <f>'Salida Stata'!AE37</f>
        <v>276.82452392578125</v>
      </c>
      <c r="J67" s="225">
        <f>'Salida Stata'!AK37</f>
        <v>273.58624267578125</v>
      </c>
      <c r="K67" s="225">
        <f>'Salida Stata'!AQ37</f>
        <v>277.78866577148438</v>
      </c>
      <c r="L67" s="225">
        <f>'Salida Stata'!AW37</f>
        <v>274.69223022460938</v>
      </c>
      <c r="M67" s="225">
        <f>'Salida Stata'!BC37</f>
        <v>276.078369140625</v>
      </c>
      <c r="N67" s="225">
        <f>'Salida Stata'!BI37</f>
        <v>272.38369750976563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4.29670840187657E-2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0.55242384583425674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272.38369750976563</v>
      </c>
      <c r="AV67" s="52">
        <f t="shared" si="12"/>
        <v>2.0345153808593697E-2</v>
      </c>
    </row>
    <row r="68" spans="4:48" x14ac:dyDescent="0.25">
      <c r="D68" s="37">
        <f>+NEA!A41</f>
        <v>43800</v>
      </c>
      <c r="E68" s="225">
        <f>'Salida Stata'!G38</f>
        <v>285.22601318359375</v>
      </c>
      <c r="F68" s="225">
        <f>'Salida Stata'!M38</f>
        <v>284.57244873046875</v>
      </c>
      <c r="G68" s="225">
        <f>'Salida Stata'!S38</f>
        <v>287.86187744140625</v>
      </c>
      <c r="H68" s="225">
        <f>'Salida Stata'!Y38</f>
        <v>285.1109619140625</v>
      </c>
      <c r="I68" s="225">
        <f>'Salida Stata'!AE38</f>
        <v>288.1734619140625</v>
      </c>
      <c r="J68" s="225">
        <f>'Salida Stata'!AK38</f>
        <v>284.5128173828125</v>
      </c>
      <c r="K68" s="225">
        <f>'Salida Stata'!AQ38</f>
        <v>289.26535034179688</v>
      </c>
      <c r="L68" s="225">
        <f>'Salida Stata'!AW38</f>
        <v>285.78543090820313</v>
      </c>
      <c r="M68" s="225">
        <f>'Salida Stata'!BC38</f>
        <v>287.13873291015625</v>
      </c>
      <c r="N68" s="225">
        <f>'Salida Stata'!BI38</f>
        <v>283.84170532226563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3.9868707134029346E-2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0.57552892652504406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283.84170532226563</v>
      </c>
      <c r="AV68" s="52">
        <f t="shared" si="12"/>
        <v>1.3843078613281268E-2</v>
      </c>
    </row>
    <row r="69" spans="4:48" x14ac:dyDescent="0.25">
      <c r="D69" s="37">
        <f>+NEA!A42</f>
        <v>43831</v>
      </c>
      <c r="E69" s="225">
        <f>'Salida Stata'!G39</f>
        <v>295.42611694335938</v>
      </c>
      <c r="F69" s="225">
        <f>'Salida Stata'!M39</f>
        <v>294.39154052734375</v>
      </c>
      <c r="G69" s="225">
        <f>'Salida Stata'!S39</f>
        <v>297.10812377929688</v>
      </c>
      <c r="H69" s="225">
        <f>'Salida Stata'!Y39</f>
        <v>294.09384155273438</v>
      </c>
      <c r="I69" s="225">
        <f>'Salida Stata'!AE39</f>
        <v>297.1285400390625</v>
      </c>
      <c r="J69" s="225">
        <f>'Salida Stata'!AK39</f>
        <v>293.54595947265625</v>
      </c>
      <c r="K69" s="225">
        <f>'Salida Stata'!AQ39</f>
        <v>297.55160522460938</v>
      </c>
      <c r="L69" s="225">
        <f>'Salida Stata'!AW39</f>
        <v>293.80050659179688</v>
      </c>
      <c r="M69" s="225">
        <f>'Salida Stata'!BC39</f>
        <v>295.09490966796875</v>
      </c>
      <c r="N69" s="225">
        <f>'Salida Stata'!BI39</f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3.093417674585841E-2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0.570389846272497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5">
      <c r="D70" s="37">
        <f>+NEA!A43</f>
        <v>43862</v>
      </c>
      <c r="E70" s="225">
        <f>'Salida Stata'!G40</f>
        <v>302.18545532226563</v>
      </c>
      <c r="F70" s="225">
        <f>'Salida Stata'!M40</f>
        <v>301.0670166015625</v>
      </c>
      <c r="G70" s="225">
        <f>'Salida Stata'!S40</f>
        <v>303.57037353515625</v>
      </c>
      <c r="H70" s="225">
        <f>'Salida Stata'!Y40</f>
        <v>300.47344970703125</v>
      </c>
      <c r="I70" s="225">
        <f>'Salida Stata'!AE40</f>
        <v>303.61468505859375</v>
      </c>
      <c r="J70" s="225">
        <f>'Salida Stata'!AK40</f>
        <v>299.85736083984375</v>
      </c>
      <c r="K70" s="225">
        <f>'Salida Stata'!AQ40</f>
        <v>303.82980346679688</v>
      </c>
      <c r="L70" s="225">
        <f>'Salida Stata'!AW40</f>
        <v>299.94784545898438</v>
      </c>
      <c r="M70" s="225">
        <f>'Salida Stata'!BC40</f>
        <v>301.13751220703125</v>
      </c>
      <c r="N70" s="225">
        <f>'Salida Stata'!BI40</f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2.2225544714693957E-2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0.53584538976462959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302.18545532226563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5">
      <c r="D71" s="37">
        <f>+NEA!A44</f>
        <v>43891</v>
      </c>
      <c r="E71" s="225">
        <f>'Salida Stata'!G41</f>
        <v>312.35104370117188</v>
      </c>
      <c r="F71" s="225">
        <f>'Salida Stata'!M41</f>
        <v>311.48745727539063</v>
      </c>
      <c r="G71" s="225">
        <f>'Salida Stata'!S41</f>
        <v>314.11016845703125</v>
      </c>
      <c r="H71" s="225">
        <f>'Salida Stata'!Y41</f>
        <v>310.79611206054688</v>
      </c>
      <c r="I71" s="225">
        <f>'Salida Stata'!AE41</f>
        <v>314.30703735351563</v>
      </c>
      <c r="J71" s="225">
        <f>'Salida Stata'!AK41</f>
        <v>310.2230224609375</v>
      </c>
      <c r="K71" s="225">
        <f>'Salida Stata'!AQ41</f>
        <v>314.4473876953125</v>
      </c>
      <c r="L71" s="225">
        <f>'Salida Stata'!AW41</f>
        <v>310.61434936523438</v>
      </c>
      <c r="M71" s="225">
        <f>'Salida Stata'!BC41</f>
        <v>312.00619506835938</v>
      </c>
      <c r="N71" s="225">
        <f>'Salida Stata'!BI41</f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3.4757910693908878E-2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0.51144116874142287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5">
      <c r="D72" s="37">
        <f>+NEA!A45</f>
        <v>43922</v>
      </c>
      <c r="E72" s="225">
        <f>'Salida Stata'!G42</f>
        <v>319.70455932617188</v>
      </c>
      <c r="F72" s="225">
        <f>'Salida Stata'!M42</f>
        <v>318.52667236328125</v>
      </c>
      <c r="G72" s="225">
        <f>'Salida Stata'!S42</f>
        <v>320.56674194335938</v>
      </c>
      <c r="H72" s="225">
        <f>'Salida Stata'!Y42</f>
        <v>317.53839111328125</v>
      </c>
      <c r="I72" s="225">
        <f>'Salida Stata'!AE42</f>
        <v>320.55368041992188</v>
      </c>
      <c r="J72" s="225">
        <f>'Salida Stata'!AK42</f>
        <v>316.650146484375</v>
      </c>
      <c r="K72" s="225">
        <f>'Salida Stata'!AQ42</f>
        <v>320.40383911132813</v>
      </c>
      <c r="L72" s="225">
        <f>'Salida Stata'!AW42</f>
        <v>316.44619750976563</v>
      </c>
      <c r="M72" s="225">
        <f>'Salida Stata'!BC42</f>
        <v>317.59201049804688</v>
      </c>
      <c r="N72" s="225">
        <f>'Salida Stata'!BI42</f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2.1417348187262597E-2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0.49147074269395996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5">
      <c r="D73" s="37">
        <f>+NEA!A46</f>
        <v>43952</v>
      </c>
      <c r="E73" s="225">
        <f>'Salida Stata'!G43</f>
        <v>324.2774658203125</v>
      </c>
      <c r="F73" s="225">
        <f>'Salida Stata'!M43</f>
        <v>323.26956176757813</v>
      </c>
      <c r="G73" s="225">
        <f>'Salida Stata'!S43</f>
        <v>325.440673828125</v>
      </c>
      <c r="H73" s="225">
        <f>'Salida Stata'!Y43</f>
        <v>322.54425048828125</v>
      </c>
      <c r="I73" s="225">
        <f>'Salida Stata'!AE43</f>
        <v>325.60528564453125</v>
      </c>
      <c r="J73" s="225">
        <f>'Salida Stata'!AK43</f>
        <v>321.7650146484375</v>
      </c>
      <c r="K73" s="225">
        <f>'Salida Stata'!AQ43</f>
        <v>325.69415283203125</v>
      </c>
      <c r="L73" s="225">
        <f>'Salida Stata'!AW43</f>
        <v>321.8109130859375</v>
      </c>
      <c r="M73" s="225">
        <f>'Salida Stata'!BC43</f>
        <v>322.75146484375</v>
      </c>
      <c r="N73" s="225">
        <f>'Salida Stata'!BI43</f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1.6471551717072597E-2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0.47509974830764112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5">
      <c r="D74" s="37">
        <f>+NEA!A47</f>
        <v>43983</v>
      </c>
      <c r="E74" s="225">
        <f>'Salida Stata'!G44</f>
        <v>331.27679443359375</v>
      </c>
      <c r="F74" s="225">
        <f>'Salida Stata'!M44</f>
        <v>330.33013916015625</v>
      </c>
      <c r="G74" s="225">
        <f>'Salida Stata'!S44</f>
        <v>332.23773193359375</v>
      </c>
      <c r="H74" s="225">
        <f>'Salida Stata'!Y44</f>
        <v>330.06338500976563</v>
      </c>
      <c r="I74" s="225">
        <f>'Salida Stata'!AE44</f>
        <v>332.55804443359375</v>
      </c>
      <c r="J74" s="225">
        <f>'Salida Stata'!AK44</f>
        <v>328.82846069335938</v>
      </c>
      <c r="K74" s="225">
        <f>'Salida Stata'!AQ44</f>
        <v>332.7545166015625</v>
      </c>
      <c r="L74" s="225">
        <f>'Salida Stata'!AW44</f>
        <v>329.13165283203125</v>
      </c>
      <c r="M74" s="225">
        <f>'Salida Stata'!BC44</f>
        <v>329.99227905273438</v>
      </c>
      <c r="N74" s="225">
        <f>'Salida Stata'!BI44</f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2.3063843221315272E-2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0.46632287406114137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5">
      <c r="D75" s="37">
        <f>+NEA!A48</f>
        <v>44013</v>
      </c>
      <c r="E75" s="225">
        <f>'Salida Stata'!G45</f>
        <v>338.25689697265625</v>
      </c>
      <c r="F75" s="225">
        <f>'Salida Stata'!M45</f>
        <v>337.27899169921875</v>
      </c>
      <c r="G75" s="225">
        <f>'Salida Stata'!S45</f>
        <v>339.34158325195313</v>
      </c>
      <c r="H75" s="225">
        <f>'Salida Stata'!Y45</f>
        <v>337.12771606445313</v>
      </c>
      <c r="I75" s="225">
        <f>'Salida Stata'!AE45</f>
        <v>339.56234741210938</v>
      </c>
      <c r="J75" s="225">
        <f>'Salida Stata'!AK45</f>
        <v>336.07174682617188</v>
      </c>
      <c r="K75" s="225">
        <f>'Salida Stata'!AQ45</f>
        <v>339.88436889648438</v>
      </c>
      <c r="L75" s="225">
        <f>'Salida Stata'!AW45</f>
        <v>336.35458374023438</v>
      </c>
      <c r="M75" s="225">
        <f>'Salida Stata'!BC45</f>
        <v>336.8997802734375</v>
      </c>
      <c r="N75" s="225">
        <f>'Salida Stata'!BI45</f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2.2019483822389052E-2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0.47118978208251461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5">
      <c r="D76" s="37">
        <f>+NEA!A49</f>
        <v>44044</v>
      </c>
      <c r="E76" s="225">
        <f>'Salida Stata'!G46</f>
        <v>346.28579711914063</v>
      </c>
      <c r="F76" s="225">
        <f>'Salida Stata'!M46</f>
        <v>345.12606811523438</v>
      </c>
      <c r="G76" s="225">
        <f>'Salida Stata'!S46</f>
        <v>347.65579223632813</v>
      </c>
      <c r="H76" s="225">
        <f>'Salida Stata'!Y46</f>
        <v>345.00973510742188</v>
      </c>
      <c r="I76" s="225">
        <f>'Salida Stata'!AE46</f>
        <v>347.96963500976563</v>
      </c>
      <c r="J76" s="225">
        <f>'Salida Stata'!AK46</f>
        <v>343.67526245117188</v>
      </c>
      <c r="K76" s="225">
        <f>'Salida Stata'!AQ46</f>
        <v>348.19189453125</v>
      </c>
      <c r="L76" s="225">
        <f>'Salida Stata'!AW46</f>
        <v>344.08721923828125</v>
      </c>
      <c r="M76" s="225">
        <f>'Salida Stata'!BC46</f>
        <v>344.73150634765625</v>
      </c>
      <c r="N76" s="225">
        <f>'Salida Stata'!BI46</f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2.3424605000084586E-2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0.44134130718009623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346.28579711914063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5">
      <c r="D77" s="37">
        <f>+NEA!A50</f>
        <v>44075</v>
      </c>
      <c r="E77" s="225">
        <f>'Salida Stata'!G47</f>
        <v>358.13934326171875</v>
      </c>
      <c r="F77" s="225">
        <f>'Salida Stata'!M47</f>
        <v>356.80966186523438</v>
      </c>
      <c r="G77" s="225">
        <f>'Salida Stata'!S47</f>
        <v>359.11007690429688</v>
      </c>
      <c r="H77" s="225">
        <f>'Salida Stata'!Y47</f>
        <v>356.68389892578125</v>
      </c>
      <c r="I77" s="225">
        <f>'Salida Stata'!AE47</f>
        <v>359.28018188476563</v>
      </c>
      <c r="J77" s="225">
        <f>'Salida Stata'!AK47</f>
        <v>355.3287353515625</v>
      </c>
      <c r="K77" s="225">
        <f>'Salida Stata'!AQ47</f>
        <v>359.52993774414063</v>
      </c>
      <c r="L77" s="225">
        <f>'Salida Stata'!AW47</f>
        <v>355.41232299804688</v>
      </c>
      <c r="M77" s="225">
        <f>'Salida Stata'!BC47</f>
        <v>355.6339111328125</v>
      </c>
      <c r="N77" s="225">
        <f>'Salida Stata'!BI47</f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3.3996790666793064E-2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0.40348484550478925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5">
      <c r="D78" s="37">
        <f>+NEA!A51</f>
        <v>44105</v>
      </c>
      <c r="E78" s="225">
        <f>'Salida Stata'!G48</f>
        <v>371.92654418945313</v>
      </c>
      <c r="F78" s="225">
        <f>'Salida Stata'!M48</f>
        <v>370.1881103515625</v>
      </c>
      <c r="G78" s="225">
        <f>'Salida Stata'!S48</f>
        <v>372.55349731445313</v>
      </c>
      <c r="H78" s="225">
        <f>'Salida Stata'!Y48</f>
        <v>369.8577880859375</v>
      </c>
      <c r="I78" s="225">
        <f>'Salida Stata'!AE48</f>
        <v>372.45370483398438</v>
      </c>
      <c r="J78" s="225">
        <f>'Salida Stata'!AK48</f>
        <v>368.40704345703125</v>
      </c>
      <c r="K78" s="225">
        <f>'Salida Stata'!AQ48</f>
        <v>372.52227783203125</v>
      </c>
      <c r="L78" s="225">
        <f>'Salida Stata'!AW48</f>
        <v>368.10137939453125</v>
      </c>
      <c r="M78" s="225">
        <f>'Salida Stata'!BC48</f>
        <v>367.98114013671875</v>
      </c>
      <c r="N78" s="225">
        <f>'Salida Stata'!BI48</f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3.746017580802441E-2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0.40952370072503497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371.92654418945313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5">
      <c r="D79" s="37">
        <f>+NEA!A52</f>
        <v>44136</v>
      </c>
      <c r="E79" s="225">
        <f>'Salida Stata'!G49</f>
        <v>385.44903564453125</v>
      </c>
      <c r="F79" s="225">
        <f>'Salida Stata'!M49</f>
        <v>383.61026000976563</v>
      </c>
      <c r="G79" s="225">
        <f>'Salida Stata'!S49</f>
        <v>386.10015869140625</v>
      </c>
      <c r="H79" s="225">
        <f>'Salida Stata'!Y49</f>
        <v>383.37210083007813</v>
      </c>
      <c r="I79" s="225">
        <f>'Salida Stata'!AE49</f>
        <v>386.089599609375</v>
      </c>
      <c r="J79" s="225">
        <f>'Salida Stata'!AK49</f>
        <v>381.88330078125</v>
      </c>
      <c r="K79" s="225">
        <f>'Salida Stata'!AQ49</f>
        <v>386.1800537109375</v>
      </c>
      <c r="L79" s="225">
        <f>'Salida Stata'!AW49</f>
        <v>381.51998901367188</v>
      </c>
      <c r="M79" s="225">
        <f>'Salida Stata'!BC49</f>
        <v>381.16867065429688</v>
      </c>
      <c r="N79" s="225">
        <f>'Salida Stata'!BI49</f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3.67810862666762E-2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0.4011635994545284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5">
      <c r="D80" s="37">
        <f>+NEA!A53</f>
        <v>44166</v>
      </c>
      <c r="E80" s="225">
        <f>'Salida Stata'!G50</f>
        <v>409.05108642578125</v>
      </c>
      <c r="F80" s="225">
        <f>'Salida Stata'!M50</f>
        <v>406.25320434570313</v>
      </c>
      <c r="G80" s="225">
        <f>'Salida Stata'!S50</f>
        <v>407.69940185546875</v>
      </c>
      <c r="H80" s="225">
        <f>'Salida Stata'!Y50</f>
        <v>404.79037475585938</v>
      </c>
      <c r="I80" s="225">
        <f>'Salida Stata'!AE50</f>
        <v>406.78851318359375</v>
      </c>
      <c r="J80" s="225">
        <f>'Salida Stata'!AK50</f>
        <v>403.30697631835938</v>
      </c>
      <c r="K80" s="225">
        <f>'Salida Stata'!AQ50</f>
        <v>406.07083129882813</v>
      </c>
      <c r="L80" s="225">
        <f>'Salida Stata'!AW50</f>
        <v>400.95974731445313</v>
      </c>
      <c r="M80" s="225">
        <f>'Salida Stata'!BC50</f>
        <v>399.80145263671875</v>
      </c>
      <c r="N80" s="225">
        <f>'Salida Stata'!BI50</f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5.548968800844678E-2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0.42221197761885776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5">
      <c r="D81" s="37">
        <f>+NEA!A54</f>
        <v>44197</v>
      </c>
      <c r="E81" s="225">
        <f>'Salida Stata'!G51</f>
        <v>427.44091796875</v>
      </c>
      <c r="F81" s="225">
        <f>'Salida Stata'!M51</f>
        <v>424.23117065429688</v>
      </c>
      <c r="G81" s="225">
        <f>'Salida Stata'!S51</f>
        <v>426.30953979492188</v>
      </c>
      <c r="H81" s="225">
        <f>'Salida Stata'!Y51</f>
        <v>422.3348388671875</v>
      </c>
      <c r="I81" s="225">
        <f>'Salida Stata'!AE51</f>
        <v>425.34750366210938</v>
      </c>
      <c r="J81" s="225">
        <f>'Salida Stata'!AK51</f>
        <v>421.09225463867188</v>
      </c>
      <c r="K81" s="225">
        <f>'Salida Stata'!AQ51</f>
        <v>424.37057495117188</v>
      </c>
      <c r="L81" s="225">
        <f>'Salida Stata'!AW51</f>
        <v>418.23861694335938</v>
      </c>
      <c r="M81" s="225">
        <f>'Salida Stata'!BC51</f>
        <v>417.016845703125</v>
      </c>
      <c r="N81" s="225">
        <f>'Salida Stata'!BI51</f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4.3149207565559733E-2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0.43906306620493862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5">
      <c r="D82" s="37">
        <f>+NEA!A55</f>
        <v>44228</v>
      </c>
      <c r="E82" s="225">
        <f>'Salida Stata'!G52</f>
        <v>443.37615966796875</v>
      </c>
      <c r="F82" s="225">
        <f>'Salida Stata'!M52</f>
        <v>440.0234375</v>
      </c>
      <c r="G82" s="225">
        <f>'Salida Stata'!S52</f>
        <v>442.70187377929688</v>
      </c>
      <c r="H82" s="225">
        <f>'Salida Stata'!Y52</f>
        <v>438.39654541015625</v>
      </c>
      <c r="I82" s="225">
        <f>'Salida Stata'!AE52</f>
        <v>441.73727416992188</v>
      </c>
      <c r="J82" s="225">
        <f>'Salida Stata'!AK52</f>
        <v>437.0458984375</v>
      </c>
      <c r="K82" s="225">
        <f>'Salida Stata'!AQ52</f>
        <v>440.88107299804688</v>
      </c>
      <c r="L82" s="225">
        <f>'Salida Stata'!AW52</f>
        <v>434.23779296875</v>
      </c>
      <c r="M82" s="225">
        <f>'Salida Stata'!BC52</f>
        <v>432.83969116210938</v>
      </c>
      <c r="N82" s="225">
        <f>'Salida Stata'!BI52</f>
        <v>432.87747192382813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3.7966819709376542E-2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0.46122323191097725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432.87747192382813</v>
      </c>
      <c r="AV82" s="52">
        <f t="shared" si="12"/>
        <v>0.104986877441406</v>
      </c>
      <c r="AW82" s="52">
        <f>+($AT82/$AT$82)-($AU82/$AU$82)</f>
        <v>0</v>
      </c>
    </row>
    <row r="83" spans="4:49" x14ac:dyDescent="0.25">
      <c r="D83" s="37">
        <f>+NEA!A56</f>
        <v>44256</v>
      </c>
      <c r="E83" s="225">
        <f>'Salida Stata'!G53</f>
        <v>457.48336791992188</v>
      </c>
      <c r="F83" s="225">
        <f>'Salida Stata'!M53</f>
        <v>454.49041748046875</v>
      </c>
      <c r="G83" s="225">
        <f>'Salida Stata'!S53</f>
        <v>457.35671997070313</v>
      </c>
      <c r="H83" s="225">
        <f>'Salida Stata'!Y53</f>
        <v>452.921875</v>
      </c>
      <c r="I83" s="225">
        <f>'Salida Stata'!AE53</f>
        <v>456.65167236328125</v>
      </c>
      <c r="J83" s="225">
        <f>'Salida Stata'!AK53</f>
        <v>451.20599365234375</v>
      </c>
      <c r="K83" s="225">
        <f>'Salida Stata'!AQ53</f>
        <v>455.43740844726563</v>
      </c>
      <c r="L83" s="225">
        <f>'Salida Stata'!AW53</f>
        <v>449.05224609375</v>
      </c>
      <c r="M83" s="225">
        <f>'Salida Stata'!BC53</f>
        <v>448.05523681640625</v>
      </c>
      <c r="N83" s="225">
        <f>'Salida Stata'!BI53</f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3.3275381484669353E-2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0.45912969283276461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40" si="24">+($AT83/$AT$82)-($AU83/$AU$82)</f>
        <v>-1.0161744459906696E-3</v>
      </c>
    </row>
    <row r="84" spans="4:49" x14ac:dyDescent="0.25">
      <c r="D84" s="37">
        <f>+NEA!A57</f>
        <v>44287</v>
      </c>
      <c r="E84" s="225">
        <f>'Salida Stata'!G54</f>
        <v>475.864013671875</v>
      </c>
      <c r="F84" s="225">
        <f>'Salida Stata'!M54</f>
        <v>472.82086181640625</v>
      </c>
      <c r="G84" s="225">
        <f>'Salida Stata'!S54</f>
        <v>476.45199584960938</v>
      </c>
      <c r="H84" s="225">
        <f>'Salida Stata'!Y54</f>
        <v>471.37722778320313</v>
      </c>
      <c r="I84" s="225">
        <f>'Salida Stata'!AE54</f>
        <v>475.72744750976563</v>
      </c>
      <c r="J84" s="225">
        <f>'Salida Stata'!AK54</f>
        <v>469.78900146484375</v>
      </c>
      <c r="K84" s="225">
        <f>'Salida Stata'!AQ54</f>
        <v>474.46856689453125</v>
      </c>
      <c r="L84" s="225">
        <f>'Salida Stata'!AW54</f>
        <v>468.00299072265625</v>
      </c>
      <c r="M84" s="225">
        <f>'Salida Stata'!BC54</f>
        <v>467.03570556640625</v>
      </c>
      <c r="N84" s="225">
        <f>'Salida Stata'!BI54</f>
        <v>466.71951293945313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4.1338639580825509E-2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0.48758794042715747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466.71951293945313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5">
      <c r="D85" s="37">
        <f>+NEA!A58</f>
        <v>44317</v>
      </c>
      <c r="E85" s="225">
        <f>'Salida Stata'!G55</f>
        <v>490.6346435546875</v>
      </c>
      <c r="F85" s="225">
        <f>'Salida Stata'!M55</f>
        <v>487.44473266601563</v>
      </c>
      <c r="G85" s="225">
        <f>'Salida Stata'!S55</f>
        <v>491.57427978515625</v>
      </c>
      <c r="H85" s="225">
        <f>'Salida Stata'!Y55</f>
        <v>485.8184814453125</v>
      </c>
      <c r="I85" s="225">
        <f>'Salida Stata'!AE55</f>
        <v>490.6380615234375</v>
      </c>
      <c r="J85" s="225">
        <f>'Salida Stata'!AK55</f>
        <v>484.89208984375</v>
      </c>
      <c r="K85" s="225">
        <f>'Salida Stata'!AQ55</f>
        <v>489.56881713867188</v>
      </c>
      <c r="L85" s="225">
        <f>'Salida Stata'!AW55</f>
        <v>482.88031005859375</v>
      </c>
      <c r="M85" s="225">
        <f>'Salida Stata'!BC55</f>
        <v>481.43194580078125</v>
      </c>
      <c r="N85" s="225">
        <f>'Salida Stata'!BI55</f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3.1457044157977565E-2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0.50951894065908299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5">
      <c r="D86" s="37">
        <f>+NEA!A59</f>
        <v>44348</v>
      </c>
      <c r="E86" s="225">
        <f>'Salida Stata'!G56</f>
        <v>504.38595581054688</v>
      </c>
      <c r="F86" s="225">
        <f>'Salida Stata'!M56</f>
        <v>501.22152709960938</v>
      </c>
      <c r="G86" s="225">
        <f>'Salida Stata'!S56</f>
        <v>505.35739135742188</v>
      </c>
      <c r="H86" s="225">
        <f>'Salida Stata'!Y56</f>
        <v>499.842041015625</v>
      </c>
      <c r="I86" s="225">
        <f>'Salida Stata'!AE56</f>
        <v>504.57952880859375</v>
      </c>
      <c r="J86" s="225">
        <f>'Salida Stata'!AK56</f>
        <v>498.82257080078125</v>
      </c>
      <c r="K86" s="225">
        <f>'Salida Stata'!AQ56</f>
        <v>503.76931762695313</v>
      </c>
      <c r="L86" s="225">
        <f>'Salida Stata'!AW56</f>
        <v>496.95684814453125</v>
      </c>
      <c r="M86" s="225">
        <f>'Salida Stata'!BC56</f>
        <v>495.43548583984375</v>
      </c>
      <c r="N86" s="225">
        <f>'Salida Stata'!BI56</f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2.8534883353045437E-2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0.51759139748440552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5">
      <c r="D87" s="37">
        <f>+NEA!A60</f>
        <v>44378</v>
      </c>
      <c r="E87" s="225">
        <f>'Salida Stata'!G57</f>
        <v>519.38238525390625</v>
      </c>
      <c r="F87" s="225">
        <f>'Salida Stata'!M57</f>
        <v>516.0616455078125</v>
      </c>
      <c r="G87" s="225">
        <f>'Salida Stata'!S57</f>
        <v>520.37933349609375</v>
      </c>
      <c r="H87" s="225">
        <f>'Salida Stata'!Y57</f>
        <v>514.77142333984375</v>
      </c>
      <c r="I87" s="225">
        <f>'Salida Stata'!AE57</f>
        <v>519.5418701171875</v>
      </c>
      <c r="J87" s="225">
        <f>'Salida Stata'!AK57</f>
        <v>513.6796875</v>
      </c>
      <c r="K87" s="225">
        <f>'Salida Stata'!AQ57</f>
        <v>518.8062744140625</v>
      </c>
      <c r="L87" s="225">
        <f>'Salida Stata'!AW57</f>
        <v>511.624267578125</v>
      </c>
      <c r="M87" s="225">
        <f>'Salida Stata'!BC57</f>
        <v>509.862060546875</v>
      </c>
      <c r="N87" s="225">
        <f>'Salida Stata'!BI57</f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2.9767024352205018E-2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0.52909567998177698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5">
      <c r="D88" s="37">
        <f>+NEA!A61</f>
        <v>44409</v>
      </c>
      <c r="E88" s="225">
        <f>'Salida Stata'!G58</f>
        <v>532.89422607421875</v>
      </c>
      <c r="F88" s="225">
        <f>'Salida Stata'!M58</f>
        <v>529.60595703125</v>
      </c>
      <c r="G88" s="225">
        <f>'Salida Stata'!S58</f>
        <v>534.11639404296875</v>
      </c>
      <c r="H88" s="225">
        <f>'Salida Stata'!Y58</f>
        <v>528.642333984375</v>
      </c>
      <c r="I88" s="225">
        <f>'Salida Stata'!AE58</f>
        <v>533.29351806640625</v>
      </c>
      <c r="J88" s="225">
        <f>'Salida Stata'!AK58</f>
        <v>527.59710693359375</v>
      </c>
      <c r="K88" s="225">
        <f>'Salida Stata'!AQ58</f>
        <v>532.81671142578125</v>
      </c>
      <c r="L88" s="225">
        <f>'Salida Stata'!AW58</f>
        <v>525.80792236328125</v>
      </c>
      <c r="M88" s="225">
        <f>'Salida Stata'!BC58</f>
        <v>523.7325439453125</v>
      </c>
      <c r="N88" s="225">
        <f>'Salida Stata'!BI58</f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2.7374985767552262E-2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0.5349979322202969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5">
      <c r="D89" s="37">
        <f>+NEA!A62</f>
        <v>44440</v>
      </c>
      <c r="E89" s="225">
        <f>'Salida Stata'!G59</f>
        <v>547.711181640625</v>
      </c>
      <c r="F89" s="225">
        <f>'Salida Stata'!M59</f>
        <v>544.533203125</v>
      </c>
      <c r="G89" s="225">
        <f>'Salida Stata'!S59</f>
        <v>548.79132080078125</v>
      </c>
      <c r="H89" s="225">
        <f>'Salida Stata'!Y59</f>
        <v>543.63037109375</v>
      </c>
      <c r="I89" s="225">
        <f>'Salida Stata'!AE59</f>
        <v>547.9544677734375</v>
      </c>
      <c r="J89" s="225">
        <f>'Salida Stata'!AK59</f>
        <v>542.77105712890625</v>
      </c>
      <c r="K89" s="225">
        <f>'Salida Stata'!AQ59</f>
        <v>547.69097900390625</v>
      </c>
      <c r="L89" s="225">
        <f>'Salida Stata'!AW59</f>
        <v>540.92584228515625</v>
      </c>
      <c r="M89" s="225">
        <f>'Salida Stata'!BC59</f>
        <v>538.63311767578125</v>
      </c>
      <c r="N89" s="225">
        <f>'Salida Stata'!BI59</f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2.8305117769801269E-2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0.52654848033938473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5">
      <c r="D90" s="37">
        <f>+NEA!A63</f>
        <v>44470</v>
      </c>
      <c r="E90" s="225">
        <f>'Salida Stata'!G60</f>
        <v>566.75347900390625</v>
      </c>
      <c r="F90" s="225">
        <f>'Salida Stata'!M60</f>
        <v>563.45281982421875</v>
      </c>
      <c r="G90" s="225">
        <f>'Salida Stata'!S60</f>
        <v>567.9915771484375</v>
      </c>
      <c r="H90" s="225">
        <f>'Salida Stata'!Y60</f>
        <v>562.50531005859375</v>
      </c>
      <c r="I90" s="225">
        <f>'Salida Stata'!AE60</f>
        <v>566.9122314453125</v>
      </c>
      <c r="J90" s="225">
        <f>'Salida Stata'!AK60</f>
        <v>562.2138671875</v>
      </c>
      <c r="K90" s="225">
        <f>'Salida Stata'!AQ60</f>
        <v>566.73193359375</v>
      </c>
      <c r="L90" s="225">
        <f>'Salida Stata'!AW60</f>
        <v>560.01312255859375</v>
      </c>
      <c r="M90" s="225">
        <f>'Salida Stata'!BC60</f>
        <v>557.0927734375</v>
      </c>
      <c r="N90" s="225">
        <f>'Salida Stata'!BI60</f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3.521419620767352E-2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0.52324368192327375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5">
      <c r="D91" s="37">
        <f>+NEA!A64</f>
        <v>44501</v>
      </c>
      <c r="E91" s="225">
        <f>'Salida Stata'!G61</f>
        <v>583.38665771484375</v>
      </c>
      <c r="F91" s="225">
        <f>'Salida Stata'!M61</f>
        <v>579.9954833984375</v>
      </c>
      <c r="G91" s="225">
        <f>'Salida Stata'!S61</f>
        <v>585.2313232421875</v>
      </c>
      <c r="H91" s="225">
        <f>'Salida Stata'!Y61</f>
        <v>579.37994384765625</v>
      </c>
      <c r="I91" s="225">
        <f>'Salida Stata'!AE61</f>
        <v>584.1260986328125</v>
      </c>
      <c r="J91" s="225">
        <f>'Salida Stata'!AK61</f>
        <v>579.140869140625</v>
      </c>
      <c r="K91" s="225">
        <f>'Salida Stata'!AQ61</f>
        <v>583.98773193359375</v>
      </c>
      <c r="L91" s="225">
        <f>'Salida Stata'!AW61</f>
        <v>577.00128173828125</v>
      </c>
      <c r="M91" s="225">
        <f>'Salida Stata'!BC61</f>
        <v>574.0802001953125</v>
      </c>
      <c r="N91" s="225">
        <f>'Salida Stata'!BI61</f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2.9715411682912585E-2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0.51286275936323844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5">
      <c r="D92" s="37">
        <f>+NEA!A65</f>
        <v>44531</v>
      </c>
      <c r="E92" s="225">
        <f>'Salida Stata'!G62</f>
        <v>610.62896728515625</v>
      </c>
      <c r="F92" s="225">
        <f>'Salida Stata'!M62</f>
        <v>606.6688232421875</v>
      </c>
      <c r="G92" s="225">
        <f>'Salida Stata'!S62</f>
        <v>611.36956787109375</v>
      </c>
      <c r="H92" s="225">
        <f>'Salida Stata'!Y62</f>
        <v>605.31011962890625</v>
      </c>
      <c r="I92" s="225">
        <f>'Salida Stata'!AE62</f>
        <v>609.62322998046875</v>
      </c>
      <c r="J92" s="225">
        <f>'Salida Stata'!AK62</f>
        <v>605.217041015625</v>
      </c>
      <c r="K92" s="225">
        <f>'Salida Stata'!AQ62</f>
        <v>608.55767822265625</v>
      </c>
      <c r="L92" s="225">
        <f>'Salida Stata'!AW62</f>
        <v>601.6104736328125</v>
      </c>
      <c r="M92" s="225">
        <f>'Salida Stata'!BC62</f>
        <v>598.32208251953125</v>
      </c>
      <c r="N92" s="225">
        <f>'Salida Stata'!BI62</f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4.4130030581145174E-2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0.49658064606915642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5">
      <c r="D93" s="37">
        <f>+NEA!A66</f>
        <v>44562</v>
      </c>
      <c r="E93" s="225">
        <f>'Salida Stata'!G63</f>
        <v>632.02252197265625</v>
      </c>
      <c r="F93" s="225">
        <f>'Salida Stata'!M63</f>
        <v>627.79180908203125</v>
      </c>
      <c r="G93" s="225">
        <f>'Salida Stata'!S63</f>
        <v>632.75927734375</v>
      </c>
      <c r="H93" s="225">
        <f>'Salida Stata'!Y63</f>
        <v>626.29296875</v>
      </c>
      <c r="I93" s="225">
        <f>'Salida Stata'!AE63</f>
        <v>630.84716796875</v>
      </c>
      <c r="J93" s="225">
        <f>'Salida Stata'!AK63</f>
        <v>626.2376708984375</v>
      </c>
      <c r="K93" s="225">
        <f>'Salida Stata'!AQ63</f>
        <v>629.6829833984375</v>
      </c>
      <c r="L93" s="225">
        <f>'Salida Stata'!AW63</f>
        <v>622.141357421875</v>
      </c>
      <c r="M93" s="225">
        <f>'Salida Stata'!BC63</f>
        <v>618.80731201171875</v>
      </c>
      <c r="N93" s="225">
        <f>'Salida Stata'!BI63</f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3.4239414273455449E-2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0.48379798362285231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5">
      <c r="D94" s="37">
        <f>+NEA!A67</f>
        <v>44593</v>
      </c>
      <c r="E94" s="225">
        <f>'Salida Stata'!G64</f>
        <v>664.30804443359375</v>
      </c>
      <c r="F94" s="225">
        <f>'Salida Stata'!M64</f>
        <v>659.40960693359375</v>
      </c>
      <c r="G94" s="225">
        <f>'Salida Stata'!S64</f>
        <v>664.7642822265625</v>
      </c>
      <c r="H94" s="225">
        <f>'Salida Stata'!Y64</f>
        <v>657.32611083984375</v>
      </c>
      <c r="I94" s="225">
        <f>'Salida Stata'!AE64</f>
        <v>662.6458740234375</v>
      </c>
      <c r="J94" s="225">
        <f>'Salida Stata'!AK64</f>
        <v>656.84613037109375</v>
      </c>
      <c r="K94" s="225">
        <f>'Salida Stata'!AQ64</f>
        <v>660.76983642578125</v>
      </c>
      <c r="L94" s="225">
        <f>'Salida Stata'!AW64</f>
        <v>652.09637451171875</v>
      </c>
      <c r="M94" s="225">
        <f>'Salida Stata'!BC64</f>
        <v>648.51824951171875</v>
      </c>
      <c r="N94" s="225">
        <f>'Salida Stata'!BI64</f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4.9633790775865716E-2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0.5004761931905628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5">
      <c r="D95" s="37">
        <f>+NEA!A68</f>
        <v>44621</v>
      </c>
      <c r="E95" s="225">
        <f>'Salida Stata'!G65</f>
        <v>713.31634521484375</v>
      </c>
      <c r="F95" s="225">
        <f>'Salida Stata'!M65</f>
        <v>708.06915283203125</v>
      </c>
      <c r="G95" s="225">
        <f>'Salida Stata'!S65</f>
        <v>713.9140625</v>
      </c>
      <c r="H95" s="225">
        <f>'Salida Stata'!Y65</f>
        <v>704.96826171875</v>
      </c>
      <c r="I95" s="225">
        <f>'Salida Stata'!AE65</f>
        <v>711.2445068359375</v>
      </c>
      <c r="J95" s="225">
        <f>'Salida Stata'!AK65</f>
        <v>704.45245361328125</v>
      </c>
      <c r="K95" s="225">
        <f>'Salida Stata'!AQ65</f>
        <v>708.4608154296875</v>
      </c>
      <c r="L95" s="225">
        <f>'Salida Stata'!AW65</f>
        <v>699.53619384765625</v>
      </c>
      <c r="M95" s="225">
        <f>'Salida Stata'!BC65</f>
        <v>696.86163330078125</v>
      </c>
      <c r="N95" s="225">
        <f>'Salida Stata'!BI65</f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7.2485125727378419E-2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0.55741482623216365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5">
      <c r="D96" s="37">
        <f>+NEA!A69</f>
        <v>44652</v>
      </c>
      <c r="E96" s="225">
        <f>'Salida Stata'!G66</f>
        <v>757.0557861328125</v>
      </c>
      <c r="F96" s="225">
        <f>'Salida Stata'!M66</f>
        <v>751.1236572265625</v>
      </c>
      <c r="G96" s="225">
        <f>'Salida Stata'!S66</f>
        <v>756.33502197265625</v>
      </c>
      <c r="H96" s="225">
        <f>'Salida Stata'!Y66</f>
        <v>747.4539794921875</v>
      </c>
      <c r="I96" s="225">
        <f>'Salida Stata'!AE66</f>
        <v>752.68304443359375</v>
      </c>
      <c r="J96" s="225">
        <f>'Salida Stata'!AK66</f>
        <v>747.08551025390625</v>
      </c>
      <c r="K96" s="225">
        <f>'Salida Stata'!AQ66</f>
        <v>749.67962646484375</v>
      </c>
      <c r="L96" s="225">
        <f>'Salida Stata'!AW66</f>
        <v>740.694580078125</v>
      </c>
      <c r="M96" s="225">
        <f>'Salida Stata'!BC66</f>
        <v>737.1395263671875</v>
      </c>
      <c r="N96" s="225">
        <f>'Salida Stata'!BI66</f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6.0247628239695983E-2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0.58569490551380343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5">
      <c r="D97" s="37">
        <f>+NEA!A70</f>
        <v>44682</v>
      </c>
      <c r="E97" s="225">
        <f>'Salida Stata'!G67</f>
        <v>796.604248046875</v>
      </c>
      <c r="F97" s="225">
        <f>'Salida Stata'!M67</f>
        <v>790.5025634765625</v>
      </c>
      <c r="G97" s="225">
        <f>'Salida Stata'!S67</f>
        <v>796.241455078125</v>
      </c>
      <c r="H97" s="225">
        <f>'Salida Stata'!Y67</f>
        <v>787.11376953125</v>
      </c>
      <c r="I97" s="225">
        <f>'Salida Stata'!AE67</f>
        <v>792.62060546875</v>
      </c>
      <c r="J97" s="225">
        <f>'Salida Stata'!AK67</f>
        <v>786.56683349609375</v>
      </c>
      <c r="K97" s="225">
        <f>'Salida Stata'!AQ67</f>
        <v>789.5594482421875</v>
      </c>
      <c r="L97" s="225">
        <f>'Salida Stata'!AW67</f>
        <v>780.14324951171875</v>
      </c>
      <c r="M97" s="225">
        <f>'Salida Stata'!BC67</f>
        <v>776.59014892578125</v>
      </c>
      <c r="N97" s="225">
        <f>'Salida Stata'!BI67</f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5.2642129098058321E-2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0.61826347582182484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5">
      <c r="D98" s="37">
        <f>+NEA!A71</f>
        <v>44713</v>
      </c>
      <c r="E98" s="225">
        <f>'Salida Stata'!G68</f>
        <v>834.8223876953125</v>
      </c>
      <c r="F98" s="225">
        <f>'Salida Stata'!M68</f>
        <v>828.39813232421875</v>
      </c>
      <c r="G98" s="225">
        <f>'Salida Stata'!S68</f>
        <v>835.5928955078125</v>
      </c>
      <c r="H98" s="225">
        <f>'Salida Stata'!Y68</f>
        <v>825.59619140625</v>
      </c>
      <c r="I98" s="225">
        <f>'Salida Stata'!AE68</f>
        <v>831.833740234375</v>
      </c>
      <c r="J98" s="225">
        <f>'Salida Stata'!AK68</f>
        <v>825.29168701171875</v>
      </c>
      <c r="K98" s="225">
        <f>'Salida Stata'!AQ68</f>
        <v>829.1907958984375</v>
      </c>
      <c r="L98" s="225">
        <f>'Salida Stata'!AW68</f>
        <v>819.1533203125</v>
      </c>
      <c r="M98" s="225">
        <f>'Salida Stata'!BC68</f>
        <v>815.05743408203125</v>
      </c>
      <c r="N98" s="225">
        <f>'Salida Stata'!BI68</f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4.9237398089115425E-2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0.65083614204567475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40" si="29">+($AT98/$AT$32)-($AU98/$AU$32)</f>
        <v>0.10098205566406193</v>
      </c>
      <c r="AW98" s="52">
        <f t="shared" si="24"/>
        <v>-2.2337782886832303E-2</v>
      </c>
    </row>
    <row r="99" spans="4:49" x14ac:dyDescent="0.25">
      <c r="D99" s="37">
        <f>+NEA!A72</f>
        <v>44743</v>
      </c>
      <c r="E99" s="225">
        <f>'Salida Stata'!G69</f>
        <v>895.691650390625</v>
      </c>
      <c r="F99" s="225">
        <f>'Salida Stata'!M69</f>
        <v>889.1607666015625</v>
      </c>
      <c r="G99" s="225">
        <f>'Salida Stata'!S69</f>
        <v>895.863525390625</v>
      </c>
      <c r="H99" s="225">
        <f>'Salida Stata'!Y69</f>
        <v>886.720947265625</v>
      </c>
      <c r="I99" s="225">
        <f>'Salida Stata'!AE69</f>
        <v>892.05096435546875</v>
      </c>
      <c r="J99" s="225">
        <f>'Salida Stata'!AK69</f>
        <v>886.137451171875</v>
      </c>
      <c r="K99" s="225">
        <f>'Salida Stata'!AQ69</f>
        <v>889.591064453125</v>
      </c>
      <c r="L99" s="225">
        <f>'Salida Stata'!AW69</f>
        <v>879.670166015625</v>
      </c>
      <c r="M99" s="225">
        <f>'Salida Stata'!BC69</f>
        <v>874.6278076171875</v>
      </c>
      <c r="N99" s="225">
        <f>'Salida Stata'!BI69</f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7.4381759219980692E-2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0.72235874380488485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5">
      <c r="D100" s="37">
        <f>+NEA!A73</f>
        <v>44774</v>
      </c>
      <c r="E100" s="225">
        <f>'Salida Stata'!G70</f>
        <v>963.987548828125</v>
      </c>
      <c r="F100" s="225">
        <f>'Salida Stata'!M70</f>
        <v>956.54168701171875</v>
      </c>
      <c r="G100" s="225">
        <f>'Salida Stata'!S70</f>
        <v>963.931640625</v>
      </c>
      <c r="H100" s="225">
        <f>'Salida Stata'!Y70</f>
        <v>953.70062255859375</v>
      </c>
      <c r="I100" s="225">
        <f>'Salida Stata'!AE70</f>
        <v>959.05291748046875</v>
      </c>
      <c r="J100" s="225">
        <f>'Salida Stata'!AK70</f>
        <v>953.55126953125</v>
      </c>
      <c r="K100" s="225">
        <f>'Salida Stata'!AQ70</f>
        <v>956.21185302734375</v>
      </c>
      <c r="L100" s="225">
        <f>'Salida Stata'!AW70</f>
        <v>946.20037841796875</v>
      </c>
      <c r="M100" s="225">
        <f>'Salida Stata'!BC70</f>
        <v>940.1806640625</v>
      </c>
      <c r="N100" s="225">
        <f>'Salida Stata'!BI70</f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7.6225165756825808E-2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0.80425438639550939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5">
      <c r="D101" s="37">
        <f>+NEA!A74</f>
        <v>44805</v>
      </c>
      <c r="E101" s="225">
        <f>'Salida Stata'!G71</f>
        <v>1031.115234375</v>
      </c>
      <c r="F101" s="225">
        <f>'Salida Stata'!M71</f>
        <v>1022.745361328125</v>
      </c>
      <c r="G101" s="225">
        <f>'Salida Stata'!S71</f>
        <v>1028.30224609375</v>
      </c>
      <c r="H101" s="225">
        <f>'Salida Stata'!Y71</f>
        <v>1018.9476318359375</v>
      </c>
      <c r="I101" s="225">
        <f>'Salida Stata'!AE71</f>
        <v>1021.77001953125</v>
      </c>
      <c r="J101" s="225">
        <f>'Salida Stata'!AK71</f>
        <v>1019.6156005859375</v>
      </c>
      <c r="K101" s="225">
        <f>'Salida Stata'!AQ71</f>
        <v>1018.8338623046875</v>
      </c>
      <c r="L101" s="225">
        <f>'Salida Stata'!AW71</f>
        <v>1010.2294921875</v>
      </c>
      <c r="M101" s="225">
        <f>'Salida Stata'!BC71</f>
        <v>1002.8773803710938</v>
      </c>
      <c r="N101" s="225">
        <f>'Salida Stata'!BI71</f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6.8467264052096466E-2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0.87472250655234296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5">
      <c r="D102" s="37">
        <f>+NEA!A75</f>
        <v>44835</v>
      </c>
      <c r="E102" s="225">
        <f>'Salida Stata'!G72</f>
        <v>1095.509765625</v>
      </c>
      <c r="F102" s="225">
        <f>'Salida Stata'!M72</f>
        <v>1086.4951171875</v>
      </c>
      <c r="G102" s="225">
        <f>'Salida Stata'!S72</f>
        <v>1092.7454833984375</v>
      </c>
      <c r="H102" s="225">
        <f>'Salida Stata'!Y72</f>
        <v>1082.3338623046875</v>
      </c>
      <c r="I102" s="225">
        <f>'Salida Stata'!AE72</f>
        <v>1085.0850830078125</v>
      </c>
      <c r="J102" s="225">
        <f>'Salida Stata'!AK72</f>
        <v>1084.39990234375</v>
      </c>
      <c r="K102" s="225">
        <f>'Salida Stata'!AQ72</f>
        <v>1082.4705810546875</v>
      </c>
      <c r="L102" s="225">
        <f>'Salida Stata'!AW72</f>
        <v>1073.826904296875</v>
      </c>
      <c r="M102" s="225">
        <f>'Salida Stata'!BC72</f>
        <v>1065.694580078125</v>
      </c>
      <c r="N102" s="225">
        <f>'Salida Stata'!BI72</f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6.2240156745021924E-2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0.92366520523843998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5">
      <c r="D103" s="37">
        <f>+NEA!A76</f>
        <v>44866</v>
      </c>
      <c r="E103" s="225">
        <f>'Salida Stata'!G73</f>
        <v>1144.0164794921875</v>
      </c>
      <c r="F103" s="225">
        <f>'Salida Stata'!M73</f>
        <v>1135.1534423828125</v>
      </c>
      <c r="G103" s="225">
        <f>'Salida Stata'!S73</f>
        <v>1142.0660400390625</v>
      </c>
      <c r="H103" s="225">
        <f>'Salida Stata'!Y73</f>
        <v>1131.8619384765625</v>
      </c>
      <c r="I103" s="225">
        <f>'Salida Stata'!AE73</f>
        <v>1134.8048095703125</v>
      </c>
      <c r="J103" s="225">
        <f>'Salida Stata'!AK73</f>
        <v>1133.9794921875</v>
      </c>
      <c r="K103" s="225">
        <f>'Salida Stata'!AQ73</f>
        <v>1132.839111328125</v>
      </c>
      <c r="L103" s="225">
        <f>'Salida Stata'!AW73</f>
        <v>1123.9951171875</v>
      </c>
      <c r="M103" s="225">
        <f>'Salida Stata'!BC73</f>
        <v>1116.1962890625</v>
      </c>
      <c r="N103" s="225">
        <f>'Salida Stata'!BI73</f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4.5301597604330945E-2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0.95278257417284062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5">
      <c r="D104" s="37">
        <f>+NEA!A77</f>
        <v>44896</v>
      </c>
      <c r="E104" s="225">
        <f>'Salida Stata'!G74</f>
        <v>1196.281005859375</v>
      </c>
      <c r="F104" s="225">
        <f>'Salida Stata'!M74</f>
        <v>1187.8048095703125</v>
      </c>
      <c r="G104" s="225">
        <f>'Salida Stata'!S74</f>
        <v>1197.1248779296875</v>
      </c>
      <c r="H104" s="225">
        <f>'Salida Stata'!Y74</f>
        <v>1186.3958740234375</v>
      </c>
      <c r="I104" s="225">
        <f>'Salida Stata'!AE74</f>
        <v>1190.747802734375</v>
      </c>
      <c r="J104" s="225">
        <f>'Salida Stata'!AK74</f>
        <v>1188.4111328125</v>
      </c>
      <c r="K104" s="225">
        <f>'Salida Stata'!AQ74</f>
        <v>1189.321533203125</v>
      </c>
      <c r="L104" s="225">
        <f>'Salida Stata'!AW74</f>
        <v>1180.0179443359375</v>
      </c>
      <c r="M104" s="225">
        <f>'Salida Stata'!BC74</f>
        <v>1172.5845947265625</v>
      </c>
      <c r="N104" s="225">
        <f>'Salida Stata'!BI74</f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4.7896149376340125E-2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0.95982615202245802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5">
      <c r="D105" s="37">
        <f>+NEA!A78</f>
        <v>44927</v>
      </c>
      <c r="E105" s="225">
        <f>'Salida Stata'!G75</f>
        <v>1265.4390869140625</v>
      </c>
      <c r="F105" s="225">
        <f>'Salida Stata'!M75</f>
        <v>1255.862060546875</v>
      </c>
      <c r="G105" s="225">
        <f>'Salida Stata'!S75</f>
        <v>1264.848388671875</v>
      </c>
      <c r="H105" s="225">
        <f>'Salida Stata'!Y75</f>
        <v>1253.3505859375</v>
      </c>
      <c r="I105" s="225">
        <f>'Salida Stata'!AE75</f>
        <v>1258.2664794921875</v>
      </c>
      <c r="J105" s="225">
        <f>'Salida Stata'!AK75</f>
        <v>1255.03173828125</v>
      </c>
      <c r="K105" s="225">
        <f>'Salida Stata'!AQ75</f>
        <v>1256.02392578125</v>
      </c>
      <c r="L105" s="225">
        <f>'Salida Stata'!AW75</f>
        <v>1245.1099853515625</v>
      </c>
      <c r="M105" s="225">
        <f>'Salida Stata'!BC75</f>
        <v>1236.916015625</v>
      </c>
      <c r="N105" s="225">
        <f>'Salida Stata'!BI75</f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5.6460189490126877E-2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1.001933284845701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5">
      <c r="D106" s="37">
        <f>+NEA!A79</f>
        <v>44958</v>
      </c>
      <c r="E106" s="225">
        <f>'Salida Stata'!G76</f>
        <v>1367.0948486328125</v>
      </c>
      <c r="F106" s="225">
        <f>'Salida Stata'!M76</f>
        <v>1355.9481201171875</v>
      </c>
      <c r="G106" s="225">
        <f>'Salida Stata'!S76</f>
        <v>1364.8372802734375</v>
      </c>
      <c r="H106" s="225">
        <f>'Salida Stata'!Y76</f>
        <v>1351.3843994140625</v>
      </c>
      <c r="I106" s="225">
        <f>'Salida Stata'!AE76</f>
        <v>1357.55126953125</v>
      </c>
      <c r="J106" s="225">
        <f>'Salida Stata'!AK76</f>
        <v>1351.87646484375</v>
      </c>
      <c r="K106" s="225">
        <f>'Salida Stata'!AQ76</f>
        <v>1352.5953369140625</v>
      </c>
      <c r="L106" s="225">
        <f>'Salida Stata'!AW76</f>
        <v>1339.457275390625</v>
      </c>
      <c r="M106" s="225">
        <f>'Salida Stata'!BC76</f>
        <v>1331.4871826171875</v>
      </c>
      <c r="N106" s="225">
        <f>'Salida Stata'!BI76</f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7.7614443200404448E-2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1.055299897003811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5">
      <c r="D107" s="37">
        <f>+NEA!A80</f>
        <v>44986</v>
      </c>
      <c r="E107" s="225">
        <f>'Salida Stata'!G77</f>
        <v>1452.91064453125</v>
      </c>
      <c r="F107" s="225">
        <f>'Salida Stata'!M77</f>
        <v>1441.7205810546875</v>
      </c>
      <c r="G107" s="225">
        <f>'Salida Stata'!S77</f>
        <v>1449.15771484375</v>
      </c>
      <c r="H107" s="225">
        <f>'Salida Stata'!Y77</f>
        <v>1436.328857421875</v>
      </c>
      <c r="I107" s="225">
        <f>'Salida Stata'!AE77</f>
        <v>1441.7032470703125</v>
      </c>
      <c r="J107" s="225">
        <f>'Salida Stata'!AK77</f>
        <v>1435.276123046875</v>
      </c>
      <c r="K107" s="225">
        <f>'Salida Stata'!AQ77</f>
        <v>1434.9891357421875</v>
      </c>
      <c r="L107" s="225">
        <f>'Salida Stata'!AW77</f>
        <v>1422.28759765625</v>
      </c>
      <c r="M107" s="225">
        <f>'Salida Stata'!BC77</f>
        <v>1414.67919921875</v>
      </c>
      <c r="N107" s="225">
        <f>'Salida Stata'!BI77</f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6.2482537705801811E-2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1.0361310361614984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5">
      <c r="D108" s="37">
        <f>+NEA!A81</f>
        <v>45017</v>
      </c>
      <c r="E108" s="225">
        <f>'Salida Stata'!G78</f>
        <v>1577.68994140625</v>
      </c>
      <c r="F108" s="225">
        <f>'Salida Stata'!M78</f>
        <v>1564.3564453125</v>
      </c>
      <c r="G108" s="225">
        <f>'Salida Stata'!S78</f>
        <v>1569.8658447265625</v>
      </c>
      <c r="H108" s="225">
        <f>'Salida Stata'!Y78</f>
        <v>1557.3250732421875</v>
      </c>
      <c r="I108" s="225">
        <f>'Salida Stata'!AE78</f>
        <v>1559.99609375</v>
      </c>
      <c r="J108" s="225">
        <f>'Salida Stata'!AK78</f>
        <v>1555.4942626953125</v>
      </c>
      <c r="K108" s="225">
        <f>'Salida Stata'!AQ78</f>
        <v>1550.974365234375</v>
      </c>
      <c r="L108" s="225">
        <f>'Salida Stata'!AW78</f>
        <v>1537.5023193359375</v>
      </c>
      <c r="M108" s="225">
        <f>'Salida Stata'!BC78</f>
        <v>1528.1376953125</v>
      </c>
      <c r="N108" s="225">
        <f>'Salida Stata'!BI78</f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8.3295371267321006E-2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8.3391165193748895E-2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1.0805765719246252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5">
      <c r="D109" s="37">
        <f>+NEA!A82</f>
        <v>45047</v>
      </c>
      <c r="E109" s="225">
        <f>'Salida Stata'!G79</f>
        <v>1690.00439453125</v>
      </c>
      <c r="F109" s="225">
        <f>'Salida Stata'!M79</f>
        <v>1676.60302734375</v>
      </c>
      <c r="G109" s="225">
        <f>'Salida Stata'!S79</f>
        <v>1681.5665283203125</v>
      </c>
      <c r="H109" s="225">
        <f>'Salida Stata'!Y79</f>
        <v>1671.6397705078125</v>
      </c>
      <c r="I109" s="225">
        <f>'Salida Stata'!AE79</f>
        <v>1671.115478515625</v>
      </c>
      <c r="J109" s="225">
        <f>'Salida Stata'!AK79</f>
        <v>1669.1373291015625</v>
      </c>
      <c r="K109" s="225">
        <f>'Salida Stata'!AQ79</f>
        <v>1664.175048828125</v>
      </c>
      <c r="L109" s="225">
        <f>'Salida Stata'!AW79</f>
        <v>1651.56982421875</v>
      </c>
      <c r="M109" s="225">
        <f>'Salida Stata'!BC79</f>
        <v>1641.8427734375</v>
      </c>
      <c r="N109" s="225">
        <f>'Salida Stata'!BI79</f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7.2870564981044827E-2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1.1205586404941994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5">
      <c r="D110" s="37">
        <f>+NEA!A83</f>
        <v>45078</v>
      </c>
      <c r="E110" s="225">
        <f>'Salida Stata'!G80</f>
        <v>1800.945068359375</v>
      </c>
      <c r="F110" s="225">
        <f>'Salida Stata'!M80</f>
        <v>1787.35107421875</v>
      </c>
      <c r="G110" s="225">
        <f>'Salida Stata'!S80</f>
        <v>1792.3594970703125</v>
      </c>
      <c r="H110" s="225">
        <f>'Salida Stata'!Y80</f>
        <v>1783.354248046875</v>
      </c>
      <c r="I110" s="225">
        <f>'Salida Stata'!AE80</f>
        <v>1782.279541015625</v>
      </c>
      <c r="J110" s="225">
        <f>'Salida Stata'!AK80</f>
        <v>1778.4061279296875</v>
      </c>
      <c r="K110" s="225">
        <f>'Salida Stata'!AQ80</f>
        <v>1776.2569580078125</v>
      </c>
      <c r="L110" s="225">
        <f>'Salida Stata'!AW80</f>
        <v>1762.365234375</v>
      </c>
      <c r="M110" s="225">
        <f>'Salida Stata'!BC80</f>
        <v>1755.078857421875</v>
      </c>
      <c r="N110" s="225">
        <f>'Salida Stata'!BI80</f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6.6095580125910658E-2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1.1546298274784381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5">
      <c r="D111" s="37">
        <f>+NEA!A84</f>
        <v>45108</v>
      </c>
      <c r="E111" s="225">
        <f>'Salida Stata'!G81</f>
        <v>1910.4315185546875</v>
      </c>
      <c r="F111" s="225">
        <f>'Salida Stata'!M81</f>
        <v>1897.8526611328125</v>
      </c>
      <c r="G111" s="225">
        <f>'Salida Stata'!S81</f>
        <v>1903.1502685546875</v>
      </c>
      <c r="H111" s="225">
        <f>'Salida Stata'!Y81</f>
        <v>1896.146728515625</v>
      </c>
      <c r="I111" s="225">
        <f>'Salida Stata'!AE81</f>
        <v>1894.8995361328125</v>
      </c>
      <c r="J111" s="225">
        <f>'Salida Stata'!AK81</f>
        <v>1889.82861328125</v>
      </c>
      <c r="K111" s="225">
        <f>'Salida Stata'!AQ81</f>
        <v>1890.4886474609375</v>
      </c>
      <c r="L111" s="225">
        <f>'Salida Stata'!AW81</f>
        <v>1875.5245361328125</v>
      </c>
      <c r="M111" s="225">
        <f>'Salida Stata'!BC81</f>
        <v>1868.9442138671875</v>
      </c>
      <c r="N111" s="225">
        <f>'Salida Stata'!BI81</f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6.2591028386031144E-2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1.1309839863939417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5">
      <c r="D112" s="37">
        <f>+NEA!A85</f>
        <v>45139</v>
      </c>
      <c r="E112" s="225">
        <f>'Salida Stata'!G82</f>
        <v>2189.59619140625</v>
      </c>
      <c r="F112" s="225">
        <f>'Salida Stata'!M82</f>
        <v>2170.73046875</v>
      </c>
      <c r="G112" s="225">
        <f>'Salida Stata'!S82</f>
        <v>2170.8349609375</v>
      </c>
      <c r="H112" s="225">
        <f>'Salida Stata'!Y82</f>
        <v>2165.3017578125</v>
      </c>
      <c r="I112" s="225">
        <f>'Salida Stata'!AE82</f>
        <v>2158.576904296875</v>
      </c>
      <c r="J112" s="225">
        <f>'Salida Stata'!AK82</f>
        <v>2154.014892578125</v>
      </c>
      <c r="K112" s="225">
        <f>'Salida Stata'!AQ82</f>
        <v>2151.185791015625</v>
      </c>
      <c r="L112" s="225">
        <f>'Salida Stata'!AW82</f>
        <v>2130.193359375</v>
      </c>
      <c r="M112" s="225">
        <f>'Salida Stata'!BC82</f>
        <v>2117.823974609375</v>
      </c>
      <c r="N112" s="225">
        <f>'Salida Stata'!BI82</f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0.14180495639256052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1.2608355157228837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5">
      <c r="D113" s="37">
        <f>+NEA!A86</f>
        <v>45170</v>
      </c>
      <c r="E113" s="225">
        <f>'Salida Stata'!G83</f>
        <v>2480.46484375</v>
      </c>
      <c r="F113" s="225">
        <f>'Salida Stata'!M83</f>
        <v>2455.697021484375</v>
      </c>
      <c r="G113" s="225">
        <f>'Salida Stata'!S83</f>
        <v>2453.679931640625</v>
      </c>
      <c r="H113" s="225">
        <f>'Salida Stata'!Y83</f>
        <v>2445.23388671875</v>
      </c>
      <c r="I113" s="225">
        <f>'Salida Stata'!AE83</f>
        <v>2437.86669921875</v>
      </c>
      <c r="J113" s="225">
        <f>'Salida Stata'!AK83</f>
        <v>2431.842529296875</v>
      </c>
      <c r="K113" s="225">
        <f>'Salida Stata'!AQ83</f>
        <v>2424.98291015625</v>
      </c>
      <c r="L113" s="225">
        <f>'Salida Stata'!AW83</f>
        <v>2399.030029296875</v>
      </c>
      <c r="M113" s="225">
        <f>'Salida Stata'!BC83</f>
        <v>2382.961181640625</v>
      </c>
      <c r="N113" s="225">
        <f>'Salida Stata'!BI83</f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0.12953542006163632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1.3900533781985858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5">
      <c r="D114" s="37">
        <f>+NEA!A87</f>
        <v>45200</v>
      </c>
      <c r="E114" s="225">
        <f>'Salida Stata'!G84</f>
        <v>2658.013671875</v>
      </c>
      <c r="F114" s="225">
        <f>'Salida Stata'!M84</f>
        <v>2633.941650390625</v>
      </c>
      <c r="G114" s="225">
        <f>'Salida Stata'!S84</f>
        <v>2633.051025390625</v>
      </c>
      <c r="H114" s="225">
        <f>'Salida Stata'!Y84</f>
        <v>2625.39306640625</v>
      </c>
      <c r="I114" s="225">
        <f>'Salida Stata'!AE84</f>
        <v>2618.323974609375</v>
      </c>
      <c r="J114" s="225">
        <f>'Salida Stata'!AK84</f>
        <v>2613.310791015625</v>
      </c>
      <c r="K114" s="225">
        <f>'Salida Stata'!AQ84</f>
        <v>2605.384033203125</v>
      </c>
      <c r="L114" s="225">
        <f>'Salida Stata'!AW84</f>
        <v>2580.82861328125</v>
      </c>
      <c r="M114" s="225">
        <f>'Salida Stata'!BC84</f>
        <v>2563.70849609375</v>
      </c>
      <c r="N114" s="225">
        <f>'Salida Stata'!BI84</f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7.3956982684887596E-2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1.4164163802386818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5">
      <c r="D115" s="37">
        <f>+NEA!A88</f>
        <v>45231</v>
      </c>
      <c r="E115" s="225">
        <f>'Salida Stata'!G85</f>
        <v>3005.998779296875</v>
      </c>
      <c r="F115" s="225">
        <f>'Salida Stata'!M85</f>
        <v>2975.384521484375</v>
      </c>
      <c r="G115" s="225">
        <f>'Salida Stata'!S85</f>
        <v>2968.24560546875</v>
      </c>
      <c r="H115" s="225">
        <f>'Salida Stata'!Y85</f>
        <v>2961.919677734375</v>
      </c>
      <c r="I115" s="225">
        <f>'Salida Stata'!AE85</f>
        <v>2948.50146484375</v>
      </c>
      <c r="J115" s="225">
        <f>'Salida Stata'!AK85</f>
        <v>2948.237060546875</v>
      </c>
      <c r="K115" s="225">
        <f>'Salida Stata'!AQ85</f>
        <v>2934.120849609375</v>
      </c>
      <c r="L115" s="225">
        <f>'Salida Stata'!AW85</f>
        <v>2903.487060546875</v>
      </c>
      <c r="M115" s="225">
        <f>'Salida Stata'!BC85</f>
        <v>2877.946044921875</v>
      </c>
      <c r="N115" s="225">
        <f>'Salida Stata'!BI85</f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0.12825834239127931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1.608186906002615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5">
      <c r="D116" s="37">
        <f>+NEA!A89</f>
        <v>45261</v>
      </c>
      <c r="E116" s="225">
        <f>'Salida Stata'!G86</f>
        <v>3864.22265625</v>
      </c>
      <c r="F116" s="225">
        <f>'Salida Stata'!M86</f>
        <v>3815.6025390625</v>
      </c>
      <c r="G116" s="225">
        <f>'Salida Stata'!S86</f>
        <v>3826.1494140625</v>
      </c>
      <c r="H116" s="225">
        <f>'Salida Stata'!Y86</f>
        <v>3797.52001953125</v>
      </c>
      <c r="I116" s="225">
        <f>'Salida Stata'!AE86</f>
        <v>3800.11767578125</v>
      </c>
      <c r="J116" s="225">
        <f>'Salida Stata'!AK86</f>
        <v>3773.923828125</v>
      </c>
      <c r="K116" s="225">
        <f>'Salida Stata'!AQ86</f>
        <v>3779.580322265625</v>
      </c>
      <c r="L116" s="225">
        <f>'Salida Stata'!AW86</f>
        <v>3717.49462890625</v>
      </c>
      <c r="M116" s="225">
        <f>'Salida Stata'!BC86</f>
        <v>3683.00341796875</v>
      </c>
      <c r="N116" s="225">
        <f>'Salida Stata'!BI86</f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0.28354861333531112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2.1947199047457042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5">
      <c r="D117" s="37">
        <f>+NEA!A90</f>
        <v>45292</v>
      </c>
      <c r="E117" s="225">
        <f>'Salida Stata'!G87</f>
        <v>4607.7666015625</v>
      </c>
      <c r="F117" s="225">
        <f>'Salida Stata'!M87</f>
        <v>4553.58447265625</v>
      </c>
      <c r="G117" s="225">
        <f>'Salida Stata'!S87</f>
        <v>4580.251953125</v>
      </c>
      <c r="H117" s="225">
        <f>'Salida Stata'!Y87</f>
        <v>4535.34912109375</v>
      </c>
      <c r="I117" s="225">
        <f>'Salida Stata'!AE87</f>
        <v>4556.787109375</v>
      </c>
      <c r="J117" s="225">
        <f>'Salida Stata'!AK87</f>
        <v>4507.23876953125</v>
      </c>
      <c r="K117" s="225">
        <f>'Salida Stata'!AQ87</f>
        <v>4539.8388671875</v>
      </c>
      <c r="L117" s="225">
        <f>'Salida Stata'!AW87</f>
        <v>4453.216796875</v>
      </c>
      <c r="M117" s="225">
        <f>'Salida Stata'!BC87</f>
        <v>4418.546875</v>
      </c>
      <c r="N117" s="225">
        <f>'Salida Stata'!BI87</f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0.19503902622166902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2.613780246523874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5">
      <c r="D118" s="37">
        <f>+NEA!A91</f>
        <v>45323</v>
      </c>
      <c r="E118" s="225">
        <f>'Salida Stata'!G88</f>
        <v>5092.98974609375</v>
      </c>
      <c r="F118" s="225">
        <f>'Salida Stata'!M88</f>
        <v>5041.634765625</v>
      </c>
      <c r="G118" s="225">
        <f>'Salida Stata'!S88</f>
        <v>5080.16845703125</v>
      </c>
      <c r="H118" s="225">
        <f>'Salida Stata'!Y88</f>
        <v>5028.25244140625</v>
      </c>
      <c r="I118" s="225">
        <f>'Salida Stata'!AE88</f>
        <v>5059.72705078125</v>
      </c>
      <c r="J118" s="225">
        <f>'Salida Stata'!AK88</f>
        <v>5003.68115234375</v>
      </c>
      <c r="K118" s="225">
        <f>'Salida Stata'!AQ88</f>
        <v>5050</v>
      </c>
      <c r="L118" s="225">
        <f>'Salida Stata'!AW88</f>
        <v>4958.37548828125</v>
      </c>
      <c r="M118" s="225">
        <f>'Salida Stata'!BC88</f>
        <v>4925.14697265625</v>
      </c>
      <c r="N118" s="225">
        <f>'Salida Stata'!BI88</f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0.1089586501875468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2.7188930507998514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5">
      <c r="D119" s="37">
        <f>+NEA!A92</f>
        <v>45352</v>
      </c>
      <c r="E119" s="225">
        <f>'Salida Stata'!G89</f>
        <v>5596.50732421875</v>
      </c>
      <c r="F119" s="225">
        <f>'Salida Stata'!M89</f>
        <v>5546.609375</v>
      </c>
      <c r="G119" s="225">
        <f>'Salida Stata'!S89</f>
        <v>5647.28662109375</v>
      </c>
      <c r="H119" s="225">
        <f>'Salida Stata'!Y89</f>
        <v>5541.419921875</v>
      </c>
      <c r="I119" s="225">
        <f>'Salida Stata'!AE89</f>
        <v>5638.36328125</v>
      </c>
      <c r="J119" s="225">
        <f>'Salida Stata'!AK89</f>
        <v>5528.875</v>
      </c>
      <c r="K119" s="225">
        <f>'Salida Stata'!AQ89</f>
        <v>5631.30908203125</v>
      </c>
      <c r="L119" s="225">
        <f>'Salida Stata'!AW89</f>
        <v>5510.6474609375</v>
      </c>
      <c r="M119" s="225">
        <f>'Salida Stata'!BC89</f>
        <v>5491.56689453125</v>
      </c>
      <c r="N119" s="225">
        <f>'Salida Stata'!BI89</f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0.10345253032237367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2.8622958978358928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5">
      <c r="D120" s="37">
        <f>+NEA!A93</f>
        <v>45383</v>
      </c>
      <c r="E120" s="225">
        <f>'Salida Stata'!G90</f>
        <v>5942.53466796875</v>
      </c>
      <c r="F120" s="225">
        <f>'Salida Stata'!M90</f>
        <v>5895.298828125</v>
      </c>
      <c r="G120" s="225">
        <f>'Salida Stata'!S90</f>
        <v>5993.49853515625</v>
      </c>
      <c r="H120" s="225">
        <f>'Salida Stata'!Y90</f>
        <v>5892.9052734375</v>
      </c>
      <c r="I120" s="225">
        <f>'Salida Stata'!AE90</f>
        <v>5984.14453125</v>
      </c>
      <c r="J120" s="225">
        <f>'Salida Stata'!AK90</f>
        <v>5881.94287109375</v>
      </c>
      <c r="K120" s="225">
        <f>'Salida Stata'!AQ90</f>
        <v>5984.65087890625</v>
      </c>
      <c r="L120" s="225">
        <f>'Salida Stata'!AW90</f>
        <v>5866.02001953125</v>
      </c>
      <c r="M120" s="225">
        <f>'Salida Stata'!BC90</f>
        <v>5849.4453125</v>
      </c>
      <c r="N120" s="225">
        <f>'Salida Stata'!BI90</f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6.2869625393418893E-2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2.789136487334408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5">
      <c r="D121" s="37">
        <f>+NEA!A94</f>
        <v>45413</v>
      </c>
      <c r="E121" s="225">
        <f>'Salida Stata'!G91</f>
        <v>6162.02685546875</v>
      </c>
      <c r="F121" s="225">
        <f>'Salida Stata'!M91</f>
        <v>6114.9228515625</v>
      </c>
      <c r="G121" s="225">
        <f>'Salida Stata'!S91</f>
        <v>6222.92041015625</v>
      </c>
      <c r="H121" s="225">
        <f>'Salida Stata'!Y91</f>
        <v>6112.23193359375</v>
      </c>
      <c r="I121" s="225">
        <f>'Salida Stata'!AE91</f>
        <v>6215.72802734375</v>
      </c>
      <c r="J121" s="225">
        <f>'Salida Stata'!AK91</f>
        <v>6103.40771484375</v>
      </c>
      <c r="K121" s="225">
        <f>'Salida Stata'!AQ91</f>
        <v>6214.24853515625</v>
      </c>
      <c r="L121" s="225">
        <f>'Salida Stata'!AW91</f>
        <v>6092.2744140625</v>
      </c>
      <c r="M121" s="225">
        <f>'Salida Stata'!BC91</f>
        <v>6080.7900390625</v>
      </c>
      <c r="N121" s="225">
        <f>'Salida Stata'!BI91</f>
        <v>6144.4990234375</v>
      </c>
      <c r="O121" s="19" cm="1">
        <f t="array" ref="O121">+SUMPRODUCT($E$30:$N$30/100,$E121:$N121)/$D$14*100</f>
        <v>6205.6807541324897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3.721876561377524E-2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3.7837662410286521E-2</v>
      </c>
      <c r="AB121" s="24">
        <f>+NEA!Y94</f>
        <v>3.7307587374065143E-2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2.6564288798518891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2.677066971319273</v>
      </c>
      <c r="AO121" s="24">
        <f>+NEA!AV94</f>
        <v>2.6635360836629327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5">
      <c r="D122" s="37">
        <f>+NEA!A95</f>
        <v>45444</v>
      </c>
      <c r="E122" s="225">
        <f>'Salida Stata'!G92</f>
        <v>6435.8759765625</v>
      </c>
      <c r="F122" s="225">
        <f>'Salida Stata'!M92</f>
        <v>6389.650390625</v>
      </c>
      <c r="G122" s="225">
        <f>'Salida Stata'!S92</f>
        <v>6492.4091796875</v>
      </c>
      <c r="H122" s="225">
        <f>'Salida Stata'!Y92</f>
        <v>6391.0078125</v>
      </c>
      <c r="I122" s="225">
        <f>'Salida Stata'!AE92</f>
        <v>6484.42138671875</v>
      </c>
      <c r="J122" s="225">
        <f>'Salida Stata'!AK92</f>
        <v>6378.4501953125</v>
      </c>
      <c r="K122" s="225">
        <f>'Salida Stata'!AQ92</f>
        <v>6487.75634765625</v>
      </c>
      <c r="L122" s="225">
        <f>'Salida Stata'!AW92</f>
        <v>6368.64453125</v>
      </c>
      <c r="M122" s="225">
        <f>'Salida Stata'!BC92</f>
        <v>6370.3642578125</v>
      </c>
      <c r="N122" s="225">
        <f>'Salida Stata'!BI92</f>
        <v>6406.8310546875</v>
      </c>
      <c r="O122" s="19" cm="1">
        <f t="array" ref="O122">+SUMPRODUCT($E$30:$N$30/100,$E122:$N122)/$D$14*100</f>
        <v>6482.2840349258031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4.5609505976704767E-2</v>
      </c>
      <c r="U122" s="24">
        <f t="shared" ref="U122:U135" si="39">+I122/I121-1</f>
        <v>4.322797879717144E-2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4.7621150687624292E-2</v>
      </c>
      <c r="Z122" s="24">
        <f t="shared" si="34"/>
        <v>4.2693803066672142E-2</v>
      </c>
      <c r="AA122" s="24">
        <f t="shared" si="23"/>
        <v>4.4572592718231219E-2</v>
      </c>
      <c r="AB122" s="24">
        <f>+NEA!Y95</f>
        <v>4.3818115281907044E-2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2.63827404034702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2.6296740917785617</v>
      </c>
      <c r="AM122" s="24">
        <f t="shared" si="31"/>
        <v>2.6095373925300631</v>
      </c>
      <c r="AN122" s="24">
        <f t="shared" si="31"/>
        <v>2.602244937299337</v>
      </c>
      <c r="AO122" s="24">
        <f>+NEA!AV95</f>
        <v>2.5869816941410284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5">
      <c r="D123" s="37">
        <f>+NEA!A96</f>
        <v>45474</v>
      </c>
      <c r="E123" s="225">
        <f>'Salida Stata'!G93</f>
        <v>6723.712890625</v>
      </c>
      <c r="F123" s="225">
        <f>'Salida Stata'!M93</f>
        <v>6684.70703125</v>
      </c>
      <c r="G123" s="225">
        <f>'Salida Stata'!S93</f>
        <v>6785.4580078125</v>
      </c>
      <c r="H123" s="225">
        <f>'Salida Stata'!Y93</f>
        <v>6696.52099609375</v>
      </c>
      <c r="I123" s="225">
        <f>'Salida Stata'!AE93</f>
        <v>6781.189453125</v>
      </c>
      <c r="J123" s="225">
        <f>'Salida Stata'!AK93</f>
        <v>6679.22998046875</v>
      </c>
      <c r="K123" s="225">
        <f>'Salida Stata'!AQ93</f>
        <v>6794.546875</v>
      </c>
      <c r="L123" s="225">
        <f>'Salida Stata'!AW93</f>
        <v>6683.265625</v>
      </c>
      <c r="M123" s="225">
        <f>'Salida Stata'!BC93</f>
        <v>6704.59912109375</v>
      </c>
      <c r="N123" s="225">
        <f>'Salida Stata'!BI93</f>
        <v>6701.9521484375</v>
      </c>
      <c r="O123" s="19" cm="1">
        <f t="array" ref="O123">+SUMPRODUCT($E$30:$N$30/100,$E123:$N123)/$D$14*100</f>
        <v>6784.9769901899353</v>
      </c>
      <c r="Q123" s="24">
        <f t="shared" si="35"/>
        <v>4.4723813061456452E-2</v>
      </c>
      <c r="R123" s="24">
        <f t="shared" si="36"/>
        <v>4.617727459047094E-2</v>
      </c>
      <c r="S123" s="24">
        <f t="shared" si="37"/>
        <v>4.5137147091999008E-2</v>
      </c>
      <c r="T123" s="24">
        <f t="shared" si="38"/>
        <v>4.7803600395575296E-2</v>
      </c>
      <c r="U123" s="24">
        <f t="shared" si="39"/>
        <v>4.5766314171698408E-2</v>
      </c>
      <c r="V123" s="24">
        <f t="shared" ref="V123:V135" si="40">+J123/J122-1</f>
        <v>4.7155621811908466E-2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5.2467150975134658E-2</v>
      </c>
      <c r="Z123" s="24">
        <f t="shared" ref="Z123:Z135" si="44">+N123/N122-1</f>
        <v>4.6063504910758946E-2</v>
      </c>
      <c r="AA123" s="24">
        <f t="shared" ref="AA123:AA135" si="45">+O123/O122-1</f>
        <v>4.6695416867458706E-2</v>
      </c>
      <c r="AB123" s="24">
        <f>+NEA!Y96</f>
        <v>4.606758600499572E-2</v>
      </c>
      <c r="AD123" s="24">
        <f t="shared" ref="AD123:AD135" si="46">+E123/E111-1</f>
        <v>2.5194733887722598</v>
      </c>
      <c r="AE123" s="24">
        <f t="shared" ref="AE123:AE135" si="47">+F123/F111-1</f>
        <v>2.5222476265675722</v>
      </c>
      <c r="AF123" s="24">
        <f t="shared" ref="AF123:AF135" si="48">+G123/G111-1</f>
        <v>2.5653821560635839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2.5343046102322542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2.5873725236670966</v>
      </c>
      <c r="AM123" s="24">
        <f t="shared" ref="AM123:AM135" si="55">+N123/N111-1</f>
        <v>2.5510407200601777</v>
      </c>
      <c r="AN123" s="24">
        <f t="shared" ref="AN123:AN135" si="56">+O123/O111-1</f>
        <v>2.5482883510333112</v>
      </c>
      <c r="AO123" s="24">
        <f>+NEA!AV96</f>
        <v>2.5312036160642801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5">
      <c r="D124" s="37">
        <f>+NEA!A97</f>
        <v>45505</v>
      </c>
      <c r="E124" s="225">
        <f>'Salida Stata'!G94</f>
        <v>7027.3154296875</v>
      </c>
      <c r="F124" s="225">
        <f>'Salida Stata'!M94</f>
        <v>6984.54833984375</v>
      </c>
      <c r="G124" s="225">
        <f>'Salida Stata'!S94</f>
        <v>7086.00537109375</v>
      </c>
      <c r="H124" s="225">
        <f>'Salida Stata'!Y94</f>
        <v>6994.39892578125</v>
      </c>
      <c r="I124" s="225">
        <f>'Salida Stata'!AE94</f>
        <v>7081.462890625</v>
      </c>
      <c r="J124" s="225">
        <f>'Salida Stata'!AK94</f>
        <v>6972.18994140625</v>
      </c>
      <c r="K124" s="225">
        <f>'Salida Stata'!AQ94</f>
        <v>7090.44384765625</v>
      </c>
      <c r="L124" s="225">
        <f>'Salida Stata'!AW94</f>
        <v>6970.81982421875</v>
      </c>
      <c r="M124" s="225">
        <f>'Salida Stata'!BC94</f>
        <v>6996.54296875</v>
      </c>
      <c r="N124" s="225">
        <f>'Salida Stata'!BI94</f>
        <v>6985.24169921875</v>
      </c>
      <c r="O124" s="19" cm="1">
        <f t="array" ref="O124">+SUMPRODUCT($E$30:$N$30/100,$E124:$N124)/$D$14*100</f>
        <v>7085.0351150661327</v>
      </c>
      <c r="Q124" s="24">
        <f t="shared" si="35"/>
        <v>4.5154001070720762E-2</v>
      </c>
      <c r="R124" s="24">
        <f t="shared" si="36"/>
        <v>4.4854816702068812E-2</v>
      </c>
      <c r="S124" s="24">
        <f t="shared" si="37"/>
        <v>4.4292863198801324E-2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4.3861337578458448E-2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4.3543818561462944E-2</v>
      </c>
      <c r="Z124" s="24">
        <f t="shared" si="44"/>
        <v>4.226970657307616E-2</v>
      </c>
      <c r="AA124" s="24">
        <f t="shared" si="45"/>
        <v>4.422389719376163E-2</v>
      </c>
      <c r="AB124" s="24">
        <f>+NEA!Y97</f>
        <v>4.3657400949174807E-2</v>
      </c>
      <c r="AD124" s="24">
        <f t="shared" si="46"/>
        <v>2.2094116062442843</v>
      </c>
      <c r="AE124" s="24">
        <f t="shared" si="47"/>
        <v>2.2176027564885814</v>
      </c>
      <c r="AF124" s="24">
        <f t="shared" si="48"/>
        <v>2.2641842878896594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2.2481673755854494</v>
      </c>
      <c r="AO124" s="24">
        <f>+NEA!AV97</f>
        <v>2.2276675342236993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5">
      <c r="D125" s="37">
        <f>+NEA!A98</f>
        <v>45536</v>
      </c>
      <c r="E125" s="225">
        <f>'Salida Stata'!G95</f>
        <v>7253.91064453125</v>
      </c>
      <c r="F125" s="225">
        <f>'Salida Stata'!M95</f>
        <v>7212.72802734375</v>
      </c>
      <c r="G125" s="225">
        <f>'Salida Stata'!S95</f>
        <v>7313.12939453125</v>
      </c>
      <c r="H125" s="225">
        <f>'Salida Stata'!Y95</f>
        <v>7225.1953125</v>
      </c>
      <c r="I125" s="225">
        <f>'Salida Stata'!AE95</f>
        <v>7309.3310546875</v>
      </c>
      <c r="J125" s="225">
        <f>'Salida Stata'!AK95</f>
        <v>7203.79296875</v>
      </c>
      <c r="K125" s="225">
        <f>'Salida Stata'!AQ95</f>
        <v>7323.30224609375</v>
      </c>
      <c r="L125" s="225">
        <f>'Salida Stata'!AW95</f>
        <v>7204.3544921875</v>
      </c>
      <c r="M125" s="225">
        <f>'Salida Stata'!BC95</f>
        <v>7234.650390625</v>
      </c>
      <c r="N125" s="225">
        <f>'Salida Stata'!BI95</f>
        <v>7217.37841796875</v>
      </c>
      <c r="O125" s="19" cm="1">
        <f t="array" ref="O125">+SUMPRODUCT($E$30:$N$30/100,$E125:$N125)/$D$14*100</f>
        <v>7316.92989830635</v>
      </c>
      <c r="Q125" s="24">
        <f t="shared" si="35"/>
        <v>3.2244918719099847E-2</v>
      </c>
      <c r="R125" s="24">
        <f t="shared" si="36"/>
        <v>3.2669211579270829E-2</v>
      </c>
      <c r="S125" s="24">
        <f t="shared" si="37"/>
        <v>3.2052476895376936E-2</v>
      </c>
      <c r="T125" s="24">
        <f t="shared" si="38"/>
        <v>3.2997315304398533E-2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3.2730223559104044E-2</v>
      </c>
      <c r="AB125" s="24">
        <f>+NEA!Y98</f>
        <v>3.2656876874425755E-2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1.9548074528753818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1.9696273903020716</v>
      </c>
      <c r="AO125" s="24">
        <f>+NEA!AV98</f>
        <v>1.9508353755728578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5">
      <c r="D126" s="37">
        <f>+NEA!A99</f>
        <v>45566</v>
      </c>
      <c r="E126" s="225">
        <f>'Salida Stata'!G96</f>
        <v>7431.89404296875</v>
      </c>
      <c r="F126" s="225">
        <f>'Salida Stata'!M96</f>
        <v>7395.263671875</v>
      </c>
      <c r="G126" s="225">
        <f>'Salida Stata'!S96</f>
        <v>7492.5087890625</v>
      </c>
      <c r="H126" s="225">
        <f>'Salida Stata'!Y96</f>
        <v>7416.14013671875</v>
      </c>
      <c r="I126" s="225">
        <f>'Salida Stata'!AE96</f>
        <v>7488.578125</v>
      </c>
      <c r="J126" s="225">
        <f>'Salida Stata'!AK96</f>
        <v>7394.27490234375</v>
      </c>
      <c r="K126" s="225">
        <f>'Salida Stata'!AQ96</f>
        <v>7509.767578125</v>
      </c>
      <c r="L126" s="225">
        <f>'Salida Stata'!AW96</f>
        <v>7399.431640625</v>
      </c>
      <c r="M126" s="225">
        <f>'Salida Stata'!BC96</f>
        <v>7436.3291015625</v>
      </c>
      <c r="N126" s="225">
        <f>'Salida Stata'!BI96</f>
        <v>7419.255859375</v>
      </c>
      <c r="O126" s="19" cm="1">
        <f t="array" ref="O126">+SUMPRODUCT($E$30:$N$30/100,$E126:$N126)/$D$14*100</f>
        <v>7504.4519646147992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2.6427634957965074E-2</v>
      </c>
      <c r="U126" s="24">
        <f t="shared" si="39"/>
        <v>2.452304718056908E-2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2.7971020738450703E-2</v>
      </c>
      <c r="AA126" s="24">
        <f t="shared" si="45"/>
        <v>2.5628517549669994E-2</v>
      </c>
      <c r="AB126" s="24">
        <f>+NEA!Y99</f>
        <v>2.5623967395638658E-2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1.8600655219212179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1.8525530773908963</v>
      </c>
      <c r="AN126" s="24">
        <f t="shared" si="56"/>
        <v>1.8365247615334277</v>
      </c>
      <c r="AO126" s="24">
        <f>+NEA!AV99</f>
        <v>1.8180341799727664</v>
      </c>
      <c r="AQ126" s="24">
        <f t="shared" si="57"/>
        <v>-3.4348212786901033E-3</v>
      </c>
      <c r="AR126" s="24">
        <f t="shared" si="58"/>
        <v>-5.6520039033276515E-2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7419.255859375</v>
      </c>
      <c r="AV126" s="52">
        <f t="shared" si="29"/>
        <v>0.12638183593750796</v>
      </c>
      <c r="AW126" s="52">
        <f t="shared" si="24"/>
        <v>-0.37733855915663383</v>
      </c>
    </row>
    <row r="127" spans="4:49" x14ac:dyDescent="0.25">
      <c r="D127" s="37">
        <f>+NEA!A100</f>
        <v>45597</v>
      </c>
      <c r="E127" s="225">
        <f>'Salida Stata'!G97</f>
        <v>7545.92919921875</v>
      </c>
      <c r="F127" s="225">
        <f>'Salida Stata'!M97</f>
        <v>7516.25048828125</v>
      </c>
      <c r="G127" s="225">
        <f>'Salida Stata'!S97</f>
        <v>7622.84423828125</v>
      </c>
      <c r="H127" s="225">
        <f>'Salida Stata'!Y97</f>
        <v>7549.50927734375</v>
      </c>
      <c r="I127" s="225">
        <f>'Salida Stata'!AE97</f>
        <v>7624.22119140625</v>
      </c>
      <c r="J127" s="225">
        <f>'Salida Stata'!AK97</f>
        <v>7529.97021484375</v>
      </c>
      <c r="K127" s="225">
        <f>'Salida Stata'!AQ97</f>
        <v>7652.6123046875</v>
      </c>
      <c r="L127" s="225">
        <f>'Salida Stata'!AW97</f>
        <v>7547.05419921875</v>
      </c>
      <c r="M127" s="225">
        <f>'Salida Stata'!BC97</f>
        <v>7587.68701171875</v>
      </c>
      <c r="N127" s="225">
        <f>'Salida Stata'!BI97</f>
        <v>7585.33837890625</v>
      </c>
      <c r="O127" s="19" cm="1">
        <f t="array" ref="O127">+SUMPRODUCT($E$30:$N$30/100,$E127:$N127)/$D$14*100</f>
        <v>7638.0681766444868</v>
      </c>
      <c r="Q127" s="24">
        <f t="shared" si="35"/>
        <v>1.5344023419963548E-2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1.8113327275496749E-2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2.2385333877033897E-2</v>
      </c>
      <c r="AA127" s="24">
        <f t="shared" si="45"/>
        <v>1.7804926017211953E-2</v>
      </c>
      <c r="AB127" s="24">
        <f>+NEA!Y100</f>
        <v>1.7763802482029467E-2</v>
      </c>
      <c r="AD127" s="24">
        <f t="shared" si="46"/>
        <v>1.5102901741642749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1.5602137050905256</v>
      </c>
      <c r="AO127" s="24">
        <f>+NEA!AV100</f>
        <v>1.5420536013539685</v>
      </c>
      <c r="AQ127" s="24">
        <f t="shared" si="57"/>
        <v>-7.0413104570703489E-3</v>
      </c>
      <c r="AR127" s="24">
        <f t="shared" si="58"/>
        <v>-8.6774205804083238E-2</v>
      </c>
      <c r="AS127" s="35">
        <f t="shared" ref="AS127:AS135" si="59">+D127</f>
        <v>45597</v>
      </c>
      <c r="AT127" s="19">
        <f t="shared" ref="AT127:AT135" si="60">+E127</f>
        <v>7545.92919921875</v>
      </c>
      <c r="AU127" s="19">
        <f t="shared" si="27"/>
        <v>7585.33837890625</v>
      </c>
      <c r="AV127" s="52">
        <f t="shared" si="29"/>
        <v>-0.39409179687500284</v>
      </c>
      <c r="AW127" s="52">
        <f t="shared" si="24"/>
        <v>-0.50381221762634709</v>
      </c>
    </row>
    <row r="128" spans="4:49" x14ac:dyDescent="0.25">
      <c r="D128" s="37">
        <f>+NEA!A101</f>
        <v>45627</v>
      </c>
      <c r="E128" s="225">
        <f>'Salida Stata'!G98</f>
        <v>7761.10693359375</v>
      </c>
      <c r="F128" s="225">
        <f>'Salida Stata'!M98</f>
        <v>7731.181640625</v>
      </c>
      <c r="G128" s="225">
        <f>'Salida Stata'!S98</f>
        <v>7868.21826171875</v>
      </c>
      <c r="H128" s="225">
        <f>'Salida Stata'!Y98</f>
        <v>7767.70166015625</v>
      </c>
      <c r="I128" s="225">
        <f>'Salida Stata'!AE98</f>
        <v>7874.57080078125</v>
      </c>
      <c r="J128" s="225">
        <f>'Salida Stata'!AK98</f>
        <v>7756.9423828125</v>
      </c>
      <c r="K128" s="225">
        <f>'Salida Stata'!AQ98</f>
        <v>7902.90087890625</v>
      </c>
      <c r="L128" s="225">
        <f>'Salida Stata'!AW98</f>
        <v>7783.61279296875</v>
      </c>
      <c r="M128" s="225">
        <f>'Salida Stata'!BC98</f>
        <v>7831.0185546875</v>
      </c>
      <c r="N128" s="225">
        <f>'Salida Stata'!BI98</f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2.8515737253044682E-2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3.055948512326645E-2</v>
      </c>
      <c r="AB128" s="24">
        <f>+NEA!Y101</f>
        <v>2.9301617430987692E-2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1.0385202837552119</v>
      </c>
      <c r="AQ128" s="24">
        <f t="shared" si="57"/>
        <v>-5.2207711594052242E-3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5">
      <c r="D129" s="37">
        <f>+NEA!A102</f>
        <v>45658</v>
      </c>
      <c r="E129" s="225">
        <f>'Salida Stata'!G99</f>
        <v>7948.90185546875</v>
      </c>
      <c r="F129" s="225">
        <f>'Salida Stata'!M99</f>
        <v>7921.865234375</v>
      </c>
      <c r="G129" s="225">
        <f>'Salida Stata'!S99</f>
        <v>8075.29638671875</v>
      </c>
      <c r="H129" s="225">
        <f>'Salida Stata'!Y99</f>
        <v>7966.57373046875</v>
      </c>
      <c r="I129" s="225">
        <f>'Salida Stata'!AE99</f>
        <v>8086.19482421875</v>
      </c>
      <c r="J129" s="225">
        <f>'Salida Stata'!AK99</f>
        <v>7954.9482421875</v>
      </c>
      <c r="K129" s="225">
        <f>'Salida Stata'!AQ99</f>
        <v>8115.02783203125</v>
      </c>
      <c r="L129" s="225">
        <f>'Salida Stata'!AW99</f>
        <v>7991.55419921875</v>
      </c>
      <c r="M129" s="225">
        <f>'Salida Stata'!BC99</f>
        <v>8052.46435546875</v>
      </c>
      <c r="N129" s="225">
        <f>'Salida Stata'!BI99</f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2.4796521174364372E-2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0.74811738302864073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5">
      <c r="D130" s="37">
        <f>+NEA!A103</f>
        <v>45689</v>
      </c>
      <c r="E130" s="225">
        <f>'Salida Stata'!G100</f>
        <v>8108.126953125</v>
      </c>
      <c r="F130" s="225">
        <f>'Salida Stata'!M100</f>
        <v>8079.55615234375</v>
      </c>
      <c r="G130" s="225">
        <f>'Salida Stata'!S100</f>
        <v>8230.455078125</v>
      </c>
      <c r="H130" s="225">
        <f>'Salida Stata'!Y100</f>
        <v>8117.67724609375</v>
      </c>
      <c r="I130" s="225">
        <f>'Salida Stata'!AE100</f>
        <v>8241.5751953125</v>
      </c>
      <c r="J130" s="225">
        <f>'Salida Stata'!AK100</f>
        <v>8101.6181640625</v>
      </c>
      <c r="K130" s="225">
        <f>'Salida Stata'!AQ100</f>
        <v>8267.4765625</v>
      </c>
      <c r="L130" s="225">
        <f>'Salida Stata'!AW100</f>
        <v>8137.85400390625</v>
      </c>
      <c r="M130" s="225">
        <f>'Salida Stata'!BC100</f>
        <v>8202.8681640625</v>
      </c>
      <c r="N130" s="225">
        <f>'Salida Stata'!BI100</f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1.9112393132259653E-2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0.60648739192676793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5">
      <c r="D131" s="37">
        <f>+NEA!A104</f>
        <v>45717</v>
      </c>
      <c r="E131" s="225">
        <f>'Salida Stata'!G101</f>
        <v>8386.7392578125</v>
      </c>
      <c r="F131" s="225">
        <f>'Salida Stata'!M101</f>
        <v>8354.787109375</v>
      </c>
      <c r="G131" s="225">
        <f>'Salida Stata'!S101</f>
        <v>8485.9453125</v>
      </c>
      <c r="H131" s="225">
        <f>'Salida Stata'!Y101</f>
        <v>8373.84765625</v>
      </c>
      <c r="I131" s="225">
        <f>'Salida Stata'!AE101</f>
        <v>8491.302734375</v>
      </c>
      <c r="J131" s="225">
        <f>'Salida Stata'!AK101</f>
        <v>8346.5224609375</v>
      </c>
      <c r="K131" s="225">
        <f>'Salida Stata'!AQ101</f>
        <v>8501.3974609375</v>
      </c>
      <c r="L131" s="225">
        <f>'Salida Stata'!AW101</f>
        <v>8368.3486328125</v>
      </c>
      <c r="M131" s="225">
        <f>'Salida Stata'!BC101</f>
        <v>8437.8564453125</v>
      </c>
      <c r="N131" s="225">
        <f>'Salida Stata'!BI101</f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3.1283883387685396E-2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0.50141896514168494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5">
      <c r="D132" s="37">
        <f>+NEA!A105</f>
        <v>45748</v>
      </c>
      <c r="E132" s="225">
        <f>'Salida Stata'!G102</f>
        <v>8617.4619140625</v>
      </c>
      <c r="F132" s="225">
        <f>'Salida Stata'!M102</f>
        <v>8585.8974609375</v>
      </c>
      <c r="G132" s="225">
        <f>'Salida Stata'!S102</f>
        <v>8711.234375</v>
      </c>
      <c r="H132" s="225">
        <f>'Salida Stata'!Y102</f>
        <v>8599.748046875</v>
      </c>
      <c r="I132" s="225">
        <f>'Salida Stata'!AE102</f>
        <v>8715.03125</v>
      </c>
      <c r="J132" s="225">
        <f>'Salida Stata'!AK102</f>
        <v>8573.7080078125</v>
      </c>
      <c r="K132" s="225">
        <f>'Salida Stata'!AQ102</f>
        <v>8721.4658203125</v>
      </c>
      <c r="L132" s="225">
        <f>'Salida Stata'!AW102</f>
        <v>8587.85546875</v>
      </c>
      <c r="M132" s="225">
        <f>'Salida Stata'!BC102</f>
        <v>8658.6591796875</v>
      </c>
      <c r="N132" s="225">
        <f>'Salida Stata'!BI102</f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2.6623690309882653E-2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0.45021763899260825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5">
      <c r="D133" s="37">
        <f>+NEA!A106</f>
        <v>45778</v>
      </c>
      <c r="E133" s="225">
        <f>'Salida Stata'!G103</f>
        <v>8721.158203125</v>
      </c>
      <c r="F133" s="225">
        <f>'Salida Stata'!M103</f>
        <v>8693.896484375</v>
      </c>
      <c r="G133" s="225">
        <f>'Salida Stata'!S103</f>
        <v>8813.7470703125</v>
      </c>
      <c r="H133" s="225">
        <f>'Salida Stata'!Y103</f>
        <v>8712.08203125</v>
      </c>
      <c r="I133" s="225">
        <f>'Salida Stata'!AE103</f>
        <v>8817.859375</v>
      </c>
      <c r="J133" s="225">
        <f>'Salida Stata'!AK103</f>
        <v>8686.2685546875</v>
      </c>
      <c r="K133" s="225">
        <f>'Salida Stata'!AQ103</f>
        <v>8829.7412109375</v>
      </c>
      <c r="L133" s="225">
        <f>'Salida Stata'!AW103</f>
        <v>8701.068359375</v>
      </c>
      <c r="M133" s="225">
        <f>'Salida Stata'!BC103</f>
        <v>8772.3291015625</v>
      </c>
      <c r="N133" s="225">
        <f>'Salida Stata'!BI103</f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1.2705034032927554E-2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0.42535200331111156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0.42156124849312038</v>
      </c>
      <c r="AO133" s="24">
        <f>+NEA!AV106</f>
        <v>0.41582180765593058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5">
      <c r="D134" s="37">
        <f>+NEA!A107</f>
        <v>45809</v>
      </c>
      <c r="E134" s="225">
        <f>'Salida Stata'!G104</f>
        <v>8802.626953125</v>
      </c>
      <c r="F134" s="225">
        <f>'Salida Stata'!M104</f>
        <v>8781.5849609375</v>
      </c>
      <c r="G134" s="225">
        <f>'Salida Stata'!S104</f>
        <v>8904.24609375</v>
      </c>
      <c r="H134" s="225">
        <f>'Salida Stata'!Y104</f>
        <v>8809.951171875</v>
      </c>
      <c r="I134" s="225">
        <f>'Salida Stata'!AE104</f>
        <v>8912.4970703125</v>
      </c>
      <c r="J134" s="225">
        <f>'Salida Stata'!AK104</f>
        <v>8781.7529296875</v>
      </c>
      <c r="K134" s="225">
        <f>'Salida Stata'!AQ104</f>
        <v>8931.07421875</v>
      </c>
      <c r="L134" s="225">
        <f>'Salida Stata'!AW104</f>
        <v>8806.173828125</v>
      </c>
      <c r="M134" s="225">
        <f>'Salida Stata'!BC104</f>
        <v>8885.2548828125</v>
      </c>
      <c r="N134" s="225">
        <f>'Salida Stata'!BI104</f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1.0597560153735142E-2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0.37444754725022666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0.39477972109927362</v>
      </c>
      <c r="AM134" s="24">
        <f t="shared" si="55"/>
        <v>0.37723179071410451</v>
      </c>
      <c r="AN134" s="24">
        <f t="shared" si="56"/>
        <v>0.37556816066723209</v>
      </c>
      <c r="AO134" s="24">
        <f>+NEA!AV107</f>
        <v>0.37076186308867309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5">
      <c r="D135" s="37">
        <f>+NEA!A108</f>
        <v>45839</v>
      </c>
      <c r="E135" s="225">
        <f>'Salida Stata'!G105</f>
        <v>8945.927734375</v>
      </c>
      <c r="F135" s="225">
        <f>'Salida Stata'!M105</f>
        <v>8930.048828125</v>
      </c>
      <c r="G135" s="225">
        <f>'Salida Stata'!S105</f>
        <v>9063.9130859375</v>
      </c>
      <c r="H135" s="225">
        <f>'Salida Stata'!Y105</f>
        <v>8963.2275390625</v>
      </c>
      <c r="I135" s="225">
        <f>'Salida Stata'!AE105</f>
        <v>9078.646484375</v>
      </c>
      <c r="J135" s="225">
        <f>'Salida Stata'!AK105</f>
        <v>8933.97265625</v>
      </c>
      <c r="K135" s="225">
        <f>'Salida Stata'!AQ105</f>
        <v>9095.8955078125</v>
      </c>
      <c r="L135" s="225">
        <f>'Salida Stata'!AW105</f>
        <v>8967.798828125</v>
      </c>
      <c r="M135" s="225">
        <f>'Salida Stata'!BC105</f>
        <v>9058.55859375</v>
      </c>
      <c r="N135" s="225">
        <f>'Salida Stata'!BI105</f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1.7051666315376801E-2</v>
      </c>
      <c r="AD135" s="24">
        <f t="shared" si="46"/>
        <v>0.33050412471485457</v>
      </c>
      <c r="AE135" s="24">
        <f t="shared" si="47"/>
        <v>0.33589232652655743</v>
      </c>
      <c r="AF135" s="24">
        <f t="shared" si="48"/>
        <v>0.33578500898563957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0.33757524181298093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0.35109622963889286</v>
      </c>
      <c r="AM135" s="24">
        <f t="shared" si="55"/>
        <v>0.34228191733431212</v>
      </c>
      <c r="AN135" s="24">
        <f t="shared" si="56"/>
        <v>0.33743096671985562</v>
      </c>
      <c r="AO135" s="24">
        <f>+NEA!AV108</f>
        <v>0.33273954343639089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5">
      <c r="D136" s="37">
        <f>+NEA!A109</f>
        <v>45870</v>
      </c>
      <c r="E136" s="225">
        <f>'Salida Stata'!G106</f>
        <v>9093.3583984375</v>
      </c>
      <c r="F136" s="225">
        <f>'Salida Stata'!M106</f>
        <v>9080.291015625</v>
      </c>
      <c r="G136" s="225">
        <f>'Salida Stata'!S106</f>
        <v>9226.8798828125</v>
      </c>
      <c r="H136" s="225">
        <f>'Salida Stata'!Y106</f>
        <v>9120.1162109375</v>
      </c>
      <c r="I136" s="225">
        <f>'Salida Stata'!AE106</f>
        <v>9245.806640625</v>
      </c>
      <c r="J136" s="225">
        <f>'Salida Stata'!AK106</f>
        <v>9088.3017578125</v>
      </c>
      <c r="K136" s="225">
        <f>'Salida Stata'!AQ106</f>
        <v>9264.5771484375</v>
      </c>
      <c r="L136" s="225">
        <f>'Salida Stata'!AW106</f>
        <v>9130.486328125</v>
      </c>
      <c r="M136" s="225">
        <f>'Salida Stata'!BC106</f>
        <v>9232.6953125</v>
      </c>
      <c r="N136" s="225">
        <f>'Salida Stata'!BI106</f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1.6846544217424375E-2</v>
      </c>
      <c r="AD136" s="24">
        <f t="shared" ref="AD136" si="73">+E136/E124-1</f>
        <v>0.29400174069628693</v>
      </c>
      <c r="AE136" s="24">
        <f t="shared" ref="AE136" si="74">+F136/F124-1</f>
        <v>0.30005414434974531</v>
      </c>
      <c r="AF136" s="24">
        <f t="shared" ref="AF136" si="75">+G136/G124-1</f>
        <v>0.30212713646141354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0.30336695278119619</v>
      </c>
      <c r="AO136" s="24">
        <f>+NEA!AV109</f>
        <v>0.29850236088269622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5">
      <c r="D137" s="37">
        <f>+NEA!A110</f>
        <v>45901</v>
      </c>
      <c r="E137" s="225">
        <f>'Salida Stata'!G107</f>
        <v>9260.0986328125</v>
      </c>
      <c r="F137" s="225">
        <f>'Salida Stata'!M107</f>
        <v>9243.984375</v>
      </c>
      <c r="G137" s="225">
        <f>'Salida Stata'!S107</f>
        <v>9396.9677734375</v>
      </c>
      <c r="H137" s="225">
        <f>'Salida Stata'!Y107</f>
        <v>9281.099609375</v>
      </c>
      <c r="I137" s="225">
        <f>'Salida Stata'!AE107</f>
        <v>9413.0537109375</v>
      </c>
      <c r="J137" s="225">
        <f>'Salida Stata'!AK107</f>
        <v>9253.4189453125</v>
      </c>
      <c r="K137" s="225">
        <f>'Salida Stata'!AQ107</f>
        <v>9432.47265625</v>
      </c>
      <c r="L137" s="225">
        <f>'Salida Stata'!AW107</f>
        <v>9294.478515625</v>
      </c>
      <c r="M137" s="225">
        <f>'Salida Stata'!BC107</f>
        <v>9397.1962890625</v>
      </c>
      <c r="N137" s="225">
        <f>'Salida Stata'!BI107</f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1.7947295355935866E-2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0.28454653583110323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0.28487467007962874</v>
      </c>
      <c r="AO137" s="24">
        <f>+NEA!AV110</f>
        <v>0.28000596894739282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5">
      <c r="D138" s="37">
        <f>+NEA!A111</f>
        <v>45931</v>
      </c>
      <c r="E138" s="225">
        <f>'Salida Stata'!G108</f>
        <v>9462.74609375</v>
      </c>
      <c r="F138" s="225">
        <f>'Salida Stata'!M108</f>
        <v>9446.2646484375</v>
      </c>
      <c r="G138" s="225">
        <f>'Salida Stata'!S108</f>
        <v>9609.650390625</v>
      </c>
      <c r="H138" s="225">
        <f>'Salida Stata'!Y108</f>
        <v>9483.1064453125</v>
      </c>
      <c r="I138" s="225">
        <f>'Salida Stata'!AE108</f>
        <v>9627.2490234375</v>
      </c>
      <c r="J138" s="225">
        <f>'Salida Stata'!AK108</f>
        <v>9459.7724609375</v>
      </c>
      <c r="K138" s="225">
        <f>'Salida Stata'!AQ108</f>
        <v>9647.34765625</v>
      </c>
      <c r="L138" s="225">
        <f>'Salida Stata'!AW108</f>
        <v>9502.14453125</v>
      </c>
      <c r="M138" s="225">
        <f>'Salida Stata'!BC108</f>
        <v>9607.6484375</v>
      </c>
      <c r="N138" s="225">
        <f>'Salida Stata'!BI108</f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2.1844374914688158E-2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0.28559105116333416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0.28557946370021625</v>
      </c>
      <c r="AN138" s="24">
        <f t="shared" ref="AN138" si="137">+O138/O126-1</f>
        <v>0.2806585271061024</v>
      </c>
      <c r="AO138" s="24">
        <f>+NEA!AV111</f>
        <v>0.27528893708230284</v>
      </c>
      <c r="AQ138" s="24">
        <f t="shared" ref="AQ138" si="138">+Q138-Z138</f>
        <v>-1.0474404834297513E-3</v>
      </c>
      <c r="AR138" s="24">
        <f t="shared" ref="AR138" si="139">+AD138-AM138</f>
        <v>-1.2317756921360612E-2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5">
      <c r="D139" s="37">
        <f>+NEA!A112</f>
        <v>45962</v>
      </c>
      <c r="E139" s="225">
        <f>'Salida Stata'!G109</f>
        <v>9698.0517578125</v>
      </c>
      <c r="F139" s="225">
        <f>'Salida Stata'!M109</f>
        <v>9676.8330078125</v>
      </c>
      <c r="G139" s="225">
        <f>'Salida Stata'!S109</f>
        <v>9851.2529296875</v>
      </c>
      <c r="H139" s="225">
        <f>'Salida Stata'!Y109</f>
        <v>9710.7978515625</v>
      </c>
      <c r="I139" s="225">
        <f>'Salida Stata'!AE109</f>
        <v>9868.3564453125</v>
      </c>
      <c r="J139" s="225">
        <f>'Salida Stata'!AK109</f>
        <v>9686.615234375</v>
      </c>
      <c r="K139" s="225">
        <f>'Salida Stata'!AQ109</f>
        <v>9884.04296875</v>
      </c>
      <c r="L139" s="225">
        <f>'Salida Stata'!AW109</f>
        <v>9725.0205078125</v>
      </c>
      <c r="M139" s="225">
        <f>'Salida Stata'!BC109</f>
        <v>9835.1025390625</v>
      </c>
      <c r="N139" s="225">
        <f>'Salida Stata'!BI109</f>
        <v>9764.0087890625</v>
      </c>
      <c r="O139" s="19" cm="1">
        <f t="array" ref="O139">+SUMPRODUCT($E$30:$N$30/100,$E139:$N139)/$D$14*100</f>
        <v>9845.3672401504846</v>
      </c>
      <c r="Q139" s="24">
        <f t="shared" ref="Q139" si="143">+E139/E138-1</f>
        <v>2.4866530469195958E-2</v>
      </c>
      <c r="R139" s="24">
        <f t="shared" ref="R139" si="144">+F139/F138-1</f>
        <v>2.4408416231821217E-2</v>
      </c>
      <c r="S139" s="24">
        <f t="shared" ref="S139" si="145">+G139/G138-1</f>
        <v>2.5141657525668437E-2</v>
      </c>
      <c r="T139" s="24">
        <f t="shared" ref="T139" si="146">+H139/H138-1</f>
        <v>2.4010213062888086E-2</v>
      </c>
      <c r="U139" s="24">
        <f t="shared" ref="U139" si="147">+I139/I138-1</f>
        <v>2.5044269789638252E-2</v>
      </c>
      <c r="V139" s="24">
        <f t="shared" ref="V139" si="148">+J139/J138-1</f>
        <v>2.3979728304693193E-2</v>
      </c>
      <c r="W139" s="24">
        <f t="shared" ref="W139" si="149">+K139/K138-1</f>
        <v>2.4534755140357856E-2</v>
      </c>
      <c r="X139" s="24">
        <f t="shared" ref="X139" si="150">+L139/L138-1</f>
        <v>2.3455334301590636E-2</v>
      </c>
      <c r="Y139" s="24">
        <f t="shared" ref="Y139" si="151">+M139/M138-1</f>
        <v>2.3674273995571538E-2</v>
      </c>
      <c r="Z139" s="24">
        <f t="shared" ref="Z139" si="152">+N139/N138-1</f>
        <v>2.3691004648735969E-2</v>
      </c>
      <c r="AA139" s="24">
        <f t="shared" ref="AA139" si="153">+O139/O138-1</f>
        <v>2.4423641989008038E-2</v>
      </c>
      <c r="AB139" s="24">
        <f>+NEA!Y112</f>
        <v>2.3768836137389338E-2</v>
      </c>
      <c r="AD139" s="24">
        <f t="shared" ref="AD139" si="154">+E139/E127-1</f>
        <v>0.28520312101743084</v>
      </c>
      <c r="AE139" s="24">
        <f t="shared" ref="AE139" si="155">+F139/F127-1</f>
        <v>0.28745483175419206</v>
      </c>
      <c r="AF139" s="24">
        <f t="shared" ref="AF139" si="156">+G139/G127-1</f>
        <v>0.29233296939420317</v>
      </c>
      <c r="AG139" s="24">
        <f t="shared" ref="AG139" si="157">+H139/H127-1</f>
        <v>0.28628199460656689</v>
      </c>
      <c r="AH139" s="24">
        <f t="shared" ref="AH139" si="158">+I139/I127-1</f>
        <v>0.29434288402279818</v>
      </c>
      <c r="AI139" s="24">
        <f t="shared" ref="AI139" si="159">+J139/J127-1</f>
        <v>0.28640817400311613</v>
      </c>
      <c r="AJ139" s="24">
        <f t="shared" ref="AJ139" si="160">+K139/K127-1</f>
        <v>0.29159071114783486</v>
      </c>
      <c r="AK139" s="24">
        <f t="shared" ref="AK139" si="161">+L139/L127-1</f>
        <v>0.28858495660720274</v>
      </c>
      <c r="AL139" s="24">
        <f t="shared" ref="AL139" si="162">+M139/M127-1</f>
        <v>0.29619243965555575</v>
      </c>
      <c r="AM139" s="24">
        <f t="shared" ref="AM139" si="163">+N139/N127-1</f>
        <v>0.28722125518023334</v>
      </c>
      <c r="AN139" s="24">
        <f t="shared" ref="AN139" si="164">+O139/O127-1</f>
        <v>0.28898656210681994</v>
      </c>
      <c r="AO139" s="24">
        <f>+NEA!AV112</f>
        <v>0.28281342652554242</v>
      </c>
      <c r="AQ139" s="24">
        <f t="shared" ref="AQ139" si="165">+Q139-Z139</f>
        <v>1.1755258204599883E-3</v>
      </c>
      <c r="AR139" s="24">
        <f t="shared" ref="AR139" si="166">+AD139-AM139</f>
        <v>-2.0181341628024985E-3</v>
      </c>
      <c r="AS139" s="35">
        <f t="shared" ref="AS139" si="167">+D139</f>
        <v>45962</v>
      </c>
      <c r="AT139" s="19">
        <f t="shared" ref="AT139" si="168">+E139</f>
        <v>9698.0517578125</v>
      </c>
      <c r="AU139" s="19">
        <f t="shared" ref="AU139" si="169">+N139</f>
        <v>9764.0087890625</v>
      </c>
      <c r="AV139" s="52">
        <f t="shared" si="29"/>
        <v>-0.65957031249999432</v>
      </c>
      <c r="AW139" s="52">
        <f t="shared" si="24"/>
        <v>-0.68286492269426091</v>
      </c>
    </row>
    <row r="140" spans="4:49" x14ac:dyDescent="0.25">
      <c r="D140" s="37">
        <f>+NEA!A113</f>
        <v>45992</v>
      </c>
      <c r="E140" s="225">
        <f>'Salida Stata'!G110</f>
        <v>10050.892578125</v>
      </c>
      <c r="F140" s="225">
        <f>'Salida Stata'!M110</f>
        <v>10019.11328125</v>
      </c>
      <c r="G140" s="225">
        <f>'Salida Stata'!S110</f>
        <v>10199.10546875</v>
      </c>
      <c r="H140" s="225">
        <f>'Salida Stata'!Y110</f>
        <v>10042.9482421875</v>
      </c>
      <c r="I140" s="225">
        <f>'Salida Stata'!AE110</f>
        <v>10211.970703125</v>
      </c>
      <c r="J140" s="225">
        <f>'Salida Stata'!AK110</f>
        <v>10018.453125</v>
      </c>
      <c r="K140" s="225">
        <f>'Salida Stata'!AQ110</f>
        <v>10218.548828125</v>
      </c>
      <c r="L140" s="225">
        <f>'Salida Stata'!AW110</f>
        <v>10042.30078125</v>
      </c>
      <c r="M140" s="225">
        <f>'Salida Stata'!BC110</f>
        <v>10157.3330078125</v>
      </c>
      <c r="N140" s="225">
        <f>'Salida Stata'!BI110</f>
        <v>10078.0869140625</v>
      </c>
      <c r="O140" s="19" cm="1">
        <f t="array" ref="O140">+SUMPRODUCT($E$30:$N$30/100,$E140:$N140)/$D$14*100</f>
        <v>10186.391577585033</v>
      </c>
      <c r="Q140" s="24">
        <f t="shared" ref="Q140" si="170">+E140/E139-1</f>
        <v>3.6382649744910012E-2</v>
      </c>
      <c r="R140" s="24">
        <f t="shared" ref="R140" si="171">+F140/F139-1</f>
        <v>3.5371104695220312E-2</v>
      </c>
      <c r="S140" s="24">
        <f t="shared" ref="S140" si="172">+G140/G139-1</f>
        <v>3.5310487056343876E-2</v>
      </c>
      <c r="T140" s="24">
        <f t="shared" ref="T140" si="173">+H140/H139-1</f>
        <v>3.4204232824345704E-2</v>
      </c>
      <c r="U140" s="24">
        <f t="shared" ref="U140" si="174">+I140/I139-1</f>
        <v>3.4819806085917948E-2</v>
      </c>
      <c r="V140" s="24">
        <f t="shared" ref="V140" si="175">+J140/J139-1</f>
        <v>3.4257362617997167E-2</v>
      </c>
      <c r="W140" s="24">
        <f t="shared" ref="W140" si="176">+K140/K139-1</f>
        <v>3.3843019544997466E-2</v>
      </c>
      <c r="X140" s="24">
        <f t="shared" ref="X140" si="177">+L140/L139-1</f>
        <v>3.2625152119999834E-2</v>
      </c>
      <c r="Y140" s="24">
        <f t="shared" ref="Y140" si="178">+M140/M139-1</f>
        <v>3.2763305463281434E-2</v>
      </c>
      <c r="Z140" s="24">
        <f t="shared" ref="Z140" si="179">+N140/N139-1</f>
        <v>3.2166923625860155E-2</v>
      </c>
      <c r="AA140" s="24">
        <f t="shared" ref="AA140" si="180">+O140/O139-1</f>
        <v>3.4638051493276256E-2</v>
      </c>
      <c r="AB140" s="24">
        <f>+NEA!Y113</f>
        <v>3.3753408828728571E-2</v>
      </c>
      <c r="AD140" s="24">
        <f t="shared" ref="AD140" si="181">+E140/E128-1</f>
        <v>0.29503338429985715</v>
      </c>
      <c r="AE140" s="24">
        <f t="shared" ref="AE140" si="182">+F140/F128-1</f>
        <v>0.2959355693575505</v>
      </c>
      <c r="AF140" s="24">
        <f t="shared" ref="AF140" si="183">+G140/G128-1</f>
        <v>0.29624079168872552</v>
      </c>
      <c r="AG140" s="24">
        <f t="shared" ref="AG140" si="184">+H140/H128-1</f>
        <v>0.29291117007002598</v>
      </c>
      <c r="AH140" s="24">
        <f t="shared" ref="AH140" si="185">+I140/I128-1</f>
        <v>0.29682886362668204</v>
      </c>
      <c r="AI140" s="24">
        <f t="shared" ref="AI140" si="186">+J140/J128-1</f>
        <v>0.29154667271971224</v>
      </c>
      <c r="AJ140" s="24">
        <f t="shared" ref="AJ140" si="187">+K140/K128-1</f>
        <v>0.29301239945947954</v>
      </c>
      <c r="AK140" s="24">
        <f t="shared" ref="AK140" si="188">+L140/L128-1</f>
        <v>0.29018503982130417</v>
      </c>
      <c r="AL140" s="24">
        <f t="shared" ref="AL140" si="189">+M140/M128-1</f>
        <v>0.29706409669180411</v>
      </c>
      <c r="AM140" s="24">
        <f t="shared" ref="AM140" si="190">+N140/N128-1</f>
        <v>0.28526678914109849</v>
      </c>
      <c r="AN140" s="24">
        <f t="shared" ref="AN140" si="191">+O140/O128-1</f>
        <v>0.29408788553307019</v>
      </c>
      <c r="AO140" s="24">
        <f>+NEA!AV113</f>
        <v>0.28836167174385507</v>
      </c>
      <c r="AQ140" s="24">
        <f t="shared" ref="AQ140" si="192">+Q140-Z140</f>
        <v>4.2157261190498563E-3</v>
      </c>
      <c r="AR140" s="24">
        <f t="shared" ref="AR140" si="193">+AD140-AM140</f>
        <v>9.7665951587586619E-3</v>
      </c>
      <c r="AS140" s="35">
        <f t="shared" ref="AS140" si="194">+D140</f>
        <v>45992</v>
      </c>
      <c r="AT140" s="19">
        <f t="shared" ref="AT140" si="195">+E140</f>
        <v>10050.892578125</v>
      </c>
      <c r="AU140" s="19">
        <f t="shared" ref="AU140" si="196">+N140</f>
        <v>10078.0869140625</v>
      </c>
      <c r="AV140" s="52">
        <f t="shared" si="29"/>
        <v>-0.27194335937500114</v>
      </c>
      <c r="AW140" s="52">
        <f t="shared" si="24"/>
        <v>-0.61261920074172949</v>
      </c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2" workbookViewId="0">
      <pane xSplit="4" ySplit="31" topLeftCell="E126" activePane="bottomRight" state="frozen"/>
      <selection pane="topRight" activeCell="E1" sqref="E1"/>
      <selection pane="bottomLeft" activeCell="A32" sqref="A32"/>
      <selection pane="bottomRight" activeCell="A140" sqref="A140:XFD140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97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5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5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5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5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5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5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5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5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5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5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5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5">
      <c r="B16" s="236" t="s">
        <v>68</v>
      </c>
      <c r="C16" s="236"/>
      <c r="D16" s="236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5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5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5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5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5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5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5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5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5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+CUY!A5</f>
        <v>42705</v>
      </c>
      <c r="E32" s="225">
        <f>'Salida Stata'!H2</f>
        <v>100</v>
      </c>
      <c r="F32" s="225">
        <f>'Salida Stata'!N2</f>
        <v>100</v>
      </c>
      <c r="G32" s="225">
        <f>'Salida Stata'!T2</f>
        <v>100</v>
      </c>
      <c r="H32" s="225">
        <f>'Salida Stata'!Z2</f>
        <v>100</v>
      </c>
      <c r="I32" s="225">
        <f>'Salida Stata'!AF2</f>
        <v>100</v>
      </c>
      <c r="J32" s="225">
        <f>'Salida Stata'!AL2</f>
        <v>100</v>
      </c>
      <c r="K32" s="225">
        <f>'Salida Stata'!AR2</f>
        <v>100</v>
      </c>
      <c r="L32" s="225">
        <f>'Salida Stata'!AX2</f>
        <v>100</v>
      </c>
      <c r="M32" s="225">
        <f>'Salida Stata'!BD2</f>
        <v>100</v>
      </c>
      <c r="N32" s="225">
        <f>'Salida Stata'!BJ2</f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5">
      <c r="D33" s="37">
        <f>+CUY!A6</f>
        <v>42736</v>
      </c>
      <c r="E33" s="225">
        <f>'Salida Stata'!H3</f>
        <v>101.60206604003906</v>
      </c>
      <c r="F33" s="225">
        <f>'Salida Stata'!N3</f>
        <v>101.62483978271484</v>
      </c>
      <c r="G33" s="225">
        <f>'Salida Stata'!T3</f>
        <v>101.68643188476563</v>
      </c>
      <c r="H33" s="225">
        <f>'Salida Stata'!Z3</f>
        <v>101.74562072753906</v>
      </c>
      <c r="I33" s="225">
        <f>'Salida Stata'!AF3</f>
        <v>101.69240570068359</v>
      </c>
      <c r="J33" s="225">
        <f>'Salida Stata'!AL3</f>
        <v>101.75642395019531</v>
      </c>
      <c r="K33" s="225">
        <f>'Salida Stata'!AR3</f>
        <v>101.78123474121094</v>
      </c>
      <c r="L33" s="225">
        <f>'Salida Stata'!AX3</f>
        <v>101.79591369628906</v>
      </c>
      <c r="M33" s="225">
        <f>'Salida Stata'!BD3</f>
        <v>101.82838439941406</v>
      </c>
      <c r="N33" s="225">
        <f>'Salida Stata'!BJ3</f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1.7074000000000034E-2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5">
      <c r="D34" s="37">
        <f>+CUY!A7</f>
        <v>42767</v>
      </c>
      <c r="E34" s="225">
        <f>'Salida Stata'!H4</f>
        <v>103.07835388183594</v>
      </c>
      <c r="F34" s="225">
        <f>'Salida Stata'!N4</f>
        <v>103.11430358886719</v>
      </c>
      <c r="G34" s="225">
        <f>'Salida Stata'!T4</f>
        <v>103.28166961669922</v>
      </c>
      <c r="H34" s="225">
        <f>'Salida Stata'!Z4</f>
        <v>103.36339569091797</v>
      </c>
      <c r="I34" s="225">
        <f>'Salida Stata'!AF4</f>
        <v>103.26448059082031</v>
      </c>
      <c r="J34" s="225">
        <f>'Salida Stata'!AL4</f>
        <v>103.35926818847656</v>
      </c>
      <c r="K34" s="225">
        <f>'Salida Stata'!AR4</f>
        <v>103.42000579833984</v>
      </c>
      <c r="L34" s="225">
        <f>'Salida Stata'!AX4</f>
        <v>103.46234130859375</v>
      </c>
      <c r="M34" s="225">
        <f>'Salida Stata'!BD4</f>
        <v>103.52762603759766</v>
      </c>
      <c r="N34" s="225">
        <f>'Salida Stata'!BJ4</f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1.5316486312696886E-2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5">
      <c r="D35" s="37">
        <f>+CUY!A8</f>
        <v>42795</v>
      </c>
      <c r="E35" s="225">
        <f>'Salida Stata'!H5</f>
        <v>105.65979766845703</v>
      </c>
      <c r="F35" s="225">
        <f>'Salida Stata'!N5</f>
        <v>105.76007843017578</v>
      </c>
      <c r="G35" s="225">
        <f>'Salida Stata'!T5</f>
        <v>105.93234252929688</v>
      </c>
      <c r="H35" s="225">
        <f>'Salida Stata'!Z5</f>
        <v>106.02092742919922</v>
      </c>
      <c r="I35" s="225">
        <f>'Salida Stata'!AF5</f>
        <v>105.98654174804688</v>
      </c>
      <c r="J35" s="225">
        <f>'Salida Stata'!AL5</f>
        <v>106.016357421875</v>
      </c>
      <c r="K35" s="225">
        <f>'Salida Stata'!AR5</f>
        <v>106.08164215087891</v>
      </c>
      <c r="L35" s="225">
        <f>'Salida Stata'!AX5</f>
        <v>106.07450103759766</v>
      </c>
      <c r="M35" s="225">
        <f>'Salida Stata'!BD5</f>
        <v>106.14899444580078</v>
      </c>
      <c r="N35" s="225">
        <f>'Salida Stata'!BJ5</f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2.5745362426064178E-2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5">
      <c r="D36" s="37">
        <f>+CUY!A9</f>
        <v>42826</v>
      </c>
      <c r="E36" s="225">
        <f>'Salida Stata'!H6</f>
        <v>109.13150024414063</v>
      </c>
      <c r="F36" s="225">
        <f>'Salida Stata'!N6</f>
        <v>109.36410522460938</v>
      </c>
      <c r="G36" s="225">
        <f>'Salida Stata'!T6</f>
        <v>109.49854278564453</v>
      </c>
      <c r="H36" s="225">
        <f>'Salida Stata'!Z6</f>
        <v>109.58688354492188</v>
      </c>
      <c r="I36" s="225">
        <f>'Salida Stata'!AF6</f>
        <v>109.57608032226563</v>
      </c>
      <c r="J36" s="225">
        <f>'Salida Stata'!AL6</f>
        <v>109.51718139648438</v>
      </c>
      <c r="K36" s="225">
        <f>'Salida Stata'!AR6</f>
        <v>109.49789428710938</v>
      </c>
      <c r="L36" s="225">
        <f>'Salida Stata'!AX6</f>
        <v>109.44815063476563</v>
      </c>
      <c r="M36" s="225">
        <f>'Salida Stata'!BD6</f>
        <v>109.55227661132813</v>
      </c>
      <c r="N36" s="225">
        <f>'Salida Stata'!BJ6</f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3.3295633275996384E-2</v>
      </c>
      <c r="AQ36" s="24">
        <f t="shared" si="11"/>
        <v>1.7391956900818517E-3</v>
      </c>
      <c r="AT36" s="19">
        <f t="shared" si="8"/>
        <v>109.13150024414063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5">
      <c r="D37" s="37">
        <f>+CUY!A10</f>
        <v>42856</v>
      </c>
      <c r="E37" s="225">
        <f>'Salida Stata'!H7</f>
        <v>111.03797149658203</v>
      </c>
      <c r="F37" s="225">
        <f>'Salida Stata'!N7</f>
        <v>111.26253509521484</v>
      </c>
      <c r="G37" s="225">
        <f>'Salida Stata'!T7</f>
        <v>111.34070587158203</v>
      </c>
      <c r="H37" s="225">
        <f>'Salida Stata'!Z7</f>
        <v>111.42481231689453</v>
      </c>
      <c r="I37" s="225">
        <f>'Salida Stata'!AF7</f>
        <v>111.45428466796875</v>
      </c>
      <c r="J37" s="225">
        <f>'Salida Stata'!AL7</f>
        <v>111.35435485839844</v>
      </c>
      <c r="K37" s="225">
        <f>'Salida Stata'!AR7</f>
        <v>111.31989288330078</v>
      </c>
      <c r="L37" s="225">
        <f>'Salida Stata'!AX7</f>
        <v>111.22903442382813</v>
      </c>
      <c r="M37" s="225">
        <f>'Salida Stata'!BD7</f>
        <v>111.39208984375</v>
      </c>
      <c r="N37" s="225">
        <f>'Salida Stata'!BJ7</f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1.6980263242047267E-2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5">
      <c r="D38" s="37">
        <f>+CUY!A11</f>
        <v>42887</v>
      </c>
      <c r="E38" s="225">
        <f>'Salida Stata'!H8</f>
        <v>112.00383758544922</v>
      </c>
      <c r="F38" s="225">
        <f>'Salida Stata'!N8</f>
        <v>112.24875640869141</v>
      </c>
      <c r="G38" s="225">
        <f>'Salida Stata'!T8</f>
        <v>112.39136505126953</v>
      </c>
      <c r="H38" s="225">
        <f>'Salida Stata'!Z8</f>
        <v>112.5484619140625</v>
      </c>
      <c r="I38" s="225">
        <f>'Salida Stata'!AF8</f>
        <v>112.53416442871094</v>
      </c>
      <c r="J38" s="225">
        <f>'Salida Stata'!AL8</f>
        <v>112.50791931152344</v>
      </c>
      <c r="K38" s="225">
        <f>'Salida Stata'!AR8</f>
        <v>112.54891204833984</v>
      </c>
      <c r="L38" s="225">
        <f>'Salida Stata'!AX8</f>
        <v>112.48062133789063</v>
      </c>
      <c r="M38" s="225">
        <f>'Salida Stata'!BD8</f>
        <v>112.68894195556641</v>
      </c>
      <c r="N38" s="225">
        <f>'Salida Stata'!BJ8</f>
        <v>112.68484497070313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1.0068359190757992E-2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112.68484497070313</v>
      </c>
      <c r="AV38" s="52">
        <f t="shared" si="12"/>
        <v>-6.8100738525389559E-3</v>
      </c>
    </row>
    <row r="39" spans="4:49" x14ac:dyDescent="0.25">
      <c r="D39" s="37">
        <f>+CUY!A12</f>
        <v>42917</v>
      </c>
      <c r="E39" s="225">
        <f>'Salida Stata'!H9</f>
        <v>113.48530578613281</v>
      </c>
      <c r="F39" s="225">
        <f>'Salida Stata'!N9</f>
        <v>113.77794647216797</v>
      </c>
      <c r="G39" s="225">
        <f>'Salida Stata'!T9</f>
        <v>113.97200012207031</v>
      </c>
      <c r="H39" s="225">
        <f>'Salida Stata'!Z9</f>
        <v>114.13541412353516</v>
      </c>
      <c r="I39" s="225">
        <f>'Salida Stata'!AF9</f>
        <v>114.11854553222656</v>
      </c>
      <c r="J39" s="225">
        <f>'Salida Stata'!AL9</f>
        <v>114.13799285888672</v>
      </c>
      <c r="K39" s="225">
        <f>'Salida Stata'!AR9</f>
        <v>114.19976043701172</v>
      </c>
      <c r="L39" s="225">
        <f>'Salida Stata'!AX9</f>
        <v>114.15845489501953</v>
      </c>
      <c r="M39" s="225">
        <f>'Salida Stata'!BD9</f>
        <v>114.43871307373047</v>
      </c>
      <c r="N39" s="225">
        <f>'Salida Stata'!BJ9</f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1.4129705825323802E-2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5">
      <c r="D40" s="37">
        <f>+CUY!A13</f>
        <v>42948</v>
      </c>
      <c r="E40" s="225">
        <f>'Salida Stata'!H10</f>
        <v>115.16047668457031</v>
      </c>
      <c r="F40" s="225">
        <f>'Salida Stata'!N10</f>
        <v>115.41377258300781</v>
      </c>
      <c r="G40" s="225">
        <f>'Salida Stata'!T10</f>
        <v>115.59798431396484</v>
      </c>
      <c r="H40" s="225">
        <f>'Salida Stata'!Z10</f>
        <v>115.73632049560547</v>
      </c>
      <c r="I40" s="225">
        <f>'Salida Stata'!AF10</f>
        <v>115.72561645507813</v>
      </c>
      <c r="J40" s="225">
        <f>'Salida Stata'!AL10</f>
        <v>115.71586608886719</v>
      </c>
      <c r="K40" s="225">
        <f>'Salida Stata'!AR10</f>
        <v>115.71522521972656</v>
      </c>
      <c r="L40" s="225">
        <f>'Salida Stata'!AX10</f>
        <v>115.64787292480469</v>
      </c>
      <c r="M40" s="225">
        <f>'Salida Stata'!BD10</f>
        <v>115.94561767578125</v>
      </c>
      <c r="N40" s="225">
        <f>'Salida Stata'!BJ10</f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1.3585526546592508E-2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5">
      <c r="D41" s="37">
        <f>+CUY!A14</f>
        <v>42979</v>
      </c>
      <c r="E41" s="225">
        <f>'Salida Stata'!H11</f>
        <v>117.2021484375</v>
      </c>
      <c r="F41" s="225">
        <f>'Salida Stata'!N11</f>
        <v>117.47735595703125</v>
      </c>
      <c r="G41" s="225">
        <f>'Salida Stata'!T11</f>
        <v>117.6002197265625</v>
      </c>
      <c r="H41" s="225">
        <f>'Salida Stata'!Z11</f>
        <v>117.75796508789063</v>
      </c>
      <c r="I41" s="225">
        <f>'Salida Stata'!AF11</f>
        <v>117.73773193359375</v>
      </c>
      <c r="J41" s="225">
        <f>'Salida Stata'!AL11</f>
        <v>117.74542999267578</v>
      </c>
      <c r="K41" s="225">
        <f>'Salida Stata'!AR11</f>
        <v>117.67905426025391</v>
      </c>
      <c r="L41" s="225">
        <f>'Salida Stata'!AX11</f>
        <v>117.60922241210938</v>
      </c>
      <c r="M41" s="225">
        <f>'Salida Stata'!BD11</f>
        <v>117.96184539794922</v>
      </c>
      <c r="N41" s="225">
        <f>'Salida Stata'!BJ11</f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1.7395043931073939E-2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5">
      <c r="D42" s="37">
        <f>+CUY!A15</f>
        <v>43009</v>
      </c>
      <c r="E42" s="225">
        <f>'Salida Stata'!H12</f>
        <v>119.30662536621094</v>
      </c>
      <c r="F42" s="225">
        <f>'Salida Stata'!N12</f>
        <v>119.5521240234375</v>
      </c>
      <c r="G42" s="225">
        <f>'Salida Stata'!T12</f>
        <v>119.64183807373047</v>
      </c>
      <c r="H42" s="225">
        <f>'Salida Stata'!Z12</f>
        <v>119.80899810791016</v>
      </c>
      <c r="I42" s="225">
        <f>'Salida Stata'!AF12</f>
        <v>119.81881713867188</v>
      </c>
      <c r="J42" s="225">
        <f>'Salida Stata'!AL12</f>
        <v>119.80815887451172</v>
      </c>
      <c r="K42" s="225">
        <f>'Salida Stata'!AR12</f>
        <v>119.6878662109375</v>
      </c>
      <c r="L42" s="225">
        <f>'Salida Stata'!AX12</f>
        <v>119.55797576904297</v>
      </c>
      <c r="M42" s="225">
        <f>'Salida Stata'!BD12</f>
        <v>119.92073059082031</v>
      </c>
      <c r="N42" s="225">
        <f>'Salida Stata'!BJ12</f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1.7169072026413268E-2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5">
      <c r="D43" s="37">
        <f>+CUY!A16</f>
        <v>43040</v>
      </c>
      <c r="E43" s="225">
        <f>'Salida Stata'!H13</f>
        <v>121.02539825439453</v>
      </c>
      <c r="F43" s="225">
        <f>'Salida Stata'!N13</f>
        <v>121.31359100341797</v>
      </c>
      <c r="G43" s="225">
        <f>'Salida Stata'!T13</f>
        <v>121.51557159423828</v>
      </c>
      <c r="H43" s="225">
        <f>'Salida Stata'!Z13</f>
        <v>121.71597290039063</v>
      </c>
      <c r="I43" s="225">
        <f>'Salida Stata'!AF13</f>
        <v>121.62824249267578</v>
      </c>
      <c r="J43" s="225">
        <f>'Salida Stata'!AL13</f>
        <v>121.68842315673828</v>
      </c>
      <c r="K43" s="225">
        <f>'Salida Stata'!AR13</f>
        <v>121.61841583251953</v>
      </c>
      <c r="L43" s="225">
        <f>'Salida Stata'!AX13</f>
        <v>121.56417846679688</v>
      </c>
      <c r="M43" s="225">
        <f>'Salida Stata'!BD13</f>
        <v>121.89283752441406</v>
      </c>
      <c r="N43" s="225">
        <f>'Salida Stata'!BJ13</f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1.5641775170490035E-2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5">
      <c r="D44" s="37">
        <f>+CUY!A17</f>
        <v>43070</v>
      </c>
      <c r="E44" s="225">
        <f>'Salida Stata'!H14</f>
        <v>124.61968231201172</v>
      </c>
      <c r="F44" s="225">
        <f>'Salida Stata'!N14</f>
        <v>125.09835815429688</v>
      </c>
      <c r="G44" s="225">
        <f>'Salida Stata'!T14</f>
        <v>125.42513275146484</v>
      </c>
      <c r="H44" s="225">
        <f>'Salida Stata'!Z14</f>
        <v>125.86163330078125</v>
      </c>
      <c r="I44" s="225">
        <f>'Salida Stata'!AF14</f>
        <v>125.48414611816406</v>
      </c>
      <c r="J44" s="225">
        <f>'Salida Stata'!AL14</f>
        <v>125.76074981689453</v>
      </c>
      <c r="K44" s="225">
        <f>'Salida Stata'!AR14</f>
        <v>125.69033813476563</v>
      </c>
      <c r="L44" s="225">
        <f>'Salida Stata'!AX14</f>
        <v>125.67970275878906</v>
      </c>
      <c r="M44" s="225">
        <f>'Salida Stata'!BD14</f>
        <v>126.11576843261719</v>
      </c>
      <c r="N44" s="225">
        <f>'Salida Stata'!BJ14</f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3.3444447097197516E-2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0.25529500000000005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5">
      <c r="D45" s="37">
        <f>+CUY!A18</f>
        <v>43101</v>
      </c>
      <c r="E45" s="225">
        <f>'Salida Stata'!H15</f>
        <v>126.20127105712891</v>
      </c>
      <c r="F45" s="225">
        <f>'Salida Stata'!N15</f>
        <v>126.73296356201172</v>
      </c>
      <c r="G45" s="225">
        <f>'Salida Stata'!T15</f>
        <v>127.24594116210938</v>
      </c>
      <c r="H45" s="225">
        <f>'Salida Stata'!Z15</f>
        <v>127.74491119384766</v>
      </c>
      <c r="I45" s="225">
        <f>'Salida Stata'!AF15</f>
        <v>127.2760009765625</v>
      </c>
      <c r="J45" s="225">
        <f>'Salida Stata'!AL15</f>
        <v>127.66554260253906</v>
      </c>
      <c r="K45" s="225">
        <f>'Salida Stata'!AR15</f>
        <v>127.75591278076172</v>
      </c>
      <c r="L45" s="225">
        <f>'Salida Stata'!AX15</f>
        <v>127.84281158447266</v>
      </c>
      <c r="M45" s="225">
        <f>'Salida Stata'!BD15</f>
        <v>128.29945373535156</v>
      </c>
      <c r="N45" s="225">
        <f>'Salida Stata'!BJ15</f>
        <v>128.57986450195313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1.5014000693064133E-2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0.25275250375095593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128.57986450195313</v>
      </c>
      <c r="AV45" s="52">
        <f t="shared" si="12"/>
        <v>-2.3785934448242285E-2</v>
      </c>
    </row>
    <row r="46" spans="4:49" x14ac:dyDescent="0.25">
      <c r="D46" s="37">
        <f>+CUY!A19</f>
        <v>43132</v>
      </c>
      <c r="E46" s="225">
        <f>'Salida Stata'!H16</f>
        <v>129.37234497070313</v>
      </c>
      <c r="F46" s="225">
        <f>'Salida Stata'!N16</f>
        <v>129.92012023925781</v>
      </c>
      <c r="G46" s="225">
        <f>'Salida Stata'!T16</f>
        <v>130.60276794433594</v>
      </c>
      <c r="H46" s="225">
        <f>'Salida Stata'!Z16</f>
        <v>131.15632629394531</v>
      </c>
      <c r="I46" s="225">
        <f>'Salida Stata'!AF16</f>
        <v>130.54776000976563</v>
      </c>
      <c r="J46" s="225">
        <f>'Salida Stata'!AL16</f>
        <v>131.04176330566406</v>
      </c>
      <c r="K46" s="225">
        <f>'Salida Stata'!AR16</f>
        <v>131.2481689453125</v>
      </c>
      <c r="L46" s="225">
        <f>'Salida Stata'!AX16</f>
        <v>131.44013977050781</v>
      </c>
      <c r="M46" s="225">
        <f>'Salida Stata'!BD16</f>
        <v>131.83245849609375</v>
      </c>
      <c r="N46" s="225">
        <f>'Salida Stata'!BJ16</f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2.6361268995135578E-2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0.26638015517328206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129.37234497070313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5">
      <c r="D47" s="37">
        <f>+CUY!A20</f>
        <v>43160</v>
      </c>
      <c r="E47" s="225">
        <f>'Salida Stata'!H17</f>
        <v>131.99726867675781</v>
      </c>
      <c r="F47" s="225">
        <f>'Salida Stata'!N17</f>
        <v>132.68336486816406</v>
      </c>
      <c r="G47" s="225">
        <f>'Salida Stata'!T17</f>
        <v>133.36727905273438</v>
      </c>
      <c r="H47" s="225">
        <f>'Salida Stata'!Z17</f>
        <v>133.89712524414063</v>
      </c>
      <c r="I47" s="225">
        <f>'Salida Stata'!AF17</f>
        <v>133.40830993652344</v>
      </c>
      <c r="J47" s="225">
        <f>'Salida Stata'!AL17</f>
        <v>133.78184509277344</v>
      </c>
      <c r="K47" s="225">
        <f>'Salida Stata'!AR17</f>
        <v>134.03630065917969</v>
      </c>
      <c r="L47" s="225">
        <f>'Salida Stata'!AX17</f>
        <v>134.20555114746094</v>
      </c>
      <c r="M47" s="225">
        <f>'Salida Stata'!BD17</f>
        <v>134.57749938964844</v>
      </c>
      <c r="N47" s="225">
        <f>'Salida Stata'!BJ17</f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2.1200859504637792E-2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0.26076953432561911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5">
      <c r="D48" s="37">
        <f>+CUY!A21</f>
        <v>43191</v>
      </c>
      <c r="E48" s="225">
        <f>'Salida Stata'!H18</f>
        <v>136.16519165039063</v>
      </c>
      <c r="F48" s="225">
        <f>'Salida Stata'!N18</f>
        <v>137.04344177246094</v>
      </c>
      <c r="G48" s="225">
        <f>'Salida Stata'!T18</f>
        <v>137.73880004882813</v>
      </c>
      <c r="H48" s="225">
        <f>'Salida Stata'!Z18</f>
        <v>138.42164611816406</v>
      </c>
      <c r="I48" s="225">
        <f>'Salida Stata'!AF18</f>
        <v>137.80720520019531</v>
      </c>
      <c r="J48" s="225">
        <f>'Salida Stata'!AL18</f>
        <v>138.23789978027344</v>
      </c>
      <c r="K48" s="225">
        <f>'Salida Stata'!AR18</f>
        <v>138.44610595703125</v>
      </c>
      <c r="L48" s="225">
        <f>'Salida Stata'!AX18</f>
        <v>138.60299682617188</v>
      </c>
      <c r="M48" s="225">
        <f>'Salida Stata'!BD18</f>
        <v>139.04359436035156</v>
      </c>
      <c r="N48" s="225">
        <f>'Salida Stata'!BJ18</f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3.3539879666480532E-2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0.26106755010936444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136.16519165039063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5">
      <c r="D49" s="37">
        <f>+CUY!A22</f>
        <v>43221</v>
      </c>
      <c r="E49" s="225">
        <f>'Salida Stata'!H19</f>
        <v>138.81065368652344</v>
      </c>
      <c r="F49" s="225">
        <f>'Salida Stata'!N19</f>
        <v>139.57403564453125</v>
      </c>
      <c r="G49" s="225">
        <f>'Salida Stata'!T19</f>
        <v>140.28895568847656</v>
      </c>
      <c r="H49" s="225">
        <f>'Salida Stata'!Z19</f>
        <v>140.94847106933594</v>
      </c>
      <c r="I49" s="225">
        <f>'Salida Stata'!AF19</f>
        <v>140.34620666503906</v>
      </c>
      <c r="J49" s="225">
        <f>'Salida Stata'!AL19</f>
        <v>140.75590515136719</v>
      </c>
      <c r="K49" s="225">
        <f>'Salida Stata'!AR19</f>
        <v>140.99221801757813</v>
      </c>
      <c r="L49" s="225">
        <f>'Salida Stata'!AX19</f>
        <v>141.13536071777344</v>
      </c>
      <c r="M49" s="225">
        <f>'Salida Stata'!BD19</f>
        <v>141.57295227050781</v>
      </c>
      <c r="N49" s="225">
        <f>'Salida Stata'!BJ19</f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1.80888044594949E-2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0.26244215432520779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5">
      <c r="D50" s="37">
        <f>+CUY!A23</f>
        <v>43252</v>
      </c>
      <c r="E50" s="225">
        <f>'Salida Stata'!H20</f>
        <v>144.26370239257813</v>
      </c>
      <c r="F50" s="225">
        <f>'Salida Stata'!N20</f>
        <v>144.82194519042969</v>
      </c>
      <c r="G50" s="225">
        <f>'Salida Stata'!T20</f>
        <v>145.51202392578125</v>
      </c>
      <c r="H50" s="225">
        <f>'Salida Stata'!Z20</f>
        <v>146.19593811035156</v>
      </c>
      <c r="I50" s="225">
        <f>'Salida Stata'!AF20</f>
        <v>145.54066467285156</v>
      </c>
      <c r="J50" s="225">
        <f>'Salida Stata'!AL20</f>
        <v>145.91534423828125</v>
      </c>
      <c r="K50" s="225">
        <f>'Salida Stata'!AR20</f>
        <v>146.12879943847656</v>
      </c>
      <c r="L50" s="225">
        <f>'Salida Stata'!AX20</f>
        <v>146.23983764648438</v>
      </c>
      <c r="M50" s="225">
        <f>'Salida Stata'!BD20</f>
        <v>146.67137145996094</v>
      </c>
      <c r="N50" s="225">
        <f>'Salida Stata'!BJ20</f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3.647774394344494E-2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0.29545013866430425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144.26370239257813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5">
      <c r="D51" s="37">
        <f>+CUY!A24</f>
        <v>43282</v>
      </c>
      <c r="E51" s="225">
        <f>'Salida Stata'!H21</f>
        <v>149.6173095703125</v>
      </c>
      <c r="F51" s="225">
        <f>'Salida Stata'!N21</f>
        <v>150.0474853515625</v>
      </c>
      <c r="G51" s="225">
        <f>'Salida Stata'!T21</f>
        <v>150.82112121582031</v>
      </c>
      <c r="H51" s="225">
        <f>'Salida Stata'!Z21</f>
        <v>151.53672790527344</v>
      </c>
      <c r="I51" s="225">
        <f>'Salida Stata'!AF21</f>
        <v>150.79344177246094</v>
      </c>
      <c r="J51" s="225">
        <f>'Salida Stata'!AL21</f>
        <v>151.22419738769531</v>
      </c>
      <c r="K51" s="225">
        <f>'Salida Stata'!AR21</f>
        <v>151.53926086425781</v>
      </c>
      <c r="L51" s="225">
        <f>'Salida Stata'!AX21</f>
        <v>151.70767211914063</v>
      </c>
      <c r="M51" s="225">
        <f>'Salida Stata'!BD21</f>
        <v>152.12882995605469</v>
      </c>
      <c r="N51" s="225">
        <f>'Salida Stata'!BJ21</f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3.6410586677945167E-2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0.32391175459399535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5">
      <c r="D52" s="37">
        <f>+CUY!A25</f>
        <v>43313</v>
      </c>
      <c r="E52" s="225">
        <f>'Salida Stata'!H22</f>
        <v>154.88383483886719</v>
      </c>
      <c r="F52" s="225">
        <f>'Salida Stata'!N22</f>
        <v>155.22274780273438</v>
      </c>
      <c r="G52" s="225">
        <f>'Salida Stata'!T22</f>
        <v>156.03134155273438</v>
      </c>
      <c r="H52" s="225">
        <f>'Salida Stata'!Z22</f>
        <v>156.86112976074219</v>
      </c>
      <c r="I52" s="225">
        <f>'Salida Stata'!AF22</f>
        <v>156.01405334472656</v>
      </c>
      <c r="J52" s="225">
        <f>'Salida Stata'!AL22</f>
        <v>156.44384765625</v>
      </c>
      <c r="K52" s="225">
        <f>'Salida Stata'!AR22</f>
        <v>156.7078857421875</v>
      </c>
      <c r="L52" s="225">
        <f>'Salida Stata'!AX22</f>
        <v>156.79273986816406</v>
      </c>
      <c r="M52" s="225">
        <f>'Salida Stata'!BD22</f>
        <v>157.25567626953125</v>
      </c>
      <c r="N52" s="225">
        <f>'Salida Stata'!BJ22</f>
        <v>157.41543579101563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3.3997282549289354E-2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0.35057291243032207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157.41543579101563</v>
      </c>
      <c r="AV52" s="52">
        <f t="shared" si="12"/>
        <v>-2.5316009521484384E-2</v>
      </c>
    </row>
    <row r="53" spans="4:48" x14ac:dyDescent="0.25">
      <c r="D53" s="37">
        <f>+CUY!A26</f>
        <v>43344</v>
      </c>
      <c r="E53" s="225">
        <f>'Salida Stata'!H23</f>
        <v>165.92088317871094</v>
      </c>
      <c r="F53" s="225">
        <f>'Salida Stata'!N23</f>
        <v>165.92652893066406</v>
      </c>
      <c r="G53" s="225">
        <f>'Salida Stata'!T23</f>
        <v>166.71156311035156</v>
      </c>
      <c r="H53" s="225">
        <f>'Salida Stata'!Z23</f>
        <v>167.56512451171875</v>
      </c>
      <c r="I53" s="225">
        <f>'Salida Stata'!AF23</f>
        <v>166.6220703125</v>
      </c>
      <c r="J53" s="225">
        <f>'Salida Stata'!AL23</f>
        <v>167.07075500488281</v>
      </c>
      <c r="K53" s="225">
        <f>'Salida Stata'!AR23</f>
        <v>167.42654418945313</v>
      </c>
      <c r="L53" s="225">
        <f>'Salida Stata'!AX23</f>
        <v>167.51649475097656</v>
      </c>
      <c r="M53" s="225">
        <f>'Salida Stata'!BD23</f>
        <v>167.85868835449219</v>
      </c>
      <c r="N53" s="225">
        <f>'Salida Stata'!BJ23</f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6.8387042212372684E-2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0.41826383744536599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5">
      <c r="D54" s="37">
        <f>+CUY!A27</f>
        <v>43374</v>
      </c>
      <c r="E54" s="225">
        <f>'Salida Stata'!H24</f>
        <v>175.74404907226563</v>
      </c>
      <c r="F54" s="225">
        <f>'Salida Stata'!N24</f>
        <v>175.75233459472656</v>
      </c>
      <c r="G54" s="225">
        <f>'Salida Stata'!T24</f>
        <v>176.5345458984375</v>
      </c>
      <c r="H54" s="225">
        <f>'Salida Stata'!Z24</f>
        <v>177.68659973144531</v>
      </c>
      <c r="I54" s="225">
        <f>'Salida Stata'!AF24</f>
        <v>176.49017333984375</v>
      </c>
      <c r="J54" s="225">
        <f>'Salida Stata'!AL24</f>
        <v>177.043701171875</v>
      </c>
      <c r="K54" s="225">
        <f>'Salida Stata'!AR24</f>
        <v>177.30369567871094</v>
      </c>
      <c r="L54" s="225">
        <f>'Salida Stata'!AX24</f>
        <v>177.30107116699219</v>
      </c>
      <c r="M54" s="225">
        <f>'Salida Stata'!BD24</f>
        <v>177.57717895507813</v>
      </c>
      <c r="N54" s="225">
        <f>'Salida Stata'!BJ24</f>
        <v>177.99661254882813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5.9458658808487996E-2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0.47722924770310815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175.74404907226563</v>
      </c>
      <c r="AU54" s="19">
        <f t="shared" si="9"/>
        <v>177.99661254882813</v>
      </c>
      <c r="AV54" s="52">
        <f t="shared" si="12"/>
        <v>-2.252563476562508E-2</v>
      </c>
    </row>
    <row r="55" spans="4:48" x14ac:dyDescent="0.25">
      <c r="D55" s="37">
        <f>+CUY!A28</f>
        <v>43405</v>
      </c>
      <c r="E55" s="225">
        <f>'Salida Stata'!H25</f>
        <v>182.078369140625</v>
      </c>
      <c r="F55" s="225">
        <f>'Salida Stata'!N25</f>
        <v>182.22572326660156</v>
      </c>
      <c r="G55" s="225">
        <f>'Salida Stata'!T25</f>
        <v>182.89105224609375</v>
      </c>
      <c r="H55" s="225">
        <f>'Salida Stata'!Z25</f>
        <v>184.21882629394531</v>
      </c>
      <c r="I55" s="225">
        <f>'Salida Stata'!AF25</f>
        <v>183.05393981933594</v>
      </c>
      <c r="J55" s="225">
        <f>'Salida Stata'!AL25</f>
        <v>183.72866821289063</v>
      </c>
      <c r="K55" s="225">
        <f>'Salida Stata'!AR25</f>
        <v>183.79103088378906</v>
      </c>
      <c r="L55" s="225">
        <f>'Salida Stata'!AX25</f>
        <v>183.64414978027344</v>
      </c>
      <c r="M55" s="225">
        <f>'Salida Stata'!BD25</f>
        <v>184.10206604003906</v>
      </c>
      <c r="N55" s="225">
        <f>'Salida Stata'!BJ25</f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3.6610926619094375E-2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0.50772843016751024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5">
      <c r="D56" s="37">
        <f>+CUY!A29</f>
        <v>43435</v>
      </c>
      <c r="E56" s="225">
        <f>'Salida Stata'!H26</f>
        <v>186.05508422851563</v>
      </c>
      <c r="F56" s="225">
        <f>'Salida Stata'!N26</f>
        <v>186.38101196289063</v>
      </c>
      <c r="G56" s="225">
        <f>'Salida Stata'!T26</f>
        <v>187.24201965332031</v>
      </c>
      <c r="H56" s="225">
        <f>'Salida Stata'!Z26</f>
        <v>188.78514099121094</v>
      </c>
      <c r="I56" s="225">
        <f>'Salida Stata'!AF26</f>
        <v>187.51097106933594</v>
      </c>
      <c r="J56" s="225">
        <f>'Salida Stata'!AL26</f>
        <v>188.40705871582031</v>
      </c>
      <c r="K56" s="225">
        <f>'Salida Stata'!AR26</f>
        <v>188.67384338378906</v>
      </c>
      <c r="L56" s="225">
        <f>'Salida Stata'!AX26</f>
        <v>188.58763122558594</v>
      </c>
      <c r="M56" s="225">
        <f>'Salida Stata'!BD26</f>
        <v>189.15118408203125</v>
      </c>
      <c r="N56" s="225">
        <f>'Salida Stata'!BJ26</f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2.4948754882892388E-2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0.49533376616651847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186.05508422851563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5">
      <c r="D57" s="37">
        <f>+CUY!A30</f>
        <v>43466</v>
      </c>
      <c r="E57" s="225">
        <f>'Salida Stata'!H27</f>
        <v>191.29811096191406</v>
      </c>
      <c r="F57" s="225">
        <f>'Salida Stata'!N27</f>
        <v>191.66818237304688</v>
      </c>
      <c r="G57" s="225">
        <f>'Salida Stata'!T27</f>
        <v>192.74183654785156</v>
      </c>
      <c r="H57" s="225">
        <f>'Salida Stata'!Z27</f>
        <v>194.33203125</v>
      </c>
      <c r="I57" s="225">
        <f>'Salida Stata'!AF27</f>
        <v>192.98182678222656</v>
      </c>
      <c r="J57" s="225">
        <f>'Salida Stata'!AL27</f>
        <v>193.96260070800781</v>
      </c>
      <c r="K57" s="225">
        <f>'Salida Stata'!AR27</f>
        <v>194.40762329101563</v>
      </c>
      <c r="L57" s="225">
        <f>'Salida Stata'!AX27</f>
        <v>194.40652465820313</v>
      </c>
      <c r="M57" s="225">
        <f>'Salida Stata'!BD27</f>
        <v>195.14738464355469</v>
      </c>
      <c r="N57" s="225">
        <f>'Salida Stata'!BJ27</f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2.9291694302602256E-2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0.51636787736374745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5">
      <c r="D58" s="37">
        <f>+CUY!A31</f>
        <v>43497</v>
      </c>
      <c r="E58" s="225">
        <f>'Salida Stata'!H28</f>
        <v>199.37791442871094</v>
      </c>
      <c r="F58" s="225">
        <f>'Salida Stata'!N28</f>
        <v>199.47506713867188</v>
      </c>
      <c r="G58" s="225">
        <f>'Salida Stata'!T28</f>
        <v>200.41015625</v>
      </c>
      <c r="H58" s="225">
        <f>'Salida Stata'!Z28</f>
        <v>201.89930725097656</v>
      </c>
      <c r="I58" s="225">
        <f>'Salida Stata'!AF28</f>
        <v>200.39984130859375</v>
      </c>
      <c r="J58" s="225">
        <f>'Salida Stata'!AL28</f>
        <v>201.28494262695313</v>
      </c>
      <c r="K58" s="225">
        <f>'Salida Stata'!AR28</f>
        <v>201.38253784179688</v>
      </c>
      <c r="L58" s="225">
        <f>'Salida Stata'!AX28</f>
        <v>201.34805297851563</v>
      </c>
      <c r="M58" s="225">
        <f>'Salida Stata'!BD28</f>
        <v>202.07052612304688</v>
      </c>
      <c r="N58" s="225">
        <f>'Salida Stata'!BJ28</f>
        <v>202.10610961914063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3.7820097429283051E-2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0.53329739319278446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202.10610961914063</v>
      </c>
      <c r="AV58" s="52">
        <f t="shared" si="12"/>
        <v>-2.7281951904297053E-2</v>
      </c>
    </row>
    <row r="59" spans="4:48" x14ac:dyDescent="0.25">
      <c r="D59" s="37">
        <f>+CUY!A32</f>
        <v>43525</v>
      </c>
      <c r="E59" s="225">
        <f>'Salida Stata'!H29</f>
        <v>208.52850341796875</v>
      </c>
      <c r="F59" s="225">
        <f>'Salida Stata'!N29</f>
        <v>208.65254211425781</v>
      </c>
      <c r="G59" s="225">
        <f>'Salida Stata'!T29</f>
        <v>209.58090209960938</v>
      </c>
      <c r="H59" s="225">
        <f>'Salida Stata'!Z29</f>
        <v>210.91279602050781</v>
      </c>
      <c r="I59" s="225">
        <f>'Salida Stata'!AF29</f>
        <v>209.55661010742188</v>
      </c>
      <c r="J59" s="225">
        <f>'Salida Stata'!AL29</f>
        <v>210.14938354492188</v>
      </c>
      <c r="K59" s="225">
        <f>'Salida Stata'!AR29</f>
        <v>210.18849182128906</v>
      </c>
      <c r="L59" s="225">
        <f>'Salida Stata'!AX29</f>
        <v>210.15797424316406</v>
      </c>
      <c r="M59" s="225">
        <f>'Salida Stata'!BD29</f>
        <v>210.64369201660156</v>
      </c>
      <c r="N59" s="225">
        <f>'Salida Stata'!BJ29</f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4.4380464396732489E-2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0.56810075966618112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5">
      <c r="D60" s="37">
        <f>+CUY!A33</f>
        <v>43556</v>
      </c>
      <c r="E60" s="225">
        <f>'Salida Stata'!H30</f>
        <v>215.25605773925781</v>
      </c>
      <c r="F60" s="225">
        <f>'Salida Stata'!N30</f>
        <v>215.48799133300781</v>
      </c>
      <c r="G60" s="225">
        <f>'Salida Stata'!T30</f>
        <v>216.40306091308594</v>
      </c>
      <c r="H60" s="225">
        <f>'Salida Stata'!Z30</f>
        <v>217.91827392578125</v>
      </c>
      <c r="I60" s="225">
        <f>'Salida Stata'!AF30</f>
        <v>216.59257507324219</v>
      </c>
      <c r="J60" s="225">
        <f>'Salida Stata'!AL30</f>
        <v>217.20709228515625</v>
      </c>
      <c r="K60" s="225">
        <f>'Salida Stata'!AR30</f>
        <v>217.3492431640625</v>
      </c>
      <c r="L60" s="225">
        <f>'Salida Stata'!AX30</f>
        <v>217.25782775878906</v>
      </c>
      <c r="M60" s="225">
        <f>'Salida Stata'!BD30</f>
        <v>217.74832153320313</v>
      </c>
      <c r="N60" s="225">
        <f>'Salida Stata'!BJ30</f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3.3479328866239388E-2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0.56800889116867581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5">
      <c r="D61" s="37">
        <f>+CUY!A34</f>
        <v>43586</v>
      </c>
      <c r="E61" s="225">
        <f>'Salida Stata'!H31</f>
        <v>221.30024719238281</v>
      </c>
      <c r="F61" s="225">
        <f>'Salida Stata'!N31</f>
        <v>221.56246948242188</v>
      </c>
      <c r="G61" s="225">
        <f>'Salida Stata'!T31</f>
        <v>222.49348449707031</v>
      </c>
      <c r="H61" s="225">
        <f>'Salida Stata'!Z31</f>
        <v>224.19856262207031</v>
      </c>
      <c r="I61" s="225">
        <f>'Salida Stata'!AF31</f>
        <v>222.78367614746094</v>
      </c>
      <c r="J61" s="225">
        <f>'Salida Stata'!AL31</f>
        <v>223.56521606445313</v>
      </c>
      <c r="K61" s="225">
        <f>'Salida Stata'!AR31</f>
        <v>223.72407531738281</v>
      </c>
      <c r="L61" s="225">
        <f>'Salida Stata'!AX31</f>
        <v>223.60391235351563</v>
      </c>
      <c r="M61" s="225">
        <f>'Salida Stata'!BD31</f>
        <v>224.18626403808594</v>
      </c>
      <c r="N61" s="225">
        <f>'Salida Stata'!BJ31</f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2.8824001796475374E-2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0.58454269922068769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5">
      <c r="D62" s="37">
        <f>+CUY!A35</f>
        <v>43617</v>
      </c>
      <c r="E62" s="225">
        <f>'Salida Stata'!H32</f>
        <v>227.07954406738281</v>
      </c>
      <c r="F62" s="225">
        <f>'Salida Stata'!N32</f>
        <v>227.45774841308594</v>
      </c>
      <c r="G62" s="225">
        <f>'Salida Stata'!T32</f>
        <v>228.32939147949219</v>
      </c>
      <c r="H62" s="225">
        <f>'Salida Stata'!Z32</f>
        <v>230.11341857910156</v>
      </c>
      <c r="I62" s="225">
        <f>'Salida Stata'!AF32</f>
        <v>228.72125244140625</v>
      </c>
      <c r="J62" s="225">
        <f>'Salida Stata'!AL32</f>
        <v>229.5423583984375</v>
      </c>
      <c r="K62" s="225">
        <f>'Salida Stata'!AR32</f>
        <v>229.56985473632813</v>
      </c>
      <c r="L62" s="225">
        <f>'Salida Stata'!AX32</f>
        <v>229.3724365234375</v>
      </c>
      <c r="M62" s="225">
        <f>'Salida Stata'!BD32</f>
        <v>230.08937072753906</v>
      </c>
      <c r="N62" s="225">
        <f>'Salida Stata'!BJ32</f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2.6252795717275346E-2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0.56891103982774816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5">
      <c r="D63" s="37">
        <f>+CUY!A36</f>
        <v>43647</v>
      </c>
      <c r="E63" s="225">
        <f>'Salida Stata'!H33</f>
        <v>232.85124206542969</v>
      </c>
      <c r="F63" s="225">
        <f>'Salida Stata'!N33</f>
        <v>233.37672424316406</v>
      </c>
      <c r="G63" s="225">
        <f>'Salida Stata'!T33</f>
        <v>234.51011657714844</v>
      </c>
      <c r="H63" s="225">
        <f>'Salida Stata'!Z33</f>
        <v>236.51704406738281</v>
      </c>
      <c r="I63" s="225">
        <f>'Salida Stata'!AF33</f>
        <v>234.92633056640625</v>
      </c>
      <c r="J63" s="225">
        <f>'Salida Stata'!AL33</f>
        <v>235.97752380371094</v>
      </c>
      <c r="K63" s="225">
        <f>'Salida Stata'!AR33</f>
        <v>236.31307983398438</v>
      </c>
      <c r="L63" s="225">
        <f>'Salida Stata'!AX33</f>
        <v>236.26573181152344</v>
      </c>
      <c r="M63" s="225">
        <f>'Salida Stata'!BD33</f>
        <v>237.24409484863281</v>
      </c>
      <c r="N63" s="225">
        <f>'Salida Stata'!BJ33</f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2.8020086868046024E-2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0.55620956036523284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5">
      <c r="D64" s="37">
        <f>+CUY!A37</f>
        <v>43678</v>
      </c>
      <c r="E64" s="225">
        <f>'Salida Stata'!H34</f>
        <v>243.4896240234375</v>
      </c>
      <c r="F64" s="225">
        <f>'Salida Stata'!N34</f>
        <v>243.87318420410156</v>
      </c>
      <c r="G64" s="225">
        <f>'Salida Stata'!T34</f>
        <v>244.93254089355469</v>
      </c>
      <c r="H64" s="225">
        <f>'Salida Stata'!Z34</f>
        <v>246.91537475585938</v>
      </c>
      <c r="I64" s="225">
        <f>'Salida Stata'!AF34</f>
        <v>245.24876403808594</v>
      </c>
      <c r="J64" s="225">
        <f>'Salida Stata'!AL34</f>
        <v>246.27114868164063</v>
      </c>
      <c r="K64" s="225">
        <f>'Salida Stata'!AR34</f>
        <v>246.45086669921875</v>
      </c>
      <c r="L64" s="225">
        <f>'Salida Stata'!AX34</f>
        <v>246.37672424316406</v>
      </c>
      <c r="M64" s="225">
        <f>'Salida Stata'!BD34</f>
        <v>247.40248107910156</v>
      </c>
      <c r="N64" s="225">
        <f>'Salida Stata'!BJ34</f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4.3737120083708447E-2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0.57086842702114637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5">
      <c r="D65" s="37">
        <f>+CUY!A38</f>
        <v>43709</v>
      </c>
      <c r="E65" s="225">
        <f>'Salida Stata'!H35</f>
        <v>257.60870361328125</v>
      </c>
      <c r="F65" s="225">
        <f>'Salida Stata'!N35</f>
        <v>257.96292114257813</v>
      </c>
      <c r="G65" s="225">
        <f>'Salida Stata'!T35</f>
        <v>258.95071411132813</v>
      </c>
      <c r="H65" s="225">
        <f>'Salida Stata'!Z35</f>
        <v>261.1671142578125</v>
      </c>
      <c r="I65" s="225">
        <f>'Salida Stata'!AF35</f>
        <v>259.544677734375</v>
      </c>
      <c r="J65" s="225">
        <f>'Salida Stata'!AL35</f>
        <v>260.72628784179688</v>
      </c>
      <c r="K65" s="225">
        <f>'Salida Stata'!AR35</f>
        <v>260.99310302734375</v>
      </c>
      <c r="L65" s="225">
        <f>'Salida Stata'!AX35</f>
        <v>260.78372192382813</v>
      </c>
      <c r="M65" s="225">
        <f>'Salida Stata'!BD35</f>
        <v>262.18154907226563</v>
      </c>
      <c r="N65" s="225">
        <f>'Salida Stata'!BJ35</f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5.8247540832499389E-2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0.55596013821375156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5">
      <c r="D66" s="37">
        <f>+CUY!A39</f>
        <v>43739</v>
      </c>
      <c r="E66" s="225">
        <f>'Salida Stata'!H36</f>
        <v>266.62701416015625</v>
      </c>
      <c r="F66" s="225">
        <f>'Salida Stata'!N36</f>
        <v>267.22210693359375</v>
      </c>
      <c r="G66" s="225">
        <f>'Salida Stata'!T36</f>
        <v>268.24954223632813</v>
      </c>
      <c r="H66" s="225">
        <f>'Salida Stata'!Z36</f>
        <v>270.61602783203125</v>
      </c>
      <c r="I66" s="225">
        <f>'Salida Stata'!AF36</f>
        <v>268.99481201171875</v>
      </c>
      <c r="J66" s="225">
        <f>'Salida Stata'!AL36</f>
        <v>270.48419189453125</v>
      </c>
      <c r="K66" s="225">
        <f>'Salida Stata'!AR36</f>
        <v>270.82537841796875</v>
      </c>
      <c r="L66" s="225">
        <f>'Salida Stata'!AX36</f>
        <v>270.64675903320313</v>
      </c>
      <c r="M66" s="225">
        <f>'Salida Stata'!BD36</f>
        <v>272.07229614257813</v>
      </c>
      <c r="N66" s="225">
        <f>'Salida Stata'!BJ36</f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3.7229155265044334E-2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0.52331306782708897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5">
      <c r="D67" s="37">
        <f>+CUY!A40</f>
        <v>43770</v>
      </c>
      <c r="E67" s="225">
        <f>'Salida Stata'!H37</f>
        <v>279.26885986328125</v>
      </c>
      <c r="F67" s="225">
        <f>'Salida Stata'!N37</f>
        <v>279.708984375</v>
      </c>
      <c r="G67" s="225">
        <f>'Salida Stata'!T37</f>
        <v>280.59408569335938</v>
      </c>
      <c r="H67" s="225">
        <f>'Salida Stata'!Z37</f>
        <v>283.01263427734375</v>
      </c>
      <c r="I67" s="225">
        <f>'Salida Stata'!AF37</f>
        <v>281.3861083984375</v>
      </c>
      <c r="J67" s="225">
        <f>'Salida Stata'!AL37</f>
        <v>282.88168334960938</v>
      </c>
      <c r="K67" s="225">
        <f>'Salida Stata'!AR37</f>
        <v>282.902587890625</v>
      </c>
      <c r="L67" s="225">
        <f>'Salida Stata'!AX37</f>
        <v>282.58468627929688</v>
      </c>
      <c r="M67" s="225">
        <f>'Salida Stata'!BD37</f>
        <v>283.949951171875</v>
      </c>
      <c r="N67" s="225">
        <f>'Salida Stata'!BJ37</f>
        <v>283.65274047851563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4.5150648934680016E-2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0.5358622994287412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283.65274047851563</v>
      </c>
      <c r="AV67" s="52">
        <f t="shared" si="12"/>
        <v>-4.383880615234359E-2</v>
      </c>
    </row>
    <row r="68" spans="4:48" x14ac:dyDescent="0.25">
      <c r="D68" s="37">
        <f>+CUY!A41</f>
        <v>43800</v>
      </c>
      <c r="E68" s="225">
        <f>'Salida Stata'!H38</f>
        <v>287.83834838867188</v>
      </c>
      <c r="F68" s="225">
        <f>'Salida Stata'!N38</f>
        <v>288.41793823242188</v>
      </c>
      <c r="G68" s="225">
        <f>'Salida Stata'!T38</f>
        <v>289.5631103515625</v>
      </c>
      <c r="H68" s="225">
        <f>'Salida Stata'!Z38</f>
        <v>292.32980346679688</v>
      </c>
      <c r="I68" s="225">
        <f>'Salida Stata'!AF38</f>
        <v>290.54193115234375</v>
      </c>
      <c r="J68" s="225">
        <f>'Salida Stata'!AL38</f>
        <v>292.41656494140625</v>
      </c>
      <c r="K68" s="225">
        <f>'Salida Stata'!AR38</f>
        <v>292.58135986328125</v>
      </c>
      <c r="L68" s="225">
        <f>'Salida Stata'!AX38</f>
        <v>292.2833251953125</v>
      </c>
      <c r="M68" s="225">
        <f>'Salida Stata'!BD38</f>
        <v>293.69650268554688</v>
      </c>
      <c r="N68" s="225">
        <f>'Salida Stata'!BJ38</f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3.2678830007014437E-2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0.54744564044782229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5">
      <c r="D69" s="37">
        <f>+CUY!A42</f>
        <v>43831</v>
      </c>
      <c r="E69" s="225">
        <f>'Salida Stata'!H39</f>
        <v>296.30441284179688</v>
      </c>
      <c r="F69" s="225">
        <f>'Salida Stata'!N39</f>
        <v>296.16494750976563</v>
      </c>
      <c r="G69" s="225">
        <f>'Salida Stata'!T39</f>
        <v>297.40939331054688</v>
      </c>
      <c r="H69" s="225">
        <f>'Salida Stata'!Z39</f>
        <v>299.76205444335938</v>
      </c>
      <c r="I69" s="225">
        <f>'Salida Stata'!AF39</f>
        <v>297.87295532226563</v>
      </c>
      <c r="J69" s="225">
        <f>'Salida Stata'!AL39</f>
        <v>299.397216796875</v>
      </c>
      <c r="K69" s="225">
        <f>'Salida Stata'!AR39</f>
        <v>299.6717529296875</v>
      </c>
      <c r="L69" s="225">
        <f>'Salida Stata'!AX39</f>
        <v>299.49002075195313</v>
      </c>
      <c r="M69" s="225">
        <f>'Salida Stata'!BD39</f>
        <v>300.52816772460938</v>
      </c>
      <c r="N69" s="225">
        <f>'Salida Stata'!BJ39</f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2.5135582594613348E-2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0.54119730775521346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5">
      <c r="D70" s="37">
        <f>+CUY!A43</f>
        <v>43862</v>
      </c>
      <c r="E70" s="225">
        <f>'Salida Stata'!H40</f>
        <v>304.05783081054688</v>
      </c>
      <c r="F70" s="225">
        <f>'Salida Stata'!N40</f>
        <v>303.50357055664063</v>
      </c>
      <c r="G70" s="225">
        <f>'Salida Stata'!T40</f>
        <v>304.46151733398438</v>
      </c>
      <c r="H70" s="225">
        <f>'Salida Stata'!Z40</f>
        <v>306.64126586914063</v>
      </c>
      <c r="I70" s="225">
        <f>'Salida Stata'!AF40</f>
        <v>304.88983154296875</v>
      </c>
      <c r="J70" s="225">
        <f>'Salida Stata'!AL40</f>
        <v>306.09259033203125</v>
      </c>
      <c r="K70" s="225">
        <f>'Salida Stata'!AR40</f>
        <v>306.24819946289063</v>
      </c>
      <c r="L70" s="225">
        <f>'Salida Stata'!AX40</f>
        <v>305.89584350585938</v>
      </c>
      <c r="M70" s="225">
        <f>'Salida Stata'!BD40</f>
        <v>307.01071166992188</v>
      </c>
      <c r="N70" s="225">
        <f>'Salida Stata'!BJ40</f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2.2947928231808801E-2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0.51911164263425125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5">
      <c r="D71" s="37">
        <f>+CUY!A44</f>
        <v>43891</v>
      </c>
      <c r="E71" s="225">
        <f>'Salida Stata'!H41</f>
        <v>313.58868408203125</v>
      </c>
      <c r="F71" s="225">
        <f>'Salida Stata'!N41</f>
        <v>313.29901123046875</v>
      </c>
      <c r="G71" s="225">
        <f>'Salida Stata'!T41</f>
        <v>314.111328125</v>
      </c>
      <c r="H71" s="225">
        <f>'Salida Stata'!Z41</f>
        <v>316.17572021484375</v>
      </c>
      <c r="I71" s="225">
        <f>'Salida Stata'!AF41</f>
        <v>314.76705932617188</v>
      </c>
      <c r="J71" s="225">
        <f>'Salida Stata'!AL41</f>
        <v>315.5697021484375</v>
      </c>
      <c r="K71" s="225">
        <f>'Salida Stata'!AR41</f>
        <v>315.64212036132813</v>
      </c>
      <c r="L71" s="225">
        <f>'Salida Stata'!AX41</f>
        <v>315.15054321289063</v>
      </c>
      <c r="M71" s="225">
        <f>'Salida Stata'!BD41</f>
        <v>316.16397094726563</v>
      </c>
      <c r="N71" s="225">
        <f>'Salida Stata'!BJ41</f>
        <v>315.10147094726563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3.1250184666598679E-2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0.50001289319468523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315.10147094726563</v>
      </c>
      <c r="AV71" s="52">
        <f t="shared" si="12"/>
        <v>-1.5127868652343501E-2</v>
      </c>
    </row>
    <row r="72" spans="4:48" x14ac:dyDescent="0.25">
      <c r="D72" s="37">
        <f>+CUY!A45</f>
        <v>43922</v>
      </c>
      <c r="E72" s="225">
        <f>'Salida Stata'!H42</f>
        <v>318.70620727539063</v>
      </c>
      <c r="F72" s="225">
        <f>'Salida Stata'!N42</f>
        <v>318.14828491210938</v>
      </c>
      <c r="G72" s="225">
        <f>'Salida Stata'!T42</f>
        <v>318.5673828125</v>
      </c>
      <c r="H72" s="225">
        <f>'Salida Stata'!Z42</f>
        <v>320.31658935546875</v>
      </c>
      <c r="I72" s="225">
        <f>'Salida Stata'!AF42</f>
        <v>319.12548828125</v>
      </c>
      <c r="J72" s="225">
        <f>'Salida Stata'!AL42</f>
        <v>319.58538818359375</v>
      </c>
      <c r="K72" s="225">
        <f>'Salida Stata'!AR42</f>
        <v>319.23178100585938</v>
      </c>
      <c r="L72" s="225">
        <f>'Salida Stata'!AX42</f>
        <v>318.632080078125</v>
      </c>
      <c r="M72" s="225">
        <f>'Salida Stata'!BD42</f>
        <v>319.59515380859375</v>
      </c>
      <c r="N72" s="225">
        <f>'Salida Stata'!BJ42</f>
        <v>317.91116333007813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1.2942427764508047E-2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0.47020521772559221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318.70620727539063</v>
      </c>
      <c r="AU72" s="19">
        <f t="shared" si="9"/>
        <v>317.91116333007813</v>
      </c>
      <c r="AV72" s="52">
        <f t="shared" si="12"/>
        <v>7.9504394531246803E-3</v>
      </c>
    </row>
    <row r="73" spans="4:48" x14ac:dyDescent="0.25">
      <c r="D73" s="37">
        <f>+CUY!A46</f>
        <v>43952</v>
      </c>
      <c r="E73" s="225">
        <f>'Salida Stata'!H43</f>
        <v>322.73031616210938</v>
      </c>
      <c r="F73" s="225">
        <f>'Salida Stata'!N43</f>
        <v>322.14923095703125</v>
      </c>
      <c r="G73" s="225">
        <f>'Salida Stata'!T43</f>
        <v>322.60635375976563</v>
      </c>
      <c r="H73" s="225">
        <f>'Salida Stata'!Z43</f>
        <v>324.4423828125</v>
      </c>
      <c r="I73" s="225">
        <f>'Salida Stata'!AF43</f>
        <v>323.3040771484375</v>
      </c>
      <c r="J73" s="225">
        <f>'Salida Stata'!AL43</f>
        <v>323.80203247070313</v>
      </c>
      <c r="K73" s="225">
        <f>'Salida Stata'!AR43</f>
        <v>323.73828125</v>
      </c>
      <c r="L73" s="225">
        <f>'Salida Stata'!AX43</f>
        <v>323.1474609375</v>
      </c>
      <c r="M73" s="225">
        <f>'Salida Stata'!BD43</f>
        <v>324.2587890625</v>
      </c>
      <c r="N73" s="225">
        <f>'Salida Stata'!BJ43</f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1.346219240611024E-2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0.44825295739731064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5">
      <c r="D74" s="37">
        <f>+CUY!A47</f>
        <v>43983</v>
      </c>
      <c r="E74" s="225">
        <f>'Salida Stata'!H44</f>
        <v>330.42758178710938</v>
      </c>
      <c r="F74" s="225">
        <f>'Salida Stata'!N44</f>
        <v>329.91143798828125</v>
      </c>
      <c r="G74" s="225">
        <f>'Salida Stata'!T44</f>
        <v>330.01974487304688</v>
      </c>
      <c r="H74" s="225">
        <f>'Salida Stata'!Z44</f>
        <v>331.72879028320313</v>
      </c>
      <c r="I74" s="225">
        <f>'Salida Stata'!AF44</f>
        <v>330.5958251953125</v>
      </c>
      <c r="J74" s="225">
        <f>'Salida Stata'!AL44</f>
        <v>331.17501831054688</v>
      </c>
      <c r="K74" s="225">
        <f>'Salida Stata'!AR44</f>
        <v>330.81326293945313</v>
      </c>
      <c r="L74" s="225">
        <f>'Salida Stata'!AX44</f>
        <v>330.283203125</v>
      </c>
      <c r="M74" s="225">
        <f>'Salida Stata'!BD44</f>
        <v>331.24090576171875</v>
      </c>
      <c r="N74" s="225">
        <f>'Salida Stata'!BJ44</f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2.3283651331019284E-2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0.44406288633852276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5">
      <c r="D75" s="37">
        <f>+CUY!A48</f>
        <v>44013</v>
      </c>
      <c r="E75" s="225">
        <f>'Salida Stata'!H45</f>
        <v>337.4566650390625</v>
      </c>
      <c r="F75" s="225">
        <f>'Salida Stata'!N45</f>
        <v>337.18365478515625</v>
      </c>
      <c r="G75" s="225">
        <f>'Salida Stata'!T45</f>
        <v>337.161865234375</v>
      </c>
      <c r="H75" s="225">
        <f>'Salida Stata'!Z45</f>
        <v>339.05679321289063</v>
      </c>
      <c r="I75" s="225">
        <f>'Salida Stata'!AF45</f>
        <v>337.89926147460938</v>
      </c>
      <c r="J75" s="225">
        <f>'Salida Stata'!AL45</f>
        <v>338.68997192382813</v>
      </c>
      <c r="K75" s="225">
        <f>'Salida Stata'!AR45</f>
        <v>338.3026123046875</v>
      </c>
      <c r="L75" s="225">
        <f>'Salida Stata'!AX45</f>
        <v>337.7662353515625</v>
      </c>
      <c r="M75" s="225">
        <f>'Salida Stata'!BD45</f>
        <v>338.79739379882813</v>
      </c>
      <c r="N75" s="225">
        <f>'Salida Stata'!BJ45</f>
        <v>337.44265747070313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2.2655973467418544E-2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0.43652790022404298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337.44265747070313</v>
      </c>
      <c r="AV75" s="52">
        <f t="shared" si="12"/>
        <v>1.4007568359364342E-4</v>
      </c>
    </row>
    <row r="76" spans="4:48" x14ac:dyDescent="0.25">
      <c r="D76" s="37">
        <f>+CUY!A49</f>
        <v>44044</v>
      </c>
      <c r="E76" s="225">
        <f>'Salida Stata'!H46</f>
        <v>346.88217163085938</v>
      </c>
      <c r="F76" s="225">
        <f>'Salida Stata'!N46</f>
        <v>346.42755126953125</v>
      </c>
      <c r="G76" s="225">
        <f>'Salida Stata'!T46</f>
        <v>346.26547241210938</v>
      </c>
      <c r="H76" s="225">
        <f>'Salida Stata'!Z46</f>
        <v>348.275634765625</v>
      </c>
      <c r="I76" s="225">
        <f>'Salida Stata'!AF46</f>
        <v>346.9576416015625</v>
      </c>
      <c r="J76" s="225">
        <f>'Salida Stata'!AL46</f>
        <v>347.85458374023438</v>
      </c>
      <c r="K76" s="225">
        <f>'Salida Stata'!AR46</f>
        <v>347.28018188476563</v>
      </c>
      <c r="L76" s="225">
        <f>'Salida Stata'!AX46</f>
        <v>346.70626831054688</v>
      </c>
      <c r="M76" s="225">
        <f>'Salida Stata'!BD46</f>
        <v>347.78005981445313</v>
      </c>
      <c r="N76" s="225">
        <f>'Salida Stata'!BJ46</f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2.6915572793070108E-2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0.41337588086690613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5">
      <c r="D77" s="37">
        <f>+CUY!A50</f>
        <v>44075</v>
      </c>
      <c r="E77" s="225">
        <f>'Salida Stata'!H47</f>
        <v>359.64410400390625</v>
      </c>
      <c r="F77" s="225">
        <f>'Salida Stata'!N47</f>
        <v>359.25146484375</v>
      </c>
      <c r="G77" s="225">
        <f>'Salida Stata'!T47</f>
        <v>358.67709350585938</v>
      </c>
      <c r="H77" s="225">
        <f>'Salida Stata'!Z47</f>
        <v>360.721923828125</v>
      </c>
      <c r="I77" s="225">
        <f>'Salida Stata'!AF47</f>
        <v>359.17868041992188</v>
      </c>
      <c r="J77" s="225">
        <f>'Salida Stata'!AL47</f>
        <v>360.27688598632813</v>
      </c>
      <c r="K77" s="225">
        <f>'Salida Stata'!AR47</f>
        <v>359.02157592773438</v>
      </c>
      <c r="L77" s="225">
        <f>'Salida Stata'!AX47</f>
        <v>358.46868896484375</v>
      </c>
      <c r="M77" s="225">
        <f>'Salida Stata'!BD47</f>
        <v>359.13046264648438</v>
      </c>
      <c r="N77" s="225">
        <f>'Salida Stata'!BJ47</f>
        <v>357.96865844726563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3.5660735619181816E-2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0.38320936076403078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357.96865844726563</v>
      </c>
      <c r="AV77" s="52">
        <f t="shared" si="12"/>
        <v>1.675445556640609E-2</v>
      </c>
    </row>
    <row r="78" spans="4:48" x14ac:dyDescent="0.25">
      <c r="D78" s="37">
        <f>+CUY!A51</f>
        <v>44105</v>
      </c>
      <c r="E78" s="225">
        <f>'Salida Stata'!H48</f>
        <v>373.13385009765625</v>
      </c>
      <c r="F78" s="225">
        <f>'Salida Stata'!N48</f>
        <v>372.50079345703125</v>
      </c>
      <c r="G78" s="225">
        <f>'Salida Stata'!T48</f>
        <v>371.90328979492188</v>
      </c>
      <c r="H78" s="225">
        <f>'Salida Stata'!Z48</f>
        <v>374.10360717773438</v>
      </c>
      <c r="I78" s="225">
        <f>'Salida Stata'!AF48</f>
        <v>372.31686401367188</v>
      </c>
      <c r="J78" s="225">
        <f>'Salida Stata'!AL48</f>
        <v>373.52908325195313</v>
      </c>
      <c r="K78" s="225">
        <f>'Salida Stata'!AR48</f>
        <v>372.17306518554688</v>
      </c>
      <c r="L78" s="225">
        <f>'Salida Stata'!AX48</f>
        <v>371.64501953125</v>
      </c>
      <c r="M78" s="225">
        <f>'Salida Stata'!BD48</f>
        <v>372.23843383789063</v>
      </c>
      <c r="N78" s="225">
        <f>'Salida Stata'!BJ48</f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3.6607839935713926E-2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0.38410425550308336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0.38238079826638627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5">
      <c r="D79" s="37">
        <f>+CUY!A52</f>
        <v>44136</v>
      </c>
      <c r="E79" s="225">
        <f>'Salida Stata'!H49</f>
        <v>384.80075073242188</v>
      </c>
      <c r="F79" s="225">
        <f>'Salida Stata'!N49</f>
        <v>384.21401977539063</v>
      </c>
      <c r="G79" s="225">
        <f>'Salida Stata'!T49</f>
        <v>383.47653198242188</v>
      </c>
      <c r="H79" s="225">
        <f>'Salida Stata'!Z49</f>
        <v>385.81039428710938</v>
      </c>
      <c r="I79" s="225">
        <f>'Salida Stata'!AF49</f>
        <v>383.9481201171875</v>
      </c>
      <c r="J79" s="225">
        <f>'Salida Stata'!AL49</f>
        <v>385.35763549804688</v>
      </c>
      <c r="K79" s="225">
        <f>'Salida Stata'!AR49</f>
        <v>383.85775756835938</v>
      </c>
      <c r="L79" s="225">
        <f>'Salida Stata'!AX49</f>
        <v>383.34060668945313</v>
      </c>
      <c r="M79" s="225">
        <f>'Salida Stata'!BD49</f>
        <v>384.11904907226563</v>
      </c>
      <c r="N79" s="225">
        <f>'Salida Stata'!BJ49</f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3.1494685166041148E-2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0.3643185771743076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5">
      <c r="D80" s="37">
        <f>+CUY!A53</f>
        <v>44166</v>
      </c>
      <c r="E80" s="225">
        <f>'Salida Stata'!H50</f>
        <v>402.02801513671875</v>
      </c>
      <c r="F80" s="225">
        <f>'Salida Stata'!N50</f>
        <v>401.0758056640625</v>
      </c>
      <c r="G80" s="225">
        <f>'Salida Stata'!T50</f>
        <v>400.28924560546875</v>
      </c>
      <c r="H80" s="225">
        <f>'Salida Stata'!Z50</f>
        <v>402.60928344726563</v>
      </c>
      <c r="I80" s="225">
        <f>'Salida Stata'!AF50</f>
        <v>400.4232177734375</v>
      </c>
      <c r="J80" s="225">
        <f>'Salida Stata'!AL50</f>
        <v>401.9658203125</v>
      </c>
      <c r="K80" s="225">
        <f>'Salida Stata'!AR50</f>
        <v>400.08261108398438</v>
      </c>
      <c r="L80" s="225">
        <f>'Salida Stata'!AX50</f>
        <v>399.69110107421875</v>
      </c>
      <c r="M80" s="225">
        <f>'Salida Stata'!BD50</f>
        <v>400.15438842773438</v>
      </c>
      <c r="N80" s="225">
        <f>'Salida Stata'!BJ50</f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4.2782916956893624E-2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0.37766754214825893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5">
      <c r="D81" s="37">
        <f>+CUY!A54</f>
        <v>44197</v>
      </c>
      <c r="E81" s="225">
        <f>'Salida Stata'!H51</f>
        <v>420.3009033203125</v>
      </c>
      <c r="F81" s="225">
        <f>'Salida Stata'!N51</f>
        <v>419.15652465820313</v>
      </c>
      <c r="G81" s="225">
        <f>'Salida Stata'!T51</f>
        <v>418.565185546875</v>
      </c>
      <c r="H81" s="225">
        <f>'Salida Stata'!Z51</f>
        <v>420.80096435546875</v>
      </c>
      <c r="I81" s="225">
        <f>'Salida Stata'!AF51</f>
        <v>418.19952392578125</v>
      </c>
      <c r="J81" s="225">
        <f>'Salida Stata'!AL51</f>
        <v>419.92269897460938</v>
      </c>
      <c r="K81" s="225">
        <f>'Salida Stata'!AR51</f>
        <v>417.848388671875</v>
      </c>
      <c r="L81" s="225">
        <f>'Salida Stata'!AX51</f>
        <v>417.73593139648438</v>
      </c>
      <c r="M81" s="225">
        <f>'Salida Stata'!BD51</f>
        <v>417.77890014648438</v>
      </c>
      <c r="N81" s="225">
        <f>'Salida Stata'!BJ51</f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4.4594875219063468E-2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0.40381865454455101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5">
      <c r="D82" s="37">
        <f>+CUY!A55</f>
        <v>44228</v>
      </c>
      <c r="E82" s="225">
        <f>'Salida Stata'!H52</f>
        <v>437.1103515625</v>
      </c>
      <c r="F82" s="225">
        <f>'Salida Stata'!N52</f>
        <v>436.0264892578125</v>
      </c>
      <c r="G82" s="225">
        <f>'Salida Stata'!T52</f>
        <v>435.58132934570313</v>
      </c>
      <c r="H82" s="225">
        <f>'Salida Stata'!Z52</f>
        <v>438.02490234375</v>
      </c>
      <c r="I82" s="225">
        <f>'Salida Stata'!AF52</f>
        <v>434.89749145507813</v>
      </c>
      <c r="J82" s="225">
        <f>'Salida Stata'!AL52</f>
        <v>437.06265258789063</v>
      </c>
      <c r="K82" s="225">
        <f>'Salida Stata'!AR52</f>
        <v>434.8311767578125</v>
      </c>
      <c r="L82" s="225">
        <f>'Salida Stata'!AX52</f>
        <v>434.96310424804688</v>
      </c>
      <c r="M82" s="225">
        <f>'Salida Stata'!BD52</f>
        <v>434.57589721679688</v>
      </c>
      <c r="N82" s="225">
        <f>'Salida Stata'!BJ52</f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4.0820803473944123E-2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0.42834607669655256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5">
      <c r="D83" s="37">
        <f>+CUY!A56</f>
        <v>44256</v>
      </c>
      <c r="E83" s="225">
        <f>'Salida Stata'!H53</f>
        <v>455.73419189453125</v>
      </c>
      <c r="F83" s="225">
        <f>'Salida Stata'!N53</f>
        <v>454.82928466796875</v>
      </c>
      <c r="G83" s="225">
        <f>'Salida Stata'!T53</f>
        <v>454.43411254882813</v>
      </c>
      <c r="H83" s="225">
        <f>'Salida Stata'!Z53</f>
        <v>456.77532958984375</v>
      </c>
      <c r="I83" s="225">
        <f>'Salida Stata'!AF53</f>
        <v>453.91378784179688</v>
      </c>
      <c r="J83" s="225">
        <f>'Salida Stata'!AL53</f>
        <v>455.87457275390625</v>
      </c>
      <c r="K83" s="225">
        <f>'Salida Stata'!AR53</f>
        <v>453.8018798828125</v>
      </c>
      <c r="L83" s="225">
        <f>'Salida Stata'!AX53</f>
        <v>453.96762084960938</v>
      </c>
      <c r="M83" s="225">
        <f>'Salida Stata'!BD53</f>
        <v>453.65231323242188</v>
      </c>
      <c r="N83" s="225">
        <f>'Salida Stata'!BJ53</f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4.3388032274635391E-2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0.44515775563563054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40" si="24">+($AT83/$AT$82)-($AU83/$AU$82)</f>
        <v>-1.4227108410256317E-3</v>
      </c>
    </row>
    <row r="84" spans="4:49" x14ac:dyDescent="0.25">
      <c r="D84" s="37">
        <f>+CUY!A57</f>
        <v>44287</v>
      </c>
      <c r="E84" s="225">
        <f>'Salida Stata'!H54</f>
        <v>475.05050659179688</v>
      </c>
      <c r="F84" s="225">
        <f>'Salida Stata'!N54</f>
        <v>473.93939208984375</v>
      </c>
      <c r="G84" s="225">
        <f>'Salida Stata'!T54</f>
        <v>473.57192993164063</v>
      </c>
      <c r="H84" s="225">
        <f>'Salida Stata'!Z54</f>
        <v>475.97848510742188</v>
      </c>
      <c r="I84" s="225">
        <f>'Salida Stata'!AF54</f>
        <v>472.60992431640625</v>
      </c>
      <c r="J84" s="225">
        <f>'Salida Stata'!AL54</f>
        <v>474.8486328125</v>
      </c>
      <c r="K84" s="225">
        <f>'Salida Stata'!AR54</f>
        <v>472.49591064453125</v>
      </c>
      <c r="L84" s="225">
        <f>'Salida Stata'!AX54</f>
        <v>472.94021606445313</v>
      </c>
      <c r="M84" s="225">
        <f>'Salida Stata'!BD54</f>
        <v>471.82138061523438</v>
      </c>
      <c r="N84" s="225">
        <f>'Salida Stata'!BJ54</f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4.169239421379678E-2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0.4861751282420359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5">
      <c r="D85" s="37">
        <f>+CUY!A58</f>
        <v>44317</v>
      </c>
      <c r="E85" s="225">
        <f>'Salida Stata'!H55</f>
        <v>491.11917114257813</v>
      </c>
      <c r="F85" s="225">
        <f>'Salida Stata'!N55</f>
        <v>490.193603515625</v>
      </c>
      <c r="G85" s="225">
        <f>'Salida Stata'!T55</f>
        <v>490.3887939453125</v>
      </c>
      <c r="H85" s="225">
        <f>'Salida Stata'!Z55</f>
        <v>493.32693481445313</v>
      </c>
      <c r="I85" s="225">
        <f>'Salida Stata'!AF55</f>
        <v>489.552001953125</v>
      </c>
      <c r="J85" s="225">
        <f>'Salida Stata'!AL55</f>
        <v>492.331787109375</v>
      </c>
      <c r="K85" s="225">
        <f>'Salida Stata'!AR55</f>
        <v>490.50167846679688</v>
      </c>
      <c r="L85" s="225">
        <f>'Salida Stata'!AX55</f>
        <v>491.28396606445313</v>
      </c>
      <c r="M85" s="225">
        <f>'Salida Stata'!BD55</f>
        <v>489.953369140625</v>
      </c>
      <c r="N85" s="225">
        <f>'Salida Stata'!BJ55</f>
        <v>490.14785766601563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3.6358526499834287E-2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0.51975108451646346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491.11917114257813</v>
      </c>
      <c r="AU85" s="19">
        <f t="shared" si="9"/>
        <v>490.14785766601563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5">
      <c r="D86" s="37">
        <f>+CUY!A59</f>
        <v>44348</v>
      </c>
      <c r="E86" s="225">
        <f>'Salida Stata'!H56</f>
        <v>509.17068481445313</v>
      </c>
      <c r="F86" s="225">
        <f>'Salida Stata'!N56</f>
        <v>508.23162841796875</v>
      </c>
      <c r="G86" s="225">
        <f>'Salida Stata'!T56</f>
        <v>508.21823120117188</v>
      </c>
      <c r="H86" s="225">
        <f>'Salida Stata'!Z56</f>
        <v>510.92453002929688</v>
      </c>
      <c r="I86" s="225">
        <f>'Salida Stata'!AF56</f>
        <v>507.05233764648438</v>
      </c>
      <c r="J86" s="225">
        <f>'Salida Stata'!AL56</f>
        <v>509.88052368164063</v>
      </c>
      <c r="K86" s="225">
        <f>'Salida Stata'!AR56</f>
        <v>507.39694213867188</v>
      </c>
      <c r="L86" s="225">
        <f>'Salida Stata'!AX56</f>
        <v>508.23947143554688</v>
      </c>
      <c r="M86" s="225">
        <f>'Salida Stata'!BD56</f>
        <v>506.74636840820313</v>
      </c>
      <c r="N86" s="225">
        <f>'Salida Stata'!BJ56</f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3.5469228720880874E-2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0.53784874925449855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509.17068481445313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5">
      <c r="D87" s="37">
        <f>+CUY!A60</f>
        <v>44378</v>
      </c>
      <c r="E87" s="225">
        <f>'Salida Stata'!H57</f>
        <v>525.1630859375</v>
      </c>
      <c r="F87" s="225">
        <f>'Salida Stata'!N57</f>
        <v>524.38787841796875</v>
      </c>
      <c r="G87" s="225">
        <f>'Salida Stata'!T57</f>
        <v>524.2744140625</v>
      </c>
      <c r="H87" s="225">
        <f>'Salida Stata'!Z57</f>
        <v>527.13836669921875</v>
      </c>
      <c r="I87" s="225">
        <f>'Salida Stata'!AF57</f>
        <v>523.02362060546875</v>
      </c>
      <c r="J87" s="225">
        <f>'Salida Stata'!AL57</f>
        <v>526.1456298828125</v>
      </c>
      <c r="K87" s="225">
        <f>'Salida Stata'!AR57</f>
        <v>523.3792724609375</v>
      </c>
      <c r="L87" s="225">
        <f>'Salida Stata'!AX57</f>
        <v>524.38336181640625</v>
      </c>
      <c r="M87" s="225">
        <f>'Salida Stata'!BD57</f>
        <v>523.000732421875</v>
      </c>
      <c r="N87" s="225">
        <f>'Salida Stata'!BJ57</f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3.1686556978792968E-2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0.5514287526166437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5">
      <c r="D88" s="37">
        <f>+CUY!A61</f>
        <v>44409</v>
      </c>
      <c r="E88" s="225">
        <f>'Salida Stata'!H58</f>
        <v>533.39593505859375</v>
      </c>
      <c r="F88" s="225">
        <f>'Salida Stata'!N58</f>
        <v>532.9442138671875</v>
      </c>
      <c r="G88" s="225">
        <f>'Salida Stata'!T58</f>
        <v>533.01513671875</v>
      </c>
      <c r="H88" s="225">
        <f>'Salida Stata'!Z58</f>
        <v>536.25140380859375</v>
      </c>
      <c r="I88" s="225">
        <f>'Salida Stata'!AF58</f>
        <v>532.21697998046875</v>
      </c>
      <c r="J88" s="225">
        <f>'Salida Stata'!AL58</f>
        <v>535.743408203125</v>
      </c>
      <c r="K88" s="225">
        <f>'Salida Stata'!AR58</f>
        <v>533.376708984375</v>
      </c>
      <c r="L88" s="225">
        <f>'Salida Stata'!AX58</f>
        <v>534.43914794921875</v>
      </c>
      <c r="M88" s="225">
        <f>'Salida Stata'!BD58</f>
        <v>533.33819580078125</v>
      </c>
      <c r="N88" s="225">
        <f>'Salida Stata'!BJ58</f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1.777637025948664E-2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0.53762155954036772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5">
      <c r="D89" s="37">
        <f>+CUY!A62</f>
        <v>44440</v>
      </c>
      <c r="E89" s="225">
        <f>'Salida Stata'!H59</f>
        <v>548.94171142578125</v>
      </c>
      <c r="F89" s="225">
        <f>'Salida Stata'!N59</f>
        <v>548.735107421875</v>
      </c>
      <c r="G89" s="225">
        <f>'Salida Stata'!T59</f>
        <v>548.37841796875</v>
      </c>
      <c r="H89" s="225">
        <f>'Salida Stata'!Z59</f>
        <v>551.46051025390625</v>
      </c>
      <c r="I89" s="225">
        <f>'Salida Stata'!AF59</f>
        <v>547.49066162109375</v>
      </c>
      <c r="J89" s="225">
        <f>'Salida Stata'!AL59</f>
        <v>551.15069580078125</v>
      </c>
      <c r="K89" s="225">
        <f>'Salida Stata'!AR59</f>
        <v>548.08123779296875</v>
      </c>
      <c r="L89" s="225">
        <f>'Salida Stata'!AX59</f>
        <v>549.1285400390625</v>
      </c>
      <c r="M89" s="225">
        <f>'Salida Stata'!BD59</f>
        <v>547.8572998046875</v>
      </c>
      <c r="N89" s="225">
        <f>'Salida Stata'!BJ59</f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2.86967506267779E-2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0.52728229196329424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5">
      <c r="D90" s="37">
        <f>+CUY!A63</f>
        <v>44470</v>
      </c>
      <c r="E90" s="225">
        <f>'Salida Stata'!H60</f>
        <v>565.2847900390625</v>
      </c>
      <c r="F90" s="225">
        <f>'Salida Stata'!N60</f>
        <v>565.3492431640625</v>
      </c>
      <c r="G90" s="225">
        <f>'Salida Stata'!T60</f>
        <v>565.13653564453125</v>
      </c>
      <c r="H90" s="225">
        <f>'Salida Stata'!Z60</f>
        <v>568.5477294921875</v>
      </c>
      <c r="I90" s="225">
        <f>'Salida Stata'!AF60</f>
        <v>564.36517333984375</v>
      </c>
      <c r="J90" s="225">
        <f>'Salida Stata'!AL60</f>
        <v>568.33221435546875</v>
      </c>
      <c r="K90" s="225">
        <f>'Salida Stata'!AR60</f>
        <v>565.34051513671875</v>
      </c>
      <c r="L90" s="225">
        <f>'Salida Stata'!AX60</f>
        <v>566.472412109375</v>
      </c>
      <c r="M90" s="225">
        <f>'Salida Stata'!BD60</f>
        <v>565.4246826171875</v>
      </c>
      <c r="N90" s="225">
        <f>'Salida Stata'!BJ60</f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3.1060585052738787E-2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0.51910926468588126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5">
      <c r="D91" s="37">
        <f>+CUY!A64</f>
        <v>44501</v>
      </c>
      <c r="E91" s="225">
        <f>'Salida Stata'!H61</f>
        <v>579.966552734375</v>
      </c>
      <c r="F91" s="225">
        <f>'Salida Stata'!N61</f>
        <v>580.068359375</v>
      </c>
      <c r="G91" s="225">
        <f>'Salida Stata'!T61</f>
        <v>579.99310302734375</v>
      </c>
      <c r="H91" s="225">
        <f>'Salida Stata'!Z61</f>
        <v>583.612060546875</v>
      </c>
      <c r="I91" s="225">
        <f>'Salida Stata'!AF61</f>
        <v>579.15948486328125</v>
      </c>
      <c r="J91" s="225">
        <f>'Salida Stata'!AL61</f>
        <v>583.3563232421875</v>
      </c>
      <c r="K91" s="225">
        <f>'Salida Stata'!AR61</f>
        <v>580.51556396484375</v>
      </c>
      <c r="L91" s="225">
        <f>'Salida Stata'!AX61</f>
        <v>581.85125732421875</v>
      </c>
      <c r="M91" s="225">
        <f>'Salida Stata'!BD61</f>
        <v>580.76025390625</v>
      </c>
      <c r="N91" s="225">
        <f>'Salida Stata'!BJ61</f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2.6500962735193978E-2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0.51175487874568737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5">
      <c r="D92" s="37">
        <f>+CUY!A65</f>
        <v>44531</v>
      </c>
      <c r="E92" s="225">
        <f>'Salida Stata'!H62</f>
        <v>604.0164794921875</v>
      </c>
      <c r="F92" s="225">
        <f>'Salida Stata'!N62</f>
        <v>603.43695068359375</v>
      </c>
      <c r="G92" s="225">
        <f>'Salida Stata'!T62</f>
        <v>603.17388916015625</v>
      </c>
      <c r="H92" s="225">
        <f>'Salida Stata'!Z62</f>
        <v>606.2236328125</v>
      </c>
      <c r="I92" s="225">
        <f>'Salida Stata'!AF62</f>
        <v>601.6051025390625</v>
      </c>
      <c r="J92" s="225">
        <f>'Salida Stata'!AL62</f>
        <v>605.60260009765625</v>
      </c>
      <c r="K92" s="225">
        <f>'Salida Stata'!AR62</f>
        <v>602.615966796875</v>
      </c>
      <c r="L92" s="225">
        <f>'Salida Stata'!AX62</f>
        <v>604.24700927734375</v>
      </c>
      <c r="M92" s="225">
        <f>'Salida Stata'!BD62</f>
        <v>602.4132080078125</v>
      </c>
      <c r="N92" s="225">
        <f>'Salida Stata'!BJ62</f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3.9113286685803494E-2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0.50643490142797032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5">
      <c r="D93" s="37">
        <f>+CUY!A66</f>
        <v>44562</v>
      </c>
      <c r="E93" s="225">
        <f>'Salida Stata'!H63</f>
        <v>628.2794189453125</v>
      </c>
      <c r="F93" s="225">
        <f>'Salida Stata'!N63</f>
        <v>627.61505126953125</v>
      </c>
      <c r="G93" s="225">
        <f>'Salida Stata'!T63</f>
        <v>627.72943115234375</v>
      </c>
      <c r="H93" s="225">
        <f>'Salida Stata'!Z63</f>
        <v>630.7799072265625</v>
      </c>
      <c r="I93" s="225">
        <f>'Salida Stata'!AF63</f>
        <v>625.73797607421875</v>
      </c>
      <c r="J93" s="225">
        <f>'Salida Stata'!AL63</f>
        <v>629.87725830078125</v>
      </c>
      <c r="K93" s="225">
        <f>'Salida Stata'!AR63</f>
        <v>627.33990478515625</v>
      </c>
      <c r="L93" s="225">
        <f>'Salida Stata'!AX63</f>
        <v>629.4678955078125</v>
      </c>
      <c r="M93" s="225">
        <f>'Salida Stata'!BD63</f>
        <v>627.8575439453125</v>
      </c>
      <c r="N93" s="225">
        <f>'Salida Stata'!BJ63</f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4.0503028221933635E-2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0.50053395238637499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5">
      <c r="D94" s="37">
        <f>+CUY!A67</f>
        <v>44593</v>
      </c>
      <c r="E94" s="225">
        <f>'Salida Stata'!H64</f>
        <v>664.06842041015625</v>
      </c>
      <c r="F94" s="225">
        <f>'Salida Stata'!N64</f>
        <v>662.50042724609375</v>
      </c>
      <c r="G94" s="225">
        <f>'Salida Stata'!T64</f>
        <v>662.47265625</v>
      </c>
      <c r="H94" s="225">
        <f>'Salida Stata'!Z64</f>
        <v>665.4439697265625</v>
      </c>
      <c r="I94" s="225">
        <f>'Salida Stata'!AF64</f>
        <v>659.81011962890625</v>
      </c>
      <c r="J94" s="225">
        <f>'Salida Stata'!AL64</f>
        <v>663.8209228515625</v>
      </c>
      <c r="K94" s="225">
        <f>'Salida Stata'!AR64</f>
        <v>660.77410888671875</v>
      </c>
      <c r="L94" s="225">
        <f>'Salida Stata'!AX64</f>
        <v>663.05792236328125</v>
      </c>
      <c r="M94" s="225">
        <f>'Salida Stata'!BD64</f>
        <v>660.6708984375</v>
      </c>
      <c r="N94" s="225">
        <f>'Salida Stata'!BJ64</f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5.4047108197206484E-2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0.51960209479438757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5">
      <c r="D95" s="37">
        <f>+CUY!A68</f>
        <v>44621</v>
      </c>
      <c r="E95" s="225">
        <f>'Salida Stata'!H65</f>
        <v>711.75</v>
      </c>
      <c r="F95" s="225">
        <f>'Salida Stata'!N65</f>
        <v>709.41241455078125</v>
      </c>
      <c r="G95" s="225">
        <f>'Salida Stata'!T65</f>
        <v>708.552001953125</v>
      </c>
      <c r="H95" s="225">
        <f>'Salida Stata'!Z65</f>
        <v>711.07855224609375</v>
      </c>
      <c r="I95" s="225">
        <f>'Salida Stata'!AF65</f>
        <v>705.427490234375</v>
      </c>
      <c r="J95" s="225">
        <f>'Salida Stata'!AL65</f>
        <v>708.54736328125</v>
      </c>
      <c r="K95" s="225">
        <f>'Salida Stata'!AR65</f>
        <v>704.27813720703125</v>
      </c>
      <c r="L95" s="225">
        <f>'Salida Stata'!AX65</f>
        <v>706.29351806640625</v>
      </c>
      <c r="M95" s="225">
        <f>'Salida Stata'!BD65</f>
        <v>702.50787353515625</v>
      </c>
      <c r="N95" s="225">
        <f>'Salida Stata'!BJ65</f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6.793580602898408E-2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0.55535374927553516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5">
      <c r="D96" s="37">
        <f>+CUY!A69</f>
        <v>44652</v>
      </c>
      <c r="E96" s="225">
        <f>'Salida Stata'!H66</f>
        <v>753.12628173828125</v>
      </c>
      <c r="F96" s="225">
        <f>'Salida Stata'!N66</f>
        <v>751.21246337890625</v>
      </c>
      <c r="G96" s="225">
        <f>'Salida Stata'!T66</f>
        <v>749.67779541015625</v>
      </c>
      <c r="H96" s="225">
        <f>'Salida Stata'!Z66</f>
        <v>752.49078369140625</v>
      </c>
      <c r="I96" s="225">
        <f>'Salida Stata'!AF66</f>
        <v>746.5125732421875</v>
      </c>
      <c r="J96" s="225">
        <f>'Salida Stata'!AL66</f>
        <v>749.87060546875</v>
      </c>
      <c r="K96" s="225">
        <f>'Salida Stata'!AR66</f>
        <v>744.849853515625</v>
      </c>
      <c r="L96" s="225">
        <f>'Salida Stata'!AX66</f>
        <v>747.0133056640625</v>
      </c>
      <c r="M96" s="225">
        <f>'Salida Stata'!BD66</f>
        <v>742.60955810546875</v>
      </c>
      <c r="N96" s="225">
        <f>'Salida Stata'!BJ66</f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5.8474493093167323E-2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0.58041114679300665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5">
      <c r="D97" s="37">
        <f>+CUY!A70</f>
        <v>44682</v>
      </c>
      <c r="E97" s="225">
        <f>'Salida Stata'!H67</f>
        <v>791.08575439453125</v>
      </c>
      <c r="F97" s="225">
        <f>'Salida Stata'!N67</f>
        <v>789.81134033203125</v>
      </c>
      <c r="G97" s="225">
        <f>'Salida Stata'!T67</f>
        <v>788.25750732421875</v>
      </c>
      <c r="H97" s="225">
        <f>'Salida Stata'!Z67</f>
        <v>791.35430908203125</v>
      </c>
      <c r="I97" s="225">
        <f>'Salida Stata'!AF67</f>
        <v>784.933349609375</v>
      </c>
      <c r="J97" s="225">
        <f>'Salida Stata'!AL67</f>
        <v>789.06256103515625</v>
      </c>
      <c r="K97" s="225">
        <f>'Salida Stata'!AR67</f>
        <v>783.77825927734375</v>
      </c>
      <c r="L97" s="225">
        <f>'Salida Stata'!AX67</f>
        <v>786.44287109375</v>
      </c>
      <c r="M97" s="225">
        <f>'Salida Stata'!BD67</f>
        <v>781.42193603515625</v>
      </c>
      <c r="N97" s="225">
        <f>'Salida Stata'!BJ67</f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5.2185573982037603E-2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0.60454685043426992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5">
      <c r="D98" s="37">
        <f>+CUY!A71</f>
        <v>44713</v>
      </c>
      <c r="E98" s="225">
        <f>'Salida Stata'!H68</f>
        <v>831.29620361328125</v>
      </c>
      <c r="F98" s="225">
        <f>'Salida Stata'!N68</f>
        <v>830.6693115234375</v>
      </c>
      <c r="G98" s="225">
        <f>'Salida Stata'!T68</f>
        <v>829.4962158203125</v>
      </c>
      <c r="H98" s="225">
        <f>'Salida Stata'!Z68</f>
        <v>833.13580322265625</v>
      </c>
      <c r="I98" s="225">
        <f>'Salida Stata'!AF68</f>
        <v>825.98779296875</v>
      </c>
      <c r="J98" s="225">
        <f>'Salida Stata'!AL68</f>
        <v>831.1533203125</v>
      </c>
      <c r="K98" s="225">
        <f>'Salida Stata'!AR68</f>
        <v>825.75238037109375</v>
      </c>
      <c r="L98" s="225">
        <f>'Salida Stata'!AX68</f>
        <v>828.96502685546875</v>
      </c>
      <c r="M98" s="225">
        <f>'Salida Stata'!BD68</f>
        <v>823.9464111328125</v>
      </c>
      <c r="N98" s="225">
        <f>'Salida Stata'!BJ68</f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5.2963880800524832E-2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0.63165628846992483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40" si="29">+($AT98/$AT$32)-($AU98/$AU$32)</f>
        <v>7.9663696289063779E-2</v>
      </c>
      <c r="AW98" s="52">
        <f t="shared" si="24"/>
        <v>2.8325977299139549E-3</v>
      </c>
    </row>
    <row r="99" spans="4:49" x14ac:dyDescent="0.25">
      <c r="D99" s="37">
        <f>+CUY!A72</f>
        <v>44743</v>
      </c>
      <c r="E99" s="225">
        <f>'Salida Stata'!H69</f>
        <v>890.57415771484375</v>
      </c>
      <c r="F99" s="225">
        <f>'Salida Stata'!N69</f>
        <v>890.1705322265625</v>
      </c>
      <c r="G99" s="225">
        <f>'Salida Stata'!T69</f>
        <v>889.0872802734375</v>
      </c>
      <c r="H99" s="225">
        <f>'Salida Stata'!Z69</f>
        <v>893.25714111328125</v>
      </c>
      <c r="I99" s="225">
        <f>'Salida Stata'!AF69</f>
        <v>886.043701171875</v>
      </c>
      <c r="J99" s="225">
        <f>'Salida Stata'!AL69</f>
        <v>891.656494140625</v>
      </c>
      <c r="K99" s="225">
        <f>'Salida Stata'!AR69</f>
        <v>887.34002685546875</v>
      </c>
      <c r="L99" s="225">
        <f>'Salida Stata'!AX69</f>
        <v>890.8892822265625</v>
      </c>
      <c r="M99" s="225">
        <f>'Salida Stata'!BD69</f>
        <v>886.7003173828125</v>
      </c>
      <c r="N99" s="225">
        <f>'Salida Stata'!BJ69</f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7.3314861451222235E-2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0.69749322732632235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5">
      <c r="D100" s="37">
        <f>+CUY!A73</f>
        <v>44774</v>
      </c>
      <c r="E100" s="225">
        <f>'Salida Stata'!H70</f>
        <v>950.63006591796875</v>
      </c>
      <c r="F100" s="225">
        <f>'Salida Stata'!N70</f>
        <v>949.5791015625</v>
      </c>
      <c r="G100" s="225">
        <f>'Salida Stata'!T70</f>
        <v>947.14263916015625</v>
      </c>
      <c r="H100" s="225">
        <f>'Salida Stata'!Z70</f>
        <v>950.46746826171875</v>
      </c>
      <c r="I100" s="225">
        <f>'Salida Stata'!AF70</f>
        <v>943.66510009765625</v>
      </c>
      <c r="J100" s="225">
        <f>'Salida Stata'!AL70</f>
        <v>948.36883544921875</v>
      </c>
      <c r="K100" s="225">
        <f>'Salida Stata'!AR70</f>
        <v>943.00421142578125</v>
      </c>
      <c r="L100" s="225">
        <f>'Salida Stata'!AX70</f>
        <v>946.3397216796875</v>
      </c>
      <c r="M100" s="225">
        <f>'Salida Stata'!BD70</f>
        <v>941.4686279296875</v>
      </c>
      <c r="N100" s="225">
        <f>'Salida Stata'!BJ70</f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6.4539428696940737E-2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0.77548676039135644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5">
      <c r="D101" s="37">
        <f>+CUY!A74</f>
        <v>44805</v>
      </c>
      <c r="E101" s="225">
        <f>'Salida Stata'!H71</f>
        <v>1011.4683227539063</v>
      </c>
      <c r="F101" s="225">
        <f>'Salida Stata'!N71</f>
        <v>1009.7313842773438</v>
      </c>
      <c r="G101" s="225">
        <f>'Salida Stata'!T71</f>
        <v>1005.243408203125</v>
      </c>
      <c r="H101" s="225">
        <f>'Salida Stata'!Z71</f>
        <v>1007.5655517578125</v>
      </c>
      <c r="I101" s="225">
        <f>'Salida Stata'!AF71</f>
        <v>1001.26025390625</v>
      </c>
      <c r="J101" s="225">
        <f>'Salida Stata'!AL71</f>
        <v>1005.4290161132813</v>
      </c>
      <c r="K101" s="225">
        <f>'Salida Stata'!AR71</f>
        <v>997.91168212890625</v>
      </c>
      <c r="L101" s="225">
        <f>'Salida Stata'!AX71</f>
        <v>1000.8546142578125</v>
      </c>
      <c r="M101" s="225">
        <f>'Salida Stata'!BD71</f>
        <v>994.97723388671875</v>
      </c>
      <c r="N101" s="225">
        <f>'Salida Stata'!BJ71</f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6.0629580850222631E-2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0.83060146474811303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1011.4683227539063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5">
      <c r="D102" s="37">
        <f>+CUY!A75</f>
        <v>44835</v>
      </c>
      <c r="E102" s="225">
        <f>'Salida Stata'!H72</f>
        <v>1072.142822265625</v>
      </c>
      <c r="F102" s="225">
        <f>'Salida Stata'!N72</f>
        <v>1070.4354248046875</v>
      </c>
      <c r="G102" s="225">
        <f>'Salida Stata'!T72</f>
        <v>1065.3311767578125</v>
      </c>
      <c r="H102" s="225">
        <f>'Salida Stata'!Z72</f>
        <v>1068.3382568359375</v>
      </c>
      <c r="I102" s="225">
        <f>'Salida Stata'!AF72</f>
        <v>1061.3052978515625</v>
      </c>
      <c r="J102" s="225">
        <f>'Salida Stata'!AL72</f>
        <v>1066.093017578125</v>
      </c>
      <c r="K102" s="225">
        <f>'Salida Stata'!AR72</f>
        <v>1057.448486328125</v>
      </c>
      <c r="L102" s="225">
        <f>'Salida Stata'!AX72</f>
        <v>1060.3009033203125</v>
      </c>
      <c r="M102" s="225">
        <f>'Salida Stata'!BD72</f>
        <v>1053.835693359375</v>
      </c>
      <c r="N102" s="225">
        <f>'Salida Stata'!BJ72</f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5.9873107604006215E-2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0.88175679620978498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5">
      <c r="D103" s="37">
        <f>+CUY!A76</f>
        <v>44866</v>
      </c>
      <c r="E103" s="225">
        <f>'Salida Stata'!H73</f>
        <v>1122.5465087890625</v>
      </c>
      <c r="F103" s="225">
        <f>'Salida Stata'!N73</f>
        <v>1121.10888671875</v>
      </c>
      <c r="G103" s="225">
        <f>'Salida Stata'!T73</f>
        <v>1116.630859375</v>
      </c>
      <c r="H103" s="225">
        <f>'Salida Stata'!Z73</f>
        <v>1120.343994140625</v>
      </c>
      <c r="I103" s="225">
        <f>'Salida Stata'!AF73</f>
        <v>1113.3223876953125</v>
      </c>
      <c r="J103" s="225">
        <f>'Salida Stata'!AL73</f>
        <v>1118.7667236328125</v>
      </c>
      <c r="K103" s="225">
        <f>'Salida Stata'!AR73</f>
        <v>1111.2606201171875</v>
      </c>
      <c r="L103" s="225">
        <f>'Salida Stata'!AX73</f>
        <v>1114.1563720703125</v>
      </c>
      <c r="M103" s="225">
        <f>'Salida Stata'!BD73</f>
        <v>1108.2991943359375</v>
      </c>
      <c r="N103" s="225">
        <f>'Salida Stata'!BJ73</f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4.9251204613318444E-2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0.92346199067497592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5">
      <c r="D104" s="37">
        <f>+CUY!A77</f>
        <v>44896</v>
      </c>
      <c r="E104" s="225">
        <f>'Salida Stata'!H74</f>
        <v>1173.3304443359375</v>
      </c>
      <c r="F104" s="225">
        <f>'Salida Stata'!N74</f>
        <v>1173.1268310546875</v>
      </c>
      <c r="G104" s="225">
        <f>'Salida Stata'!T74</f>
        <v>1171.050048828125</v>
      </c>
      <c r="H104" s="225">
        <f>'Salida Stata'!Z74</f>
        <v>1175.58203125</v>
      </c>
      <c r="I104" s="225">
        <f>'Salida Stata'!AF74</f>
        <v>1167.1456298828125</v>
      </c>
      <c r="J104" s="225">
        <f>'Salida Stata'!AL74</f>
        <v>1175.0130615234375</v>
      </c>
      <c r="K104" s="225">
        <f>'Salida Stata'!AR74</f>
        <v>1169.5084228515625</v>
      </c>
      <c r="L104" s="225">
        <f>'Salida Stata'!AX74</f>
        <v>1174.1890869140625</v>
      </c>
      <c r="M104" s="225">
        <f>'Salida Stata'!BD74</f>
        <v>1167.97802734375</v>
      </c>
      <c r="N104" s="225">
        <f>'Salida Stata'!BJ74</f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5.0036957604143506E-2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0.94368237095428409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5">
      <c r="D105" s="37">
        <f>+CUY!A78</f>
        <v>44927</v>
      </c>
      <c r="E105" s="225">
        <f>'Salida Stata'!H75</f>
        <v>1249.48583984375</v>
      </c>
      <c r="F105" s="225">
        <f>'Salida Stata'!N75</f>
        <v>1247.755126953125</v>
      </c>
      <c r="G105" s="225">
        <f>'Salida Stata'!T75</f>
        <v>1246.4940185546875</v>
      </c>
      <c r="H105" s="225">
        <f>'Salida Stata'!Z75</f>
        <v>1250.7911376953125</v>
      </c>
      <c r="I105" s="225">
        <f>'Salida Stata'!AF75</f>
        <v>1241.1156005859375</v>
      </c>
      <c r="J105" s="225">
        <f>'Salida Stata'!AL75</f>
        <v>1249.2275390625</v>
      </c>
      <c r="K105" s="225">
        <f>'Salida Stata'!AR75</f>
        <v>1244.1123046875</v>
      </c>
      <c r="L105" s="225">
        <f>'Salida Stata'!AX75</f>
        <v>1249.4140625</v>
      </c>
      <c r="M105" s="225">
        <f>'Salida Stata'!BD75</f>
        <v>1243.244873046875</v>
      </c>
      <c r="N105" s="225">
        <f>'Salida Stata'!BJ75</f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6.3531778947333306E-2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0.98670058002816741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5">
      <c r="D106" s="37">
        <f>+CUY!A79</f>
        <v>44958</v>
      </c>
      <c r="E106" s="225">
        <f>'Salida Stata'!H76</f>
        <v>1340.5137939453125</v>
      </c>
      <c r="F106" s="225">
        <f>'Salida Stata'!N76</f>
        <v>1335.73291015625</v>
      </c>
      <c r="G106" s="225">
        <f>'Salida Stata'!T76</f>
        <v>1333.998046875</v>
      </c>
      <c r="H106" s="225">
        <f>'Salida Stata'!Z76</f>
        <v>1336.603515625</v>
      </c>
      <c r="I106" s="225">
        <f>'Salida Stata'!AF76</f>
        <v>1325.7552490234375</v>
      </c>
      <c r="J106" s="225">
        <f>'Salida Stata'!AL76</f>
        <v>1332.75830078125</v>
      </c>
      <c r="K106" s="225">
        <f>'Salida Stata'!AR76</f>
        <v>1325.803955078125</v>
      </c>
      <c r="L106" s="225">
        <f>'Salida Stata'!AX76</f>
        <v>1331.8045654296875</v>
      </c>
      <c r="M106" s="225">
        <f>'Salida Stata'!BD76</f>
        <v>1323.9869384765625</v>
      </c>
      <c r="N106" s="225">
        <f>'Salida Stata'!BJ76</f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6.7219580839784188E-2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1.0115284637497726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5">
      <c r="D107" s="37">
        <f>+CUY!A80</f>
        <v>44986</v>
      </c>
      <c r="E107" s="225">
        <f>'Salida Stata'!H77</f>
        <v>1448.375244140625</v>
      </c>
      <c r="F107" s="225">
        <f>'Salida Stata'!N77</f>
        <v>1443.5916748046875</v>
      </c>
      <c r="G107" s="225">
        <f>'Salida Stata'!T77</f>
        <v>1440.6619873046875</v>
      </c>
      <c r="H107" s="225">
        <f>'Salida Stata'!Z77</f>
        <v>1441.103271484375</v>
      </c>
      <c r="I107" s="225">
        <f>'Salida Stata'!AF77</f>
        <v>1431.5435791015625</v>
      </c>
      <c r="J107" s="225">
        <f>'Salida Stata'!AL77</f>
        <v>1435.8292236328125</v>
      </c>
      <c r="K107" s="225">
        <f>'Salida Stata'!AR77</f>
        <v>1427.81298828125</v>
      </c>
      <c r="L107" s="225">
        <f>'Salida Stata'!AX77</f>
        <v>1434.1072998046875</v>
      </c>
      <c r="M107" s="225">
        <f>'Salida Stata'!BD77</f>
        <v>1425.341064453125</v>
      </c>
      <c r="N107" s="225">
        <f>'Salida Stata'!BJ77</f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7.8582275671276403E-2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1.0315818008539481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5">
      <c r="D108" s="37">
        <f>+CUY!A81</f>
        <v>45017</v>
      </c>
      <c r="E108" s="225">
        <f>'Salida Stata'!H78</f>
        <v>1556.5750732421875</v>
      </c>
      <c r="F108" s="225">
        <f>'Salida Stata'!N78</f>
        <v>1550.3572998046875</v>
      </c>
      <c r="G108" s="225">
        <f>'Salida Stata'!T78</f>
        <v>1545.781982421875</v>
      </c>
      <c r="H108" s="225">
        <f>'Salida Stata'!Z78</f>
        <v>1545.3966064453125</v>
      </c>
      <c r="I108" s="225">
        <f>'Salida Stata'!AF78</f>
        <v>1534.9605712890625</v>
      </c>
      <c r="J108" s="225">
        <f>'Salida Stata'!AL78</f>
        <v>1538.6500244140625</v>
      </c>
      <c r="K108" s="225">
        <f>'Salida Stata'!AR78</f>
        <v>1529.141845703125</v>
      </c>
      <c r="L108" s="225">
        <f>'Salida Stata'!AX78</f>
        <v>1536.159423828125</v>
      </c>
      <c r="M108" s="225">
        <f>'Salida Stata'!BD78</f>
        <v>1525.9295654296875</v>
      </c>
      <c r="N108" s="225">
        <f>'Salida Stata'!BJ78</f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7.2252721148119647E-2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1.0580270270234107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5">
      <c r="D109" s="37">
        <f>+CUY!A82</f>
        <v>45047</v>
      </c>
      <c r="E109" s="225">
        <f>'Salida Stata'!H79</f>
        <v>1670.4227294921875</v>
      </c>
      <c r="F109" s="225">
        <f>'Salida Stata'!N79</f>
        <v>1665.9053955078125</v>
      </c>
      <c r="G109" s="225">
        <f>'Salida Stata'!T79</f>
        <v>1660.78857421875</v>
      </c>
      <c r="H109" s="225">
        <f>'Salida Stata'!Z79</f>
        <v>1660.8525390625</v>
      </c>
      <c r="I109" s="225">
        <f>'Salida Stata'!AF79</f>
        <v>1649.6251220703125</v>
      </c>
      <c r="J109" s="225">
        <f>'Salida Stata'!AL79</f>
        <v>1654.4066162109375</v>
      </c>
      <c r="K109" s="225">
        <f>'Salida Stata'!AR79</f>
        <v>1642.802490234375</v>
      </c>
      <c r="L109" s="225">
        <f>'Salida Stata'!AX79</f>
        <v>1650.1097412109375</v>
      </c>
      <c r="M109" s="225">
        <f>'Salida Stata'!BD79</f>
        <v>1640.953857421875</v>
      </c>
      <c r="N109" s="225">
        <f>'Salida Stata'!BJ79</f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7.4666967477925228E-2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1.1019996080621191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5">
      <c r="D110" s="37">
        <f>+CUY!A83</f>
        <v>45078</v>
      </c>
      <c r="E110" s="225">
        <f>'Salida Stata'!H80</f>
        <v>1753.3248291015625</v>
      </c>
      <c r="F110" s="225">
        <f>'Salida Stata'!N80</f>
        <v>1750.8492431640625</v>
      </c>
      <c r="G110" s="225">
        <f>'Salida Stata'!T80</f>
        <v>1746.0684814453125</v>
      </c>
      <c r="H110" s="225">
        <f>'Salida Stata'!Z80</f>
        <v>1748.5206298828125</v>
      </c>
      <c r="I110" s="225">
        <f>'Salida Stata'!AF80</f>
        <v>1737.339599609375</v>
      </c>
      <c r="J110" s="225">
        <f>'Salida Stata'!AL80</f>
        <v>1743.8990478515625</v>
      </c>
      <c r="K110" s="225">
        <f>'Salida Stata'!AR80</f>
        <v>1733.069091796875</v>
      </c>
      <c r="L110" s="225">
        <f>'Salida Stata'!AX80</f>
        <v>1740.1583251953125</v>
      </c>
      <c r="M110" s="225">
        <f>'Salida Stata'!BD80</f>
        <v>1733.3775634765625</v>
      </c>
      <c r="N110" s="225">
        <f>'Salida Stata'!BJ80</f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5.3054454716255695E-2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1.1021804180014136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5">
      <c r="D111" s="37">
        <f>+CUY!A84</f>
        <v>45108</v>
      </c>
      <c r="E111" s="225">
        <f>'Salida Stata'!H81</f>
        <v>1860.784423828125</v>
      </c>
      <c r="F111" s="225">
        <f>'Salida Stata'!N81</f>
        <v>1859.3111572265625</v>
      </c>
      <c r="G111" s="225">
        <f>'Salida Stata'!T81</f>
        <v>1855.6805419921875</v>
      </c>
      <c r="H111" s="225">
        <f>'Salida Stata'!Z81</f>
        <v>1859.032470703125</v>
      </c>
      <c r="I111" s="225">
        <f>'Salida Stata'!AF81</f>
        <v>1847.2493896484375</v>
      </c>
      <c r="J111" s="225">
        <f>'Salida Stata'!AL81</f>
        <v>1855.6307373046875</v>
      </c>
      <c r="K111" s="225">
        <f>'Salida Stata'!AR81</f>
        <v>1844.7921142578125</v>
      </c>
      <c r="L111" s="225">
        <f>'Salida Stata'!AX81</f>
        <v>1852.5616455078125</v>
      </c>
      <c r="M111" s="225">
        <f>'Salida Stata'!BD81</f>
        <v>1848.00048828125</v>
      </c>
      <c r="N111" s="225">
        <f>'Salida Stata'!BJ81</f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6.3077290324396795E-2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1.0821292453924642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5">
      <c r="D112" s="37">
        <f>+CUY!A85</f>
        <v>45139</v>
      </c>
      <c r="E112" s="225">
        <f>'Salida Stata'!H82</f>
        <v>2098.44580078125</v>
      </c>
      <c r="F112" s="225">
        <f>'Salida Stata'!N82</f>
        <v>2093.47705078125</v>
      </c>
      <c r="G112" s="225">
        <f>'Salida Stata'!T82</f>
        <v>2088.328857421875</v>
      </c>
      <c r="H112" s="225">
        <f>'Salida Stata'!Z82</f>
        <v>2090.390869140625</v>
      </c>
      <c r="I112" s="225">
        <f>'Salida Stata'!AF82</f>
        <v>2076.6220703125</v>
      </c>
      <c r="J112" s="225">
        <f>'Salida Stata'!AL82</f>
        <v>2084.391845703125</v>
      </c>
      <c r="K112" s="225">
        <f>'Salida Stata'!AR82</f>
        <v>2070.25537109375</v>
      </c>
      <c r="L112" s="225">
        <f>'Salida Stata'!AX82</f>
        <v>2079.50244140625</v>
      </c>
      <c r="M112" s="225">
        <f>'Salida Stata'!BD82</f>
        <v>2074.027587890625</v>
      </c>
      <c r="N112" s="225">
        <f>'Salida Stata'!BJ82</f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0.12326648875119295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1.1969933133063724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5">
      <c r="D113" s="37">
        <f>+CUY!A86</f>
        <v>45170</v>
      </c>
      <c r="E113" s="225">
        <f>'Salida Stata'!H83</f>
        <v>2397.500732421875</v>
      </c>
      <c r="F113" s="225">
        <f>'Salida Stata'!N83</f>
        <v>2387.72412109375</v>
      </c>
      <c r="G113" s="225">
        <f>'Salida Stata'!T83</f>
        <v>2376.724609375</v>
      </c>
      <c r="H113" s="225">
        <f>'Salida Stata'!Z83</f>
        <v>2377.08544921875</v>
      </c>
      <c r="I113" s="225">
        <f>'Salida Stata'!AF83</f>
        <v>2362.249267578125</v>
      </c>
      <c r="J113" s="225">
        <f>'Salida Stata'!AL83</f>
        <v>2369.181396484375</v>
      </c>
      <c r="K113" s="225">
        <f>'Salida Stata'!AR83</f>
        <v>2347.49072265625</v>
      </c>
      <c r="L113" s="225">
        <f>'Salida Stata'!AX83</f>
        <v>2356.14501953125</v>
      </c>
      <c r="M113" s="225">
        <f>'Salida Stata'!BD83</f>
        <v>2348.55712890625</v>
      </c>
      <c r="N113" s="225">
        <f>'Salida Stata'!BJ83</f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0.13658008573656444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1.3543175614607326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5">
      <c r="D114" s="37">
        <f>+CUY!A87</f>
        <v>45200</v>
      </c>
      <c r="E114" s="225">
        <f>'Salida Stata'!H84</f>
        <v>2577.38818359375</v>
      </c>
      <c r="F114" s="225">
        <f>'Salida Stata'!N84</f>
        <v>2564.979248046875</v>
      </c>
      <c r="G114" s="225">
        <f>'Salida Stata'!T84</f>
        <v>2552.342041015625</v>
      </c>
      <c r="H114" s="225">
        <f>'Salida Stata'!Z84</f>
        <v>2550.037841796875</v>
      </c>
      <c r="I114" s="225">
        <f>'Salida Stata'!AF84</f>
        <v>2535.5537109375</v>
      </c>
      <c r="J114" s="225">
        <f>'Salida Stata'!AL84</f>
        <v>2541.71875</v>
      </c>
      <c r="K114" s="225">
        <f>'Salida Stata'!AR84</f>
        <v>2519.681884765625</v>
      </c>
      <c r="L114" s="225">
        <f>'Salida Stata'!AX84</f>
        <v>2529.158203125</v>
      </c>
      <c r="M114" s="225">
        <f>'Salida Stata'!BD84</f>
        <v>2521.795166015625</v>
      </c>
      <c r="N114" s="225">
        <f>'Salida Stata'!BJ84</f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7.3826180359703342E-2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1.3853118040633583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5">
      <c r="D115" s="37">
        <f>+CUY!A88</f>
        <v>45231</v>
      </c>
      <c r="E115" s="225">
        <f>'Salida Stata'!H85</f>
        <v>2915.051513671875</v>
      </c>
      <c r="F115" s="225">
        <f>'Salida Stata'!N85</f>
        <v>2900.02490234375</v>
      </c>
      <c r="G115" s="225">
        <f>'Salida Stata'!T85</f>
        <v>2881.66259765625</v>
      </c>
      <c r="H115" s="225">
        <f>'Salida Stata'!Z85</f>
        <v>2878.23828125</v>
      </c>
      <c r="I115" s="225">
        <f>'Salida Stata'!AF85</f>
        <v>2863.71337890625</v>
      </c>
      <c r="J115" s="225">
        <f>'Salida Stata'!AL85</f>
        <v>2867.831298828125</v>
      </c>
      <c r="K115" s="225">
        <f>'Salida Stata'!AR85</f>
        <v>2836.81494140625</v>
      </c>
      <c r="L115" s="225">
        <f>'Salida Stata'!AX85</f>
        <v>2844.39208984375</v>
      </c>
      <c r="M115" s="225">
        <f>'Salida Stata'!BD85</f>
        <v>2837.51220703125</v>
      </c>
      <c r="N115" s="225">
        <f>'Salida Stata'!BJ85</f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0.12757877971198539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1.5633775414625966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5">
      <c r="D116" s="37">
        <f>+CUY!A89</f>
        <v>45261</v>
      </c>
      <c r="E116" s="225">
        <f>'Salida Stata'!H86</f>
        <v>3669.388916015625</v>
      </c>
      <c r="F116" s="225">
        <f>'Salida Stata'!N86</f>
        <v>3646.30029296875</v>
      </c>
      <c r="G116" s="225">
        <f>'Salida Stata'!T86</f>
        <v>3626.41748046875</v>
      </c>
      <c r="H116" s="225">
        <f>'Salida Stata'!Z86</f>
        <v>3631.01123046875</v>
      </c>
      <c r="I116" s="225">
        <f>'Salida Stata'!AF86</f>
        <v>3607.56005859375</v>
      </c>
      <c r="J116" s="225">
        <f>'Salida Stata'!AL86</f>
        <v>3620.330078125</v>
      </c>
      <c r="K116" s="225">
        <f>'Salida Stata'!AR86</f>
        <v>3579.843017578125</v>
      </c>
      <c r="L116" s="225">
        <f>'Salida Stata'!AX86</f>
        <v>3588.14453125</v>
      </c>
      <c r="M116" s="225">
        <f>'Salida Stata'!BD86</f>
        <v>3579.4658203125</v>
      </c>
      <c r="N116" s="225">
        <f>'Salida Stata'!BJ86</f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0.2584609455383633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2.0721876037214386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5">
      <c r="D117" s="37">
        <f>+CUY!A90</f>
        <v>45292</v>
      </c>
      <c r="E117" s="225">
        <f>'Salida Stata'!H87</f>
        <v>4464.65087890625</v>
      </c>
      <c r="F117" s="225">
        <f>'Salida Stata'!N87</f>
        <v>4427.75537109375</v>
      </c>
      <c r="G117" s="225">
        <f>'Salida Stata'!T87</f>
        <v>4417.951171875</v>
      </c>
      <c r="H117" s="225">
        <f>'Salida Stata'!Z87</f>
        <v>4434.68896484375</v>
      </c>
      <c r="I117" s="225">
        <f>'Salida Stata'!AF87</f>
        <v>4403.8603515625</v>
      </c>
      <c r="J117" s="225">
        <f>'Salida Stata'!AL87</f>
        <v>4427.08544921875</v>
      </c>
      <c r="K117" s="225">
        <f>'Salida Stata'!AR87</f>
        <v>4405.294921875</v>
      </c>
      <c r="L117" s="225">
        <f>'Salida Stata'!AX87</f>
        <v>4413.67431640625</v>
      </c>
      <c r="M117" s="225">
        <f>'Salida Stata'!BD87</f>
        <v>4403.3251953125</v>
      </c>
      <c r="N117" s="225">
        <f>'Salida Stata'!BJ87</f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0.22292733205987769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2.5326280457036914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5">
      <c r="D118" s="37">
        <f>+CUY!A91</f>
        <v>45323</v>
      </c>
      <c r="E118" s="225">
        <f>'Salida Stata'!H88</f>
        <v>5057.4619140625</v>
      </c>
      <c r="F118" s="225">
        <f>'Salida Stata'!N88</f>
        <v>5015.46484375</v>
      </c>
      <c r="G118" s="225">
        <f>'Salida Stata'!T88</f>
        <v>5014.70361328125</v>
      </c>
      <c r="H118" s="225">
        <f>'Salida Stata'!Z88</f>
        <v>5037.4794921875</v>
      </c>
      <c r="I118" s="225">
        <f>'Salida Stata'!AF88</f>
        <v>4996.8154296875</v>
      </c>
      <c r="J118" s="225">
        <f>'Salida Stata'!AL88</f>
        <v>5026.16845703125</v>
      </c>
      <c r="K118" s="225">
        <f>'Salida Stata'!AR88</f>
        <v>5009.421875</v>
      </c>
      <c r="L118" s="225">
        <f>'Salida Stata'!AX88</f>
        <v>5019.8662109375</v>
      </c>
      <c r="M118" s="225">
        <f>'Salida Stata'!BD88</f>
        <v>5005.98974609375</v>
      </c>
      <c r="N118" s="225">
        <f>'Salida Stata'!BJ88</f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0.13535663533264719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2.7581700747055602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5">
      <c r="D119" s="37">
        <f>+CUY!A92</f>
        <v>45352</v>
      </c>
      <c r="E119" s="225">
        <f>'Salida Stata'!H89</f>
        <v>5526.20703125</v>
      </c>
      <c r="F119" s="225">
        <f>'Salida Stata'!N89</f>
        <v>5486.10302734375</v>
      </c>
      <c r="G119" s="225">
        <f>'Salida Stata'!T89</f>
        <v>5487.009765625</v>
      </c>
      <c r="H119" s="225">
        <f>'Salida Stata'!Z89</f>
        <v>5509.96728515625</v>
      </c>
      <c r="I119" s="225">
        <f>'Salida Stata'!AF89</f>
        <v>5472.39404296875</v>
      </c>
      <c r="J119" s="225">
        <f>'Salida Stata'!AL89</f>
        <v>5498.30322265625</v>
      </c>
      <c r="K119" s="225">
        <f>'Salida Stata'!AR89</f>
        <v>5476.5517578125</v>
      </c>
      <c r="L119" s="225">
        <f>'Salida Stata'!AX89</f>
        <v>5484.61474609375</v>
      </c>
      <c r="M119" s="225">
        <f>'Salida Stata'!BD89</f>
        <v>5467.2451171875</v>
      </c>
      <c r="N119" s="225">
        <f>'Salida Stata'!BJ89</f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9.3075061656613833E-2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2.8086681737544339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5">
      <c r="D120" s="37">
        <f>+CUY!A93</f>
        <v>45383</v>
      </c>
      <c r="E120" s="225">
        <f>'Salida Stata'!H90</f>
        <v>5960.25341796875</v>
      </c>
      <c r="F120" s="225">
        <f>'Salida Stata'!N90</f>
        <v>5929.77392578125</v>
      </c>
      <c r="G120" s="225">
        <f>'Salida Stata'!T90</f>
        <v>5927.248046875</v>
      </c>
      <c r="H120" s="225">
        <f>'Salida Stata'!Z90</f>
        <v>5958.88916015625</v>
      </c>
      <c r="I120" s="225">
        <f>'Salida Stata'!AF90</f>
        <v>5915.19140625</v>
      </c>
      <c r="J120" s="225">
        <f>'Salida Stata'!AL90</f>
        <v>5946.45068359375</v>
      </c>
      <c r="K120" s="225">
        <f>'Salida Stata'!AR90</f>
        <v>5917.287109375</v>
      </c>
      <c r="L120" s="225">
        <f>'Salida Stata'!AX90</f>
        <v>5923.03759765625</v>
      </c>
      <c r="M120" s="225">
        <f>'Salida Stata'!BD90</f>
        <v>5915.06884765625</v>
      </c>
      <c r="N120" s="225">
        <f>'Salida Stata'!BJ90</f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8.1495061408456415E-2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2.8414971948483254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5">
      <c r="D121" s="37">
        <f>+CUY!A94</f>
        <v>45413</v>
      </c>
      <c r="E121" s="225">
        <f>'Salida Stata'!H91</f>
        <v>6208.45947265625</v>
      </c>
      <c r="F121" s="225">
        <f>'Salida Stata'!N91</f>
        <v>6174.51318359375</v>
      </c>
      <c r="G121" s="225">
        <f>'Salida Stata'!T91</f>
        <v>6178.7724609375</v>
      </c>
      <c r="H121" s="225">
        <f>'Salida Stata'!Z91</f>
        <v>6212.1025390625</v>
      </c>
      <c r="I121" s="225">
        <f>'Salida Stata'!AF91</f>
        <v>6165.73779296875</v>
      </c>
      <c r="J121" s="225">
        <f>'Salida Stata'!AL91</f>
        <v>6197.4853515625</v>
      </c>
      <c r="K121" s="225">
        <f>'Salida Stata'!AR91</f>
        <v>6176.2802734375</v>
      </c>
      <c r="L121" s="225">
        <f>'Salida Stata'!AX91</f>
        <v>6184.10986328125</v>
      </c>
      <c r="M121" s="225">
        <f>'Salida Stata'!BD91</f>
        <v>6167.62548828125</v>
      </c>
      <c r="N121" s="225">
        <f>'Salida Stata'!BJ91</f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4.2669612632195264E-2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2.7271196689707913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5">
      <c r="D122" s="37">
        <f>+CUY!A95</f>
        <v>45444</v>
      </c>
      <c r="E122" s="225">
        <f>'Salida Stata'!H92</f>
        <v>6518.54833984375</v>
      </c>
      <c r="F122" s="225">
        <f>'Salida Stata'!N92</f>
        <v>6489.556640625</v>
      </c>
      <c r="G122" s="225">
        <f>'Salida Stata'!T92</f>
        <v>6492.501953125</v>
      </c>
      <c r="H122" s="225">
        <f>'Salida Stata'!Z92</f>
        <v>6533.14501953125</v>
      </c>
      <c r="I122" s="225">
        <f>'Salida Stata'!AF92</f>
        <v>6476.326171875</v>
      </c>
      <c r="J122" s="225">
        <f>'Salida Stata'!AL92</f>
        <v>6512.3486328125</v>
      </c>
      <c r="K122" s="225">
        <f>'Salida Stata'!AR92</f>
        <v>6481.27783203125</v>
      </c>
      <c r="L122" s="225">
        <f>'Salida Stata'!AX92</f>
        <v>6488.73779296875</v>
      </c>
      <c r="M122" s="225">
        <f>'Salida Stata'!BD92</f>
        <v>6476.599609375</v>
      </c>
      <c r="N122" s="225">
        <f>'Salida Stata'!BJ92</f>
        <v>6442.3310546875</v>
      </c>
      <c r="O122" s="19" cm="1">
        <f t="array" ref="O122">+SUMPRODUCT($E$30:$N$30/100,$E122:$N122)/$D$14*100</f>
        <v>6468.0573506233695</v>
      </c>
      <c r="Q122" s="24">
        <f t="shared" ref="Q122:Q135" si="35">+E122/E121-1</f>
        <v>4.9946185290121736E-2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5.0271662739288514E-2</v>
      </c>
      <c r="AB122" s="24">
        <f>+CUY!Y95</f>
        <v>5.0647807869153016E-2</v>
      </c>
      <c r="AD122" s="24">
        <f t="shared" si="31"/>
        <v>2.7178212682837439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2.7297794427824993</v>
      </c>
      <c r="AO122" s="24">
        <f>+CUY!AV95</f>
        <v>2.7186017231419406</v>
      </c>
      <c r="AQ122" s="24">
        <f t="shared" si="28"/>
        <v>3.759882956522187E-4</v>
      </c>
      <c r="AR122" s="24">
        <f t="shared" si="32"/>
        <v>-2.4039856050474206E-2</v>
      </c>
      <c r="AS122" s="35">
        <f t="shared" si="33"/>
        <v>45444</v>
      </c>
      <c r="AT122" s="19">
        <f t="shared" si="33"/>
        <v>6518.54833984375</v>
      </c>
      <c r="AU122" s="19">
        <f t="shared" si="27"/>
        <v>6442.3310546875</v>
      </c>
      <c r="AV122" s="52">
        <f t="shared" si="29"/>
        <v>0.76217285156249659</v>
      </c>
      <c r="AW122" s="52">
        <f t="shared" si="24"/>
        <v>5.3924289988465546E-2</v>
      </c>
    </row>
    <row r="123" spans="4:49" x14ac:dyDescent="0.25">
      <c r="D123" s="37">
        <f>+CUY!A96</f>
        <v>45474</v>
      </c>
      <c r="E123" s="225">
        <f>'Salida Stata'!H93</f>
        <v>6789.7939453125</v>
      </c>
      <c r="F123" s="225">
        <f>'Salida Stata'!N93</f>
        <v>6769.1376953125</v>
      </c>
      <c r="G123" s="225">
        <f>'Salida Stata'!T93</f>
        <v>6786.00244140625</v>
      </c>
      <c r="H123" s="225">
        <f>'Salida Stata'!Z93</f>
        <v>6829.37548828125</v>
      </c>
      <c r="I123" s="225">
        <f>'Salida Stata'!AF93</f>
        <v>6764.46142578125</v>
      </c>
      <c r="J123" s="225">
        <f>'Salida Stata'!AL93</f>
        <v>6809.3818359375</v>
      </c>
      <c r="K123" s="225">
        <f>'Salida Stata'!AR93</f>
        <v>6789.37255859375</v>
      </c>
      <c r="L123" s="225">
        <f>'Salida Stata'!AX93</f>
        <v>6807.42529296875</v>
      </c>
      <c r="M123" s="225">
        <f>'Salida Stata'!BD93</f>
        <v>6797.80322265625</v>
      </c>
      <c r="N123" s="225">
        <f>'Salida Stata'!BJ93</f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4.1611351381840356E-2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4.6493814686770607E-2</v>
      </c>
      <c r="AB123" s="24">
        <f>+CUY!Y96</f>
        <v>4.5914975417206128E-2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2.6585686339509285</v>
      </c>
      <c r="AQ123" s="24">
        <f t="shared" ref="AQ123:AQ135" si="57">+Q123-Z123</f>
        <v>-9.0576929503332071E-3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5">
      <c r="D124" s="37">
        <f>+CUY!A97</f>
        <v>45505</v>
      </c>
      <c r="E124" s="225">
        <f>'Salida Stata'!H94</f>
        <v>7101.2939453125</v>
      </c>
      <c r="F124" s="225">
        <f>'Salida Stata'!N94</f>
        <v>7080.01806640625</v>
      </c>
      <c r="G124" s="225">
        <f>'Salida Stata'!T94</f>
        <v>7098.333984375</v>
      </c>
      <c r="H124" s="225">
        <f>'Salida Stata'!Z94</f>
        <v>7142.306640625</v>
      </c>
      <c r="I124" s="225">
        <f>'Salida Stata'!AF94</f>
        <v>7071.138671875</v>
      </c>
      <c r="J124" s="225">
        <f>'Salida Stata'!AL94</f>
        <v>7116.03955078125</v>
      </c>
      <c r="K124" s="225">
        <f>'Salida Stata'!AR94</f>
        <v>7091.984375</v>
      </c>
      <c r="L124" s="225">
        <f>'Salida Stata'!AX94</f>
        <v>7113.06689453125</v>
      </c>
      <c r="M124" s="225">
        <f>'Salida Stata'!BD94</f>
        <v>7100.45068359375</v>
      </c>
      <c r="N124" s="225">
        <f>'Salida Stata'!BJ94</f>
        <v>7064.04638671875</v>
      </c>
      <c r="O124" s="19" cm="1">
        <f t="array" ref="O124">+SUMPRODUCT($E$30:$N$30/100,$E124:$N124)/$D$14*100</f>
        <v>7074.1319645435015</v>
      </c>
      <c r="Q124" s="24">
        <f t="shared" si="35"/>
        <v>4.5877680900029638E-2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4.5111506561251069E-2</v>
      </c>
      <c r="AB124" s="24">
        <f>+CUY!Y97</f>
        <v>4.5173898717675742E-2</v>
      </c>
      <c r="AD124" s="24">
        <f t="shared" si="46"/>
        <v>2.3840730805001935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2.4129626669226805</v>
      </c>
      <c r="AO124" s="24">
        <f>+CUY!AV97</f>
        <v>2.4042148334042266</v>
      </c>
      <c r="AQ124" s="24">
        <f t="shared" si="57"/>
        <v>2.2524571295123863E-3</v>
      </c>
      <c r="AR124" s="24">
        <f t="shared" si="58"/>
        <v>-5.6174209239500783E-2</v>
      </c>
      <c r="AS124" s="35">
        <f t="shared" si="33"/>
        <v>45505</v>
      </c>
      <c r="AT124" s="19">
        <f t="shared" si="33"/>
        <v>7101.2939453125</v>
      </c>
      <c r="AU124" s="19">
        <f t="shared" si="27"/>
        <v>7064.04638671875</v>
      </c>
      <c r="AV124" s="52">
        <f t="shared" si="29"/>
        <v>0.37247558593749375</v>
      </c>
      <c r="AW124" s="52">
        <f t="shared" si="24"/>
        <v>-4.6851988181863646E-2</v>
      </c>
    </row>
    <row r="125" spans="4:49" x14ac:dyDescent="0.25">
      <c r="D125" s="37">
        <f>+CUY!A98</f>
        <v>45536</v>
      </c>
      <c r="E125" s="225">
        <f>'Salida Stata'!H95</f>
        <v>7306.2607421875</v>
      </c>
      <c r="F125" s="225">
        <f>'Salida Stata'!N95</f>
        <v>7292.42529296875</v>
      </c>
      <c r="G125" s="225">
        <f>'Salida Stata'!T95</f>
        <v>7306.763671875</v>
      </c>
      <c r="H125" s="225">
        <f>'Salida Stata'!Z95</f>
        <v>7355.93701171875</v>
      </c>
      <c r="I125" s="225">
        <f>'Salida Stata'!AF95</f>
        <v>7284.0419921875</v>
      </c>
      <c r="J125" s="225">
        <f>'Salida Stata'!AL95</f>
        <v>7330.51953125</v>
      </c>
      <c r="K125" s="225">
        <f>'Salida Stata'!AR95</f>
        <v>7303.6484375</v>
      </c>
      <c r="L125" s="225">
        <f>'Salida Stata'!AX95</f>
        <v>7322.2109375</v>
      </c>
      <c r="M125" s="225">
        <f>'Salida Stata'!BD95</f>
        <v>7313.79736328125</v>
      </c>
      <c r="N125" s="225">
        <f>'Salida Stata'!BJ95</f>
        <v>7276.3134765625</v>
      </c>
      <c r="O125" s="19" cm="1">
        <f t="array" ref="O125">+SUMPRODUCT($E$30:$N$30/100,$E125:$N125)/$D$14*100</f>
        <v>7284.937927292498</v>
      </c>
      <c r="Q125" s="24">
        <f t="shared" si="35"/>
        <v>2.8863302723906692E-2</v>
      </c>
      <c r="R125" s="24">
        <f t="shared" si="36"/>
        <v>3.0000944145939901E-2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3.0108774582417563E-2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2.9799551917547573E-2</v>
      </c>
      <c r="AB125" s="24">
        <f>+CUY!Y98</f>
        <v>3.031806617753996E-2</v>
      </c>
      <c r="AD125" s="24">
        <f t="shared" si="46"/>
        <v>2.0474488050758426</v>
      </c>
      <c r="AE125" s="24">
        <f t="shared" si="47"/>
        <v>2.0541322712057259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2.083519631971523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2.0943274340779405</v>
      </c>
      <c r="AO125" s="24">
        <f>+CUY!AV98</f>
        <v>2.0859453618993697</v>
      </c>
      <c r="AQ125" s="24">
        <f t="shared" si="57"/>
        <v>-1.1856349844918679E-3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5">
      <c r="D126" s="37">
        <f>+CUY!A99</f>
        <v>45566</v>
      </c>
      <c r="E126" s="225">
        <f>'Salida Stata'!H96</f>
        <v>7438.96533203125</v>
      </c>
      <c r="F126" s="225">
        <f>'Salida Stata'!N96</f>
        <v>7439.06494140625</v>
      </c>
      <c r="G126" s="225">
        <f>'Salida Stata'!T96</f>
        <v>7458.98388671875</v>
      </c>
      <c r="H126" s="225">
        <f>'Salida Stata'!Z96</f>
        <v>7514.4443359375</v>
      </c>
      <c r="I126" s="225">
        <f>'Salida Stata'!AF96</f>
        <v>7438.42529296875</v>
      </c>
      <c r="J126" s="225">
        <f>'Salida Stata'!AL96</f>
        <v>7493.47119140625</v>
      </c>
      <c r="K126" s="225">
        <f>'Salida Stata'!AR96</f>
        <v>7473.33203125</v>
      </c>
      <c r="L126" s="225">
        <f>'Salida Stata'!AX96</f>
        <v>7496.81787109375</v>
      </c>
      <c r="M126" s="225">
        <f>'Salida Stata'!BD96</f>
        <v>7496.486328125</v>
      </c>
      <c r="N126" s="225">
        <f>'Salida Stata'!BJ96</f>
        <v>7465.234375</v>
      </c>
      <c r="O126" s="19" cm="1">
        <f t="array" ref="O126">+SUMPRODUCT($E$30:$N$30/100,$E126:$N126)/$D$14*100</f>
        <v>7448.3195346872162</v>
      </c>
      <c r="Q126" s="24">
        <f t="shared" si="35"/>
        <v>1.8163133581791335E-2</v>
      </c>
      <c r="R126" s="24">
        <f t="shared" si="36"/>
        <v>2.0108488266432856E-2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2.1194729649668842E-2</v>
      </c>
      <c r="V126" s="24">
        <f t="shared" si="40"/>
        <v>2.2229210284699041E-2</v>
      </c>
      <c r="W126" s="24">
        <f t="shared" si="41"/>
        <v>2.3232716525452224E-2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2.2427316337538139E-2</v>
      </c>
      <c r="AB126" s="24">
        <f>+CUY!Y99</f>
        <v>2.2444358129773745E-2</v>
      </c>
      <c r="AD126" s="24">
        <f t="shared" si="46"/>
        <v>1.886241730827996</v>
      </c>
      <c r="AE126" s="24">
        <f t="shared" si="47"/>
        <v>1.9002437142798674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1.933649269933412</v>
      </c>
      <c r="AI126" s="24">
        <f t="shared" si="51"/>
        <v>1.9481905468125653</v>
      </c>
      <c r="AJ126" s="24">
        <f t="shared" si="52"/>
        <v>1.9659823632637465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1.947083704941698</v>
      </c>
      <c r="AO126" s="24">
        <f>+CUY!AV99</f>
        <v>1.9382850618466412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5">
      <c r="D127" s="37">
        <f>+CUY!A100</f>
        <v>45597</v>
      </c>
      <c r="E127" s="225">
        <f>'Salida Stata'!H97</f>
        <v>7574.021484375</v>
      </c>
      <c r="F127" s="225">
        <f>'Salida Stata'!N97</f>
        <v>7581.9541015625</v>
      </c>
      <c r="G127" s="225">
        <f>'Salida Stata'!T97</f>
        <v>7612.09716796875</v>
      </c>
      <c r="H127" s="225">
        <f>'Salida Stata'!Z97</f>
        <v>7671.42919921875</v>
      </c>
      <c r="I127" s="225">
        <f>'Salida Stata'!AF97</f>
        <v>7592.29833984375</v>
      </c>
      <c r="J127" s="225">
        <f>'Salida Stata'!AL97</f>
        <v>7653.55126953125</v>
      </c>
      <c r="K127" s="225">
        <f>'Salida Stata'!AR97</f>
        <v>7642.9521484375</v>
      </c>
      <c r="L127" s="225">
        <f>'Salida Stata'!AX97</f>
        <v>7671.1044921875</v>
      </c>
      <c r="M127" s="225">
        <f>'Salida Stata'!BD97</f>
        <v>7677.47509765625</v>
      </c>
      <c r="N127" s="225">
        <f>'Salida Stata'!BJ97</f>
        <v>7653.88916015625</v>
      </c>
      <c r="O127" s="19" cm="1">
        <f t="array" ref="O127">+SUMPRODUCT($E$30:$N$30/100,$E127:$N127)/$D$14*100</f>
        <v>7610.8759504468608</v>
      </c>
      <c r="Q127" s="24">
        <f t="shared" si="35"/>
        <v>1.8155233465360521E-2</v>
      </c>
      <c r="R127" s="24">
        <f t="shared" si="36"/>
        <v>1.9207946332195691E-2</v>
      </c>
      <c r="S127" s="24">
        <f t="shared" si="37"/>
        <v>2.0527364527845204E-2</v>
      </c>
      <c r="T127" s="24">
        <f t="shared" si="38"/>
        <v>2.0891080732407197E-2</v>
      </c>
      <c r="U127" s="24">
        <f t="shared" si="39"/>
        <v>2.0686239467975875E-2</v>
      </c>
      <c r="V127" s="24">
        <f t="shared" si="40"/>
        <v>2.1362606732722833E-2</v>
      </c>
      <c r="W127" s="24">
        <f t="shared" si="41"/>
        <v>2.2696719010774302E-2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2.5271113494846009E-2</v>
      </c>
      <c r="AA127" s="24">
        <f t="shared" si="45"/>
        <v>2.1824576000346152E-2</v>
      </c>
      <c r="AB127" s="24">
        <f>+CUY!Y100</f>
        <v>2.1378599320499792E-2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1.6653210921394246</v>
      </c>
      <c r="AH127" s="24">
        <f t="shared" si="50"/>
        <v>1.6512074831816821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1.7377080603477073</v>
      </c>
      <c r="AN127" s="24">
        <f t="shared" si="56"/>
        <v>1.671363569144118</v>
      </c>
      <c r="AO127" s="24">
        <f>+CUY!AV100</f>
        <v>1.6615448382594025</v>
      </c>
      <c r="AQ127" s="24">
        <f t="shared" si="57"/>
        <v>-7.1158800294854885E-3</v>
      </c>
      <c r="AR127" s="24">
        <f t="shared" si="58"/>
        <v>-0.13946187195202953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7653.88916015625</v>
      </c>
      <c r="AV127" s="52">
        <f t="shared" si="29"/>
        <v>-0.79867675781250114</v>
      </c>
      <c r="AW127" s="52">
        <f t="shared" si="24"/>
        <v>-0.3258099234940417</v>
      </c>
    </row>
    <row r="128" spans="4:49" x14ac:dyDescent="0.25">
      <c r="D128" s="37">
        <f>+CUY!A101</f>
        <v>45627</v>
      </c>
      <c r="E128" s="225">
        <f>'Salida Stata'!H98</f>
        <v>7745.04345703125</v>
      </c>
      <c r="F128" s="225">
        <f>'Salida Stata'!N98</f>
        <v>7754.7939453125</v>
      </c>
      <c r="G128" s="225">
        <f>'Salida Stata'!T98</f>
        <v>7791.03759765625</v>
      </c>
      <c r="H128" s="225">
        <f>'Salida Stata'!Z98</f>
        <v>7848.595703125</v>
      </c>
      <c r="I128" s="225">
        <f>'Salida Stata'!AF98</f>
        <v>7763.23388671875</v>
      </c>
      <c r="J128" s="225">
        <f>'Salida Stata'!AL98</f>
        <v>7826.96826171875</v>
      </c>
      <c r="K128" s="225">
        <f>'Salida Stata'!AR98</f>
        <v>7818.9931640625</v>
      </c>
      <c r="L128" s="225">
        <f>'Salida Stata'!AX98</f>
        <v>7854.2783203125</v>
      </c>
      <c r="M128" s="225">
        <f>'Salida Stata'!BD98</f>
        <v>7858.09130859375</v>
      </c>
      <c r="N128" s="225">
        <f>'Salida Stata'!BJ98</f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2.3094328228212335E-2</v>
      </c>
      <c r="U128" s="24">
        <f t="shared" si="39"/>
        <v>2.2514334819792925E-2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2.3337361999060224E-2</v>
      </c>
      <c r="AA128" s="24">
        <f t="shared" si="45"/>
        <v>2.3124106594020644E-2</v>
      </c>
      <c r="AB128" s="24">
        <f>+CUY!Y101</f>
        <v>2.3062593615844174E-2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1.1636960407139791</v>
      </c>
      <c r="AQ128" s="24">
        <f t="shared" si="57"/>
        <v>-7.5728706673228174E-4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5">
      <c r="D129" s="37">
        <f>+CUY!A102</f>
        <v>45658</v>
      </c>
      <c r="E129" s="225">
        <f>'Salida Stata'!H99</f>
        <v>7883.9091796875</v>
      </c>
      <c r="F129" s="225">
        <f>'Salida Stata'!N99</f>
        <v>7897.93212890625</v>
      </c>
      <c r="G129" s="225">
        <f>'Salida Stata'!T99</f>
        <v>7941.41943359375</v>
      </c>
      <c r="H129" s="225">
        <f>'Salida Stata'!Z99</f>
        <v>7998.66748046875</v>
      </c>
      <c r="I129" s="225">
        <f>'Salida Stata'!AF99</f>
        <v>7909.98486328125</v>
      </c>
      <c r="J129" s="225">
        <f>'Salida Stata'!AL99</f>
        <v>7977.6572265625</v>
      </c>
      <c r="K129" s="225">
        <f>'Salida Stata'!AR99</f>
        <v>7978.22509765625</v>
      </c>
      <c r="L129" s="225">
        <f>'Salida Stata'!AX99</f>
        <v>8020.09619140625</v>
      </c>
      <c r="M129" s="225">
        <f>'Salida Stata'!BD99</f>
        <v>8030.66455078125</v>
      </c>
      <c r="N129" s="225">
        <f>'Salida Stata'!BJ99</f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1.9666407829216581E-2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0.80407135537068664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5">
      <c r="D130" s="37">
        <f>+CUY!A103</f>
        <v>45689</v>
      </c>
      <c r="E130" s="225">
        <f>'Salida Stata'!H100</f>
        <v>8110.2060546875</v>
      </c>
      <c r="F130" s="225">
        <f>'Salida Stata'!N100</f>
        <v>8119.07470703125</v>
      </c>
      <c r="G130" s="225">
        <f>'Salida Stata'!T100</f>
        <v>8162.919921875</v>
      </c>
      <c r="H130" s="225">
        <f>'Salida Stata'!Z100</f>
        <v>8218.9267578125</v>
      </c>
      <c r="I130" s="225">
        <f>'Salida Stata'!AF100</f>
        <v>8125.0791015625</v>
      </c>
      <c r="J130" s="225">
        <f>'Salida Stata'!AL100</f>
        <v>8189.947265625</v>
      </c>
      <c r="K130" s="225">
        <f>'Salida Stata'!AR100</f>
        <v>8185.2421875</v>
      </c>
      <c r="L130" s="225">
        <f>'Salida Stata'!AX100</f>
        <v>8227.3271484375</v>
      </c>
      <c r="M130" s="225">
        <f>'Salida Stata'!BD100</f>
        <v>8237.2060546875</v>
      </c>
      <c r="N130" s="225">
        <f>'Salida Stata'!BJ100</f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2.6714263653926817E-2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0.63143961603383092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5">
      <c r="D131" s="37">
        <f>+CUY!A104</f>
        <v>45717</v>
      </c>
      <c r="E131" s="225">
        <f>'Salida Stata'!H101</f>
        <v>8419.9169921875</v>
      </c>
      <c r="F131" s="225">
        <f>'Salida Stata'!N101</f>
        <v>8429.1181640625</v>
      </c>
      <c r="G131" s="225">
        <f>'Salida Stata'!T101</f>
        <v>8460.8974609375</v>
      </c>
      <c r="H131" s="225">
        <f>'Salida Stata'!Z101</f>
        <v>8510.775390625</v>
      </c>
      <c r="I131" s="225">
        <f>'Salida Stata'!AF101</f>
        <v>8427.3447265625</v>
      </c>
      <c r="J131" s="225">
        <f>'Salida Stata'!AL101</f>
        <v>8471.2255859375</v>
      </c>
      <c r="K131" s="225">
        <f>'Salida Stata'!AR101</f>
        <v>8456.91015625</v>
      </c>
      <c r="L131" s="225">
        <f>'Salida Stata'!AX101</f>
        <v>8491.236328125</v>
      </c>
      <c r="M131" s="225">
        <f>'Salida Stata'!BD101</f>
        <v>8493.6875</v>
      </c>
      <c r="N131" s="225">
        <f>'Salida Stata'!BJ101</f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3.5226652591624941E-2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0.5450995378601311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5">
      <c r="D132" s="37">
        <f>+CUY!A105</f>
        <v>45748</v>
      </c>
      <c r="E132" s="225">
        <f>'Salida Stata'!H102</f>
        <v>8670.259765625</v>
      </c>
      <c r="F132" s="225">
        <f>'Salida Stata'!N102</f>
        <v>8676.560546875</v>
      </c>
      <c r="G132" s="225">
        <f>'Salida Stata'!T102</f>
        <v>8707.388671875</v>
      </c>
      <c r="H132" s="225">
        <f>'Salida Stata'!Z102</f>
        <v>8754.490234375</v>
      </c>
      <c r="I132" s="225">
        <f>'Salida Stata'!AF102</f>
        <v>8670.9287109375</v>
      </c>
      <c r="J132" s="225">
        <f>'Salida Stata'!AL102</f>
        <v>8709.66796875</v>
      </c>
      <c r="K132" s="225">
        <f>'Salida Stata'!AR102</f>
        <v>8694.251953125</v>
      </c>
      <c r="L132" s="225">
        <f>'Salida Stata'!AX102</f>
        <v>8729.16015625</v>
      </c>
      <c r="M132" s="225">
        <f>'Salida Stata'!BD102</f>
        <v>8726.1982421875</v>
      </c>
      <c r="N132" s="225">
        <f>'Salida Stata'!BJ102</f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2.8546152344188336E-2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0.46945302051140292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5">
      <c r="D133" s="37">
        <f>+CUY!A106</f>
        <v>45778</v>
      </c>
      <c r="E133" s="225">
        <f>'Salida Stata'!H103</f>
        <v>8789.3857421875</v>
      </c>
      <c r="F133" s="225">
        <f>'Salida Stata'!N103</f>
        <v>8805.615234375</v>
      </c>
      <c r="G133" s="225">
        <f>'Salida Stata'!T103</f>
        <v>8842.3896484375</v>
      </c>
      <c r="H133" s="225">
        <f>'Salida Stata'!Z103</f>
        <v>8892.8505859375</v>
      </c>
      <c r="I133" s="225">
        <f>'Salida Stata'!AF103</f>
        <v>8808.50390625</v>
      </c>
      <c r="J133" s="225">
        <f>'Salida Stata'!AL103</f>
        <v>8850.703125</v>
      </c>
      <c r="K133" s="225">
        <f>'Salida Stata'!AR103</f>
        <v>8844.0830078125</v>
      </c>
      <c r="L133" s="225">
        <f>'Salida Stata'!AX103</f>
        <v>8883.5986328125</v>
      </c>
      <c r="M133" s="225">
        <f>'Salida Stata'!BD103</f>
        <v>8885.630859375</v>
      </c>
      <c r="N133" s="225">
        <f>'Salida Stata'!BJ103</f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1.631775536262281E-2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0.43231487455248918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5">
      <c r="D134" s="37">
        <f>+CUY!A107</f>
        <v>45809</v>
      </c>
      <c r="E134" s="225">
        <f>'Salida Stata'!H104</f>
        <v>8853.416015625</v>
      </c>
      <c r="F134" s="225">
        <f>'Salida Stata'!N104</f>
        <v>8876.513671875</v>
      </c>
      <c r="G134" s="225">
        <f>'Salida Stata'!T104</f>
        <v>8921.8291015625</v>
      </c>
      <c r="H134" s="225">
        <f>'Salida Stata'!Z104</f>
        <v>8973.94921875</v>
      </c>
      <c r="I134" s="225">
        <f>'Salida Stata'!AF104</f>
        <v>8889.19921875</v>
      </c>
      <c r="J134" s="225">
        <f>'Salida Stata'!AL104</f>
        <v>8937.76171875</v>
      </c>
      <c r="K134" s="225">
        <f>'Salida Stata'!AR104</f>
        <v>8940.716796875</v>
      </c>
      <c r="L134" s="225">
        <f>'Salida Stata'!AX104</f>
        <v>8985.599609375</v>
      </c>
      <c r="M134" s="225">
        <f>'Salida Stata'!BD104</f>
        <v>8997.51171875</v>
      </c>
      <c r="N134" s="225">
        <f>'Salida Stata'!BJ104</f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9.6708077184364249E-3</v>
      </c>
      <c r="AD134" s="24">
        <f t="shared" si="46"/>
        <v>0.35818828887249099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0.37670460489641977</v>
      </c>
      <c r="AO134" s="24">
        <f>+CUY!AV107</f>
        <v>0.37645222829670377</v>
      </c>
      <c r="AQ134" s="24">
        <f t="shared" si="57"/>
        <v>-5.5220023695661258E-3</v>
      </c>
      <c r="AR134" s="24">
        <f t="shared" si="58"/>
        <v>-2.7991409099919595E-2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5">
      <c r="D135" s="37">
        <f>+CUY!A108</f>
        <v>45839</v>
      </c>
      <c r="E135" s="225">
        <f>'Salida Stata'!H105</f>
        <v>9019.9658203125</v>
      </c>
      <c r="F135" s="225">
        <f>'Salida Stata'!N105</f>
        <v>9038.095703125</v>
      </c>
      <c r="G135" s="225">
        <f>'Salida Stata'!T105</f>
        <v>9088.3173828125</v>
      </c>
      <c r="H135" s="225">
        <f>'Salida Stata'!Z105</f>
        <v>9142.1640625</v>
      </c>
      <c r="I135" s="225">
        <f>'Salida Stata'!AF105</f>
        <v>9054.3173828125</v>
      </c>
      <c r="J135" s="225">
        <f>'Salida Stata'!AL105</f>
        <v>9102.5234375</v>
      </c>
      <c r="K135" s="225">
        <f>'Salida Stata'!AR105</f>
        <v>9112.2529296875</v>
      </c>
      <c r="L135" s="225">
        <f>'Salida Stata'!AX105</f>
        <v>9158.5751953125</v>
      </c>
      <c r="M135" s="225">
        <f>'Salida Stata'!BD105</f>
        <v>9175.427734375</v>
      </c>
      <c r="N135" s="225">
        <f>'Salida Stata'!BJ105</f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1.8568573615583395E-2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0.34046362828576515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5">
      <c r="D136" s="37">
        <f>+CUY!A109</f>
        <v>45870</v>
      </c>
      <c r="E136" s="225">
        <f>'Salida Stata'!H106</f>
        <v>9187.982421875</v>
      </c>
      <c r="F136" s="225">
        <f>'Salida Stata'!N106</f>
        <v>9213.333984375</v>
      </c>
      <c r="G136" s="225">
        <f>'Salida Stata'!T106</f>
        <v>9278.689453125</v>
      </c>
      <c r="H136" s="225">
        <f>'Salida Stata'!Z106</f>
        <v>9332.8701171875</v>
      </c>
      <c r="I136" s="225">
        <f>'Salida Stata'!AF106</f>
        <v>9239.919921875</v>
      </c>
      <c r="J136" s="225">
        <f>'Salida Stata'!AL106</f>
        <v>9292.375</v>
      </c>
      <c r="K136" s="225">
        <f>'Salida Stata'!AR106</f>
        <v>9314.576171875</v>
      </c>
      <c r="L136" s="225">
        <f>'Salida Stata'!AX106</f>
        <v>9369.986328125</v>
      </c>
      <c r="M136" s="225">
        <f>'Salida Stata'!BD106</f>
        <v>9384.6787109375</v>
      </c>
      <c r="N136" s="225">
        <f>'Salida Stata'!BJ106</f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2.1111180792394268E-2</v>
      </c>
      <c r="AD136" s="24">
        <f t="shared" ref="AD136" si="73">+E136/E124-1</f>
        <v>0.2938462331840106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0.31011884630181052</v>
      </c>
      <c r="AO136" s="24">
        <f>+CUY!AV109</f>
        <v>0.309602545535695</v>
      </c>
      <c r="AQ136" s="24">
        <f t="shared" ref="AQ136" si="84">+Q136-Z136</f>
        <v>-5.3274986419793446E-3</v>
      </c>
      <c r="AR136" s="24">
        <f t="shared" ref="AR136" si="85">+AD136-AM136</f>
        <v>-2.5483943899035522E-2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5">
      <c r="D137" s="37">
        <f>+CUY!A110</f>
        <v>45901</v>
      </c>
      <c r="E137" s="225">
        <f>'Salida Stata'!H107</f>
        <v>9382.8681640625</v>
      </c>
      <c r="F137" s="225">
        <f>'Salida Stata'!N107</f>
        <v>9409.4697265625</v>
      </c>
      <c r="G137" s="225">
        <f>'Salida Stata'!T107</f>
        <v>9475.3017578125</v>
      </c>
      <c r="H137" s="225">
        <f>'Salida Stata'!Z107</f>
        <v>9535.1171875</v>
      </c>
      <c r="I137" s="225">
        <f>'Salida Stata'!AF107</f>
        <v>9438.4423828125</v>
      </c>
      <c r="J137" s="225">
        <f>'Salida Stata'!AL107</f>
        <v>9493.4921875</v>
      </c>
      <c r="K137" s="225">
        <f>'Salida Stata'!AR107</f>
        <v>9515.1875</v>
      </c>
      <c r="L137" s="225">
        <f>'Salida Stata'!AX107</f>
        <v>9569.2353515625</v>
      </c>
      <c r="M137" s="225">
        <f>'Salida Stata'!BD107</f>
        <v>9583.7021484375</v>
      </c>
      <c r="N137" s="225">
        <f>'Salida Stata'!BJ107</f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2.1506033140109571E-2</v>
      </c>
      <c r="AD137" s="24">
        <f t="shared" ref="AD137" si="100">+E137/E125-1</f>
        <v>0.28422301025808472</v>
      </c>
      <c r="AE137" s="24">
        <f t="shared" ref="AE137" si="101">+F137/F125-1</f>
        <v>0.2903073186961509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0.29576990260842839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0.29947744381644581</v>
      </c>
      <c r="AO137" s="24">
        <f>+CUY!AV110</f>
        <v>0.29840186753537812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5">
      <c r="D138" s="37">
        <f>+CUY!A111</f>
        <v>45931</v>
      </c>
      <c r="E138" s="225">
        <f>'Salida Stata'!H108</f>
        <v>9614.1572265625</v>
      </c>
      <c r="F138" s="225">
        <f>'Salida Stata'!N108</f>
        <v>9638.0791015625</v>
      </c>
      <c r="G138" s="225">
        <f>'Salida Stata'!T108</f>
        <v>9700.642578125</v>
      </c>
      <c r="H138" s="225">
        <f>'Salida Stata'!Z108</f>
        <v>9764.212890625</v>
      </c>
      <c r="I138" s="225">
        <f>'Salida Stata'!AF108</f>
        <v>9663.4736328125</v>
      </c>
      <c r="J138" s="225">
        <f>'Salida Stata'!AL108</f>
        <v>9718.841796875</v>
      </c>
      <c r="K138" s="225">
        <f>'Salida Stata'!AR108</f>
        <v>9731.669921875</v>
      </c>
      <c r="L138" s="225">
        <f>'Salida Stata'!AX108</f>
        <v>9781.7412109375</v>
      </c>
      <c r="M138" s="225">
        <f>'Salida Stata'!BD108</f>
        <v>9792.4951171875</v>
      </c>
      <c r="N138" s="225">
        <f>'Salida Stata'!BJ108</f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2.3435119564376272E-2</v>
      </c>
      <c r="AD138" s="24">
        <f t="shared" ref="AD138" si="127">+E138/E126-1</f>
        <v>0.29240516623530244</v>
      </c>
      <c r="AE138" s="24">
        <f t="shared" ref="AE138" si="128">+F138/F126-1</f>
        <v>0.29560357080853206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0.2991289489654485</v>
      </c>
      <c r="AI138" s="24">
        <f t="shared" ref="AI138" si="132">+J138/J126-1</f>
        <v>0.29697459943809168</v>
      </c>
      <c r="AJ138" s="24">
        <f t="shared" ref="AJ138" si="133">+K138/K126-1</f>
        <v>0.30218621107448196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0.3005094014531613</v>
      </c>
      <c r="AO138" s="24">
        <f>+CUY!AV111</f>
        <v>0.29966003526523188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5">
      <c r="D139" s="37">
        <f>+CUY!A112</f>
        <v>45962</v>
      </c>
      <c r="E139" s="225">
        <f>'Salida Stata'!H109</f>
        <v>9891.83984375</v>
      </c>
      <c r="F139" s="225">
        <f>'Salida Stata'!N109</f>
        <v>9910.828125</v>
      </c>
      <c r="G139" s="225">
        <f>'Salida Stata'!T109</f>
        <v>9977.9248046875</v>
      </c>
      <c r="H139" s="225">
        <f>'Salida Stata'!Z109</f>
        <v>10047.3837890625</v>
      </c>
      <c r="I139" s="225">
        <f>'Salida Stata'!AF109</f>
        <v>9937.369140625</v>
      </c>
      <c r="J139" s="225">
        <f>'Salida Stata'!AL109</f>
        <v>9995.3701171875</v>
      </c>
      <c r="K139" s="225">
        <f>'Salida Stata'!AR109</f>
        <v>10007.2734375</v>
      </c>
      <c r="L139" s="225">
        <f>'Salida Stata'!AX109</f>
        <v>10057.833984375</v>
      </c>
      <c r="M139" s="225">
        <f>'Salida Stata'!BD109</f>
        <v>10064.38671875</v>
      </c>
      <c r="N139" s="225">
        <f>'Salida Stata'!BJ109</f>
        <v>10007.052734375</v>
      </c>
      <c r="O139" s="19" cm="1">
        <f t="array" ref="O139">+SUMPRODUCT($E$30:$N$30/100,$E139:$N139)/$D$14*100</f>
        <v>9961.6610954193056</v>
      </c>
      <c r="Q139" s="24">
        <f t="shared" ref="Q139" si="143">+E139/E138-1</f>
        <v>2.8882679016347224E-2</v>
      </c>
      <c r="R139" s="24">
        <f t="shared" ref="R139" si="144">+F139/F138-1</f>
        <v>2.8299106135504015E-2</v>
      </c>
      <c r="S139" s="24">
        <f t="shared" ref="S139" si="145">+G139/G138-1</f>
        <v>2.8583903007391775E-2</v>
      </c>
      <c r="T139" s="24">
        <f t="shared" ref="T139" si="146">+H139/H138-1</f>
        <v>2.9000893529204319E-2</v>
      </c>
      <c r="U139" s="24">
        <f t="shared" ref="U139" si="147">+I139/I138-1</f>
        <v>2.8343380260539286E-2</v>
      </c>
      <c r="V139" s="24">
        <f t="shared" ref="V139" si="148">+J139/J138-1</f>
        <v>2.8452806012483345E-2</v>
      </c>
      <c r="W139" s="24">
        <f t="shared" ref="W139" si="149">+K139/K138-1</f>
        <v>2.8320269577320367E-2</v>
      </c>
      <c r="X139" s="24">
        <f t="shared" ref="X139" si="150">+L139/L138-1</f>
        <v>2.8225319754808575E-2</v>
      </c>
      <c r="Y139" s="24">
        <f t="shared" ref="Y139" si="151">+M139/M138-1</f>
        <v>2.7765303766686067E-2</v>
      </c>
      <c r="Z139" s="24">
        <f t="shared" ref="Z139" si="152">+N139/N138-1</f>
        <v>2.8188841497994721E-2</v>
      </c>
      <c r="AA139" s="24">
        <f t="shared" ref="AA139" si="153">+O139/O138-1</f>
        <v>2.839502441622388E-2</v>
      </c>
      <c r="AB139" s="24">
        <f>+CUY!Y112</f>
        <v>2.8233870524196236E-2</v>
      </c>
      <c r="AD139" s="24">
        <f t="shared" ref="AD139" si="154">+E139/E127-1</f>
        <v>0.30602215271723177</v>
      </c>
      <c r="AE139" s="24">
        <f t="shared" ref="AE139" si="155">+F139/F127-1</f>
        <v>0.30716013210335347</v>
      </c>
      <c r="AF139" s="24">
        <f t="shared" ref="AF139" si="156">+G139/G127-1</f>
        <v>0.31079840213732579</v>
      </c>
      <c r="AG139" s="24">
        <f t="shared" ref="AG139" si="157">+H139/H127-1</f>
        <v>0.30971472565838387</v>
      </c>
      <c r="AH139" s="24">
        <f t="shared" ref="AH139" si="158">+I139/I127-1</f>
        <v>0.30887495404053267</v>
      </c>
      <c r="AI139" s="24">
        <f t="shared" ref="AI139" si="159">+J139/J127-1</f>
        <v>0.30597807020370005</v>
      </c>
      <c r="AJ139" s="24">
        <f t="shared" ref="AJ139" si="160">+K139/K127-1</f>
        <v>0.30934660366097599</v>
      </c>
      <c r="AK139" s="24">
        <f t="shared" ref="AK139" si="161">+L139/L127-1</f>
        <v>0.31113244443720234</v>
      </c>
      <c r="AL139" s="24">
        <f t="shared" ref="AL139" si="162">+M139/M127-1</f>
        <v>0.31089799585574918</v>
      </c>
      <c r="AM139" s="24">
        <f t="shared" ref="AM139" si="163">+N139/N127-1</f>
        <v>0.30744677966707212</v>
      </c>
      <c r="AN139" s="24">
        <f t="shared" ref="AN139" si="164">+O139/O127-1</f>
        <v>0.30887182504064103</v>
      </c>
      <c r="AO139" s="24">
        <f>+CUY!AV112</f>
        <v>0.30838307099387952</v>
      </c>
      <c r="AQ139" s="24">
        <f t="shared" ref="AQ139" si="165">+Q139-Z139</f>
        <v>6.9383751835250251E-4</v>
      </c>
      <c r="AR139" s="24">
        <f t="shared" ref="AR139" si="166">+AD139-AM139</f>
        <v>-1.4246269498403574E-3</v>
      </c>
      <c r="AS139" s="35">
        <f t="shared" ref="AS139" si="167">+D139</f>
        <v>45962</v>
      </c>
      <c r="AT139" s="19">
        <f t="shared" ref="AT139" si="168">+E139</f>
        <v>9891.83984375</v>
      </c>
      <c r="AU139" s="19">
        <f t="shared" ref="AU139" si="169">+N139</f>
        <v>10007.052734375</v>
      </c>
      <c r="AV139" s="52">
        <f t="shared" si="29"/>
        <v>-1.1521289062499989</v>
      </c>
      <c r="AW139" s="52">
        <f t="shared" si="24"/>
        <v>-0.45066433222440594</v>
      </c>
    </row>
    <row r="140" spans="4:49" x14ac:dyDescent="0.25">
      <c r="D140" s="37">
        <f>+CUY!A113</f>
        <v>45992</v>
      </c>
      <c r="E140" s="225">
        <f>'Salida Stata'!H110</f>
        <v>10186.06640625</v>
      </c>
      <c r="F140" s="225">
        <f>'Salida Stata'!N110</f>
        <v>10201.4873046875</v>
      </c>
      <c r="G140" s="225">
        <f>'Salida Stata'!T110</f>
        <v>10277.3076171875</v>
      </c>
      <c r="H140" s="225">
        <f>'Salida Stata'!Z110</f>
        <v>10346.2236328125</v>
      </c>
      <c r="I140" s="225">
        <f>'Salida Stata'!AF110</f>
        <v>10227.8740234375</v>
      </c>
      <c r="J140" s="225">
        <f>'Salida Stata'!AL110</f>
        <v>10288.6064453125</v>
      </c>
      <c r="K140" s="225">
        <f>'Salida Stata'!AR110</f>
        <v>10305.783203125</v>
      </c>
      <c r="L140" s="225">
        <f>'Salida Stata'!AX110</f>
        <v>10363.70703125</v>
      </c>
      <c r="M140" s="225">
        <f>'Salida Stata'!BD110</f>
        <v>10365.4736328125</v>
      </c>
      <c r="N140" s="225">
        <f>'Salida Stata'!BJ110</f>
        <v>10308.2314453125</v>
      </c>
      <c r="O140" s="19" cm="1">
        <f t="array" ref="O140">+SUMPRODUCT($E$30:$N$30/100,$E140:$N140)/$D$14*100</f>
        <v>10258.353435462976</v>
      </c>
      <c r="Q140" s="24">
        <f t="shared" ref="Q140" si="170">+E140/E139-1</f>
        <v>2.974437184058365E-2</v>
      </c>
      <c r="R140" s="24">
        <f t="shared" ref="R140" si="171">+F140/F139-1</f>
        <v>2.9327436216385783E-2</v>
      </c>
      <c r="S140" s="24">
        <f t="shared" ref="S140" si="172">+G140/G139-1</f>
        <v>3.0004516806876991E-2</v>
      </c>
      <c r="T140" s="24">
        <f t="shared" ref="T140" si="173">+H140/H139-1</f>
        <v>2.9743050531752857E-2</v>
      </c>
      <c r="U140" s="24">
        <f t="shared" ref="U140" si="174">+I140/I139-1</f>
        <v>2.9233580709494333E-2</v>
      </c>
      <c r="V140" s="24">
        <f t="shared" ref="V140" si="175">+J140/J139-1</f>
        <v>2.9337215599527067E-2</v>
      </c>
      <c r="W140" s="24">
        <f t="shared" ref="W140" si="176">+K140/K139-1</f>
        <v>2.9829280421818094E-2</v>
      </c>
      <c r="X140" s="24">
        <f t="shared" ref="X140" si="177">+L140/L139-1</f>
        <v>3.0411423309449903E-2</v>
      </c>
      <c r="Y140" s="24">
        <f t="shared" ref="Y140" si="178">+M140/M139-1</f>
        <v>2.9916071637189123E-2</v>
      </c>
      <c r="Z140" s="24">
        <f t="shared" ref="Z140" si="179">+N140/N139-1</f>
        <v>3.0096644729664224E-2</v>
      </c>
      <c r="AA140" s="24">
        <f t="shared" ref="AA140" si="180">+O140/O139-1</f>
        <v>2.9783420375553593E-2</v>
      </c>
      <c r="AB140" s="24">
        <f>+CUY!Y113</f>
        <v>2.9574402417337442E-2</v>
      </c>
      <c r="AD140" s="24">
        <f t="shared" ref="AD140" si="181">+E140/E128-1</f>
        <v>0.31517227279114812</v>
      </c>
      <c r="AE140" s="24">
        <f t="shared" ref="AE140" si="182">+F140/F128-1</f>
        <v>0.31550720452784442</v>
      </c>
      <c r="AF140" s="24">
        <f t="shared" ref="AF140" si="183">+G140/G128-1</f>
        <v>0.31911924289509086</v>
      </c>
      <c r="AG140" s="24">
        <f t="shared" ref="AG140" si="184">+H140/H128-1</f>
        <v>0.31822609090350307</v>
      </c>
      <c r="AH140" s="24">
        <f t="shared" ref="AH140" si="185">+I140/I128-1</f>
        <v>0.3174759607507418</v>
      </c>
      <c r="AI140" s="24">
        <f t="shared" ref="AI140" si="186">+J140/J128-1</f>
        <v>0.31450723974868788</v>
      </c>
      <c r="AJ140" s="24">
        <f t="shared" ref="AJ140" si="187">+K140/K128-1</f>
        <v>0.31804479002389141</v>
      </c>
      <c r="AK140" s="24">
        <f t="shared" ref="AK140" si="188">+L140/L128-1</f>
        <v>0.31949831780823068</v>
      </c>
      <c r="AL140" s="24">
        <f t="shared" ref="AL140" si="189">+M140/M128-1</f>
        <v>0.31908286958649001</v>
      </c>
      <c r="AM140" s="24">
        <f t="shared" ref="AM140" si="190">+N140/N128-1</f>
        <v>0.31608264381819029</v>
      </c>
      <c r="AN140" s="24">
        <f t="shared" ref="AN140" si="191">+O140/O128-1</f>
        <v>0.3173910145764729</v>
      </c>
      <c r="AO140" s="24">
        <f>+CUY!AV113</f>
        <v>0.31671094892685181</v>
      </c>
      <c r="AQ140" s="24">
        <f t="shared" ref="AQ140" si="192">+Q140-Z140</f>
        <v>-3.5227288908057375E-4</v>
      </c>
      <c r="AR140" s="24">
        <f t="shared" ref="AR140" si="193">+AD140-AM140</f>
        <v>-9.1037102704216721E-4</v>
      </c>
      <c r="AS140" s="35">
        <f t="shared" ref="AS140" si="194">+D140</f>
        <v>45992</v>
      </c>
      <c r="AT140" s="19">
        <f t="shared" ref="AT140" si="195">+E140</f>
        <v>10186.06640625</v>
      </c>
      <c r="AU140" s="19">
        <f t="shared" ref="AU140" si="196">+N140</f>
        <v>10308.2314453125</v>
      </c>
      <c r="AV140" s="52">
        <f t="shared" si="29"/>
        <v>-1.2216503906249869</v>
      </c>
      <c r="AW140" s="52">
        <f t="shared" si="24"/>
        <v>-0.47219977826659587</v>
      </c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E131" activePane="bottomRight" state="frozen"/>
      <selection pane="topRight" activeCell="E1" sqref="E1"/>
      <selection pane="bottomLeft" activeCell="A32" sqref="A32"/>
      <selection pane="bottomRight" activeCell="A140" sqref="A140:XFD140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88" customFormat="1" x14ac:dyDescent="0.25">
      <c r="E1" s="234" t="s">
        <v>101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5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5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5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5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5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5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5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5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5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5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5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5">
      <c r="B16" s="236" t="s">
        <v>68</v>
      </c>
      <c r="C16" s="236"/>
      <c r="D16" s="236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5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5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5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5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5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5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5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5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5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103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+PAT!A5</f>
        <v>42705</v>
      </c>
      <c r="E32" s="225">
        <f>'Salida Stata'!I2</f>
        <v>100</v>
      </c>
      <c r="F32" s="225">
        <f>'Salida Stata'!O2</f>
        <v>100</v>
      </c>
      <c r="G32" s="225">
        <f>'Salida Stata'!U2</f>
        <v>100</v>
      </c>
      <c r="H32" s="225">
        <f>'Salida Stata'!AA2</f>
        <v>100</v>
      </c>
      <c r="I32" s="225">
        <f>'Salida Stata'!AG2</f>
        <v>100</v>
      </c>
      <c r="J32" s="225">
        <f>'Salida Stata'!AM2</f>
        <v>100</v>
      </c>
      <c r="K32" s="225">
        <f>'Salida Stata'!AS2</f>
        <v>100</v>
      </c>
      <c r="L32" s="225">
        <f>'Salida Stata'!AY2</f>
        <v>100</v>
      </c>
      <c r="M32" s="225">
        <f>'Salida Stata'!BE2</f>
        <v>100</v>
      </c>
      <c r="N32" s="225">
        <f>'Salida Stata'!BK2</f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5">
      <c r="D33" s="37">
        <f>+PAT!A6</f>
        <v>42736</v>
      </c>
      <c r="E33" s="225">
        <f>'Salida Stata'!I3</f>
        <v>102.54425811767578</v>
      </c>
      <c r="F33" s="225">
        <f>'Salida Stata'!O3</f>
        <v>102.52764892578125</v>
      </c>
      <c r="G33" s="225">
        <f>'Salida Stata'!U3</f>
        <v>102.51063537597656</v>
      </c>
      <c r="H33" s="225">
        <f>'Salida Stata'!AA3</f>
        <v>102.60295867919922</v>
      </c>
      <c r="I33" s="225">
        <f>'Salida Stata'!AG3</f>
        <v>102.56674957275391</v>
      </c>
      <c r="J33" s="225">
        <f>'Salida Stata'!AM3</f>
        <v>102.47037506103516</v>
      </c>
      <c r="K33" s="225">
        <f>'Salida Stata'!AS3</f>
        <v>102.56464385986328</v>
      </c>
      <c r="L33" s="225">
        <f>'Salida Stata'!AY3</f>
        <v>102.69878387451172</v>
      </c>
      <c r="M33" s="225">
        <f>'Salida Stata'!BE3</f>
        <v>102.73217010498047</v>
      </c>
      <c r="N33" s="225">
        <f>'Salida Stata'!BK3</f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2.5592999999999977E-2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5">
      <c r="D34" s="37">
        <f>+PAT!A7</f>
        <v>42767</v>
      </c>
      <c r="E34" s="225">
        <f>'Salida Stata'!I4</f>
        <v>104.28549957275391</v>
      </c>
      <c r="F34" s="225">
        <f>'Salida Stata'!O4</f>
        <v>104.28329467773438</v>
      </c>
      <c r="G34" s="225">
        <f>'Salida Stata'!U4</f>
        <v>104.23416900634766</v>
      </c>
      <c r="H34" s="225">
        <f>'Salida Stata'!AA4</f>
        <v>104.29422760009766</v>
      </c>
      <c r="I34" s="225">
        <f>'Salida Stata'!AG4</f>
        <v>104.33729553222656</v>
      </c>
      <c r="J34" s="225">
        <f>'Salida Stata'!AM4</f>
        <v>104.23459625244141</v>
      </c>
      <c r="K34" s="225">
        <f>'Salida Stata'!AS4</f>
        <v>104.38878631591797</v>
      </c>
      <c r="L34" s="225">
        <f>'Salida Stata'!AY4</f>
        <v>104.48596954345703</v>
      </c>
      <c r="M34" s="225">
        <f>'Salida Stata'!BE4</f>
        <v>104.52831268310547</v>
      </c>
      <c r="N34" s="225">
        <f>'Salida Stata'!BK4</f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1.6803936844342893E-2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5">
      <c r="D35" s="37">
        <f>+PAT!A8</f>
        <v>42795</v>
      </c>
      <c r="E35" s="225">
        <f>'Salida Stata'!I5</f>
        <v>106.28819274902344</v>
      </c>
      <c r="F35" s="225">
        <f>'Salida Stata'!O5</f>
        <v>106.42284393310547</v>
      </c>
      <c r="G35" s="225">
        <f>'Salida Stata'!U5</f>
        <v>106.32880401611328</v>
      </c>
      <c r="H35" s="225">
        <f>'Salida Stata'!AA5</f>
        <v>106.48468017578125</v>
      </c>
      <c r="I35" s="225">
        <f>'Salida Stata'!AG5</f>
        <v>106.41868591308594</v>
      </c>
      <c r="J35" s="225">
        <f>'Salida Stata'!AM5</f>
        <v>106.31789398193359</v>
      </c>
      <c r="K35" s="225">
        <f>'Salida Stata'!AS5</f>
        <v>106.49297332763672</v>
      </c>
      <c r="L35" s="225">
        <f>'Salida Stata'!AY5</f>
        <v>106.74922943115234</v>
      </c>
      <c r="M35" s="225">
        <f>'Salida Stata'!BE5</f>
        <v>106.76513671875</v>
      </c>
      <c r="N35" s="225">
        <f>'Salida Stata'!BK5</f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2.1422537007576459E-2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5">
      <c r="D36" s="37">
        <f>+PAT!A9</f>
        <v>42826</v>
      </c>
      <c r="E36" s="225">
        <f>'Salida Stata'!I6</f>
        <v>108.50173187255859</v>
      </c>
      <c r="F36" s="225">
        <f>'Salida Stata'!O6</f>
        <v>108.60469818115234</v>
      </c>
      <c r="G36" s="225">
        <f>'Salida Stata'!U6</f>
        <v>108.55646514892578</v>
      </c>
      <c r="H36" s="225">
        <f>'Salida Stata'!AA6</f>
        <v>108.68321990966797</v>
      </c>
      <c r="I36" s="225">
        <f>'Salida Stata'!AG6</f>
        <v>108.61686706542969</v>
      </c>
      <c r="J36" s="225">
        <f>'Salida Stata'!AM6</f>
        <v>108.52354431152344</v>
      </c>
      <c r="K36" s="225">
        <f>'Salida Stata'!AS6</f>
        <v>108.72063446044922</v>
      </c>
      <c r="L36" s="225">
        <f>'Salida Stata'!AY6</f>
        <v>108.94789123535156</v>
      </c>
      <c r="M36" s="225">
        <f>'Salida Stata'!BE6</f>
        <v>108.98765563964844</v>
      </c>
      <c r="N36" s="225">
        <f>'Salida Stata'!BK6</f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2.0043805337566889E-2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5">
      <c r="D37" s="37">
        <f>+PAT!A10</f>
        <v>42856</v>
      </c>
      <c r="E37" s="225">
        <f>'Salida Stata'!I7</f>
        <v>110.52959442138672</v>
      </c>
      <c r="F37" s="225">
        <f>'Salida Stata'!O7</f>
        <v>110.50900268554688</v>
      </c>
      <c r="G37" s="225">
        <f>'Salida Stata'!U7</f>
        <v>110.52484893798828</v>
      </c>
      <c r="H37" s="225">
        <f>'Salida Stata'!AA7</f>
        <v>110.61553192138672</v>
      </c>
      <c r="I37" s="225">
        <f>'Salida Stata'!AG7</f>
        <v>110.51898956298828</v>
      </c>
      <c r="J37" s="225">
        <f>'Salida Stata'!AM7</f>
        <v>110.44785308837891</v>
      </c>
      <c r="K37" s="225">
        <f>'Salida Stata'!AS7</f>
        <v>110.56825256347656</v>
      </c>
      <c r="L37" s="225">
        <f>'Salida Stata'!AY7</f>
        <v>110.73881530761719</v>
      </c>
      <c r="M37" s="225">
        <f>'Salida Stata'!BE7</f>
        <v>110.82021331787109</v>
      </c>
      <c r="N37" s="225">
        <f>'Salida Stata'!BK7</f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1.6916440331812499E-2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5">
      <c r="D38" s="37">
        <f>+PAT!A11</f>
        <v>42887</v>
      </c>
      <c r="E38" s="225">
        <f>'Salida Stata'!I8</f>
        <v>111.61599731445313</v>
      </c>
      <c r="F38" s="225">
        <f>'Salida Stata'!O8</f>
        <v>111.6357421875</v>
      </c>
      <c r="G38" s="225">
        <f>'Salida Stata'!U8</f>
        <v>111.66703796386719</v>
      </c>
      <c r="H38" s="225">
        <f>'Salida Stata'!AA8</f>
        <v>111.79140472412109</v>
      </c>
      <c r="I38" s="225">
        <f>'Salida Stata'!AG8</f>
        <v>111.65536499023438</v>
      </c>
      <c r="J38" s="225">
        <f>'Salida Stata'!AM8</f>
        <v>111.64327239990234</v>
      </c>
      <c r="K38" s="225">
        <f>'Salida Stata'!AS8</f>
        <v>111.73305511474609</v>
      </c>
      <c r="L38" s="225">
        <f>'Salida Stata'!AY8</f>
        <v>111.97209167480469</v>
      </c>
      <c r="M38" s="225">
        <f>'Salida Stata'!BE8</f>
        <v>112.06022644042969</v>
      </c>
      <c r="N38" s="225">
        <f>'Salida Stata'!BK8</f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1.1000120373211297E-2</v>
      </c>
      <c r="AQ38" s="24">
        <f t="shared" si="11"/>
        <v>-2.1494427596193688E-3</v>
      </c>
      <c r="AT38" s="19">
        <f t="shared" si="8"/>
        <v>111.61599731445313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5">
      <c r="D39" s="37">
        <f>+PAT!A12</f>
        <v>42917</v>
      </c>
      <c r="E39" s="225">
        <f>'Salida Stata'!I9</f>
        <v>113.16803741455078</v>
      </c>
      <c r="F39" s="225">
        <f>'Salida Stata'!O9</f>
        <v>113.15245819091797</v>
      </c>
      <c r="G39" s="225">
        <f>'Salida Stata'!U9</f>
        <v>113.23902130126953</v>
      </c>
      <c r="H39" s="225">
        <f>'Salida Stata'!AA9</f>
        <v>113.43836212158203</v>
      </c>
      <c r="I39" s="225">
        <f>'Salida Stata'!AG9</f>
        <v>113.32258605957031</v>
      </c>
      <c r="J39" s="225">
        <f>'Salida Stata'!AM9</f>
        <v>113.36297607421875</v>
      </c>
      <c r="K39" s="225">
        <f>'Salida Stata'!AS9</f>
        <v>113.47833251953125</v>
      </c>
      <c r="L39" s="225">
        <f>'Salida Stata'!AY9</f>
        <v>113.81296539306641</v>
      </c>
      <c r="M39" s="225">
        <f>'Salida Stata'!BE9</f>
        <v>113.94441986083984</v>
      </c>
      <c r="N39" s="225">
        <f>'Salida Stata'!BK9</f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1.4980515661326077E-2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5">
      <c r="D40" s="37">
        <f>+PAT!A13</f>
        <v>42948</v>
      </c>
      <c r="E40" s="225">
        <f>'Salida Stata'!I10</f>
        <v>115.15987396240234</v>
      </c>
      <c r="F40" s="225">
        <f>'Salida Stata'!O10</f>
        <v>115.14580535888672</v>
      </c>
      <c r="G40" s="225">
        <f>'Salida Stata'!U10</f>
        <v>115.22283172607422</v>
      </c>
      <c r="H40" s="225">
        <f>'Salida Stata'!AA10</f>
        <v>115.41066741943359</v>
      </c>
      <c r="I40" s="225">
        <f>'Salida Stata'!AG10</f>
        <v>115.28945159912109</v>
      </c>
      <c r="J40" s="225">
        <f>'Salida Stata'!AM10</f>
        <v>115.27463531494141</v>
      </c>
      <c r="K40" s="225">
        <f>'Salida Stata'!AS10</f>
        <v>115.40953826904297</v>
      </c>
      <c r="L40" s="225">
        <f>'Salida Stata'!AY10</f>
        <v>115.73368835449219</v>
      </c>
      <c r="M40" s="225">
        <f>'Salida Stata'!BE10</f>
        <v>115.86274719238281</v>
      </c>
      <c r="N40" s="225">
        <f>'Salida Stata'!BK10</f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1.697940967643774E-2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5">
      <c r="D41" s="37">
        <f>+PAT!A14</f>
        <v>42979</v>
      </c>
      <c r="E41" s="225">
        <f>'Salida Stata'!I11</f>
        <v>116.62003326416016</v>
      </c>
      <c r="F41" s="225">
        <f>'Salida Stata'!O11</f>
        <v>116.5843505859375</v>
      </c>
      <c r="G41" s="225">
        <f>'Salida Stata'!U11</f>
        <v>116.67971801757813</v>
      </c>
      <c r="H41" s="225">
        <f>'Salida Stata'!AA11</f>
        <v>116.90981292724609</v>
      </c>
      <c r="I41" s="225">
        <f>'Salida Stata'!AG11</f>
        <v>116.84786224365234</v>
      </c>
      <c r="J41" s="225">
        <f>'Salida Stata'!AM11</f>
        <v>116.79674530029297</v>
      </c>
      <c r="K41" s="225">
        <f>'Salida Stata'!AS11</f>
        <v>116.86759948730469</v>
      </c>
      <c r="L41" s="225">
        <f>'Salida Stata'!AY11</f>
        <v>117.32608795166016</v>
      </c>
      <c r="M41" s="225">
        <f>'Salida Stata'!BE11</f>
        <v>117.37961578369141</v>
      </c>
      <c r="N41" s="225">
        <f>'Salida Stata'!BK11</f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1.2930212066232016E-2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5">
      <c r="D42" s="37">
        <f>+PAT!A15</f>
        <v>43009</v>
      </c>
      <c r="E42" s="225">
        <f>'Salida Stata'!I12</f>
        <v>118.65823364257813</v>
      </c>
      <c r="F42" s="225">
        <f>'Salida Stata'!O12</f>
        <v>118.58494567871094</v>
      </c>
      <c r="G42" s="225">
        <f>'Salida Stata'!U12</f>
        <v>118.69047546386719</v>
      </c>
      <c r="H42" s="225">
        <f>'Salida Stata'!AA12</f>
        <v>118.85490417480469</v>
      </c>
      <c r="I42" s="225">
        <f>'Salida Stata'!AG12</f>
        <v>118.84244537353516</v>
      </c>
      <c r="J42" s="225">
        <f>'Salida Stata'!AM12</f>
        <v>118.7242431640625</v>
      </c>
      <c r="K42" s="225">
        <f>'Salida Stata'!AS12</f>
        <v>118.876708984375</v>
      </c>
      <c r="L42" s="225">
        <f>'Salida Stata'!AY12</f>
        <v>119.223388671875</v>
      </c>
      <c r="M42" s="225">
        <f>'Salida Stata'!BE12</f>
        <v>119.30950164794922</v>
      </c>
      <c r="N42" s="225">
        <f>'Salida Stata'!BK12</f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1.6376627324060644E-2</v>
      </c>
      <c r="AQ42" s="24">
        <f t="shared" si="11"/>
        <v>1.4281128306070645E-3</v>
      </c>
      <c r="AT42" s="19">
        <f t="shared" si="8"/>
        <v>118.65823364257813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5">
      <c r="D43" s="37">
        <f>+PAT!A16</f>
        <v>43040</v>
      </c>
      <c r="E43" s="225">
        <f>'Salida Stata'!I13</f>
        <v>120.24703979492188</v>
      </c>
      <c r="F43" s="225">
        <f>'Salida Stata'!O13</f>
        <v>120.22518920898438</v>
      </c>
      <c r="G43" s="225">
        <f>'Salida Stata'!U13</f>
        <v>120.34364318847656</v>
      </c>
      <c r="H43" s="225">
        <f>'Salida Stata'!AA13</f>
        <v>120.55096435546875</v>
      </c>
      <c r="I43" s="225">
        <f>'Salida Stata'!AG13</f>
        <v>120.55502319335938</v>
      </c>
      <c r="J43" s="225">
        <f>'Salida Stata'!AM13</f>
        <v>120.36320495605469</v>
      </c>
      <c r="K43" s="225">
        <f>'Salida Stata'!AS13</f>
        <v>120.57466125488281</v>
      </c>
      <c r="L43" s="225">
        <f>'Salida Stata'!AY13</f>
        <v>120.96232604980469</v>
      </c>
      <c r="M43" s="225">
        <f>'Salida Stata'!BE13</f>
        <v>121.04669189453125</v>
      </c>
      <c r="N43" s="225">
        <f>'Salida Stata'!BK13</f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1.4577043346991614E-2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5">
      <c r="D44" s="37">
        <f>+PAT!A17</f>
        <v>43070</v>
      </c>
      <c r="E44" s="225">
        <f>'Salida Stata'!I14</f>
        <v>123.25078582763672</v>
      </c>
      <c r="F44" s="225">
        <f>'Salida Stata'!O14</f>
        <v>123.13351440429688</v>
      </c>
      <c r="G44" s="225">
        <f>'Salida Stata'!U14</f>
        <v>123.32077026367188</v>
      </c>
      <c r="H44" s="225">
        <f>'Salida Stata'!AA14</f>
        <v>123.64028930664063</v>
      </c>
      <c r="I44" s="225">
        <f>'Salida Stata'!AG14</f>
        <v>123.51417541503906</v>
      </c>
      <c r="J44" s="225">
        <f>'Salida Stata'!AM14</f>
        <v>123.20106506347656</v>
      </c>
      <c r="K44" s="225">
        <f>'Salida Stata'!AS14</f>
        <v>123.61939239501953</v>
      </c>
      <c r="L44" s="225">
        <f>'Salida Stata'!AY14</f>
        <v>124.00904846191406</v>
      </c>
      <c r="M44" s="225">
        <f>'Salida Stata'!BE14</f>
        <v>124.24863433837891</v>
      </c>
      <c r="N44" s="225">
        <f>'Salida Stata'!BK14</f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2.5117571256816795E-2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0.23514175415039063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0.24533462524414063</v>
      </c>
      <c r="AN44" s="24">
        <f t="shared" si="17"/>
        <v>0.23920584427434433</v>
      </c>
      <c r="AO44" s="24">
        <f>+PAT!AV17</f>
        <v>0.23462699999999992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5">
      <c r="D45" s="37">
        <f>+PAT!A18</f>
        <v>43101</v>
      </c>
      <c r="E45" s="225">
        <f>'Salida Stata'!I15</f>
        <v>126.71916961669922</v>
      </c>
      <c r="F45" s="225">
        <f>'Salida Stata'!O15</f>
        <v>126.33667755126953</v>
      </c>
      <c r="G45" s="225">
        <f>'Salida Stata'!U15</f>
        <v>126.63846588134766</v>
      </c>
      <c r="H45" s="225">
        <f>'Salida Stata'!AA15</f>
        <v>126.98174285888672</v>
      </c>
      <c r="I45" s="225">
        <f>'Salida Stata'!AG15</f>
        <v>126.72592163085938</v>
      </c>
      <c r="J45" s="225">
        <f>'Salida Stata'!AM15</f>
        <v>126.40071105957031</v>
      </c>
      <c r="K45" s="225">
        <f>'Salida Stata'!AS15</f>
        <v>126.92714691162109</v>
      </c>
      <c r="L45" s="225">
        <f>'Salida Stata'!AY15</f>
        <v>127.25661468505859</v>
      </c>
      <c r="M45" s="225">
        <f>'Salida Stata'!BE15</f>
        <v>127.67201232910156</v>
      </c>
      <c r="N45" s="225">
        <f>'Salida Stata'!BK15</f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2.5656331831395374E-2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0.23470323997921216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5">
      <c r="D46" s="37">
        <f>+PAT!A19</f>
        <v>43132</v>
      </c>
      <c r="E46" s="225">
        <f>'Salida Stata'!I16</f>
        <v>129.07936096191406</v>
      </c>
      <c r="F46" s="225">
        <f>'Salida Stata'!O16</f>
        <v>128.76950073242188</v>
      </c>
      <c r="G46" s="225">
        <f>'Salida Stata'!U16</f>
        <v>129.11508178710938</v>
      </c>
      <c r="H46" s="225">
        <f>'Salida Stata'!AA16</f>
        <v>129.50616455078125</v>
      </c>
      <c r="I46" s="225">
        <f>'Salida Stata'!AG16</f>
        <v>129.30343627929688</v>
      </c>
      <c r="J46" s="225">
        <f>'Salida Stata'!AM16</f>
        <v>128.88804626464844</v>
      </c>
      <c r="K46" s="225">
        <f>'Salida Stata'!AS16</f>
        <v>129.515869140625</v>
      </c>
      <c r="L46" s="225">
        <f>'Salida Stata'!AY16</f>
        <v>129.90676879882813</v>
      </c>
      <c r="M46" s="225">
        <f>'Salida Stata'!BE16</f>
        <v>130.289306640625</v>
      </c>
      <c r="N46" s="225">
        <f>'Salida Stata'!BK16</f>
        <v>130.69107055664063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2.0337944394035246E-2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0.23899457915838385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130.69107055664063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5">
      <c r="D47" s="37">
        <f>+PAT!A20</f>
        <v>43160</v>
      </c>
      <c r="E47" s="225">
        <f>'Salida Stata'!I17</f>
        <v>132.7811279296875</v>
      </c>
      <c r="F47" s="225">
        <f>'Salida Stata'!O17</f>
        <v>132.65617370605469</v>
      </c>
      <c r="G47" s="225">
        <f>'Salida Stata'!U17</f>
        <v>132.866943359375</v>
      </c>
      <c r="H47" s="225">
        <f>'Salida Stata'!AA17</f>
        <v>133.36882019042969</v>
      </c>
      <c r="I47" s="225">
        <f>'Salida Stata'!AG17</f>
        <v>132.9935302734375</v>
      </c>
      <c r="J47" s="225">
        <f>'Salida Stata'!AM17</f>
        <v>132.73422241210938</v>
      </c>
      <c r="K47" s="225">
        <f>'Salida Stata'!AS17</f>
        <v>133.4276123046875</v>
      </c>
      <c r="L47" s="225">
        <f>'Salida Stata'!AY17</f>
        <v>134.03860473632813</v>
      </c>
      <c r="M47" s="225">
        <f>'Salida Stata'!BE17</f>
        <v>134.41389465332031</v>
      </c>
      <c r="N47" s="225">
        <f>'Salida Stata'!BK17</f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3.1149554547516001E-2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0.2507935375391841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5">
      <c r="D48" s="37">
        <f>+PAT!A21</f>
        <v>43191</v>
      </c>
      <c r="E48" s="225">
        <f>'Salida Stata'!I18</f>
        <v>136.61738586425781</v>
      </c>
      <c r="F48" s="225">
        <f>'Salida Stata'!O18</f>
        <v>136.45256042480469</v>
      </c>
      <c r="G48" s="225">
        <f>'Salida Stata'!U18</f>
        <v>136.63705444335938</v>
      </c>
      <c r="H48" s="225">
        <f>'Salida Stata'!AA18</f>
        <v>137.09783935546875</v>
      </c>
      <c r="I48" s="225">
        <f>'Salida Stata'!AG18</f>
        <v>136.65632629394531</v>
      </c>
      <c r="J48" s="225">
        <f>'Salida Stata'!AM18</f>
        <v>136.286376953125</v>
      </c>
      <c r="K48" s="225">
        <f>'Salida Stata'!AS18</f>
        <v>137.06562805175781</v>
      </c>
      <c r="L48" s="225">
        <f>'Salida Stata'!AY18</f>
        <v>137.56214904785156</v>
      </c>
      <c r="M48" s="225">
        <f>'Salida Stata'!BE18</f>
        <v>138.02618408203125</v>
      </c>
      <c r="N48" s="225">
        <f>'Salida Stata'!BK18</f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2.7230271769806302E-2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0.25960569415848989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5">
      <c r="D49" s="37">
        <f>+PAT!A22</f>
        <v>43221</v>
      </c>
      <c r="E49" s="225">
        <f>'Salida Stata'!I19</f>
        <v>139.21771240234375</v>
      </c>
      <c r="F49" s="225">
        <f>'Salida Stata'!O19</f>
        <v>139.02777099609375</v>
      </c>
      <c r="G49" s="225">
        <f>'Salida Stata'!U19</f>
        <v>139.29071044921875</v>
      </c>
      <c r="H49" s="225">
        <f>'Salida Stata'!AA19</f>
        <v>139.79460144042969</v>
      </c>
      <c r="I49" s="225">
        <f>'Salida Stata'!AG19</f>
        <v>139.42739868164063</v>
      </c>
      <c r="J49" s="225">
        <f>'Salida Stata'!AM19</f>
        <v>139.03947448730469</v>
      </c>
      <c r="K49" s="225">
        <f>'Salida Stata'!AS19</f>
        <v>139.74972534179688</v>
      </c>
      <c r="L49" s="225">
        <f>'Salida Stata'!AY19</f>
        <v>140.33847045898438</v>
      </c>
      <c r="M49" s="225">
        <f>'Salida Stata'!BE19</f>
        <v>140.7493896484375</v>
      </c>
      <c r="N49" s="225">
        <f>'Salida Stata'!BK19</f>
        <v>141.22610473632813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1.9874570997886032E-2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0.26326978894865327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141.22610473632813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5">
      <c r="D50" s="37">
        <f>+PAT!A23</f>
        <v>43252</v>
      </c>
      <c r="E50" s="225">
        <f>'Salida Stata'!I20</f>
        <v>143.55191040039063</v>
      </c>
      <c r="F50" s="225">
        <f>'Salida Stata'!O20</f>
        <v>143.269775390625</v>
      </c>
      <c r="G50" s="225">
        <f>'Salida Stata'!U20</f>
        <v>143.71604919433594</v>
      </c>
      <c r="H50" s="225">
        <f>'Salida Stata'!AA20</f>
        <v>144.36225891113281</v>
      </c>
      <c r="I50" s="225">
        <f>'Salida Stata'!AG20</f>
        <v>144.00244140625</v>
      </c>
      <c r="J50" s="225">
        <f>'Salida Stata'!AM20</f>
        <v>143.57376098632813</v>
      </c>
      <c r="K50" s="225">
        <f>'Salida Stata'!AS20</f>
        <v>144.16252136230469</v>
      </c>
      <c r="L50" s="225">
        <f>'Salida Stata'!AY20</f>
        <v>144.94834899902344</v>
      </c>
      <c r="M50" s="225">
        <f>'Salida Stata'!BE20</f>
        <v>145.28129577636719</v>
      </c>
      <c r="N50" s="225">
        <f>'Salida Stata'!BK20</f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3.2703507636931972E-2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0.29038871098991903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143.55191040039063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5">
      <c r="D51" s="37">
        <f>+PAT!A24</f>
        <v>43282</v>
      </c>
      <c r="E51" s="225">
        <f>'Salida Stata'!I21</f>
        <v>147.99923706054688</v>
      </c>
      <c r="F51" s="225">
        <f>'Salida Stata'!O21</f>
        <v>147.44711303710938</v>
      </c>
      <c r="G51" s="225">
        <f>'Salida Stata'!U21</f>
        <v>148.17535400390625</v>
      </c>
      <c r="H51" s="225">
        <f>'Salida Stata'!AA21</f>
        <v>149.01113891601563</v>
      </c>
      <c r="I51" s="225">
        <f>'Salida Stata'!AG21</f>
        <v>148.60679626464844</v>
      </c>
      <c r="J51" s="225">
        <f>'Salida Stata'!AM21</f>
        <v>148.16632080078125</v>
      </c>
      <c r="K51" s="225">
        <f>'Salida Stata'!AS21</f>
        <v>148.7288818359375</v>
      </c>
      <c r="L51" s="225">
        <f>'Salida Stata'!AY21</f>
        <v>149.62165832519531</v>
      </c>
      <c r="M51" s="225">
        <f>'Salida Stata'!BE21</f>
        <v>150.02871704101563</v>
      </c>
      <c r="N51" s="225">
        <f>'Salida Stata'!BK21</f>
        <v>150.58023071289063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3.2209680664340157E-2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0.31229289503741886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150.58023071289063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5">
      <c r="D52" s="37">
        <f>+PAT!A25</f>
        <v>43313</v>
      </c>
      <c r="E52" s="225">
        <f>'Salida Stata'!I22</f>
        <v>153.392333984375</v>
      </c>
      <c r="F52" s="225">
        <f>'Salida Stata'!O22</f>
        <v>152.72282409667969</v>
      </c>
      <c r="G52" s="225">
        <f>'Salida Stata'!U22</f>
        <v>153.594482421875</v>
      </c>
      <c r="H52" s="225">
        <f>'Salida Stata'!AA22</f>
        <v>154.51145935058594</v>
      </c>
      <c r="I52" s="225">
        <f>'Salida Stata'!AG22</f>
        <v>154.15542602539063</v>
      </c>
      <c r="J52" s="225">
        <f>'Salida Stata'!AM22</f>
        <v>153.48956298828125</v>
      </c>
      <c r="K52" s="225">
        <f>'Salida Stata'!AS22</f>
        <v>154.14752197265625</v>
      </c>
      <c r="L52" s="225">
        <f>'Salida Stata'!AY22</f>
        <v>155.04728698730469</v>
      </c>
      <c r="M52" s="225">
        <f>'Salida Stata'!BE22</f>
        <v>155.42375183105469</v>
      </c>
      <c r="N52" s="225">
        <f>'Salida Stata'!BK22</f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3.6458452352307713E-2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0.33742831967085141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5">
      <c r="D53" s="37">
        <f>+PAT!A26</f>
        <v>43344</v>
      </c>
      <c r="E53" s="225">
        <f>'Salida Stata'!I23</f>
        <v>163.14169311523438</v>
      </c>
      <c r="F53" s="225">
        <f>'Salida Stata'!O23</f>
        <v>162.21986389160156</v>
      </c>
      <c r="G53" s="225">
        <f>'Salida Stata'!U23</f>
        <v>163.41656494140625</v>
      </c>
      <c r="H53" s="225">
        <f>'Salida Stata'!AA23</f>
        <v>164.67198181152344</v>
      </c>
      <c r="I53" s="225">
        <f>'Salida Stata'!AG23</f>
        <v>164.15011596679688</v>
      </c>
      <c r="J53" s="225">
        <f>'Salida Stata'!AM23</f>
        <v>163.2642822265625</v>
      </c>
      <c r="K53" s="225">
        <f>'Salida Stata'!AS23</f>
        <v>164.08424377441406</v>
      </c>
      <c r="L53" s="225">
        <f>'Salida Stata'!AY23</f>
        <v>165.11085510253906</v>
      </c>
      <c r="M53" s="225">
        <f>'Salida Stata'!BE23</f>
        <v>165.65060424804688</v>
      </c>
      <c r="N53" s="225">
        <f>'Salida Stata'!BK23</f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6.564023285085363E-2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0.4070243033704497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5">
      <c r="D54" s="37">
        <f>+PAT!A27</f>
        <v>43374</v>
      </c>
      <c r="E54" s="225">
        <f>'Salida Stata'!I24</f>
        <v>172.81056213378906</v>
      </c>
      <c r="F54" s="225">
        <f>'Salida Stata'!O24</f>
        <v>171.60166931152344</v>
      </c>
      <c r="G54" s="225">
        <f>'Salida Stata'!U24</f>
        <v>173.04551696777344</v>
      </c>
      <c r="H54" s="225">
        <f>'Salida Stata'!AA24</f>
        <v>174.49404907226563</v>
      </c>
      <c r="I54" s="225">
        <f>'Salida Stata'!AG24</f>
        <v>173.75546264648438</v>
      </c>
      <c r="J54" s="225">
        <f>'Salida Stata'!AM24</f>
        <v>172.54347229003906</v>
      </c>
      <c r="K54" s="225">
        <f>'Salida Stata'!AS24</f>
        <v>173.52691650390625</v>
      </c>
      <c r="L54" s="225">
        <f>'Salida Stata'!AY24</f>
        <v>174.60032653808594</v>
      </c>
      <c r="M54" s="225">
        <f>'Salida Stata'!BE24</f>
        <v>175.26777648925781</v>
      </c>
      <c r="N54" s="225">
        <f>'Salida Stata'!BK24</f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5.8023144511104574E-2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0.46467779544964416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5">
      <c r="D55" s="37">
        <f>+PAT!A28</f>
        <v>43405</v>
      </c>
      <c r="E55" s="225">
        <f>'Salida Stata'!I25</f>
        <v>180.5411376953125</v>
      </c>
      <c r="F55" s="225">
        <f>'Salida Stata'!O25</f>
        <v>179.07948303222656</v>
      </c>
      <c r="G55" s="225">
        <f>'Salida Stata'!U25</f>
        <v>180.54534912109375</v>
      </c>
      <c r="H55" s="225">
        <f>'Salida Stata'!AA25</f>
        <v>181.98973083496094</v>
      </c>
      <c r="I55" s="225">
        <f>'Salida Stata'!AG25</f>
        <v>181.41047668457031</v>
      </c>
      <c r="J55" s="225">
        <f>'Salida Stata'!AM25</f>
        <v>180.00897216796875</v>
      </c>
      <c r="K55" s="225">
        <f>'Salida Stata'!AS25</f>
        <v>180.82260131835938</v>
      </c>
      <c r="L55" s="225">
        <f>'Salida Stata'!AY25</f>
        <v>181.903564453125</v>
      </c>
      <c r="M55" s="225">
        <f>'Salida Stata'!BE25</f>
        <v>182.50534057617188</v>
      </c>
      <c r="N55" s="225">
        <f>'Salida Stata'!BK25</f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4.1884696303743585E-2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0.50410004848984036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5">
      <c r="D56" s="37">
        <f>+PAT!A29</f>
        <v>43435</v>
      </c>
      <c r="E56" s="225">
        <f>'Salida Stata'!I26</f>
        <v>185.04208374023438</v>
      </c>
      <c r="F56" s="225">
        <f>'Salida Stata'!O26</f>
        <v>183.72732543945313</v>
      </c>
      <c r="G56" s="225">
        <f>'Salida Stata'!U26</f>
        <v>185.197998046875</v>
      </c>
      <c r="H56" s="225">
        <f>'Salida Stata'!AA26</f>
        <v>186.75596618652344</v>
      </c>
      <c r="I56" s="225">
        <f>'Salida Stata'!AG26</f>
        <v>186.33689880371094</v>
      </c>
      <c r="J56" s="225">
        <f>'Salida Stata'!AM26</f>
        <v>184.80679321289063</v>
      </c>
      <c r="K56" s="225">
        <f>'Salida Stata'!AS26</f>
        <v>185.58615112304688</v>
      </c>
      <c r="L56" s="225">
        <f>'Salida Stata'!AY26</f>
        <v>186.99711608886719</v>
      </c>
      <c r="M56" s="225">
        <f>'Salida Stata'!BE26</f>
        <v>187.39569091796875</v>
      </c>
      <c r="N56" s="225">
        <f>'Salida Stata'!BK26</f>
        <v>188.14834594726563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2.6248383937748754E-2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0.50575922930569317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188.14834594726563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5">
      <c r="D57" s="37">
        <f>+PAT!A30</f>
        <v>43466</v>
      </c>
      <c r="E57" s="225">
        <f>'Salida Stata'!I27</f>
        <v>190.96847534179688</v>
      </c>
      <c r="F57" s="225">
        <f>'Salida Stata'!O27</f>
        <v>189.51129150390625</v>
      </c>
      <c r="G57" s="225">
        <f>'Salida Stata'!U27</f>
        <v>191.04046630859375</v>
      </c>
      <c r="H57" s="225">
        <f>'Salida Stata'!AA27</f>
        <v>192.556640625</v>
      </c>
      <c r="I57" s="225">
        <f>'Salida Stata'!AG27</f>
        <v>192.10989379882813</v>
      </c>
      <c r="J57" s="225">
        <f>'Salida Stata'!AM27</f>
        <v>190.58340454101563</v>
      </c>
      <c r="K57" s="225">
        <f>'Salida Stata'!AS27</f>
        <v>191.382568359375</v>
      </c>
      <c r="L57" s="225">
        <f>'Salida Stata'!AY27</f>
        <v>192.75979614257813</v>
      </c>
      <c r="M57" s="225">
        <f>'Salida Stata'!BE27</f>
        <v>193.20378112792969</v>
      </c>
      <c r="N57" s="225">
        <f>'Salida Stata'!BK27</f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3.0346128212727974E-2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0.51264428813640972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5">
      <c r="D58" s="37">
        <f>+PAT!A31</f>
        <v>43497</v>
      </c>
      <c r="E58" s="225">
        <f>'Salida Stata'!I28</f>
        <v>197.25131225585938</v>
      </c>
      <c r="F58" s="225">
        <f>'Salida Stata'!O28</f>
        <v>195.3582763671875</v>
      </c>
      <c r="G58" s="225">
        <f>'Salida Stata'!U28</f>
        <v>196.984130859375</v>
      </c>
      <c r="H58" s="225">
        <f>'Salida Stata'!AA28</f>
        <v>198.53752136230469</v>
      </c>
      <c r="I58" s="225">
        <f>'Salida Stata'!AG28</f>
        <v>198.04783630371094</v>
      </c>
      <c r="J58" s="225">
        <f>'Salida Stata'!AM28</f>
        <v>196.35719299316406</v>
      </c>
      <c r="K58" s="225">
        <f>'Salida Stata'!AS28</f>
        <v>197.22410583496094</v>
      </c>
      <c r="L58" s="225">
        <f>'Salida Stata'!AY28</f>
        <v>198.46955871582031</v>
      </c>
      <c r="M58" s="225">
        <f>'Salida Stata'!BE28</f>
        <v>199.01005554199219</v>
      </c>
      <c r="N58" s="225">
        <f>'Salida Stata'!BK28</f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2.9965554074047551E-2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0.52691715613165657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5">
      <c r="D59" s="37">
        <f>+PAT!A32</f>
        <v>43525</v>
      </c>
      <c r="E59" s="225">
        <f>'Salida Stata'!I29</f>
        <v>205.54788208007813</v>
      </c>
      <c r="F59" s="225">
        <f>'Salida Stata'!O29</f>
        <v>203.77812194824219</v>
      </c>
      <c r="G59" s="225">
        <f>'Salida Stata'!U29</f>
        <v>205.23530578613281</v>
      </c>
      <c r="H59" s="225">
        <f>'Salida Stata'!AA29</f>
        <v>206.8133544921875</v>
      </c>
      <c r="I59" s="225">
        <f>'Salida Stata'!AG29</f>
        <v>206.400634765625</v>
      </c>
      <c r="J59" s="225">
        <f>'Salida Stata'!AM29</f>
        <v>204.61137390136719</v>
      </c>
      <c r="K59" s="225">
        <f>'Salida Stata'!AS29</f>
        <v>205.49586486816406</v>
      </c>
      <c r="L59" s="225">
        <f>'Salida Stata'!AY29</f>
        <v>206.84092712402344</v>
      </c>
      <c r="M59" s="225">
        <f>'Salida Stata'!BE29</f>
        <v>207.2001953125</v>
      </c>
      <c r="N59" s="225">
        <f>'Salida Stata'!BK29</f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4.2915274443651397E-2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0.54433973027176963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205.54788208007813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5">
      <c r="D60" s="37">
        <f>+PAT!A33</f>
        <v>43556</v>
      </c>
      <c r="E60" s="225">
        <f>'Salida Stata'!I30</f>
        <v>212.5155029296875</v>
      </c>
      <c r="F60" s="225">
        <f>'Salida Stata'!O30</f>
        <v>210.86891174316406</v>
      </c>
      <c r="G60" s="225">
        <f>'Salida Stata'!U30</f>
        <v>212.46649169921875</v>
      </c>
      <c r="H60" s="225">
        <f>'Salida Stata'!AA30</f>
        <v>214.11051940917969</v>
      </c>
      <c r="I60" s="225">
        <f>'Salida Stata'!AG30</f>
        <v>213.63148498535156</v>
      </c>
      <c r="J60" s="225">
        <f>'Salida Stata'!AM30</f>
        <v>211.83140563964844</v>
      </c>
      <c r="K60" s="225">
        <f>'Salida Stata'!AS30</f>
        <v>212.61927795410156</v>
      </c>
      <c r="L60" s="225">
        <f>'Salida Stata'!AY30</f>
        <v>214.12452697753906</v>
      </c>
      <c r="M60" s="225">
        <f>'Salida Stata'!BE30</f>
        <v>214.40086364746094</v>
      </c>
      <c r="N60" s="225">
        <f>'Salida Stata'!BK30</f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3.5469227666182324E-2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0.55672619051968342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5">
      <c r="D61" s="37">
        <f>+PAT!A34</f>
        <v>43586</v>
      </c>
      <c r="E61" s="225">
        <f>'Salida Stata'!I31</f>
        <v>219.86482238769531</v>
      </c>
      <c r="F61" s="225">
        <f>'Salida Stata'!O31</f>
        <v>218.17550659179688</v>
      </c>
      <c r="G61" s="225">
        <f>'Salida Stata'!U31</f>
        <v>219.84828186035156</v>
      </c>
      <c r="H61" s="225">
        <f>'Salida Stata'!AA31</f>
        <v>221.54280090332031</v>
      </c>
      <c r="I61" s="225">
        <f>'Salida Stata'!AG31</f>
        <v>221.03706359863281</v>
      </c>
      <c r="J61" s="225">
        <f>'Salida Stata'!AM31</f>
        <v>219.09736633300781</v>
      </c>
      <c r="K61" s="225">
        <f>'Salida Stata'!AS31</f>
        <v>219.86476135253906</v>
      </c>
      <c r="L61" s="225">
        <f>'Salida Stata'!AY31</f>
        <v>221.44891357421875</v>
      </c>
      <c r="M61" s="225">
        <f>'Salida Stata'!BE31</f>
        <v>221.7291259765625</v>
      </c>
      <c r="N61" s="225">
        <f>'Salida Stata'!BK31</f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3.4233133960006601E-2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0.57864295524447562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5">
      <c r="D62" s="37">
        <f>+PAT!A35</f>
        <v>43617</v>
      </c>
      <c r="E62" s="225">
        <f>'Salida Stata'!I32</f>
        <v>226.12596130371094</v>
      </c>
      <c r="F62" s="225">
        <f>'Salida Stata'!O32</f>
        <v>224.31402587890625</v>
      </c>
      <c r="G62" s="225">
        <f>'Salida Stata'!U32</f>
        <v>226.099853515625</v>
      </c>
      <c r="H62" s="225">
        <f>'Salida Stata'!AA32</f>
        <v>227.75886535644531</v>
      </c>
      <c r="I62" s="225">
        <f>'Salida Stata'!AG32</f>
        <v>227.4014892578125</v>
      </c>
      <c r="J62" s="225">
        <f>'Salida Stata'!AM32</f>
        <v>225.390625</v>
      </c>
      <c r="K62" s="225">
        <f>'Salida Stata'!AS32</f>
        <v>226.01638793945313</v>
      </c>
      <c r="L62" s="225">
        <f>'Salida Stata'!AY32</f>
        <v>227.66554260253906</v>
      </c>
      <c r="M62" s="225">
        <f>'Salida Stata'!BE32</f>
        <v>227.87355041503906</v>
      </c>
      <c r="N62" s="225">
        <f>'Salida Stata'!BK32</f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2.7674416810419045E-2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0.57095523195715381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5">
      <c r="D63" s="37">
        <f>+PAT!A36</f>
        <v>43647</v>
      </c>
      <c r="E63" s="225">
        <f>'Salida Stata'!I33</f>
        <v>231.69418334960938</v>
      </c>
      <c r="F63" s="225">
        <f>'Salida Stata'!O33</f>
        <v>230.02116394042969</v>
      </c>
      <c r="G63" s="225">
        <f>'Salida Stata'!U33</f>
        <v>231.78866577148438</v>
      </c>
      <c r="H63" s="225">
        <f>'Salida Stata'!AA33</f>
        <v>233.48741149902344</v>
      </c>
      <c r="I63" s="225">
        <f>'Salida Stata'!AG33</f>
        <v>233.12643432617188</v>
      </c>
      <c r="J63" s="225">
        <f>'Salida Stata'!AM33</f>
        <v>231.15888977050781</v>
      </c>
      <c r="K63" s="225">
        <f>'Salida Stata'!AS33</f>
        <v>231.67007446289063</v>
      </c>
      <c r="L63" s="225">
        <f>'Salida Stata'!AY33</f>
        <v>233.56564331054688</v>
      </c>
      <c r="M63" s="225">
        <f>'Salida Stata'!BE33</f>
        <v>233.65679931640625</v>
      </c>
      <c r="N63" s="225">
        <f>'Salida Stata'!BK33</f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2.5435188317371793E-2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0.56064490025257796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5">
      <c r="D64" s="37">
        <f>+PAT!A37</f>
        <v>43678</v>
      </c>
      <c r="E64" s="225">
        <f>'Salida Stata'!I34</f>
        <v>240.86990356445313</v>
      </c>
      <c r="F64" s="225">
        <f>'Salida Stata'!O34</f>
        <v>239.13996887207031</v>
      </c>
      <c r="G64" s="225">
        <f>'Salida Stata'!U34</f>
        <v>241.09422302246094</v>
      </c>
      <c r="H64" s="225">
        <f>'Salida Stata'!AA34</f>
        <v>243.1126708984375</v>
      </c>
      <c r="I64" s="225">
        <f>'Salida Stata'!AG34</f>
        <v>242.83753967285156</v>
      </c>
      <c r="J64" s="225">
        <f>'Salida Stata'!AM34</f>
        <v>240.91653442382813</v>
      </c>
      <c r="K64" s="225">
        <f>'Salida Stata'!AS34</f>
        <v>241.23863220214844</v>
      </c>
      <c r="L64" s="225">
        <f>'Salida Stata'!AY34</f>
        <v>243.57598876953125</v>
      </c>
      <c r="M64" s="225">
        <f>'Salida Stata'!BE34</f>
        <v>243.62678527832031</v>
      </c>
      <c r="N64" s="225">
        <f>'Salida Stata'!BK34</f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4.2206821824809282E-2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0.56930049419526463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240.86990356445313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2.4086990356445313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5">
      <c r="D65" s="37">
        <f>+PAT!A38</f>
        <v>43709</v>
      </c>
      <c r="E65" s="225">
        <f>'Salida Stata'!I35</f>
        <v>253.36068725585938</v>
      </c>
      <c r="F65" s="225">
        <f>'Salida Stata'!O35</f>
        <v>251.72344970703125</v>
      </c>
      <c r="G65" s="225">
        <f>'Salida Stata'!U35</f>
        <v>253.79534912109375</v>
      </c>
      <c r="H65" s="225">
        <f>'Salida Stata'!AA35</f>
        <v>255.97134399414063</v>
      </c>
      <c r="I65" s="225">
        <f>'Salida Stata'!AG35</f>
        <v>255.77676391601563</v>
      </c>
      <c r="J65" s="225">
        <f>'Salida Stata'!AM35</f>
        <v>253.76797485351563</v>
      </c>
      <c r="K65" s="225">
        <f>'Salida Stata'!AS35</f>
        <v>253.84358215332031</v>
      </c>
      <c r="L65" s="225">
        <f>'Salida Stata'!AY35</f>
        <v>256.50106811523438</v>
      </c>
      <c r="M65" s="225">
        <f>'Salida Stata'!BE35</f>
        <v>256.35696411132813</v>
      </c>
      <c r="N65" s="225">
        <f>'Salida Stata'!BK35</f>
        <v>257.63345336914063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5.261354954064501E-2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0.55011692742832086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257.63345336914063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5">
      <c r="D66" s="37">
        <f>+PAT!A39</f>
        <v>43739</v>
      </c>
      <c r="E66" s="225">
        <f>'Salida Stata'!I36</f>
        <v>261.41159057617188</v>
      </c>
      <c r="F66" s="225">
        <f>'Salida Stata'!O36</f>
        <v>259.60671997070313</v>
      </c>
      <c r="G66" s="225">
        <f>'Salida Stata'!U36</f>
        <v>261.73837280273438</v>
      </c>
      <c r="H66" s="225">
        <f>'Salida Stata'!AA36</f>
        <v>264.10003662109375</v>
      </c>
      <c r="I66" s="225">
        <f>'Salida Stata'!AG36</f>
        <v>264.01812744140625</v>
      </c>
      <c r="J66" s="225">
        <f>'Salida Stata'!AM36</f>
        <v>262.04171752929688</v>
      </c>
      <c r="K66" s="225">
        <f>'Salida Stata'!AS36</f>
        <v>262.09848022460938</v>
      </c>
      <c r="L66" s="225">
        <f>'Salida Stata'!AY36</f>
        <v>264.77734375</v>
      </c>
      <c r="M66" s="225">
        <f>'Salida Stata'!BE36</f>
        <v>264.73385620117188</v>
      </c>
      <c r="N66" s="225">
        <f>'Salida Stata'!BK36</f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3.2422726528638091E-2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0.5126095803823365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5">
      <c r="D67" s="37">
        <f>+PAT!A40</f>
        <v>43770</v>
      </c>
      <c r="E67" s="225">
        <f>'Salida Stata'!I37</f>
        <v>273.63949584960938</v>
      </c>
      <c r="F67" s="225">
        <f>'Salida Stata'!O37</f>
        <v>271.73263549804688</v>
      </c>
      <c r="G67" s="225">
        <f>'Salida Stata'!U37</f>
        <v>273.94781494140625</v>
      </c>
      <c r="H67" s="225">
        <f>'Salida Stata'!AA37</f>
        <v>276.27053833007813</v>
      </c>
      <c r="I67" s="225">
        <f>'Salida Stata'!AG37</f>
        <v>276.60690307617188</v>
      </c>
      <c r="J67" s="225">
        <f>'Salida Stata'!AM37</f>
        <v>274.13082885742188</v>
      </c>
      <c r="K67" s="225">
        <f>'Salida Stata'!AS37</f>
        <v>274.12203979492188</v>
      </c>
      <c r="L67" s="225">
        <f>'Salida Stata'!AY37</f>
        <v>276.85552978515625</v>
      </c>
      <c r="M67" s="225">
        <f>'Salida Stata'!BE37</f>
        <v>276.5721435546875</v>
      </c>
      <c r="N67" s="225">
        <f>'Salida Stata'!BK37</f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4.5470601811979927E-2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0.51781560274291727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5">
      <c r="D68" s="37">
        <f>+PAT!A41</f>
        <v>43800</v>
      </c>
      <c r="E68" s="225">
        <f>'Salida Stata'!I38</f>
        <v>284.09994506835938</v>
      </c>
      <c r="F68" s="225">
        <f>'Salida Stata'!O38</f>
        <v>282.42819213867188</v>
      </c>
      <c r="G68" s="225">
        <f>'Salida Stata'!U38</f>
        <v>284.84182739257813</v>
      </c>
      <c r="H68" s="225">
        <f>'Salida Stata'!AA38</f>
        <v>287.50759887695313</v>
      </c>
      <c r="I68" s="225">
        <f>'Salida Stata'!AG38</f>
        <v>288.12423706054688</v>
      </c>
      <c r="J68" s="225">
        <f>'Salida Stata'!AM38</f>
        <v>285.15826416015625</v>
      </c>
      <c r="K68" s="225">
        <f>'Salida Stata'!AS38</f>
        <v>285.33999633789063</v>
      </c>
      <c r="L68" s="225">
        <f>'Salida Stata'!AY38</f>
        <v>288.49343872070313</v>
      </c>
      <c r="M68" s="225">
        <f>'Salida Stata'!BE38</f>
        <v>288.06964111328125</v>
      </c>
      <c r="N68" s="225">
        <f>'Salida Stata'!BK38</f>
        <v>289.21719360351563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4.1546797520736201E-2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0.54044187061032734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289.21719360351563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5">
      <c r="D69" s="37">
        <f>+PAT!A42</f>
        <v>43831</v>
      </c>
      <c r="E69" s="225">
        <f>'Salida Stata'!I39</f>
        <v>292.06900024414063</v>
      </c>
      <c r="F69" s="225">
        <f>'Salida Stata'!O39</f>
        <v>290.01370239257813</v>
      </c>
      <c r="G69" s="225">
        <f>'Salida Stata'!U39</f>
        <v>292.46578979492188</v>
      </c>
      <c r="H69" s="225">
        <f>'Salida Stata'!AA39</f>
        <v>294.88528442382813</v>
      </c>
      <c r="I69" s="225">
        <f>'Salida Stata'!AG39</f>
        <v>295.44259643554688</v>
      </c>
      <c r="J69" s="225">
        <f>'Salida Stata'!AM39</f>
        <v>292.5401611328125</v>
      </c>
      <c r="K69" s="225">
        <f>'Salida Stata'!AS39</f>
        <v>292.85989379882813</v>
      </c>
      <c r="L69" s="225">
        <f>'Salida Stata'!AY39</f>
        <v>295.4715576171875</v>
      </c>
      <c r="M69" s="225">
        <f>'Salida Stata'!BE39</f>
        <v>295.16766357421875</v>
      </c>
      <c r="N69" s="225">
        <f>'Salida Stata'!BK39</f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2.5209514763806951E-2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0.53276226255125358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292.06900024414063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5">
      <c r="D70" s="37">
        <f>+PAT!A43</f>
        <v>43862</v>
      </c>
      <c r="E70" s="225">
        <f>'Salida Stata'!I40</f>
        <v>297.382080078125</v>
      </c>
      <c r="F70" s="225">
        <f>'Salida Stata'!O40</f>
        <v>295.22039794921875</v>
      </c>
      <c r="G70" s="225">
        <f>'Salida Stata'!U40</f>
        <v>297.78173828125</v>
      </c>
      <c r="H70" s="225">
        <f>'Salida Stata'!AA40</f>
        <v>300.17965698242188</v>
      </c>
      <c r="I70" s="225">
        <f>'Salida Stata'!AG40</f>
        <v>300.67520141601563</v>
      </c>
      <c r="J70" s="225">
        <f>'Salida Stata'!AM40</f>
        <v>297.76596069335938</v>
      </c>
      <c r="K70" s="225">
        <f>'Salida Stata'!AS40</f>
        <v>297.95639038085938</v>
      </c>
      <c r="L70" s="225">
        <f>'Salida Stata'!AY40</f>
        <v>300.4951171875</v>
      </c>
      <c r="M70" s="225">
        <f>'Salida Stata'!BE40</f>
        <v>300.1500244140625</v>
      </c>
      <c r="N70" s="225">
        <f>'Salida Stata'!BK40</f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1.7795919145872308E-2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0.51465179556218787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5">
      <c r="D71" s="37">
        <f>+PAT!A44</f>
        <v>43891</v>
      </c>
      <c r="E71" s="225">
        <f>'Salida Stata'!I41</f>
        <v>304.90594482421875</v>
      </c>
      <c r="F71" s="225">
        <f>'Salida Stata'!O41</f>
        <v>302.7530517578125</v>
      </c>
      <c r="G71" s="225">
        <f>'Salida Stata'!U41</f>
        <v>305.27972412109375</v>
      </c>
      <c r="H71" s="225">
        <f>'Salida Stata'!AA41</f>
        <v>307.770263671875</v>
      </c>
      <c r="I71" s="225">
        <f>'Salida Stata'!AG41</f>
        <v>308.39767456054688</v>
      </c>
      <c r="J71" s="225">
        <f>'Salida Stata'!AM41</f>
        <v>305.4798583984375</v>
      </c>
      <c r="K71" s="225">
        <f>'Salida Stata'!AS41</f>
        <v>305.6246337890625</v>
      </c>
      <c r="L71" s="225">
        <f>'Salida Stata'!AY41</f>
        <v>308.32492065429688</v>
      </c>
      <c r="M71" s="225">
        <f>'Salida Stata'!BE41</f>
        <v>307.845703125</v>
      </c>
      <c r="N71" s="225">
        <f>'Salida Stata'!BK41</f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2.598619504303934E-2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0.49006527243831211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5">
      <c r="D72" s="37">
        <f>+PAT!A45</f>
        <v>43922</v>
      </c>
      <c r="E72" s="225">
        <f>'Salida Stata'!I42</f>
        <v>306.42434692382813</v>
      </c>
      <c r="F72" s="225">
        <f>'Salida Stata'!O42</f>
        <v>304.31201171875</v>
      </c>
      <c r="G72" s="225">
        <f>'Salida Stata'!U42</f>
        <v>306.89364624023438</v>
      </c>
      <c r="H72" s="225">
        <f>'Salida Stata'!AA42</f>
        <v>309.48892211914063</v>
      </c>
      <c r="I72" s="225">
        <f>'Salida Stata'!AG42</f>
        <v>310.17330932617188</v>
      </c>
      <c r="J72" s="225">
        <f>'Salida Stata'!AM42</f>
        <v>307.44009399414063</v>
      </c>
      <c r="K72" s="225">
        <f>'Salida Stata'!AS42</f>
        <v>307.37484741210938</v>
      </c>
      <c r="L72" s="225">
        <f>'Salida Stata'!AY42</f>
        <v>310.36129760742188</v>
      </c>
      <c r="M72" s="225">
        <f>'Salida Stata'!BE42</f>
        <v>309.89349365234375</v>
      </c>
      <c r="N72" s="225">
        <f>'Salida Stata'!BK42</f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6.1542395691380758E-3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0.44788029527216255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306.42434692382813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5">
      <c r="D73" s="37">
        <f>+PAT!A46</f>
        <v>43952</v>
      </c>
      <c r="E73" s="225">
        <f>'Salida Stata'!I43</f>
        <v>311.04586791992188</v>
      </c>
      <c r="F73" s="225">
        <f>'Salida Stata'!O43</f>
        <v>309.25177001953125</v>
      </c>
      <c r="G73" s="225">
        <f>'Salida Stata'!U43</f>
        <v>311.91372680664063</v>
      </c>
      <c r="H73" s="225">
        <f>'Salida Stata'!AA43</f>
        <v>314.39852905273438</v>
      </c>
      <c r="I73" s="225">
        <f>'Salida Stata'!AG43</f>
        <v>314.9256591796875</v>
      </c>
      <c r="J73" s="225">
        <f>'Salida Stata'!AM43</f>
        <v>312.57952880859375</v>
      </c>
      <c r="K73" s="225">
        <f>'Salida Stata'!AS43</f>
        <v>312.07620239257813</v>
      </c>
      <c r="L73" s="225">
        <f>'Salida Stata'!AY43</f>
        <v>315.32757568359375</v>
      </c>
      <c r="M73" s="225">
        <f>'Salida Stata'!BE43</f>
        <v>314.7030029296875</v>
      </c>
      <c r="N73" s="225">
        <f>'Salida Stata'!BK43</f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1.5930122714461703E-2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0.42225689523168963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5">
      <c r="D74" s="37">
        <f>+PAT!A47</f>
        <v>43983</v>
      </c>
      <c r="E74" s="225">
        <f>'Salida Stata'!I44</f>
        <v>317.044677734375</v>
      </c>
      <c r="F74" s="225">
        <f>'Salida Stata'!O44</f>
        <v>315.6248779296875</v>
      </c>
      <c r="G74" s="225">
        <f>'Salida Stata'!U44</f>
        <v>317.970703125</v>
      </c>
      <c r="H74" s="225">
        <f>'Salida Stata'!AA44</f>
        <v>320.33169555664063</v>
      </c>
      <c r="I74" s="225">
        <f>'Salida Stata'!AG44</f>
        <v>320.8958740234375</v>
      </c>
      <c r="J74" s="225">
        <f>'Salida Stata'!AM44</f>
        <v>318.32760620117188</v>
      </c>
      <c r="K74" s="225">
        <f>'Salida Stata'!AS44</f>
        <v>318.11306762695313</v>
      </c>
      <c r="L74" s="225">
        <f>'Salida Stata'!AY44</f>
        <v>321.03424072265625</v>
      </c>
      <c r="M74" s="225">
        <f>'Salida Stata'!BE44</f>
        <v>320.57244873046875</v>
      </c>
      <c r="N74" s="225">
        <f>'Salida Stata'!BK44</f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1.9220693189425653E-2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0.4105573077809701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5">
      <c r="D75" s="37">
        <f>+PAT!A48</f>
        <v>44013</v>
      </c>
      <c r="E75" s="225">
        <f>'Salida Stata'!I45</f>
        <v>325.33489990234375</v>
      </c>
      <c r="F75" s="225">
        <f>'Salida Stata'!O45</f>
        <v>324.28887939453125</v>
      </c>
      <c r="G75" s="225">
        <f>'Salida Stata'!U45</f>
        <v>326.68716430664063</v>
      </c>
      <c r="H75" s="225">
        <f>'Salida Stata'!AA45</f>
        <v>328.97705078125</v>
      </c>
      <c r="I75" s="225">
        <f>'Salida Stata'!AG45</f>
        <v>329.17767333984375</v>
      </c>
      <c r="J75" s="225">
        <f>'Salida Stata'!AM45</f>
        <v>327.16909790039063</v>
      </c>
      <c r="K75" s="225">
        <f>'Salida Stata'!AS45</f>
        <v>326.56643676757813</v>
      </c>
      <c r="L75" s="225">
        <f>'Salida Stata'!AY45</f>
        <v>329.61212158203125</v>
      </c>
      <c r="M75" s="225">
        <f>'Salida Stata'!BE45</f>
        <v>329.1961669921875</v>
      </c>
      <c r="N75" s="225">
        <f>'Salida Stata'!BK45</f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2.7304743719430036E-2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0.41312901105848443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5">
      <c r="D76" s="37">
        <f>+PAT!A49</f>
        <v>44044</v>
      </c>
      <c r="E76" s="225">
        <f>'Salida Stata'!I46</f>
        <v>334.65081787109375</v>
      </c>
      <c r="F76" s="225">
        <f>'Salida Stata'!O46</f>
        <v>333.38815307617188</v>
      </c>
      <c r="G76" s="225">
        <f>'Salida Stata'!U46</f>
        <v>336.17684936523438</v>
      </c>
      <c r="H76" s="225">
        <f>'Salida Stata'!AA46</f>
        <v>338.60101318359375</v>
      </c>
      <c r="I76" s="225">
        <f>'Salida Stata'!AG46</f>
        <v>338.59951782226563</v>
      </c>
      <c r="J76" s="225">
        <f>'Salida Stata'!AM46</f>
        <v>336.76885986328125</v>
      </c>
      <c r="K76" s="225">
        <f>'Salida Stata'!AS46</f>
        <v>335.82354736328125</v>
      </c>
      <c r="L76" s="225">
        <f>'Salida Stata'!AY46</f>
        <v>339.0419921875</v>
      </c>
      <c r="M76" s="225">
        <f>'Salida Stata'!BE46</f>
        <v>338.6407470703125</v>
      </c>
      <c r="N76" s="225">
        <f>'Salida Stata'!BK46</f>
        <v>340.11880493164063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2.90856307128462E-2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0.39533797819276928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340.11880493164063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5">
      <c r="D77" s="37">
        <f>+PAT!A50</f>
        <v>44075</v>
      </c>
      <c r="E77" s="225">
        <f>'Salida Stata'!I47</f>
        <v>342.219970703125</v>
      </c>
      <c r="F77" s="225">
        <f>'Salida Stata'!O47</f>
        <v>340.91778564453125</v>
      </c>
      <c r="G77" s="225">
        <f>'Salida Stata'!U47</f>
        <v>343.70477294921875</v>
      </c>
      <c r="H77" s="225">
        <f>'Salida Stata'!AA47</f>
        <v>346.2034912109375</v>
      </c>
      <c r="I77" s="225">
        <f>'Salida Stata'!AG47</f>
        <v>346.59927368164063</v>
      </c>
      <c r="J77" s="225">
        <f>'Salida Stata'!AM47</f>
        <v>344.23681640625</v>
      </c>
      <c r="K77" s="225">
        <f>'Salida Stata'!AS47</f>
        <v>343.36251831054688</v>
      </c>
      <c r="L77" s="225">
        <f>'Salida Stata'!AY47</f>
        <v>346.55279541015625</v>
      </c>
      <c r="M77" s="225">
        <f>'Salida Stata'!BE47</f>
        <v>346.1624755859375</v>
      </c>
      <c r="N77" s="225">
        <f>'Salida Stata'!BK47</f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2.2723328644406626E-2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0.35571568717125124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5">
      <c r="D78" s="37">
        <f>+PAT!A51</f>
        <v>44105</v>
      </c>
      <c r="E78" s="225">
        <f>'Salida Stata'!I48</f>
        <v>354.47503662109375</v>
      </c>
      <c r="F78" s="225">
        <f>'Salida Stata'!O48</f>
        <v>353.01083374023438</v>
      </c>
      <c r="G78" s="225">
        <f>'Salida Stata'!U48</f>
        <v>355.94491577148438</v>
      </c>
      <c r="H78" s="225">
        <f>'Salida Stata'!AA48</f>
        <v>358.33395385742188</v>
      </c>
      <c r="I78" s="225">
        <f>'Salida Stata'!AG48</f>
        <v>358.77017211914063</v>
      </c>
      <c r="J78" s="225">
        <f>'Salida Stata'!AM48</f>
        <v>356.1861572265625</v>
      </c>
      <c r="K78" s="225">
        <f>'Salida Stata'!AS48</f>
        <v>354.99169921875</v>
      </c>
      <c r="L78" s="225">
        <f>'Salida Stata'!AY48</f>
        <v>358.12887573242188</v>
      </c>
      <c r="M78" s="225">
        <f>'Salida Stata'!BE48</f>
        <v>357.61172485351563</v>
      </c>
      <c r="N78" s="225">
        <f>'Salida Stata'!BK48</f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3.4622168183348956E-2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0.35860386221592044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5">
      <c r="D79" s="37">
        <f>+PAT!A52</f>
        <v>44136</v>
      </c>
      <c r="E79" s="225">
        <f>'Salida Stata'!I49</f>
        <v>364.9791259765625</v>
      </c>
      <c r="F79" s="225">
        <f>'Salida Stata'!O49</f>
        <v>363.48501586914063</v>
      </c>
      <c r="G79" s="225">
        <f>'Salida Stata'!U49</f>
        <v>366.37966918945313</v>
      </c>
      <c r="H79" s="225">
        <f>'Salida Stata'!AA49</f>
        <v>368.73544311523438</v>
      </c>
      <c r="I79" s="225">
        <f>'Salida Stata'!AG49</f>
        <v>369.23110961914063</v>
      </c>
      <c r="J79" s="225">
        <f>'Salida Stata'!AM49</f>
        <v>366.47079467773438</v>
      </c>
      <c r="K79" s="225">
        <f>'Salida Stata'!AS49</f>
        <v>365.2813720703125</v>
      </c>
      <c r="L79" s="225">
        <f>'Salida Stata'!AY49</f>
        <v>368.194580078125</v>
      </c>
      <c r="M79" s="225">
        <f>'Salida Stata'!BE49</f>
        <v>367.80389404296875</v>
      </c>
      <c r="N79" s="225">
        <f>'Salida Stata'!BK49</f>
        <v>368.77285766601563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2.920307815624068E-2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0.33746398470136296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368.77285766601563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5">
      <c r="D80" s="37">
        <f>+PAT!A53</f>
        <v>44166</v>
      </c>
      <c r="E80" s="225">
        <f>'Salida Stata'!I50</f>
        <v>375.53994750976563</v>
      </c>
      <c r="F80" s="225">
        <f>'Salida Stata'!O50</f>
        <v>373.79922485351563</v>
      </c>
      <c r="G80" s="225">
        <f>'Salida Stata'!U50</f>
        <v>376.98605346679688</v>
      </c>
      <c r="H80" s="225">
        <f>'Salida Stata'!AA50</f>
        <v>379.69131469726563</v>
      </c>
      <c r="I80" s="225">
        <f>'Salida Stata'!AG50</f>
        <v>380.35296630859375</v>
      </c>
      <c r="J80" s="225">
        <f>'Salida Stata'!AM50</f>
        <v>377.30130004882813</v>
      </c>
      <c r="K80" s="225">
        <f>'Salida Stata'!AS50</f>
        <v>376.23916625976563</v>
      </c>
      <c r="L80" s="225">
        <f>'Salida Stata'!AY50</f>
        <v>379.31381225585938</v>
      </c>
      <c r="M80" s="225">
        <f>'Salida Stata'!BE50</f>
        <v>379.07293701171875</v>
      </c>
      <c r="N80" s="225">
        <f>'Salida Stata'!BK50</f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2.9712011108754321E-2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3.0236917902687566E-2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0.32294081906305006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375.53994750976563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5">
      <c r="D81" s="37">
        <f>+PAT!A54</f>
        <v>44197</v>
      </c>
      <c r="E81" s="225">
        <f>'Salida Stata'!I51</f>
        <v>389.64715576171875</v>
      </c>
      <c r="F81" s="225">
        <f>'Salida Stata'!O51</f>
        <v>388.13104248046875</v>
      </c>
      <c r="G81" s="225">
        <f>'Salida Stata'!U51</f>
        <v>391.89480590820313</v>
      </c>
      <c r="H81" s="225">
        <f>'Salida Stata'!AA51</f>
        <v>394.94509887695313</v>
      </c>
      <c r="I81" s="225">
        <f>'Salida Stata'!AG51</f>
        <v>395.87875366210938</v>
      </c>
      <c r="J81" s="225">
        <f>'Salida Stata'!AM51</f>
        <v>392.37216186523438</v>
      </c>
      <c r="K81" s="225">
        <f>'Salida Stata'!AS51</f>
        <v>391.79168701171875</v>
      </c>
      <c r="L81" s="225">
        <f>'Salida Stata'!AY51</f>
        <v>395.16757202148438</v>
      </c>
      <c r="M81" s="225">
        <f>'Salida Stata'!BE51</f>
        <v>394.97598266601563</v>
      </c>
      <c r="N81" s="225">
        <f>'Salida Stata'!BK51</f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4.1123532928520667E-2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0.34347643048903365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5">
      <c r="D82" s="37">
        <f>+PAT!A55</f>
        <v>44228</v>
      </c>
      <c r="E82" s="225">
        <f>'Salida Stata'!I52</f>
        <v>404.53958129882813</v>
      </c>
      <c r="F82" s="225">
        <f>'Salida Stata'!O52</f>
        <v>402.91680908203125</v>
      </c>
      <c r="G82" s="225">
        <f>'Salida Stata'!U52</f>
        <v>406.8641357421875</v>
      </c>
      <c r="H82" s="225">
        <f>'Salida Stata'!AA52</f>
        <v>409.95248413085938</v>
      </c>
      <c r="I82" s="225">
        <f>'Salida Stata'!AG52</f>
        <v>411.21957397460938</v>
      </c>
      <c r="J82" s="225">
        <f>'Salida Stata'!AM52</f>
        <v>407.69671630859375</v>
      </c>
      <c r="K82" s="225">
        <f>'Salida Stata'!AS52</f>
        <v>406.89028930664063</v>
      </c>
      <c r="L82" s="225">
        <f>'Salida Stata'!AY52</f>
        <v>410.458251953125</v>
      </c>
      <c r="M82" s="225">
        <f>'Salida Stata'!BE52</f>
        <v>410.12149047851563</v>
      </c>
      <c r="N82" s="225">
        <f>'Salida Stata'!BK52</f>
        <v>411.05508422851563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3.8555313439230909E-2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0.37087854167824008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404.53958129882813</v>
      </c>
      <c r="AU82" s="19">
        <f t="shared" si="9"/>
        <v>411.05508422851563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5">
      <c r="D83" s="37">
        <f>+PAT!A56</f>
        <v>44256</v>
      </c>
      <c r="E83" s="225">
        <f>'Salida Stata'!I53</f>
        <v>420.00860595703125</v>
      </c>
      <c r="F83" s="225">
        <f>'Salida Stata'!O53</f>
        <v>419.13217163085938</v>
      </c>
      <c r="G83" s="225">
        <f>'Salida Stata'!U53</f>
        <v>422.60079956054688</v>
      </c>
      <c r="H83" s="225">
        <f>'Salida Stata'!AA53</f>
        <v>425.82763671875</v>
      </c>
      <c r="I83" s="225">
        <f>'Salida Stata'!AG53</f>
        <v>427.114501953125</v>
      </c>
      <c r="J83" s="225">
        <f>'Salida Stata'!AM53</f>
        <v>423.801025390625</v>
      </c>
      <c r="K83" s="225">
        <f>'Salida Stata'!AS53</f>
        <v>423.07504272460938</v>
      </c>
      <c r="L83" s="225">
        <f>'Salida Stata'!AY53</f>
        <v>427.07839965820313</v>
      </c>
      <c r="M83" s="225">
        <f>'Salida Stata'!BE53</f>
        <v>426.58563232421875</v>
      </c>
      <c r="N83" s="225">
        <f>'Salida Stata'!BK53</f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4.050153522722777E-2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0.39027331373248697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5">
      <c r="D84" s="37">
        <f>+PAT!A57</f>
        <v>44287</v>
      </c>
      <c r="E84" s="225">
        <f>'Salida Stata'!I54</f>
        <v>439.8890380859375</v>
      </c>
      <c r="F84" s="225">
        <f>'Salida Stata'!O54</f>
        <v>439.59487915039063</v>
      </c>
      <c r="G84" s="225">
        <f>'Salida Stata'!U54</f>
        <v>442.8775634765625</v>
      </c>
      <c r="H84" s="225">
        <f>'Salida Stata'!AA54</f>
        <v>446.06686401367188</v>
      </c>
      <c r="I84" s="225">
        <f>'Salida Stata'!AG54</f>
        <v>447.18197631835938</v>
      </c>
      <c r="J84" s="225">
        <f>'Salida Stata'!AM54</f>
        <v>443.48294067382813</v>
      </c>
      <c r="K84" s="225">
        <f>'Salida Stata'!AS54</f>
        <v>442.86285400390625</v>
      </c>
      <c r="L84" s="225">
        <f>'Salida Stata'!AY54</f>
        <v>446.79501342773438</v>
      </c>
      <c r="M84" s="225">
        <f>'Salida Stata'!BE54</f>
        <v>446.38327026367188</v>
      </c>
      <c r="N84" s="225">
        <f>'Salida Stata'!BK54</f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4.7519516701369557E-2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0.44743059504227611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5">
      <c r="D85" s="37">
        <f>+PAT!A58</f>
        <v>44317</v>
      </c>
      <c r="E85" s="225">
        <f>'Salida Stata'!I55</f>
        <v>454.07595825195313</v>
      </c>
      <c r="F85" s="225">
        <f>'Salida Stata'!O55</f>
        <v>454.71133422851563</v>
      </c>
      <c r="G85" s="225">
        <f>'Salida Stata'!U55</f>
        <v>457.84750366210938</v>
      </c>
      <c r="H85" s="225">
        <f>'Salida Stata'!AA55</f>
        <v>461.29415893554688</v>
      </c>
      <c r="I85" s="225">
        <f>'Salida Stata'!AG55</f>
        <v>462.54489135742188</v>
      </c>
      <c r="J85" s="225">
        <f>'Salida Stata'!AM55</f>
        <v>458.35589599609375</v>
      </c>
      <c r="K85" s="225">
        <f>'Salida Stata'!AS55</f>
        <v>458.00152587890625</v>
      </c>
      <c r="L85" s="225">
        <f>'Salida Stata'!AY55</f>
        <v>462.48394775390625</v>
      </c>
      <c r="M85" s="225">
        <f>'Salida Stata'!BE55</f>
        <v>461.85696411132813</v>
      </c>
      <c r="N85" s="225">
        <f>'Salida Stata'!BK55</f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3.5144406810333262E-2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0.47480584658801206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454.07595825195313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5">
      <c r="D86" s="37">
        <f>+PAT!A59</f>
        <v>44348</v>
      </c>
      <c r="E86" s="225">
        <f>'Salida Stata'!I56</f>
        <v>469.15728759765625</v>
      </c>
      <c r="F86" s="225">
        <f>'Salida Stata'!O56</f>
        <v>470.00164794921875</v>
      </c>
      <c r="G86" s="225">
        <f>'Salida Stata'!U56</f>
        <v>473.3780517578125</v>
      </c>
      <c r="H86" s="225">
        <f>'Salida Stata'!AA56</f>
        <v>477.00924682617188</v>
      </c>
      <c r="I86" s="225">
        <f>'Salida Stata'!AG56</f>
        <v>478.49554443359375</v>
      </c>
      <c r="J86" s="225">
        <f>'Salida Stata'!AM56</f>
        <v>473.87564086914063</v>
      </c>
      <c r="K86" s="225">
        <f>'Salida Stata'!AS56</f>
        <v>473.92263793945313</v>
      </c>
      <c r="L86" s="225">
        <f>'Salida Stata'!AY56</f>
        <v>478.37863159179688</v>
      </c>
      <c r="M86" s="225">
        <f>'Salida Stata'!BE56</f>
        <v>477.8360595703125</v>
      </c>
      <c r="N86" s="225">
        <f>'Salida Stata'!BK56</f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3.4460532801019905E-2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0.49685779736808255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5">
      <c r="D87" s="37">
        <f>+PAT!A60</f>
        <v>44378</v>
      </c>
      <c r="E87" s="225">
        <f>'Salida Stata'!I57</f>
        <v>485.42816162109375</v>
      </c>
      <c r="F87" s="225">
        <f>'Salida Stata'!O57</f>
        <v>486.17974853515625</v>
      </c>
      <c r="G87" s="225">
        <f>'Salida Stata'!U57</f>
        <v>489.49169921875</v>
      </c>
      <c r="H87" s="225">
        <f>'Salida Stata'!AA57</f>
        <v>492.966064453125</v>
      </c>
      <c r="I87" s="225">
        <f>'Salida Stata'!AG57</f>
        <v>494.646240234375</v>
      </c>
      <c r="J87" s="225">
        <f>'Salida Stata'!AM57</f>
        <v>490.12075805664063</v>
      </c>
      <c r="K87" s="225">
        <f>'Salida Stata'!AS57</f>
        <v>489.82305908203125</v>
      </c>
      <c r="L87" s="225">
        <f>'Salida Stata'!AY57</f>
        <v>494.370361328125</v>
      </c>
      <c r="M87" s="225">
        <f>'Salida Stata'!BE57</f>
        <v>493.60995483398438</v>
      </c>
      <c r="N87" s="225">
        <f>'Salida Stata'!BK57</f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3.3494321087429668E-2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0.50587646218234128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5">
      <c r="D88" s="37">
        <f>+PAT!A61</f>
        <v>44409</v>
      </c>
      <c r="E88" s="225">
        <f>'Salida Stata'!I58</f>
        <v>501.67205810546875</v>
      </c>
      <c r="F88" s="225">
        <f>'Salida Stata'!O58</f>
        <v>502.39797973632813</v>
      </c>
      <c r="G88" s="225">
        <f>'Salida Stata'!U58</f>
        <v>505.923828125</v>
      </c>
      <c r="H88" s="225">
        <f>'Salida Stata'!AA58</f>
        <v>509.73098754882813</v>
      </c>
      <c r="I88" s="225">
        <f>'Salida Stata'!AG58</f>
        <v>511.3935546875</v>
      </c>
      <c r="J88" s="225">
        <f>'Salida Stata'!AM58</f>
        <v>506.71551513671875</v>
      </c>
      <c r="K88" s="225">
        <f>'Salida Stata'!AS58</f>
        <v>506.29959106445313</v>
      </c>
      <c r="L88" s="225">
        <f>'Salida Stata'!AY58</f>
        <v>511.35903930664063</v>
      </c>
      <c r="M88" s="225">
        <f>'Salida Stata'!BE58</f>
        <v>510.49667358398438</v>
      </c>
      <c r="N88" s="225">
        <f>'Salida Stata'!BK58</f>
        <v>510.69534301757813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3.4057785794644246E-2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0.51315229140445706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510.69534301757813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5">
      <c r="D89" s="37">
        <f>+PAT!A62</f>
        <v>44440</v>
      </c>
      <c r="E89" s="225">
        <f>'Salida Stata'!I59</f>
        <v>520.63616943359375</v>
      </c>
      <c r="F89" s="225">
        <f>'Salida Stata'!O59</f>
        <v>521.65509033203125</v>
      </c>
      <c r="G89" s="225">
        <f>'Salida Stata'!U59</f>
        <v>525.1536865234375</v>
      </c>
      <c r="H89" s="225">
        <f>'Salida Stata'!AA59</f>
        <v>528.78790283203125</v>
      </c>
      <c r="I89" s="225">
        <f>'Salida Stata'!AG59</f>
        <v>530.46856689453125</v>
      </c>
      <c r="J89" s="225">
        <f>'Salida Stata'!AM59</f>
        <v>526.0477294921875</v>
      </c>
      <c r="K89" s="225">
        <f>'Salida Stata'!AS59</f>
        <v>525.49871826171875</v>
      </c>
      <c r="L89" s="225">
        <f>'Salida Stata'!AY59</f>
        <v>530.4945068359375</v>
      </c>
      <c r="M89" s="225">
        <f>'Salida Stata'!BE59</f>
        <v>529.68212890625</v>
      </c>
      <c r="N89" s="225">
        <f>'Salida Stata'!BK59</f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3.7444097185322267E-2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0.53493214527602739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5">
      <c r="D90" s="37">
        <f>+PAT!A63</f>
        <v>44470</v>
      </c>
      <c r="E90" s="225">
        <f>'Salida Stata'!I60</f>
        <v>535.31512451171875</v>
      </c>
      <c r="F90" s="225">
        <f>'Salida Stata'!O60</f>
        <v>536.6065673828125</v>
      </c>
      <c r="G90" s="225">
        <f>'Salida Stata'!U60</f>
        <v>539.9893798828125</v>
      </c>
      <c r="H90" s="225">
        <f>'Salida Stata'!AA60</f>
        <v>543.76019287109375</v>
      </c>
      <c r="I90" s="225">
        <f>'Salida Stata'!AG60</f>
        <v>545.62652587890625</v>
      </c>
      <c r="J90" s="225">
        <f>'Salida Stata'!AM60</f>
        <v>541.0140380859375</v>
      </c>
      <c r="K90" s="225">
        <f>'Salida Stata'!AS60</f>
        <v>540.35565185546875</v>
      </c>
      <c r="L90" s="225">
        <f>'Salida Stata'!AY60</f>
        <v>545.65399169921875</v>
      </c>
      <c r="M90" s="225">
        <f>'Salida Stata'!BE60</f>
        <v>544.6727294921875</v>
      </c>
      <c r="N90" s="225">
        <f>'Salida Stata'!BK60</f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2.8660826481141877E-2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0.52608809061619088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5">
      <c r="D91" s="37">
        <f>+PAT!A64</f>
        <v>44501</v>
      </c>
      <c r="E91" s="225">
        <f>'Salida Stata'!I61</f>
        <v>546.19451904296875</v>
      </c>
      <c r="F91" s="225">
        <f>'Salida Stata'!O61</f>
        <v>547.90863037109375</v>
      </c>
      <c r="G91" s="225">
        <f>'Salida Stata'!U61</f>
        <v>551.2886962890625</v>
      </c>
      <c r="H91" s="225">
        <f>'Salida Stata'!AA61</f>
        <v>555.41650390625</v>
      </c>
      <c r="I91" s="225">
        <f>'Salida Stata'!AG61</f>
        <v>557.3768310546875</v>
      </c>
      <c r="J91" s="225">
        <f>'Salida Stata'!AM61</f>
        <v>552.48876953125</v>
      </c>
      <c r="K91" s="225">
        <f>'Salida Stata'!AS61</f>
        <v>551.84918212890625</v>
      </c>
      <c r="L91" s="225">
        <f>'Salida Stata'!AY61</f>
        <v>557.70404052734375</v>
      </c>
      <c r="M91" s="225">
        <f>'Salida Stata'!BE61</f>
        <v>556.619140625</v>
      </c>
      <c r="N91" s="225">
        <f>'Salida Stata'!BK61</f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2.1906232887188404E-2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0.51526842936515904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5">
      <c r="D92" s="37">
        <f>+PAT!A65</f>
        <v>44531</v>
      </c>
      <c r="E92" s="225">
        <f>'Salida Stata'!I62</f>
        <v>563.1234130859375</v>
      </c>
      <c r="F92" s="225">
        <f>'Salida Stata'!O62</f>
        <v>564.8634033203125</v>
      </c>
      <c r="G92" s="225">
        <f>'Salida Stata'!U62</f>
        <v>568.3092041015625</v>
      </c>
      <c r="H92" s="225">
        <f>'Salida Stata'!AA62</f>
        <v>572.35736083984375</v>
      </c>
      <c r="I92" s="225">
        <f>'Salida Stata'!AG62</f>
        <v>574.11175537109375</v>
      </c>
      <c r="J92" s="225">
        <f>'Salida Stata'!AM62</f>
        <v>569.430908203125</v>
      </c>
      <c r="K92" s="225">
        <f>'Salida Stata'!AS62</f>
        <v>569.2120361328125</v>
      </c>
      <c r="L92" s="225">
        <f>'Salida Stata'!AY62</f>
        <v>574.49163818359375</v>
      </c>
      <c r="M92" s="225">
        <f>'Salida Stata'!BE62</f>
        <v>573.828369140625</v>
      </c>
      <c r="N92" s="225">
        <f>'Salida Stata'!BK62</f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3.0915776000872919E-2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0.5162668912008046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5">
      <c r="D93" s="37">
        <f>+PAT!A66</f>
        <v>44562</v>
      </c>
      <c r="E93" s="225">
        <f>'Salida Stata'!I63</f>
        <v>583.688720703125</v>
      </c>
      <c r="F93" s="225">
        <f>'Salida Stata'!O63</f>
        <v>585.59478759765625</v>
      </c>
      <c r="G93" s="225">
        <f>'Salida Stata'!U63</f>
        <v>589.012939453125</v>
      </c>
      <c r="H93" s="225">
        <f>'Salida Stata'!AA63</f>
        <v>592.92388916015625</v>
      </c>
      <c r="I93" s="225">
        <f>'Salida Stata'!AG63</f>
        <v>594.90625</v>
      </c>
      <c r="J93" s="225">
        <f>'Salida Stata'!AM63</f>
        <v>589.98284912109375</v>
      </c>
      <c r="K93" s="225">
        <f>'Salida Stata'!AS63</f>
        <v>589.966552734375</v>
      </c>
      <c r="L93" s="225">
        <f>'Salida Stata'!AY63</f>
        <v>595.35784912109375</v>
      </c>
      <c r="M93" s="225">
        <f>'Salida Stata'!BE63</f>
        <v>594.456298828125</v>
      </c>
      <c r="N93" s="225">
        <f>'Salida Stata'!BK63</f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3.592545642741074E-2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0.50869653951122928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5">
      <c r="D94" s="37">
        <f>+PAT!A67</f>
        <v>44593</v>
      </c>
      <c r="E94" s="225">
        <f>'Salida Stata'!I64</f>
        <v>612.17791748046875</v>
      </c>
      <c r="F94" s="225">
        <f>'Salida Stata'!O64</f>
        <v>614.241455078125</v>
      </c>
      <c r="G94" s="225">
        <f>'Salida Stata'!U64</f>
        <v>617.55963134765625</v>
      </c>
      <c r="H94" s="225">
        <f>'Salida Stata'!AA64</f>
        <v>621.3643798828125</v>
      </c>
      <c r="I94" s="225">
        <f>'Salida Stata'!AG64</f>
        <v>623.62689208984375</v>
      </c>
      <c r="J94" s="225">
        <f>'Salida Stata'!AM64</f>
        <v>618.57745361328125</v>
      </c>
      <c r="K94" s="225">
        <f>'Salida Stata'!AS64</f>
        <v>618.4417724609375</v>
      </c>
      <c r="L94" s="225">
        <f>'Salida Stata'!AY64</f>
        <v>624.0299072265625</v>
      </c>
      <c r="M94" s="225">
        <f>'Salida Stata'!BE64</f>
        <v>622.7159423828125</v>
      </c>
      <c r="N94" s="225">
        <f>'Salida Stata'!BK64</f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4.8421409942731364E-2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0.52302889664300567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5">
      <c r="D95" s="37">
        <f>+PAT!A68</f>
        <v>44621</v>
      </c>
      <c r="E95" s="225">
        <f>'Salida Stata'!I65</f>
        <v>658.9425048828125</v>
      </c>
      <c r="F95" s="225">
        <f>'Salida Stata'!O65</f>
        <v>661.40423583984375</v>
      </c>
      <c r="G95" s="225">
        <f>'Salida Stata'!U65</f>
        <v>663.71728515625</v>
      </c>
      <c r="H95" s="225">
        <f>'Salida Stata'!AA65</f>
        <v>667.4500732421875</v>
      </c>
      <c r="I95" s="225">
        <f>'Salida Stata'!AG65</f>
        <v>669.38104248046875</v>
      </c>
      <c r="J95" s="225">
        <f>'Salida Stata'!AM65</f>
        <v>663.9324951171875</v>
      </c>
      <c r="K95" s="225">
        <f>'Salida Stata'!AS65</f>
        <v>663.94195556640625</v>
      </c>
      <c r="L95" s="225">
        <f>'Salida Stata'!AY65</f>
        <v>669.5970458984375</v>
      </c>
      <c r="M95" s="225">
        <f>'Salida Stata'!BE65</f>
        <v>667.81744384765625</v>
      </c>
      <c r="N95" s="225">
        <f>'Salida Stata'!BK65</f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7.4368772068735156E-2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0.57260189448370924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5">
      <c r="D96" s="37">
        <f>+PAT!A69</f>
        <v>44652</v>
      </c>
      <c r="E96" s="225">
        <f>'Salida Stata'!I66</f>
        <v>699.05523681640625</v>
      </c>
      <c r="F96" s="225">
        <f>'Salida Stata'!O66</f>
        <v>702.45635986328125</v>
      </c>
      <c r="G96" s="225">
        <f>'Salida Stata'!U66</f>
        <v>703.9906005859375</v>
      </c>
      <c r="H96" s="225">
        <f>'Salida Stata'!AA66</f>
        <v>706.93914794921875</v>
      </c>
      <c r="I96" s="225">
        <f>'Salida Stata'!AG66</f>
        <v>709.0977783203125</v>
      </c>
      <c r="J96" s="225">
        <f>'Salida Stata'!AM66</f>
        <v>703.10430908203125</v>
      </c>
      <c r="K96" s="225">
        <f>'Salida Stata'!AS66</f>
        <v>702.99249267578125</v>
      </c>
      <c r="L96" s="225">
        <f>'Salida Stata'!AY66</f>
        <v>708.35357666015625</v>
      </c>
      <c r="M96" s="225">
        <f>'Salida Stata'!BE66</f>
        <v>705.8880615234375</v>
      </c>
      <c r="N96" s="225">
        <f>'Salida Stata'!BK66</f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5.8869592940136384E-2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0.58964133967879828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5">
      <c r="D97" s="37">
        <f>+PAT!A70</f>
        <v>44682</v>
      </c>
      <c r="E97" s="225">
        <f>'Salida Stata'!I67</f>
        <v>732.047119140625</v>
      </c>
      <c r="F97" s="225">
        <f>'Salida Stata'!O67</f>
        <v>736.4395751953125</v>
      </c>
      <c r="G97" s="225">
        <f>'Salida Stata'!U67</f>
        <v>737.9530029296875</v>
      </c>
      <c r="H97" s="225">
        <f>'Salida Stata'!AA67</f>
        <v>741.140869140625</v>
      </c>
      <c r="I97" s="225">
        <f>'Salida Stata'!AG67</f>
        <v>743.68096923828125</v>
      </c>
      <c r="J97" s="225">
        <f>'Salida Stata'!AM67</f>
        <v>737.11907958984375</v>
      </c>
      <c r="K97" s="225">
        <f>'Salida Stata'!AS67</f>
        <v>736.78399658203125</v>
      </c>
      <c r="L97" s="225">
        <f>'Salida Stata'!AY67</f>
        <v>742.81011962890625</v>
      </c>
      <c r="M97" s="225">
        <f>'Salida Stata'!BE67</f>
        <v>739.98663330078125</v>
      </c>
      <c r="N97" s="225">
        <f>'Salida Stata'!BK67</f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4.8683763564224325E-2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0.61043333842510261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5">
      <c r="D98" s="37">
        <f>+PAT!A71</f>
        <v>44713</v>
      </c>
      <c r="E98" s="225">
        <f>'Salida Stata'!I68</f>
        <v>769.37841796875</v>
      </c>
      <c r="F98" s="225">
        <f>'Salida Stata'!O68</f>
        <v>774.51318359375</v>
      </c>
      <c r="G98" s="225">
        <f>'Salida Stata'!U68</f>
        <v>775.38214111328125</v>
      </c>
      <c r="H98" s="225">
        <f>'Salida Stata'!AA68</f>
        <v>778.43450927734375</v>
      </c>
      <c r="I98" s="225">
        <f>'Salida Stata'!AG68</f>
        <v>781.47821044921875</v>
      </c>
      <c r="J98" s="225">
        <f>'Salida Stata'!AM68</f>
        <v>774.79974365234375</v>
      </c>
      <c r="K98" s="225">
        <f>'Salida Stata'!AS68</f>
        <v>774.47412109375</v>
      </c>
      <c r="L98" s="225">
        <f>'Salida Stata'!AY68</f>
        <v>780.6456298828125</v>
      </c>
      <c r="M98" s="225">
        <f>'Salida Stata'!BE68</f>
        <v>777.68731689453125</v>
      </c>
      <c r="N98" s="225">
        <f>'Salida Stata'!BK68</f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5.0819530731697204E-2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0.63590079205473038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40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5">
      <c r="D99" s="37">
        <f>+PAT!A72</f>
        <v>44743</v>
      </c>
      <c r="E99" s="225">
        <f>'Salida Stata'!I69</f>
        <v>830.345458984375</v>
      </c>
      <c r="F99" s="225">
        <f>'Salida Stata'!O69</f>
        <v>837.35772705078125</v>
      </c>
      <c r="G99" s="225">
        <f>'Salida Stata'!U69</f>
        <v>837.74005126953125</v>
      </c>
      <c r="H99" s="225">
        <f>'Salida Stata'!AA69</f>
        <v>840.5079345703125</v>
      </c>
      <c r="I99" s="225">
        <f>'Salida Stata'!AG69</f>
        <v>842.66363525390625</v>
      </c>
      <c r="J99" s="225">
        <f>'Salida Stata'!AM69</f>
        <v>837.02093505859375</v>
      </c>
      <c r="K99" s="225">
        <f>'Salida Stata'!AS69</f>
        <v>836.43536376953125</v>
      </c>
      <c r="L99" s="225">
        <f>'Salida Stata'!AY69</f>
        <v>842.73419189453125</v>
      </c>
      <c r="M99" s="225">
        <f>'Salida Stata'!BE69</f>
        <v>839.67999267578125</v>
      </c>
      <c r="N99" s="225">
        <f>'Salida Stata'!BK69</f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8.0417238813412339E-2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0.71017428994167253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5">
      <c r="D100" s="37">
        <f>+PAT!A73</f>
        <v>44774</v>
      </c>
      <c r="E100" s="225">
        <f>'Salida Stata'!I70</f>
        <v>883.90240478515625</v>
      </c>
      <c r="F100" s="225">
        <f>'Salida Stata'!O70</f>
        <v>891.70672607421875</v>
      </c>
      <c r="G100" s="225">
        <f>'Salida Stata'!U70</f>
        <v>891.92193603515625</v>
      </c>
      <c r="H100" s="225">
        <f>'Salida Stata'!AA70</f>
        <v>894.6527099609375</v>
      </c>
      <c r="I100" s="225">
        <f>'Salida Stata'!AG70</f>
        <v>896.8408203125</v>
      </c>
      <c r="J100" s="225">
        <f>'Salida Stata'!AM70</f>
        <v>891.36566162109375</v>
      </c>
      <c r="K100" s="225">
        <f>'Salida Stata'!AS70</f>
        <v>890.16229248046875</v>
      </c>
      <c r="L100" s="225">
        <f>'Salida Stata'!AY70</f>
        <v>896.76055908203125</v>
      </c>
      <c r="M100" s="225">
        <f>'Salida Stata'!BE70</f>
        <v>893.20599365234375</v>
      </c>
      <c r="N100" s="225">
        <f>'Salida Stata'!BK70</f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6.4400169601499302E-2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0.76035597745940575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5">
      <c r="D101" s="37">
        <f>+PAT!A74</f>
        <v>44805</v>
      </c>
      <c r="E101" s="225">
        <f>'Salida Stata'!I71</f>
        <v>939.1573486328125</v>
      </c>
      <c r="F101" s="225">
        <f>'Salida Stata'!O71</f>
        <v>947.522705078125</v>
      </c>
      <c r="G101" s="225">
        <f>'Salida Stata'!U71</f>
        <v>947.24237060546875</v>
      </c>
      <c r="H101" s="225">
        <f>'Salida Stata'!AA71</f>
        <v>949.25</v>
      </c>
      <c r="I101" s="225">
        <f>'Salida Stata'!AG71</f>
        <v>951.71337890625</v>
      </c>
      <c r="J101" s="225">
        <f>'Salida Stata'!AM71</f>
        <v>946.63751220703125</v>
      </c>
      <c r="K101" s="225">
        <f>'Salida Stata'!AS71</f>
        <v>945.18255615234375</v>
      </c>
      <c r="L101" s="225">
        <f>'Salida Stata'!AY71</f>
        <v>950.7977294921875</v>
      </c>
      <c r="M101" s="225">
        <f>'Salida Stata'!BE71</f>
        <v>947.24395751953125</v>
      </c>
      <c r="N101" s="225">
        <f>'Salida Stata'!BK71</f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6.1304199717964192E-2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0.80084227858164092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5">
      <c r="D102" s="37">
        <f>+PAT!A75</f>
        <v>44835</v>
      </c>
      <c r="E102" s="225">
        <f>'Salida Stata'!I72</f>
        <v>1003.1083374023438</v>
      </c>
      <c r="F102" s="225">
        <f>'Salida Stata'!O72</f>
        <v>1011.3333740234375</v>
      </c>
      <c r="G102" s="225">
        <f>'Salida Stata'!U72</f>
        <v>1011.05615234375</v>
      </c>
      <c r="H102" s="225">
        <f>'Salida Stata'!AA72</f>
        <v>1012.8314208984375</v>
      </c>
      <c r="I102" s="225">
        <f>'Salida Stata'!AG72</f>
        <v>1015.5158081054688</v>
      </c>
      <c r="J102" s="225">
        <f>'Salida Stata'!AM72</f>
        <v>1010.15771484375</v>
      </c>
      <c r="K102" s="225">
        <f>'Salida Stata'!AS72</f>
        <v>1008.117431640625</v>
      </c>
      <c r="L102" s="225">
        <f>'Salida Stata'!AY72</f>
        <v>1013.9559936523438</v>
      </c>
      <c r="M102" s="225">
        <f>'Salida Stata'!BE72</f>
        <v>1009.5211791992188</v>
      </c>
      <c r="N102" s="225">
        <f>'Salida Stata'!BK72</f>
        <v>1008.3540649414063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6.598064888045907E-2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0.8661768497791773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1008.3540649414063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5">
      <c r="D103" s="37">
        <f>+PAT!A76</f>
        <v>44866</v>
      </c>
      <c r="E103" s="225">
        <f>'Salida Stata'!I73</f>
        <v>1051.7733154296875</v>
      </c>
      <c r="F103" s="225">
        <f>'Salida Stata'!O73</f>
        <v>1060.575439453125</v>
      </c>
      <c r="G103" s="225">
        <f>'Salida Stata'!U73</f>
        <v>1060.1663818359375</v>
      </c>
      <c r="H103" s="225">
        <f>'Salida Stata'!AA73</f>
        <v>1062.213134765625</v>
      </c>
      <c r="I103" s="225">
        <f>'Salida Stata'!AG73</f>
        <v>1064.9591064453125</v>
      </c>
      <c r="J103" s="225">
        <f>'Salida Stata'!AM73</f>
        <v>1059.1593017578125</v>
      </c>
      <c r="K103" s="225">
        <f>'Salida Stata'!AS73</f>
        <v>1058.141357421875</v>
      </c>
      <c r="L103" s="225">
        <f>'Salida Stata'!AY73</f>
        <v>1063.7486572265625</v>
      </c>
      <c r="M103" s="225">
        <f>'Salida Stata'!BE73</f>
        <v>1059.80908203125</v>
      </c>
      <c r="N103" s="225">
        <f>'Salida Stata'!BK73</f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4.9036725435473993E-2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0.91572180359912969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5">
      <c r="D104" s="37">
        <f>+PAT!A77</f>
        <v>44896</v>
      </c>
      <c r="E104" s="225">
        <f>'Salida Stata'!I74</f>
        <v>1097.7061767578125</v>
      </c>
      <c r="F104" s="225">
        <f>'Salida Stata'!O74</f>
        <v>1107.588134765625</v>
      </c>
      <c r="G104" s="225">
        <f>'Salida Stata'!U74</f>
        <v>1106.8902587890625</v>
      </c>
      <c r="H104" s="225">
        <f>'Salida Stata'!AA74</f>
        <v>1109.36572265625</v>
      </c>
      <c r="I104" s="225">
        <f>'Salida Stata'!AG74</f>
        <v>1112.6146240234375</v>
      </c>
      <c r="J104" s="225">
        <f>'Salida Stata'!AM74</f>
        <v>1107.600830078125</v>
      </c>
      <c r="K104" s="225">
        <f>'Salida Stata'!AS74</f>
        <v>1106.820556640625</v>
      </c>
      <c r="L104" s="225">
        <f>'Salida Stata'!AY74</f>
        <v>1113.5772705078125</v>
      </c>
      <c r="M104" s="225">
        <f>'Salida Stata'!BE74</f>
        <v>1109.5538330078125</v>
      </c>
      <c r="N104" s="225">
        <f>'Salida Stata'!BK74</f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4.5340011207647413E-2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0.94252595436404785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5">
      <c r="D105" s="37">
        <f>+PAT!A78</f>
        <v>44927</v>
      </c>
      <c r="E105" s="225">
        <f>'Salida Stata'!I75</f>
        <v>1163.614990234375</v>
      </c>
      <c r="F105" s="225">
        <f>'Salida Stata'!O75</f>
        <v>1172.4825439453125</v>
      </c>
      <c r="G105" s="225">
        <f>'Salida Stata'!U75</f>
        <v>1172.422607421875</v>
      </c>
      <c r="H105" s="225">
        <f>'Salida Stata'!AA75</f>
        <v>1174.9078369140625</v>
      </c>
      <c r="I105" s="225">
        <f>'Salida Stata'!AG75</f>
        <v>1178.2667236328125</v>
      </c>
      <c r="J105" s="225">
        <f>'Salida Stata'!AM75</f>
        <v>1173.8092041015625</v>
      </c>
      <c r="K105" s="225">
        <f>'Salida Stata'!AS75</f>
        <v>1173.6141357421875</v>
      </c>
      <c r="L105" s="225">
        <f>'Salida Stata'!AY75</f>
        <v>1179.879638671875</v>
      </c>
      <c r="M105" s="225">
        <f>'Salida Stata'!BE75</f>
        <v>1176.4708251953125</v>
      </c>
      <c r="N105" s="225">
        <f>'Salida Stata'!BK75</f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5.8889839205681804E-2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0.98558784583120507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5">
      <c r="D106" s="37">
        <f>+PAT!A79</f>
        <v>44958</v>
      </c>
      <c r="E106" s="225">
        <f>'Salida Stata'!I76</f>
        <v>1234.440673828125</v>
      </c>
      <c r="F106" s="225">
        <f>'Salida Stata'!O76</f>
        <v>1241.9190673828125</v>
      </c>
      <c r="G106" s="225">
        <f>'Salida Stata'!U76</f>
        <v>1241.8359375</v>
      </c>
      <c r="H106" s="225">
        <f>'Salida Stata'!AA76</f>
        <v>1243.0950927734375</v>
      </c>
      <c r="I106" s="225">
        <f>'Salida Stata'!AG76</f>
        <v>1247.6715087890625</v>
      </c>
      <c r="J106" s="225">
        <f>'Salida Stata'!AM76</f>
        <v>1242.707275390625</v>
      </c>
      <c r="K106" s="225">
        <f>'Salida Stata'!AS76</f>
        <v>1241.597900390625</v>
      </c>
      <c r="L106" s="225">
        <f>'Salida Stata'!AY76</f>
        <v>1246.6011962890625</v>
      </c>
      <c r="M106" s="225">
        <f>'Salida Stata'!BE76</f>
        <v>1242.345458984375</v>
      </c>
      <c r="N106" s="225">
        <f>'Salida Stata'!BK76</f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5.75787312029159E-2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1.0029307440419424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5">
      <c r="D107" s="37">
        <f>+PAT!A80</f>
        <v>44986</v>
      </c>
      <c r="E107" s="225">
        <f>'Salida Stata'!I77</f>
        <v>1319.865478515625</v>
      </c>
      <c r="F107" s="225">
        <f>'Salida Stata'!O77</f>
        <v>1329.1123046875</v>
      </c>
      <c r="G107" s="225">
        <f>'Salida Stata'!U77</f>
        <v>1327.0001220703125</v>
      </c>
      <c r="H107" s="225">
        <f>'Salida Stata'!AA77</f>
        <v>1328.20703125</v>
      </c>
      <c r="I107" s="225">
        <f>'Salida Stata'!AG77</f>
        <v>1332.7982177734375</v>
      </c>
      <c r="J107" s="225">
        <f>'Salida Stata'!AM77</f>
        <v>1328.7373046875</v>
      </c>
      <c r="K107" s="225">
        <f>'Salida Stata'!AS77</f>
        <v>1326.6444091796875</v>
      </c>
      <c r="L107" s="225">
        <f>'Salida Stata'!AY77</f>
        <v>1332.853759765625</v>
      </c>
      <c r="M107" s="225">
        <f>'Salida Stata'!BE77</f>
        <v>1327.2490234375</v>
      </c>
      <c r="N107" s="225">
        <f>'Salida Stata'!BK77</f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6.9633880946788906E-2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0.99410355244405535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5">
      <c r="D108" s="37">
        <f>+PAT!A81</f>
        <v>45017</v>
      </c>
      <c r="E108" s="225">
        <f>'Salida Stata'!I78</f>
        <v>1430.342041015625</v>
      </c>
      <c r="F108" s="225">
        <f>'Salida Stata'!O78</f>
        <v>1439.9066162109375</v>
      </c>
      <c r="G108" s="225">
        <f>'Salida Stata'!U78</f>
        <v>1437.3857421875</v>
      </c>
      <c r="H108" s="225">
        <f>'Salida Stata'!AA78</f>
        <v>1436.847900390625</v>
      </c>
      <c r="I108" s="225">
        <f>'Salida Stata'!AG78</f>
        <v>1441.06494140625</v>
      </c>
      <c r="J108" s="225">
        <f>'Salida Stata'!AM78</f>
        <v>1436.7213134765625</v>
      </c>
      <c r="K108" s="225">
        <f>'Salida Stata'!AS78</f>
        <v>1433.740234375</v>
      </c>
      <c r="L108" s="225">
        <f>'Salida Stata'!AY78</f>
        <v>1438.313720703125</v>
      </c>
      <c r="M108" s="225">
        <f>'Salida Stata'!BE78</f>
        <v>1431.7398681640625</v>
      </c>
      <c r="N108" s="225">
        <f>'Salida Stata'!BK78</f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8.1093918728547987E-2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1.0359572493495355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5">
      <c r="D109" s="37">
        <f>+PAT!A82</f>
        <v>45047</v>
      </c>
      <c r="E109" s="225">
        <f>'Salida Stata'!I79</f>
        <v>1533.73486328125</v>
      </c>
      <c r="F109" s="225">
        <f>'Salida Stata'!O79</f>
        <v>1543.8616943359375</v>
      </c>
      <c r="G109" s="225">
        <f>'Salida Stata'!U79</f>
        <v>1541.5711669921875</v>
      </c>
      <c r="H109" s="225">
        <f>'Salida Stata'!AA79</f>
        <v>1540.8348388671875</v>
      </c>
      <c r="I109" s="225">
        <f>'Salida Stata'!AG79</f>
        <v>1546.3726806640625</v>
      </c>
      <c r="J109" s="225">
        <f>'Salida Stata'!AM79</f>
        <v>1543.295654296875</v>
      </c>
      <c r="K109" s="225">
        <f>'Salida Stata'!AS79</f>
        <v>1538.35791015625</v>
      </c>
      <c r="L109" s="225">
        <f>'Salida Stata'!AY79</f>
        <v>1544.6368408203125</v>
      </c>
      <c r="M109" s="225">
        <f>'Salida Stata'!BE79</f>
        <v>1537.283935546875</v>
      </c>
      <c r="N109" s="225">
        <f>'Salida Stata'!BK79</f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7.2698946476225768E-2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1.0825813007966238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5">
      <c r="D110" s="37">
        <f>+PAT!A83</f>
        <v>45078</v>
      </c>
      <c r="E110" s="225">
        <f>'Salida Stata'!I80</f>
        <v>1638.5478515625</v>
      </c>
      <c r="F110" s="225">
        <f>'Salida Stata'!O80</f>
        <v>1648.582275390625</v>
      </c>
      <c r="G110" s="225">
        <f>'Salida Stata'!U80</f>
        <v>1646.803955078125</v>
      </c>
      <c r="H110" s="225">
        <f>'Salida Stata'!AA80</f>
        <v>1646.436279296875</v>
      </c>
      <c r="I110" s="225">
        <f>'Salida Stata'!AG80</f>
        <v>1651.5811767578125</v>
      </c>
      <c r="J110" s="225">
        <f>'Salida Stata'!AM80</f>
        <v>1648.4154052734375</v>
      </c>
      <c r="K110" s="225">
        <f>'Salida Stata'!AS80</f>
        <v>1643.0247802734375</v>
      </c>
      <c r="L110" s="225">
        <f>'Salida Stata'!AY80</f>
        <v>1650.9346923828125</v>
      </c>
      <c r="M110" s="225">
        <f>'Salida Stata'!BE80</f>
        <v>1643.4815673828125</v>
      </c>
      <c r="N110" s="225">
        <f>'Salida Stata'!BK80</f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6.7789928256195342E-2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1.1162143191389799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5">
      <c r="D111" s="37">
        <f>+PAT!A84</f>
        <v>45108</v>
      </c>
      <c r="E111" s="225">
        <f>'Salida Stata'!I81</f>
        <v>1762.5025634765625</v>
      </c>
      <c r="F111" s="225">
        <f>'Salida Stata'!O81</f>
        <v>1772.802490234375</v>
      </c>
      <c r="G111" s="225">
        <f>'Salida Stata'!U81</f>
        <v>1772.611572265625</v>
      </c>
      <c r="H111" s="225">
        <f>'Salida Stata'!AA81</f>
        <v>1774.0767822265625</v>
      </c>
      <c r="I111" s="225">
        <f>'Salida Stata'!AG81</f>
        <v>1780.7415771484375</v>
      </c>
      <c r="J111" s="225">
        <f>'Salida Stata'!AM81</f>
        <v>1777.127685546875</v>
      </c>
      <c r="K111" s="225">
        <f>'Salida Stata'!AS81</f>
        <v>1771.26708984375</v>
      </c>
      <c r="L111" s="225">
        <f>'Salida Stata'!AY81</f>
        <v>1781.6728515625</v>
      </c>
      <c r="M111" s="225">
        <f>'Salida Stata'!BE81</f>
        <v>1773.929443359375</v>
      </c>
      <c r="N111" s="225">
        <f>'Salida Stata'!BK81</f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7.7981483706818455E-2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1.1114434031915899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5">
      <c r="D112" s="37">
        <f>+PAT!A85</f>
        <v>45139</v>
      </c>
      <c r="E112" s="225">
        <f>'Salida Stata'!I82</f>
        <v>1973.939208984375</v>
      </c>
      <c r="F112" s="225">
        <f>'Salida Stata'!O82</f>
        <v>1983.67822265625</v>
      </c>
      <c r="G112" s="225">
        <f>'Salida Stata'!U82</f>
        <v>1986.3184814453125</v>
      </c>
      <c r="H112" s="225">
        <f>'Salida Stata'!AA82</f>
        <v>1988.8966064453125</v>
      </c>
      <c r="I112" s="225">
        <f>'Salida Stata'!AG82</f>
        <v>1996.91943359375</v>
      </c>
      <c r="J112" s="225">
        <f>'Salida Stata'!AM82</f>
        <v>1995.3485107421875</v>
      </c>
      <c r="K112" s="225">
        <f>'Salida Stata'!AS82</f>
        <v>1983.452880859375</v>
      </c>
      <c r="L112" s="225">
        <f>'Salida Stata'!AY82</f>
        <v>1999.0179443359375</v>
      </c>
      <c r="M112" s="225">
        <f>'Salida Stata'!BE82</f>
        <v>1988.482666015625</v>
      </c>
      <c r="N112" s="225">
        <f>'Salida Stata'!BK82</f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0.12146015126213849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1.2246329021266527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5">
      <c r="D113" s="37">
        <f>+PAT!A86</f>
        <v>45170</v>
      </c>
      <c r="E113" s="225">
        <f>'Salida Stata'!I83</f>
        <v>2265.63623046875</v>
      </c>
      <c r="F113" s="225">
        <f>'Salida Stata'!O83</f>
        <v>2270.584228515625</v>
      </c>
      <c r="G113" s="225">
        <f>'Salida Stata'!U83</f>
        <v>2273.731201171875</v>
      </c>
      <c r="H113" s="225">
        <f>'Salida Stata'!AA83</f>
        <v>2270.098388671875</v>
      </c>
      <c r="I113" s="225">
        <f>'Salida Stata'!AG83</f>
        <v>2279.73974609375</v>
      </c>
      <c r="J113" s="225">
        <f>'Salida Stata'!AM83</f>
        <v>2281.258056640625</v>
      </c>
      <c r="K113" s="225">
        <f>'Salida Stata'!AS83</f>
        <v>2263.36474609375</v>
      </c>
      <c r="L113" s="225">
        <f>'Salida Stata'!AY83</f>
        <v>2273.4765625</v>
      </c>
      <c r="M113" s="225">
        <f>'Salida Stata'!BE83</f>
        <v>2261.125244140625</v>
      </c>
      <c r="N113" s="225">
        <f>'Salida Stata'!BK83</f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0.13990105394925623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1.389382224680026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5">
      <c r="D114" s="37">
        <f>+PAT!A87</f>
        <v>45200</v>
      </c>
      <c r="E114" s="225">
        <f>'Salida Stata'!I84</f>
        <v>2449.1865234375</v>
      </c>
      <c r="F114" s="225">
        <f>'Salida Stata'!O84</f>
        <v>2456.45751953125</v>
      </c>
      <c r="G114" s="225">
        <f>'Salida Stata'!U84</f>
        <v>2459.50439453125</v>
      </c>
      <c r="H114" s="225">
        <f>'Salida Stata'!AA84</f>
        <v>2455.1328125</v>
      </c>
      <c r="I114" s="225">
        <f>'Salida Stata'!AG84</f>
        <v>2463.52734375</v>
      </c>
      <c r="J114" s="225">
        <f>'Salida Stata'!AM84</f>
        <v>2466.27783203125</v>
      </c>
      <c r="K114" s="225">
        <f>'Salida Stata'!AS84</f>
        <v>2448.893798828125</v>
      </c>
      <c r="L114" s="225">
        <f>'Salida Stata'!AY84</f>
        <v>2457.14404296875</v>
      </c>
      <c r="M114" s="225">
        <f>'Salida Stata'!BE84</f>
        <v>2445.669677734375</v>
      </c>
      <c r="N114" s="225">
        <f>'Salida Stata'!BK84</f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8.175730451777774E-2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1.4247453999724642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5">
      <c r="D115" s="37">
        <f>+PAT!A88</f>
        <v>45231</v>
      </c>
      <c r="E115" s="225">
        <f>'Salida Stata'!I85</f>
        <v>2745.737548828125</v>
      </c>
      <c r="F115" s="225">
        <f>'Salida Stata'!O85</f>
        <v>2749.685791015625</v>
      </c>
      <c r="G115" s="225">
        <f>'Salida Stata'!U85</f>
        <v>2755.253662109375</v>
      </c>
      <c r="H115" s="225">
        <f>'Salida Stata'!AA85</f>
        <v>2749.720947265625</v>
      </c>
      <c r="I115" s="225">
        <f>'Salida Stata'!AG85</f>
        <v>2762.111328125</v>
      </c>
      <c r="J115" s="225">
        <f>'Salida Stata'!AM85</f>
        <v>2764.957275390625</v>
      </c>
      <c r="K115" s="225">
        <f>'Salida Stata'!AS85</f>
        <v>2741.3818359375</v>
      </c>
      <c r="L115" s="225">
        <f>'Salida Stata'!AY85</f>
        <v>2750.532470703125</v>
      </c>
      <c r="M115" s="225">
        <f>'Salida Stata'!BE85</f>
        <v>2735.839599609375</v>
      </c>
      <c r="N115" s="225">
        <f>'Salida Stata'!BK85</f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0.1195271825339812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1.5876771710414026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5">
      <c r="D116" s="37">
        <f>+PAT!A89</f>
        <v>45261</v>
      </c>
      <c r="E116" s="225">
        <f>'Salida Stata'!I86</f>
        <v>3405.794189453125</v>
      </c>
      <c r="F116" s="225">
        <f>'Salida Stata'!O86</f>
        <v>3399.177001953125</v>
      </c>
      <c r="G116" s="225">
        <f>'Salida Stata'!U86</f>
        <v>3416.104248046875</v>
      </c>
      <c r="H116" s="225">
        <f>'Salida Stata'!AA86</f>
        <v>3418.0791015625</v>
      </c>
      <c r="I116" s="225">
        <f>'Salida Stata'!AG86</f>
        <v>3442.73486328125</v>
      </c>
      <c r="J116" s="225">
        <f>'Salida Stata'!AM86</f>
        <v>3439.396728515625</v>
      </c>
      <c r="K116" s="225">
        <f>'Salida Stata'!AS86</f>
        <v>3400.52392578125</v>
      </c>
      <c r="L116" s="225">
        <f>'Salida Stata'!AY86</f>
        <v>3423.270751953125</v>
      </c>
      <c r="M116" s="225">
        <f>'Salida Stata'!BE86</f>
        <v>3398.685791015625</v>
      </c>
      <c r="N116" s="225">
        <f>'Salida Stata'!BK86</f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0.24308679453367188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2.077187599584617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5">
      <c r="D117" s="37">
        <f>+PAT!A90</f>
        <v>45292</v>
      </c>
      <c r="E117" s="225">
        <f>'Salida Stata'!I87</f>
        <v>4242.26513671875</v>
      </c>
      <c r="F117" s="225">
        <f>'Salida Stata'!O87</f>
        <v>4203.56298828125</v>
      </c>
      <c r="G117" s="225">
        <f>'Salida Stata'!U87</f>
        <v>4240.595703125</v>
      </c>
      <c r="H117" s="225">
        <f>'Salida Stata'!AA87</f>
        <v>4262.40087890625</v>
      </c>
      <c r="I117" s="225">
        <f>'Salida Stata'!AG87</f>
        <v>4291.17041015625</v>
      </c>
      <c r="J117" s="225">
        <f>'Salida Stata'!AM87</f>
        <v>4271.9482421875</v>
      </c>
      <c r="K117" s="225">
        <f>'Salida Stata'!AS87</f>
        <v>4224.103515625</v>
      </c>
      <c r="L117" s="225">
        <f>'Salida Stata'!AY87</f>
        <v>4257.77001953125</v>
      </c>
      <c r="M117" s="225">
        <f>'Salida Stata'!BE87</f>
        <v>4223.92431640625</v>
      </c>
      <c r="N117" s="225">
        <f>'Salida Stata'!BK87</f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0.24190884114252698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2.609050105386808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5">
      <c r="D118" s="37">
        <f>+PAT!A91</f>
        <v>45323</v>
      </c>
      <c r="E118" s="225">
        <f>'Salida Stata'!I88</f>
        <v>4725.79638671875</v>
      </c>
      <c r="F118" s="225">
        <f>'Salida Stata'!O88</f>
        <v>4678.51220703125</v>
      </c>
      <c r="G118" s="225">
        <f>'Salida Stata'!U88</f>
        <v>4719.10986328125</v>
      </c>
      <c r="H118" s="225">
        <f>'Salida Stata'!AA88</f>
        <v>4750.1552734375</v>
      </c>
      <c r="I118" s="225">
        <f>'Salida Stata'!AG88</f>
        <v>4783.9169921875</v>
      </c>
      <c r="J118" s="225">
        <f>'Salida Stata'!AM88</f>
        <v>4756.080078125</v>
      </c>
      <c r="K118" s="225">
        <f>'Salida Stata'!AS88</f>
        <v>4710.4248046875</v>
      </c>
      <c r="L118" s="225">
        <f>'Salida Stata'!AY88</f>
        <v>4748.40625</v>
      </c>
      <c r="M118" s="225">
        <f>'Salida Stata'!BE88</f>
        <v>4712.23779296875</v>
      </c>
      <c r="N118" s="225">
        <f>'Salida Stata'!BK88</f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0.11310171215911047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2.79852556887634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5">
      <c r="D119" s="37">
        <f>+PAT!A92</f>
        <v>45352</v>
      </c>
      <c r="E119" s="225">
        <f>'Salida Stata'!I89</f>
        <v>5206.93212890625</v>
      </c>
      <c r="F119" s="225">
        <f>'Salida Stata'!O89</f>
        <v>5172.47509765625</v>
      </c>
      <c r="G119" s="225">
        <f>'Salida Stata'!U89</f>
        <v>5204.40087890625</v>
      </c>
      <c r="H119" s="225">
        <f>'Salida Stata'!AA89</f>
        <v>5238.7978515625</v>
      </c>
      <c r="I119" s="225">
        <f>'Salida Stata'!AG89</f>
        <v>5279.59423828125</v>
      </c>
      <c r="J119" s="225">
        <f>'Salida Stata'!AM89</f>
        <v>5240.65576171875</v>
      </c>
      <c r="K119" s="225">
        <f>'Salida Stata'!AS89</f>
        <v>5200.357421875</v>
      </c>
      <c r="L119" s="225">
        <f>'Salida Stata'!AY89</f>
        <v>5248.17626953125</v>
      </c>
      <c r="M119" s="225">
        <f>'Salida Stata'!BE89</f>
        <v>5202.390625</v>
      </c>
      <c r="N119" s="225">
        <f>'Salida Stata'!BK89</f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0.1046066580957834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2.9227222595210693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5">
      <c r="D120" s="37">
        <f>+PAT!A93</f>
        <v>45383</v>
      </c>
      <c r="E120" s="225">
        <f>'Salida Stata'!I90</f>
        <v>5678.03076171875</v>
      </c>
      <c r="F120" s="225">
        <f>'Salida Stata'!O90</f>
        <v>5629.9736328125</v>
      </c>
      <c r="G120" s="225">
        <f>'Salida Stata'!U90</f>
        <v>5664.76318359375</v>
      </c>
      <c r="H120" s="225">
        <f>'Salida Stata'!AA90</f>
        <v>5698.58642578125</v>
      </c>
      <c r="I120" s="225">
        <f>'Salida Stata'!AG90</f>
        <v>5731.9560546875</v>
      </c>
      <c r="J120" s="225">
        <f>'Salida Stata'!AM90</f>
        <v>5686.11376953125</v>
      </c>
      <c r="K120" s="225">
        <f>'Salida Stata'!AS90</f>
        <v>5650.05615234375</v>
      </c>
      <c r="L120" s="225">
        <f>'Salida Stata'!AY90</f>
        <v>5694.685546875</v>
      </c>
      <c r="M120" s="225">
        <f>'Salida Stata'!BE90</f>
        <v>5656.515625</v>
      </c>
      <c r="N120" s="225">
        <f>'Salida Stata'!BK90</f>
        <v>5658.8662109375</v>
      </c>
      <c r="O120" s="19" cm="1">
        <f t="array" ref="O120">+SUMPRODUCT($E$30:$N$30/100,$E120:$N120)/$D$14*100</f>
        <v>5530.0111506616013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8.5681170936635187E-2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8.7291599715275225E-2</v>
      </c>
      <c r="Z120" s="24">
        <f t="shared" si="30"/>
        <v>8.9632247078725857E-2</v>
      </c>
      <c r="AA120" s="24">
        <f t="shared" si="26"/>
        <v>8.7480502625203238E-2</v>
      </c>
      <c r="AB120" s="24">
        <f>+PAT!Y93</f>
        <v>8.4532521256315718E-2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2.9775834454025532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2.950798431179694</v>
      </c>
      <c r="AM120" s="24">
        <f t="shared" si="40"/>
        <v>2.9627335383366558</v>
      </c>
      <c r="AN120" s="24">
        <f t="shared" si="40"/>
        <v>2.9548230257742292</v>
      </c>
      <c r="AO120" s="24">
        <f>+PAT!AV93</f>
        <v>2.9351991428367974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5">
      <c r="D121" s="37">
        <f>+PAT!A94</f>
        <v>45413</v>
      </c>
      <c r="E121" s="225">
        <f>'Salida Stata'!I91</f>
        <v>5927.02783203125</v>
      </c>
      <c r="F121" s="225">
        <f>'Salida Stata'!O91</f>
        <v>5884.22216796875</v>
      </c>
      <c r="G121" s="225">
        <f>'Salida Stata'!U91</f>
        <v>5918.19921875</v>
      </c>
      <c r="H121" s="225">
        <f>'Salida Stata'!AA91</f>
        <v>5950.4990234375</v>
      </c>
      <c r="I121" s="225">
        <f>'Salida Stata'!AG91</f>
        <v>5984.97509765625</v>
      </c>
      <c r="J121" s="225">
        <f>'Salida Stata'!AM91</f>
        <v>5942.59619140625</v>
      </c>
      <c r="K121" s="225">
        <f>'Salida Stata'!AS91</f>
        <v>5909.76904296875</v>
      </c>
      <c r="L121" s="225">
        <f>'Salida Stata'!AY91</f>
        <v>5954.14990234375</v>
      </c>
      <c r="M121" s="225">
        <f>'Salida Stata'!BE91</f>
        <v>5914.9833984375</v>
      </c>
      <c r="N121" s="225">
        <f>'Salida Stata'!BK91</f>
        <v>5915.68603515625</v>
      </c>
      <c r="O121" s="19" cm="1">
        <f t="array" ref="O121">+SUMPRODUCT($E$30:$N$30/100,$E121:$N121)/$D$14*100</f>
        <v>5780.40099882082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4.4739034438412206E-2</v>
      </c>
      <c r="T121" s="24">
        <f t="shared" si="30"/>
        <v>4.4206155497889865E-2</v>
      </c>
      <c r="U121" s="24">
        <f t="shared" si="30"/>
        <v>4.4141832309031015E-2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4.5693814102652608E-2</v>
      </c>
      <c r="Z121" s="24">
        <f t="shared" si="43"/>
        <v>4.538361831604476E-2</v>
      </c>
      <c r="AA121" s="24">
        <f t="shared" si="26"/>
        <v>4.5278362255971594E-2</v>
      </c>
      <c r="AB121" s="24">
        <f>+PAT!Y94</f>
        <v>4.520328397786022E-2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2.8390697396716376</v>
      </c>
      <c r="AG121" s="24">
        <f t="shared" si="40"/>
        <v>2.8618668745913554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2.8498275656491709</v>
      </c>
      <c r="AO121" s="24">
        <f>+PAT!AV94</f>
        <v>2.8343312265861731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5">
      <c r="D122" s="37">
        <f>+PAT!A95</f>
        <v>45444</v>
      </c>
      <c r="E122" s="225">
        <f>'Salida Stata'!I92</f>
        <v>6235.5078125</v>
      </c>
      <c r="F122" s="225">
        <f>'Salida Stata'!O92</f>
        <v>6185.099609375</v>
      </c>
      <c r="G122" s="225">
        <f>'Salida Stata'!U92</f>
        <v>6217.1484375</v>
      </c>
      <c r="H122" s="225">
        <f>'Salida Stata'!AA92</f>
        <v>6248.5830078125</v>
      </c>
      <c r="I122" s="225">
        <f>'Salida Stata'!AG92</f>
        <v>6285.26806640625</v>
      </c>
      <c r="J122" s="225">
        <f>'Salida Stata'!AM92</f>
        <v>6236.2529296875</v>
      </c>
      <c r="K122" s="225">
        <f>'Salida Stata'!AS92</f>
        <v>6208.99755859375</v>
      </c>
      <c r="L122" s="225">
        <f>'Salida Stata'!AY92</f>
        <v>6253.8046875</v>
      </c>
      <c r="M122" s="225">
        <f>'Salida Stata'!BE92</f>
        <v>6214.3701171875</v>
      </c>
      <c r="N122" s="225">
        <f>'Salida Stata'!BK92</f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5.0513544357018381E-2</v>
      </c>
      <c r="T122" s="24">
        <f t="shared" ref="T122:T135" si="47">+H122/H121-1</f>
        <v>5.0093947280879014E-2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5.0579316078837699E-2</v>
      </c>
      <c r="AB122" s="24">
        <f>+PAT!Y95</f>
        <v>4.9534044474444983E-2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2.7687760987459913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5">
      <c r="D123" s="37">
        <f>+PAT!A96</f>
        <v>45474</v>
      </c>
      <c r="E123" s="225">
        <f>'Salida Stata'!I93</f>
        <v>6502.68994140625</v>
      </c>
      <c r="F123" s="225">
        <f>'Salida Stata'!O93</f>
        <v>6448.423828125</v>
      </c>
      <c r="G123" s="225">
        <f>'Salida Stata'!U93</f>
        <v>6479.62939453125</v>
      </c>
      <c r="H123" s="225">
        <f>'Salida Stata'!AA93</f>
        <v>6508.53955078125</v>
      </c>
      <c r="I123" s="225">
        <f>'Salida Stata'!AG93</f>
        <v>6549.3115234375</v>
      </c>
      <c r="J123" s="225">
        <f>'Salida Stata'!AM93</f>
        <v>6504.00146484375</v>
      </c>
      <c r="K123" s="225">
        <f>'Salida Stata'!AS93</f>
        <v>6473.9189453125</v>
      </c>
      <c r="L123" s="225">
        <f>'Salida Stata'!AY93</f>
        <v>6520.67236328125</v>
      </c>
      <c r="M123" s="225">
        <f>'Salida Stata'!BE93</f>
        <v>6479.525390625</v>
      </c>
      <c r="N123" s="225">
        <f>'Salida Stata'!BK93</f>
        <v>6488.35693359375</v>
      </c>
      <c r="O123" s="19" cm="1">
        <f t="array" ref="O123">+SUMPRODUCT($E$30:$N$30/100,$E123:$N123)/$D$14*100</f>
        <v>6332.8029893635157</v>
      </c>
      <c r="Q123" s="24">
        <f t="shared" si="44"/>
        <v>4.2848495574112411E-2</v>
      </c>
      <c r="R123" s="24">
        <f t="shared" si="45"/>
        <v>4.2573965720918983E-2</v>
      </c>
      <c r="S123" s="24">
        <f t="shared" si="46"/>
        <v>4.2218866039620773E-2</v>
      </c>
      <c r="T123" s="24">
        <f t="shared" si="47"/>
        <v>4.1602478937021514E-2</v>
      </c>
      <c r="U123" s="24">
        <f t="shared" si="48"/>
        <v>4.2009895877396231E-2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4.2672851026937408E-2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4.281954907031138E-2</v>
      </c>
      <c r="AB123" s="24">
        <f>+PAT!Y96</f>
        <v>4.1609773460840715E-2</v>
      </c>
      <c r="AD123" s="24">
        <f t="shared" ref="AD123:AD135" si="55">+E123/E111-1</f>
        <v>2.6894641041426897</v>
      </c>
      <c r="AE123" s="24">
        <f t="shared" ref="AE123:AE135" si="56">+F123/F111-1</f>
        <v>2.6374180788027211</v>
      </c>
      <c r="AF123" s="24">
        <f t="shared" ref="AF123:AF135" si="57">+G123/G111-1</f>
        <v>2.655414133537136</v>
      </c>
      <c r="AG123" s="24">
        <f t="shared" ref="AG123:AG135" si="58">+H123/H111-1</f>
        <v>2.6686910149473237</v>
      </c>
      <c r="AH123" s="24">
        <f t="shared" ref="AH123:AH135" si="59">+I123/I111-1</f>
        <v>2.6778562411762952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2.6598595289605043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2.6576388236698083</v>
      </c>
      <c r="AO123" s="24">
        <f>+PAT!AV96</f>
        <v>2.6416154430970709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5">
      <c r="D124" s="37">
        <f>+PAT!A97</f>
        <v>45505</v>
      </c>
      <c r="E124" s="225">
        <f>'Salida Stata'!I94</f>
        <v>6811.5537109375</v>
      </c>
      <c r="F124" s="225">
        <f>'Salida Stata'!O94</f>
        <v>6749.17529296875</v>
      </c>
      <c r="G124" s="225">
        <f>'Salida Stata'!U94</f>
        <v>6780.43798828125</v>
      </c>
      <c r="H124" s="225">
        <f>'Salida Stata'!AA94</f>
        <v>6807.7890625</v>
      </c>
      <c r="I124" s="225">
        <f>'Salida Stata'!AG94</f>
        <v>6848.76123046875</v>
      </c>
      <c r="J124" s="225">
        <f>'Salida Stata'!AM94</f>
        <v>6804.4404296875</v>
      </c>
      <c r="K124" s="225">
        <f>'Salida Stata'!AS94</f>
        <v>6776.38916015625</v>
      </c>
      <c r="L124" s="225">
        <f>'Salida Stata'!AY94</f>
        <v>6821.24560546875</v>
      </c>
      <c r="M124" s="225">
        <f>'Salida Stata'!BE94</f>
        <v>6780.40478515625</v>
      </c>
      <c r="N124" s="225">
        <f>'Salida Stata'!BK94</f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4.6639531280808999E-2</v>
      </c>
      <c r="S124" s="24">
        <f t="shared" si="46"/>
        <v>4.6423734357998958E-2</v>
      </c>
      <c r="T124" s="24">
        <f t="shared" si="47"/>
        <v>4.5977981601545315E-2</v>
      </c>
      <c r="U124" s="24">
        <f t="shared" si="48"/>
        <v>4.5722318439065379E-2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4.6095437010463369E-2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4.6421608875204301E-2</v>
      </c>
      <c r="AB124" s="24">
        <f>+PAT!Y97</f>
        <v>4.6117444825600984E-2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2.3969619322476325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5">
      <c r="D125" s="37">
        <f>+PAT!A98</f>
        <v>45536</v>
      </c>
      <c r="E125" s="225">
        <f>'Salida Stata'!I95</f>
        <v>7060.75927734375</v>
      </c>
      <c r="F125" s="225">
        <f>'Salida Stata'!O95</f>
        <v>7000.634765625</v>
      </c>
      <c r="G125" s="225">
        <f>'Salida Stata'!U95</f>
        <v>7032.5</v>
      </c>
      <c r="H125" s="225">
        <f>'Salida Stata'!AA95</f>
        <v>7062.25146484375</v>
      </c>
      <c r="I125" s="225">
        <f>'Salida Stata'!AG95</f>
        <v>7103.4111328125</v>
      </c>
      <c r="J125" s="225">
        <f>'Salida Stata'!AM95</f>
        <v>7052.46435546875</v>
      </c>
      <c r="K125" s="225">
        <f>'Salida Stata'!AS95</f>
        <v>7026.5732421875</v>
      </c>
      <c r="L125" s="225">
        <f>'Salida Stata'!AY95</f>
        <v>7076.587890625</v>
      </c>
      <c r="M125" s="225">
        <f>'Salida Stata'!BE95</f>
        <v>7034.52294921875</v>
      </c>
      <c r="N125" s="225">
        <f>'Salida Stata'!BK95</f>
        <v>7045.60400390625</v>
      </c>
      <c r="O125" s="19" cm="1">
        <f t="array" ref="O125">+SUMPRODUCT($E$30:$N$30/100,$E125:$N125)/$D$14*100</f>
        <v>6873.6914734409911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3.7378126732132477E-2</v>
      </c>
      <c r="U125" s="24">
        <f t="shared" si="48"/>
        <v>3.718189228306934E-2</v>
      </c>
      <c r="V125" s="24">
        <f t="shared" si="49"/>
        <v>3.6450304524547228E-2</v>
      </c>
      <c r="W125" s="24">
        <f t="shared" si="50"/>
        <v>3.6919969635492711E-2</v>
      </c>
      <c r="X125" s="24">
        <f t="shared" si="51"/>
        <v>3.7433380928482585E-2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3.7259349200712277E-2</v>
      </c>
      <c r="AB125" s="24">
        <f>+PAT!Y98</f>
        <v>3.7263769835657046E-2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2.1109891536355536</v>
      </c>
      <c r="AH125" s="24">
        <f t="shared" si="59"/>
        <v>2.1158868660266741</v>
      </c>
      <c r="AI125" s="24">
        <f t="shared" si="60"/>
        <v>2.0914803062018295</v>
      </c>
      <c r="AJ125" s="24">
        <f t="shared" si="61"/>
        <v>2.1044811731358721</v>
      </c>
      <c r="AK125" s="24">
        <f t="shared" si="62"/>
        <v>2.1126724626724629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2.10683738324142</v>
      </c>
      <c r="AO125" s="24">
        <f>+PAT!AV98</f>
        <v>2.0910977120547969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5">
      <c r="D126" s="37">
        <f>+PAT!A99</f>
        <v>45566</v>
      </c>
      <c r="E126" s="225">
        <f>'Salida Stata'!I96</f>
        <v>7289.48583984375</v>
      </c>
      <c r="F126" s="225">
        <f>'Salida Stata'!O96</f>
        <v>7238.45166015625</v>
      </c>
      <c r="G126" s="225">
        <f>'Salida Stata'!U96</f>
        <v>7260.96435546875</v>
      </c>
      <c r="H126" s="225">
        <f>'Salida Stata'!AA96</f>
        <v>7288.0625</v>
      </c>
      <c r="I126" s="225">
        <f>'Salida Stata'!AG96</f>
        <v>7331.263671875</v>
      </c>
      <c r="J126" s="225">
        <f>'Salida Stata'!AM96</f>
        <v>7284.33447265625</v>
      </c>
      <c r="K126" s="225">
        <f>'Salida Stata'!AS96</f>
        <v>7257.900390625</v>
      </c>
      <c r="L126" s="225">
        <f>'Salida Stata'!AY96</f>
        <v>7315.576171875</v>
      </c>
      <c r="M126" s="225">
        <f>'Salida Stata'!BE96</f>
        <v>7269.72607421875</v>
      </c>
      <c r="N126" s="225">
        <f>'Salida Stata'!BK96</f>
        <v>7291.6923828125</v>
      </c>
      <c r="O126" s="19" cm="1">
        <f t="array" ref="O126">+SUMPRODUCT($E$30:$N$30/100,$E126:$N126)/$D$14*100</f>
        <v>7104.3259559163689</v>
      </c>
      <c r="Q126" s="24">
        <f t="shared" si="44"/>
        <v>3.2394046237198326E-2</v>
      </c>
      <c r="R126" s="24">
        <f t="shared" si="45"/>
        <v>3.3970761579934949E-2</v>
      </c>
      <c r="S126" s="24">
        <f t="shared" si="46"/>
        <v>3.2486932878599273E-2</v>
      </c>
      <c r="T126" s="24">
        <f t="shared" si="47"/>
        <v>3.1974369120152168E-2</v>
      </c>
      <c r="U126" s="24">
        <f t="shared" si="48"/>
        <v>3.2076496038641267E-2</v>
      </c>
      <c r="V126" s="24">
        <f t="shared" si="49"/>
        <v>3.2877885729078349E-2</v>
      </c>
      <c r="W126" s="24">
        <f t="shared" si="50"/>
        <v>3.292175865308189E-2</v>
      </c>
      <c r="X126" s="24">
        <f t="shared" si="51"/>
        <v>3.3771682757817389E-2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3.355322003708161E-2</v>
      </c>
      <c r="AB126" s="24">
        <f>+PAT!Y99</f>
        <v>3.2338033151974921E-2</v>
      </c>
      <c r="AD126" s="24">
        <f t="shared" si="55"/>
        <v>1.9762885636055021</v>
      </c>
      <c r="AE126" s="24">
        <f t="shared" si="56"/>
        <v>1.9467033737011326</v>
      </c>
      <c r="AF126" s="24">
        <f t="shared" si="57"/>
        <v>1.9522062947371137</v>
      </c>
      <c r="AG126" s="24">
        <f t="shared" si="58"/>
        <v>1.9685003038914011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1.9772679354346017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1.969137270851395</v>
      </c>
      <c r="AO126" s="24">
        <f>+PAT!AV99</f>
        <v>1.9498832307545344</v>
      </c>
      <c r="AQ126" s="24">
        <f t="shared" si="66"/>
        <v>-2.5338859556716109E-3</v>
      </c>
      <c r="AR126" s="24">
        <f t="shared" si="67"/>
        <v>-9.3924644140042091E-5</v>
      </c>
      <c r="AS126" s="35">
        <f t="shared" si="42"/>
        <v>45566</v>
      </c>
      <c r="AT126" s="19">
        <f t="shared" si="42"/>
        <v>7289.48583984375</v>
      </c>
      <c r="AU126" s="19">
        <f t="shared" si="32"/>
        <v>7291.6923828125</v>
      </c>
      <c r="AV126" s="52">
        <f t="shared" si="34"/>
        <v>-2.2065429687486926E-2</v>
      </c>
      <c r="AW126" s="52">
        <f t="shared" si="27"/>
        <v>0.28024883273470991</v>
      </c>
      <c r="AZ126" s="24">
        <f t="shared" si="35"/>
        <v>72.894858398437506</v>
      </c>
      <c r="BA126" s="24">
        <f t="shared" si="36"/>
        <v>72.916923828124993</v>
      </c>
      <c r="BB126" s="24">
        <f t="shared" si="37"/>
        <v>-2.2065429687486926E-2</v>
      </c>
      <c r="BD126" s="24">
        <f t="shared" si="28"/>
        <v>18.019215366861967</v>
      </c>
      <c r="BE126" s="24">
        <f t="shared" si="29"/>
        <v>17.738966534127258</v>
      </c>
      <c r="BF126" s="24">
        <f t="shared" si="39"/>
        <v>0.28024883273470991</v>
      </c>
    </row>
    <row r="127" spans="4:58" x14ac:dyDescent="0.25">
      <c r="D127" s="37">
        <f>+PAT!A100</f>
        <v>45597</v>
      </c>
      <c r="E127" s="225">
        <f>'Salida Stata'!I97</f>
        <v>7538.66650390625</v>
      </c>
      <c r="F127" s="225">
        <f>'Salida Stata'!O97</f>
        <v>7481.400390625</v>
      </c>
      <c r="G127" s="225">
        <f>'Salida Stata'!U97</f>
        <v>7503.8388671875</v>
      </c>
      <c r="H127" s="225">
        <f>'Salida Stata'!AA97</f>
        <v>7529.431640625</v>
      </c>
      <c r="I127" s="225">
        <f>'Salida Stata'!AG97</f>
        <v>7573.3388671875</v>
      </c>
      <c r="J127" s="225">
        <f>'Salida Stata'!AM97</f>
        <v>7523.3330078125</v>
      </c>
      <c r="K127" s="225">
        <f>'Salida Stata'!AS97</f>
        <v>7502.890625</v>
      </c>
      <c r="L127" s="225">
        <f>'Salida Stata'!AY97</f>
        <v>7557.73486328125</v>
      </c>
      <c r="M127" s="225">
        <f>'Salida Stata'!BE97</f>
        <v>7515.9365234375</v>
      </c>
      <c r="N127" s="225">
        <f>'Salida Stata'!BK97</f>
        <v>7538.54052734375</v>
      </c>
      <c r="O127" s="19" cm="1">
        <f t="array" ref="O127">+SUMPRODUCT($E$30:$N$30/100,$E127:$N127)/$D$14*100</f>
        <v>7342.632986023189</v>
      </c>
      <c r="Q127" s="24">
        <f t="shared" si="44"/>
        <v>3.4183572001813767E-2</v>
      </c>
      <c r="R127" s="24">
        <f t="shared" si="45"/>
        <v>3.3563632372659358E-2</v>
      </c>
      <c r="S127" s="24">
        <f t="shared" si="46"/>
        <v>3.3449346371714928E-2</v>
      </c>
      <c r="T127" s="24">
        <f t="shared" si="47"/>
        <v>3.311842353506167E-2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3.3101793449603845E-2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3.3543932469534576E-2</v>
      </c>
      <c r="AB127" s="24">
        <f>+PAT!Y100</f>
        <v>3.2889952025316749E-2</v>
      </c>
      <c r="AD127" s="24">
        <f t="shared" si="55"/>
        <v>1.7455888881745953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1.7411063476352653</v>
      </c>
      <c r="AO127" s="24">
        <f>+PAT!AV100</f>
        <v>1.7215996147568795</v>
      </c>
      <c r="AQ127" s="24">
        <f t="shared" si="66"/>
        <v>3.3023157386269375E-4</v>
      </c>
      <c r="AR127" s="24">
        <f t="shared" si="67"/>
        <v>-4.5376059185913142E-3</v>
      </c>
      <c r="AS127" s="35">
        <f t="shared" ref="AS127:AS135" si="68">+D127</f>
        <v>45597</v>
      </c>
      <c r="AT127" s="19">
        <f t="shared" ref="AT127:AT135" si="69">+E127</f>
        <v>7538.66650390625</v>
      </c>
      <c r="AU127" s="19">
        <f t="shared" si="32"/>
        <v>7538.54052734375</v>
      </c>
      <c r="AV127" s="52">
        <f t="shared" si="34"/>
        <v>1.2597656250079581E-3</v>
      </c>
      <c r="AW127" s="52">
        <f t="shared" si="27"/>
        <v>0.29568670572417943</v>
      </c>
      <c r="AZ127" s="24">
        <f t="shared" si="35"/>
        <v>75.386665039062507</v>
      </c>
      <c r="BA127" s="24">
        <f t="shared" si="36"/>
        <v>75.385405273437499</v>
      </c>
      <c r="BB127" s="24">
        <f t="shared" si="37"/>
        <v>1.2597656250079581E-3</v>
      </c>
      <c r="BD127" s="24">
        <f t="shared" si="28"/>
        <v>18.635176512771281</v>
      </c>
      <c r="BE127" s="24">
        <f t="shared" si="29"/>
        <v>18.339489807047102</v>
      </c>
      <c r="BF127" s="24">
        <f t="shared" si="39"/>
        <v>0.29568670572417943</v>
      </c>
    </row>
    <row r="128" spans="4:58" x14ac:dyDescent="0.25">
      <c r="D128" s="37">
        <f>+PAT!A101</f>
        <v>45627</v>
      </c>
      <c r="E128" s="225">
        <f>'Salida Stata'!I98</f>
        <v>7743.35693359375</v>
      </c>
      <c r="F128" s="225">
        <f>'Salida Stata'!O98</f>
        <v>7685.97802734375</v>
      </c>
      <c r="G128" s="225">
        <f>'Salida Stata'!U98</f>
        <v>7705.1708984375</v>
      </c>
      <c r="H128" s="225">
        <f>'Salida Stata'!AA98</f>
        <v>7728.076171875</v>
      </c>
      <c r="I128" s="225">
        <f>'Salida Stata'!AG98</f>
        <v>7770.4921875</v>
      </c>
      <c r="J128" s="225">
        <f>'Salida Stata'!AM98</f>
        <v>7723.51513671875</v>
      </c>
      <c r="K128" s="225">
        <f>'Salida Stata'!AS98</f>
        <v>7709.564453125</v>
      </c>
      <c r="L128" s="225">
        <f>'Salida Stata'!AY98</f>
        <v>7761.72265625</v>
      </c>
      <c r="M128" s="225">
        <f>'Salida Stata'!BE98</f>
        <v>7721.21337890625</v>
      </c>
      <c r="N128" s="225">
        <f>'Salida Stata'!BK98</f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2.7152073855692738E-2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2.7254599096525167E-2</v>
      </c>
      <c r="AB128" s="24">
        <f>+PAT!Y101</f>
        <v>2.6495819913852747E-2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1.2473978810748396</v>
      </c>
      <c r="AQ128" s="24">
        <f t="shared" si="66"/>
        <v>-7.8263224539676379E-4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5">
      <c r="D129" s="37">
        <f>+PAT!A102</f>
        <v>45658</v>
      </c>
      <c r="E129" s="225">
        <f>'Salida Stata'!I99</f>
        <v>7940.576171875</v>
      </c>
      <c r="F129" s="225">
        <f>'Salida Stata'!O99</f>
        <v>7880.0498046875</v>
      </c>
      <c r="G129" s="225">
        <f>'Salida Stata'!U99</f>
        <v>7896.40380859375</v>
      </c>
      <c r="H129" s="225">
        <f>'Salida Stata'!AA99</f>
        <v>7917.18359375</v>
      </c>
      <c r="I129" s="225">
        <f>'Salida Stata'!AG99</f>
        <v>7964.505859375</v>
      </c>
      <c r="J129" s="225">
        <f>'Salida Stata'!AM99</f>
        <v>7923.4091796875</v>
      </c>
      <c r="K129" s="225">
        <f>'Salida Stata'!AS99</f>
        <v>7910.421875</v>
      </c>
      <c r="L129" s="225">
        <f>'Salida Stata'!AY99</f>
        <v>7965.77587890625</v>
      </c>
      <c r="M129" s="225">
        <f>'Salida Stata'!BE99</f>
        <v>7923.08056640625</v>
      </c>
      <c r="N129" s="225">
        <f>'Salida Stata'!BK99</f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2.5060177814997253E-2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0.85498161803587513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40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5">
      <c r="D130" s="37">
        <f>+PAT!A103</f>
        <v>45689</v>
      </c>
      <c r="E130" s="225">
        <f>'Salida Stata'!I100</f>
        <v>8227.28515625</v>
      </c>
      <c r="F130" s="225">
        <f>'Salida Stata'!O100</f>
        <v>8146.4462890625</v>
      </c>
      <c r="G130" s="225">
        <f>'Salida Stata'!U100</f>
        <v>8162.85791015625</v>
      </c>
      <c r="H130" s="225">
        <f>'Salida Stata'!AA100</f>
        <v>8179.00390625</v>
      </c>
      <c r="I130" s="225">
        <f>'Salida Stata'!AG100</f>
        <v>8228.3203125</v>
      </c>
      <c r="J130" s="225">
        <f>'Salida Stata'!AM100</f>
        <v>8184.873046875</v>
      </c>
      <c r="K130" s="225">
        <f>'Salida Stata'!AS100</f>
        <v>8172.212890625</v>
      </c>
      <c r="L130" s="225">
        <f>'Salida Stata'!AY100</f>
        <v>8220.8779296875</v>
      </c>
      <c r="M130" s="225">
        <f>'Salida Stata'!BE100</f>
        <v>8177.142578125</v>
      </c>
      <c r="N130" s="225">
        <f>'Salida Stata'!BK100</f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3.20825549934729E-2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0.71996336623613799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5">
      <c r="D131" s="37">
        <f>+PAT!A104</f>
        <v>45717</v>
      </c>
      <c r="E131" s="225">
        <f>'Salida Stata'!I101</f>
        <v>8485.423828125</v>
      </c>
      <c r="F131" s="225">
        <f>'Salida Stata'!O101</f>
        <v>8416.416015625</v>
      </c>
      <c r="G131" s="225">
        <f>'Salida Stata'!U101</f>
        <v>8419.505859375</v>
      </c>
      <c r="H131" s="225">
        <f>'Salida Stata'!AA101</f>
        <v>8437.8681640625</v>
      </c>
      <c r="I131" s="225">
        <f>'Salida Stata'!AG101</f>
        <v>8483.1162109375</v>
      </c>
      <c r="J131" s="225">
        <f>'Salida Stata'!AM101</f>
        <v>8447.255859375</v>
      </c>
      <c r="K131" s="225">
        <f>'Salida Stata'!AS101</f>
        <v>8437.66015625</v>
      </c>
      <c r="L131" s="225">
        <f>'Salida Stata'!AY101</f>
        <v>8499.4736328125</v>
      </c>
      <c r="M131" s="225">
        <f>'Salida Stata'!BE101</f>
        <v>8448.7939453125</v>
      </c>
      <c r="N131" s="225">
        <f>'Salida Stata'!BK101</f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3.3066613772764208E-2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0.60856963657437735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5">
      <c r="D132" s="37">
        <f>+PAT!A105</f>
        <v>45748</v>
      </c>
      <c r="E132" s="225">
        <f>'Salida Stata'!I102</f>
        <v>8723.7275390625</v>
      </c>
      <c r="F132" s="225">
        <f>'Salida Stata'!O102</f>
        <v>8652.8310546875</v>
      </c>
      <c r="G132" s="225">
        <f>'Salida Stata'!U102</f>
        <v>8649.40625</v>
      </c>
      <c r="H132" s="225">
        <f>'Salida Stata'!AA102</f>
        <v>8661.1259765625</v>
      </c>
      <c r="I132" s="225">
        <f>'Salida Stata'!AG102</f>
        <v>8712.25</v>
      </c>
      <c r="J132" s="225">
        <f>'Salida Stata'!AM102</f>
        <v>8677.216796875</v>
      </c>
      <c r="K132" s="225">
        <f>'Salida Stata'!AS102</f>
        <v>8669.19921875</v>
      </c>
      <c r="L132" s="225">
        <f>'Salida Stata'!AY102</f>
        <v>8726.66796875</v>
      </c>
      <c r="M132" s="225">
        <f>'Salida Stata'!BE102</f>
        <v>8672.4619140625</v>
      </c>
      <c r="N132" s="225">
        <f>'Salida Stata'!BK102</f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2.6696144787466736E-2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0.51994361381665932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0.53318093487322415</v>
      </c>
      <c r="AM132" s="24">
        <f t="shared" si="64"/>
        <v>0.53810003970884313</v>
      </c>
      <c r="AN132" s="24">
        <f t="shared" si="65"/>
        <v>0.53239005448274135</v>
      </c>
      <c r="AO132" s="24">
        <f>+PAT!AV105</f>
        <v>0.52278720289548164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5">
      <c r="D133" s="37">
        <f>+PAT!A106</f>
        <v>45778</v>
      </c>
      <c r="E133" s="225">
        <f>'Salida Stata'!I103</f>
        <v>8855.904296875</v>
      </c>
      <c r="F133" s="225">
        <f>'Salida Stata'!O103</f>
        <v>8789.822265625</v>
      </c>
      <c r="G133" s="225">
        <f>'Salida Stata'!U103</f>
        <v>8781.43359375</v>
      </c>
      <c r="H133" s="225">
        <f>'Salida Stata'!AA103</f>
        <v>8793.1455078125</v>
      </c>
      <c r="I133" s="225">
        <f>'Salida Stata'!AG103</f>
        <v>8843.681640625</v>
      </c>
      <c r="J133" s="225">
        <f>'Salida Stata'!AM103</f>
        <v>8809.0078125</v>
      </c>
      <c r="K133" s="225">
        <f>'Salida Stata'!AS103</f>
        <v>8801.4052734375</v>
      </c>
      <c r="L133" s="225">
        <f>'Salida Stata'!AY103</f>
        <v>8865.5634765625</v>
      </c>
      <c r="M133" s="225">
        <f>'Salida Stata'!BE103</f>
        <v>8807.72265625</v>
      </c>
      <c r="N133" s="225">
        <f>'Salida Stata'!BK103</f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1.5043927495021148E-2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0.48380162092697376</v>
      </c>
      <c r="AG133" s="24">
        <f t="shared" si="58"/>
        <v>0.47771564589432569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0.48889728282842171</v>
      </c>
      <c r="AO133" s="24">
        <f>+PAT!AV106</f>
        <v>0.47884715524767607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5">
      <c r="D134" s="37">
        <f>+PAT!A107</f>
        <v>45809</v>
      </c>
      <c r="E134" s="225">
        <f>'Salida Stata'!I104</f>
        <v>9015.6796875</v>
      </c>
      <c r="F134" s="225">
        <f>'Salida Stata'!O104</f>
        <v>8947.259765625</v>
      </c>
      <c r="G134" s="225">
        <f>'Salida Stata'!U104</f>
        <v>8938.0361328125</v>
      </c>
      <c r="H134" s="225">
        <f>'Salida Stata'!AA104</f>
        <v>8949.732421875</v>
      </c>
      <c r="I134" s="225">
        <f>'Salida Stata'!AG104</f>
        <v>9000.2685546875</v>
      </c>
      <c r="J134" s="225">
        <f>'Salida Stata'!AM104</f>
        <v>8969.296875</v>
      </c>
      <c r="K134" s="225">
        <f>'Salida Stata'!AS104</f>
        <v>8966.4169921875</v>
      </c>
      <c r="L134" s="225">
        <f>'Salida Stata'!AY104</f>
        <v>9029.4921875</v>
      </c>
      <c r="M134" s="225">
        <f>'Salida Stata'!BE104</f>
        <v>8977.0126953125</v>
      </c>
      <c r="N134" s="225">
        <f>'Salida Stata'!BK104</f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1.8232502497023129E-2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0.43474168144062486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5">
      <c r="D135" s="37">
        <f>+PAT!A108</f>
        <v>45839</v>
      </c>
      <c r="E135" s="225">
        <f>'Salida Stata'!I105</f>
        <v>9185.287109375</v>
      </c>
      <c r="F135" s="225">
        <f>'Salida Stata'!O105</f>
        <v>9122.4296875</v>
      </c>
      <c r="G135" s="225">
        <f>'Salida Stata'!U105</f>
        <v>9116.4267578125</v>
      </c>
      <c r="H135" s="225">
        <f>'Salida Stata'!AA105</f>
        <v>9136.7890625</v>
      </c>
      <c r="I135" s="225">
        <f>'Salida Stata'!AG105</f>
        <v>9184.896484375</v>
      </c>
      <c r="J135" s="225">
        <f>'Salida Stata'!AM105</f>
        <v>9151.9013671875</v>
      </c>
      <c r="K135" s="225">
        <f>'Salida Stata'!AS105</f>
        <v>9155.154296875</v>
      </c>
      <c r="L135" s="225">
        <f>'Salida Stata'!AY105</f>
        <v>9231.24609375</v>
      </c>
      <c r="M135" s="225">
        <f>'Salida Stata'!BE105</f>
        <v>9177.552734375</v>
      </c>
      <c r="N135" s="225">
        <f>'Salida Stata'!BK105</f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2.1419155864935258E-2</v>
      </c>
      <c r="AD135" s="24">
        <f t="shared" si="55"/>
        <v>0.41253653367157472</v>
      </c>
      <c r="AE135" s="24">
        <f t="shared" si="56"/>
        <v>0.41467588524690968</v>
      </c>
      <c r="AF135" s="24">
        <f t="shared" si="57"/>
        <v>0.40693644693733311</v>
      </c>
      <c r="AG135" s="24">
        <f t="shared" si="58"/>
        <v>0.40381555511993006</v>
      </c>
      <c r="AH135" s="24">
        <f t="shared" si="59"/>
        <v>0.40242168226472996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0.41568930003788274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0.41453348189926476</v>
      </c>
      <c r="AO135" s="24">
        <f>+PAT!AV108</f>
        <v>0.4069305746548042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 t="shared" ref="BF135:BF140" si="76">+BD135-BE135</f>
        <v>0.26225500411353408</v>
      </c>
    </row>
    <row r="136" spans="4:58" x14ac:dyDescent="0.25">
      <c r="D136" s="37">
        <f>+PAT!A109</f>
        <v>45870</v>
      </c>
      <c r="E136" s="225">
        <f>'Salida Stata'!I106</f>
        <v>9346.7109375</v>
      </c>
      <c r="F136" s="225">
        <f>'Salida Stata'!O106</f>
        <v>9284.51953125</v>
      </c>
      <c r="G136" s="225">
        <f>'Salida Stata'!U106</f>
        <v>9278.974609375</v>
      </c>
      <c r="H136" s="225">
        <f>'Salida Stata'!AA106</f>
        <v>9308.904296875</v>
      </c>
      <c r="I136" s="225">
        <f>'Salida Stata'!AG106</f>
        <v>9359.171875</v>
      </c>
      <c r="J136" s="225">
        <f>'Salida Stata'!AM106</f>
        <v>9321.5595703125</v>
      </c>
      <c r="K136" s="225">
        <f>'Salida Stata'!AS106</f>
        <v>9334.037109375</v>
      </c>
      <c r="L136" s="225">
        <f>'Salida Stata'!AY106</f>
        <v>9419.6806640625</v>
      </c>
      <c r="M136" s="225">
        <f>'Salida Stata'!BE106</f>
        <v>9368.111328125</v>
      </c>
      <c r="N136" s="225">
        <f>'Salida Stata'!BK106</f>
        <v>9413.990234375</v>
      </c>
      <c r="O136" s="19" cm="1">
        <f t="array" ref="O136">+SUMPRODUCT($E$30:$N$30/100,$E136:$N136)/$D$14*100</f>
        <v>9134.417054123096</v>
      </c>
      <c r="Q136" s="24">
        <f t="shared" ref="Q136" si="77">+E136/E135-1</f>
        <v>1.7574173371264878E-2</v>
      </c>
      <c r="R136" s="24">
        <f t="shared" ref="R136" si="78">+F136/F135-1</f>
        <v>1.7768275481706786E-2</v>
      </c>
      <c r="S136" s="24">
        <f t="shared" ref="S136" si="79">+G136/G135-1</f>
        <v>1.7830215267533589E-2</v>
      </c>
      <c r="T136" s="24">
        <f t="shared" ref="T136" si="80">+H136/H135-1</f>
        <v>1.8837606209101354E-2</v>
      </c>
      <c r="U136" s="24">
        <f t="shared" ref="U136" si="81">+I136/I135-1</f>
        <v>1.8974126809319092E-2</v>
      </c>
      <c r="V136" s="24">
        <f t="shared" ref="V136" si="82">+J136/J135-1</f>
        <v>1.8538027926445766E-2</v>
      </c>
      <c r="W136" s="24">
        <f t="shared" ref="W136" si="83">+K136/K135-1</f>
        <v>1.9539027601212622E-2</v>
      </c>
      <c r="X136" s="24">
        <f t="shared" ref="X136" si="84">+L136/L135-1</f>
        <v>2.0412690594401983E-2</v>
      </c>
      <c r="Y136" s="24">
        <f t="shared" ref="Y136" si="85">+M136/M135-1</f>
        <v>2.0763552034547716E-2</v>
      </c>
      <c r="Z136" s="24">
        <f t="shared" ref="Z136" si="86">+N136/N135-1</f>
        <v>2.0439863768115352E-2</v>
      </c>
      <c r="AA136" s="24">
        <f t="shared" ref="AA136" si="87">+O136/O135-1</f>
        <v>1.969814050346308E-2</v>
      </c>
      <c r="AB136" s="24">
        <f>+PAT!Y109</f>
        <v>1.954929666209182E-2</v>
      </c>
      <c r="AD136" s="24">
        <f t="shared" ref="AD136" si="88">+E136/E124-1</f>
        <v>0.37218486914251714</v>
      </c>
      <c r="AE136" s="24">
        <f t="shared" ref="AE136" si="89">+F136/F124-1</f>
        <v>0.37565245059237928</v>
      </c>
      <c r="AF136" s="24">
        <f t="shared" ref="AF136" si="90">+G136/G124-1</f>
        <v>0.36849192123163932</v>
      </c>
      <c r="AG136" s="24">
        <f t="shared" ref="AG136" si="91">+H136/H124-1</f>
        <v>0.36739023659709646</v>
      </c>
      <c r="AH136" s="24">
        <f t="shared" ref="AH136" si="92">+I136/I124-1</f>
        <v>0.36654959343055249</v>
      </c>
      <c r="AI136" s="24">
        <f t="shared" ref="AI136" si="93">+J136/J124-1</f>
        <v>0.36992301815780615</v>
      </c>
      <c r="AJ136" s="24">
        <f t="shared" ref="AJ136" si="94">+K136/K124-1</f>
        <v>0.37743522232418192</v>
      </c>
      <c r="AK136" s="24">
        <f t="shared" ref="AK136" si="95">+L136/L124-1</f>
        <v>0.38093263443124292</v>
      </c>
      <c r="AL136" s="24">
        <f t="shared" ref="AL136" si="96">+M136/M124-1</f>
        <v>0.38164484643067187</v>
      </c>
      <c r="AM136" s="24">
        <f t="shared" ref="AM136" si="97">+N136/N124-1</f>
        <v>0.38633866370739578</v>
      </c>
      <c r="AN136" s="24">
        <f t="shared" ref="AN136" si="98">+O136/O124-1</f>
        <v>0.37840918893389253</v>
      </c>
      <c r="AO136" s="24">
        <f>+PAT!AV109</f>
        <v>0.3711988887450719</v>
      </c>
      <c r="AQ136" s="24">
        <f t="shared" ref="AQ136" si="99">+Q136-Z136</f>
        <v>-2.8656903968504732E-3</v>
      </c>
      <c r="AR136" s="24">
        <f t="shared" ref="AR136" si="100">+AD136-AM136</f>
        <v>-1.4153794564878641E-2</v>
      </c>
      <c r="AS136" s="35">
        <f t="shared" ref="AS136" si="101">+D136</f>
        <v>45870</v>
      </c>
      <c r="AT136" s="19">
        <f t="shared" ref="AT136" si="102">+E136</f>
        <v>9346.7109375</v>
      </c>
      <c r="AU136" s="19">
        <f t="shared" ref="AU136" si="103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4">+AT136/AT$32</f>
        <v>93.467109375000007</v>
      </c>
      <c r="BA136" s="24">
        <f t="shared" ref="BA136" si="105">+AU136/AU$32</f>
        <v>94.139902343749995</v>
      </c>
      <c r="BB136" s="24">
        <f t="shared" ref="BB136" si="106">+AZ136-BA136</f>
        <v>-0.67279296874998806</v>
      </c>
      <c r="BD136" s="24">
        <f t="shared" ref="BD136" si="107">+AT136/AT$82</f>
        <v>23.104564718960606</v>
      </c>
      <c r="BE136" s="24">
        <f t="shared" ref="BE136" si="108">+AU136/AU$82</f>
        <v>22.902016288263525</v>
      </c>
      <c r="BF136" s="24">
        <f t="shared" si="76"/>
        <v>0.20254843069708173</v>
      </c>
    </row>
    <row r="137" spans="4:58" x14ac:dyDescent="0.25">
      <c r="D137" s="37">
        <f>+PAT!A110</f>
        <v>45901</v>
      </c>
      <c r="E137" s="225">
        <f>'Salida Stata'!I107</f>
        <v>9559.291015625</v>
      </c>
      <c r="F137" s="225">
        <f>'Salida Stata'!O107</f>
        <v>9494.2421875</v>
      </c>
      <c r="G137" s="225">
        <f>'Salida Stata'!U107</f>
        <v>9492.7880859375</v>
      </c>
      <c r="H137" s="225">
        <f>'Salida Stata'!AA107</f>
        <v>9531.33203125</v>
      </c>
      <c r="I137" s="225">
        <f>'Salida Stata'!AG107</f>
        <v>9582.4169921875</v>
      </c>
      <c r="J137" s="225">
        <f>'Salida Stata'!AM107</f>
        <v>9535.2373046875</v>
      </c>
      <c r="K137" s="225">
        <f>'Salida Stata'!AS107</f>
        <v>9556.0751953125</v>
      </c>
      <c r="L137" s="225">
        <f>'Salida Stata'!AY107</f>
        <v>9649.099609375</v>
      </c>
      <c r="M137" s="225">
        <f>'Salida Stata'!BE107</f>
        <v>9599.234375</v>
      </c>
      <c r="N137" s="225">
        <f>'Salida Stata'!BK107</f>
        <v>9646.0654296875</v>
      </c>
      <c r="O137" s="19" cm="1">
        <f t="array" ref="O137">+SUMPRODUCT($E$30:$N$30/100,$E137:$N137)/$D$14*100</f>
        <v>9353.9785944023315</v>
      </c>
      <c r="Q137" s="24">
        <f t="shared" ref="Q137" si="109">+E137/E136-1</f>
        <v>2.274383786408829E-2</v>
      </c>
      <c r="R137" s="24">
        <f t="shared" ref="R137" si="110">+F137/F136-1</f>
        <v>2.2588423185939899E-2</v>
      </c>
      <c r="S137" s="24">
        <f t="shared" ref="S137" si="111">+G137/G136-1</f>
        <v>2.3042791425086362E-2</v>
      </c>
      <c r="T137" s="24">
        <f t="shared" ref="T137" si="112">+H137/H136-1</f>
        <v>2.3894083264951904E-2</v>
      </c>
      <c r="U137" s="24">
        <f t="shared" ref="U137" si="113">+I137/I136-1</f>
        <v>2.3853084457592599E-2</v>
      </c>
      <c r="V137" s="24">
        <f t="shared" ref="V137" si="114">+J137/J136-1</f>
        <v>2.2922959700383716E-2</v>
      </c>
      <c r="W137" s="24">
        <f t="shared" ref="W137" si="115">+K137/K136-1</f>
        <v>2.3788001197733388E-2</v>
      </c>
      <c r="X137" s="24">
        <f t="shared" ref="X137" si="116">+L137/L136-1</f>
        <v>2.4355278431865246E-2</v>
      </c>
      <c r="Y137" s="24">
        <f t="shared" ref="Y137" si="117">+M137/M136-1</f>
        <v>2.4671253231280499E-2</v>
      </c>
      <c r="Z137" s="24">
        <f t="shared" ref="Z137" si="118">+N137/N136-1</f>
        <v>2.4652160192931039E-2</v>
      </c>
      <c r="AA137" s="24">
        <f t="shared" ref="AA137" si="119">+O137/O136-1</f>
        <v>2.4036732610115408E-2</v>
      </c>
      <c r="AB137" s="24">
        <f>+PAT!Y110</f>
        <v>2.3958537199836538E-2</v>
      </c>
      <c r="AD137" s="24">
        <f t="shared" ref="AD137" si="120">+E137/E125-1</f>
        <v>0.35386162311161451</v>
      </c>
      <c r="AE137" s="24">
        <f t="shared" ref="AE137" si="121">+F137/F125-1</f>
        <v>0.35619733143618393</v>
      </c>
      <c r="AF137" s="24">
        <f t="shared" ref="AF137" si="122">+G137/G125-1</f>
        <v>0.34984544414326346</v>
      </c>
      <c r="AG137" s="24">
        <f t="shared" ref="AG137" si="123">+H137/H125-1</f>
        <v>0.34961663128217113</v>
      </c>
      <c r="AH137" s="24">
        <f t="shared" ref="AH137" si="124">+I137/I125-1</f>
        <v>0.34898808657207359</v>
      </c>
      <c r="AI137" s="24">
        <f t="shared" ref="AI137" si="125">+J137/J125-1</f>
        <v>0.35204331763740337</v>
      </c>
      <c r="AJ137" s="24">
        <f t="shared" ref="AJ137" si="126">+K137/K125-1</f>
        <v>0.35999083279142186</v>
      </c>
      <c r="AK137" s="24">
        <f t="shared" ref="AK137" si="127">+L137/L125-1</f>
        <v>0.36352430839699457</v>
      </c>
      <c r="AL137" s="24">
        <f t="shared" ref="AL137" si="128">+M137/M125-1</f>
        <v>0.3645892471025467</v>
      </c>
      <c r="AM137" s="24">
        <f t="shared" ref="AM137" si="129">+N137/N125-1</f>
        <v>0.36908992108263439</v>
      </c>
      <c r="AN137" s="24">
        <f t="shared" ref="AN137" si="130">+O137/O125-1</f>
        <v>0.36083771442824175</v>
      </c>
      <c r="AO137" s="24">
        <f>+PAT!AV110</f>
        <v>0.3536101897706323</v>
      </c>
      <c r="AQ137" s="24">
        <f t="shared" ref="AQ137" si="131">+Q137-Z137</f>
        <v>-1.9083223288427487E-3</v>
      </c>
      <c r="AR137" s="24">
        <f t="shared" ref="AR137" si="132">+AD137-AM137</f>
        <v>-1.5228297971019877E-2</v>
      </c>
      <c r="AS137" s="35">
        <f t="shared" ref="AS137" si="133">+D137</f>
        <v>45901</v>
      </c>
      <c r="AT137" s="19">
        <f t="shared" ref="AT137" si="134">+E137</f>
        <v>9559.291015625</v>
      </c>
      <c r="AU137" s="19">
        <f t="shared" ref="AU137" si="135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6">+AT137/AT$32</f>
        <v>95.592910156249999</v>
      </c>
      <c r="BA137" s="24">
        <f t="shared" ref="BA137" si="137">+AU137/AU$32</f>
        <v>96.460654296875006</v>
      </c>
      <c r="BB137" s="24">
        <f t="shared" ref="BB137" si="138">+AZ137-BA137</f>
        <v>-0.86774414062500682</v>
      </c>
      <c r="BD137" s="24">
        <f t="shared" ref="BD137" si="139">+AT137/AT$82</f>
        <v>23.630051192848978</v>
      </c>
      <c r="BE137" s="24">
        <f t="shared" ref="BE137" si="140">+AU137/AU$82</f>
        <v>23.46660046254291</v>
      </c>
      <c r="BF137" s="24">
        <f t="shared" si="76"/>
        <v>0.16345073030606727</v>
      </c>
    </row>
    <row r="138" spans="4:58" x14ac:dyDescent="0.25">
      <c r="D138" s="37">
        <f>+PAT!A111</f>
        <v>45931</v>
      </c>
      <c r="E138" s="225">
        <f>'Salida Stata'!I108</f>
        <v>9786.208984375</v>
      </c>
      <c r="F138" s="225">
        <f>'Salida Stata'!O108</f>
        <v>9718.689453125</v>
      </c>
      <c r="G138" s="225">
        <f>'Salida Stata'!U108</f>
        <v>9719.001953125</v>
      </c>
      <c r="H138" s="225">
        <f>'Salida Stata'!AA108</f>
        <v>9764.00390625</v>
      </c>
      <c r="I138" s="225">
        <f>'Salida Stata'!AG108</f>
        <v>9810.6123046875</v>
      </c>
      <c r="J138" s="225">
        <f>'Salida Stata'!AM108</f>
        <v>9755.49609375</v>
      </c>
      <c r="K138" s="225">
        <f>'Salida Stata'!AS108</f>
        <v>9787.9140625</v>
      </c>
      <c r="L138" s="225">
        <f>'Salida Stata'!AY108</f>
        <v>9881.994140625</v>
      </c>
      <c r="M138" s="225">
        <f>'Salida Stata'!BE108</f>
        <v>9837.72265625</v>
      </c>
      <c r="N138" s="225">
        <f>'Salida Stata'!BK108</f>
        <v>9885.4169921875</v>
      </c>
      <c r="O138" s="19" cm="1">
        <f t="array" ref="O138">+SUMPRODUCT($E$30:$N$30/100,$E138:$N138)/$D$14*100</f>
        <v>9581.2931015949234</v>
      </c>
      <c r="Q138" s="24">
        <f t="shared" ref="Q138" si="141">+E138/E137-1</f>
        <v>2.3737949642823386E-2</v>
      </c>
      <c r="R138" s="24">
        <f t="shared" ref="R138" si="142">+F138/F137-1</f>
        <v>2.364035603815795E-2</v>
      </c>
      <c r="S138" s="24">
        <f t="shared" ref="S138" si="143">+G138/G137-1</f>
        <v>2.3830076594947958E-2</v>
      </c>
      <c r="T138" s="24">
        <f t="shared" ref="T138" si="144">+H138/H137-1</f>
        <v>2.4411265312880515E-2</v>
      </c>
      <c r="U138" s="24">
        <f t="shared" ref="U138" si="145">+I138/I137-1</f>
        <v>2.3813961830929209E-2</v>
      </c>
      <c r="V138" s="24">
        <f t="shared" ref="V138" si="146">+J138/J137-1</f>
        <v>2.3099455422490811E-2</v>
      </c>
      <c r="W138" s="24">
        <f t="shared" ref="W138" si="147">+K138/K137-1</f>
        <v>2.4260887702225675E-2</v>
      </c>
      <c r="X138" s="24">
        <f t="shared" ref="X138" si="148">+L138/L137-1</f>
        <v>2.41364003563318E-2</v>
      </c>
      <c r="Y138" s="24">
        <f t="shared" ref="Y138" si="149">+M138/M137-1</f>
        <v>2.4844510711303558E-2</v>
      </c>
      <c r="Z138" s="24">
        <f t="shared" ref="Z138" si="150">+N138/N137-1</f>
        <v>2.481338782581255E-2</v>
      </c>
      <c r="AA138" s="24">
        <f t="shared" ref="AA138" si="151">+O138/O137-1</f>
        <v>2.4301371325418986E-2</v>
      </c>
      <c r="AB138" s="24">
        <f>+PAT!Y111</f>
        <v>2.4147869665913202E-2</v>
      </c>
      <c r="AD138" s="24">
        <f t="shared" ref="AD138" si="152">+E138/E126-1</f>
        <v>0.34251018513327236</v>
      </c>
      <c r="AE138" s="24">
        <f t="shared" ref="AE138" si="153">+F138/F126-1</f>
        <v>0.34264755909348876</v>
      </c>
      <c r="AF138" s="24">
        <f t="shared" ref="AF138" si="154">+G138/G126-1</f>
        <v>0.33852770476760807</v>
      </c>
      <c r="AG138" s="24">
        <f t="shared" ref="AG138" si="155">+H138/H126-1</f>
        <v>0.33972560008232633</v>
      </c>
      <c r="AH138" s="24">
        <f t="shared" ref="AH138" si="156">+I138/I126-1</f>
        <v>0.33818844114474422</v>
      </c>
      <c r="AI138" s="24">
        <f t="shared" ref="AI138" si="157">+J138/J126-1</f>
        <v>0.33924329399891429</v>
      </c>
      <c r="AJ138" s="24">
        <f t="shared" ref="AJ138" si="158">+K138/K126-1</f>
        <v>0.34858754401520975</v>
      </c>
      <c r="AK138" s="24">
        <f t="shared" ref="AK138" si="159">+L138/L126-1</f>
        <v>0.35081556236358913</v>
      </c>
      <c r="AL138" s="24">
        <f t="shared" ref="AL138" si="160">+M138/M126-1</f>
        <v>0.35324530192937464</v>
      </c>
      <c r="AM138" s="24">
        <f t="shared" ref="AM138" si="161">+N138/N126-1</f>
        <v>0.35570954906007257</v>
      </c>
      <c r="AN138" s="24">
        <f t="shared" ref="AN138" si="162">+O138/O126-1</f>
        <v>0.34865617949522365</v>
      </c>
      <c r="AO138" s="24">
        <f>+PAT!AV111</f>
        <v>0.34287117949047108</v>
      </c>
      <c r="AQ138" s="24">
        <f t="shared" ref="AQ138" si="163">+Q138-Z138</f>
        <v>-1.0754381829891635E-3</v>
      </c>
      <c r="AR138" s="24">
        <f t="shared" ref="AR138" si="164">+AD138-AM138</f>
        <v>-1.3199363926800212E-2</v>
      </c>
      <c r="AS138" s="35">
        <f t="shared" ref="AS138" si="165">+D138</f>
        <v>45931</v>
      </c>
      <c r="AT138" s="19">
        <f t="shared" ref="AT138" si="166">+E138</f>
        <v>9786.208984375</v>
      </c>
      <c r="AU138" s="19">
        <f t="shared" ref="AU138" si="167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8">+AT138/AT$32</f>
        <v>97.862089843749999</v>
      </c>
      <c r="BA138" s="24">
        <f t="shared" ref="BA138" si="169">+AU138/AU$32</f>
        <v>98.854169921874998</v>
      </c>
      <c r="BB138" s="24">
        <f t="shared" ref="BB138" si="170">+AZ138-BA138</f>
        <v>-0.99208007812499943</v>
      </c>
      <c r="BD138" s="24">
        <f t="shared" ref="BD138" si="171">+AT138/AT$82</f>
        <v>24.190980158122166</v>
      </c>
      <c r="BE138" s="24">
        <f t="shared" ref="BE138" si="172">+AU138/AU$82</f>
        <v>24.048886320773384</v>
      </c>
      <c r="BF138" s="24">
        <f t="shared" si="76"/>
        <v>0.14209383734878145</v>
      </c>
    </row>
    <row r="139" spans="4:58" x14ac:dyDescent="0.25">
      <c r="D139" s="37">
        <f>+PAT!A112</f>
        <v>45962</v>
      </c>
      <c r="E139" s="225">
        <f>'Salida Stata'!I109</f>
        <v>10017.205078125</v>
      </c>
      <c r="F139" s="225">
        <f>'Salida Stata'!O109</f>
        <v>9937.478515625</v>
      </c>
      <c r="G139" s="225">
        <f>'Salida Stata'!U109</f>
        <v>9944.134765625</v>
      </c>
      <c r="H139" s="225">
        <f>'Salida Stata'!AA109</f>
        <v>9995.69921875</v>
      </c>
      <c r="I139" s="225">
        <f>'Salida Stata'!AG109</f>
        <v>10042.8984375</v>
      </c>
      <c r="J139" s="225">
        <f>'Salida Stata'!AM109</f>
        <v>9980.5634765625</v>
      </c>
      <c r="K139" s="225">
        <f>'Salida Stata'!AS109</f>
        <v>10017.8359375</v>
      </c>
      <c r="L139" s="225">
        <f>'Salida Stata'!AY109</f>
        <v>10117.4609375</v>
      </c>
      <c r="M139" s="225">
        <f>'Salida Stata'!BE109</f>
        <v>10074.9140625</v>
      </c>
      <c r="N139" s="225">
        <f>'Salida Stata'!BK109</f>
        <v>10126.6953125</v>
      </c>
      <c r="O139" s="19" cm="1">
        <f t="array" ref="O139">+SUMPRODUCT($E$30:$N$30/100,$E139:$N139)/$D$14*100</f>
        <v>9809.3678633195796</v>
      </c>
      <c r="Q139" s="24">
        <f t="shared" ref="Q139" si="173">+E139/E138-1</f>
        <v>2.3604246968240261E-2</v>
      </c>
      <c r="R139" s="24">
        <f t="shared" ref="R139" si="174">+F139/F138-1</f>
        <v>2.2512198126636296E-2</v>
      </c>
      <c r="S139" s="24">
        <f t="shared" ref="S139" si="175">+G139/G138-1</f>
        <v>2.3164190478180968E-2</v>
      </c>
      <c r="T139" s="24">
        <f t="shared" ref="T139" si="176">+H139/H138-1</f>
        <v>2.3729539103491071E-2</v>
      </c>
      <c r="U139" s="24">
        <f t="shared" ref="U139" si="177">+I139/I138-1</f>
        <v>2.3677027039537002E-2</v>
      </c>
      <c r="V139" s="24">
        <f t="shared" ref="V139" si="178">+J139/J138-1</f>
        <v>2.3070829063905007E-2</v>
      </c>
      <c r="W139" s="24">
        <f t="shared" ref="W139" si="179">+K139/K138-1</f>
        <v>2.3490385544034265E-2</v>
      </c>
      <c r="X139" s="24">
        <f t="shared" ref="X139" si="180">+L139/L138-1</f>
        <v>2.3827862425762181E-2</v>
      </c>
      <c r="Y139" s="24">
        <f t="shared" ref="Y139" si="181">+M139/M138-1</f>
        <v>2.4110397755451096E-2</v>
      </c>
      <c r="Z139" s="24">
        <f t="shared" ref="Z139" si="182">+N139/N138-1</f>
        <v>2.4407500513451641E-2</v>
      </c>
      <c r="AA139" s="24">
        <f t="shared" ref="AA139" si="183">+O139/O138-1</f>
        <v>2.3804173330914002E-2</v>
      </c>
      <c r="AB139" s="24">
        <f>+PAT!Y112</f>
        <v>2.3265529002305385E-2</v>
      </c>
      <c r="AD139" s="24">
        <f t="shared" ref="AD139" si="184">+E139/E127-1</f>
        <v>0.3287767900243983</v>
      </c>
      <c r="AE139" s="24">
        <f t="shared" ref="AE139" si="185">+F139/F127-1</f>
        <v>0.32829122848146586</v>
      </c>
      <c r="AF139" s="24">
        <f t="shared" ref="AF139" si="186">+G139/G127-1</f>
        <v>0.32520632993711152</v>
      </c>
      <c r="AG139" s="24">
        <f t="shared" ref="AG139" si="187">+H139/H127-1</f>
        <v>0.32755029806210989</v>
      </c>
      <c r="AH139" s="24">
        <f t="shared" ref="AH139" si="188">+I139/I127-1</f>
        <v>0.32608597259686811</v>
      </c>
      <c r="AI139" s="24">
        <f t="shared" ref="AI139" si="189">+J139/J127-1</f>
        <v>0.32661460900352579</v>
      </c>
      <c r="AJ139" s="24">
        <f t="shared" ref="AJ139" si="190">+K139/K127-1</f>
        <v>0.33519685121359477</v>
      </c>
      <c r="AK139" s="24">
        <f t="shared" ref="AK139" si="191">+L139/L127-1</f>
        <v>0.33868958365488688</v>
      </c>
      <c r="AL139" s="24">
        <f t="shared" ref="AL139" si="192">+M139/M127-1</f>
        <v>0.34047354326139545</v>
      </c>
      <c r="AM139" s="24">
        <f t="shared" ref="AM139" si="193">+N139/N127-1</f>
        <v>0.34332305779461025</v>
      </c>
      <c r="AN139" s="24">
        <f t="shared" ref="AN139" si="194">+O139/O127-1</f>
        <v>0.33594691195812953</v>
      </c>
      <c r="AO139" s="24">
        <f>+PAT!AV112</f>
        <v>0.33035836505996552</v>
      </c>
      <c r="AQ139" s="24">
        <f t="shared" ref="AQ139" si="195">+Q139-Z139</f>
        <v>-8.0325354521137982E-4</v>
      </c>
      <c r="AR139" s="24">
        <f t="shared" ref="AR139" si="196">+AD139-AM139</f>
        <v>-1.4546267770211951E-2</v>
      </c>
      <c r="AS139" s="35">
        <f t="shared" ref="AS139" si="197">+D139</f>
        <v>45962</v>
      </c>
      <c r="AT139" s="19">
        <f t="shared" ref="AT139" si="198">+E139</f>
        <v>10017.205078125</v>
      </c>
      <c r="AU139" s="19">
        <f t="shared" ref="AU139" si="199">+N139</f>
        <v>10126.6953125</v>
      </c>
      <c r="AV139" s="52">
        <f t="shared" si="34"/>
        <v>-1.0949023437500074</v>
      </c>
      <c r="AW139" s="52">
        <f t="shared" si="71"/>
        <v>0.12613050218268285</v>
      </c>
      <c r="AZ139" s="24">
        <f t="shared" ref="AZ139" si="200">+AT139/AT$32</f>
        <v>100.17205078124999</v>
      </c>
      <c r="BA139" s="24">
        <f t="shared" ref="BA139" si="201">+AU139/AU$32</f>
        <v>101.266953125</v>
      </c>
      <c r="BB139" s="24">
        <f t="shared" ref="BB139" si="202">+AZ139-BA139</f>
        <v>-1.0949023437500074</v>
      </c>
      <c r="BD139" s="24">
        <f t="shared" ref="BD139" si="203">+AT139/AT$82</f>
        <v>24.761990028178282</v>
      </c>
      <c r="BE139" s="24">
        <f t="shared" ref="BE139" si="204">+AU139/AU$82</f>
        <v>24.635859525995599</v>
      </c>
      <c r="BF139" s="24">
        <f t="shared" si="76"/>
        <v>0.12613050218268285</v>
      </c>
    </row>
    <row r="140" spans="4:58" x14ac:dyDescent="0.25">
      <c r="D140" s="37">
        <f>+PAT!A113</f>
        <v>45992</v>
      </c>
      <c r="E140" s="225">
        <f>'Salida Stata'!I110</f>
        <v>10276.3173828125</v>
      </c>
      <c r="F140" s="225">
        <f>'Salida Stata'!O110</f>
        <v>10187.3984375</v>
      </c>
      <c r="G140" s="225">
        <f>'Salida Stata'!U110</f>
        <v>10200.4013671875</v>
      </c>
      <c r="H140" s="225">
        <f>'Salida Stata'!AA110</f>
        <v>10255.642578125</v>
      </c>
      <c r="I140" s="225">
        <f>'Salida Stata'!AG110</f>
        <v>10305.1552734375</v>
      </c>
      <c r="J140" s="225">
        <f>'Salida Stata'!AM110</f>
        <v>10231.4501953125</v>
      </c>
      <c r="K140" s="225">
        <f>'Salida Stata'!AS110</f>
        <v>10275.751953125</v>
      </c>
      <c r="L140" s="225">
        <f>'Salida Stata'!AY110</f>
        <v>10374.8193359375</v>
      </c>
      <c r="M140" s="225">
        <f>'Salida Stata'!BE110</f>
        <v>10333.48046875</v>
      </c>
      <c r="N140" s="225">
        <f>'Salida Stata'!BK110</f>
        <v>10379.544921875</v>
      </c>
      <c r="O140" s="19" cm="1">
        <f t="array" ref="O140">+SUMPRODUCT($E$30:$N$30/100,$E140:$N140)/$D$14*100</f>
        <v>10058.910915456212</v>
      </c>
      <c r="Q140" s="24">
        <f t="shared" ref="Q140" si="205">+E140/E139-1</f>
        <v>2.586672656361344E-2</v>
      </c>
      <c r="R140" s="24">
        <f t="shared" ref="R140" si="206">+F140/F139-1</f>
        <v>2.5149228899669307E-2</v>
      </c>
      <c r="S140" s="24">
        <f t="shared" ref="S140" si="207">+G140/G139-1</f>
        <v>2.5770628375669791E-2</v>
      </c>
      <c r="T140" s="24">
        <f t="shared" ref="T140" si="208">+H140/H139-1</f>
        <v>2.6005520342928801E-2</v>
      </c>
      <c r="U140" s="24">
        <f t="shared" ref="U140" si="209">+I140/I139-1</f>
        <v>2.6113660072299316E-2</v>
      </c>
      <c r="V140" s="24">
        <f t="shared" ref="V140" si="210">+J140/J139-1</f>
        <v>2.5137530495062732E-2</v>
      </c>
      <c r="W140" s="24">
        <f t="shared" ref="W140" si="211">+K140/K139-1</f>
        <v>2.5745681725484859E-2</v>
      </c>
      <c r="X140" s="24">
        <f t="shared" ref="X140" si="212">+L140/L139-1</f>
        <v>2.5437053824800104E-2</v>
      </c>
      <c r="Y140" s="24">
        <f t="shared" ref="Y140" si="213">+M140/M139-1</f>
        <v>2.5664378340696237E-2</v>
      </c>
      <c r="Z140" s="24">
        <f t="shared" ref="Z140" si="214">+N140/N139-1</f>
        <v>2.4968620223311477E-2</v>
      </c>
      <c r="AA140" s="24">
        <f t="shared" ref="AA140" si="215">+O140/O139-1</f>
        <v>2.543925924826973E-2</v>
      </c>
      <c r="AB140" s="24">
        <f>+PAT!Y113</f>
        <v>2.5709516684351064E-2</v>
      </c>
      <c r="AD140" s="24">
        <f t="shared" ref="AD140" si="216">+E140/E128-1</f>
        <v>0.32711399861083046</v>
      </c>
      <c r="AE140" s="24">
        <f t="shared" ref="AE140" si="217">+F140/F128-1</f>
        <v>0.32545245396970435</v>
      </c>
      <c r="AF140" s="24">
        <f t="shared" ref="AF140" si="218">+G140/G128-1</f>
        <v>0.32383843287058012</v>
      </c>
      <c r="AG140" s="24">
        <f t="shared" ref="AG140" si="219">+H140/H128-1</f>
        <v>0.32706282262701314</v>
      </c>
      <c r="AH140" s="24">
        <f t="shared" ref="AH140" si="220">+I140/I128-1</f>
        <v>0.32619080294744851</v>
      </c>
      <c r="AI140" s="24">
        <f t="shared" ref="AI140" si="221">+J140/J128-1</f>
        <v>0.32471420256181682</v>
      </c>
      <c r="AJ140" s="24">
        <f t="shared" ref="AJ140" si="222">+K140/K128-1</f>
        <v>0.33285764917106575</v>
      </c>
      <c r="AK140" s="24">
        <f t="shared" ref="AK140" si="223">+L140/L128-1</f>
        <v>0.33666452608730446</v>
      </c>
      <c r="AL140" s="24">
        <f t="shared" ref="AL140" si="224">+M140/M128-1</f>
        <v>0.33832339059301986</v>
      </c>
      <c r="AM140" s="24">
        <f t="shared" ref="AM140" si="225">+N140/N128-1</f>
        <v>0.33944692487744188</v>
      </c>
      <c r="AN140" s="24">
        <f t="shared" ref="AN140" si="226">+O140/O128-1</f>
        <v>0.33358605841066002</v>
      </c>
      <c r="AO140" s="24">
        <f>+PAT!AV113</f>
        <v>0.32933930092103014</v>
      </c>
      <c r="AQ140" s="24">
        <f t="shared" ref="AQ140" si="227">+Q140-Z140</f>
        <v>8.981063403019629E-4</v>
      </c>
      <c r="AR140" s="24">
        <f t="shared" ref="AR140" si="228">+AD140-AM140</f>
        <v>-1.2332926266611421E-2</v>
      </c>
      <c r="AS140" s="35">
        <f t="shared" ref="AS140" si="229">+D140</f>
        <v>45992</v>
      </c>
      <c r="AT140" s="19">
        <f t="shared" ref="AT140" si="230">+E140</f>
        <v>10276.3173828125</v>
      </c>
      <c r="AU140" s="19">
        <f t="shared" ref="AU140" si="231">+N140</f>
        <v>10379.544921875</v>
      </c>
      <c r="AV140" s="52">
        <f t="shared" si="34"/>
        <v>-1.0322753906249886</v>
      </c>
      <c r="AW140" s="52">
        <f t="shared" si="71"/>
        <v>0.15151870703306258</v>
      </c>
      <c r="AZ140" s="24">
        <f t="shared" ref="AZ140" si="232">+AT140/AT$32</f>
        <v>102.76317382812501</v>
      </c>
      <c r="BA140" s="24">
        <f t="shared" ref="BA140" si="233">+AU140/AU$32</f>
        <v>103.79544921874999</v>
      </c>
      <c r="BB140" s="24">
        <f t="shared" ref="BB140" si="234">+AZ140-BA140</f>
        <v>-1.0322753906249886</v>
      </c>
      <c r="BD140" s="24">
        <f t="shared" ref="BD140" si="235">+AT140/AT$82</f>
        <v>25.402501653408095</v>
      </c>
      <c r="BE140" s="24">
        <f t="shared" ref="BE140" si="236">+AU140/AU$82</f>
        <v>25.250982946375032</v>
      </c>
      <c r="BF140" s="24">
        <f t="shared" si="76"/>
        <v>0.15151870703306258</v>
      </c>
    </row>
    <row r="141" spans="4:58" x14ac:dyDescent="0.25">
      <c r="D141" s="35"/>
    </row>
    <row r="142" spans="4:58" x14ac:dyDescent="0.25">
      <c r="D142" s="35"/>
    </row>
    <row r="143" spans="4:58" x14ac:dyDescent="0.25">
      <c r="D143" s="35"/>
    </row>
    <row r="144" spans="4:58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tabSelected="1" zoomScale="84" workbookViewId="0">
      <pane xSplit="2" ySplit="4" topLeftCell="CB97" activePane="bottomRight" state="frozen"/>
      <selection pane="topRight" activeCell="C1" sqref="C1"/>
      <selection pane="bottomLeft" activeCell="A5" sqref="A5"/>
      <selection pane="bottomRight" activeCell="CF115" sqref="CF115"/>
    </sheetView>
  </sheetViews>
  <sheetFormatPr baseColWidth="10" defaultColWidth="11.42578125" defaultRowHeight="15" x14ac:dyDescent="0.25"/>
  <cols>
    <col min="9" max="9" width="11.5703125" style="33"/>
    <col min="73" max="73" width="5.7109375" customWidth="1"/>
    <col min="74" max="74" width="22.140625" style="43" bestFit="1" customWidth="1"/>
    <col min="75" max="75" width="17.140625" style="43" bestFit="1" customWidth="1"/>
    <col min="76" max="83" width="17.85546875" style="43" bestFit="1" customWidth="1"/>
    <col min="84" max="84" width="11.5703125" style="43"/>
    <col min="85" max="85" width="12.85546875" bestFit="1" customWidth="1"/>
  </cols>
  <sheetData>
    <row r="1" spans="1:108" ht="15.75" thickBot="1" x14ac:dyDescent="0.3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7" t="s">
        <v>115</v>
      </c>
      <c r="BW1" s="237"/>
      <c r="BX1" s="237"/>
      <c r="BY1" s="237"/>
      <c r="BZ1" s="237"/>
      <c r="CA1" s="237"/>
      <c r="CB1" s="237"/>
      <c r="CC1" s="237"/>
      <c r="CD1" s="237"/>
      <c r="CE1" s="237"/>
      <c r="CF1" s="115"/>
      <c r="CH1" s="237" t="s">
        <v>116</v>
      </c>
      <c r="CI1" s="237"/>
      <c r="CJ1" s="237"/>
      <c r="CK1" s="237"/>
      <c r="CL1" s="237"/>
      <c r="CM1" s="237"/>
      <c r="CN1" s="237"/>
      <c r="CO1" s="237"/>
      <c r="CP1" s="237"/>
      <c r="CQ1" s="237"/>
      <c r="CR1" s="115"/>
      <c r="CT1" s="237" t="s">
        <v>117</v>
      </c>
      <c r="CU1" s="237"/>
      <c r="CV1" s="237"/>
      <c r="CW1" s="237"/>
      <c r="CX1" s="237"/>
      <c r="CY1" s="237"/>
      <c r="CZ1" s="237"/>
      <c r="DA1" s="237"/>
      <c r="DB1" s="237"/>
      <c r="DC1" s="237"/>
      <c r="DD1" s="115"/>
    </row>
    <row r="2" spans="1:108" x14ac:dyDescent="0.25">
      <c r="A2" s="113"/>
      <c r="B2" s="113"/>
      <c r="C2" s="238" t="s">
        <v>118</v>
      </c>
      <c r="D2" s="238"/>
      <c r="E2" s="238"/>
      <c r="F2" s="238"/>
      <c r="G2" s="238"/>
      <c r="H2" s="238"/>
      <c r="I2" s="113"/>
      <c r="J2" s="238" t="s">
        <v>119</v>
      </c>
      <c r="K2" s="238"/>
      <c r="L2" s="238"/>
      <c r="M2" s="238"/>
      <c r="N2" s="238"/>
      <c r="O2" s="238"/>
      <c r="P2" s="113"/>
      <c r="Q2" s="238" t="s">
        <v>120</v>
      </c>
      <c r="R2" s="238"/>
      <c r="S2" s="238"/>
      <c r="T2" s="238"/>
      <c r="U2" s="238"/>
      <c r="V2" s="238"/>
      <c r="W2" s="113"/>
      <c r="X2" s="238" t="s">
        <v>121</v>
      </c>
      <c r="Y2" s="238"/>
      <c r="Z2" s="238"/>
      <c r="AA2" s="238"/>
      <c r="AB2" s="238"/>
      <c r="AC2" s="238"/>
      <c r="AD2" s="113"/>
      <c r="AE2" s="238" t="s">
        <v>122</v>
      </c>
      <c r="AF2" s="238"/>
      <c r="AG2" s="238"/>
      <c r="AH2" s="238"/>
      <c r="AI2" s="238"/>
      <c r="AJ2" s="238"/>
      <c r="AK2" s="113"/>
      <c r="AL2" s="238" t="s">
        <v>123</v>
      </c>
      <c r="AM2" s="238"/>
      <c r="AN2" s="238"/>
      <c r="AO2" s="238"/>
      <c r="AP2" s="238"/>
      <c r="AQ2" s="238"/>
      <c r="AR2" s="113"/>
      <c r="AS2" s="238" t="s">
        <v>124</v>
      </c>
      <c r="AT2" s="238"/>
      <c r="AU2" s="238"/>
      <c r="AV2" s="238"/>
      <c r="AW2" s="238"/>
      <c r="AX2" s="238"/>
      <c r="AY2" s="113"/>
      <c r="AZ2" s="238" t="s">
        <v>125</v>
      </c>
      <c r="BA2" s="238"/>
      <c r="BB2" s="238"/>
      <c r="BC2" s="238"/>
      <c r="BD2" s="238"/>
      <c r="BE2" s="238"/>
      <c r="BF2" s="113"/>
      <c r="BG2" s="238" t="s">
        <v>126</v>
      </c>
      <c r="BH2" s="238"/>
      <c r="BI2" s="238"/>
      <c r="BJ2" s="238"/>
      <c r="BK2" s="238"/>
      <c r="BL2" s="238"/>
      <c r="BM2" s="113"/>
      <c r="BN2" s="238" t="s">
        <v>127</v>
      </c>
      <c r="BO2" s="238"/>
      <c r="BP2" s="238"/>
      <c r="BQ2" s="238"/>
      <c r="BR2" s="238"/>
      <c r="BS2" s="238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5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5.75" thickBot="1" x14ac:dyDescent="0.3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5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5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101.32799036855228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101.32799036855228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101.59002280691641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1.3279903685522676E-2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1.597700931247048E-2</v>
      </c>
      <c r="CS6" s="35">
        <f>+CG6</f>
        <v>42736</v>
      </c>
    </row>
    <row r="7" spans="1:108" x14ac:dyDescent="0.25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103.6971732918023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103.6971732918023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103.69415954943021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2.3381327455846979E-2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2.0712041245555701E-2</v>
      </c>
      <c r="CS7" s="35">
        <f t="shared" ref="CS7:CS70" si="39">+CG7</f>
        <v>42767</v>
      </c>
    </row>
    <row r="8" spans="1:108" x14ac:dyDescent="0.25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106.45936419636362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106.45936419636362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106.18434827355102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2.6637089680241921E-2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2.4014744272398136E-2</v>
      </c>
      <c r="CS8" s="35">
        <f t="shared" si="39"/>
        <v>42795</v>
      </c>
    </row>
    <row r="9" spans="1:108" x14ac:dyDescent="0.25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109.42265125030868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109.42265125030868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109.01684206041891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2.7834912187520544E-2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2.6675247651102518E-2</v>
      </c>
      <c r="CS9" s="35">
        <f t="shared" si="39"/>
        <v>42826</v>
      </c>
    </row>
    <row r="10" spans="1:108" x14ac:dyDescent="0.25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110.93126421380842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110.93126421380842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110.58506460676696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1.3787026235077438E-2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1.4385140100452665E-2</v>
      </c>
      <c r="CS10" s="35">
        <f t="shared" si="39"/>
        <v>42856</v>
      </c>
    </row>
    <row r="11" spans="1:108" x14ac:dyDescent="0.25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112.34067118704205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112.34067118704205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111.90866958467214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1.2705227721169221E-2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1.1969111584930747E-2</v>
      </c>
      <c r="CS11" s="35">
        <f t="shared" si="39"/>
        <v>42887</v>
      </c>
    </row>
    <row r="12" spans="1:108" x14ac:dyDescent="0.25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114.01462892643852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114.01462892643852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113.83567036542796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1.4900727596770524E-2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1.7219405680610089E-2</v>
      </c>
      <c r="CS12" s="35">
        <f t="shared" si="39"/>
        <v>42917</v>
      </c>
    </row>
    <row r="13" spans="1:108" x14ac:dyDescent="0.25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115.7130585861337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115.7130585861337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115.43739335068481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1.489659419749545E-2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1.4070484059303334E-2</v>
      </c>
      <c r="CS13" s="35">
        <f t="shared" si="39"/>
        <v>42948</v>
      </c>
    </row>
    <row r="14" spans="1:108" x14ac:dyDescent="0.25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7"/>
        <v>117.97249425305668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117.97249425305668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117.63362535236956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1.9526194316617396E-2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1.9025308333261215E-2</v>
      </c>
      <c r="CS14" s="35">
        <f t="shared" si="39"/>
        <v>42979</v>
      </c>
    </row>
    <row r="15" spans="1:108" x14ac:dyDescent="0.25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119.73452149386343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119.73452149386343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119.42461909687984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1.4935915799382027E-2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1.5225185308583189E-2</v>
      </c>
      <c r="CS15" s="35">
        <f t="shared" si="39"/>
        <v>43009</v>
      </c>
    </row>
    <row r="16" spans="1:108" x14ac:dyDescent="0.25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121.18273106922797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121.18273106922797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121.05791718314735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1.2095171528611948E-2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1.3676393516001584E-2</v>
      </c>
      <c r="CS16" s="35">
        <f t="shared" si="39"/>
        <v>43040</v>
      </c>
    </row>
    <row r="17" spans="1:109" x14ac:dyDescent="0.25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125.02586657748039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125.02586657748039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124.83907480117959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3.1713557487468735E-2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3.1234286084005136E-2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0.2502586657748036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0.24848510077510499</v>
      </c>
      <c r="DE17" s="48">
        <f>+[1]NAC!AG18</f>
        <v>0.24795599999999984</v>
      </c>
    </row>
    <row r="18" spans="1:109" x14ac:dyDescent="0.25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127.04868166823402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127.04868166823402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127.06971094009752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1.6179172727429636E-2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1.7868092522076662E-2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0.25383599542564617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0.25080896163994582</v>
      </c>
      <c r="DE18" s="48">
        <f>+[1]NAC!AG19</f>
        <v>0.25006226257777908</v>
      </c>
    </row>
    <row r="19" spans="1:109" x14ac:dyDescent="0.25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130.2136694482721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130.2136694482721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130.1395655121147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2.4911614496739842E-2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2.4158822344880759E-2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0.25571088694821764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0.2550327431901136</v>
      </c>
      <c r="DE19" s="48">
        <f>+[1]NAC!AG20</f>
        <v>0.25437113435867365</v>
      </c>
    </row>
    <row r="20" spans="1:109" x14ac:dyDescent="0.25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133.5571232366438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133.5571232366438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133.24098268213407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2.5676672829651803E-2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2.3831470143725442E-2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0.25453617203930068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0.25480812236922179</v>
      </c>
      <c r="DE20" s="48">
        <f>+[1]NAC!AG21</f>
        <v>0.25396523331662713</v>
      </c>
    </row>
    <row r="21" spans="1:109" x14ac:dyDescent="0.25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7"/>
        <v>137.04330378639361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137.04330378639361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136.87777298094545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2.6102542981348842E-2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2.7294832457724238E-2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0.25242170812423104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0.25556538232033499</v>
      </c>
      <c r="DE21" s="48">
        <f>+[1]NAC!AG22</f>
        <v>0.25498156776336267</v>
      </c>
    </row>
    <row r="22" spans="1:109" x14ac:dyDescent="0.25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139.90104268264429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139.90104268264429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139.72640733074667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2.0852816717735978E-2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2.0811518829998654E-2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0.26115071052466909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0.2635196970549718</v>
      </c>
      <c r="DE22" s="48">
        <f>+[1]NAC!AG23</f>
        <v>0.26290756997415188</v>
      </c>
    </row>
    <row r="23" spans="1:109" x14ac:dyDescent="0.25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6"/>
        <v>144.03552730240432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145.14462174440607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145.14462174440607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144.90561066040323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3.7480628887494927E-2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3.7066746569936804E-2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0.29200422438946405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0.29485598567289739</v>
      </c>
      <c r="DE23" s="48">
        <f>+[1]NAC!AG24</f>
        <v>0.29466497746489195</v>
      </c>
    </row>
    <row r="24" spans="1:109" x14ac:dyDescent="0.25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149.44389222317145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149.44389222317145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149.41258389774174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2.962059790500704E-2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3.1102820772764384E-2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0.31074313559878042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0.31252869525085636</v>
      </c>
      <c r="DE24" s="48">
        <f>+[1]NAC!AG25</f>
        <v>0.31209155496496921</v>
      </c>
    </row>
    <row r="25" spans="1:109" x14ac:dyDescent="0.25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155.5789326691889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155.5789326691889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155.21583783055627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4.1052466947633537E-2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3.8840462974566448E-2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0.34452355309042426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0.34458890074751913</v>
      </c>
      <c r="DE25" s="48">
        <f>+[1]NAC!AG26</f>
        <v>0.34426110161125778</v>
      </c>
    </row>
    <row r="26" spans="1:109" x14ac:dyDescent="0.25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165.76019219167674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165.76019219167674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165.36694107892552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6.5441119487151145E-2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6.5399919172235865E-2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0.40507491378552318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0.40577951740900287</v>
      </c>
      <c r="DE26" s="48">
        <f>+[1]NAC!AG27</f>
        <v>0.40542340474211969</v>
      </c>
    </row>
    <row r="27" spans="1:109" x14ac:dyDescent="0.25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174.55595978401993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174.55595978401993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174.30630018865241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5.3063208216917346E-2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5.4057715837292797E-2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0.4578582484498106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0.45955081545833831</v>
      </c>
      <c r="DE27" s="48">
        <f>+[1]NAC!AG28</f>
        <v>0.45909689592535741</v>
      </c>
    </row>
    <row r="28" spans="1:109" x14ac:dyDescent="0.25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179.80286890098975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179.80286890098975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179.81159775785596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3.0058607700716111E-2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3.1584042362468479E-2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0.48373342731708124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0.48533530017554116</v>
      </c>
      <c r="DE28" s="48">
        <f>+[1]NAC!AG29</f>
        <v>0.48469180289931746</v>
      </c>
    </row>
    <row r="29" spans="1:109" x14ac:dyDescent="0.25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184.45307272426174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184.45307272426174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184.43393105505848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2.5862789908166928E-2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2.5706535923379015E-2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0.47531929010828677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0.47737342133294769</v>
      </c>
      <c r="DE29" s="48">
        <f>+[1]NAC!AG30</f>
        <v>0.4764559006888065</v>
      </c>
    </row>
    <row r="30" spans="1:109" x14ac:dyDescent="0.25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189.91203697792781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189.91203697792781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189.82290754892935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2.9595409678138784E-2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2.9219007928980911E-2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0.49479738383945393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0.49384858236133544</v>
      </c>
      <c r="DE30" s="48">
        <f>+[1]NAC!AG31</f>
        <v>0.49312576630834082</v>
      </c>
    </row>
    <row r="31" spans="1:109" x14ac:dyDescent="0.25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197.73935503972271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197.73935503972271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196.94924452469897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4.121549211072173E-2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3.7542028345197043E-2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0.51857601339063297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0.51336946415703966</v>
      </c>
      <c r="DE31" s="48">
        <f>+[1]NAC!AG32</f>
        <v>0.51275713013779733</v>
      </c>
    </row>
    <row r="32" spans="1:109" x14ac:dyDescent="0.25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207.55458149166591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207.55458149166591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206.17399881292786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4.963719260625421E-2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4.6838231395561536E-2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0.55405100425762677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0.54737675047613688</v>
      </c>
      <c r="DE32" s="48">
        <f>+[1]NAC!AG33</f>
        <v>0.54732339935119079</v>
      </c>
    </row>
    <row r="33" spans="1:109" x14ac:dyDescent="0.25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214.22738769900525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214.22738769900525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213.24517471142357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3.2149645454139453E-2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3.4297127374008696E-2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0.56320945117403753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0.55792405200155559</v>
      </c>
      <c r="DE33" s="48">
        <f>+[1]NAC!AG34</f>
        <v>0.55795122821591314</v>
      </c>
    </row>
    <row r="34" spans="1:109" x14ac:dyDescent="0.25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220.84129565132795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220.84129565132795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219.8461751214505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3.0873307205778078E-2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3.0954981368088719E-2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0.57855360772607645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0.57340462208444376</v>
      </c>
      <c r="DE34" s="48">
        <f>+[1]NAC!AG35</f>
        <v>0.57296511981935572</v>
      </c>
    </row>
    <row r="35" spans="1:109" x14ac:dyDescent="0.25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226.77446876295585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226.77446876295585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225.81685601798659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2.6866230313171924E-2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2.7158447915856199E-2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0.56240352579027486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0.55837206709134768</v>
      </c>
      <c r="DE35" s="48">
        <f>+[1]NAC!AG36</f>
        <v>0.55751895821492736</v>
      </c>
    </row>
    <row r="36" spans="1:109" x14ac:dyDescent="0.25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231.61090716453845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231.61090716453845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230.82258924235927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2.1327085134253077E-2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2.2167225744981423E-2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0.54981848852453075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0.54486712712454466</v>
      </c>
      <c r="DE36" s="48">
        <f>+[1]NAC!AG37</f>
        <v>0.54386637070100718</v>
      </c>
    </row>
    <row r="37" spans="1:109" x14ac:dyDescent="0.25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240.71489570469996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240.71489570469996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239.95116664627847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3.9307253063405767E-2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3.9548024454115982E-2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0.54722038244430959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0.54591934689180888</v>
      </c>
      <c r="DE37" s="48">
        <f>+[1]NAC!AG38</f>
        <v>0.54482558087056776</v>
      </c>
    </row>
    <row r="38" spans="1:109" x14ac:dyDescent="0.25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7"/>
        <v>254.58128834202026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254.58128834202026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254.03874021152771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5.7605045989056913E-2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5.8710169082096142E-2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0.53584093367625485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0.53621236840972553</v>
      </c>
      <c r="DE38" s="48">
        <f>+[1]NAC!AG39</f>
        <v>0.53542005697226358</v>
      </c>
    </row>
    <row r="39" spans="1:109" x14ac:dyDescent="0.25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7"/>
        <v>262.34625676296213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262.34625676296213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262.38781387468254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3.0500939293346407E-2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3.2865356111445365E-2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0.50293497333214021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0.50532604725531516</v>
      </c>
      <c r="DE39" s="48">
        <f>+[1]NAC!AG40</f>
        <v>0.50485307552858982</v>
      </c>
    </row>
    <row r="40" spans="1:109" x14ac:dyDescent="0.25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273.61111571132108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273.61111571132108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273.5880492082502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4.293889719393662E-2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4.2685806052398911E-2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0.52172830936300452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0.52152615637551181</v>
      </c>
      <c r="DE40" s="48">
        <f>+[1]NAC!AG41</f>
        <v>0.5209175300658877</v>
      </c>
    </row>
    <row r="41" spans="1:109" x14ac:dyDescent="0.25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7"/>
        <v>283.58937356879488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283.58937356879488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283.82576233994638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3.6468759068990275E-2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3.7420176653635284E-2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0.53746082610795898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0.53890209201915651</v>
      </c>
      <c r="DE41" s="48">
        <f>+[1]NAC!AG42</f>
        <v>0.5383240201633388</v>
      </c>
    </row>
    <row r="42" spans="1:109" x14ac:dyDescent="0.25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290.35556015029647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290.35556015029647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290.23073991001445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2.3859097738230917E-2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2.2566582812157288E-2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0.52889498091183418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0.52895529658454765</v>
      </c>
      <c r="DE42" s="48">
        <f>+[1]NAC!AG43</f>
        <v>0.52855728676900671</v>
      </c>
    </row>
    <row r="43" spans="1:109" x14ac:dyDescent="0.25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296.01066332304123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296.01066332304123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296.00999778667011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1.9476476254897568E-2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1.9912631854391183E-2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0.49697394969037578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0.50297605101779497</v>
      </c>
      <c r="DE43" s="48">
        <f>+[1]NAC!AG44</f>
        <v>0.50274891855201087</v>
      </c>
    </row>
    <row r="44" spans="1:109" x14ac:dyDescent="0.25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306.78435482613054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306.78435482613054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305.90133165620324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3.639629526228183E-2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3.3415539824643625E-2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0.47809001671422546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0.48370470290855172</v>
      </c>
      <c r="DE44" s="48">
        <f>+[1]NAC!AG45</f>
        <v>0.48356866551335198</v>
      </c>
    </row>
    <row r="45" spans="1:109" x14ac:dyDescent="0.25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311.97013990896028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311.97013990896028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310.45677281981392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1.690368169448786E-2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1.4891864441866742E-2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0.4562570325848625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0.45586775053617523</v>
      </c>
      <c r="DE45" s="48">
        <f>+[1]NAC!AG46</f>
        <v>0.45562931438707133</v>
      </c>
    </row>
    <row r="46" spans="1:109" x14ac:dyDescent="0.25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7"/>
        <v>316.60151905270834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316.60151905270834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315.22415512784642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1.4845584725190708E-2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1.53560261054424E-2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0.43361556596086093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0.43383961514775438</v>
      </c>
      <c r="DE46" s="48">
        <f>+[1]NAC!AG47</f>
        <v>0.43421228214716923</v>
      </c>
    </row>
    <row r="47" spans="1:109" x14ac:dyDescent="0.25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322.87346285453873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322.87346285453873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322.21245928608067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1.9810213863143966E-2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2.2169316800611183E-2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0.42376460902234014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0.42687514549585281</v>
      </c>
      <c r="DE47" s="48">
        <f>+[1]NAC!AG48</f>
        <v>0.42758749118769868</v>
      </c>
    </row>
    <row r="48" spans="1:109" x14ac:dyDescent="0.25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7"/>
        <v>328.36254920014574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328.36254920014574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328.47812398448707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1.7000735511298215E-2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1.944575548782046E-2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0.41773353086033227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0.42307616019154604</v>
      </c>
      <c r="DE48" s="48">
        <f>+[1]NAC!AG49</f>
        <v>0.42390430987357575</v>
      </c>
    </row>
    <row r="49" spans="1:109" x14ac:dyDescent="0.25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337.56594527822841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337.56594527822841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337.39777661094945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2.8028153942954548E-2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2.7154479933901632E-2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0.4023475543131394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0.40611017369347024</v>
      </c>
      <c r="DE49" s="48">
        <f>+[1]NAC!AG50</f>
        <v>0.40672941645865301</v>
      </c>
    </row>
    <row r="50" spans="1:109" x14ac:dyDescent="0.25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347.2127113649139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347.2127113649139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346.92335474011605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2.8577426786148274E-2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2.8232486369198728E-2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0.36385793954521461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0.36563169243890559</v>
      </c>
      <c r="DE50" s="48">
        <f>+[1]NAC!AG51</f>
        <v>0.3662071923005068</v>
      </c>
    </row>
    <row r="51" spans="1:109" x14ac:dyDescent="0.25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360.25564761855821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360.25564761855821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359.94587588285003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3.7564685354898986E-2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3.753717057327921E-2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0.3732067385434823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0.37180866202407414</v>
      </c>
      <c r="DE51" s="48">
        <f>+[1]NAC!AG52</f>
        <v>0.37239040074240792</v>
      </c>
    </row>
    <row r="52" spans="1:109" x14ac:dyDescent="0.25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7"/>
        <v>370.62571532296221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370.62571532296221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371.18608733628116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2.8785302251205458E-2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3.1227504484839352E-2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0.35457111952278408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0.35673355766260517</v>
      </c>
      <c r="DE52" s="48">
        <f>+[1]NAC!AG53</f>
        <v>0.3579781989182178</v>
      </c>
    </row>
    <row r="53" spans="1:109" x14ac:dyDescent="0.25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384.81147188061937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384.81147188061937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385.85087913330426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3.8275154613315765E-2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3.9507924185039123E-2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0.35693191545934067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0.35946390472884349</v>
      </c>
      <c r="DE53" s="48">
        <f>+[1]NAC!AG54</f>
        <v>0.36140587812345415</v>
      </c>
    </row>
    <row r="54" spans="1:109" x14ac:dyDescent="0.25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7"/>
        <v>399.4488056655855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399.4488056655855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401.45196349439658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3.8037675211270994E-2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4.04329371910086E-2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0.37572294279062257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0.3832165525225415</v>
      </c>
      <c r="DE54" s="48">
        <f>+[1]NAC!AG55</f>
        <v>0.38531980309830005</v>
      </c>
    </row>
    <row r="55" spans="1:109" x14ac:dyDescent="0.25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7"/>
        <v>413.61207675131146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413.61207675131146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415.81267845410582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3.5457037009101189E-2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3.5771938527110247E-2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0.3972877602045366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0.40472511591914428</v>
      </c>
      <c r="DE55" s="48">
        <f>+[1]NAC!AG56</f>
        <v>0.40651782754865295</v>
      </c>
    </row>
    <row r="56" spans="1:109" x14ac:dyDescent="0.25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7"/>
        <v>434.17358132101145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434.17358132101145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435.90379076731671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4.9712050796966389E-2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4.8317700143018616E-2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0.41524029661512074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0.4249816710743215</v>
      </c>
      <c r="DE56" s="48">
        <f>+[1]NAC!AG57</f>
        <v>0.42648849702914249</v>
      </c>
    </row>
    <row r="57" spans="1:109" x14ac:dyDescent="0.25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7"/>
        <v>452.37712922550327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452.37712922550327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453.78532062243266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4.1926889814681845E-2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4.1021735148573324E-2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0.450065475360933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0.46166990174121669</v>
      </c>
      <c r="DE57" s="48">
        <f>+[1]NAC!AG58</f>
        <v>0.46280152829043075</v>
      </c>
    </row>
    <row r="58" spans="1:109" x14ac:dyDescent="0.25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6"/>
        <v>475.28645264533782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466.72874685228999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466.72874685228999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468.81105338219243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3.1724896551153181E-2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3.311198506630797E-2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0.4741835359753539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0.48723073963686359</v>
      </c>
      <c r="DE58" s="48">
        <f>+[1]NAC!AG59</f>
        <v>0.48844728646747448</v>
      </c>
    </row>
    <row r="59" spans="1:109" x14ac:dyDescent="0.25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481.73088168534275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481.73088168534275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483.75164400873086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3.2143155814228441E-2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3.1869109140560958E-2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0.49201138249746035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0.50134369440762505</v>
      </c>
      <c r="DE59" s="48">
        <f>+[1]NAC!AG60</f>
        <v>0.50200078391471603</v>
      </c>
    </row>
    <row r="60" spans="1:109" x14ac:dyDescent="0.25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496.29130197163778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496.29130197163778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498.27525028420922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3.0225216692264301E-2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3.0022856677291765E-2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0.51141262357886919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0.51692065285827415</v>
      </c>
      <c r="DE60" s="48">
        <f>+[1]NAC!AG61</f>
        <v>0.51766171625105817</v>
      </c>
    </row>
    <row r="61" spans="1:109" x14ac:dyDescent="0.25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508.20133342005005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508.20133342005005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510.63019913223053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2.399806605736754E-2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2.4795429516064171E-2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0.50548756629221181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0.51343676375506742</v>
      </c>
      <c r="DE61" s="48">
        <f>+[1]NAC!AG62</f>
        <v>0.51423887270992519</v>
      </c>
    </row>
    <row r="62" spans="1:109" x14ac:dyDescent="0.25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526.18801698046445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526.18801698046445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528.75378129626608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3.5392830316617108E-2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3.5492577984684193E-2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0.51546299935848539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0.52412276104144429</v>
      </c>
      <c r="DE62" s="48">
        <f>+[1]NAC!AG63</f>
        <v>0.52471217096959299</v>
      </c>
    </row>
    <row r="63" spans="1:109" x14ac:dyDescent="0.25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544.85656223535466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544.85656223535466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547.27055330586188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3.5478849104203958E-2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3.5019649342650672E-2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0.51241643493193334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0.52042456928713232</v>
      </c>
      <c r="DE63" s="48">
        <f>+[1]NAC!AG64</f>
        <v>0.5211165082286735</v>
      </c>
    </row>
    <row r="64" spans="1:109" x14ac:dyDescent="0.25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557.34911390738091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557.34911390738091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561.0132654082928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2.2928147585804526E-2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2.5111367712763233E-2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0.50380583662876299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0.51140703961793443</v>
      </c>
      <c r="DE64" s="48">
        <f>+[1]NAC!AG65</f>
        <v>0.51182345155032971</v>
      </c>
    </row>
    <row r="65" spans="1:109" x14ac:dyDescent="0.25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579.63322145398377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579.63322145398377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582.41275512249524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3.9982314478580028E-2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3.8144355995982426E-2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0.5062784345311937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0.50942446063802427</v>
      </c>
      <c r="DE65" s="48">
        <f>+[1]NAC!AG66</f>
        <v>0.50941633543466325</v>
      </c>
    </row>
    <row r="66" spans="1:109" x14ac:dyDescent="0.25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602.42404968113055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602.42404968113055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605.0066612812127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3.9319396100135684E-2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3.8793632110555976E-2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0.50813831744304649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0.50704621298896035</v>
      </c>
      <c r="DE66" s="48">
        <f>+[1]NAC!AG67</f>
        <v>0.50690162141591033</v>
      </c>
    </row>
    <row r="67" spans="1:109" x14ac:dyDescent="0.25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632.82994911815786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632.82994911815786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633.64344562524116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5.0472585636515355E-2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4.7333006686876455E-2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0.53000839358627672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0.52386754531145874</v>
      </c>
      <c r="DE67" s="48">
        <f>+[1]NAC!AG68</f>
        <v>0.5231925686439769</v>
      </c>
    </row>
    <row r="68" spans="1:109" x14ac:dyDescent="0.25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676.99805128660637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676.99805128660637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676.32711942031824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6.9794582620491097E-2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6.7362290401282943E-2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0.55927969920873588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0.5515513600599502</v>
      </c>
      <c r="DE68" s="48">
        <f>+[1]NAC!AG69</f>
        <v>0.55106630322138228</v>
      </c>
    </row>
    <row r="69" spans="1:109" x14ac:dyDescent="0.25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718.76558385362421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718.76558385362421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717.22265735573478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6.1695203535136356E-2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6.0467097593939867E-2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0.58886366577416038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0.58053296297015389</v>
      </c>
      <c r="DE69" s="48">
        <f>+[1]NAC!AG70</f>
        <v>0.5803800857180077</v>
      </c>
    </row>
    <row r="70" spans="1:109" x14ac:dyDescent="0.25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753.67125308289746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753.67125308289746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753.44996886190017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4.8563356417440584E-2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5.0510550851431191E-2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0.61479501351867416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0.60715060668089538</v>
      </c>
      <c r="DE70" s="48">
        <f>+[1]NAC!AG71</f>
        <v>0.6067992959624513</v>
      </c>
    </row>
    <row r="71" spans="1:109" x14ac:dyDescent="0.25">
      <c r="A71" s="110">
        <f t="shared" ref="A71:A113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793.62662420529216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793.62662420529216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793.45753521456072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5.3014322834998628E-2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5.3099167836044403E-2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0.64744809680620308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0.64021672079369774</v>
      </c>
      <c r="DE71" s="48">
        <f>+[1]NAC!AG72</f>
        <v>0.63982581648779813</v>
      </c>
    </row>
    <row r="72" spans="1:109" x14ac:dyDescent="0.25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849.17835598351087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849.17835598351087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852.09641895546474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6.9997313703841657E-2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7.3902989307483624E-2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0.71104823439367881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0.71009179859814608</v>
      </c>
      <c r="DE72" s="48">
        <f>+[1]NAC!AG73</f>
        <v>0.71002453931319232</v>
      </c>
    </row>
    <row r="73" spans="1:109" x14ac:dyDescent="0.25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909.01466527515856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909.01466527515856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911.32489542323333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7.0463771091228367E-2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6.9509124965427382E-2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0.78869004368357132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0.78470622570295867</v>
      </c>
      <c r="DE73" s="48">
        <f>+[1]NAC!AG74</f>
        <v>0.78515273096755411</v>
      </c>
    </row>
    <row r="74" spans="1:109" x14ac:dyDescent="0.25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966.4794187158609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966.4794187158609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967.58264177591502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6.3216530641238666E-2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6.1731822136335657E-2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0.83675680085231385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0.82993044400332838</v>
      </c>
      <c r="DE74" s="48">
        <f>+[1]NAC!AG75</f>
        <v>0.83029982395352242</v>
      </c>
    </row>
    <row r="75" spans="1:109" x14ac:dyDescent="0.25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1029.6261259218145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1029.6261259218145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1029.2787307312281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6.5336835925440706E-2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6.3763120886578983E-2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0.88971960197674949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0.88074933780692288</v>
      </c>
      <c r="DE75" s="48">
        <f>+[1]NAC!AG76</f>
        <v>0.88035684713137119</v>
      </c>
    </row>
    <row r="76" spans="1:109" x14ac:dyDescent="0.25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1078.3912632377858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1078.3912632377858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1079.6168763719411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4.7361985179146693E-2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4.8906233207550498E-2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0.93485776926702102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0.92440525552674813</v>
      </c>
      <c r="DE76" s="48">
        <f>+[1]NAC!AG77</f>
        <v>0.92412782322705045</v>
      </c>
    </row>
    <row r="77" spans="1:109" x14ac:dyDescent="0.25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1149.8007966195728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1148.9141472675344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1132.8311986337451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1139.723596561563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1141.2182044776146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1136.7328731256384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1135.701278206544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1135.7716813671393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1128.4983632854764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1125.468573393742</v>
      </c>
      <c r="BU77" s="42"/>
      <c r="BV77" s="45">
        <f t="shared" ca="1" si="61"/>
        <v>1149.8007966195728</v>
      </c>
      <c r="BW77" s="45">
        <f t="shared" ca="1" si="62"/>
        <v>1148.9141472675344</v>
      </c>
      <c r="BX77" s="45">
        <f t="shared" ca="1" si="63"/>
        <v>1132.8311986337451</v>
      </c>
      <c r="BY77" s="45">
        <f t="shared" ca="1" si="64"/>
        <v>1139.723596561563</v>
      </c>
      <c r="BZ77" s="45">
        <f t="shared" ca="1" si="65"/>
        <v>1141.2182044776146</v>
      </c>
      <c r="CA77" s="45">
        <f t="shared" ca="1" si="66"/>
        <v>1136.7328731256384</v>
      </c>
      <c r="CB77" s="45">
        <f t="shared" ca="1" si="67"/>
        <v>1135.701278206544</v>
      </c>
      <c r="CC77" s="45">
        <f t="shared" ca="1" si="68"/>
        <v>1135.7716813671393</v>
      </c>
      <c r="CD77" s="45">
        <f t="shared" ca="1" si="69"/>
        <v>1128.4983632854764</v>
      </c>
      <c r="CE77" s="45">
        <f t="shared" ca="1" si="70"/>
        <v>1125.468573393742</v>
      </c>
      <c r="CF77" s="45" cm="1">
        <f t="array" aca="1" ref="CF77" ca="1">+SUMPRODUCT($BV$3:$CE$3/100,$BV77:$CE77)</f>
        <v>1135.0535580469191</v>
      </c>
      <c r="CG77" s="35">
        <f t="shared" si="73"/>
        <v>44896</v>
      </c>
      <c r="CH77" s="24">
        <f t="shared" ca="1" si="74"/>
        <v>4.8278832473068078E-2</v>
      </c>
      <c r="CI77" s="24">
        <f t="shared" ca="1" si="75"/>
        <v>4.880395495315315E-2</v>
      </c>
      <c r="CJ77" s="24">
        <f t="shared" ca="1" si="76"/>
        <v>5.0482544927624495E-2</v>
      </c>
      <c r="CK77" s="24">
        <f t="shared" ca="1" si="77"/>
        <v>5.0520299993693341E-2</v>
      </c>
      <c r="CL77" s="24">
        <f t="shared" ca="1" si="78"/>
        <v>5.073001673629407E-2</v>
      </c>
      <c r="CM77" s="24">
        <f t="shared" ca="1" si="79"/>
        <v>5.0848982968853207E-2</v>
      </c>
      <c r="CN77" s="24">
        <f t="shared" ca="1" si="80"/>
        <v>5.1347033085043181E-2</v>
      </c>
      <c r="CO77" s="24">
        <f t="shared" ca="1" si="81"/>
        <v>5.1957675583846452E-2</v>
      </c>
      <c r="CP77" s="24">
        <f t="shared" ca="1" si="82"/>
        <v>5.252279881535471E-2</v>
      </c>
      <c r="CQ77" s="24">
        <f t="shared" ca="1" si="83"/>
        <v>5.3225410226152681E-2</v>
      </c>
      <c r="CR77" s="24">
        <f t="shared" ca="1" si="71"/>
        <v>5.1348476379207142E-2</v>
      </c>
      <c r="CS77" s="35">
        <f t="shared" si="84"/>
        <v>44896</v>
      </c>
      <c r="CT77" s="24">
        <f t="shared" ca="1" si="41"/>
        <v>0.95247300954651104</v>
      </c>
      <c r="CU77" s="24">
        <f t="shared" ca="1" si="42"/>
        <v>0.9516866251362428</v>
      </c>
      <c r="CV77" s="24">
        <f t="shared" ca="1" si="43"/>
        <v>0.95439315191784413</v>
      </c>
      <c r="CW77" s="24">
        <f t="shared" ca="1" si="44"/>
        <v>0.94897059780667492</v>
      </c>
      <c r="CX77" s="24">
        <f t="shared" ca="1" si="45"/>
        <v>0.94886398469347322</v>
      </c>
      <c r="CY77" s="24">
        <f t="shared" ca="1" si="46"/>
        <v>0.94920786476425301</v>
      </c>
      <c r="CZ77" s="24">
        <f t="shared" ca="1" si="47"/>
        <v>0.94608454958008448</v>
      </c>
      <c r="DA77" s="24">
        <f t="shared" ca="1" si="48"/>
        <v>0.94907014598205985</v>
      </c>
      <c r="DB77" s="24">
        <f t="shared" ca="1" si="49"/>
        <v>0.94711591606453971</v>
      </c>
      <c r="DC77" s="24">
        <f t="shared" ca="1" si="50"/>
        <v>0.94708023202239877</v>
      </c>
      <c r="DD77" s="48">
        <f t="shared" ca="1" si="51"/>
        <v>0.94888169612320783</v>
      </c>
      <c r="DE77" s="48">
        <f>+[1]NAC!AG78</f>
        <v>0.9479318233519185</v>
      </c>
    </row>
    <row r="78" spans="1:109" x14ac:dyDescent="0.25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1220.8358291344448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1219.4286861434809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1201.3406022559113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1208.966836086687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1210.2526574568992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1204.9590659356079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1204.0536918005159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1203.5628799305857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1195.907738829053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1192.6784783637536</v>
      </c>
      <c r="BU78" s="42"/>
      <c r="BV78" s="45">
        <f t="shared" ca="1" si="61"/>
        <v>1220.8358291344448</v>
      </c>
      <c r="BW78" s="45">
        <f t="shared" ca="1" si="62"/>
        <v>1219.4286861434809</v>
      </c>
      <c r="BX78" s="45">
        <f t="shared" ca="1" si="63"/>
        <v>1201.3406022559113</v>
      </c>
      <c r="BY78" s="45">
        <f t="shared" ca="1" si="64"/>
        <v>1208.966836086687</v>
      </c>
      <c r="BZ78" s="45">
        <f t="shared" ca="1" si="65"/>
        <v>1210.2526574568992</v>
      </c>
      <c r="CA78" s="45">
        <f t="shared" ca="1" si="66"/>
        <v>1204.9590659356079</v>
      </c>
      <c r="CB78" s="45">
        <f t="shared" ca="1" si="67"/>
        <v>1204.0536918005159</v>
      </c>
      <c r="CC78" s="45">
        <f t="shared" ca="1" si="68"/>
        <v>1203.5628799305857</v>
      </c>
      <c r="CD78" s="45">
        <f t="shared" ca="1" si="69"/>
        <v>1195.907738829053</v>
      </c>
      <c r="CE78" s="45">
        <f t="shared" ca="1" si="70"/>
        <v>1192.6784783637536</v>
      </c>
      <c r="CF78" s="45" cm="1">
        <f t="array" aca="1" ref="CF78" ca="1">+SUMPRODUCT($BV$3:$CE$3/100,$BV78:$CE78)</f>
        <v>1203.4123453076327</v>
      </c>
      <c r="CG78" s="35">
        <f t="shared" si="73"/>
        <v>44927</v>
      </c>
      <c r="CH78" s="24">
        <f t="shared" ca="1" si="74"/>
        <v>6.1780295094346682E-2</v>
      </c>
      <c r="CI78" s="24">
        <f t="shared" ca="1" si="75"/>
        <v>6.1374941760140578E-2</v>
      </c>
      <c r="CJ78" s="24">
        <f t="shared" ca="1" si="76"/>
        <v>6.0476268401499E-2</v>
      </c>
      <c r="CK78" s="24">
        <f t="shared" ca="1" si="77"/>
        <v>6.0754414258004541E-2</v>
      </c>
      <c r="CL78" s="24">
        <f t="shared" ca="1" si="78"/>
        <v>6.0491896035679504E-2</v>
      </c>
      <c r="CM78" s="24">
        <f t="shared" ca="1" si="79"/>
        <v>6.0019547620163483E-2</v>
      </c>
      <c r="CN78" s="24">
        <f t="shared" ca="1" si="80"/>
        <v>6.0185204424451744E-2</v>
      </c>
      <c r="CO78" s="24">
        <f t="shared" ca="1" si="81"/>
        <v>5.9687347092371112E-2</v>
      </c>
      <c r="CP78" s="24">
        <f t="shared" ca="1" si="82"/>
        <v>5.9733693673531763E-2</v>
      </c>
      <c r="CQ78" s="24">
        <f t="shared" ca="1" si="83"/>
        <v>5.9717264932015457E-2</v>
      </c>
      <c r="CR78" s="24">
        <f t="shared" ca="1" si="71"/>
        <v>6.0225164509715379E-2</v>
      </c>
      <c r="CS78" s="35">
        <f t="shared" si="84"/>
        <v>44927</v>
      </c>
      <c r="CT78" s="24">
        <f t="shared" ca="1" si="41"/>
        <v>0.99405843828105311</v>
      </c>
      <c r="CU78" s="24">
        <f t="shared" ca="1" si="42"/>
        <v>0.9926145831897033</v>
      </c>
      <c r="CV78" s="24">
        <f t="shared" ca="1" si="43"/>
        <v>0.99417769408740186</v>
      </c>
      <c r="CW78" s="24">
        <f t="shared" ca="1" si="44"/>
        <v>0.99021532123361089</v>
      </c>
      <c r="CX78" s="24">
        <f t="shared" ca="1" si="45"/>
        <v>0.98864440307297485</v>
      </c>
      <c r="CY78" s="24">
        <f t="shared" ca="1" si="46"/>
        <v>0.98905656166691092</v>
      </c>
      <c r="CZ78" s="24">
        <f t="shared" ca="1" si="47"/>
        <v>0.98628885648749298</v>
      </c>
      <c r="DA78" s="24">
        <f t="shared" ca="1" si="48"/>
        <v>0.98861157817947798</v>
      </c>
      <c r="DB78" s="24">
        <f t="shared" ca="1" si="49"/>
        <v>0.98691332452145719</v>
      </c>
      <c r="DC78" s="24">
        <f t="shared" ca="1" si="50"/>
        <v>0.98744615218713716</v>
      </c>
      <c r="DD78" s="48">
        <f t="shared" ca="1" si="51"/>
        <v>0.9890894139234534</v>
      </c>
      <c r="DE78" s="48">
        <f>+[1]NAC!AG79</f>
        <v>0.98829086145403622</v>
      </c>
    </row>
    <row r="79" spans="1:109" x14ac:dyDescent="0.25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1310.5525528439873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1306.6049630354423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1287.4363598996849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1291.4709907088759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1292.6568969186951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1285.679321095666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1283.2962700626215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1281.46395943218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1272.2259859921044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1266.4585558135159</v>
      </c>
      <c r="BU79" s="42"/>
      <c r="BV79" s="45">
        <f t="shared" ca="1" si="61"/>
        <v>1310.5525528439873</v>
      </c>
      <c r="BW79" s="45">
        <f t="shared" ca="1" si="62"/>
        <v>1306.6049630354423</v>
      </c>
      <c r="BX79" s="45">
        <f t="shared" ca="1" si="63"/>
        <v>1287.4363598996849</v>
      </c>
      <c r="BY79" s="45">
        <f t="shared" ca="1" si="64"/>
        <v>1291.4709907088759</v>
      </c>
      <c r="BZ79" s="45">
        <f t="shared" ca="1" si="65"/>
        <v>1292.6568969186951</v>
      </c>
      <c r="CA79" s="45">
        <f t="shared" ca="1" si="66"/>
        <v>1285.679321095666</v>
      </c>
      <c r="CB79" s="45">
        <f t="shared" ca="1" si="67"/>
        <v>1283.2962700626215</v>
      </c>
      <c r="CC79" s="45">
        <f t="shared" ca="1" si="68"/>
        <v>1281.46395943218</v>
      </c>
      <c r="CD79" s="45">
        <f t="shared" ca="1" si="69"/>
        <v>1272.2259859921044</v>
      </c>
      <c r="CE79" s="45">
        <f t="shared" ca="1" si="70"/>
        <v>1266.4585558135159</v>
      </c>
      <c r="CF79" s="45" cm="1">
        <f t="array" aca="1" ref="CF79" ca="1">+SUMPRODUCT($BV$3:$CE$3/100,$BV79:$CE79)</f>
        <v>1283.3693961352524</v>
      </c>
      <c r="CG79" s="35">
        <f t="shared" si="73"/>
        <v>44958</v>
      </c>
      <c r="CH79" s="24">
        <f t="shared" ca="1" si="74"/>
        <v>7.348795109752837E-2</v>
      </c>
      <c r="CI79" s="24">
        <f t="shared" ca="1" si="75"/>
        <v>7.148944245986355E-2</v>
      </c>
      <c r="CJ79" s="24">
        <f t="shared" ca="1" si="76"/>
        <v>7.1666401253816403E-2</v>
      </c>
      <c r="CK79" s="24">
        <f t="shared" ca="1" si="77"/>
        <v>6.8243521790264383E-2</v>
      </c>
      <c r="CL79" s="24">
        <f t="shared" ca="1" si="78"/>
        <v>6.8088459838585802E-2</v>
      </c>
      <c r="CM79" s="24">
        <f t="shared" ca="1" si="79"/>
        <v>6.6990039281858538E-2</v>
      </c>
      <c r="CN79" s="24">
        <f t="shared" ca="1" si="80"/>
        <v>6.5813159995886883E-2</v>
      </c>
      <c r="CO79" s="24">
        <f t="shared" ca="1" si="81"/>
        <v>6.4725392250454927E-2</v>
      </c>
      <c r="CP79" s="24">
        <f t="shared" ca="1" si="82"/>
        <v>6.3816166318797052E-2</v>
      </c>
      <c r="CQ79" s="24">
        <f t="shared" ca="1" si="83"/>
        <v>6.186082736311449E-2</v>
      </c>
      <c r="CR79" s="24">
        <f t="shared" ca="1" si="71"/>
        <v>6.6441939987893273E-2</v>
      </c>
      <c r="CS79" s="35">
        <f t="shared" si="84"/>
        <v>44958</v>
      </c>
      <c r="CT79" s="24">
        <f t="shared" ca="1" si="41"/>
        <v>1.035423178853252</v>
      </c>
      <c r="CU79" s="24">
        <f t="shared" ca="1" si="42"/>
        <v>1.0314723370332795</v>
      </c>
      <c r="CV79" s="24">
        <f t="shared" ca="1" si="43"/>
        <v>1.0344112374796968</v>
      </c>
      <c r="CW79" s="24">
        <f t="shared" ca="1" si="44"/>
        <v>1.0267113767891081</v>
      </c>
      <c r="CX79" s="24">
        <f t="shared" ca="1" si="45"/>
        <v>1.0251872696433106</v>
      </c>
      <c r="CY79" s="24">
        <f t="shared" ca="1" si="46"/>
        <v>1.0246584819527755</v>
      </c>
      <c r="CZ79" s="24">
        <f t="shared" ca="1" si="47"/>
        <v>1.0212800388247953</v>
      </c>
      <c r="DA79" s="24">
        <f t="shared" ca="1" si="48"/>
        <v>1.0230886211723029</v>
      </c>
      <c r="DB79" s="24">
        <f t="shared" ca="1" si="49"/>
        <v>1.0219654907317617</v>
      </c>
      <c r="DC79" s="24">
        <f t="shared" ca="1" si="50"/>
        <v>1.0225645127502316</v>
      </c>
      <c r="DD79" s="48">
        <f t="shared" ca="1" si="51"/>
        <v>1.0253810009332627</v>
      </c>
      <c r="DE79" s="48">
        <f>+[1]NAC!AG80</f>
        <v>1.025007968469017</v>
      </c>
    </row>
    <row r="80" spans="1:109" x14ac:dyDescent="0.25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1412.2671964182089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1407.9519721921456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1388.8669365248034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1391.4469867608868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1392.8055998453569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1386.6380160048939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1381.7153952630285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1379.5222666930138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1369.9106936784151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1359.744515052068</v>
      </c>
      <c r="BU80" s="42"/>
      <c r="BV80" s="45">
        <f t="shared" ca="1" si="61"/>
        <v>1412.2671964182089</v>
      </c>
      <c r="BW80" s="45">
        <f t="shared" ca="1" si="62"/>
        <v>1407.9519721921456</v>
      </c>
      <c r="BX80" s="45">
        <f t="shared" ca="1" si="63"/>
        <v>1388.8669365248034</v>
      </c>
      <c r="BY80" s="45">
        <f t="shared" ca="1" si="64"/>
        <v>1391.4469867608868</v>
      </c>
      <c r="BZ80" s="45">
        <f t="shared" ca="1" si="65"/>
        <v>1392.8055998453569</v>
      </c>
      <c r="CA80" s="45">
        <f t="shared" ca="1" si="66"/>
        <v>1386.6380160048939</v>
      </c>
      <c r="CB80" s="45">
        <f t="shared" ca="1" si="67"/>
        <v>1381.7153952630285</v>
      </c>
      <c r="CC80" s="45">
        <f t="shared" ca="1" si="68"/>
        <v>1379.5222666930138</v>
      </c>
      <c r="CD80" s="45">
        <f t="shared" ca="1" si="69"/>
        <v>1369.9106936784151</v>
      </c>
      <c r="CE80" s="45">
        <f t="shared" ca="1" si="70"/>
        <v>1359.744515052068</v>
      </c>
      <c r="CF80" s="45" cm="1">
        <f t="array" aca="1" ref="CF80" ca="1">+SUMPRODUCT($BV$3:$CE$3/100,$BV80:$CE80)</f>
        <v>1381.8099224385596</v>
      </c>
      <c r="CG80" s="35">
        <f t="shared" si="73"/>
        <v>44986</v>
      </c>
      <c r="CH80" s="24">
        <f t="shared" ca="1" si="74"/>
        <v>7.761202963856273E-2</v>
      </c>
      <c r="CI80" s="24">
        <f t="shared" ca="1" si="75"/>
        <v>7.7565149393936661E-2</v>
      </c>
      <c r="CJ80" s="24">
        <f t="shared" ca="1" si="76"/>
        <v>7.8784924664564882E-2</v>
      </c>
      <c r="CK80" s="24">
        <f t="shared" ca="1" si="77"/>
        <v>7.7412498438803601E-2</v>
      </c>
      <c r="CL80" s="24">
        <f t="shared" ca="1" si="78"/>
        <v>7.7475084970641594E-2</v>
      </c>
      <c r="CM80" s="24">
        <f t="shared" ca="1" si="79"/>
        <v>7.8525564853287211E-2</v>
      </c>
      <c r="CN80" s="24">
        <f t="shared" ca="1" si="80"/>
        <v>7.6692442342721323E-2</v>
      </c>
      <c r="CO80" s="24">
        <f t="shared" ca="1" si="81"/>
        <v>7.6520534611276725E-2</v>
      </c>
      <c r="CP80" s="24">
        <f t="shared" ca="1" si="82"/>
        <v>7.678251251104129E-2</v>
      </c>
      <c r="CQ80" s="24">
        <f t="shared" ca="1" si="83"/>
        <v>7.3658911940177374E-2</v>
      </c>
      <c r="CR80" s="24">
        <f t="shared" ca="1" si="71"/>
        <v>7.6704748141690038E-2</v>
      </c>
      <c r="CS80" s="35">
        <f t="shared" si="84"/>
        <v>44986</v>
      </c>
      <c r="CT80" s="24">
        <f t="shared" ca="1" si="41"/>
        <v>1.0494937994017506</v>
      </c>
      <c r="CU80" s="24">
        <f t="shared" ca="1" si="42"/>
        <v>1.0473830896016314</v>
      </c>
      <c r="CV80" s="24">
        <f t="shared" ca="1" si="43"/>
        <v>1.0515080270693837</v>
      </c>
      <c r="CW80" s="24">
        <f t="shared" ca="1" si="44"/>
        <v>1.0445502108320373</v>
      </c>
      <c r="CX80" s="24">
        <f t="shared" ca="1" si="45"/>
        <v>1.0443358096525159</v>
      </c>
      <c r="CY80" s="24">
        <f t="shared" ca="1" si="46"/>
        <v>1.0435182830392078</v>
      </c>
      <c r="CZ80" s="24">
        <f t="shared" ca="1" si="47"/>
        <v>1.0393841361228979</v>
      </c>
      <c r="DA80" s="24">
        <f t="shared" ca="1" si="48"/>
        <v>1.0411814706072988</v>
      </c>
      <c r="DB80" s="24">
        <f t="shared" ca="1" si="49"/>
        <v>1.041115781201801</v>
      </c>
      <c r="DC80" s="24">
        <f t="shared" ca="1" si="50"/>
        <v>1.0395044906301867</v>
      </c>
      <c r="DD80" s="48">
        <f t="shared" ca="1" si="51"/>
        <v>1.0431088488997937</v>
      </c>
      <c r="DE80" s="48">
        <f>+[1]NAC!AG81</f>
        <v>1.0429651896009893</v>
      </c>
    </row>
    <row r="81" spans="1:109" x14ac:dyDescent="0.25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1534.2373265743659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1528.4687258806152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1507.3937486217017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1508.6878644681306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1510.2658329879628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1503.490380359342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1496.933003896937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1494.7670133466966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1483.2397486135403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1471.1712353877285</v>
      </c>
      <c r="BU81" s="42"/>
      <c r="BV81" s="45">
        <f t="shared" ca="1" si="61"/>
        <v>1534.2373265743659</v>
      </c>
      <c r="BW81" s="45">
        <f t="shared" ca="1" si="62"/>
        <v>1528.4687258806152</v>
      </c>
      <c r="BX81" s="45">
        <f t="shared" ca="1" si="63"/>
        <v>1507.3937486217017</v>
      </c>
      <c r="BY81" s="45">
        <f t="shared" ca="1" si="64"/>
        <v>1508.6878644681306</v>
      </c>
      <c r="BZ81" s="45">
        <f t="shared" ca="1" si="65"/>
        <v>1510.2658329879628</v>
      </c>
      <c r="CA81" s="45">
        <f t="shared" ca="1" si="66"/>
        <v>1503.490380359342</v>
      </c>
      <c r="CB81" s="45">
        <f t="shared" ca="1" si="67"/>
        <v>1496.933003896937</v>
      </c>
      <c r="CC81" s="45">
        <f t="shared" ca="1" si="68"/>
        <v>1494.7670133466966</v>
      </c>
      <c r="CD81" s="45">
        <f t="shared" ca="1" si="69"/>
        <v>1483.2397486135403</v>
      </c>
      <c r="CE81" s="45">
        <f t="shared" ca="1" si="70"/>
        <v>1471.1712353877285</v>
      </c>
      <c r="CF81" s="45" cm="1">
        <f t="array" aca="1" ref="CF81" ca="1">+SUMPRODUCT($BV$3:$CE$3/100,$BV81:$CE81)</f>
        <v>1497.5421141076304</v>
      </c>
      <c r="CG81" s="35">
        <f t="shared" si="73"/>
        <v>45017</v>
      </c>
      <c r="CH81" s="24">
        <f t="shared" ca="1" si="74"/>
        <v>8.6364768979621864E-2</v>
      </c>
      <c r="CI81" s="24">
        <f t="shared" ca="1" si="75"/>
        <v>8.5597205067178495E-2</v>
      </c>
      <c r="CJ81" s="24">
        <f t="shared" ca="1" si="76"/>
        <v>8.5340653578717784E-2</v>
      </c>
      <c r="CK81" s="24">
        <f t="shared" ca="1" si="77"/>
        <v>8.4258242550918627E-2</v>
      </c>
      <c r="CL81" s="24">
        <f t="shared" ca="1" si="78"/>
        <v>8.4333544577683606E-2</v>
      </c>
      <c r="CM81" s="24">
        <f t="shared" ca="1" si="79"/>
        <v>8.4270273139573026E-2</v>
      </c>
      <c r="CN81" s="24">
        <f t="shared" ca="1" si="80"/>
        <v>8.3387366912833105E-2</v>
      </c>
      <c r="CO81" s="24">
        <f t="shared" ca="1" si="81"/>
        <v>8.3539606018790291E-2</v>
      </c>
      <c r="CP81" s="24">
        <f t="shared" ca="1" si="82"/>
        <v>8.2727330663300291E-2</v>
      </c>
      <c r="CQ81" s="24">
        <f t="shared" ca="1" si="83"/>
        <v>8.1946806258228477E-2</v>
      </c>
      <c r="CR81" s="24">
        <f t="shared" ca="1" si="71"/>
        <v>8.3754060373825823E-2</v>
      </c>
      <c r="CS81" s="35">
        <f t="shared" si="84"/>
        <v>45017</v>
      </c>
      <c r="CT81" s="24">
        <f t="shared" ca="1" si="41"/>
        <v>1.09853880796669</v>
      </c>
      <c r="CU81" s="24">
        <f t="shared" ca="1" si="42"/>
        <v>1.0948148320228515</v>
      </c>
      <c r="CV81" s="24">
        <f t="shared" ca="1" si="43"/>
        <v>1.0971980051408257</v>
      </c>
      <c r="CW81" s="24">
        <f t="shared" ca="1" si="44"/>
        <v>1.0909532745608352</v>
      </c>
      <c r="CX81" s="24">
        <f t="shared" ca="1" si="45"/>
        <v>1.0903403034949775</v>
      </c>
      <c r="CY81" s="24">
        <f t="shared" ca="1" si="46"/>
        <v>1.0897790452354554</v>
      </c>
      <c r="CZ81" s="24">
        <f t="shared" ca="1" si="47"/>
        <v>1.0836387731414088</v>
      </c>
      <c r="DA81" s="24">
        <f t="shared" ca="1" si="48"/>
        <v>1.0857712245112525</v>
      </c>
      <c r="DB81" s="24">
        <f t="shared" ca="1" si="49"/>
        <v>1.0848180956725679</v>
      </c>
      <c r="DC81" s="24">
        <f t="shared" ca="1" si="50"/>
        <v>1.081230499401177</v>
      </c>
      <c r="DD81" s="48">
        <f t="shared" ca="1" si="51"/>
        <v>1.0879737955139159</v>
      </c>
      <c r="DE81" s="48">
        <f>+[1]NAC!AG82</f>
        <v>1.0883405987029038</v>
      </c>
    </row>
    <row r="82" spans="1:109" x14ac:dyDescent="0.25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1647.7712382910306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1642.5204938304848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1621.7507527271403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1623.3857111962884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1625.7997445810054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1618.6367116980693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1612.8464998400611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1611.3934668336722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1600.561632516019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1589.9053915176305</v>
      </c>
      <c r="BU82" s="42"/>
      <c r="BV82" s="45">
        <f t="shared" ca="1" si="61"/>
        <v>1647.7712382910306</v>
      </c>
      <c r="BW82" s="45">
        <f t="shared" ca="1" si="62"/>
        <v>1642.5204938304848</v>
      </c>
      <c r="BX82" s="45">
        <f t="shared" ca="1" si="63"/>
        <v>1621.7507527271403</v>
      </c>
      <c r="BY82" s="45">
        <f t="shared" ca="1" si="64"/>
        <v>1623.3857111962884</v>
      </c>
      <c r="BZ82" s="45">
        <f t="shared" ca="1" si="65"/>
        <v>1625.7997445810054</v>
      </c>
      <c r="CA82" s="45">
        <f t="shared" ca="1" si="66"/>
        <v>1618.6367116980693</v>
      </c>
      <c r="CB82" s="45">
        <f t="shared" ca="1" si="67"/>
        <v>1612.8464998400611</v>
      </c>
      <c r="CC82" s="45">
        <f t="shared" ca="1" si="68"/>
        <v>1611.3934668336722</v>
      </c>
      <c r="CD82" s="45">
        <f t="shared" ca="1" si="69"/>
        <v>1600.561632516019</v>
      </c>
      <c r="CE82" s="45">
        <f t="shared" ca="1" si="70"/>
        <v>1589.9053915176305</v>
      </c>
      <c r="CF82" s="45" cm="1">
        <f t="array" aca="1" ref="CF82" ca="1">+SUMPRODUCT($BV$3:$CE$3/100,$BV82:$CE82)</f>
        <v>1613.6697615163621</v>
      </c>
      <c r="CG82" s="35">
        <f t="shared" si="73"/>
        <v>45047</v>
      </c>
      <c r="CH82" s="24">
        <f t="shared" ca="1" si="74"/>
        <v>7.4000227833175281E-2</v>
      </c>
      <c r="CI82" s="24">
        <f t="shared" ca="1" si="75"/>
        <v>7.4618319641548192E-2</v>
      </c>
      <c r="CJ82" s="24">
        <f t="shared" ca="1" si="76"/>
        <v>7.5864056229503429E-2</v>
      </c>
      <c r="CK82" s="24">
        <f t="shared" ca="1" si="77"/>
        <v>7.602490179013488E-2</v>
      </c>
      <c r="CL82" s="24">
        <f t="shared" ca="1" si="78"/>
        <v>7.6499056702134638E-2</v>
      </c>
      <c r="CM82" s="24">
        <f t="shared" ca="1" si="79"/>
        <v>7.6586011352601346E-2</v>
      </c>
      <c r="CN82" s="24">
        <f t="shared" ca="1" si="80"/>
        <v>7.7433990460073154E-2</v>
      </c>
      <c r="CO82" s="24">
        <f t="shared" ca="1" si="81"/>
        <v>7.8023165112438342E-2</v>
      </c>
      <c r="CP82" s="24">
        <f t="shared" ca="1" si="82"/>
        <v>7.9098395260877696E-2</v>
      </c>
      <c r="CQ82" s="24">
        <f t="shared" ca="1" si="83"/>
        <v>8.0707230588701329E-2</v>
      </c>
      <c r="CR82" s="24">
        <f t="shared" ca="1" si="71"/>
        <v>7.7545496927764912E-2</v>
      </c>
      <c r="CS82" s="35">
        <f t="shared" si="84"/>
        <v>45047</v>
      </c>
      <c r="CT82" s="24">
        <f t="shared" ref="CT82:CT95" ca="1" si="85">+BV82/BV70-1</f>
        <v>1.1465264347437452</v>
      </c>
      <c r="CU82" s="24">
        <f t="shared" ref="CU82:CU95" ca="1" si="86">+BW82/BW70-1</f>
        <v>1.1430322640535673</v>
      </c>
      <c r="CV82" s="24">
        <f t="shared" ref="CV82:CV95" ca="1" si="87">+BX82/BX70-1</f>
        <v>1.1518012609521162</v>
      </c>
      <c r="CW82" s="24">
        <f t="shared" ref="CW82:CW95" ca="1" si="88">+BY82/BY70-1</f>
        <v>1.1416728372349647</v>
      </c>
      <c r="CX82" s="24">
        <f t="shared" ref="CX82:CX95" ca="1" si="89">+BZ82/BZ70-1</f>
        <v>1.1418121078911483</v>
      </c>
      <c r="CY82" s="24">
        <f t="shared" ref="CY82:CY95" ca="1" si="90">+CA82/CA70-1</f>
        <v>1.1420519304127073</v>
      </c>
      <c r="CZ82" s="24">
        <f t="shared" ref="CZ82:CZ95" ca="1" si="91">+CB82/CB70-1</f>
        <v>1.1366909596180435</v>
      </c>
      <c r="DA82" s="24">
        <f t="shared" ref="DA82:DA95" ca="1" si="92">+CC82/CC70-1</f>
        <v>1.1396393139167853</v>
      </c>
      <c r="DB82" s="24">
        <f t="shared" ref="DB82:DB95" ca="1" si="93">+CD82/CD70-1</f>
        <v>1.1408483013319919</v>
      </c>
      <c r="DC82" s="24">
        <f t="shared" ref="DC82:DC95" ca="1" si="94">+CE82/CE70-1</f>
        <v>1.1401597937170345</v>
      </c>
      <c r="DD82" s="48">
        <f t="shared" ref="DD82:DD95" ca="1" si="95">+CF82/CF70-1</f>
        <v>1.1417079145332498</v>
      </c>
      <c r="DE82" s="48">
        <f>+[1]NAC!AG83</f>
        <v>1.1424628923702809</v>
      </c>
    </row>
    <row r="83" spans="1:109" x14ac:dyDescent="0.25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1741.4806917662561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1736.250237279598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1713.6710476407579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1717.5909645820034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1720.4222098385271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1713.5675910635259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1708.9392170676424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1708.1546742538187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1698.4862539562585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1689.8563586229998</v>
      </c>
      <c r="BU83" s="42"/>
      <c r="BV83" s="45">
        <f t="shared" ca="1" si="61"/>
        <v>1741.4806917662561</v>
      </c>
      <c r="BW83" s="45">
        <f t="shared" ca="1" si="62"/>
        <v>1736.250237279598</v>
      </c>
      <c r="BX83" s="45">
        <f t="shared" ca="1" si="63"/>
        <v>1713.6710476407579</v>
      </c>
      <c r="BY83" s="45">
        <f t="shared" ca="1" si="64"/>
        <v>1717.5909645820034</v>
      </c>
      <c r="BZ83" s="45">
        <f t="shared" ca="1" si="65"/>
        <v>1720.4222098385271</v>
      </c>
      <c r="CA83" s="45">
        <f t="shared" ca="1" si="66"/>
        <v>1713.5675910635259</v>
      </c>
      <c r="CB83" s="45">
        <f t="shared" ca="1" si="67"/>
        <v>1708.9392170676424</v>
      </c>
      <c r="CC83" s="45">
        <f t="shared" ca="1" si="68"/>
        <v>1708.1546742538187</v>
      </c>
      <c r="CD83" s="45">
        <f t="shared" ca="1" si="69"/>
        <v>1698.4862539562585</v>
      </c>
      <c r="CE83" s="45">
        <f t="shared" ca="1" si="70"/>
        <v>1689.8563586229998</v>
      </c>
      <c r="CF83" s="45" cm="1">
        <f t="array" aca="1" ref="CF83" ca="1">+SUMPRODUCT($BV$3:$CE$3/100,$BV83:$CE83)</f>
        <v>1709.8095526514799</v>
      </c>
      <c r="CG83" s="35">
        <f t="shared" si="73"/>
        <v>45078</v>
      </c>
      <c r="CH83" s="24">
        <f t="shared" ca="1" si="74"/>
        <v>5.6870426730117662E-2</v>
      </c>
      <c r="CI83" s="24">
        <f t="shared" ca="1" si="75"/>
        <v>5.7064580808077636E-2</v>
      </c>
      <c r="CJ83" s="24">
        <f t="shared" ca="1" si="76"/>
        <v>5.6679668413314621E-2</v>
      </c>
      <c r="CK83" s="24">
        <f t="shared" ca="1" si="77"/>
        <v>5.803011122741375E-2</v>
      </c>
      <c r="CL83" s="24">
        <f t="shared" ca="1" si="78"/>
        <v>5.8200565950948357E-2</v>
      </c>
      <c r="CM83" s="24">
        <f t="shared" ca="1" si="79"/>
        <v>5.864866321107165E-2</v>
      </c>
      <c r="CN83" s="24">
        <f t="shared" ca="1" si="80"/>
        <v>5.9579580100840523E-2</v>
      </c>
      <c r="CO83" s="24">
        <f t="shared" ca="1" si="81"/>
        <v>6.0048156711395073E-2</v>
      </c>
      <c r="CP83" s="24">
        <f t="shared" ca="1" si="82"/>
        <v>6.1181412481008834E-2</v>
      </c>
      <c r="CQ83" s="24">
        <f t="shared" ca="1" si="83"/>
        <v>6.2865984126239116E-2</v>
      </c>
      <c r="CR83" s="24">
        <f t="shared" ca="1" si="71"/>
        <v>5.9578355762690549E-2</v>
      </c>
      <c r="CS83" s="35">
        <f t="shared" si="84"/>
        <v>45078</v>
      </c>
      <c r="CT83" s="24">
        <f t="shared" ca="1" si="85"/>
        <v>1.1587275466063467</v>
      </c>
      <c r="CU83" s="24">
        <f t="shared" ca="1" si="86"/>
        <v>1.1543738697868728</v>
      </c>
      <c r="CV83" s="24">
        <f t="shared" ca="1" si="87"/>
        <v>1.1592912780071658</v>
      </c>
      <c r="CW83" s="24">
        <f t="shared" ca="1" si="88"/>
        <v>1.1539066733217203</v>
      </c>
      <c r="CX83" s="24">
        <f t="shared" ca="1" si="89"/>
        <v>1.1530545203610751</v>
      </c>
      <c r="CY83" s="24">
        <f t="shared" ca="1" si="90"/>
        <v>1.1547269690378763</v>
      </c>
      <c r="CZ83" s="24">
        <f t="shared" ca="1" si="91"/>
        <v>1.1505193100081894</v>
      </c>
      <c r="DA83" s="24">
        <f t="shared" ca="1" si="92"/>
        <v>1.1531353112291227</v>
      </c>
      <c r="DB83" s="24">
        <f t="shared" ca="1" si="93"/>
        <v>1.155573306223026</v>
      </c>
      <c r="DC83" s="24">
        <f t="shared" ca="1" si="94"/>
        <v>1.1565136638301179</v>
      </c>
      <c r="DD83" s="48">
        <f t="shared" ca="1" si="95"/>
        <v>1.1548847629118884</v>
      </c>
      <c r="DE83" s="48">
        <f>+[1]NAC!AG84</f>
        <v>1.1558027347843294</v>
      </c>
    </row>
    <row r="84" spans="1:109" x14ac:dyDescent="0.25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1847.1086568009928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1843.1146775742766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1818.3147260531246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1825.371813307642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1828.9646702310836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1822.0886905852876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1817.9466740554344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1817.5420920108179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1809.3398120959432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1801.3573968746443</v>
      </c>
      <c r="BU84" s="42"/>
      <c r="BV84" s="45">
        <f t="shared" ca="1" si="61"/>
        <v>1847.1086568009928</v>
      </c>
      <c r="BW84" s="45">
        <f t="shared" ca="1" si="62"/>
        <v>1843.1146775742766</v>
      </c>
      <c r="BX84" s="45">
        <f t="shared" ca="1" si="63"/>
        <v>1818.3147260531246</v>
      </c>
      <c r="BY84" s="45">
        <f t="shared" ca="1" si="64"/>
        <v>1825.371813307642</v>
      </c>
      <c r="BZ84" s="45">
        <f t="shared" ca="1" si="65"/>
        <v>1828.9646702310836</v>
      </c>
      <c r="CA84" s="45">
        <f t="shared" ca="1" si="66"/>
        <v>1822.0886905852876</v>
      </c>
      <c r="CB84" s="45">
        <f t="shared" ca="1" si="67"/>
        <v>1817.9466740554344</v>
      </c>
      <c r="CC84" s="45">
        <f t="shared" ca="1" si="68"/>
        <v>1817.5420920108179</v>
      </c>
      <c r="CD84" s="45">
        <f t="shared" ca="1" si="69"/>
        <v>1809.3398120959432</v>
      </c>
      <c r="CE84" s="45">
        <f t="shared" ca="1" si="70"/>
        <v>1801.3573968746443</v>
      </c>
      <c r="CF84" s="45" cm="1">
        <f t="array" aca="1" ref="CF84" ca="1">+SUMPRODUCT($BV$3:$CE$3/100,$BV84:$CE84)</f>
        <v>1818.7250356134959</v>
      </c>
      <c r="CG84" s="35">
        <f t="shared" si="73"/>
        <v>45108</v>
      </c>
      <c r="CH84" s="24">
        <f t="shared" ca="1" si="74"/>
        <v>6.0654112063456722E-2</v>
      </c>
      <c r="CI84" s="24">
        <f t="shared" ca="1" si="75"/>
        <v>6.154898527882513E-2</v>
      </c>
      <c r="CJ84" s="24">
        <f t="shared" ca="1" si="76"/>
        <v>6.1064040590772306E-2</v>
      </c>
      <c r="CK84" s="24">
        <f t="shared" ca="1" si="77"/>
        <v>6.2751173561202522E-2</v>
      </c>
      <c r="CL84" s="24">
        <f t="shared" ca="1" si="78"/>
        <v>6.3090594722526872E-2</v>
      </c>
      <c r="CM84" s="24">
        <f t="shared" ca="1" si="79"/>
        <v>6.3330504199375026E-2</v>
      </c>
      <c r="CN84" s="24">
        <f t="shared" ca="1" si="80"/>
        <v>6.3786620319262743E-2</v>
      </c>
      <c r="CO84" s="24">
        <f t="shared" ca="1" si="81"/>
        <v>6.4038356365347049E-2</v>
      </c>
      <c r="CP84" s="24">
        <f t="shared" ca="1" si="82"/>
        <v>6.5266090839107616E-2</v>
      </c>
      <c r="CQ84" s="24">
        <f t="shared" ca="1" si="83"/>
        <v>6.5982553891445805E-2</v>
      </c>
      <c r="CR84" s="24">
        <f t="shared" ca="1" si="71"/>
        <v>6.3700359372256266E-2</v>
      </c>
      <c r="CS84" s="35">
        <f t="shared" si="84"/>
        <v>45108</v>
      </c>
      <c r="CT84" s="24">
        <f t="shared" ca="1" si="85"/>
        <v>1.1384828980819393</v>
      </c>
      <c r="CU84" s="24">
        <f t="shared" ca="1" si="86"/>
        <v>1.1348481180331063</v>
      </c>
      <c r="CV84" s="24">
        <f t="shared" ca="1" si="87"/>
        <v>1.1412636264700464</v>
      </c>
      <c r="CW84" s="24">
        <f t="shared" ca="1" si="88"/>
        <v>1.134125703133285</v>
      </c>
      <c r="CX84" s="24">
        <f t="shared" ca="1" si="89"/>
        <v>1.1342142054036226</v>
      </c>
      <c r="CY84" s="24">
        <f t="shared" ca="1" si="90"/>
        <v>1.1349178778087583</v>
      </c>
      <c r="CZ84" s="24">
        <f t="shared" ca="1" si="91"/>
        <v>1.131272734596513</v>
      </c>
      <c r="DA84" s="24">
        <f t="shared" ca="1" si="92"/>
        <v>1.1320025544594547</v>
      </c>
      <c r="DB84" s="24">
        <f t="shared" ca="1" si="93"/>
        <v>1.1354078646094905</v>
      </c>
      <c r="DC84" s="24">
        <f t="shared" ca="1" si="94"/>
        <v>1.1326891539967998</v>
      </c>
      <c r="DD84" s="48">
        <f t="shared" ca="1" si="95"/>
        <v>1.1344122509550796</v>
      </c>
      <c r="DE84" s="48">
        <f>+[1]NAC!AG85</f>
        <v>1.1344999360149153</v>
      </c>
    </row>
    <row r="85" spans="1:109" x14ac:dyDescent="0.25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2090.5655993266441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2081.6997712355301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2049.7100269870325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2053.9827304369933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2058.1173453479933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2048.6927818521499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2041.9806949144386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2041.2429331811827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2030.6611194958798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2020.3122404838336</v>
      </c>
      <c r="BU85" s="42"/>
      <c r="BV85" s="45">
        <f t="shared" ca="1" si="61"/>
        <v>2090.5655993266441</v>
      </c>
      <c r="BW85" s="45">
        <f t="shared" ca="1" si="62"/>
        <v>2081.6997712355301</v>
      </c>
      <c r="BX85" s="45">
        <f t="shared" ca="1" si="63"/>
        <v>2049.7100269870325</v>
      </c>
      <c r="BY85" s="45">
        <f t="shared" ca="1" si="64"/>
        <v>2053.9827304369933</v>
      </c>
      <c r="BZ85" s="45">
        <f t="shared" ca="1" si="65"/>
        <v>2058.1173453479933</v>
      </c>
      <c r="CA85" s="45">
        <f t="shared" ca="1" si="66"/>
        <v>2048.6927818521499</v>
      </c>
      <c r="CB85" s="45">
        <f t="shared" ca="1" si="67"/>
        <v>2041.9806949144386</v>
      </c>
      <c r="CC85" s="45">
        <f t="shared" ca="1" si="68"/>
        <v>2041.2429331811827</v>
      </c>
      <c r="CD85" s="45">
        <f t="shared" ca="1" si="69"/>
        <v>2030.6611194958798</v>
      </c>
      <c r="CE85" s="45">
        <f t="shared" ca="1" si="70"/>
        <v>2020.3122404838336</v>
      </c>
      <c r="CF85" s="45" cm="1">
        <f t="array" aca="1" ref="CF85" ca="1">+SUMPRODUCT($BV$3:$CE$3/100,$BV85:$CE85)</f>
        <v>2045.0252016693057</v>
      </c>
      <c r="CG85" s="35">
        <f t="shared" si="73"/>
        <v>45139</v>
      </c>
      <c r="CH85" s="24">
        <f t="shared" ca="1" si="74"/>
        <v>0.131804342765246</v>
      </c>
      <c r="CI85" s="24">
        <f t="shared" ca="1" si="75"/>
        <v>0.12944668965213557</v>
      </c>
      <c r="CJ85" s="24">
        <f t="shared" ca="1" si="76"/>
        <v>0.12725811303094914</v>
      </c>
      <c r="CK85" s="24">
        <f t="shared" ca="1" si="77"/>
        <v>0.12524074024957121</v>
      </c>
      <c r="CL85" s="24">
        <f t="shared" ca="1" si="78"/>
        <v>0.1252909248859122</v>
      </c>
      <c r="CM85" s="24">
        <f t="shared" ca="1" si="79"/>
        <v>0.12436501715735515</v>
      </c>
      <c r="CN85" s="24">
        <f t="shared" ca="1" si="80"/>
        <v>0.12323464931962724</v>
      </c>
      <c r="CO85" s="24">
        <f t="shared" ca="1" si="81"/>
        <v>0.1230787678335834</v>
      </c>
      <c r="CP85" s="24">
        <f t="shared" ca="1" si="82"/>
        <v>0.12232158156270123</v>
      </c>
      <c r="CQ85" s="24">
        <f t="shared" ca="1" si="83"/>
        <v>0.12154991785032565</v>
      </c>
      <c r="CR85" s="24">
        <f t="shared" ca="1" si="71"/>
        <v>0.12442791605355219</v>
      </c>
      <c r="CS85" s="35">
        <f t="shared" si="84"/>
        <v>45139</v>
      </c>
      <c r="CT85" s="24">
        <f t="shared" ca="1" si="85"/>
        <v>1.2577947172650403</v>
      </c>
      <c r="CU85" s="24">
        <f t="shared" ca="1" si="86"/>
        <v>1.2507471626289233</v>
      </c>
      <c r="CV85" s="24">
        <f t="shared" ca="1" si="87"/>
        <v>1.2548701415797132</v>
      </c>
      <c r="CW85" s="24">
        <f t="shared" ca="1" si="88"/>
        <v>1.2437920479452846</v>
      </c>
      <c r="CX85" s="24">
        <f t="shared" ca="1" si="89"/>
        <v>1.2450819065705065</v>
      </c>
      <c r="CY85" s="24">
        <f t="shared" ca="1" si="90"/>
        <v>1.2446736175637936</v>
      </c>
      <c r="CZ85" s="24">
        <f t="shared" ca="1" si="91"/>
        <v>1.2389240316188319</v>
      </c>
      <c r="DA85" s="24">
        <f t="shared" ca="1" si="92"/>
        <v>1.2395329177288921</v>
      </c>
      <c r="DB85" s="24">
        <f t="shared" ca="1" si="93"/>
        <v>1.2431055927918546</v>
      </c>
      <c r="DC85" s="24">
        <f t="shared" ca="1" si="94"/>
        <v>1.2384877460791146</v>
      </c>
      <c r="DD85" s="48">
        <f t="shared" ca="1" si="95"/>
        <v>1.2440133172479224</v>
      </c>
      <c r="DE85" s="48">
        <f>+[1]NAC!AG86</f>
        <v>1.2436750080888426</v>
      </c>
    </row>
    <row r="86" spans="1:109" x14ac:dyDescent="0.25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2368.516299773823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2356.6529554425306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2310.8595055059968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2320.4210741640622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2323.3647715837637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2312.8671789291079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2302.6827310662779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2299.7815205308198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2284.7660987074196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2271.7012368290416</v>
      </c>
      <c r="BU86" s="42"/>
      <c r="BV86" s="45">
        <f t="shared" ca="1" si="61"/>
        <v>2368.516299773823</v>
      </c>
      <c r="BW86" s="45">
        <f t="shared" ca="1" si="62"/>
        <v>2356.6529554425306</v>
      </c>
      <c r="BX86" s="45">
        <f t="shared" ca="1" si="63"/>
        <v>2310.8595055059968</v>
      </c>
      <c r="BY86" s="45">
        <f t="shared" ca="1" si="64"/>
        <v>2320.4210741640622</v>
      </c>
      <c r="BZ86" s="45">
        <f t="shared" ca="1" si="65"/>
        <v>2323.3647715837637</v>
      </c>
      <c r="CA86" s="45">
        <f t="shared" ca="1" si="66"/>
        <v>2312.8671789291079</v>
      </c>
      <c r="CB86" s="45">
        <f t="shared" ca="1" si="67"/>
        <v>2302.6827310662779</v>
      </c>
      <c r="CC86" s="45">
        <f t="shared" ca="1" si="68"/>
        <v>2299.7815205308198</v>
      </c>
      <c r="CD86" s="45">
        <f t="shared" ca="1" si="69"/>
        <v>2284.7660987074196</v>
      </c>
      <c r="CE86" s="45">
        <f t="shared" ca="1" si="70"/>
        <v>2271.7012368290416</v>
      </c>
      <c r="CF86" s="45" cm="1">
        <f t="array" aca="1" ref="CF86" ca="1">+SUMPRODUCT($BV$3:$CE$3/100,$BV86:$CE86)</f>
        <v>2305.9193226022953</v>
      </c>
      <c r="CG86" s="35">
        <f t="shared" si="73"/>
        <v>45170</v>
      </c>
      <c r="CH86" s="24">
        <f t="shared" ca="1" si="74"/>
        <v>0.1329547853158517</v>
      </c>
      <c r="CI86" s="24">
        <f t="shared" ca="1" si="75"/>
        <v>0.13208109450087058</v>
      </c>
      <c r="CJ86" s="24">
        <f t="shared" ca="1" si="76"/>
        <v>0.1274080114165419</v>
      </c>
      <c r="CK86" s="24">
        <f t="shared" ca="1" si="77"/>
        <v>0.12971790842193842</v>
      </c>
      <c r="CL86" s="24">
        <f t="shared" ca="1" si="78"/>
        <v>0.12887867003080022</v>
      </c>
      <c r="CM86" s="24">
        <f t="shared" ca="1" si="79"/>
        <v>0.12894778534736062</v>
      </c>
      <c r="CN86" s="24">
        <f t="shared" ca="1" si="80"/>
        <v>0.12767115614810609</v>
      </c>
      <c r="CO86" s="24">
        <f t="shared" ca="1" si="81"/>
        <v>0.1266574316789999</v>
      </c>
      <c r="CP86" s="24">
        <f t="shared" ca="1" si="82"/>
        <v>0.1251341136007087</v>
      </c>
      <c r="CQ86" s="24">
        <f t="shared" ca="1" si="83"/>
        <v>0.12443076436789013</v>
      </c>
      <c r="CR86" s="24">
        <f t="shared" ca="1" si="71"/>
        <v>0.12757501507562252</v>
      </c>
      <c r="CS86" s="35">
        <f t="shared" si="84"/>
        <v>45170</v>
      </c>
      <c r="CT86" s="24">
        <f t="shared" ca="1" si="85"/>
        <v>1.4019660306360753</v>
      </c>
      <c r="CU86" s="24">
        <f t="shared" ca="1" si="86"/>
        <v>1.3934335620115927</v>
      </c>
      <c r="CV86" s="24">
        <f t="shared" ca="1" si="87"/>
        <v>1.3910074656078897</v>
      </c>
      <c r="CW86" s="24">
        <f t="shared" ca="1" si="88"/>
        <v>1.3834856171881671</v>
      </c>
      <c r="CX86" s="24">
        <f t="shared" ca="1" si="89"/>
        <v>1.3853508604492566</v>
      </c>
      <c r="CY86" s="24">
        <f t="shared" ca="1" si="90"/>
        <v>1.3853750441646042</v>
      </c>
      <c r="CZ86" s="24">
        <f t="shared" ca="1" si="91"/>
        <v>1.3782123568757685</v>
      </c>
      <c r="DA86" s="24">
        <f t="shared" ca="1" si="92"/>
        <v>1.377553742588173</v>
      </c>
      <c r="DB86" s="24">
        <f t="shared" ca="1" si="93"/>
        <v>1.3807948411387354</v>
      </c>
      <c r="DC86" s="24">
        <f t="shared" ca="1" si="94"/>
        <v>1.3762488492974883</v>
      </c>
      <c r="DD86" s="48">
        <f t="shared" ca="1" si="95"/>
        <v>1.3831755790595603</v>
      </c>
      <c r="DE86" s="48">
        <f>+[1]NAC!AG87</f>
        <v>1.3828244500508422</v>
      </c>
    </row>
    <row r="87" spans="1:109" x14ac:dyDescent="0.25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2560.1694444223695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2549.0460565257667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2504.052005951894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2512.5432716969999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2515.6187888777681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2492.8156014650212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2491.1408462351887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2475.4560964474344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2462.6400385825514</v>
      </c>
      <c r="BU87" s="42"/>
      <c r="BV87" s="45">
        <f t="shared" ca="1" si="61"/>
        <v>2560.1694444223695</v>
      </c>
      <c r="BW87" s="45">
        <f t="shared" ca="1" si="62"/>
        <v>2549.0460565257667</v>
      </c>
      <c r="BX87" s="45">
        <f t="shared" ca="1" si="63"/>
        <v>2504.052005951894</v>
      </c>
      <c r="BY87" s="45">
        <f t="shared" ca="1" si="64"/>
        <v>2512.5432716969999</v>
      </c>
      <c r="BZ87" s="45">
        <f t="shared" ca="1" si="65"/>
        <v>2515.6187888777681</v>
      </c>
      <c r="CA87" s="45">
        <f t="shared" ca="1" si="66"/>
        <v>2504.7020047356896</v>
      </c>
      <c r="CB87" s="45">
        <f t="shared" ca="1" si="67"/>
        <v>2492.8156014650212</v>
      </c>
      <c r="CC87" s="45">
        <f t="shared" ca="1" si="68"/>
        <v>2491.1408462351887</v>
      </c>
      <c r="CD87" s="45">
        <f t="shared" ca="1" si="69"/>
        <v>2475.4560964474344</v>
      </c>
      <c r="CE87" s="45">
        <f t="shared" ca="1" si="70"/>
        <v>2462.6400385825514</v>
      </c>
      <c r="CF87" s="45" cm="1">
        <f t="array" aca="1" ref="CF87" ca="1">+SUMPRODUCT($BV$3:$CE$3/100,$BV87:$CE87)</f>
        <v>2497.3684128611067</v>
      </c>
      <c r="CG87" s="35">
        <f t="shared" si="73"/>
        <v>45200</v>
      </c>
      <c r="CH87" s="24">
        <f t="shared" ca="1" si="74"/>
        <v>8.0916962516512037E-2</v>
      </c>
      <c r="CI87" s="24">
        <f t="shared" ca="1" si="75"/>
        <v>8.1638283073847351E-2</v>
      </c>
      <c r="CJ87" s="24">
        <f t="shared" ca="1" si="76"/>
        <v>8.3602010414559835E-2</v>
      </c>
      <c r="CK87" s="24">
        <f t="shared" ca="1" si="77"/>
        <v>8.2796264726284763E-2</v>
      </c>
      <c r="CL87" s="24">
        <f t="shared" ca="1" si="78"/>
        <v>8.2748098639263912E-2</v>
      </c>
      <c r="CM87" s="24">
        <f t="shared" ca="1" si="79"/>
        <v>8.2942430743214501E-2</v>
      </c>
      <c r="CN87" s="24">
        <f t="shared" ca="1" si="80"/>
        <v>8.2570155164493952E-2</v>
      </c>
      <c r="CO87" s="24">
        <f t="shared" ca="1" si="81"/>
        <v>8.3207610808265331E-2</v>
      </c>
      <c r="CP87" s="24">
        <f t="shared" ca="1" si="82"/>
        <v>8.3461496495372378E-2</v>
      </c>
      <c r="CQ87" s="24">
        <f t="shared" ca="1" si="83"/>
        <v>8.4051018090755658E-2</v>
      </c>
      <c r="CR87" s="24">
        <f t="shared" ca="1" si="71"/>
        <v>8.3025060062706713E-2</v>
      </c>
      <c r="CS87" s="35">
        <f t="shared" si="84"/>
        <v>45200</v>
      </c>
      <c r="CT87" s="24">
        <f t="shared" ca="1" si="85"/>
        <v>1.4424180462420999</v>
      </c>
      <c r="CU87" s="24">
        <f t="shared" ca="1" si="86"/>
        <v>1.4353797610983308</v>
      </c>
      <c r="CV87" s="24">
        <f t="shared" ca="1" si="87"/>
        <v>1.4320012312333663</v>
      </c>
      <c r="CW87" s="24">
        <f t="shared" ca="1" si="88"/>
        <v>1.4278954180012668</v>
      </c>
      <c r="CX87" s="24">
        <f t="shared" ca="1" si="89"/>
        <v>1.4281040038480608</v>
      </c>
      <c r="CY87" s="24">
        <f t="shared" ca="1" si="90"/>
        <v>1.4277882125411701</v>
      </c>
      <c r="CZ87" s="24">
        <f t="shared" ca="1" si="91"/>
        <v>1.4210934958770083</v>
      </c>
      <c r="DA87" s="24">
        <f t="shared" ca="1" si="92"/>
        <v>1.4212380708632684</v>
      </c>
      <c r="DB87" s="24">
        <f t="shared" ca="1" si="93"/>
        <v>1.423968489456132</v>
      </c>
      <c r="DC87" s="24">
        <f t="shared" ca="1" si="94"/>
        <v>1.4214236981798476</v>
      </c>
      <c r="DD87" s="48">
        <f t="shared" ca="1" si="95"/>
        <v>1.4263285913689359</v>
      </c>
      <c r="DE87" s="48">
        <f>+[1]NAC!AG88</f>
        <v>1.4266146012563361</v>
      </c>
    </row>
    <row r="88" spans="1:109" x14ac:dyDescent="0.25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2894.5752015237667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2881.1642781951859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2827.1605876559447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2835.7920505207676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2841.26792352541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2826.6324711717816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2811.0487033569211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2809.1989230532558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2790.5498551641904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2772.6669589482458</v>
      </c>
      <c r="BU88" s="42"/>
      <c r="BV88" s="45">
        <f t="shared" ca="1" si="61"/>
        <v>2894.5752015237667</v>
      </c>
      <c r="BW88" s="45">
        <f t="shared" ca="1" si="62"/>
        <v>2881.1642781951859</v>
      </c>
      <c r="BX88" s="45">
        <f t="shared" ca="1" si="63"/>
        <v>2827.1605876559447</v>
      </c>
      <c r="BY88" s="45">
        <f t="shared" ca="1" si="64"/>
        <v>2835.7920505207676</v>
      </c>
      <c r="BZ88" s="45">
        <f t="shared" ca="1" si="65"/>
        <v>2841.26792352541</v>
      </c>
      <c r="CA88" s="45">
        <f t="shared" ca="1" si="66"/>
        <v>2826.6324711717816</v>
      </c>
      <c r="CB88" s="45">
        <f t="shared" ca="1" si="67"/>
        <v>2811.0487033569211</v>
      </c>
      <c r="CC88" s="45">
        <f t="shared" ca="1" si="68"/>
        <v>2809.1989230532558</v>
      </c>
      <c r="CD88" s="45">
        <f t="shared" ca="1" si="69"/>
        <v>2790.5498551641904</v>
      </c>
      <c r="CE88" s="45">
        <f t="shared" ca="1" si="70"/>
        <v>2772.6669589482458</v>
      </c>
      <c r="CF88" s="45" cm="1">
        <f t="array" aca="1" ref="CF88" ca="1">+SUMPRODUCT($BV$3:$CE$3/100,$BV88:$CE88)</f>
        <v>2817.1635106813828</v>
      </c>
      <c r="CG88" s="35">
        <f t="shared" si="73"/>
        <v>45231</v>
      </c>
      <c r="CH88" s="24">
        <f t="shared" ca="1" si="74"/>
        <v>0.13061860332328368</v>
      </c>
      <c r="CI88" s="24">
        <f t="shared" ca="1" si="75"/>
        <v>0.13029118121234773</v>
      </c>
      <c r="CJ88" s="24">
        <f t="shared" ca="1" si="76"/>
        <v>0.12903429359136798</v>
      </c>
      <c r="CK88" s="24">
        <f t="shared" ca="1" si="77"/>
        <v>0.12865401462536474</v>
      </c>
      <c r="CL88" s="24">
        <f t="shared" ca="1" si="78"/>
        <v>0.12945090730257891</v>
      </c>
      <c r="CM88" s="24">
        <f t="shared" ca="1" si="79"/>
        <v>0.12853044626762444</v>
      </c>
      <c r="CN88" s="24">
        <f t="shared" ca="1" si="80"/>
        <v>0.12766010518582882</v>
      </c>
      <c r="CO88" s="24">
        <f t="shared" ca="1" si="81"/>
        <v>0.1276756700845485</v>
      </c>
      <c r="CP88" s="24">
        <f t="shared" ca="1" si="82"/>
        <v>0.12728715292868742</v>
      </c>
      <c r="CQ88" s="24">
        <f t="shared" ca="1" si="83"/>
        <v>0.12589209771158427</v>
      </c>
      <c r="CR88" s="24">
        <f t="shared" ca="1" si="71"/>
        <v>0.12805283200242901</v>
      </c>
      <c r="CS88" s="35">
        <f t="shared" si="84"/>
        <v>45231</v>
      </c>
      <c r="CT88" s="24">
        <f t="shared" ca="1" si="85"/>
        <v>1.6389979217963409</v>
      </c>
      <c r="CU88" s="24">
        <f t="shared" ca="1" si="86"/>
        <v>1.6301151369991889</v>
      </c>
      <c r="CV88" s="24">
        <f t="shared" ca="1" si="87"/>
        <v>1.6216464135360438</v>
      </c>
      <c r="CW88" s="24">
        <f t="shared" ca="1" si="88"/>
        <v>1.6138417460341592</v>
      </c>
      <c r="CX88" s="24">
        <f t="shared" ca="1" si="89"/>
        <v>1.6159813093804436</v>
      </c>
      <c r="CY88" s="24">
        <f t="shared" ca="1" si="90"/>
        <v>1.6130711337572983</v>
      </c>
      <c r="CZ88" s="24">
        <f t="shared" ca="1" si="91"/>
        <v>1.6022579800199681</v>
      </c>
      <c r="DA88" s="24">
        <f t="shared" ca="1" si="92"/>
        <v>1.601894745069357</v>
      </c>
      <c r="DB88" s="24">
        <f t="shared" ca="1" si="93"/>
        <v>1.6026775397707809</v>
      </c>
      <c r="DC88" s="24">
        <f t="shared" ca="1" si="94"/>
        <v>1.5946911040377194</v>
      </c>
      <c r="DD88" s="48">
        <f t="shared" ca="1" si="95"/>
        <v>1.609410405058207</v>
      </c>
      <c r="DE88" s="48">
        <f>+[1]NAC!AG89</f>
        <v>1.6092081683813459</v>
      </c>
    </row>
    <row r="89" spans="1:109" x14ac:dyDescent="0.25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3647.4815087299912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3626.3383639498229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3547.2507096670656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3561.4001963881738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3570.3438047566538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3543.5173460192173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3528.1444653529175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3522.8341449805907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3493.6000049605486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3470.5510146150577</v>
      </c>
      <c r="BU89" s="42"/>
      <c r="BV89" s="45">
        <f t="shared" ca="1" si="61"/>
        <v>3647.4815087299912</v>
      </c>
      <c r="BW89" s="45">
        <f t="shared" ca="1" si="62"/>
        <v>3626.3383639498229</v>
      </c>
      <c r="BX89" s="45">
        <f t="shared" ca="1" si="63"/>
        <v>3547.2507096670656</v>
      </c>
      <c r="BY89" s="45">
        <f t="shared" ca="1" si="64"/>
        <v>3561.4001963881738</v>
      </c>
      <c r="BZ89" s="45">
        <f t="shared" ca="1" si="65"/>
        <v>3570.3438047566538</v>
      </c>
      <c r="CA89" s="45">
        <f t="shared" ca="1" si="66"/>
        <v>3543.5173460192173</v>
      </c>
      <c r="CB89" s="45">
        <f t="shared" ca="1" si="67"/>
        <v>3528.1444653529175</v>
      </c>
      <c r="CC89" s="45">
        <f t="shared" ca="1" si="68"/>
        <v>3522.8341449805907</v>
      </c>
      <c r="CD89" s="45">
        <f t="shared" ca="1" si="69"/>
        <v>3493.6000049605486</v>
      </c>
      <c r="CE89" s="45">
        <f t="shared" ca="1" si="70"/>
        <v>3470.5510146150577</v>
      </c>
      <c r="CF89" s="45" cm="1">
        <f t="array" aca="1" ref="CF89" ca="1">+SUMPRODUCT($BV$3:$CE$3/100,$BV89:$CE89)</f>
        <v>3534.030581528209</v>
      </c>
      <c r="CG89" s="35">
        <f t="shared" si="73"/>
        <v>45261</v>
      </c>
      <c r="CH89" s="24">
        <f t="shared" ca="1" si="74"/>
        <v>0.26010943049946622</v>
      </c>
      <c r="CI89" s="24">
        <f t="shared" ca="1" si="75"/>
        <v>0.25863644478524073</v>
      </c>
      <c r="CJ89" s="24">
        <f t="shared" ca="1" si="76"/>
        <v>0.25470435784766021</v>
      </c>
      <c r="CK89" s="24">
        <f t="shared" ca="1" si="77"/>
        <v>0.25587494884688566</v>
      </c>
      <c r="CL89" s="24">
        <f t="shared" ca="1" si="78"/>
        <v>0.25660229899284381</v>
      </c>
      <c r="CM89" s="24">
        <f t="shared" ca="1" si="79"/>
        <v>0.25361800027375003</v>
      </c>
      <c r="CN89" s="24">
        <f t="shared" ca="1" si="80"/>
        <v>0.25509901736659679</v>
      </c>
      <c r="CO89" s="24">
        <f t="shared" ca="1" si="81"/>
        <v>0.25403513295943481</v>
      </c>
      <c r="CP89" s="24">
        <f t="shared" ca="1" si="82"/>
        <v>0.25193964855897266</v>
      </c>
      <c r="CQ89" s="24">
        <f t="shared" ca="1" si="83"/>
        <v>0.25170136406557098</v>
      </c>
      <c r="CR89" s="24">
        <f t="shared" ca="1" si="71"/>
        <v>0.2544641332066091</v>
      </c>
      <c r="CS89" s="35">
        <f t="shared" si="84"/>
        <v>45261</v>
      </c>
      <c r="CT89" s="24">
        <f t="shared" ca="1" si="85"/>
        <v>2.1722725531706253</v>
      </c>
      <c r="CU89" s="24">
        <f t="shared" ca="1" si="86"/>
        <v>2.1563179655976499</v>
      </c>
      <c r="CV89" s="24">
        <f t="shared" ca="1" si="87"/>
        <v>2.1313144570393536</v>
      </c>
      <c r="CW89" s="24">
        <f t="shared" ca="1" si="88"/>
        <v>2.1247928946391714</v>
      </c>
      <c r="CX89" s="24">
        <f t="shared" ca="1" si="89"/>
        <v>2.1285373741395546</v>
      </c>
      <c r="CY89" s="24">
        <f t="shared" ca="1" si="90"/>
        <v>2.1172823710778412</v>
      </c>
      <c r="CZ89" s="24">
        <f t="shared" ca="1" si="91"/>
        <v>2.106577876644137</v>
      </c>
      <c r="DA89" s="24">
        <f t="shared" ca="1" si="92"/>
        <v>2.1017097914786196</v>
      </c>
      <c r="DB89" s="24">
        <f t="shared" ca="1" si="93"/>
        <v>2.0957953672076104</v>
      </c>
      <c r="DC89" s="24">
        <f t="shared" ca="1" si="94"/>
        <v>2.0836498651845479</v>
      </c>
      <c r="DD89" s="48">
        <f t="shared" ca="1" si="95"/>
        <v>2.1135364111004575</v>
      </c>
      <c r="DE89" s="48">
        <f>+[1]NAC!AG90</f>
        <v>2.114076437471768</v>
      </c>
    </row>
    <row r="90" spans="1:109" x14ac:dyDescent="0.25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4392.4778670854839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4369.2265723240507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4253.170286814905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4298.8383696019691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4306.4245658898908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4272.6537168535378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4264.6278744593719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4254.3833414368719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4218.0660381820762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4197.8404796973728</v>
      </c>
      <c r="BU90" s="42"/>
      <c r="BV90" s="45">
        <f t="shared" ca="1" si="61"/>
        <v>4392.4778670854839</v>
      </c>
      <c r="BW90" s="45">
        <f t="shared" ca="1" si="62"/>
        <v>4369.2265723240507</v>
      </c>
      <c r="BX90" s="45">
        <f t="shared" ca="1" si="63"/>
        <v>4253.170286814905</v>
      </c>
      <c r="BY90" s="45">
        <f t="shared" ca="1" si="64"/>
        <v>4298.8383696019691</v>
      </c>
      <c r="BZ90" s="45">
        <f t="shared" ca="1" si="65"/>
        <v>4306.4245658898908</v>
      </c>
      <c r="CA90" s="45">
        <f t="shared" ca="1" si="66"/>
        <v>4272.6537168535378</v>
      </c>
      <c r="CB90" s="45">
        <f t="shared" ca="1" si="67"/>
        <v>4264.6278744593719</v>
      </c>
      <c r="CC90" s="45">
        <f t="shared" ca="1" si="68"/>
        <v>4254.3833414368719</v>
      </c>
      <c r="CD90" s="45">
        <f t="shared" ca="1" si="69"/>
        <v>4218.0660381820762</v>
      </c>
      <c r="CE90" s="45">
        <f t="shared" ca="1" si="70"/>
        <v>4197.8404796973728</v>
      </c>
      <c r="CF90" s="45" cm="1">
        <f t="array" aca="1" ref="CF90" ca="1">+SUMPRODUCT($BV$3:$CE$3/100,$BV90:$CE90)</f>
        <v>4264.4260425295433</v>
      </c>
      <c r="CG90" s="35">
        <f t="shared" si="73"/>
        <v>45292</v>
      </c>
      <c r="CH90" s="24">
        <f t="shared" ca="1" si="74"/>
        <v>0.20424952301263111</v>
      </c>
      <c r="CI90" s="24">
        <f t="shared" ca="1" si="75"/>
        <v>0.20485904342502415</v>
      </c>
      <c r="CJ90" s="24">
        <f t="shared" ca="1" si="76"/>
        <v>0.19900470390323632</v>
      </c>
      <c r="CK90" s="24">
        <f t="shared" ca="1" si="77"/>
        <v>0.20706411314338524</v>
      </c>
      <c r="CL90" s="24">
        <f t="shared" ca="1" si="78"/>
        <v>0.20616523264582542</v>
      </c>
      <c r="CM90" s="24">
        <f t="shared" ca="1" si="79"/>
        <v>0.20576627673445191</v>
      </c>
      <c r="CN90" s="24">
        <f t="shared" ca="1" si="80"/>
        <v>0.20874525301865288</v>
      </c>
      <c r="CO90" s="24">
        <f t="shared" ca="1" si="81"/>
        <v>0.20765927839623344</v>
      </c>
      <c r="CP90" s="24">
        <f t="shared" ca="1" si="82"/>
        <v>0.20736948482735884</v>
      </c>
      <c r="CQ90" s="24">
        <f t="shared" ca="1" si="83"/>
        <v>0.2095602289145384</v>
      </c>
      <c r="CR90" s="24">
        <f t="shared" ca="1" si="71"/>
        <v>0.20667491244104963</v>
      </c>
      <c r="CS90" s="35">
        <f t="shared" si="84"/>
        <v>45292</v>
      </c>
      <c r="CT90" s="24">
        <f t="shared" ca="1" si="85"/>
        <v>2.5979267336867791</v>
      </c>
      <c r="CU90" s="24">
        <f t="shared" ca="1" si="86"/>
        <v>2.5830111444581489</v>
      </c>
      <c r="CV90" s="24">
        <f t="shared" ca="1" si="87"/>
        <v>2.5403534008824655</v>
      </c>
      <c r="CW90" s="24">
        <f t="shared" ca="1" si="88"/>
        <v>2.5557951147087778</v>
      </c>
      <c r="CX90" s="24">
        <f t="shared" ca="1" si="89"/>
        <v>2.5582855690141342</v>
      </c>
      <c r="CY90" s="24">
        <f t="shared" ca="1" si="90"/>
        <v>2.5458911739345886</v>
      </c>
      <c r="CZ90" s="24">
        <f t="shared" ca="1" si="91"/>
        <v>2.5418917806581693</v>
      </c>
      <c r="DA90" s="24">
        <f t="shared" ca="1" si="92"/>
        <v>2.5348243223339018</v>
      </c>
      <c r="DB90" s="24">
        <f t="shared" ca="1" si="93"/>
        <v>2.5270831530132112</v>
      </c>
      <c r="DC90" s="24">
        <f t="shared" ca="1" si="94"/>
        <v>2.5196748795672312</v>
      </c>
      <c r="DD90" s="48">
        <f t="shared" ca="1" si="95"/>
        <v>2.5436116798680608</v>
      </c>
      <c r="DE90" s="48">
        <f>+[1]NAC!AG91</f>
        <v>2.542482786482557</v>
      </c>
    </row>
    <row r="91" spans="1:109" x14ac:dyDescent="0.25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4935.4142487655836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4916.6213319199369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4837.9022113267965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4862.4128436461615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4865.8686670481757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4829.4820449728895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4834.1050517412095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4822.550339694295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4781.9545450442174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4767.9055001172055</v>
      </c>
      <c r="BU91" s="42"/>
      <c r="BV91" s="45">
        <f t="shared" ca="1" si="61"/>
        <v>4935.4142487655836</v>
      </c>
      <c r="BW91" s="45">
        <f t="shared" ca="1" si="62"/>
        <v>4916.6213319199369</v>
      </c>
      <c r="BX91" s="45">
        <f t="shared" ca="1" si="63"/>
        <v>4837.9022113267965</v>
      </c>
      <c r="BY91" s="45">
        <f t="shared" ca="1" si="64"/>
        <v>4862.4128436461615</v>
      </c>
      <c r="BZ91" s="45">
        <f t="shared" ca="1" si="65"/>
        <v>4865.8686670481757</v>
      </c>
      <c r="CA91" s="45">
        <f t="shared" ca="1" si="66"/>
        <v>4829.4820449728895</v>
      </c>
      <c r="CB91" s="45">
        <f t="shared" ca="1" si="67"/>
        <v>4834.1050517412095</v>
      </c>
      <c r="CC91" s="45">
        <f t="shared" ca="1" si="68"/>
        <v>4822.550339694295</v>
      </c>
      <c r="CD91" s="45">
        <f t="shared" ca="1" si="69"/>
        <v>4781.9545450442174</v>
      </c>
      <c r="CE91" s="45">
        <f t="shared" ca="1" si="70"/>
        <v>4767.9055001172055</v>
      </c>
      <c r="CF91" s="45" cm="1">
        <f t="array" aca="1" ref="CF91" ca="1">+SUMPRODUCT($BV$3:$CE$3/100,$BV91:$CE91)</f>
        <v>4828.7569316773343</v>
      </c>
      <c r="CG91" s="35">
        <f t="shared" si="73"/>
        <v>45323</v>
      </c>
      <c r="CH91" s="24">
        <f t="shared" ca="1" si="74"/>
        <v>0.12360594591688878</v>
      </c>
      <c r="CI91" s="24">
        <f t="shared" ca="1" si="75"/>
        <v>0.12528413222222068</v>
      </c>
      <c r="CJ91" s="24">
        <f t="shared" ca="1" si="76"/>
        <v>0.1374814279890455</v>
      </c>
      <c r="CK91" s="24">
        <f t="shared" ca="1" si="77"/>
        <v>0.13109924718950849</v>
      </c>
      <c r="CL91" s="24">
        <f t="shared" ca="1" si="78"/>
        <v>0.12990918396423368</v>
      </c>
      <c r="CM91" s="24">
        <f t="shared" ca="1" si="79"/>
        <v>0.13032376715270311</v>
      </c>
      <c r="CN91" s="24">
        <f t="shared" ca="1" si="80"/>
        <v>0.13353502205723644</v>
      </c>
      <c r="CO91" s="24">
        <f t="shared" ca="1" si="81"/>
        <v>0.13354861390218087</v>
      </c>
      <c r="CP91" s="24">
        <f t="shared" ca="1" si="82"/>
        <v>0.1336841343302364</v>
      </c>
      <c r="CQ91" s="24">
        <f t="shared" ca="1" si="83"/>
        <v>0.13579959104613937</v>
      </c>
      <c r="CR91" s="24">
        <f t="shared" ca="1" si="71"/>
        <v>0.13233454713944215</v>
      </c>
      <c r="CS91" s="35">
        <f t="shared" si="84"/>
        <v>45323</v>
      </c>
      <c r="CT91" s="24">
        <f t="shared" ca="1" si="85"/>
        <v>2.7659033497400789</v>
      </c>
      <c r="CU91" s="24">
        <f t="shared" ca="1" si="86"/>
        <v>2.7628980992831043</v>
      </c>
      <c r="CV91" s="24">
        <f t="shared" ca="1" si="87"/>
        <v>2.757779694604678</v>
      </c>
      <c r="CW91" s="24">
        <f t="shared" ca="1" si="88"/>
        <v>2.7650190198830793</v>
      </c>
      <c r="CX91" s="24">
        <f t="shared" ca="1" si="89"/>
        <v>2.7642383517598068</v>
      </c>
      <c r="CY91" s="24">
        <f t="shared" ca="1" si="90"/>
        <v>2.7563659660148905</v>
      </c>
      <c r="CZ91" s="24">
        <f t="shared" ca="1" si="91"/>
        <v>2.7669438963656598</v>
      </c>
      <c r="DA91" s="24">
        <f t="shared" ca="1" si="92"/>
        <v>2.7633132825921844</v>
      </c>
      <c r="DB91" s="24">
        <f t="shared" ca="1" si="93"/>
        <v>2.7587304438803493</v>
      </c>
      <c r="DC91" s="24">
        <f t="shared" ca="1" si="94"/>
        <v>2.7647544629318865</v>
      </c>
      <c r="DD91" s="48">
        <f t="shared" ca="1" si="95"/>
        <v>2.762562007648528</v>
      </c>
      <c r="DE91" s="48">
        <f>+[1]NAC!AG92</f>
        <v>2.7621843487350324</v>
      </c>
    </row>
    <row r="92" spans="1:109" x14ac:dyDescent="0.25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5449.2206068870901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5436.1017317912901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5374.0629091297933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5388.8541578371805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5401.8049976806487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5366.8017986232389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5371.3042065119716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5358.7557993422979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5321.4930082624915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5290.2382852257924</v>
      </c>
      <c r="BU92" s="42"/>
      <c r="BV92" s="45">
        <f t="shared" ca="1" si="61"/>
        <v>5449.2206068870901</v>
      </c>
      <c r="BW92" s="45">
        <f t="shared" ca="1" si="62"/>
        <v>5436.1017317912901</v>
      </c>
      <c r="BX92" s="45">
        <f t="shared" ca="1" si="63"/>
        <v>5374.0629091297933</v>
      </c>
      <c r="BY92" s="45">
        <f t="shared" ca="1" si="64"/>
        <v>5388.8541578371805</v>
      </c>
      <c r="BZ92" s="45">
        <f t="shared" ca="1" si="65"/>
        <v>5401.8049976806487</v>
      </c>
      <c r="CA92" s="45">
        <f t="shared" ca="1" si="66"/>
        <v>5366.8017986232389</v>
      </c>
      <c r="CB92" s="45">
        <f t="shared" ca="1" si="67"/>
        <v>5371.3042065119716</v>
      </c>
      <c r="CC92" s="45">
        <f t="shared" ca="1" si="68"/>
        <v>5358.7557993422979</v>
      </c>
      <c r="CD92" s="45">
        <f t="shared" ca="1" si="69"/>
        <v>5321.4930082624915</v>
      </c>
      <c r="CE92" s="45">
        <f t="shared" ca="1" si="70"/>
        <v>5290.2382852257924</v>
      </c>
      <c r="CF92" s="45" cm="1">
        <f t="array" aca="1" ref="CF92" ca="1">+SUMPRODUCT($BV$3:$CE$3/100,$BV92:$CE92)</f>
        <v>5359.9087618535323</v>
      </c>
      <c r="CG92" s="35">
        <f t="shared" si="73"/>
        <v>45352</v>
      </c>
      <c r="CH92" s="24">
        <f t="shared" ca="1" si="74"/>
        <v>0.10410602478809494</v>
      </c>
      <c r="CI92" s="24">
        <f t="shared" ca="1" si="75"/>
        <v>0.1056580047153024</v>
      </c>
      <c r="CJ92" s="24">
        <f t="shared" ca="1" si="76"/>
        <v>0.11082503828781487</v>
      </c>
      <c r="CK92" s="24">
        <f t="shared" ca="1" si="77"/>
        <v>0.10826750650737793</v>
      </c>
      <c r="CL92" s="24">
        <f t="shared" ca="1" si="78"/>
        <v>0.11014196381046037</v>
      </c>
      <c r="CM92" s="24">
        <f t="shared" ca="1" si="79"/>
        <v>0.11125825681651658</v>
      </c>
      <c r="CN92" s="24">
        <f t="shared" ca="1" si="80"/>
        <v>0.11112690953566817</v>
      </c>
      <c r="CO92" s="24">
        <f t="shared" ca="1" si="81"/>
        <v>0.11118711509022705</v>
      </c>
      <c r="CP92" s="24">
        <f t="shared" ca="1" si="82"/>
        <v>0.11282802003574566</v>
      </c>
      <c r="CQ92" s="24">
        <f t="shared" ca="1" si="83"/>
        <v>0.10955183258052137</v>
      </c>
      <c r="CR92" s="24">
        <f t="shared" ca="1" si="71"/>
        <v>0.10999763245314043</v>
      </c>
      <c r="CS92" s="35">
        <f t="shared" si="84"/>
        <v>45352</v>
      </c>
      <c r="CT92" s="24">
        <f t="shared" ca="1" si="85"/>
        <v>2.8584912406854737</v>
      </c>
      <c r="CU92" s="24">
        <f t="shared" ca="1" si="86"/>
        <v>2.8609994084723054</v>
      </c>
      <c r="CV92" s="24">
        <f t="shared" ca="1" si="87"/>
        <v>2.8693864529431972</v>
      </c>
      <c r="CW92" s="24">
        <f t="shared" ca="1" si="88"/>
        <v>2.872841875479391</v>
      </c>
      <c r="CX92" s="24">
        <f t="shared" ca="1" si="89"/>
        <v>2.8783624924256555</v>
      </c>
      <c r="CY92" s="24">
        <f t="shared" ca="1" si="90"/>
        <v>2.8703697264018309</v>
      </c>
      <c r="CZ92" s="24">
        <f t="shared" ca="1" si="91"/>
        <v>2.8874172097427269</v>
      </c>
      <c r="DA92" s="24">
        <f t="shared" ca="1" si="92"/>
        <v>2.8845011267475149</v>
      </c>
      <c r="DB92" s="24">
        <f t="shared" ca="1" si="93"/>
        <v>2.8845546887246254</v>
      </c>
      <c r="DC92" s="24">
        <f t="shared" ca="1" si="94"/>
        <v>2.8906119691339343</v>
      </c>
      <c r="DD92" s="48">
        <f t="shared" ca="1" si="95"/>
        <v>2.878904525735777</v>
      </c>
      <c r="DE92" s="48">
        <f>+[1]NAC!AG93</f>
        <v>2.8786907470031893</v>
      </c>
    </row>
    <row r="93" spans="1:109" x14ac:dyDescent="0.25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5905.3910395051826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5897.016737195625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5856.2530703223365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5848.8361368413998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55"/>
        <v>5877.0609352850679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5841.1946624222273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5842.9208728441627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5831.8888734073262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59"/>
        <v>5801.728355234799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5767.8497214254958</v>
      </c>
      <c r="BU93" s="42"/>
      <c r="BV93" s="45">
        <f t="shared" ca="1" si="61"/>
        <v>5905.3910395051826</v>
      </c>
      <c r="BW93" s="45">
        <f t="shared" ca="1" si="62"/>
        <v>5897.016737195625</v>
      </c>
      <c r="BX93" s="45">
        <f t="shared" ca="1" si="63"/>
        <v>5856.2530703223365</v>
      </c>
      <c r="BY93" s="45">
        <f t="shared" ca="1" si="64"/>
        <v>5848.8361368413998</v>
      </c>
      <c r="BZ93" s="45">
        <f t="shared" ca="1" si="65"/>
        <v>5877.0609352850679</v>
      </c>
      <c r="CA93" s="45">
        <f t="shared" ca="1" si="66"/>
        <v>5841.1946624222273</v>
      </c>
      <c r="CB93" s="45">
        <f t="shared" ca="1" si="67"/>
        <v>5842.9208728441627</v>
      </c>
      <c r="CC93" s="45">
        <f t="shared" ca="1" si="68"/>
        <v>5831.8888734073262</v>
      </c>
      <c r="CD93" s="45">
        <f t="shared" ca="1" si="69"/>
        <v>5801.728355234799</v>
      </c>
      <c r="CE93" s="45">
        <f t="shared" ca="1" si="70"/>
        <v>5767.8497214254958</v>
      </c>
      <c r="CF93" s="45" cm="1">
        <f t="array" aca="1" ref="CF93" ca="1">+SUMPRODUCT($BV$3:$CE$3/100,$BV93:$CE93)</f>
        <v>5832.8496151585732</v>
      </c>
      <c r="CG93" s="35">
        <f t="shared" si="73"/>
        <v>45383</v>
      </c>
      <c r="CH93" s="24">
        <f t="shared" ca="1" si="74"/>
        <v>8.3712968427366308E-2</v>
      </c>
      <c r="CI93" s="24">
        <f t="shared" ca="1" si="75"/>
        <v>8.4787781418589336E-2</v>
      </c>
      <c r="CJ93" s="24">
        <f t="shared" ca="1" si="76"/>
        <v>8.9725440387638189E-2</v>
      </c>
      <c r="CK93" s="24">
        <f t="shared" ca="1" si="77"/>
        <v>8.5358030767125781E-2</v>
      </c>
      <c r="CL93" s="24">
        <f t="shared" ca="1" si="78"/>
        <v>8.7980950406110203E-2</v>
      </c>
      <c r="CM93" s="24">
        <f t="shared" ca="1" si="79"/>
        <v>8.8393960052835618E-2</v>
      </c>
      <c r="CN93" s="24">
        <f t="shared" ca="1" si="80"/>
        <v>8.7803008021854367E-2</v>
      </c>
      <c r="CO93" s="24">
        <f t="shared" ca="1" si="81"/>
        <v>8.8291590768718731E-2</v>
      </c>
      <c r="CP93" s="24">
        <f t="shared" ca="1" si="82"/>
        <v>9.0244475794041934E-2</v>
      </c>
      <c r="CQ93" s="24">
        <f t="shared" ca="1" si="83"/>
        <v>9.028164903905056E-2</v>
      </c>
      <c r="CR93" s="24">
        <f t="shared" ca="1" si="71"/>
        <v>8.8236735795012233E-2</v>
      </c>
      <c r="CS93" s="35">
        <f t="shared" si="84"/>
        <v>45383</v>
      </c>
      <c r="CT93" s="24">
        <f t="shared" ca="1" si="85"/>
        <v>2.8490727198579489</v>
      </c>
      <c r="CU93" s="24">
        <f t="shared" ca="1" si="86"/>
        <v>2.8581206388754241</v>
      </c>
      <c r="CV93" s="24">
        <f t="shared" ca="1" si="87"/>
        <v>2.8850188118910878</v>
      </c>
      <c r="CW93" s="24">
        <f t="shared" ca="1" si="88"/>
        <v>2.8767701885792896</v>
      </c>
      <c r="CX93" s="24">
        <f t="shared" ca="1" si="89"/>
        <v>2.8914082586756829</v>
      </c>
      <c r="CY93" s="24">
        <f t="shared" ca="1" si="90"/>
        <v>2.8850894816009074</v>
      </c>
      <c r="CZ93" s="24">
        <f t="shared" ca="1" si="91"/>
        <v>2.9032614403138943</v>
      </c>
      <c r="DA93" s="24">
        <f t="shared" ca="1" si="92"/>
        <v>2.9015370431208978</v>
      </c>
      <c r="DB93" s="24">
        <f t="shared" ca="1" si="93"/>
        <v>2.9115243241411037</v>
      </c>
      <c r="DC93" s="24">
        <f t="shared" ca="1" si="94"/>
        <v>2.9205835341834789</v>
      </c>
      <c r="DD93" s="48">
        <f t="shared" ca="1" si="95"/>
        <v>2.8949486363088406</v>
      </c>
      <c r="DE93" s="48">
        <f>+[1]NAC!AG94</f>
        <v>2.894048796074471</v>
      </c>
    </row>
    <row r="94" spans="1:109" x14ac:dyDescent="0.25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6157.9485080132918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6148.2543033605807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53"/>
        <v>6111.9216611963775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54"/>
        <v>6101.0385300956887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6124.5975444598307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6090.130040367736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6088.1591459573256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6074.6221490199887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6042.4665069973817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6003.3101667614037</v>
      </c>
      <c r="BU94" s="42"/>
      <c r="BV94" s="45">
        <f t="shared" ca="1" si="61"/>
        <v>6157.9485080132918</v>
      </c>
      <c r="BW94" s="45">
        <f t="shared" ca="1" si="62"/>
        <v>6148.2543033605807</v>
      </c>
      <c r="BX94" s="45">
        <f t="shared" ca="1" si="63"/>
        <v>6111.9216611963775</v>
      </c>
      <c r="BY94" s="45">
        <f t="shared" ca="1" si="64"/>
        <v>6101.0385300956887</v>
      </c>
      <c r="BZ94" s="45">
        <f t="shared" ca="1" si="65"/>
        <v>6124.5975444598307</v>
      </c>
      <c r="CA94" s="45">
        <f t="shared" ca="1" si="66"/>
        <v>6090.130040367736</v>
      </c>
      <c r="CB94" s="45">
        <f t="shared" ca="1" si="67"/>
        <v>6088.1591459573256</v>
      </c>
      <c r="CC94" s="45">
        <f t="shared" ca="1" si="68"/>
        <v>6074.6221490199887</v>
      </c>
      <c r="CD94" s="45">
        <f t="shared" ca="1" si="69"/>
        <v>6042.4665069973817</v>
      </c>
      <c r="CE94" s="45">
        <f t="shared" ca="1" si="70"/>
        <v>6003.3101667614037</v>
      </c>
      <c r="CF94" s="45" cm="1">
        <f t="array" aca="1" ref="CF94" ca="1">+SUMPRODUCT($BV$3:$CE$3/100,$BV94:$CE94)</f>
        <v>6078.0440074846192</v>
      </c>
      <c r="CG94" s="35">
        <f t="shared" si="73"/>
        <v>45413</v>
      </c>
      <c r="CH94" s="24">
        <f t="shared" ca="1" si="74"/>
        <v>4.2767272618964736E-2</v>
      </c>
      <c r="CI94" s="24">
        <f t="shared" ca="1" si="75"/>
        <v>4.2604180615643639E-2</v>
      </c>
      <c r="CJ94" s="24">
        <f t="shared" ca="1" si="76"/>
        <v>4.3657367228491228E-2</v>
      </c>
      <c r="CK94" s="24">
        <f t="shared" ca="1" si="77"/>
        <v>4.3120098999813727E-2</v>
      </c>
      <c r="CL94" s="24">
        <f t="shared" ca="1" si="78"/>
        <v>4.2119115643090677E-2</v>
      </c>
      <c r="CM94" s="24">
        <f t="shared" ca="1" si="79"/>
        <v>4.2617202872379467E-2</v>
      </c>
      <c r="CN94" s="24">
        <f t="shared" ca="1" si="80"/>
        <v>4.19718627806418E-2</v>
      </c>
      <c r="CO94" s="24">
        <f t="shared" ca="1" si="81"/>
        <v>4.1621725118853981E-2</v>
      </c>
      <c r="CP94" s="24">
        <f t="shared" ca="1" si="82"/>
        <v>4.1494212934903851E-2</v>
      </c>
      <c r="CQ94" s="24">
        <f t="shared" ca="1" si="83"/>
        <v>4.0822916113999463E-2</v>
      </c>
      <c r="CR94" s="24">
        <f t="shared" ca="1" si="71"/>
        <v>4.203681022202721E-2</v>
      </c>
      <c r="CS94" s="35">
        <f t="shared" si="84"/>
        <v>45413</v>
      </c>
      <c r="CT94" s="24">
        <f t="shared" ca="1" si="85"/>
        <v>2.7371379988401463</v>
      </c>
      <c r="CU94" s="24">
        <f t="shared" ca="1" si="86"/>
        <v>2.7431827039322818</v>
      </c>
      <c r="CV94" s="24">
        <f t="shared" ca="1" si="87"/>
        <v>2.768718251506006</v>
      </c>
      <c r="CW94" s="24">
        <f t="shared" ca="1" si="88"/>
        <v>2.7582186956664629</v>
      </c>
      <c r="CX94" s="24">
        <f t="shared" ca="1" si="89"/>
        <v>2.7671291097651376</v>
      </c>
      <c r="CY94" s="24">
        <f t="shared" ca="1" si="90"/>
        <v>2.7625058151428803</v>
      </c>
      <c r="CZ94" s="24">
        <f t="shared" ca="1" si="91"/>
        <v>2.7747914302824612</v>
      </c>
      <c r="DA94" s="24">
        <f t="shared" ca="1" si="92"/>
        <v>2.7697944506107461</v>
      </c>
      <c r="DB94" s="24">
        <f t="shared" ca="1" si="93"/>
        <v>2.7752163891988748</v>
      </c>
      <c r="DC94" s="24">
        <f t="shared" ca="1" si="94"/>
        <v>2.7758914453588939</v>
      </c>
      <c r="DD94" s="48">
        <f t="shared" ca="1" si="95"/>
        <v>2.7665972012595033</v>
      </c>
      <c r="DE94" s="48">
        <f>+[1]NAC!AG95</f>
        <v>2.7641026419668697</v>
      </c>
    </row>
    <row r="95" spans="1:109" x14ac:dyDescent="0.25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52"/>
        <v>6428.3958007495958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6419.5923456957635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6373.9343716920685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6374.0436778884941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6402.43878780251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6368.022683183046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6367.414077290513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6353.6126165586811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6325.8121877278745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6286.03680472817</v>
      </c>
      <c r="BU95" s="42"/>
      <c r="BV95" s="45">
        <f t="shared" ca="1" si="61"/>
        <v>6428.3958007495958</v>
      </c>
      <c r="BW95" s="45">
        <f t="shared" ca="1" si="62"/>
        <v>6419.5923456957635</v>
      </c>
      <c r="BX95" s="45">
        <f t="shared" ca="1" si="63"/>
        <v>6373.9343716920685</v>
      </c>
      <c r="BY95" s="45">
        <f t="shared" ca="1" si="64"/>
        <v>6374.0436778884941</v>
      </c>
      <c r="BZ95" s="45">
        <f t="shared" ca="1" si="65"/>
        <v>6402.43878780251</v>
      </c>
      <c r="CA95" s="45">
        <f t="shared" ca="1" si="66"/>
        <v>6368.022683183046</v>
      </c>
      <c r="CB95" s="45">
        <f t="shared" ca="1" si="67"/>
        <v>6367.414077290513</v>
      </c>
      <c r="CC95" s="45">
        <f t="shared" ca="1" si="68"/>
        <v>6353.6126165586811</v>
      </c>
      <c r="CD95" s="45">
        <f t="shared" ca="1" si="69"/>
        <v>6325.8121877278745</v>
      </c>
      <c r="CE95" s="45">
        <f t="shared" ca="1" si="70"/>
        <v>6286.03680472817</v>
      </c>
      <c r="CF95" s="45" cm="1">
        <f t="array" aca="1" ref="CF95" ca="1">+SUMPRODUCT($BV$3:$CE$3/100,$BV95:$CE95)</f>
        <v>6355.3877658598049</v>
      </c>
      <c r="CG95" s="35">
        <f t="shared" si="73"/>
        <v>45444</v>
      </c>
      <c r="CH95" s="24">
        <f t="shared" ca="1" si="74"/>
        <v>4.3918407629484513E-2</v>
      </c>
      <c r="CI95" s="24">
        <f t="shared" ca="1" si="75"/>
        <v>4.4132534040902005E-2</v>
      </c>
      <c r="CJ95" s="24">
        <f t="shared" ca="1" si="76"/>
        <v>4.2869121206046801E-2</v>
      </c>
      <c r="CK95" s="24">
        <f t="shared" ca="1" si="77"/>
        <v>4.4747323991825905E-2</v>
      </c>
      <c r="CL95" s="24">
        <f t="shared" ca="1" si="78"/>
        <v>4.5364816435001121E-2</v>
      </c>
      <c r="CM95" s="24">
        <f t="shared" ca="1" si="79"/>
        <v>4.5630001489841865E-2</v>
      </c>
      <c r="CN95" s="24">
        <f t="shared" ca="1" si="80"/>
        <v>4.5868533433233161E-2</v>
      </c>
      <c r="CO95" s="24">
        <f t="shared" ca="1" si="81"/>
        <v>4.592721336317207E-2</v>
      </c>
      <c r="CP95" s="24">
        <f t="shared" ca="1" si="82"/>
        <v>4.6892387471634045E-2</v>
      </c>
      <c r="CQ95" s="24">
        <f t="shared" ca="1" si="83"/>
        <v>4.7095124208664352E-2</v>
      </c>
      <c r="CR95" s="24">
        <f t="shared" ca="1" si="71"/>
        <v>4.5630429466068323E-2</v>
      </c>
      <c r="CS95" s="35">
        <f t="shared" si="84"/>
        <v>45444</v>
      </c>
      <c r="CT95" s="24">
        <f t="shared" ca="1" si="85"/>
        <v>2.6913391179948976</v>
      </c>
      <c r="CU95" s="24">
        <f t="shared" ca="1" si="86"/>
        <v>2.697388894675774</v>
      </c>
      <c r="CV95" s="24">
        <f t="shared" ca="1" si="87"/>
        <v>2.7194620172098838</v>
      </c>
      <c r="CW95" s="24">
        <f t="shared" ca="1" si="88"/>
        <v>2.7110370334532443</v>
      </c>
      <c r="CX95" s="24">
        <f t="shared" ca="1" si="89"/>
        <v>2.7214346287725619</v>
      </c>
      <c r="CY95" s="24">
        <f t="shared" ca="1" si="90"/>
        <v>2.7162366494284198</v>
      </c>
      <c r="CZ95" s="24">
        <f t="shared" ca="1" si="91"/>
        <v>2.7259453195862151</v>
      </c>
      <c r="DA95" s="24">
        <f t="shared" ca="1" si="92"/>
        <v>2.7195768698956724</v>
      </c>
      <c r="DB95" s="24">
        <f t="shared" ca="1" si="93"/>
        <v>2.7243823274950008</v>
      </c>
      <c r="DC95" s="24">
        <f t="shared" ca="1" si="94"/>
        <v>2.7198645746733314</v>
      </c>
      <c r="DD95" s="48">
        <f t="shared" ca="1" si="95"/>
        <v>2.717015006732308</v>
      </c>
      <c r="DE95" s="48">
        <f>+[1]NAC!AG96</f>
        <v>2.7152970133857899</v>
      </c>
    </row>
    <row r="96" spans="1:109" x14ac:dyDescent="0.25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6675.2080078125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6674.0866980504297</v>
      </c>
      <c r="J96" s="19" cm="1">
        <f t="array" aca="1" ref="J96" ca="1">INDIRECT(_xlfn.CONCAT(J$4,"_d!",J$1,$A96))</f>
        <v>6653.56005859375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6665.6552734375</v>
      </c>
      <c r="M96" s="19" cm="1">
        <f t="array" aca="1" ref="M96" ca="1">INDIRECT(_xlfn.CONCAT(M$4,"_d!",M$1,$A96))</f>
        <v>6684.70703125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6448.423828125</v>
      </c>
      <c r="P96" s="42">
        <f ca="1">+SUMPRODUCT(J$3:$O$3,J96:O96)</f>
        <v>6667.5849917405121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6586.68310546875</v>
      </c>
      <c r="S96" s="19" cm="1">
        <f t="array" aca="1" ref="S96" ca="1">INDIRECT(_xlfn.CONCAT(S$4,"_d!",S$1,$A96))</f>
        <v>6671.38134765625</v>
      </c>
      <c r="T96" s="19" cm="1">
        <f t="array" aca="1" ref="T96" ca="1">INDIRECT(_xlfn.CONCAT(T$4,"_d!",T$1,$A96))</f>
        <v>6785.4580078125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6479.62939453125</v>
      </c>
      <c r="W96" s="42">
        <f t="shared" ca="1" si="53"/>
        <v>6624.3980689733426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6705.71142578125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6626.2647066817244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6677.53955078125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6549.3115234375</v>
      </c>
      <c r="AK96" s="42">
        <f t="shared" ca="1" si="55"/>
        <v>6657.9954616348514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6652.4443359375</v>
      </c>
      <c r="AO96" s="19" cm="1">
        <f t="array" aca="1" ref="AO96" ca="1">INDIRECT(_xlfn.CONCAT(AO$4,"_d!",AO$1,$A96))</f>
        <v>6679.22998046875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6622.2049081496989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6630.72607421875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6624.255910578835</v>
      </c>
      <c r="AZ96" s="19" cm="1">
        <f t="array" aca="1" ref="AZ96" ca="1">INDIRECT(_xlfn.CONCAT(AZ$4,"_d!",AZ$1,$A96))</f>
        <v>6574.54443359375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6640.875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6520.67236328125</v>
      </c>
      <c r="BF96" s="42">
        <f t="shared" ca="1" si="58"/>
        <v>6613.1730649100991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6647.26806640625</v>
      </c>
      <c r="BJ96" s="19" cm="1">
        <f t="array" aca="1" ref="BJ96" ca="1">INDIRECT(_xlfn.CONCAT(BJ$4,"_d!",BJ$1,$A96))</f>
        <v>6704.59912109375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6589.489220247121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6596.8125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6551.4325163519034</v>
      </c>
      <c r="BU96" s="42"/>
      <c r="BV96" s="45">
        <f t="shared" ca="1" si="61"/>
        <v>6674.0866980504297</v>
      </c>
      <c r="BW96" s="45">
        <f t="shared" ca="1" si="62"/>
        <v>6667.5849917405121</v>
      </c>
      <c r="BX96" s="45">
        <f t="shared" ca="1" si="63"/>
        <v>6624.3980689733426</v>
      </c>
      <c r="BY96" s="45">
        <f t="shared" ca="1" si="64"/>
        <v>6626.2647066817244</v>
      </c>
      <c r="BZ96" s="45">
        <f t="shared" ca="1" si="65"/>
        <v>6657.9954616348514</v>
      </c>
      <c r="CA96" s="45">
        <f t="shared" ca="1" si="66"/>
        <v>6622.2049081496989</v>
      </c>
      <c r="CB96" s="45">
        <f t="shared" ca="1" si="67"/>
        <v>6624.255910578835</v>
      </c>
      <c r="CC96" s="45">
        <f t="shared" ca="1" si="68"/>
        <v>6613.1730649100991</v>
      </c>
      <c r="CD96" s="45">
        <f t="shared" ca="1" si="69"/>
        <v>6589.489220247121</v>
      </c>
      <c r="CE96" s="45">
        <f t="shared" ca="1" si="70"/>
        <v>6551.4325163519034</v>
      </c>
      <c r="CF96" s="45" cm="1">
        <f t="array" aca="1" ref="CF96" ca="1">+SUMPRODUCT($BV$3:$CE$3/100,$BV96:$CE96)</f>
        <v>6612.6374089590827</v>
      </c>
      <c r="CG96" s="35">
        <f t="shared" si="73"/>
        <v>45474</v>
      </c>
      <c r="CH96" s="24">
        <f t="shared" ref="CH96:CH108" ca="1" si="96">+BV96/BV95-1</f>
        <v>3.8219628180359511E-2</v>
      </c>
      <c r="CI96" s="24">
        <f t="shared" ref="CI96:CI108" ca="1" si="97">+BW96/BW95-1</f>
        <v>3.8630590961281852E-2</v>
      </c>
      <c r="CJ96" s="24">
        <f t="shared" ref="CJ96:CJ108" ca="1" si="98">+BX96/BX95-1</f>
        <v>3.9294991550844038E-2</v>
      </c>
      <c r="CK96" s="24">
        <f t="shared" ref="CK96:CK108" ca="1" si="99">+BY96/BY95-1</f>
        <v>3.9570018898392956E-2</v>
      </c>
      <c r="CL96" s="24">
        <f t="shared" ref="CL96:CL108" ca="1" si="100">+BZ96/BZ95-1</f>
        <v>3.9915520054515818E-2</v>
      </c>
      <c r="CM96" s="24">
        <f t="shared" ref="CM96:CM108" ca="1" si="101">+CA96/CA95-1</f>
        <v>3.991540822207007E-2</v>
      </c>
      <c r="CN96" s="24">
        <f t="shared" ref="CN96:CN108" ca="1" si="102">+CB96/CB95-1</f>
        <v>4.0336913882254466E-2</v>
      </c>
      <c r="CO96" s="24">
        <f t="shared" ref="CO96:CO108" ca="1" si="103">+CC96/CC95-1</f>
        <v>4.0852419562841469E-2</v>
      </c>
      <c r="CP96" s="24">
        <f t="shared" ref="CP96:CP108" ca="1" si="104">+CD96/CD95-1</f>
        <v>4.1682715941327109E-2</v>
      </c>
      <c r="CQ96" s="24">
        <f t="shared" ref="CQ96:CQ108" ca="1" si="105">+CE96/CE95-1</f>
        <v>4.2219878735694216E-2</v>
      </c>
      <c r="CR96" s="24">
        <f t="shared" ref="CR96:CR108" ca="1" si="106">+CF96/CF95-1</f>
        <v>4.0477411068634561E-2</v>
      </c>
      <c r="CS96" s="35">
        <f t="shared" si="84"/>
        <v>45474</v>
      </c>
      <c r="CT96" s="24">
        <f t="shared" ref="CT96:CT108" ca="1" si="107">+BV96/BV84-1</f>
        <v>2.6132615552835312</v>
      </c>
      <c r="CU96" s="24">
        <f t="shared" ref="CU96:CU108" ca="1" si="108">+BW96/BW84-1</f>
        <v>2.6175638297860671</v>
      </c>
      <c r="CV96" s="24">
        <f t="shared" ref="CV96:CV108" ca="1" si="109">+BX96/BX84-1</f>
        <v>2.6431526259221427</v>
      </c>
      <c r="CW96" s="24">
        <f t="shared" ref="CW96:CW108" ca="1" si="110">+BY96/BY84-1</f>
        <v>2.6300904058963663</v>
      </c>
      <c r="CX96" s="24">
        <f t="shared" ref="CX96:CX108" ca="1" si="111">+BZ96/BZ84-1</f>
        <v>2.6403084050790526</v>
      </c>
      <c r="CY96" s="24">
        <f t="shared" ref="CY96:CY108" ca="1" si="112">+CA96/CA84-1</f>
        <v>2.6344031672917785</v>
      </c>
      <c r="CZ96" s="24">
        <f t="shared" ref="CZ96:CZ108" ca="1" si="113">+CB96/CB84-1</f>
        <v>2.6438120023628606</v>
      </c>
      <c r="DA96" s="24">
        <f t="shared" ref="DA96:DA108" ca="1" si="114">+CC96/CC84-1</f>
        <v>2.6385253986573081</v>
      </c>
      <c r="DB96" s="24">
        <f t="shared" ref="DB96:DB108" ca="1" si="115">+CD96/CD84-1</f>
        <v>2.6419301538575235</v>
      </c>
      <c r="DC96" s="24">
        <f t="shared" ref="DC96:DC108" ca="1" si="116">+CE96/CE84-1</f>
        <v>2.6369420791890832</v>
      </c>
      <c r="DD96" s="48">
        <f t="shared" ref="DD96:DD108" ca="1" si="117">+CF96/CF84-1</f>
        <v>2.63586428925387</v>
      </c>
      <c r="DE96" s="48">
        <f>+[1]NAC!AG97</f>
        <v>2.6344572785918889</v>
      </c>
    </row>
    <row r="97" spans="1:110" x14ac:dyDescent="0.25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7014.57080078125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7101.2939453125</v>
      </c>
      <c r="H97" s="19" cm="1">
        <f t="array" aca="1" ref="H97" ca="1">INDIRECT(_xlfn.CONCAT(H$4,"_d!",H$1,$A97))</f>
        <v>6811.5537109375</v>
      </c>
      <c r="I97" s="42">
        <f t="shared" ca="1" si="52"/>
        <v>6954.1999317770342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7006.0263671875</v>
      </c>
      <c r="M97" s="19" cm="1">
        <f t="array" aca="1" ref="M97" ca="1">INDIRECT(_xlfn.CONCAT(M$4,"_d!",M$1,$A97))</f>
        <v>6984.54833984375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6944.7292816686313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6842.40771484375</v>
      </c>
      <c r="S97" s="19" cm="1">
        <f t="array" aca="1" ref="S97" ca="1">INDIRECT(_xlfn.CONCAT(S$4,"_d!",S$1,$A97))</f>
        <v>7014.8671875</v>
      </c>
      <c r="T97" s="19" cm="1">
        <f t="array" aca="1" ref="T97" ca="1">INDIRECT(_xlfn.CONCAT(T$4,"_d!",T$1,$A97))</f>
        <v>7086.00537109375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6901.1258801030963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7050.40966796875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6901.7819497015989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7016.2607421875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6930.6868466724636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6995.39306640625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6896.7673509986871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6970.96240234375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6901.8048188560142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6987.291015625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6888.852897458838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6995.5390625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6865.0657882786527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6936.3046875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6829.6046971347778</v>
      </c>
      <c r="BU97" s="42"/>
      <c r="BV97" s="45">
        <f t="shared" ca="1" si="61"/>
        <v>6954.1999317770342</v>
      </c>
      <c r="BW97" s="45">
        <f t="shared" ca="1" si="62"/>
        <v>6944.7292816686313</v>
      </c>
      <c r="BX97" s="45">
        <f t="shared" ca="1" si="63"/>
        <v>6901.1258801030963</v>
      </c>
      <c r="BY97" s="45">
        <f t="shared" ca="1" si="64"/>
        <v>6901.7819497015989</v>
      </c>
      <c r="BZ97" s="45">
        <f t="shared" ca="1" si="65"/>
        <v>6930.6868466724636</v>
      </c>
      <c r="CA97" s="45">
        <f t="shared" ca="1" si="66"/>
        <v>6896.7673509986871</v>
      </c>
      <c r="CB97" s="45">
        <f t="shared" ca="1" si="67"/>
        <v>6901.8048188560142</v>
      </c>
      <c r="CC97" s="45">
        <f t="shared" ca="1" si="68"/>
        <v>6888.852897458838</v>
      </c>
      <c r="CD97" s="45">
        <f t="shared" ca="1" si="69"/>
        <v>6865.0657882786527</v>
      </c>
      <c r="CE97" s="45">
        <f t="shared" ca="1" si="70"/>
        <v>6829.6046971347778</v>
      </c>
      <c r="CF97" s="45" cm="1">
        <f t="array" aca="1" ref="CF97" ca="1">+SUMPRODUCT($BV$3:$CE$3/100,$BV97:$CE97)</f>
        <v>6888.993035084166</v>
      </c>
      <c r="CG97" s="35">
        <f t="shared" si="73"/>
        <v>45505</v>
      </c>
      <c r="CH97" s="24">
        <f t="shared" ca="1" si="96"/>
        <v>4.1970271948734039E-2</v>
      </c>
      <c r="CI97" s="24">
        <f t="shared" ca="1" si="97"/>
        <v>4.1565917835532984E-2</v>
      </c>
      <c r="CJ97" s="24">
        <f t="shared" ca="1" si="98"/>
        <v>4.1774031126822209E-2</v>
      </c>
      <c r="CK97" s="24">
        <f t="shared" ca="1" si="99"/>
        <v>4.1579570876794536E-2</v>
      </c>
      <c r="CL97" s="24">
        <f t="shared" ca="1" si="100"/>
        <v>4.095697971092549E-2</v>
      </c>
      <c r="CM97" s="24">
        <f t="shared" ca="1" si="101"/>
        <v>4.1460879972332831E-2</v>
      </c>
      <c r="CN97" s="24">
        <f t="shared" ca="1" si="102"/>
        <v>4.1898880723182375E-2</v>
      </c>
      <c r="CO97" s="24">
        <f t="shared" ca="1" si="103"/>
        <v>4.1686468786294562E-2</v>
      </c>
      <c r="CP97" s="24">
        <f t="shared" ca="1" si="104"/>
        <v>4.1820626579793796E-2</v>
      </c>
      <c r="CQ97" s="24">
        <f t="shared" ca="1" si="105"/>
        <v>4.2459749083666232E-2</v>
      </c>
      <c r="CR97" s="24">
        <f t="shared" ca="1" si="106"/>
        <v>4.1792042876971358E-2</v>
      </c>
      <c r="CS97" s="35">
        <f t="shared" si="84"/>
        <v>45505</v>
      </c>
      <c r="CT97" s="24">
        <f t="shared" ca="1" si="107"/>
        <v>2.3264681739797743</v>
      </c>
      <c r="CU97" s="24">
        <f t="shared" ca="1" si="108"/>
        <v>2.3360859128820466</v>
      </c>
      <c r="CV97" s="24">
        <f t="shared" ca="1" si="109"/>
        <v>2.3668791142361703</v>
      </c>
      <c r="CW97" s="24">
        <f t="shared" ca="1" si="110"/>
        <v>2.3601947316437353</v>
      </c>
      <c r="CX97" s="24">
        <f t="shared" ca="1" si="111"/>
        <v>2.3674886722751953</v>
      </c>
      <c r="CY97" s="24">
        <f t="shared" ca="1" si="112"/>
        <v>2.3664234150147032</v>
      </c>
      <c r="CZ97" s="24">
        <f t="shared" ca="1" si="113"/>
        <v>2.379955959449072</v>
      </c>
      <c r="DA97" s="24">
        <f t="shared" ca="1" si="114"/>
        <v>2.3748324540298</v>
      </c>
      <c r="DB97" s="24">
        <f t="shared" ca="1" si="115"/>
        <v>2.3807047972548636</v>
      </c>
      <c r="DC97" s="24">
        <f t="shared" ca="1" si="116"/>
        <v>2.3804698898914718</v>
      </c>
      <c r="DD97" s="48">
        <f t="shared" ca="1" si="117"/>
        <v>2.3686592367961254</v>
      </c>
      <c r="DE97" s="48">
        <f>+[1]NAC!AG98</f>
        <v>2.3671661538870934</v>
      </c>
      <c r="DF97" s="24"/>
    </row>
    <row r="98" spans="1:110" x14ac:dyDescent="0.25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7243.29638671875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7183.1081809400657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7161.7509765625</v>
      </c>
      <c r="L98" s="19" cm="1">
        <f t="array" aca="1" ref="L98" ca="1">INDIRECT(_xlfn.CONCAT(L$4,"_d!",L$1,$A98))</f>
        <v>7240.86572265625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7292.42529296875</v>
      </c>
      <c r="O98" s="19" cm="1">
        <f t="array" aca="1" ref="O98" ca="1">INDIRECT(_xlfn.CONCAT(O$4,"_d!",O$1,$A98))</f>
        <v>7000.634765625</v>
      </c>
      <c r="P98" s="42">
        <f ca="1">+SUMPRODUCT(J$3:$O$3,J98:O98)</f>
        <v>7175.4188361336692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7091.9609375</v>
      </c>
      <c r="S98" s="19" cm="1">
        <f t="array" aca="1" ref="S98" ca="1">INDIRECT(_xlfn.CONCAT(S$4,"_d!",S$1,$A98))</f>
        <v>7253.73486328125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7144.4436911028761</v>
      </c>
      <c r="X98" s="19" cm="1">
        <f t="array" aca="1" ref="X98" ca="1">INDIRECT(_xlfn.CONCAT(X$4,"_d!",X$1,$A98))</f>
        <v>7066.02587890625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7292.27685546875</v>
      </c>
      <c r="AA98" s="19" cm="1">
        <f t="array" aca="1" ref="AA98" ca="1">INDIRECT(_xlfn.CONCAT(AA$4,"_d!",AA$1,$A98))</f>
        <v>7225.1953125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7062.25146484375</v>
      </c>
      <c r="AD98" s="42">
        <f t="shared" ca="1" si="54"/>
        <v>7135.4441605833672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7257.52001953125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7284.0419921875</v>
      </c>
      <c r="AJ98" s="19" cm="1">
        <f t="array" aca="1" ref="AJ98" ca="1">INDIRECT(_xlfn.CONCAT(AJ$4,"_d!",AJ$1,$A98))</f>
        <v>7103.4111328125</v>
      </c>
      <c r="AK98" s="42">
        <f t="shared" ca="1" si="55"/>
        <v>7166.6152752850876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7240.88134765625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7052.46435546875</v>
      </c>
      <c r="AR98" s="42">
        <f t="shared" ca="1" si="56"/>
        <v>7133.9423306065983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7217.71435546875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7026.5732421875</v>
      </c>
      <c r="AY98" s="42">
        <f t="shared" ca="1" si="57"/>
        <v>7141.6778557142688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7119.052734375</v>
      </c>
      <c r="BB98" s="19" cm="1">
        <f t="array" aca="1" ref="BB98" ca="1">INDIRECT(_xlfn.CONCAT(BB$4,"_d!",BB$1,$A98))</f>
        <v>7240.51708984375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7076.587890625</v>
      </c>
      <c r="BF98" s="42">
        <f t="shared" ca="1" si="58"/>
        <v>7129.1599529678297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7251.99755859375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7106.9456684925017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7192.37060546875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7074.1723047151936</v>
      </c>
      <c r="BU98" s="42"/>
      <c r="BV98" s="45">
        <f t="shared" ca="1" si="61"/>
        <v>7183.1081809400657</v>
      </c>
      <c r="BW98" s="45">
        <f t="shared" ca="1" si="62"/>
        <v>7175.4188361336692</v>
      </c>
      <c r="BX98" s="45">
        <f t="shared" ca="1" si="63"/>
        <v>7144.4436911028761</v>
      </c>
      <c r="BY98" s="45">
        <f t="shared" ca="1" si="64"/>
        <v>7135.4441605833672</v>
      </c>
      <c r="BZ98" s="45">
        <f t="shared" ca="1" si="65"/>
        <v>7166.6152752850876</v>
      </c>
      <c r="CA98" s="45">
        <f t="shared" ca="1" si="66"/>
        <v>7133.9423306065983</v>
      </c>
      <c r="CB98" s="45">
        <f t="shared" ca="1" si="67"/>
        <v>7141.6778557142688</v>
      </c>
      <c r="CC98" s="45">
        <f t="shared" ca="1" si="68"/>
        <v>7129.1599529678297</v>
      </c>
      <c r="CD98" s="45">
        <f t="shared" ca="1" si="69"/>
        <v>7106.9456684925017</v>
      </c>
      <c r="CE98" s="45">
        <f t="shared" ca="1" si="70"/>
        <v>7074.1723047151936</v>
      </c>
      <c r="CF98" s="45" cm="1">
        <f t="array" aca="1" ref="CF98" ca="1">+SUMPRODUCT($BV$3:$CE$3/100,$BV98:$CE98)</f>
        <v>7128.0109346985291</v>
      </c>
      <c r="CG98" s="35">
        <f t="shared" ref="CG98:CG108" si="118">+B98</f>
        <v>45536</v>
      </c>
      <c r="CH98" s="24">
        <f t="shared" ca="1" si="96"/>
        <v>3.2916547037573851E-2</v>
      </c>
      <c r="CI98" s="24">
        <f t="shared" ca="1" si="97"/>
        <v>3.3217933357599483E-2</v>
      </c>
      <c r="CJ98" s="24">
        <f t="shared" ca="1" si="98"/>
        <v>3.5257697834682133E-2</v>
      </c>
      <c r="CK98" s="24">
        <f t="shared" ca="1" si="99"/>
        <v>3.3855345269473647E-2</v>
      </c>
      <c r="CL98" s="24">
        <f t="shared" ca="1" si="100"/>
        <v>3.4041132406075647E-2</v>
      </c>
      <c r="CM98" s="24">
        <f t="shared" ca="1" si="101"/>
        <v>3.4389296831009775E-2</v>
      </c>
      <c r="CN98" s="24">
        <f t="shared" ca="1" si="102"/>
        <v>3.4755117415507186E-2</v>
      </c>
      <c r="CO98" s="24">
        <f t="shared" ca="1" si="103"/>
        <v>3.4883464502143191E-2</v>
      </c>
      <c r="CP98" s="24">
        <f t="shared" ca="1" si="104"/>
        <v>3.5233439514422704E-2</v>
      </c>
      <c r="CQ98" s="24">
        <f t="shared" ca="1" si="105"/>
        <v>3.5809921426787517E-2</v>
      </c>
      <c r="CR98" s="24">
        <f t="shared" ca="1" si="106"/>
        <v>3.4695622189933495E-2</v>
      </c>
      <c r="CS98" s="35">
        <f t="shared" ref="CS98:CS108" si="119">+CG98</f>
        <v>45536</v>
      </c>
      <c r="CT98" s="24">
        <f t="shared" ca="1" si="107"/>
        <v>2.0327459353461079</v>
      </c>
      <c r="CU98" s="24">
        <f t="shared" ca="1" si="108"/>
        <v>2.0447498939385729</v>
      </c>
      <c r="CV98" s="24">
        <f t="shared" ca="1" si="109"/>
        <v>2.0916824125742317</v>
      </c>
      <c r="CW98" s="24">
        <f t="shared" ca="1" si="110"/>
        <v>2.0750643665628359</v>
      </c>
      <c r="CX98" s="24">
        <f t="shared" ca="1" si="111"/>
        <v>2.0845846347234724</v>
      </c>
      <c r="CY98" s="24">
        <f t="shared" ca="1" si="112"/>
        <v>2.0844582843316233</v>
      </c>
      <c r="CZ98" s="24">
        <f t="shared" ca="1" si="113"/>
        <v>2.1014597709721179</v>
      </c>
      <c r="DA98" s="24">
        <f t="shared" ca="1" si="114"/>
        <v>2.0999292277652208</v>
      </c>
      <c r="DB98" s="24">
        <f t="shared" ca="1" si="115"/>
        <v>2.1105790971396043</v>
      </c>
      <c r="DC98" s="24">
        <f t="shared" ca="1" si="116"/>
        <v>2.1140416662314672</v>
      </c>
      <c r="DD98" s="48">
        <f t="shared" ca="1" si="117"/>
        <v>2.0911796717390643</v>
      </c>
      <c r="DE98" s="48">
        <f>+[1]NAC!AG99</f>
        <v>2.0900114198983206</v>
      </c>
      <c r="DF98" s="24"/>
    </row>
    <row r="99" spans="1:110" x14ac:dyDescent="0.25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7405.70166015625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7289.48583984375</v>
      </c>
      <c r="I99" s="42">
        <f t="shared" ca="1" si="52"/>
        <v>7356.7661583570134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7410.17626953125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7439.06494140625</v>
      </c>
      <c r="O99" s="19" cm="1">
        <f t="array" aca="1" ref="O99" ca="1">INDIRECT(_xlfn.CONCAT(O$4,"_d!",O$1,$A99))</f>
        <v>7238.45166015625</v>
      </c>
      <c r="P99" s="42">
        <f ca="1">+SUMPRODUCT(J$3:$O$3,J99:O99)</f>
        <v>7353.2265528981843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7280.0771484375</v>
      </c>
      <c r="S99" s="19" cm="1">
        <f t="array" aca="1" ref="S99" ca="1">INDIRECT(_xlfn.CONCAT(S$4,"_d!",S$1,$A99))</f>
        <v>7432.10498046875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7260.96435546875</v>
      </c>
      <c r="W99" s="42">
        <f t="shared" ca="1" si="53"/>
        <v>7329.2736762080758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7473.34423828125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7288.0625</v>
      </c>
      <c r="AD99" s="42">
        <f t="shared" ca="1" si="54"/>
        <v>7318.8256146998483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7443.15478515625</v>
      </c>
      <c r="AH99" s="19" cm="1">
        <f t="array" aca="1" ref="AH99" ca="1">INDIRECT(_xlfn.CONCAT(AH$4,"_d!",AH$1,$A99))</f>
        <v>7488.578125</v>
      </c>
      <c r="AI99" s="19" cm="1">
        <f t="array" aca="1" ref="AI99" ca="1">INDIRECT(_xlfn.CONCAT(AI$4,"_d!",AI$1,$A99))</f>
        <v>7438.42529296875</v>
      </c>
      <c r="AJ99" s="19" cm="1">
        <f t="array" aca="1" ref="AJ99" ca="1">INDIRECT(_xlfn.CONCAT(AJ$4,"_d!",AJ$1,$A99))</f>
        <v>7331.263671875</v>
      </c>
      <c r="AK99" s="42">
        <f t="shared" ca="1" si="55"/>
        <v>7353.1213536485775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7433.6181640625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7323.2012998321979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7334.5869140625</v>
      </c>
      <c r="AU99" s="19" cm="1">
        <f t="array" aca="1" ref="AU99" ca="1">INDIRECT(_xlfn.CONCAT(AU$4,"_d!",AU$1,$A99))</f>
        <v>7413.53076171875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7473.33203125</v>
      </c>
      <c r="AX99" s="19" cm="1">
        <f t="array" aca="1" ref="AX99" ca="1">INDIRECT(_xlfn.CONCAT(AX$4,"_d!",AX$1,$A99))</f>
        <v>7257.900390625</v>
      </c>
      <c r="AY99" s="42">
        <f t="shared" ca="1" si="57"/>
        <v>7333.6203584847581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7446.69189453125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7315.576171875</v>
      </c>
      <c r="BF99" s="42">
        <f t="shared" ca="1" si="58"/>
        <v>7325.0435467804491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7459.2333984375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7307.8505503881097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7403.9599609375</v>
      </c>
      <c r="BQ99" s="19" cm="1">
        <f t="array" aca="1" ref="BQ99" ca="1">INDIRECT(_xlfn.CONCAT(BQ$4,"_d!",BQ$1,$A99))</f>
        <v>7419.255859375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7281.6736431544323</v>
      </c>
      <c r="BU99" s="42"/>
      <c r="BV99" s="45">
        <f t="shared" ca="1" si="61"/>
        <v>7356.7661583570134</v>
      </c>
      <c r="BW99" s="45">
        <f t="shared" ca="1" si="62"/>
        <v>7353.2265528981843</v>
      </c>
      <c r="BX99" s="45">
        <f t="shared" ca="1" si="63"/>
        <v>7329.2736762080758</v>
      </c>
      <c r="BY99" s="45">
        <f t="shared" ca="1" si="64"/>
        <v>7318.8256146998483</v>
      </c>
      <c r="BZ99" s="45">
        <f t="shared" ca="1" si="65"/>
        <v>7353.1213536485775</v>
      </c>
      <c r="CA99" s="45">
        <f t="shared" ca="1" si="66"/>
        <v>7323.2012998321979</v>
      </c>
      <c r="CB99" s="45">
        <f t="shared" ca="1" si="67"/>
        <v>7333.6203584847581</v>
      </c>
      <c r="CC99" s="45">
        <f t="shared" ca="1" si="68"/>
        <v>7325.0435467804491</v>
      </c>
      <c r="CD99" s="45">
        <f t="shared" ca="1" si="69"/>
        <v>7307.8505503881097</v>
      </c>
      <c r="CE99" s="45">
        <f t="shared" ca="1" si="70"/>
        <v>7281.6736431544323</v>
      </c>
      <c r="CF99" s="45" cm="1">
        <f t="array" aca="1" ref="CF99" ca="1">+SUMPRODUCT($BV$3:$CE$3/100,$BV99:$CE99)</f>
        <v>7320.6326693415886</v>
      </c>
      <c r="CG99" s="35">
        <f t="shared" si="118"/>
        <v>45566</v>
      </c>
      <c r="CH99" s="24">
        <f t="shared" ca="1" si="96"/>
        <v>2.4175882228495205E-2</v>
      </c>
      <c r="CI99" s="24">
        <f t="shared" ca="1" si="97"/>
        <v>2.4780116788321704E-2</v>
      </c>
      <c r="CJ99" s="24">
        <f t="shared" ca="1" si="98"/>
        <v>2.5870451653971616E-2</v>
      </c>
      <c r="CK99" s="24">
        <f t="shared" ca="1" si="99"/>
        <v>2.5700075564951019E-2</v>
      </c>
      <c r="CL99" s="24">
        <f t="shared" ca="1" si="100"/>
        <v>2.6024290575033193E-2</v>
      </c>
      <c r="CM99" s="24">
        <f t="shared" ca="1" si="101"/>
        <v>2.6529366296335954E-2</v>
      </c>
      <c r="CN99" s="24">
        <f t="shared" ca="1" si="102"/>
        <v>2.6876387684850567E-2</v>
      </c>
      <c r="CO99" s="24">
        <f t="shared" ca="1" si="103"/>
        <v>2.747639204406882E-2</v>
      </c>
      <c r="CP99" s="24">
        <f t="shared" ca="1" si="104"/>
        <v>2.8268807905242221E-2</v>
      </c>
      <c r="CQ99" s="24">
        <f t="shared" ca="1" si="105"/>
        <v>2.9332242628714589E-2</v>
      </c>
      <c r="CR99" s="24">
        <f t="shared" ca="1" si="106"/>
        <v>2.7023209757632838E-2</v>
      </c>
      <c r="CS99" s="35">
        <f t="shared" si="119"/>
        <v>45566</v>
      </c>
      <c r="CT99" s="24">
        <f t="shared" ca="1" si="107"/>
        <v>1.8735465827797433</v>
      </c>
      <c r="CU99" s="24">
        <f t="shared" ca="1" si="108"/>
        <v>1.8846974083003802</v>
      </c>
      <c r="CV99" s="24">
        <f t="shared" ca="1" si="109"/>
        <v>1.9269654379330334</v>
      </c>
      <c r="CW99" s="24">
        <f t="shared" ca="1" si="110"/>
        <v>1.9129152509109351</v>
      </c>
      <c r="CX99" s="24">
        <f t="shared" ca="1" si="111"/>
        <v>1.9229871338847992</v>
      </c>
      <c r="CY99" s="24">
        <f t="shared" ca="1" si="112"/>
        <v>1.9237814662127777</v>
      </c>
      <c r="CZ99" s="24">
        <f t="shared" ca="1" si="113"/>
        <v>1.9419024632928359</v>
      </c>
      <c r="DA99" s="24">
        <f t="shared" ca="1" si="114"/>
        <v>1.9404373333007809</v>
      </c>
      <c r="DB99" s="24">
        <f t="shared" ca="1" si="115"/>
        <v>1.9521228677316151</v>
      </c>
      <c r="DC99" s="24">
        <f t="shared" ca="1" si="116"/>
        <v>1.9568566778219139</v>
      </c>
      <c r="DD99" s="48">
        <f t="shared" ca="1" si="117"/>
        <v>1.9313386970225652</v>
      </c>
      <c r="DE99" s="48">
        <f>+[1]NAC!AG100</f>
        <v>1.9299496489366348</v>
      </c>
      <c r="DF99" s="24"/>
    </row>
    <row r="100" spans="1:110" x14ac:dyDescent="0.25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7522.4765625</v>
      </c>
      <c r="F100" s="19" cm="1">
        <f t="array" aca="1" ref="F100" ca="1">INDIRECT(_xlfn.CONCAT(F$4,"_d!",F$1,$A100))</f>
        <v>7545.92919921875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7538.66650390625</v>
      </c>
      <c r="I100" s="42">
        <f t="shared" ca="1" si="52"/>
        <v>7502.6992185467698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7535.9130859375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7505.5858657904564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7451.720703125</v>
      </c>
      <c r="S100" s="19" cm="1">
        <f t="array" aca="1" ref="S100" ca="1">INDIRECT(_xlfn.CONCAT(S$4,"_d!",S$1,$A100))</f>
        <v>7570.27197265625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7494.6184127359002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7615.591796875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7671.42919921875</v>
      </c>
      <c r="AC100" s="19" cm="1">
        <f t="array" aca="1" ref="AC100" ca="1">INDIRECT(_xlfn.CONCAT(AC$4,"_d!",AC$1,$A100))</f>
        <v>7529.431640625</v>
      </c>
      <c r="AD100" s="42">
        <f t="shared" ca="1" si="54"/>
        <v>7486.7988743001206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7592.94189453125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7592.29833984375</v>
      </c>
      <c r="AJ100" s="19" cm="1">
        <f t="array" aca="1" ref="AJ100" ca="1">INDIRECT(_xlfn.CONCAT(AJ$4,"_d!",AJ$1,$A100))</f>
        <v>7573.3388671875</v>
      </c>
      <c r="AK100" s="42">
        <f t="shared" ca="1" si="55"/>
        <v>7522.0613450238861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7587.22021484375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7496.8708988612016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7509.23974609375</v>
      </c>
      <c r="AU100" s="19" cm="1">
        <f t="array" aca="1" ref="AU100" ca="1">INDIRECT(_xlfn.CONCAT(AU$4,"_d!",AU$1,$A100))</f>
        <v>7569.00341796875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7514.9139227276037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7615.4462890625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7509.1989591052143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7630.73876953125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7498.3792116773366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7582.84423828125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7653.88916015625</v>
      </c>
      <c r="BS100" s="19" cm="1">
        <f t="array" aca="1" ref="BS100" ca="1">INDIRECT(_xlfn.CONCAT(BS$4,"_d!",BS$1,$A100))</f>
        <v>7538.54052734375</v>
      </c>
      <c r="BT100" s="42">
        <f t="shared" ca="1" si="60"/>
        <v>7479.1414449092408</v>
      </c>
      <c r="BU100" s="42"/>
      <c r="BV100" s="45">
        <f t="shared" ca="1" si="61"/>
        <v>7502.6992185467698</v>
      </c>
      <c r="BW100" s="45">
        <f t="shared" ca="1" si="62"/>
        <v>7505.5858657904564</v>
      </c>
      <c r="BX100" s="45">
        <f t="shared" ca="1" si="63"/>
        <v>7494.6184127359002</v>
      </c>
      <c r="BY100" s="45">
        <f t="shared" ca="1" si="64"/>
        <v>7486.7988743001206</v>
      </c>
      <c r="BZ100" s="45">
        <f t="shared" ca="1" si="65"/>
        <v>7522.0613450238861</v>
      </c>
      <c r="CA100" s="45">
        <f t="shared" ca="1" si="66"/>
        <v>7496.8708988612016</v>
      </c>
      <c r="CB100" s="45">
        <f t="shared" ca="1" si="67"/>
        <v>7514.9139227276037</v>
      </c>
      <c r="CC100" s="45">
        <f t="shared" ca="1" si="68"/>
        <v>7509.1989591052143</v>
      </c>
      <c r="CD100" s="45">
        <f t="shared" ca="1" si="69"/>
        <v>7498.3792116773366</v>
      </c>
      <c r="CE100" s="45">
        <f t="shared" ca="1" si="70"/>
        <v>7479.1414449092408</v>
      </c>
      <c r="CF100" s="45" cm="1">
        <f t="array" aca="1" ref="CF100" ca="1">+SUMPRODUCT($BV$3:$CE$3/100,$BV100:$CE100)</f>
        <v>7498.6126529697467</v>
      </c>
      <c r="CG100" s="35">
        <f t="shared" si="118"/>
        <v>45597</v>
      </c>
      <c r="CH100" s="24">
        <f t="shared" ca="1" si="96"/>
        <v>1.9836577247189124E-2</v>
      </c>
      <c r="CI100" s="24">
        <f t="shared" ca="1" si="97"/>
        <v>2.0720062382985072E-2</v>
      </c>
      <c r="CJ100" s="24">
        <f t="shared" ca="1" si="98"/>
        <v>2.2559498230303232E-2</v>
      </c>
      <c r="CK100" s="24">
        <f t="shared" ca="1" si="99"/>
        <v>2.2950848734925255E-2</v>
      </c>
      <c r="CL100" s="24">
        <f t="shared" ca="1" si="100"/>
        <v>2.2975275838672538E-2</v>
      </c>
      <c r="CM100" s="24">
        <f t="shared" ca="1" si="101"/>
        <v>2.3714983641509813E-2</v>
      </c>
      <c r="CN100" s="24">
        <f t="shared" ca="1" si="102"/>
        <v>2.4720882099261487E-2</v>
      </c>
      <c r="CO100" s="24">
        <f t="shared" ca="1" si="103"/>
        <v>2.5140521165325502E-2</v>
      </c>
      <c r="CP100" s="24">
        <f t="shared" ca="1" si="104"/>
        <v>2.6071778558622638E-2</v>
      </c>
      <c r="CQ100" s="24">
        <f t="shared" ca="1" si="105"/>
        <v>2.7118463615909194E-2</v>
      </c>
      <c r="CR100" s="24">
        <f t="shared" ca="1" si="106"/>
        <v>2.4312104112739874E-2</v>
      </c>
      <c r="CS100" s="35">
        <f t="shared" si="119"/>
        <v>45597</v>
      </c>
      <c r="CT100" s="24">
        <f t="shared" ca="1" si="107"/>
        <v>1.5919862833749101</v>
      </c>
      <c r="CU100" s="24">
        <f t="shared" ca="1" si="108"/>
        <v>1.6050530761446526</v>
      </c>
      <c r="CV100" s="24">
        <f t="shared" ca="1" si="109"/>
        <v>1.6509348091011122</v>
      </c>
      <c r="CW100" s="24">
        <f t="shared" ca="1" si="110"/>
        <v>1.6401085625884444</v>
      </c>
      <c r="CX100" s="24">
        <f t="shared" ca="1" si="111"/>
        <v>1.6474311988468182</v>
      </c>
      <c r="CY100" s="24">
        <f t="shared" ca="1" si="112"/>
        <v>1.6522269786822941</v>
      </c>
      <c r="CZ100" s="24">
        <f t="shared" ca="1" si="113"/>
        <v>1.6733488871087085</v>
      </c>
      <c r="DA100" s="24">
        <f t="shared" ca="1" si="114"/>
        <v>1.6730748390518508</v>
      </c>
      <c r="DB100" s="24">
        <f t="shared" ca="1" si="115"/>
        <v>1.687061547315071</v>
      </c>
      <c r="DC100" s="24">
        <f t="shared" ca="1" si="116"/>
        <v>1.6974539516084901</v>
      </c>
      <c r="DD100" s="48">
        <f t="shared" ca="1" si="117"/>
        <v>1.6617598249226466</v>
      </c>
      <c r="DE100" s="48">
        <f>+[1]NAC!AG101</f>
        <v>1.6602501194220527</v>
      </c>
      <c r="DF100" s="24"/>
    </row>
    <row r="101" spans="1:110" x14ac:dyDescent="0.25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7726.71728515625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7700.826912297428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7743.427734375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7702.6678596216952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7659.93603515625</v>
      </c>
      <c r="S101" s="19" cm="1">
        <f t="array" aca="1" ref="S101" ca="1">INDIRECT(_xlfn.CONCAT(S$4,"_d!",S$1,$A101))</f>
        <v>7780.837890625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7703.3189480013107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7827.97021484375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7683.7741416557019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7802.25927734375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7724.0546298069885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7798.357421875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7696.7992583485784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7776.189453125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7717.4128440745917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7828.6533203125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7711.3049722016622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7843.26611328125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7704.2438829423245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7790.10791015625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7684.9713742677086</v>
      </c>
      <c r="BU101" s="42"/>
      <c r="BV101" s="45">
        <f t="shared" ca="1" si="61"/>
        <v>7700.826912297428</v>
      </c>
      <c r="BW101" s="45">
        <f t="shared" ca="1" si="62"/>
        <v>7702.6678596216952</v>
      </c>
      <c r="BX101" s="45">
        <f t="shared" ca="1" si="63"/>
        <v>7703.3189480013107</v>
      </c>
      <c r="BY101" s="45">
        <f t="shared" ca="1" si="64"/>
        <v>7683.7741416557019</v>
      </c>
      <c r="BZ101" s="45">
        <f t="shared" ca="1" si="65"/>
        <v>7724.0546298069885</v>
      </c>
      <c r="CA101" s="45">
        <f t="shared" ca="1" si="66"/>
        <v>7696.7992583485784</v>
      </c>
      <c r="CB101" s="45">
        <f t="shared" ca="1" si="67"/>
        <v>7717.4128440745917</v>
      </c>
      <c r="CC101" s="45">
        <f t="shared" ca="1" si="68"/>
        <v>7711.3049722016622</v>
      </c>
      <c r="CD101" s="45">
        <f t="shared" ca="1" si="69"/>
        <v>7704.2438829423245</v>
      </c>
      <c r="CE101" s="45">
        <f t="shared" ca="1" si="70"/>
        <v>7684.9713742677086</v>
      </c>
      <c r="CF101" s="45" cm="1">
        <f t="array" aca="1" ref="CF101" ca="1">+SUMPRODUCT($BV$3:$CE$3/100,$BV101:$CE101)</f>
        <v>7701.2769042831751</v>
      </c>
      <c r="CG101" s="35">
        <f t="shared" si="118"/>
        <v>45627</v>
      </c>
      <c r="CH101" s="24">
        <f t="shared" ca="1" si="96"/>
        <v>2.6407521877044537E-2</v>
      </c>
      <c r="CI101" s="24">
        <f t="shared" ca="1" si="97"/>
        <v>2.6258042657204772E-2</v>
      </c>
      <c r="CJ101" s="24">
        <f t="shared" ca="1" si="98"/>
        <v>2.7846719308718626E-2</v>
      </c>
      <c r="CK101" s="24">
        <f t="shared" ca="1" si="99"/>
        <v>2.6309677962865763E-2</v>
      </c>
      <c r="CL101" s="24">
        <f t="shared" ca="1" si="100"/>
        <v>2.6853448212932785E-2</v>
      </c>
      <c r="CM101" s="24">
        <f t="shared" ca="1" si="101"/>
        <v>2.6668240948066302E-2</v>
      </c>
      <c r="CN101" s="24">
        <f t="shared" ca="1" si="102"/>
        <v>2.6946272895363999E-2</v>
      </c>
      <c r="CO101" s="24">
        <f t="shared" ca="1" si="103"/>
        <v>2.691445708085638E-2</v>
      </c>
      <c r="CP101" s="24">
        <f t="shared" ca="1" si="104"/>
        <v>2.7454555905147116E-2</v>
      </c>
      <c r="CQ101" s="24">
        <f t="shared" ca="1" si="105"/>
        <v>2.7520529043954411E-2</v>
      </c>
      <c r="CR101" s="24">
        <f t="shared" ca="1" si="106"/>
        <v>2.7026899600310017E-2</v>
      </c>
      <c r="CS101" s="35">
        <f t="shared" si="119"/>
        <v>45627</v>
      </c>
      <c r="CT101" s="24">
        <f t="shared" ca="1" si="107"/>
        <v>1.1112723652926104</v>
      </c>
      <c r="CU101" s="24">
        <f t="shared" ca="1" si="108"/>
        <v>1.1240896702292051</v>
      </c>
      <c r="CV101" s="24">
        <f t="shared" ca="1" si="109"/>
        <v>1.1716308145370196</v>
      </c>
      <c r="CW101" s="24">
        <f t="shared" ca="1" si="110"/>
        <v>1.1575149429845797</v>
      </c>
      <c r="CX101" s="24">
        <f t="shared" ca="1" si="111"/>
        <v>1.1633923936166819</v>
      </c>
      <c r="CY101" s="24">
        <f t="shared" ca="1" si="112"/>
        <v>1.1720788997957503</v>
      </c>
      <c r="CZ101" s="24">
        <f t="shared" ca="1" si="113"/>
        <v>1.187385726367252</v>
      </c>
      <c r="DA101" s="24">
        <f t="shared" ca="1" si="114"/>
        <v>1.1889491968246344</v>
      </c>
      <c r="DB101" s="24">
        <f t="shared" ca="1" si="115"/>
        <v>1.2052449828266258</v>
      </c>
      <c r="DC101" s="24">
        <f t="shared" ca="1" si="116"/>
        <v>1.214337533695669</v>
      </c>
      <c r="DD101" s="48">
        <f t="shared" ca="1" si="117"/>
        <v>1.1791766445192837</v>
      </c>
      <c r="DE101" s="48">
        <f>+[1]NAC!AG102</f>
        <v>1.1776362746413853</v>
      </c>
      <c r="DF101" s="24"/>
    </row>
    <row r="102" spans="1:110" x14ac:dyDescent="0.25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7920.54150390625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7868.6444071903688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7941.45068359375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7868.9875838593161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7799.22412109375</v>
      </c>
      <c r="S102" s="19" cm="1">
        <f t="array" aca="1" ref="S102" ca="1">INDIRECT(_xlfn.CONCAT(S$4,"_d!",S$1,$A102))</f>
        <v>7987.5751953125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7859.2862569859235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8037.63525390625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7850.6369692415046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8009.41552734375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7895.0741434115125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8009.00537109375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7866.0112049038898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7983.48046875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7888.8827756852379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8047.63720703125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7882.905024607232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8065.4892578125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7882.3664132861604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8007.857421875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7862.2233899756729</v>
      </c>
      <c r="BU102" s="42"/>
      <c r="BV102" s="45">
        <f t="shared" ca="1" si="61"/>
        <v>7868.6444071903688</v>
      </c>
      <c r="BW102" s="45">
        <f t="shared" ca="1" si="62"/>
        <v>7868.9875838593161</v>
      </c>
      <c r="BX102" s="45">
        <f t="shared" ca="1" si="63"/>
        <v>7859.2862569859235</v>
      </c>
      <c r="BY102" s="45">
        <f t="shared" ca="1" si="64"/>
        <v>7850.6369692415046</v>
      </c>
      <c r="BZ102" s="45">
        <f t="shared" ca="1" si="65"/>
        <v>7895.0741434115125</v>
      </c>
      <c r="CA102" s="45">
        <f t="shared" ca="1" si="66"/>
        <v>7866.0112049038898</v>
      </c>
      <c r="CB102" s="45">
        <f t="shared" ca="1" si="67"/>
        <v>7888.8827756852379</v>
      </c>
      <c r="CC102" s="45">
        <f t="shared" ca="1" si="68"/>
        <v>7882.905024607232</v>
      </c>
      <c r="CD102" s="45">
        <f t="shared" ca="1" si="69"/>
        <v>7882.3664132861604</v>
      </c>
      <c r="CE102" s="45">
        <f t="shared" ca="1" si="70"/>
        <v>7862.2233899756729</v>
      </c>
      <c r="CF102" s="45" cm="1">
        <f t="array" aca="1" ref="CF102" ca="1">+SUMPRODUCT($BV$3:$CE$3/100,$BV102:$CE102)</f>
        <v>7872.3984909183582</v>
      </c>
      <c r="CG102" s="35">
        <f t="shared" si="118"/>
        <v>45658</v>
      </c>
      <c r="CH102" s="24">
        <f t="shared" ca="1" si="96"/>
        <v>2.17921395720444E-2</v>
      </c>
      <c r="CI102" s="24">
        <f t="shared" ca="1" si="97"/>
        <v>2.1592482925232748E-2</v>
      </c>
      <c r="CJ102" s="24">
        <f t="shared" ca="1" si="98"/>
        <v>2.0246767664355847E-2</v>
      </c>
      <c r="CK102" s="24">
        <f t="shared" ca="1" si="99"/>
        <v>2.1716258769397756E-2</v>
      </c>
      <c r="CL102" s="24">
        <f t="shared" ca="1" si="100"/>
        <v>2.2141157954083113E-2</v>
      </c>
      <c r="CM102" s="24">
        <f t="shared" ca="1" si="101"/>
        <v>2.1984716097638968E-2</v>
      </c>
      <c r="CN102" s="24">
        <f t="shared" ca="1" si="102"/>
        <v>2.2218577012152574E-2</v>
      </c>
      <c r="CO102" s="24">
        <f t="shared" ca="1" si="103"/>
        <v>2.225304964907604E-2</v>
      </c>
      <c r="CP102" s="24">
        <f t="shared" ca="1" si="104"/>
        <v>2.3120053447192923E-2</v>
      </c>
      <c r="CQ102" s="24">
        <f t="shared" ca="1" si="105"/>
        <v>2.3064759395392542E-2</v>
      </c>
      <c r="CR102" s="24">
        <f t="shared" ca="1" si="106"/>
        <v>2.2219897915891185E-2</v>
      </c>
      <c r="CS102" s="35">
        <f t="shared" si="119"/>
        <v>45658</v>
      </c>
      <c r="CT102" s="24">
        <f t="shared" ca="1" si="107"/>
        <v>0.79139079246207022</v>
      </c>
      <c r="CU102" s="24">
        <f t="shared" ca="1" si="108"/>
        <v>0.80100240937464018</v>
      </c>
      <c r="CV102" s="24">
        <f t="shared" ca="1" si="109"/>
        <v>0.84786541026824258</v>
      </c>
      <c r="CW102" s="24">
        <f t="shared" ca="1" si="110"/>
        <v>0.82622287563893626</v>
      </c>
      <c r="CX102" s="24">
        <f t="shared" ca="1" si="111"/>
        <v>0.83332461131362079</v>
      </c>
      <c r="CY102" s="24">
        <f t="shared" ca="1" si="112"/>
        <v>0.84101303924451143</v>
      </c>
      <c r="CZ102" s="24">
        <f t="shared" ca="1" si="113"/>
        <v>0.8498408320527413</v>
      </c>
      <c r="DA102" s="24">
        <f t="shared" ca="1" si="114"/>
        <v>0.85289015868157914</v>
      </c>
      <c r="DB102" s="24">
        <f t="shared" ca="1" si="115"/>
        <v>0.8687157436452424</v>
      </c>
      <c r="DC102" s="24">
        <f t="shared" ca="1" si="116"/>
        <v>0.87292095257094426</v>
      </c>
      <c r="DD102" s="48">
        <f t="shared" ca="1" si="117"/>
        <v>0.84606284935092035</v>
      </c>
      <c r="DE102" s="48">
        <f>+[1]NAC!AG103</f>
        <v>0.84537508150823859</v>
      </c>
      <c r="DF102" s="24"/>
    </row>
    <row r="103" spans="1:110" x14ac:dyDescent="0.25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8138.13916015625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8069.6316500896528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8156.55126953125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8068.3827017203757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7984.041015625</v>
      </c>
      <c r="S103" s="19" cm="1">
        <f t="array" aca="1" ref="S103" ca="1">INDIRECT(_xlfn.CONCAT(S$4,"_d!",S$1,$A103))</f>
        <v>8201.775390625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8051.6886007435487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8253.1201171875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8043.489751204218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8218.794921875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8089.9578485220536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8215.2275390625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8060.2837355197389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8182.654296875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8081.1851720957329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8248.96484375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8070.9744753211125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8265.28515625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8070.7965579646425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8197.2412109375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8044.0209717323969</v>
      </c>
      <c r="BU103" s="42"/>
      <c r="BV103" s="45">
        <f t="shared" ca="1" si="61"/>
        <v>8069.6316500896528</v>
      </c>
      <c r="BW103" s="45">
        <f t="shared" ca="1" si="62"/>
        <v>8068.3827017203757</v>
      </c>
      <c r="BX103" s="45">
        <f t="shared" ca="1" si="63"/>
        <v>8051.6886007435487</v>
      </c>
      <c r="BY103" s="45">
        <f t="shared" ca="1" si="64"/>
        <v>8043.489751204218</v>
      </c>
      <c r="BZ103" s="45">
        <f t="shared" ca="1" si="65"/>
        <v>8089.9578485220536</v>
      </c>
      <c r="CA103" s="45">
        <f t="shared" ca="1" si="66"/>
        <v>8060.2837355197389</v>
      </c>
      <c r="CB103" s="45">
        <f t="shared" ca="1" si="67"/>
        <v>8081.1851720957329</v>
      </c>
      <c r="CC103" s="45">
        <f t="shared" ca="1" si="68"/>
        <v>8070.9744753211125</v>
      </c>
      <c r="CD103" s="45">
        <f t="shared" ca="1" si="69"/>
        <v>8070.7965579646425</v>
      </c>
      <c r="CE103" s="45">
        <f t="shared" ca="1" si="70"/>
        <v>8044.0209717323969</v>
      </c>
      <c r="CF103" s="45" cm="1">
        <f t="array" aca="1" ref="CF103" ca="1">+SUMPRODUCT($BV$3:$CE$3/100,$BV103:$CE103)</f>
        <v>8063.1262567833019</v>
      </c>
      <c r="CG103" s="35">
        <f t="shared" si="118"/>
        <v>45689</v>
      </c>
      <c r="CH103" s="24">
        <f t="shared" ca="1" si="96"/>
        <v>2.5542804134804031E-2</v>
      </c>
      <c r="CI103" s="24">
        <f t="shared" ca="1" si="97"/>
        <v>2.533936109774193E-2</v>
      </c>
      <c r="CJ103" s="24">
        <f t="shared" ca="1" si="98"/>
        <v>2.4480892725672554E-2</v>
      </c>
      <c r="CK103" s="24">
        <f t="shared" ca="1" si="99"/>
        <v>2.4565240084123419E-2</v>
      </c>
      <c r="CL103" s="24">
        <f t="shared" ca="1" si="100"/>
        <v>2.4684214685073425E-2</v>
      </c>
      <c r="CM103" s="24">
        <f t="shared" ca="1" si="101"/>
        <v>2.4697718520249934E-2</v>
      </c>
      <c r="CN103" s="24">
        <f t="shared" ca="1" si="102"/>
        <v>2.4376378997948978E-2</v>
      </c>
      <c r="CO103" s="24">
        <f t="shared" ca="1" si="103"/>
        <v>2.3857886163388242E-2</v>
      </c>
      <c r="CP103" s="24">
        <f t="shared" ca="1" si="104"/>
        <v>2.390527600453507E-2</v>
      </c>
      <c r="CQ103" s="24">
        <f t="shared" ca="1" si="105"/>
        <v>2.3122922453273853E-2</v>
      </c>
      <c r="CR103" s="24">
        <f t="shared" ca="1" si="106"/>
        <v>2.4227402371077567E-2</v>
      </c>
      <c r="CS103" s="35">
        <f t="shared" si="119"/>
        <v>45689</v>
      </c>
      <c r="CT103" s="24">
        <f t="shared" ca="1" si="107"/>
        <v>0.63504647094374733</v>
      </c>
      <c r="CU103" s="24">
        <f t="shared" ca="1" si="108"/>
        <v>0.6410421216168134</v>
      </c>
      <c r="CV103" s="24">
        <f t="shared" ca="1" si="109"/>
        <v>0.66429337531718535</v>
      </c>
      <c r="CW103" s="24">
        <f t="shared" ca="1" si="110"/>
        <v>0.65421777414783899</v>
      </c>
      <c r="CX103" s="24">
        <f t="shared" ca="1" si="111"/>
        <v>0.66259272538683933</v>
      </c>
      <c r="CY103" s="24">
        <f t="shared" ca="1" si="112"/>
        <v>0.66897478041353509</v>
      </c>
      <c r="CZ103" s="24">
        <f t="shared" ca="1" si="113"/>
        <v>0.67170243211511282</v>
      </c>
      <c r="DA103" s="24">
        <f t="shared" ca="1" si="114"/>
        <v>0.67359050850939117</v>
      </c>
      <c r="DB103" s="24">
        <f t="shared" ca="1" si="115"/>
        <v>0.68776103619153361</v>
      </c>
      <c r="DC103" s="24">
        <f t="shared" ca="1" si="116"/>
        <v>0.6871183733684858</v>
      </c>
      <c r="DD103" s="48">
        <f t="shared" ca="1" si="117"/>
        <v>0.66981406827252865</v>
      </c>
      <c r="DE103" s="48">
        <f>+[1]NAC!AG104</f>
        <v>0.66874146421804137</v>
      </c>
      <c r="DF103" s="24"/>
    </row>
    <row r="104" spans="1:110" x14ac:dyDescent="0.25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8504.23046875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8399.2385661479766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8513.0439453125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8391.6196459419862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8329.3603515625</v>
      </c>
      <c r="S104" s="19" cm="1">
        <f t="array" aca="1" ref="S104" ca="1">INDIRECT(_xlfn.CONCAT(S$4,"_d!",S$1,$A104))</f>
        <v>8553.1572265625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8384.1199947572004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8608.671875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8351.2062112667882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8573.791015625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8399.4822408422551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8567.2001953125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8374.3592305417878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8528.056640625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8381.6560255262248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8592.1533203125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8366.4199061620438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8589.525390625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8365.7651775057966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8502.171875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8315.0412954449348</v>
      </c>
      <c r="BU104" s="42"/>
      <c r="BV104" s="45">
        <f t="shared" ca="1" si="61"/>
        <v>8399.2385661479766</v>
      </c>
      <c r="BW104" s="45">
        <f t="shared" ca="1" si="62"/>
        <v>8391.6196459419862</v>
      </c>
      <c r="BX104" s="45">
        <f t="shared" ca="1" si="63"/>
        <v>8384.1199947572004</v>
      </c>
      <c r="BY104" s="45">
        <f t="shared" ca="1" si="64"/>
        <v>8351.2062112667882</v>
      </c>
      <c r="BZ104" s="45">
        <f t="shared" ca="1" si="65"/>
        <v>8399.4822408422551</v>
      </c>
      <c r="CA104" s="45">
        <f t="shared" ca="1" si="66"/>
        <v>8374.3592305417878</v>
      </c>
      <c r="CB104" s="45">
        <f t="shared" ca="1" si="67"/>
        <v>8381.6560255262248</v>
      </c>
      <c r="CC104" s="45">
        <f t="shared" ca="1" si="68"/>
        <v>8366.4199061620438</v>
      </c>
      <c r="CD104" s="45">
        <f t="shared" ca="1" si="69"/>
        <v>8365.7651775057966</v>
      </c>
      <c r="CE104" s="45">
        <f t="shared" ca="1" si="70"/>
        <v>8315.0412954449348</v>
      </c>
      <c r="CF104" s="45" cm="1">
        <f t="array" aca="1" ref="CF104" ca="1">+SUMPRODUCT($BV$3:$CE$3/100,$BV104:$CE104)</f>
        <v>8364.9959094113619</v>
      </c>
      <c r="CG104" s="35">
        <f t="shared" si="118"/>
        <v>45717</v>
      </c>
      <c r="CH104" s="24">
        <f t="shared" ca="1" si="96"/>
        <v>4.084534838150411E-2</v>
      </c>
      <c r="CI104" s="24">
        <f t="shared" ca="1" si="97"/>
        <v>4.0062173073754703E-2</v>
      </c>
      <c r="CJ104" s="24">
        <f t="shared" ca="1" si="98"/>
        <v>4.1287164779690189E-2</v>
      </c>
      <c r="CK104" s="24">
        <f t="shared" ca="1" si="99"/>
        <v>3.8256586330143616E-2</v>
      </c>
      <c r="CL104" s="24">
        <f t="shared" ca="1" si="100"/>
        <v>3.8260322008568659E-2</v>
      </c>
      <c r="CM104" s="24">
        <f t="shared" ca="1" si="101"/>
        <v>3.8965811294954023E-2</v>
      </c>
      <c r="CN104" s="24">
        <f t="shared" ca="1" si="102"/>
        <v>3.7181533034042591E-2</v>
      </c>
      <c r="CO104" s="24">
        <f t="shared" ca="1" si="103"/>
        <v>3.6605918126036086E-2</v>
      </c>
      <c r="CP104" s="24">
        <f t="shared" ca="1" si="104"/>
        <v>3.6547646495941555E-2</v>
      </c>
      <c r="CQ104" s="24">
        <f t="shared" ca="1" si="105"/>
        <v>3.3692145341855051E-2</v>
      </c>
      <c r="CR104" s="24">
        <f t="shared" ca="1" si="106"/>
        <v>3.7438289196340513E-2</v>
      </c>
      <c r="CS104" s="35">
        <f t="shared" si="119"/>
        <v>45717</v>
      </c>
      <c r="CT104" s="24">
        <f t="shared" ca="1" si="107"/>
        <v>0.54136511844142565</v>
      </c>
      <c r="CU104" s="24">
        <f t="shared" ca="1" si="108"/>
        <v>0.54368333411906211</v>
      </c>
      <c r="CV104" s="24">
        <f t="shared" ca="1" si="109"/>
        <v>0.5601082712511114</v>
      </c>
      <c r="CW104" s="24">
        <f t="shared" ca="1" si="110"/>
        <v>0.54971835693889881</v>
      </c>
      <c r="CX104" s="24">
        <f t="shared" ca="1" si="111"/>
        <v>0.55493992183144458</v>
      </c>
      <c r="CY104" s="24">
        <f t="shared" ca="1" si="112"/>
        <v>0.56040031750195918</v>
      </c>
      <c r="CZ104" s="24">
        <f t="shared" ca="1" si="113"/>
        <v>0.56045081478807579</v>
      </c>
      <c r="DA104" s="24">
        <f t="shared" ca="1" si="114"/>
        <v>0.56126164718849259</v>
      </c>
      <c r="DB104" s="24">
        <f t="shared" ca="1" si="115"/>
        <v>0.57207106436418753</v>
      </c>
      <c r="DC104" s="24">
        <f t="shared" ca="1" si="116"/>
        <v>0.57177065514545933</v>
      </c>
      <c r="DD104" s="48">
        <f t="shared" ca="1" si="117"/>
        <v>0.56066013081137367</v>
      </c>
      <c r="DE104" s="48">
        <f>+[1]NAC!AG105</f>
        <v>0.55930015699373081</v>
      </c>
      <c r="DF104" s="24"/>
    </row>
    <row r="105" spans="1:110" x14ac:dyDescent="0.25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8756.9609375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8639.8718653101405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8762.662109375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8629.803522230015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8559.7978515625</v>
      </c>
      <c r="S105" s="19" cm="1">
        <f t="array" aca="1" ref="S105" ca="1">INDIRECT(_xlfn.CONCAT(S$4,"_d!",S$1,$A105))</f>
        <v>8800.8759765625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8617.6997350562269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8852.6767578125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8584.7208565905239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8815.7392578125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8634.6427678095206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8808.5869140625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8607.6197930910985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8762.7158203125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8613.8278095722399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8823.6689453125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8597.7950800977087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8812.4873046875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8595.9766330975872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8722.171875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8542.8927433301942</v>
      </c>
      <c r="BU105" s="42"/>
      <c r="BV105" s="45">
        <f t="shared" ca="1" si="61"/>
        <v>8639.8718653101405</v>
      </c>
      <c r="BW105" s="45">
        <f t="shared" ca="1" si="62"/>
        <v>8629.803522230015</v>
      </c>
      <c r="BX105" s="45">
        <f t="shared" ca="1" si="63"/>
        <v>8617.6997350562269</v>
      </c>
      <c r="BY105" s="45">
        <f t="shared" ca="1" si="64"/>
        <v>8584.7208565905239</v>
      </c>
      <c r="BZ105" s="45">
        <f t="shared" ca="1" si="65"/>
        <v>8634.6427678095206</v>
      </c>
      <c r="CA105" s="45">
        <f t="shared" ca="1" si="66"/>
        <v>8607.6197930910985</v>
      </c>
      <c r="CB105" s="45">
        <f t="shared" ca="1" si="67"/>
        <v>8613.8278095722399</v>
      </c>
      <c r="CC105" s="45">
        <f t="shared" ca="1" si="68"/>
        <v>8597.7950800977087</v>
      </c>
      <c r="CD105" s="45">
        <f t="shared" ca="1" si="69"/>
        <v>8595.9766330975872</v>
      </c>
      <c r="CE105" s="45">
        <f t="shared" ca="1" si="70"/>
        <v>8542.8927433301942</v>
      </c>
      <c r="CF105" s="45" cm="1">
        <f t="array" aca="1" ref="CF105" ca="1">+SUMPRODUCT($BV$3:$CE$3/100,$BV105:$CE105)</f>
        <v>8597.4221183921054</v>
      </c>
      <c r="CG105" s="35">
        <f t="shared" si="118"/>
        <v>45748</v>
      </c>
      <c r="CH105" s="24">
        <f t="shared" ca="1" si="96"/>
        <v>2.8649418309417252E-2</v>
      </c>
      <c r="CI105" s="24">
        <f t="shared" ca="1" si="97"/>
        <v>2.8383540524648199E-2</v>
      </c>
      <c r="CJ105" s="24">
        <f t="shared" ca="1" si="98"/>
        <v>2.785978020890556E-2</v>
      </c>
      <c r="CK105" s="24">
        <f t="shared" ca="1" si="99"/>
        <v>2.7961786527160193E-2</v>
      </c>
      <c r="CL105" s="24">
        <f t="shared" ca="1" si="100"/>
        <v>2.7997026510015566E-2</v>
      </c>
      <c r="CM105" s="24">
        <f t="shared" ca="1" si="101"/>
        <v>2.7854138582758203E-2</v>
      </c>
      <c r="CN105" s="24">
        <f t="shared" ca="1" si="102"/>
        <v>2.769998951745789E-2</v>
      </c>
      <c r="CO105" s="24">
        <f t="shared" ca="1" si="103"/>
        <v>2.7655218902562062E-2</v>
      </c>
      <c r="CP105" s="24">
        <f t="shared" ca="1" si="104"/>
        <v>2.7518278448789291E-2</v>
      </c>
      <c r="CQ105" s="24">
        <f t="shared" ca="1" si="105"/>
        <v>2.7402323066041623E-2</v>
      </c>
      <c r="CR105" s="24">
        <f t="shared" ca="1" si="106"/>
        <v>2.7785573537369324E-2</v>
      </c>
      <c r="CS105" s="35">
        <f t="shared" si="119"/>
        <v>45748</v>
      </c>
      <c r="CT105" s="24">
        <f t="shared" ca="1" si="107"/>
        <v>0.46304822280390123</v>
      </c>
      <c r="CU105" s="24">
        <f t="shared" ca="1" si="108"/>
        <v>0.46341852275867712</v>
      </c>
      <c r="CV105" s="24">
        <f t="shared" ca="1" si="109"/>
        <v>0.47153813736773786</v>
      </c>
      <c r="CW105" s="24">
        <f t="shared" ca="1" si="110"/>
        <v>0.46776566409785048</v>
      </c>
      <c r="CX105" s="24">
        <f t="shared" ca="1" si="111"/>
        <v>0.4692110330128294</v>
      </c>
      <c r="CY105" s="24">
        <f t="shared" ca="1" si="112"/>
        <v>0.4736060498832424</v>
      </c>
      <c r="CZ105" s="24">
        <f t="shared" ca="1" si="113"/>
        <v>0.4742331784101812</v>
      </c>
      <c r="DA105" s="24">
        <f t="shared" ca="1" si="114"/>
        <v>0.47427278995362276</v>
      </c>
      <c r="DB105" s="24">
        <f t="shared" ca="1" si="115"/>
        <v>0.48162342439586747</v>
      </c>
      <c r="DC105" s="24">
        <f t="shared" ca="1" si="116"/>
        <v>0.48112262904430536</v>
      </c>
      <c r="DD105" s="48">
        <f t="shared" ca="1" si="117"/>
        <v>0.47396601757893486</v>
      </c>
      <c r="DE105" s="48">
        <f>+[1]NAC!AG106</f>
        <v>0.47260263669660474</v>
      </c>
      <c r="DF105" s="24"/>
    </row>
    <row r="106" spans="1:110" x14ac:dyDescent="0.25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8854.205078125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8748.7422876107557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8859.9814453125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8740.924602250805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8673.09765625</v>
      </c>
      <c r="S106" s="19" cm="1">
        <f t="array" aca="1" ref="S106" ca="1">INDIRECT(_xlfn.CONCAT(S$4,"_d!",S$1,$A106))</f>
        <v>8900.255859375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8730.7848975943216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8916.791015625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8733.8666426841555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8742.2462669526558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8929.611328125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8730.1137008773821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8914.470703125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8734.7194101961904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8826.44140625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8685.24146983637</v>
      </c>
      <c r="BU106" s="42"/>
      <c r="BV106" s="45">
        <f t="shared" ca="1" si="61"/>
        <v>8748.7422876107557</v>
      </c>
      <c r="BW106" s="45">
        <f t="shared" ca="1" si="62"/>
        <v>8740.924602250805</v>
      </c>
      <c r="BX106" s="45">
        <f t="shared" ca="1" si="63"/>
        <v>8730.7848975943216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8733.8666426841555</v>
      </c>
      <c r="CB106" s="45">
        <f t="shared" ca="1" si="67"/>
        <v>8742.2462669526558</v>
      </c>
      <c r="CC106" s="45">
        <f t="shared" ca="1" si="68"/>
        <v>8730.1137008773821</v>
      </c>
      <c r="CD106" s="45">
        <f t="shared" ca="1" si="69"/>
        <v>8734.7194101961904</v>
      </c>
      <c r="CE106" s="45">
        <f t="shared" ca="1" si="70"/>
        <v>8685.24146983637</v>
      </c>
      <c r="CF106" s="45" cm="1">
        <f t="array" aca="1" ref="CF106" ca="1">+SUMPRODUCT($BV$3:$CE$3/100,$BV106:$CE106)</f>
        <v>8725.7018594685615</v>
      </c>
      <c r="CG106" s="35">
        <f t="shared" si="118"/>
        <v>45778</v>
      </c>
      <c r="CH106" s="24">
        <f t="shared" ca="1" si="96"/>
        <v>1.260093019871511E-2</v>
      </c>
      <c r="CI106" s="24">
        <f t="shared" ca="1" si="97"/>
        <v>1.2876432207818755E-2</v>
      </c>
      <c r="CJ106" s="24">
        <f t="shared" ca="1" si="98"/>
        <v>1.3122430116481398E-2</v>
      </c>
      <c r="CK106" s="24">
        <f t="shared" ca="1" si="99"/>
        <v>1.3889161563871433E-2</v>
      </c>
      <c r="CL106" s="24">
        <f t="shared" ca="1" si="100"/>
        <v>1.4520399876022827E-2</v>
      </c>
      <c r="CM106" s="24">
        <f t="shared" ca="1" si="101"/>
        <v>1.4666871054689112E-2</v>
      </c>
      <c r="CN106" s="24">
        <f t="shared" ca="1" si="102"/>
        <v>1.4908407762424636E-2</v>
      </c>
      <c r="CO106" s="24">
        <f t="shared" ca="1" si="103"/>
        <v>1.538983187514753E-2</v>
      </c>
      <c r="CP106" s="24">
        <f t="shared" ca="1" si="104"/>
        <v>1.6140432090566037E-2</v>
      </c>
      <c r="CQ106" s="24">
        <f t="shared" ca="1" si="105"/>
        <v>1.6662824968429302E-2</v>
      </c>
      <c r="CR106" s="24">
        <f t="shared" ca="1" si="106"/>
        <v>1.4920721503487888E-2</v>
      </c>
      <c r="CS106" s="35">
        <f t="shared" si="119"/>
        <v>45778</v>
      </c>
      <c r="CT106" s="24">
        <f t="shared" ca="1" si="107"/>
        <v>0.42072352118990342</v>
      </c>
      <c r="CU106" s="24">
        <f t="shared" ca="1" si="108"/>
        <v>0.42169210493994913</v>
      </c>
      <c r="CV106" s="24">
        <f t="shared" ca="1" si="109"/>
        <v>0.42848442463271286</v>
      </c>
      <c r="CW106" s="24">
        <f t="shared" ca="1" si="110"/>
        <v>0.42663505378844624</v>
      </c>
      <c r="CX106" s="24">
        <f t="shared" ca="1" si="111"/>
        <v>0.43030152920151221</v>
      </c>
      <c r="CY106" s="24">
        <f t="shared" ca="1" si="112"/>
        <v>0.43410183112556067</v>
      </c>
      <c r="CZ106" s="24">
        <f t="shared" ca="1" si="113"/>
        <v>0.43594246756143096</v>
      </c>
      <c r="DA106" s="24">
        <f t="shared" ca="1" si="114"/>
        <v>0.43714514034190599</v>
      </c>
      <c r="DB106" s="24">
        <f t="shared" ca="1" si="115"/>
        <v>0.44555528774236297</v>
      </c>
      <c r="DC106" s="24">
        <f t="shared" ca="1" si="116"/>
        <v>0.44674208537883753</v>
      </c>
      <c r="DD106" s="48">
        <f t="shared" ca="1" si="117"/>
        <v>0.43561018128917239</v>
      </c>
      <c r="DE106" s="48">
        <f>+[1]NAC!AG107</f>
        <v>0.4347866088250909</v>
      </c>
      <c r="DF106" s="24"/>
    </row>
    <row r="107" spans="1:110" x14ac:dyDescent="0.25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8943.974609375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8858.8772756449325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8954.2900390625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8856.7502864666531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8834.2978515625</v>
      </c>
      <c r="S107" s="19" cm="1">
        <f t="array" aca="1" ref="S107" ca="1">INDIRECT(_xlfn.CONCAT(S$4,"_d!",S$1,$A107))</f>
        <v>9000.7099609375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8872.1114675774479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9056.306640625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8832.115871996848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9030.3310546875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8890.7065306943441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9030.2607421875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8869.0566741919301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8992.298828125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8882.9788865100199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9053.494140625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8874.2129813121664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9039.1015625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8888.0971259977687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8956.306640625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8847.7522684283831</v>
      </c>
      <c r="BU107" s="42"/>
      <c r="BV107" s="45">
        <f t="shared" ca="1" si="61"/>
        <v>8858.8772756449325</v>
      </c>
      <c r="BW107" s="45">
        <f t="shared" ca="1" si="62"/>
        <v>8856.7502864666531</v>
      </c>
      <c r="BX107" s="45">
        <f t="shared" ca="1" si="63"/>
        <v>8872.1114675774479</v>
      </c>
      <c r="BY107" s="45">
        <f t="shared" ca="1" si="64"/>
        <v>8832.115871996848</v>
      </c>
      <c r="BZ107" s="45">
        <f t="shared" ca="1" si="65"/>
        <v>8890.7065306943441</v>
      </c>
      <c r="CA107" s="45">
        <f t="shared" ca="1" si="66"/>
        <v>8869.0566741919301</v>
      </c>
      <c r="CB107" s="45">
        <f t="shared" ca="1" si="67"/>
        <v>8882.9788865100199</v>
      </c>
      <c r="CC107" s="45">
        <f t="shared" ca="1" si="68"/>
        <v>8874.2129813121664</v>
      </c>
      <c r="CD107" s="45">
        <f t="shared" ca="1" si="69"/>
        <v>8888.0971259977687</v>
      </c>
      <c r="CE107" s="45">
        <f t="shared" ca="1" si="70"/>
        <v>8847.7522684283831</v>
      </c>
      <c r="CF107" s="45" cm="1">
        <f t="array" aca="1" ref="CF107" ca="1">+SUMPRODUCT($BV$3:$CE$3/100,$BV107:$CE107)</f>
        <v>8866.9232942378403</v>
      </c>
      <c r="CG107" s="35">
        <f t="shared" si="118"/>
        <v>45809</v>
      </c>
      <c r="CH107" s="24">
        <f t="shared" ca="1" si="96"/>
        <v>1.2588665251934694E-2</v>
      </c>
      <c r="CI107" s="24">
        <f t="shared" ca="1" si="97"/>
        <v>1.3250964799081277E-2</v>
      </c>
      <c r="CJ107" s="24">
        <f t="shared" ca="1" si="98"/>
        <v>1.61871551802939E-2</v>
      </c>
      <c r="CK107" s="24">
        <f t="shared" ca="1" si="99"/>
        <v>1.4724390704468737E-2</v>
      </c>
      <c r="CL107" s="24">
        <f t="shared" ca="1" si="100"/>
        <v>1.4918376751027917E-2</v>
      </c>
      <c r="CM107" s="24">
        <f t="shared" ca="1" si="101"/>
        <v>1.5478829370610514E-2</v>
      </c>
      <c r="CN107" s="24">
        <f t="shared" ca="1" si="102"/>
        <v>1.6097993039770664E-2</v>
      </c>
      <c r="CO107" s="24">
        <f t="shared" ca="1" si="103"/>
        <v>1.6506002713378543E-2</v>
      </c>
      <c r="CP107" s="24">
        <f t="shared" ca="1" si="104"/>
        <v>1.7559546975548734E-2</v>
      </c>
      <c r="CQ107" s="24">
        <f t="shared" ca="1" si="105"/>
        <v>1.8711143398420171E-2</v>
      </c>
      <c r="CR107" s="24">
        <f t="shared" ca="1" si="106"/>
        <v>1.6184535873871697E-2</v>
      </c>
      <c r="CS107" s="35">
        <f t="shared" si="119"/>
        <v>45809</v>
      </c>
      <c r="CT107" s="24">
        <f t="shared" ca="1" si="107"/>
        <v>0.37808522533910027</v>
      </c>
      <c r="CU107" s="24">
        <f t="shared" ca="1" si="108"/>
        <v>0.37964372339077967</v>
      </c>
      <c r="CV107" s="24">
        <f t="shared" ca="1" si="109"/>
        <v>0.39193643206938078</v>
      </c>
      <c r="CW107" s="24">
        <f t="shared" ca="1" si="110"/>
        <v>0.38563780204948794</v>
      </c>
      <c r="CX107" s="24">
        <f t="shared" ca="1" si="111"/>
        <v>0.38864373801313223</v>
      </c>
      <c r="CY107" s="24">
        <f t="shared" ca="1" si="112"/>
        <v>0.3927489136641622</v>
      </c>
      <c r="CZ107" s="24">
        <f t="shared" ca="1" si="113"/>
        <v>0.39506851269360821</v>
      </c>
      <c r="DA107" s="24">
        <f t="shared" ca="1" si="114"/>
        <v>0.39671923941103016</v>
      </c>
      <c r="DB107" s="24">
        <f t="shared" ca="1" si="115"/>
        <v>0.405052325650886</v>
      </c>
      <c r="DC107" s="24">
        <f t="shared" ca="1" si="116"/>
        <v>0.40752473192224503</v>
      </c>
      <c r="DD107" s="48">
        <f t="shared" ca="1" si="117"/>
        <v>0.3951821070414665</v>
      </c>
      <c r="DE107" s="48">
        <f>+[1]NAC!AG108</f>
        <v>0.39420121921411932</v>
      </c>
      <c r="DF107" s="24"/>
    </row>
    <row r="108" spans="1:110" x14ac:dyDescent="0.25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9093.0498046875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9017.5155484534152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9107.1650390625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9017.4453560739585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8985.4970703125</v>
      </c>
      <c r="S108" s="19" cm="1">
        <f t="array" aca="1" ref="S108" ca="1">INDIRECT(_xlfn.CONCAT(S$4,"_d!",S$1,$A108))</f>
        <v>9159.322265625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9027.128342719574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9220.119140625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8998.6113962804484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9191.2646484375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9056.6160068189292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9189.4951171875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9035.7345947017529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9149.0986328125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9054.0706773941747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9221.123046875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9045.5950033011268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9212.0009765625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9061.7206826227157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9124.37890625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9024.8354549126234</v>
      </c>
      <c r="BU108" s="42"/>
      <c r="BV108" s="45">
        <f t="shared" ca="1" si="61"/>
        <v>9017.5155484534152</v>
      </c>
      <c r="BW108" s="45">
        <f t="shared" ca="1" si="62"/>
        <v>9017.4453560739585</v>
      </c>
      <c r="BX108" s="45">
        <f t="shared" ca="1" si="63"/>
        <v>9027.128342719574</v>
      </c>
      <c r="BY108" s="45">
        <f t="shared" ca="1" si="64"/>
        <v>8998.6113962804484</v>
      </c>
      <c r="BZ108" s="45">
        <f t="shared" ca="1" si="65"/>
        <v>9056.6160068189292</v>
      </c>
      <c r="CA108" s="45">
        <f t="shared" ca="1" si="66"/>
        <v>9035.7345947017529</v>
      </c>
      <c r="CB108" s="45">
        <f t="shared" ca="1" si="67"/>
        <v>9054.0706773941747</v>
      </c>
      <c r="CC108" s="45">
        <f t="shared" ca="1" si="68"/>
        <v>9045.5950033011268</v>
      </c>
      <c r="CD108" s="45">
        <f t="shared" ca="1" si="69"/>
        <v>9061.7206826227157</v>
      </c>
      <c r="CE108" s="45">
        <f t="shared" ca="1" si="70"/>
        <v>9024.8354549126234</v>
      </c>
      <c r="CF108" s="45" cm="1">
        <f t="array" aca="1" ref="CF108" ca="1">+SUMPRODUCT($BV$3:$CE$3/100,$BV108:$CE108)</f>
        <v>9035.673756755672</v>
      </c>
      <c r="CG108" s="35">
        <f t="shared" si="118"/>
        <v>45839</v>
      </c>
      <c r="CH108" s="52">
        <f t="shared" ca="1" si="96"/>
        <v>1.7907266109737696E-2</v>
      </c>
      <c r="CI108" s="24">
        <f t="shared" ca="1" si="97"/>
        <v>1.8143795908173166E-2</v>
      </c>
      <c r="CJ108" s="24">
        <f t="shared" ca="1" si="98"/>
        <v>1.7472376864134942E-2</v>
      </c>
      <c r="CK108" s="24">
        <f t="shared" ca="1" si="99"/>
        <v>1.8851148093685266E-2</v>
      </c>
      <c r="CL108" s="24">
        <f t="shared" ca="1" si="100"/>
        <v>1.8661000174935216E-2</v>
      </c>
      <c r="CM108" s="24">
        <f t="shared" ca="1" si="101"/>
        <v>1.8793196010894686E-2</v>
      </c>
      <c r="CN108" s="24">
        <f t="shared" ca="1" si="102"/>
        <v>1.926063239258391E-2</v>
      </c>
      <c r="CO108" s="24">
        <f t="shared" ca="1" si="103"/>
        <v>1.9312362949803763E-2</v>
      </c>
      <c r="CP108" s="52">
        <f t="shared" ca="1" si="104"/>
        <v>1.9534390113390643E-2</v>
      </c>
      <c r="CQ108" s="52">
        <f t="shared" ca="1" si="105"/>
        <v>2.0014482900490904E-2</v>
      </c>
      <c r="CR108" s="24">
        <f t="shared" ca="1" si="106"/>
        <v>1.9031456224223087E-2</v>
      </c>
      <c r="CS108" s="35">
        <f t="shared" si="119"/>
        <v>45839</v>
      </c>
      <c r="CT108" s="24">
        <f t="shared" ca="1" si="107"/>
        <v>0.35112352542371461</v>
      </c>
      <c r="CU108" s="24">
        <f t="shared" ca="1" si="108"/>
        <v>0.35243050778420404</v>
      </c>
      <c r="CV108" s="24">
        <f t="shared" ca="1" si="109"/>
        <v>0.36270922259335325</v>
      </c>
      <c r="CW108" s="24">
        <f t="shared" ca="1" si="110"/>
        <v>0.3580217203225402</v>
      </c>
      <c r="CX108" s="24">
        <f t="shared" ca="1" si="111"/>
        <v>0.36026166719481423</v>
      </c>
      <c r="CY108" s="24">
        <f t="shared" ca="1" si="112"/>
        <v>0.36446013375119413</v>
      </c>
      <c r="CZ108" s="24">
        <f t="shared" ca="1" si="113"/>
        <v>0.36680569102636307</v>
      </c>
      <c r="DA108" s="24">
        <f t="shared" ca="1" si="114"/>
        <v>0.36781465032234029</v>
      </c>
      <c r="DB108" s="24">
        <f t="shared" ca="1" si="115"/>
        <v>0.37517801148825325</v>
      </c>
      <c r="DC108" s="24">
        <f t="shared" ca="1" si="116"/>
        <v>0.37753620027181611</v>
      </c>
      <c r="DD108" s="48">
        <f t="shared" ca="1" si="117"/>
        <v>0.3664251036226116</v>
      </c>
      <c r="DE108" s="48">
        <f>+[1]NAC!AG109</f>
        <v>0.36566544858649941</v>
      </c>
      <c r="DF108" s="24"/>
    </row>
    <row r="109" spans="1:110" x14ac:dyDescent="0.25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9250.2314453125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9172.6608248233006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9274.46875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9174.2123512187609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9142.8330078125</v>
      </c>
      <c r="S109" s="19" cm="1">
        <f t="array" aca="1" ref="S109" ca="1">INDIRECT(_xlfn.CONCAT(S$4,"_d!",S$1,$A109))</f>
        <v>9341.396484375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9190.9441747013025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9411.068359375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9166.6777887576372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9385.4296875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9224.5051134945334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9386.2373046875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9203.2204514478108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9342.8037109375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9228.1672827569982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9437.4443359375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9220.1235431104287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9432.1025390625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9238.7716574739152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9172.6608248233006</v>
      </c>
      <c r="BW109" s="45">
        <f t="shared" ca="1" si="62"/>
        <v>9174.2123512187609</v>
      </c>
      <c r="BX109" s="45">
        <f t="shared" ca="1" si="63"/>
        <v>9190.9441747013025</v>
      </c>
      <c r="BY109" s="45">
        <f t="shared" ca="1" si="64"/>
        <v>9166.6777887576372</v>
      </c>
      <c r="BZ109" s="45">
        <f t="shared" ca="1" si="65"/>
        <v>9224.5051134945334</v>
      </c>
      <c r="CA109" s="45">
        <f t="shared" ca="1" si="66"/>
        <v>9203.2204514478108</v>
      </c>
      <c r="CB109" s="45">
        <f t="shared" ca="1" si="67"/>
        <v>9228.1672827569982</v>
      </c>
      <c r="CC109" s="45">
        <f t="shared" ca="1" si="68"/>
        <v>9220.1235431104287</v>
      </c>
      <c r="CD109" s="45">
        <f t="shared" ca="1" si="69"/>
        <v>9238.7716574739152</v>
      </c>
      <c r="CE109" s="45">
        <f t="shared" ca="1" si="70"/>
        <v>9201.0312770652326</v>
      </c>
      <c r="CF109" s="45" cm="1">
        <f t="array" aca="1" ref="CF109" ca="1">+SUMPRODUCT($BV$3:$CE$3/100,$BV109:$CE109)</f>
        <v>9206.0058102011135</v>
      </c>
      <c r="CG109" s="35">
        <f t="shared" ref="CG109" si="120">+B109</f>
        <v>45870</v>
      </c>
      <c r="CH109" s="24">
        <f t="shared" ref="CH109" ca="1" si="121">+BV109/BV108-1</f>
        <v>1.7204880383765442E-2</v>
      </c>
      <c r="CI109" s="24">
        <f t="shared" ref="CI109" ca="1" si="122">+BW109/BW108-1</f>
        <v>1.7384856681078364E-2</v>
      </c>
      <c r="CJ109" s="24">
        <f t="shared" ref="CJ109" ca="1" si="123">+BX109/BX108-1</f>
        <v>1.8147059149086653E-2</v>
      </c>
      <c r="CK109" s="24">
        <f t="shared" ref="CK109" ca="1" si="124">+BY109/BY108-1</f>
        <v>1.8676925258341415E-2</v>
      </c>
      <c r="CL109" s="24">
        <f t="shared" ref="CL109" ca="1" si="125">+BZ109/BZ108-1</f>
        <v>1.8537730488870974E-2</v>
      </c>
      <c r="CM109" s="24">
        <f t="shared" ref="CM109" ca="1" si="126">+CA109/CA108-1</f>
        <v>1.8535942483776102E-2</v>
      </c>
      <c r="CN109" s="24">
        <f t="shared" ref="CN109" ca="1" si="127">+CB109/CB108-1</f>
        <v>1.9228544989990048E-2</v>
      </c>
      <c r="CO109" s="24">
        <f t="shared" ref="CO109" ca="1" si="128">+CC109/CC108-1</f>
        <v>1.9294312839079009E-2</v>
      </c>
      <c r="CP109" s="24">
        <f t="shared" ref="CP109" ca="1" si="129">+CD109/CD108-1</f>
        <v>1.9538339466887544E-2</v>
      </c>
      <c r="CQ109" s="24">
        <f t="shared" ref="CQ109" ca="1" si="130">+CE109/CE108-1</f>
        <v>1.9523438741112731E-2</v>
      </c>
      <c r="CR109" s="24">
        <f t="shared" ref="CR109" ca="1" si="131">+CF109/CF108-1</f>
        <v>1.8851062801829244E-2</v>
      </c>
      <c r="CS109" s="35">
        <f t="shared" ref="CS109" si="132">+CG109</f>
        <v>45870</v>
      </c>
      <c r="CT109" s="24">
        <f t="shared" ref="CT109" ca="1" si="133">+BV109/BV97-1</f>
        <v>0.31901022616693364</v>
      </c>
      <c r="CU109" s="24">
        <f t="shared" ref="CU109" ca="1" si="134">+BW109/BW97-1</f>
        <v>0.32103239437066211</v>
      </c>
      <c r="CV109" s="24">
        <f t="shared" ref="CV109" ca="1" si="135">+BX109/BX97-1</f>
        <v>0.33180358312258451</v>
      </c>
      <c r="CW109" s="24">
        <f t="shared" ref="CW109" ca="1" si="136">+BY109/BY97-1</f>
        <v>0.3281610250167295</v>
      </c>
      <c r="CX109" s="24">
        <f t="shared" ref="CX109" ca="1" si="137">+BZ109/BZ97-1</f>
        <v>0.33096550422320248</v>
      </c>
      <c r="CY109" s="24">
        <f t="shared" ref="CY109" ca="1" si="138">+CA109/CA97-1</f>
        <v>0.33442524346063918</v>
      </c>
      <c r="CZ109" s="24">
        <f t="shared" ref="CZ109" ca="1" si="139">+CB109/CB97-1</f>
        <v>0.33706581466129926</v>
      </c>
      <c r="DA109" s="24">
        <f t="shared" ref="DA109" ca="1" si="140">+CC109/CC97-1</f>
        <v>0.33841202306868112</v>
      </c>
      <c r="DB109" s="24">
        <f t="shared" ref="DB109" ca="1" si="141">+CD109/CD97-1</f>
        <v>0.34576593180623338</v>
      </c>
      <c r="DC109" s="24">
        <f t="shared" ref="DC109" ca="1" si="142">+CE109/CE97-1</f>
        <v>0.34722750218989096</v>
      </c>
      <c r="DD109" s="48">
        <f t="shared" ref="DD109" ca="1" si="143">+CF109/CF97-1</f>
        <v>0.33633547941141728</v>
      </c>
      <c r="DE109" s="48">
        <f>+[1]NAC!AG110</f>
        <v>0.33555932750613171</v>
      </c>
      <c r="DF109" s="24"/>
    </row>
    <row r="110" spans="1:110" x14ac:dyDescent="0.25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9443.5126953125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9357.8916615901871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9472.37890625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9362.4925971403791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9339.3740234375</v>
      </c>
      <c r="S110" s="19" cm="1">
        <f t="array" aca="1" ref="S110" ca="1">INDIRECT(_xlfn.CONCAT(S$4,"_d!",S$1,$A110))</f>
        <v>9543.27734375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9386.8697571171797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9620.7509765625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9356.4892812176695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9598.587890625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9416.3626792696559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9598.4814453125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9396.2294942314038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9557.6591796875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9423.5886164497988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9658.03515625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9413.2884874928914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9653.82421875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9433.7537923446653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9562.3154296875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9394.3334272685443</v>
      </c>
      <c r="BU110" s="42"/>
      <c r="BV110" s="45">
        <f t="shared" ca="1" si="61"/>
        <v>9357.8916615901871</v>
      </c>
      <c r="BW110" s="45">
        <f t="shared" ca="1" si="62"/>
        <v>9362.4925971403791</v>
      </c>
      <c r="BX110" s="45">
        <f t="shared" ca="1" si="63"/>
        <v>9386.8697571171797</v>
      </c>
      <c r="BY110" s="45">
        <f t="shared" ca="1" si="64"/>
        <v>9356.4892812176695</v>
      </c>
      <c r="BZ110" s="45">
        <f t="shared" ca="1" si="65"/>
        <v>9416.3626792696559</v>
      </c>
      <c r="CA110" s="45">
        <f t="shared" ca="1" si="66"/>
        <v>9396.2294942314038</v>
      </c>
      <c r="CB110" s="45">
        <f t="shared" ca="1" si="67"/>
        <v>9423.5886164497988</v>
      </c>
      <c r="CC110" s="45">
        <f t="shared" ca="1" si="68"/>
        <v>9413.2884874928914</v>
      </c>
      <c r="CD110" s="45">
        <f t="shared" ca="1" si="69"/>
        <v>9433.7537923446653</v>
      </c>
      <c r="CE110" s="45">
        <f t="shared" ca="1" si="70"/>
        <v>9394.3334272685443</v>
      </c>
      <c r="CF110" s="45" cm="1">
        <f t="array" aca="1" ref="CF110" ca="1">+SUMPRODUCT($BV$3:$CE$3/100,$BV110:$CE110)</f>
        <v>9398.729921085258</v>
      </c>
      <c r="CG110" s="35">
        <f t="shared" ref="CG110" si="144">+B110</f>
        <v>45901</v>
      </c>
      <c r="CH110" s="24">
        <f t="shared" ref="CH110" ca="1" si="145">+BV110/BV109-1</f>
        <v>2.0193795486867838E-2</v>
      </c>
      <c r="CI110" s="24">
        <f t="shared" ref="CI110" ca="1" si="146">+BW110/BW109-1</f>
        <v>2.0522769553792397E-2</v>
      </c>
      <c r="CJ110" s="24">
        <f t="shared" ref="CJ110" ca="1" si="147">+BX110/BX109-1</f>
        <v>2.1317242134401893E-2</v>
      </c>
      <c r="CK110" s="24">
        <f t="shared" ref="CK110" ca="1" si="148">+BY110/BY109-1</f>
        <v>2.0706683144554816E-2</v>
      </c>
      <c r="CL110" s="24">
        <f t="shared" ref="CL110" ca="1" si="149">+BZ110/BZ109-1</f>
        <v>2.0798683876759316E-2</v>
      </c>
      <c r="CM110" s="24">
        <f t="shared" ref="CM110" ca="1" si="150">+CA110/CA109-1</f>
        <v>2.0971902585820379E-2</v>
      </c>
      <c r="CN110" s="24">
        <f t="shared" ref="CN110" ca="1" si="151">+CB110/CB109-1</f>
        <v>2.117661369857804E-2</v>
      </c>
      <c r="CO110" s="24">
        <f t="shared" ref="CO110" ca="1" si="152">+CC110/CC109-1</f>
        <v>2.0950364003180955E-2</v>
      </c>
      <c r="CP110" s="24">
        <f t="shared" ref="CP110" ca="1" si="153">+CD110/CD109-1</f>
        <v>2.110476826354013E-2</v>
      </c>
      <c r="CQ110" s="24">
        <f t="shared" ref="CQ110" ca="1" si="154">+CE110/CE109-1</f>
        <v>2.1008748300328284E-2</v>
      </c>
      <c r="CR110" s="24">
        <f t="shared" ref="CR110" ca="1" si="155">+CF110/CF109-1</f>
        <v>2.0934606696705327E-2</v>
      </c>
      <c r="CS110" s="35">
        <f t="shared" ref="CS110" si="156">+CG110</f>
        <v>45901</v>
      </c>
      <c r="CT110" s="24">
        <f t="shared" ref="CT110" ca="1" si="157">+BV110/BV98-1</f>
        <v>0.30276357056973957</v>
      </c>
      <c r="CU110" s="24">
        <f t="shared" ref="CU110" ca="1" si="158">+BW110/BW98-1</f>
        <v>0.30480085009019087</v>
      </c>
      <c r="CV110" s="24">
        <f t="shared" ref="CV110" ca="1" si="159">+BX110/BX98-1</f>
        <v>0.31386993347107528</v>
      </c>
      <c r="CW110" s="24">
        <f t="shared" ref="CW110" ca="1" si="160">+BY110/BY98-1</f>
        <v>0.31126935768112274</v>
      </c>
      <c r="CX110" s="24">
        <f t="shared" ref="CX110" ca="1" si="161">+BZ110/BZ98-1</f>
        <v>0.31392049350592122</v>
      </c>
      <c r="CY110" s="24">
        <f t="shared" ref="CY110" ca="1" si="162">+CA110/CA98-1</f>
        <v>0.31711598703552224</v>
      </c>
      <c r="CZ110" s="24">
        <f t="shared" ref="CZ110" ca="1" si="163">+CB110/CB98-1</f>
        <v>0.3195202593616997</v>
      </c>
      <c r="DA110" s="24">
        <f t="shared" ref="DA110" ca="1" si="164">+CC110/CC98-1</f>
        <v>0.32039238137365555</v>
      </c>
      <c r="DB110" s="24">
        <f t="shared" ref="DB110" ca="1" si="165">+CD110/CD98-1</f>
        <v>0.32739917151297382</v>
      </c>
      <c r="DC110" s="24">
        <f t="shared" ref="DC110" ca="1" si="166">+CE110/CE98-1</f>
        <v>0.32797633738817455</v>
      </c>
      <c r="DD110" s="48">
        <f t="shared" ref="DD110" ca="1" si="167">+CF110/CF98-1</f>
        <v>0.31856278100431479</v>
      </c>
      <c r="DE110" s="48">
        <f>+[1]NAC!AG111</f>
        <v>0.31757557076022436</v>
      </c>
      <c r="DF110" s="24"/>
    </row>
    <row r="111" spans="1:110" x14ac:dyDescent="0.25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9648.4560546875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9573.6573290128545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9678.3935546875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9579.4875009457137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9563.97265625</v>
      </c>
      <c r="S111" s="19" cm="1">
        <f t="array" aca="1" ref="S111" ca="1">INDIRECT(_xlfn.CONCAT(S$4,"_d!",S$1,$A111))</f>
        <v>9750.12890625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9608.3729915297681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9828.3203125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9576.0154201092264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9803.86328125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9637.2754833025483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9615.8737887681982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9758.6650390625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9646.5016928228706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9862.7548828125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9633.7954862211063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9858.3779296875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9654.6425653749902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9762.90234375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9614.267856829003</v>
      </c>
      <c r="BU111" s="42"/>
      <c r="BV111" s="45">
        <f t="shared" ca="1" si="61"/>
        <v>9573.6573290128545</v>
      </c>
      <c r="BW111" s="45">
        <f t="shared" ca="1" si="62"/>
        <v>9579.4875009457137</v>
      </c>
      <c r="BX111" s="45">
        <f t="shared" ca="1" si="63"/>
        <v>9608.3729915297681</v>
      </c>
      <c r="BY111" s="45">
        <f t="shared" ca="1" si="64"/>
        <v>9576.0154201092264</v>
      </c>
      <c r="BZ111" s="45">
        <f t="shared" ca="1" si="65"/>
        <v>9637.2754833025483</v>
      </c>
      <c r="CA111" s="45">
        <f t="shared" ca="1" si="66"/>
        <v>9615.8737887681982</v>
      </c>
      <c r="CB111" s="45">
        <f t="shared" ca="1" si="67"/>
        <v>9646.5016928228706</v>
      </c>
      <c r="CC111" s="45">
        <f t="shared" ca="1" si="68"/>
        <v>9633.7954862211063</v>
      </c>
      <c r="CD111" s="45">
        <f t="shared" ca="1" si="69"/>
        <v>9654.6425653749902</v>
      </c>
      <c r="CE111" s="45">
        <f t="shared" ca="1" si="70"/>
        <v>9614.267856829003</v>
      </c>
      <c r="CF111" s="45" cm="1">
        <f t="array" aca="1" ref="CF111" ca="1">+SUMPRODUCT($BV$3:$CE$3/100,$BV111:$CE111)</f>
        <v>9618.8732212727227</v>
      </c>
      <c r="CG111" s="35">
        <f t="shared" ref="CG111" si="168">+B111</f>
        <v>45931</v>
      </c>
      <c r="CH111" s="48">
        <f t="shared" ref="CH111" ca="1" si="169">+BV111/BV110-1</f>
        <v>2.3057081148768255E-2</v>
      </c>
      <c r="CI111" s="48">
        <f t="shared" ref="CI111" ca="1" si="170">+BW111/BW110-1</f>
        <v>2.317704409951804E-2</v>
      </c>
      <c r="CJ111" s="48">
        <f t="shared" ref="CJ111" ca="1" si="171">+BX111/BX110-1</f>
        <v>2.3597135162618299E-2</v>
      </c>
      <c r="CK111" s="48">
        <f t="shared" ref="CK111" ca="1" si="172">+BY111/BY110-1</f>
        <v>2.3462447537051734E-2</v>
      </c>
      <c r="CL111" s="48">
        <f t="shared" ref="CL111" ca="1" si="173">+BZ111/BZ110-1</f>
        <v>2.3460524149015338E-2</v>
      </c>
      <c r="CM111" s="48">
        <f t="shared" ref="CM111" ca="1" si="174">+CA111/CA110-1</f>
        <v>2.3375790754327497E-2</v>
      </c>
      <c r="CN111" s="48">
        <f t="shared" ref="CN111" ca="1" si="175">+CB111/CB110-1</f>
        <v>2.3654797067855338E-2</v>
      </c>
      <c r="CO111" s="48">
        <f t="shared" ref="CO111" ca="1" si="176">+CC111/CC110-1</f>
        <v>2.3425076052985716E-2</v>
      </c>
      <c r="CP111" s="48">
        <f t="shared" ref="CP111" ca="1" si="177">+CD111/CD110-1</f>
        <v>2.3414727360128174E-2</v>
      </c>
      <c r="CQ111" s="48">
        <f t="shared" ref="CQ111" ca="1" si="178">+CE111/CE110-1</f>
        <v>2.3411392757474836E-2</v>
      </c>
      <c r="CR111" s="48">
        <f t="shared" ref="CR111" ca="1" si="179">+CF111/CF110-1</f>
        <v>2.342266476809729E-2</v>
      </c>
      <c r="CS111" s="35">
        <f t="shared" ref="CS111" si="180">+CG111</f>
        <v>45931</v>
      </c>
      <c r="CT111" s="24">
        <f t="shared" ref="CT111" ca="1" si="181">+BV111/BV99-1</f>
        <v>0.30134044265326221</v>
      </c>
      <c r="CU111" s="24">
        <f t="shared" ref="CU111" ca="1" si="182">+BW111/BW99-1</f>
        <v>0.30275973846747251</v>
      </c>
      <c r="CV111" s="24">
        <f t="shared" ref="CV111" ca="1" si="183">+BX111/BX99-1</f>
        <v>0.31095841361743548</v>
      </c>
      <c r="CW111" s="24">
        <f t="shared" ref="CW111" ca="1" si="184">+BY111/BY99-1</f>
        <v>0.30840874263704499</v>
      </c>
      <c r="CX111" s="24">
        <f t="shared" ref="CX111" ca="1" si="185">+BZ111/BZ99-1</f>
        <v>0.31063734974543644</v>
      </c>
      <c r="CY111" s="24">
        <f t="shared" ref="CY111" ca="1" si="186">+CA111/CA99-1</f>
        <v>0.31306970750463115</v>
      </c>
      <c r="CZ111" s="24">
        <f t="shared" ref="CZ111" ca="1" si="187">+CB111/CB99-1</f>
        <v>0.31538056529776393</v>
      </c>
      <c r="DA111" s="24">
        <f t="shared" ref="DA111" ca="1" si="188">+CC111/CC99-1</f>
        <v>0.31518610431407135</v>
      </c>
      <c r="DB111" s="24">
        <f t="shared" ref="DB111" ca="1" si="189">+CD111/CD99-1</f>
        <v>0.32113300604679784</v>
      </c>
      <c r="DC111" s="24">
        <f t="shared" ref="DC111" ca="1" si="190">+CE111/CE99-1</f>
        <v>0.3203376487309979</v>
      </c>
      <c r="DD111" s="48">
        <f t="shared" ref="DD111" ca="1" si="191">+CF111/CF99-1</f>
        <v>0.31394015459292746</v>
      </c>
      <c r="DE111" s="48">
        <f>+[1]NAC!AG112</f>
        <v>0.31308756349609079</v>
      </c>
      <c r="DF111" s="24"/>
    </row>
    <row r="112" spans="1:110" x14ac:dyDescent="0.25">
      <c r="A112" s="110">
        <f t="shared" si="72"/>
        <v>139</v>
      </c>
      <c r="B112" s="35">
        <f>+NAC!A112</f>
        <v>45962</v>
      </c>
      <c r="C112" s="19" cm="1">
        <f t="array" aca="1" ref="C112" ca="1">INDIRECT(_xlfn.CONCAT(C$4,"_d!",C$1,$A112))</f>
        <v>9856.22265625</v>
      </c>
      <c r="D112" s="19" cm="1">
        <f t="array" aca="1" ref="D112" ca="1">INDIRECT(_xlfn.CONCAT(D$4,"_d!",D$1,$A112))</f>
        <v>9741.919921875</v>
      </c>
      <c r="E112" s="19" cm="1">
        <f t="array" aca="1" ref="E112" ca="1">INDIRECT(_xlfn.CONCAT(E$4,"_d!",E$1,$A112))</f>
        <v>9888.1337890625</v>
      </c>
      <c r="F112" s="19" cm="1">
        <f t="array" aca="1" ref="F112" ca="1">INDIRECT(_xlfn.CONCAT(F$4,"_d!",F$1,$A112))</f>
        <v>9698.0517578125</v>
      </c>
      <c r="G112" s="19" cm="1">
        <f t="array" aca="1" ref="G112" ca="1">INDIRECT(_xlfn.CONCAT(G$4,"_d!",G$1,$A112))</f>
        <v>9891.83984375</v>
      </c>
      <c r="H112" s="19" cm="1">
        <f t="array" aca="1" ref="H112" ca="1">INDIRECT(_xlfn.CONCAT(H$4,"_d!",H$1,$A112))</f>
        <v>10017.205078125</v>
      </c>
      <c r="I112" s="42">
        <f t="shared" ref="I112" ca="1" si="192">+SUMPRODUCT($C$3:$H$3,C112:H112)</f>
        <v>9814.257405099801</v>
      </c>
      <c r="J112" s="19" cm="1">
        <f t="array" aca="1" ref="J112" ca="1">INDIRECT(_xlfn.CONCAT(J$4,"_d!",J$1,$A112))</f>
        <v>9809.8125</v>
      </c>
      <c r="K112" s="19" cm="1">
        <f t="array" aca="1" ref="K112" ca="1">INDIRECT(_xlfn.CONCAT(K$4,"_d!",K$1,$A112))</f>
        <v>9783.322265625</v>
      </c>
      <c r="L112" s="19" cm="1">
        <f t="array" aca="1" ref="L112" ca="1">INDIRECT(_xlfn.CONCAT(L$4,"_d!",L$1,$A112))</f>
        <v>9914.2275390625</v>
      </c>
      <c r="M112" s="19" cm="1">
        <f t="array" aca="1" ref="M112" ca="1">INDIRECT(_xlfn.CONCAT(M$4,"_d!",M$1,$A112))</f>
        <v>9676.8330078125</v>
      </c>
      <c r="N112" s="19" cm="1">
        <f t="array" aca="1" ref="N112" ca="1">INDIRECT(_xlfn.CONCAT(N$4,"_d!",N$1,$A112))</f>
        <v>9910.828125</v>
      </c>
      <c r="O112" s="19" cm="1">
        <f t="array" aca="1" ref="O112" ca="1">INDIRECT(_xlfn.CONCAT(O$4,"_d!",O$1,$A112))</f>
        <v>9937.478515625</v>
      </c>
      <c r="P112" s="42">
        <f ca="1">+SUMPRODUCT(J$3:$O$3,J112:O112)</f>
        <v>9817.4811783401692</v>
      </c>
      <c r="Q112" s="19" cm="1">
        <f t="array" aca="1" ref="Q112" ca="1">INDIRECT(_xlfn.CONCAT(Q$4,"_d!",Q$1,$A112))</f>
        <v>9802.0126953125</v>
      </c>
      <c r="R112" s="19" cm="1">
        <f t="array" aca="1" ref="R112" ca="1">INDIRECT(_xlfn.CONCAT(R$4,"_d!",R$1,$A112))</f>
        <v>9802.0126953125</v>
      </c>
      <c r="S112" s="19" cm="1">
        <f t="array" aca="1" ref="S112" ca="1">INDIRECT(_xlfn.CONCAT(S$4,"_d!",S$1,$A112))</f>
        <v>9980.9677734375</v>
      </c>
      <c r="T112" s="19" cm="1">
        <f t="array" aca="1" ref="T112" ca="1">INDIRECT(_xlfn.CONCAT(T$4,"_d!",T$1,$A112))</f>
        <v>9851.2529296875</v>
      </c>
      <c r="U112" s="19" cm="1">
        <f t="array" aca="1" ref="U112" ca="1">INDIRECT(_xlfn.CONCAT(U$4,"_d!",U$1,$A112))</f>
        <v>9977.9248046875</v>
      </c>
      <c r="V112" s="19" cm="1">
        <f t="array" aca="1" ref="V112" ca="1">INDIRECT(_xlfn.CONCAT(V$4,"_d!",V$1,$A112))</f>
        <v>9944.134765625</v>
      </c>
      <c r="W112" s="42">
        <f t="shared" ref="W112" ca="1" si="193">+SUMPRODUCT($Q$3:$V$3,Q112:V112)</f>
        <v>9848.3681730097123</v>
      </c>
      <c r="X112" s="19" cm="1">
        <f t="array" aca="1" ref="X112" ca="1">INDIRECT(_xlfn.CONCAT(X$4,"_d!",X$1,$A112))</f>
        <v>9762.6865234375</v>
      </c>
      <c r="Y112" s="19" cm="1">
        <f t="array" aca="1" ref="Y112" ca="1">INDIRECT(_xlfn.CONCAT(Y$4,"_d!",Y$1,$A112))</f>
        <v>9735.8173828125</v>
      </c>
      <c r="Z112" s="19" cm="1">
        <f t="array" aca="1" ref="Z112" ca="1">INDIRECT(_xlfn.CONCAT(Z$4,"_d!",Z$1,$A112))</f>
        <v>10061.474609375</v>
      </c>
      <c r="AA112" s="19" cm="1">
        <f t="array" aca="1" ref="AA112" ca="1">INDIRECT(_xlfn.CONCAT(AA$4,"_d!",AA$1,$A112))</f>
        <v>9710.7978515625</v>
      </c>
      <c r="AB112" s="19" cm="1">
        <f t="array" aca="1" ref="AB112" ca="1">INDIRECT(_xlfn.CONCAT(AB$4,"_d!",AB$1,$A112))</f>
        <v>10047.3837890625</v>
      </c>
      <c r="AC112" s="19" cm="1">
        <f t="array" aca="1" ref="AC112" ca="1">INDIRECT(_xlfn.CONCAT(AC$4,"_d!",AC$1,$A112))</f>
        <v>9995.69921875</v>
      </c>
      <c r="AD112" s="42">
        <f t="shared" ref="AD112" ca="1" si="194">+SUMPRODUCT($X$3:$AC$3,X112:AC112)</f>
        <v>9813.3474648085776</v>
      </c>
      <c r="AE112" s="19" cm="1">
        <f t="array" aca="1" ref="AE112" ca="1">INDIRECT(_xlfn.CONCAT(AE$4,"_d!",AE$1,$A112))</f>
        <v>9863.8359375</v>
      </c>
      <c r="AF112" s="19" cm="1">
        <f t="array" aca="1" ref="AF112" ca="1">INDIRECT(_xlfn.CONCAT(AF$4,"_d!",AF$1,$A112))</f>
        <v>9831.4970703125</v>
      </c>
      <c r="AG112" s="19" cm="1">
        <f t="array" aca="1" ref="AG112" ca="1">INDIRECT(_xlfn.CONCAT(AG$4,"_d!",AG$1,$A112))</f>
        <v>10031.5576171875</v>
      </c>
      <c r="AH112" s="19" cm="1">
        <f t="array" aca="1" ref="AH112" ca="1">INDIRECT(_xlfn.CONCAT(AH$4,"_d!",AH$1,$A112))</f>
        <v>9868.3564453125</v>
      </c>
      <c r="AI112" s="19" cm="1">
        <f t="array" aca="1" ref="AI112" ca="1">INDIRECT(_xlfn.CONCAT(AI$4,"_d!",AI$1,$A112))</f>
        <v>9937.369140625</v>
      </c>
      <c r="AJ112" s="19" cm="1">
        <f t="array" aca="1" ref="AJ112" ca="1">INDIRECT(_xlfn.CONCAT(AJ$4,"_d!",AJ$1,$A112))</f>
        <v>10042.8984375</v>
      </c>
      <c r="AK112" s="42">
        <f t="shared" ref="AK112" ca="1" si="195">+SUMPRODUCT($AE$3:$AJ$3,AE112:AJ112)</f>
        <v>9877.5184339873067</v>
      </c>
      <c r="AL112" s="19" cm="1">
        <f t="array" aca="1" ref="AL112" ca="1">INDIRECT(_xlfn.CONCAT(AL$4,"_d!",AL$1,$A112))</f>
        <v>9834.787109375</v>
      </c>
      <c r="AM112" s="19" cm="1">
        <f t="array" aca="1" ref="AM112" ca="1">INDIRECT(_xlfn.CONCAT(AM$4,"_d!",AM$1,$A112))</f>
        <v>9807.0732421875</v>
      </c>
      <c r="AN112" s="19" cm="1">
        <f t="array" aca="1" ref="AN112" ca="1">INDIRECT(_xlfn.CONCAT(AN$4,"_d!",AN$1,$A112))</f>
        <v>10025.6640625</v>
      </c>
      <c r="AO112" s="19" cm="1">
        <f t="array" aca="1" ref="AO112" ca="1">INDIRECT(_xlfn.CONCAT(AO$4,"_d!",AO$1,$A112))</f>
        <v>9686.615234375</v>
      </c>
      <c r="AP112" s="19" cm="1">
        <f t="array" aca="1" ref="AP112" ca="1">INDIRECT(_xlfn.CONCAT(AP$4,"_d!",AP$1,$A112))</f>
        <v>9995.3701171875</v>
      </c>
      <c r="AQ112" s="19" cm="1">
        <f t="array" aca="1" ref="AQ112" ca="1">INDIRECT(_xlfn.CONCAT(AQ$4,"_d!",AQ$1,$A112))</f>
        <v>9980.5634765625</v>
      </c>
      <c r="AR112" s="42">
        <f t="shared" ref="AR112" ca="1" si="196">+SUMPRODUCT($AL$3:$AQ$3,AL112:AQ112)</f>
        <v>9854.2281055709082</v>
      </c>
      <c r="AS112" s="19" cm="1">
        <f t="array" aca="1" ref="AS112" ca="1">INDIRECT(_xlfn.CONCAT(AS$4,"_d!",AS$1,$A112))</f>
        <v>9846.720703125</v>
      </c>
      <c r="AT112" s="19" cm="1">
        <f t="array" aca="1" ref="AT112" ca="1">INDIRECT(_xlfn.CONCAT(AT$4,"_d!",AT$1,$A112))</f>
        <v>9867.1962890625</v>
      </c>
      <c r="AU112" s="19" cm="1">
        <f t="array" aca="1" ref="AU112" ca="1">INDIRECT(_xlfn.CONCAT(AU$4,"_d!",AU$1,$A112))</f>
        <v>9975.9697265625</v>
      </c>
      <c r="AV112" s="19" cm="1">
        <f t="array" aca="1" ref="AV112" ca="1">INDIRECT(_xlfn.CONCAT(AV$4,"_d!",AV$1,$A112))</f>
        <v>9884.04296875</v>
      </c>
      <c r="AW112" s="19" cm="1">
        <f t="array" aca="1" ref="AW112" ca="1">INDIRECT(_xlfn.CONCAT(AW$4,"_d!",AW$1,$A112))</f>
        <v>10007.2734375</v>
      </c>
      <c r="AX112" s="19" cm="1">
        <f t="array" aca="1" ref="AX112" ca="1">INDIRECT(_xlfn.CONCAT(AX$4,"_d!",AX$1,$A112))</f>
        <v>10017.8359375</v>
      </c>
      <c r="AY112" s="42">
        <f t="shared" ref="AY112" ca="1" si="197">+SUMPRODUCT($AS$3:$AX$3,AS112:AX112)</f>
        <v>9886.1820198871319</v>
      </c>
      <c r="AZ112" s="19" cm="1">
        <f t="array" aca="1" ref="AZ112" ca="1">INDIRECT(_xlfn.CONCAT(AZ$4,"_d!",AZ$1,$A112))</f>
        <v>9869.0263671875</v>
      </c>
      <c r="BA112" s="19" cm="1">
        <f t="array" aca="1" ref="BA112" ca="1">INDIRECT(_xlfn.CONCAT(BA$4,"_d!",BA$1,$A112))</f>
        <v>9781.357421875</v>
      </c>
      <c r="BB112" s="19" cm="1">
        <f t="array" aca="1" ref="BB112" ca="1">INDIRECT(_xlfn.CONCAT(BB$4,"_d!",BB$1,$A112))</f>
        <v>10075.662109375</v>
      </c>
      <c r="BC112" s="19" cm="1">
        <f t="array" aca="1" ref="BC112" ca="1">INDIRECT(_xlfn.CONCAT(BC$4,"_d!",BC$1,$A112))</f>
        <v>9725.0205078125</v>
      </c>
      <c r="BD112" s="19" cm="1">
        <f t="array" aca="1" ref="BD112" ca="1">INDIRECT(_xlfn.CONCAT(BD$4,"_d!",BD$1,$A112))</f>
        <v>10057.833984375</v>
      </c>
      <c r="BE112" s="19" cm="1">
        <f t="array" aca="1" ref="BE112" ca="1">INDIRECT(_xlfn.CONCAT(BE$4,"_d!",BE$1,$A112))</f>
        <v>10117.4609375</v>
      </c>
      <c r="BF112" s="42">
        <f t="shared" ref="BF112" ca="1" si="198">+SUMPRODUCT($AZ$3:$BE$3,AZ112:BE112)</f>
        <v>9871.3882642075314</v>
      </c>
      <c r="BG112" s="19" cm="1">
        <f t="array" aca="1" ref="BG112" ca="1">INDIRECT(_xlfn.CONCAT(BG$4,"_d!",BG$1,$A112))</f>
        <v>9860.130859375</v>
      </c>
      <c r="BH112" s="19" cm="1">
        <f t="array" aca="1" ref="BH112" ca="1">INDIRECT(_xlfn.CONCAT(BH$4,"_d!",BH$1,$A112))</f>
        <v>9867.03515625</v>
      </c>
      <c r="BI112" s="19" cm="1">
        <f t="array" aca="1" ref="BI112" ca="1">INDIRECT(_xlfn.CONCAT(BI$4,"_d!",BI$1,$A112))</f>
        <v>10069.13671875</v>
      </c>
      <c r="BJ112" s="19" cm="1">
        <f t="array" aca="1" ref="BJ112" ca="1">INDIRECT(_xlfn.CONCAT(BJ$4,"_d!",BJ$1,$A112))</f>
        <v>9835.1025390625</v>
      </c>
      <c r="BK112" s="19" cm="1">
        <f t="array" aca="1" ref="BK112" ca="1">INDIRECT(_xlfn.CONCAT(BK$4,"_d!",BK$1,$A112))</f>
        <v>10064.38671875</v>
      </c>
      <c r="BL112" s="19" cm="1">
        <f t="array" aca="1" ref="BL112" ca="1">INDIRECT(_xlfn.CONCAT(BL$4,"_d!",BL$1,$A112))</f>
        <v>10074.9140625</v>
      </c>
      <c r="BM112" s="42">
        <f t="shared" ref="BM112" ca="1" si="199">+SUMPRODUCT($BG$3:$BL$3,BG112:BL112)</f>
        <v>9893.326711568463</v>
      </c>
      <c r="BN112" s="19" cm="1">
        <f t="array" aca="1" ref="BN112" ca="1">INDIRECT(_xlfn.CONCAT(BN$4,"_d!",BN$1,$A112))</f>
        <v>9824.30859375</v>
      </c>
      <c r="BO112" s="19" cm="1">
        <f t="array" aca="1" ref="BO112" ca="1">INDIRECT(_xlfn.CONCAT(BO$4,"_d!",BO$1,$A112))</f>
        <v>9783.677734375</v>
      </c>
      <c r="BP112" s="19" cm="1">
        <f t="array" aca="1" ref="BP112" ca="1">INDIRECT(_xlfn.CONCAT(BP$4,"_d!",BP$1,$A112))</f>
        <v>9963.4072265625</v>
      </c>
      <c r="BQ112" s="19" cm="1">
        <f t="array" aca="1" ref="BQ112" ca="1">INDIRECT(_xlfn.CONCAT(BQ$4,"_d!",BQ$1,$A112))</f>
        <v>9764.0087890625</v>
      </c>
      <c r="BR112" s="19" cm="1">
        <f t="array" aca="1" ref="BR112" ca="1">INDIRECT(_xlfn.CONCAT(BR$4,"_d!",BR$1,$A112))</f>
        <v>10007.052734375</v>
      </c>
      <c r="BS112" s="19" cm="1">
        <f t="array" aca="1" ref="BS112" ca="1">INDIRECT(_xlfn.CONCAT(BS$4,"_d!",BS$1,$A112))</f>
        <v>10126.6953125</v>
      </c>
      <c r="BT112" s="42">
        <f t="shared" ref="BT112" ca="1" si="200">+SUMPRODUCT($BN$3:$BS$3,BN112:BS112)</f>
        <v>9849.2491385042067</v>
      </c>
      <c r="BU112" s="42"/>
      <c r="BV112" s="45">
        <f t="shared" ref="BV112" ca="1" si="201">+I112</f>
        <v>9814.257405099801</v>
      </c>
      <c r="BW112" s="45">
        <f t="shared" ref="BW112" ca="1" si="202">+P112</f>
        <v>9817.4811783401692</v>
      </c>
      <c r="BX112" s="45">
        <f t="shared" ref="BX112" ca="1" si="203">+W112</f>
        <v>9848.3681730097123</v>
      </c>
      <c r="BY112" s="45">
        <f t="shared" ref="BY112" ca="1" si="204">+AD112</f>
        <v>9813.3474648085776</v>
      </c>
      <c r="BZ112" s="45">
        <f t="shared" ref="BZ112" ca="1" si="205">+AK112</f>
        <v>9877.5184339873067</v>
      </c>
      <c r="CA112" s="45">
        <f t="shared" ref="CA112" ca="1" si="206">+AR112</f>
        <v>9854.2281055709082</v>
      </c>
      <c r="CB112" s="45">
        <f t="shared" ref="CB112" ca="1" si="207">+AY112</f>
        <v>9886.1820198871319</v>
      </c>
      <c r="CC112" s="45">
        <f t="shared" ref="CC112" ca="1" si="208">+BF112</f>
        <v>9871.3882642075314</v>
      </c>
      <c r="CD112" s="45">
        <f t="shared" ref="CD112" ca="1" si="209">+BM112</f>
        <v>9893.326711568463</v>
      </c>
      <c r="CE112" s="45">
        <f t="shared" ref="CE112" ca="1" si="210">+BT112</f>
        <v>9849.2491385042067</v>
      </c>
      <c r="CF112" s="45" cm="1">
        <f t="array" aca="1" ref="CF112" ca="1">+SUMPRODUCT($BV$3:$CE$3/100,$BV112:$CE112)</f>
        <v>9856.9866880272839</v>
      </c>
      <c r="CG112" s="35">
        <f t="shared" ref="CG112" si="211">+B112</f>
        <v>45962</v>
      </c>
      <c r="CH112" s="48">
        <f t="shared" ref="CH112" ca="1" si="212">+BV112/BV111-1</f>
        <v>2.5131469387128735E-2</v>
      </c>
      <c r="CI112" s="48">
        <f t="shared" ref="CI112" ca="1" si="213">+BW112/BW111-1</f>
        <v>2.4844092898598236E-2</v>
      </c>
      <c r="CJ112" s="48">
        <f t="shared" ref="CJ112" ca="1" si="214">+BX112/BX111-1</f>
        <v>2.4977712843944566E-2</v>
      </c>
      <c r="CK112" s="48">
        <f t="shared" ref="CK112" ca="1" si="215">+BY112/BY111-1</f>
        <v>2.4784008200421592E-2</v>
      </c>
      <c r="CL112" s="48">
        <f t="shared" ref="CL112" ca="1" si="216">+BZ112/BZ111-1</f>
        <v>2.4928513364695259E-2</v>
      </c>
      <c r="CM112" s="48">
        <f t="shared" ref="CM112" ca="1" si="217">+CA112/CA111-1</f>
        <v>2.4787587902944219E-2</v>
      </c>
      <c r="CN112" s="48">
        <f t="shared" ref="CN112" ca="1" si="218">+CB112/CB111-1</f>
        <v>2.4846346861949531E-2</v>
      </c>
      <c r="CO112" s="48">
        <f t="shared" ref="CO112" ca="1" si="219">+CC112/CC111-1</f>
        <v>2.466242700774024E-2</v>
      </c>
      <c r="CP112" s="48">
        <f t="shared" ref="CP112" ca="1" si="220">+CD112/CD111-1</f>
        <v>2.4722214683480903E-2</v>
      </c>
      <c r="CQ112" s="48">
        <f t="shared" ref="CQ112" ca="1" si="221">+CE112/CE111-1</f>
        <v>2.4440891930038733E-2</v>
      </c>
      <c r="CR112" s="48">
        <f t="shared" ref="CR112" ca="1" si="222">+CF112/CF111-1</f>
        <v>2.4754819122468463E-2</v>
      </c>
      <c r="CS112" s="35">
        <f t="shared" ref="CS112" si="223">+CG112</f>
        <v>45962</v>
      </c>
      <c r="CT112" s="24">
        <f t="shared" ref="CT112" ca="1" si="224">+BV112/BV100-1</f>
        <v>0.30809687543368791</v>
      </c>
      <c r="CU112" s="24">
        <f t="shared" ref="CU112" ca="1" si="225">+BW112/BW100-1</f>
        <v>0.3080232980994928</v>
      </c>
      <c r="CV112" s="24">
        <f t="shared" ref="CV112" ca="1" si="226">+BX112/BX100-1</f>
        <v>0.31405865257582599</v>
      </c>
      <c r="CW112" s="24">
        <f t="shared" ref="CW112" ca="1" si="227">+BY112/BY100-1</f>
        <v>0.31075345145103106</v>
      </c>
      <c r="CX112" s="24">
        <f t="shared" ref="CX112" ca="1" si="228">+BZ112/BZ100-1</f>
        <v>0.31313984038718856</v>
      </c>
      <c r="CY112" s="24">
        <f t="shared" ref="CY112" ca="1" si="229">+CA112/CA100-1</f>
        <v>0.31444548512470671</v>
      </c>
      <c r="CZ112" s="24">
        <f t="shared" ref="CZ112" ca="1" si="230">+CB112/CB100-1</f>
        <v>0.3155416178471484</v>
      </c>
      <c r="DA112" s="24">
        <f t="shared" ref="DA112" ca="1" si="231">+CC112/CC100-1</f>
        <v>0.31457274177534811</v>
      </c>
      <c r="DB112" s="24">
        <f t="shared" ref="DB112" ca="1" si="232">+CD112/CD100-1</f>
        <v>0.3193953562873213</v>
      </c>
      <c r="DC112" s="24">
        <f t="shared" ref="DC112" ca="1" si="233">+CE112/CE100-1</f>
        <v>0.31689569064216672</v>
      </c>
      <c r="DD112" s="48">
        <f t="shared" ref="DD112" ca="1" si="234">+CF112/CF100-1</f>
        <v>0.31450804891535866</v>
      </c>
      <c r="DE112" s="48">
        <f>+[1]NAC!AG113</f>
        <v>0.31368193533748423</v>
      </c>
      <c r="DF112" s="24"/>
    </row>
    <row r="113" spans="1:110" x14ac:dyDescent="0.25">
      <c r="A113" s="110">
        <f t="shared" si="72"/>
        <v>140</v>
      </c>
      <c r="B113" s="35">
        <f>+NAC!A113</f>
        <v>45992</v>
      </c>
      <c r="C113" s="19" cm="1">
        <f t="array" aca="1" ref="C113" ca="1">INDIRECT(_xlfn.CONCAT(C$4,"_d!",C$1,$A113))</f>
        <v>10128.65625</v>
      </c>
      <c r="D113" s="19" cm="1">
        <f t="array" aca="1" ref="D113" ca="1">INDIRECT(_xlfn.CONCAT(D$4,"_d!",D$1,$A113))</f>
        <v>10032.8505859375</v>
      </c>
      <c r="E113" s="19" cm="1">
        <f t="array" aca="1" ref="E113" ca="1">INDIRECT(_xlfn.CONCAT(E$4,"_d!",E$1,$A113))</f>
        <v>10161.9990234375</v>
      </c>
      <c r="F113" s="19" cm="1">
        <f t="array" aca="1" ref="F113" ca="1">INDIRECT(_xlfn.CONCAT(F$4,"_d!",F$1,$A113))</f>
        <v>10050.892578125</v>
      </c>
      <c r="G113" s="19" cm="1">
        <f t="array" aca="1" ref="G113" ca="1">INDIRECT(_xlfn.CONCAT(G$4,"_d!",G$1,$A113))</f>
        <v>10186.06640625</v>
      </c>
      <c r="H113" s="19" cm="1">
        <f t="array" aca="1" ref="H113" ca="1">INDIRECT(_xlfn.CONCAT(H$4,"_d!",H$1,$A113))</f>
        <v>10276.3173828125</v>
      </c>
      <c r="I113" s="42">
        <f t="shared" ref="I113" ca="1" si="235">+SUMPRODUCT($C$3:$H$3,C113:H113)</f>
        <v>10104.68438412636</v>
      </c>
      <c r="J113" s="19" cm="1">
        <f t="array" aca="1" ref="J113" ca="1">INDIRECT(_xlfn.CONCAT(J$4,"_d!",J$1,$A113))</f>
        <v>10080.7001953125</v>
      </c>
      <c r="K113" s="19" cm="1">
        <f t="array" aca="1" ref="K113" ca="1">INDIRECT(_xlfn.CONCAT(K$4,"_d!",K$1,$A113))</f>
        <v>10070.14453125</v>
      </c>
      <c r="L113" s="19" cm="1">
        <f t="array" aca="1" ref="L113" ca="1">INDIRECT(_xlfn.CONCAT(L$4,"_d!",L$1,$A113))</f>
        <v>10188.3037109375</v>
      </c>
      <c r="M113" s="19" cm="1">
        <f t="array" aca="1" ref="M113" ca="1">INDIRECT(_xlfn.CONCAT(M$4,"_d!",M$1,$A113))</f>
        <v>10019.11328125</v>
      </c>
      <c r="N113" s="19" cm="1">
        <f t="array" aca="1" ref="N113" ca="1">INDIRECT(_xlfn.CONCAT(N$4,"_d!",N$1,$A113))</f>
        <v>10201.4873046875</v>
      </c>
      <c r="O113" s="19" cm="1">
        <f t="array" aca="1" ref="O113" ca="1">INDIRECT(_xlfn.CONCAT(O$4,"_d!",O$1,$A113))</f>
        <v>10187.3984375</v>
      </c>
      <c r="P113" s="42">
        <f ca="1">+SUMPRODUCT(J$3:$O$3,J113:O113)</f>
        <v>10101.514705393896</v>
      </c>
      <c r="Q113" s="19" cm="1">
        <f t="array" aca="1" ref="Q113" ca="1">INDIRECT(_xlfn.CONCAT(Q$4,"_d!",Q$1,$A113))</f>
        <v>10071.5400390625</v>
      </c>
      <c r="R113" s="19" cm="1">
        <f t="array" aca="1" ref="R113" ca="1">INDIRECT(_xlfn.CONCAT(R$4,"_d!",R$1,$A113))</f>
        <v>10071.5400390625</v>
      </c>
      <c r="S113" s="19" cm="1">
        <f t="array" aca="1" ref="S113" ca="1">INDIRECT(_xlfn.CONCAT(S$4,"_d!",S$1,$A113))</f>
        <v>10253.2802734375</v>
      </c>
      <c r="T113" s="19" cm="1">
        <f t="array" aca="1" ref="T113" ca="1">INDIRECT(_xlfn.CONCAT(T$4,"_d!",T$1,$A113))</f>
        <v>10199.10546875</v>
      </c>
      <c r="U113" s="19" cm="1">
        <f t="array" aca="1" ref="U113" ca="1">INDIRECT(_xlfn.CONCAT(U$4,"_d!",U$1,$A113))</f>
        <v>10277.3076171875</v>
      </c>
      <c r="V113" s="19" cm="1">
        <f t="array" aca="1" ref="V113" ca="1">INDIRECT(_xlfn.CONCAT(V$4,"_d!",V$1,$A113))</f>
        <v>10200.4013671875</v>
      </c>
      <c r="W113" s="42">
        <f t="shared" ref="W113" ca="1" si="236">+SUMPRODUCT($Q$3:$V$3,Q113:V113)</f>
        <v>10125.943822174013</v>
      </c>
      <c r="X113" s="19" cm="1">
        <f t="array" aca="1" ref="X113" ca="1">INDIRECT(_xlfn.CONCAT(X$4,"_d!",X$1,$A113))</f>
        <v>10036.251953125</v>
      </c>
      <c r="Y113" s="19" cm="1">
        <f t="array" aca="1" ref="Y113" ca="1">INDIRECT(_xlfn.CONCAT(Y$4,"_d!",Y$1,$A113))</f>
        <v>10019.8720703125</v>
      </c>
      <c r="Z113" s="19" cm="1">
        <f t="array" aca="1" ref="Z113" ca="1">INDIRECT(_xlfn.CONCAT(Z$4,"_d!",Z$1,$A113))</f>
        <v>10340.197265625</v>
      </c>
      <c r="AA113" s="19" cm="1">
        <f t="array" aca="1" ref="AA113" ca="1">INDIRECT(_xlfn.CONCAT(AA$4,"_d!",AA$1,$A113))</f>
        <v>10042.9482421875</v>
      </c>
      <c r="AB113" s="19" cm="1">
        <f t="array" aca="1" ref="AB113" ca="1">INDIRECT(_xlfn.CONCAT(AB$4,"_d!",AB$1,$A113))</f>
        <v>10346.2236328125</v>
      </c>
      <c r="AC113" s="19" cm="1">
        <f t="array" aca="1" ref="AC113" ca="1">INDIRECT(_xlfn.CONCAT(AC$4,"_d!",AC$1,$A113))</f>
        <v>10255.642578125</v>
      </c>
      <c r="AD113" s="42">
        <f t="shared" ref="AD113" ca="1" si="237">+SUMPRODUCT($X$3:$AC$3,X113:AC113)</f>
        <v>10096.025026947946</v>
      </c>
      <c r="AE113" s="19" cm="1">
        <f t="array" aca="1" ref="AE113" ca="1">INDIRECT(_xlfn.CONCAT(AE$4,"_d!",AE$1,$A113))</f>
        <v>10137.814453125</v>
      </c>
      <c r="AF113" s="19" cm="1">
        <f t="array" aca="1" ref="AF113" ca="1">INDIRECT(_xlfn.CONCAT(AF$4,"_d!",AF$1,$A113))</f>
        <v>10116.3603515625</v>
      </c>
      <c r="AG113" s="19" cm="1">
        <f t="array" aca="1" ref="AG113" ca="1">INDIRECT(_xlfn.CONCAT(AG$4,"_d!",AG$1,$A113))</f>
        <v>10302.6630859375</v>
      </c>
      <c r="AH113" s="19" cm="1">
        <f t="array" aca="1" ref="AH113" ca="1">INDIRECT(_xlfn.CONCAT(AH$4,"_d!",AH$1,$A113))</f>
        <v>10211.970703125</v>
      </c>
      <c r="AI113" s="19" cm="1">
        <f t="array" aca="1" ref="AI113" ca="1">INDIRECT(_xlfn.CONCAT(AI$4,"_d!",AI$1,$A113))</f>
        <v>10227.8740234375</v>
      </c>
      <c r="AJ113" s="19" cm="1">
        <f t="array" aca="1" ref="AJ113" ca="1">INDIRECT(_xlfn.CONCAT(AJ$4,"_d!",AJ$1,$A113))</f>
        <v>10305.1552734375</v>
      </c>
      <c r="AK113" s="42">
        <f t="shared" ref="AK113" ca="1" si="238">+SUMPRODUCT($AE$3:$AJ$3,AE113:AJ113)</f>
        <v>10159.531320214519</v>
      </c>
      <c r="AL113" s="19" cm="1">
        <f t="array" aca="1" ref="AL113" ca="1">INDIRECT(_xlfn.CONCAT(AL$4,"_d!",AL$1,$A113))</f>
        <v>10102.408203125</v>
      </c>
      <c r="AM113" s="19" cm="1">
        <f t="array" aca="1" ref="AM113" ca="1">INDIRECT(_xlfn.CONCAT(AM$4,"_d!",AM$1,$A113))</f>
        <v>10092.177734375</v>
      </c>
      <c r="AN113" s="19" cm="1">
        <f t="array" aca="1" ref="AN113" ca="1">INDIRECT(_xlfn.CONCAT(AN$4,"_d!",AN$1,$A113))</f>
        <v>10289.5126953125</v>
      </c>
      <c r="AO113" s="19" cm="1">
        <f t="array" aca="1" ref="AO113" ca="1">INDIRECT(_xlfn.CONCAT(AO$4,"_d!",AO$1,$A113))</f>
        <v>10018.453125</v>
      </c>
      <c r="AP113" s="19" cm="1">
        <f t="array" aca="1" ref="AP113" ca="1">INDIRECT(_xlfn.CONCAT(AP$4,"_d!",AP$1,$A113))</f>
        <v>10288.6064453125</v>
      </c>
      <c r="AQ113" s="19" cm="1">
        <f t="array" aca="1" ref="AQ113" ca="1">INDIRECT(_xlfn.CONCAT(AQ$4,"_d!",AQ$1,$A113))</f>
        <v>10231.4501953125</v>
      </c>
      <c r="AR113" s="42">
        <f t="shared" ref="AR113" ca="1" si="239">+SUMPRODUCT($AL$3:$AQ$3,AL113:AQ113)</f>
        <v>10130.825668255862</v>
      </c>
      <c r="AS113" s="19" cm="1">
        <f t="array" aca="1" ref="AS113" ca="1">INDIRECT(_xlfn.CONCAT(AS$4,"_d!",AS$1,$A113))</f>
        <v>10122.533203125</v>
      </c>
      <c r="AT113" s="19" cm="1">
        <f t="array" aca="1" ref="AT113" ca="1">INDIRECT(_xlfn.CONCAT(AT$4,"_d!",AT$1,$A113))</f>
        <v>10155.0126953125</v>
      </c>
      <c r="AU113" s="19" cm="1">
        <f t="array" aca="1" ref="AU113" ca="1">INDIRECT(_xlfn.CONCAT(AU$4,"_d!",AU$1,$A113))</f>
        <v>10232.4970703125</v>
      </c>
      <c r="AV113" s="19" cm="1">
        <f t="array" aca="1" ref="AV113" ca="1">INDIRECT(_xlfn.CONCAT(AV$4,"_d!",AV$1,$A113))</f>
        <v>10218.548828125</v>
      </c>
      <c r="AW113" s="19" cm="1">
        <f t="array" aca="1" ref="AW113" ca="1">INDIRECT(_xlfn.CONCAT(AW$4,"_d!",AW$1,$A113))</f>
        <v>10305.783203125</v>
      </c>
      <c r="AX113" s="19" cm="1">
        <f t="array" aca="1" ref="AX113" ca="1">INDIRECT(_xlfn.CONCAT(AX$4,"_d!",AX$1,$A113))</f>
        <v>10275.751953125</v>
      </c>
      <c r="AY113" s="42">
        <f t="shared" ref="AY113" ca="1" si="240">+SUMPRODUCT($AS$3:$AX$3,AS113:AX113)</f>
        <v>10166.996998849974</v>
      </c>
      <c r="AZ113" s="19" cm="1">
        <f t="array" aca="1" ref="AZ113" ca="1">INDIRECT(_xlfn.CONCAT(AZ$4,"_d!",AZ$1,$A113))</f>
        <v>10142.2041015625</v>
      </c>
      <c r="BA113" s="19" cm="1">
        <f t="array" aca="1" ref="BA113" ca="1">INDIRECT(_xlfn.CONCAT(BA$4,"_d!",BA$1,$A113))</f>
        <v>10065.37109375</v>
      </c>
      <c r="BB113" s="19" cm="1">
        <f t="array" aca="1" ref="BB113" ca="1">INDIRECT(_xlfn.CONCAT(BB$4,"_d!",BB$1,$A113))</f>
        <v>10338.134765625</v>
      </c>
      <c r="BC113" s="19" cm="1">
        <f t="array" aca="1" ref="BC113" ca="1">INDIRECT(_xlfn.CONCAT(BC$4,"_d!",BC$1,$A113))</f>
        <v>10042.30078125</v>
      </c>
      <c r="BD113" s="19" cm="1">
        <f t="array" aca="1" ref="BD113" ca="1">INDIRECT(_xlfn.CONCAT(BD$4,"_d!",BD$1,$A113))</f>
        <v>10363.70703125</v>
      </c>
      <c r="BE113" s="19" cm="1">
        <f t="array" aca="1" ref="BE113" ca="1">INDIRECT(_xlfn.CONCAT(BE$4,"_d!",BE$1,$A113))</f>
        <v>10374.8193359375</v>
      </c>
      <c r="BF113" s="42">
        <f t="shared" ref="BF113" ca="1" si="241">+SUMPRODUCT($AZ$3:$BE$3,AZ113:BE113)</f>
        <v>10150.082312188928</v>
      </c>
      <c r="BG113" s="19" cm="1">
        <f t="array" aca="1" ref="BG113" ca="1">INDIRECT(_xlfn.CONCAT(BG$4,"_d!",BG$1,$A113))</f>
        <v>10130.521484375</v>
      </c>
      <c r="BH113" s="19" cm="1">
        <f t="array" aca="1" ref="BH113" ca="1">INDIRECT(_xlfn.CONCAT(BH$4,"_d!",BH$1,$A113))</f>
        <v>10153.2236328125</v>
      </c>
      <c r="BI113" s="19" cm="1">
        <f t="array" aca="1" ref="BI113" ca="1">INDIRECT(_xlfn.CONCAT(BI$4,"_d!",BI$1,$A113))</f>
        <v>10334.607421875</v>
      </c>
      <c r="BJ113" s="19" cm="1">
        <f t="array" aca="1" ref="BJ113" ca="1">INDIRECT(_xlfn.CONCAT(BJ$4,"_d!",BJ$1,$A113))</f>
        <v>10157.3330078125</v>
      </c>
      <c r="BK113" s="19" cm="1">
        <f t="array" aca="1" ref="BK113" ca="1">INDIRECT(_xlfn.CONCAT(BK$4,"_d!",BK$1,$A113))</f>
        <v>10365.4736328125</v>
      </c>
      <c r="BL113" s="19" cm="1">
        <f t="array" aca="1" ref="BL113" ca="1">INDIRECT(_xlfn.CONCAT(BL$4,"_d!",BL$1,$A113))</f>
        <v>10333.48046875</v>
      </c>
      <c r="BM113" s="42">
        <f t="shared" ref="BM113" ca="1" si="242">+SUMPRODUCT($BG$3:$BL$3,BG113:BL113)</f>
        <v>10170.41298759345</v>
      </c>
      <c r="BN113" s="19" cm="1">
        <f t="array" aca="1" ref="BN113" ca="1">INDIRECT(_xlfn.CONCAT(BN$4,"_d!",BN$1,$A113))</f>
        <v>10096.728515625</v>
      </c>
      <c r="BO113" s="19" cm="1">
        <f t="array" aca="1" ref="BO113" ca="1">INDIRECT(_xlfn.CONCAT(BO$4,"_d!",BO$1,$A113))</f>
        <v>10062.2841796875</v>
      </c>
      <c r="BP113" s="19" cm="1">
        <f t="array" aca="1" ref="BP113" ca="1">INDIRECT(_xlfn.CONCAT(BP$4,"_d!",BP$1,$A113))</f>
        <v>10216.0703125</v>
      </c>
      <c r="BQ113" s="19" cm="1">
        <f t="array" aca="1" ref="BQ113" ca="1">INDIRECT(_xlfn.CONCAT(BQ$4,"_d!",BQ$1,$A113))</f>
        <v>10078.0869140625</v>
      </c>
      <c r="BR113" s="19" cm="1">
        <f t="array" aca="1" ref="BR113" ca="1">INDIRECT(_xlfn.CONCAT(BR$4,"_d!",BR$1,$A113))</f>
        <v>10308.2314453125</v>
      </c>
      <c r="BS113" s="19" cm="1">
        <f t="array" aca="1" ref="BS113" ca="1">INDIRECT(_xlfn.CONCAT(BS$4,"_d!",BS$1,$A113))</f>
        <v>10379.544921875</v>
      </c>
      <c r="BT113" s="42">
        <f t="shared" ref="BT113" ca="1" si="243">+SUMPRODUCT($BN$3:$BS$3,BN113:BS113)</f>
        <v>10122.54686593017</v>
      </c>
      <c r="BU113" s="42"/>
      <c r="BV113" s="45">
        <f t="shared" ref="BV113" ca="1" si="244">+I113</f>
        <v>10104.68438412636</v>
      </c>
      <c r="BW113" s="45">
        <f t="shared" ref="BW113" ca="1" si="245">+P113</f>
        <v>10101.514705393896</v>
      </c>
      <c r="BX113" s="45">
        <f t="shared" ref="BX113" ca="1" si="246">+W113</f>
        <v>10125.943822174013</v>
      </c>
      <c r="BY113" s="45">
        <f t="shared" ref="BY113" ca="1" si="247">+AD113</f>
        <v>10096.025026947946</v>
      </c>
      <c r="BZ113" s="45">
        <f t="shared" ref="BZ113" ca="1" si="248">+AK113</f>
        <v>10159.531320214519</v>
      </c>
      <c r="CA113" s="45">
        <f t="shared" ref="CA113" ca="1" si="249">+AR113</f>
        <v>10130.825668255862</v>
      </c>
      <c r="CB113" s="45">
        <f t="shared" ref="CB113" ca="1" si="250">+AY113</f>
        <v>10166.996998849974</v>
      </c>
      <c r="CC113" s="45">
        <f t="shared" ref="CC113" ca="1" si="251">+BF113</f>
        <v>10150.082312188928</v>
      </c>
      <c r="CD113" s="45">
        <f t="shared" ref="CD113" ca="1" si="252">+BM113</f>
        <v>10170.41298759345</v>
      </c>
      <c r="CE113" s="45">
        <f t="shared" ref="CE113" ca="1" si="253">+BT113</f>
        <v>10122.54686593017</v>
      </c>
      <c r="CF113" s="45" cm="1">
        <f t="array" aca="1" ref="CF113" ca="1">+SUMPRODUCT($BV$3:$CE$3/100,$BV113:$CE113)</f>
        <v>10135.977888267185</v>
      </c>
      <c r="CG113" s="35">
        <f t="shared" ref="CG113" si="254">+B113</f>
        <v>45992</v>
      </c>
      <c r="CH113" s="48">
        <f t="shared" ref="CH113" ca="1" si="255">+BV113/BV112-1</f>
        <v>2.9592353964105644E-2</v>
      </c>
      <c r="CI113" s="48">
        <f t="shared" ref="CI113" ca="1" si="256">+BW113/BW112-1</f>
        <v>2.8931405305912428E-2</v>
      </c>
      <c r="CJ113" s="48">
        <f t="shared" ref="CJ113" ca="1" si="257">+BX113/BX112-1</f>
        <v>2.8184938285006567E-2</v>
      </c>
      <c r="CK113" s="48">
        <f t="shared" ref="CK113" ca="1" si="258">+BY113/BY112-1</f>
        <v>2.8805416617833091E-2</v>
      </c>
      <c r="CL113" s="48">
        <f t="shared" ref="CL113" ca="1" si="259">+BZ113/BZ112-1</f>
        <v>2.8550985565042541E-2</v>
      </c>
      <c r="CM113" s="48">
        <f t="shared" ref="CM113" ca="1" si="260">+CA113/CA112-1</f>
        <v>2.8068922265822582E-2</v>
      </c>
      <c r="CN113" s="48">
        <f t="shared" ref="CN113" ca="1" si="261">+CB113/CB112-1</f>
        <v>2.840479554169173E-2</v>
      </c>
      <c r="CO113" s="48">
        <f t="shared" ref="CO113" ca="1" si="262">+CC113/CC112-1</f>
        <v>2.8232507983898092E-2</v>
      </c>
      <c r="CP113" s="48">
        <f t="shared" ref="CP113" ca="1" si="263">+CD113/CD112-1</f>
        <v>2.8007391659368164E-2</v>
      </c>
      <c r="CQ113" s="48">
        <f t="shared" ref="CQ113" ca="1" si="264">+CE113/CE112-1</f>
        <v>2.774807739988483E-2</v>
      </c>
      <c r="CR113" s="48">
        <f t="shared" ref="CR113" ca="1" si="265">+CF113/CF112-1</f>
        <v>2.8303903522440166E-2</v>
      </c>
      <c r="CS113" s="35">
        <f t="shared" ref="CS113" si="266">+CG113</f>
        <v>45992</v>
      </c>
      <c r="CT113" s="24">
        <f t="shared" ref="CT113" ca="1" si="267">+BV113/BV101-1</f>
        <v>0.31215575927180228</v>
      </c>
      <c r="CU113" s="24">
        <f t="shared" ref="CU113" ca="1" si="268">+BW113/BW101-1</f>
        <v>0.31143064837927681</v>
      </c>
      <c r="CV113" s="24">
        <f t="shared" ref="CV113" ca="1" si="269">+BX113/BX101-1</f>
        <v>0.31449105126320553</v>
      </c>
      <c r="CW113" s="24">
        <f t="shared" ref="CW113" ca="1" si="270">+BY113/BY101-1</f>
        <v>0.31394088905018891</v>
      </c>
      <c r="CX113" s="24">
        <f t="shared" ref="CX113" ca="1" si="271">+BZ113/BZ101-1</f>
        <v>0.31531065057580898</v>
      </c>
      <c r="CY113" s="24">
        <f t="shared" ref="CY113" ca="1" si="272">+CA113/CA101-1</f>
        <v>0.3162387803302964</v>
      </c>
      <c r="CZ113" s="24">
        <f t="shared" ref="CZ113" ca="1" si="273">+CB113/CB101-1</f>
        <v>0.3174100186510258</v>
      </c>
      <c r="DA113" s="24">
        <f t="shared" ref="DA113" ca="1" si="274">+CC113/CC101-1</f>
        <v>0.31626000382279895</v>
      </c>
      <c r="DB113" s="24">
        <f t="shared" ref="DB113" ca="1" si="275">+CD113/CD101-1</f>
        <v>0.32010527471896078</v>
      </c>
      <c r="DC113" s="24">
        <f t="shared" ref="DC113" ca="1" si="276">+CE113/CE101-1</f>
        <v>0.3171873222357624</v>
      </c>
      <c r="DD113" s="48">
        <f t="shared" ref="DD113" ca="1" si="277">+CF113/CF101-1</f>
        <v>0.31614250652770526</v>
      </c>
      <c r="DE113" s="48">
        <f>+[1]NAC!AG114</f>
        <v>0.31548760512645724</v>
      </c>
      <c r="DF113" s="24"/>
    </row>
    <row r="114" spans="1:110" x14ac:dyDescent="0.25">
      <c r="B114" s="35"/>
    </row>
    <row r="115" spans="1:110" x14ac:dyDescent="0.25">
      <c r="B115" s="35"/>
      <c r="BV115" s="225"/>
      <c r="BW115" s="225"/>
      <c r="BX115" s="225"/>
      <c r="BY115" s="225"/>
      <c r="BZ115" s="225"/>
      <c r="CA115" s="225"/>
      <c r="CB115" s="225"/>
      <c r="CC115" s="225"/>
      <c r="CD115" s="225"/>
      <c r="CE115" s="225"/>
    </row>
    <row r="116" spans="1:110" x14ac:dyDescent="0.25">
      <c r="B116" s="35"/>
    </row>
    <row r="117" spans="1:110" x14ac:dyDescent="0.25">
      <c r="B117" s="35"/>
    </row>
    <row r="118" spans="1:110" x14ac:dyDescent="0.25">
      <c r="B118" s="35"/>
    </row>
    <row r="119" spans="1:110" x14ac:dyDescent="0.25">
      <c r="B119" s="35"/>
    </row>
    <row r="120" spans="1:110" x14ac:dyDescent="0.25">
      <c r="B120" s="35"/>
    </row>
    <row r="121" spans="1:110" x14ac:dyDescent="0.25">
      <c r="B121" s="35"/>
    </row>
    <row r="122" spans="1:110" x14ac:dyDescent="0.25">
      <c r="B122" s="35"/>
    </row>
    <row r="123" spans="1:110" x14ac:dyDescent="0.25">
      <c r="B123" s="35"/>
    </row>
    <row r="124" spans="1:110" x14ac:dyDescent="0.25">
      <c r="B124" s="35"/>
    </row>
    <row r="125" spans="1:110" x14ac:dyDescent="0.25">
      <c r="B125" s="35"/>
    </row>
    <row r="126" spans="1:110" x14ac:dyDescent="0.25">
      <c r="B126" s="35"/>
    </row>
    <row r="127" spans="1:110" x14ac:dyDescent="0.25">
      <c r="B127" s="35"/>
    </row>
    <row r="128" spans="1:110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AL2:AQ2"/>
    <mergeCell ref="C2:H2"/>
    <mergeCell ref="J2:O2"/>
    <mergeCell ref="Q2:V2"/>
    <mergeCell ref="X2:AC2"/>
    <mergeCell ref="AE2:AJ2"/>
    <mergeCell ref="CH1:CQ1"/>
    <mergeCell ref="CT1:DC1"/>
    <mergeCell ref="AS2:AX2"/>
    <mergeCell ref="AZ2:BE2"/>
    <mergeCell ref="BG2:BL2"/>
    <mergeCell ref="BN2:BS2"/>
    <mergeCell ref="BV1:C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13"/>
  <sheetViews>
    <sheetView topLeftCell="A102" workbookViewId="0">
      <pane xSplit="1" topLeftCell="C1" activePane="topRight" state="frozen"/>
      <selection pane="topRight" activeCell="A114" sqref="A114"/>
    </sheetView>
  </sheetViews>
  <sheetFormatPr baseColWidth="10" defaultRowHeight="15" x14ac:dyDescent="0.25"/>
  <sheetData>
    <row r="1" spans="1:32" x14ac:dyDescent="0.25">
      <c r="Y1" t="s">
        <v>252</v>
      </c>
      <c r="AC1" t="s">
        <v>208</v>
      </c>
      <c r="AD1">
        <v>10</v>
      </c>
      <c r="AE1" t="s">
        <v>251</v>
      </c>
      <c r="AF1">
        <v>2025</v>
      </c>
    </row>
    <row r="2" spans="1:32" x14ac:dyDescent="0.25">
      <c r="B2" s="239" t="s">
        <v>234</v>
      </c>
      <c r="C2" s="239"/>
      <c r="D2" s="239"/>
      <c r="E2" s="239"/>
      <c r="F2" s="239"/>
      <c r="G2" s="240"/>
      <c r="H2" s="217"/>
      <c r="I2" s="241" t="s">
        <v>240</v>
      </c>
      <c r="J2" s="239"/>
      <c r="K2" s="239"/>
      <c r="L2" s="239"/>
      <c r="M2" s="239"/>
      <c r="N2" s="240"/>
      <c r="O2" s="217"/>
      <c r="P2" s="241" t="s">
        <v>241</v>
      </c>
      <c r="Q2" s="239"/>
      <c r="R2" s="239"/>
      <c r="S2" s="239"/>
      <c r="T2" s="239"/>
      <c r="U2" s="240"/>
      <c r="W2" t="s">
        <v>208</v>
      </c>
      <c r="X2" t="s">
        <v>251</v>
      </c>
      <c r="Y2" s="224" t="s">
        <v>6</v>
      </c>
      <c r="Z2" s="224" t="s">
        <v>230</v>
      </c>
      <c r="AA2" s="224" t="s">
        <v>73</v>
      </c>
    </row>
    <row r="3" spans="1:32" x14ac:dyDescent="0.25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5"/>
      <c r="H3" s="72"/>
      <c r="I3" s="241"/>
      <c r="J3" s="239"/>
      <c r="K3" s="239"/>
      <c r="L3" s="239"/>
      <c r="M3" s="239"/>
      <c r="N3" s="240"/>
      <c r="O3" s="217"/>
      <c r="P3" s="241"/>
      <c r="Q3" s="239"/>
      <c r="R3" s="239"/>
      <c r="S3" s="239"/>
      <c r="T3" s="239"/>
      <c r="U3" s="240"/>
      <c r="W3">
        <f>AD1</f>
        <v>10</v>
      </c>
      <c r="X3">
        <f>AF1-1</f>
        <v>2024</v>
      </c>
      <c r="Y3" s="35">
        <f>+DATE($X3,$W3,1)</f>
        <v>45566</v>
      </c>
      <c r="Z3" t="s">
        <v>246</v>
      </c>
      <c r="AA3" s="38">
        <f ca="1">AB3*100</f>
        <v>2.4477837717165274</v>
      </c>
      <c r="AB3" s="48">
        <f ca="1">VLOOKUP(Y3,$H$6:$N$264,2,FALSE)</f>
        <v>2.4477837717165274E-2</v>
      </c>
    </row>
    <row r="4" spans="1:32" x14ac:dyDescent="0.25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5" t="s">
        <v>53</v>
      </c>
      <c r="H4" s="72"/>
      <c r="I4" s="218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5" t="s">
        <v>53</v>
      </c>
      <c r="O4" s="72"/>
      <c r="P4" s="218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5" t="s">
        <v>53</v>
      </c>
      <c r="W4">
        <f>+IF(W3=12,1,+W3+1)</f>
        <v>11</v>
      </c>
      <c r="X4">
        <f>+IF(W4=1,X3+1,X3)</f>
        <v>2024</v>
      </c>
      <c r="Y4" s="35">
        <f t="shared" ref="Y4:Y15" si="0">+DATE($X4,$W4,1)</f>
        <v>45597</v>
      </c>
      <c r="Z4" t="str">
        <f>Z3</f>
        <v>Q1</v>
      </c>
      <c r="AA4" s="38">
        <f t="shared" ref="AA4:AA15" ca="1" si="1">AB4*100</f>
        <v>2.0278213520377397</v>
      </c>
      <c r="AB4" s="48">
        <f t="shared" ref="AB4:AB15" ca="1" si="2">VLOOKUP(Y4,$H$6:$N$264,2,FALSE)</f>
        <v>2.0278213520377397E-2</v>
      </c>
    </row>
    <row r="5" spans="1:32" x14ac:dyDescent="0.25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6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3">
        <f>NAC_d!B5</f>
        <v>42705</v>
      </c>
      <c r="W5">
        <f t="shared" ref="W5:W15" si="3">+IF(W4=12,1,+W4+1)</f>
        <v>12</v>
      </c>
      <c r="X5">
        <f t="shared" ref="X5:X15" si="4">+IF(W5=1,X4+1,X4)</f>
        <v>2024</v>
      </c>
      <c r="Y5" s="35">
        <f t="shared" si="0"/>
        <v>45627</v>
      </c>
      <c r="Z5" t="str">
        <f t="shared" ref="Z5:Z15" si="5">Z4</f>
        <v>Q1</v>
      </c>
      <c r="AA5" s="38">
        <f t="shared" ca="1" si="1"/>
        <v>2.6332767891938724</v>
      </c>
      <c r="AB5" s="48">
        <f t="shared" ca="1" si="2"/>
        <v>2.6332767891938724E-2</v>
      </c>
    </row>
    <row r="6" spans="1:32" x14ac:dyDescent="0.25">
      <c r="A6" s="35">
        <f>NAC_d!B6</f>
        <v>42736</v>
      </c>
      <c r="B6" s="34">
        <f ca="1">NAC_d!BV6+NAC_d!BW6</f>
        <v>203.01511174747463</v>
      </c>
      <c r="C6" s="34">
        <f ca="1">NAC_d!BX6+NAC_d!BY6</f>
        <v>202.90010364901087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6" cm="1">
        <f t="array" aca="1" ref="G6" ca="1">SUMPRODUCT($B$3:$F$3/100,B6:F6)</f>
        <v>203.17821127849641</v>
      </c>
      <c r="H6" s="35">
        <f>NAC_d!B6</f>
        <v>42736</v>
      </c>
      <c r="I6" s="219">
        <f ca="1">B6/B5-1</f>
        <v>1.5075558737372985E-2</v>
      </c>
      <c r="J6" s="220">
        <f t="shared" ref="J6:N6" ca="1" si="6">C6/C5-1</f>
        <v>1.4500518245054383E-2</v>
      </c>
      <c r="K6" s="220">
        <f t="shared" ca="1" si="6"/>
        <v>1.586550063689085E-2</v>
      </c>
      <c r="L6" s="220">
        <f t="shared" ca="1" si="6"/>
        <v>1.6307091746509572E-2</v>
      </c>
      <c r="M6" s="220">
        <f t="shared" ca="1" si="6"/>
        <v>1.6831921635793501E-2</v>
      </c>
      <c r="N6" s="221">
        <f t="shared" ca="1" si="6"/>
        <v>1.5967836942597513E-2</v>
      </c>
      <c r="O6" s="223">
        <f>NAC_d!B6</f>
        <v>42736</v>
      </c>
      <c r="W6">
        <f t="shared" si="3"/>
        <v>1</v>
      </c>
      <c r="X6">
        <f t="shared" si="4"/>
        <v>2025</v>
      </c>
      <c r="Y6" s="35">
        <f t="shared" si="0"/>
        <v>45658</v>
      </c>
      <c r="Z6" t="str">
        <f t="shared" si="5"/>
        <v>Q1</v>
      </c>
      <c r="AA6" s="38">
        <f t="shared" ca="1" si="1"/>
        <v>2.1692299317665364</v>
      </c>
      <c r="AB6" s="48">
        <f t="shared" ca="1" si="2"/>
        <v>2.1692299317665364E-2</v>
      </c>
    </row>
    <row r="7" spans="1:32" x14ac:dyDescent="0.25">
      <c r="A7" s="35">
        <f>NAC_d!B7</f>
        <v>42767</v>
      </c>
      <c r="B7" s="34">
        <f ca="1">NAC_d!BV7+NAC_d!BW7</f>
        <v>207.05185424989926</v>
      </c>
      <c r="C7" s="34">
        <f ca="1">NAC_d!BX7+NAC_d!BY7</f>
        <v>207.32520360641368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6" cm="1">
        <f t="array" aca="1" ref="G7" ca="1">SUMPRODUCT($B$3:$F$3/100,B7:F7)</f>
        <v>207.38764330849591</v>
      </c>
      <c r="H7" s="35">
        <f>NAC_d!B7</f>
        <v>42767</v>
      </c>
      <c r="I7" s="219">
        <f t="shared" ref="I7:I70" ca="1" si="7">B7/B6-1</f>
        <v>1.9883950843254672E-2</v>
      </c>
      <c r="J7" s="220">
        <f t="shared" ref="J7:J70" ca="1" si="8">C7/C6-1</f>
        <v>2.1809254297166847E-2</v>
      </c>
      <c r="K7" s="220">
        <f t="shared" ref="K7:K70" ca="1" si="9">D7/D6-1</f>
        <v>2.0359721856682E-2</v>
      </c>
      <c r="L7" s="220">
        <f t="shared" ref="L7:L70" ca="1" si="10">E7/E6-1</f>
        <v>2.0298458545912501E-2</v>
      </c>
      <c r="M7" s="220">
        <f t="shared" ref="M7:M70" ca="1" si="11">F7/F6-1</f>
        <v>2.0994256343955575E-2</v>
      </c>
      <c r="N7" s="221">
        <f t="shared" ref="N7:N70" ca="1" si="12">G7/G6-1</f>
        <v>2.0717930350462765E-2</v>
      </c>
      <c r="O7" s="223">
        <f>NAC_d!B7</f>
        <v>42767</v>
      </c>
      <c r="W7">
        <f t="shared" si="3"/>
        <v>2</v>
      </c>
      <c r="X7">
        <f t="shared" si="4"/>
        <v>2025</v>
      </c>
      <c r="Y7" s="35">
        <f t="shared" si="0"/>
        <v>45689</v>
      </c>
      <c r="Z7" t="str">
        <f t="shared" si="5"/>
        <v>Q1</v>
      </c>
      <c r="AA7" s="38">
        <f t="shared" ca="1" si="1"/>
        <v>2.5441080398121318</v>
      </c>
      <c r="AB7" s="48">
        <f t="shared" ca="1" si="2"/>
        <v>2.5441080398121318E-2</v>
      </c>
    </row>
    <row r="8" spans="1:32" x14ac:dyDescent="0.25">
      <c r="A8" s="35">
        <f>NAC_d!B8</f>
        <v>42795</v>
      </c>
      <c r="B8" s="34">
        <f ca="1">NAC_d!BV8+NAC_d!BW8</f>
        <v>212.2993226888405</v>
      </c>
      <c r="C8" s="34">
        <f ca="1">NAC_d!BX8+NAC_d!BY8</f>
        <v>212.62731572641638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6" cm="1">
        <f t="array" aca="1" ref="G8" ca="1">SUMPRODUCT($B$3:$F$3/100,B8:F8)</f>
        <v>212.37625089429298</v>
      </c>
      <c r="H8" s="35">
        <f>NAC_d!B8</f>
        <v>42795</v>
      </c>
      <c r="I8" s="219">
        <f t="shared" ca="1" si="7"/>
        <v>2.5343740378233282E-2</v>
      </c>
      <c r="J8" s="220">
        <f t="shared" ca="1" si="8"/>
        <v>2.5573890813912925E-2</v>
      </c>
      <c r="K8" s="220">
        <f t="shared" ca="1" si="9"/>
        <v>2.4706359115940213E-2</v>
      </c>
      <c r="L8" s="220">
        <f t="shared" ca="1" si="10"/>
        <v>2.3862647020742811E-2</v>
      </c>
      <c r="M8" s="220">
        <f t="shared" ca="1" si="11"/>
        <v>2.2616187331689686E-2</v>
      </c>
      <c r="N8" s="221">
        <f t="shared" ca="1" si="12"/>
        <v>2.4054507328463925E-2</v>
      </c>
      <c r="O8" s="223">
        <f>NAC_d!B8</f>
        <v>42795</v>
      </c>
      <c r="W8">
        <f t="shared" si="3"/>
        <v>3</v>
      </c>
      <c r="X8">
        <f t="shared" si="4"/>
        <v>2025</v>
      </c>
      <c r="Y8" s="35">
        <f t="shared" si="0"/>
        <v>45717</v>
      </c>
      <c r="Z8" t="str">
        <f t="shared" si="5"/>
        <v>Q1</v>
      </c>
      <c r="AA8" s="38">
        <f t="shared" ca="1" si="1"/>
        <v>4.0453791033263853</v>
      </c>
      <c r="AB8" s="48">
        <f t="shared" ca="1" si="2"/>
        <v>4.0453791033263853E-2</v>
      </c>
    </row>
    <row r="9" spans="1:32" x14ac:dyDescent="0.25">
      <c r="A9" s="35">
        <f>NAC_d!B9</f>
        <v>42826</v>
      </c>
      <c r="B9" s="34">
        <f ca="1">NAC_d!BV9+NAC_d!BW9</f>
        <v>218.12917704472355</v>
      </c>
      <c r="C9" s="34">
        <f ca="1">NAC_d!BX9+NAC_d!BY9</f>
        <v>218.45538573200074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6" cm="1">
        <f t="array" aca="1" ref="G9" ca="1">SUMPRODUCT($B$3:$F$3/100,B9:F9)</f>
        <v>218.04670355629273</v>
      </c>
      <c r="H9" s="35">
        <f>NAC_d!B9</f>
        <v>42826</v>
      </c>
      <c r="I9" s="219">
        <f t="shared" ca="1" si="7"/>
        <v>2.7460541475337941E-2</v>
      </c>
      <c r="J9" s="220">
        <f t="shared" ca="1" si="8"/>
        <v>2.7409789686115404E-2</v>
      </c>
      <c r="K9" s="220">
        <f t="shared" ca="1" si="9"/>
        <v>2.7526418415695142E-2</v>
      </c>
      <c r="L9" s="220">
        <f t="shared" ca="1" si="10"/>
        <v>2.6465810302128912E-2</v>
      </c>
      <c r="M9" s="220">
        <f t="shared" ca="1" si="11"/>
        <v>2.5780648051066279E-2</v>
      </c>
      <c r="N9" s="221">
        <f t="shared" ca="1" si="12"/>
        <v>2.6700031845001915E-2</v>
      </c>
      <c r="O9" s="223">
        <f>NAC_d!B9</f>
        <v>42826</v>
      </c>
      <c r="W9">
        <f t="shared" si="3"/>
        <v>4</v>
      </c>
      <c r="X9">
        <f t="shared" si="4"/>
        <v>2025</v>
      </c>
      <c r="Y9" s="35">
        <f t="shared" si="0"/>
        <v>45748</v>
      </c>
      <c r="Z9" t="str">
        <f t="shared" si="5"/>
        <v>Q1</v>
      </c>
      <c r="AA9" s="38">
        <f t="shared" ca="1" si="1"/>
        <v>2.8516539738595803</v>
      </c>
      <c r="AB9" s="48">
        <f t="shared" ca="1" si="2"/>
        <v>2.8516539738595803E-2</v>
      </c>
    </row>
    <row r="10" spans="1:32" x14ac:dyDescent="0.25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221.55580871580719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6" cm="1">
        <f t="array" aca="1" ref="G10" ca="1">SUMPRODUCT($B$3:$F$3/100,B10:F10)</f>
        <v>221.1829427909874</v>
      </c>
      <c r="H10" s="35">
        <f>NAC_d!B10</f>
        <v>42856</v>
      </c>
      <c r="I10" s="219">
        <f t="shared" ca="1" si="7"/>
        <v>1.4825738981203207E-2</v>
      </c>
      <c r="J10" s="220">
        <f t="shared" ca="1" si="8"/>
        <v>1.4192476754086636E-2</v>
      </c>
      <c r="K10" s="220">
        <f t="shared" ca="1" si="9"/>
        <v>1.4381512496981275E-2</v>
      </c>
      <c r="L10" s="220">
        <f t="shared" ca="1" si="10"/>
        <v>1.4241927866333715E-2</v>
      </c>
      <c r="M10" s="220">
        <f t="shared" ca="1" si="11"/>
        <v>1.4406382511496618E-2</v>
      </c>
      <c r="N10" s="221">
        <f t="shared" ca="1" si="12"/>
        <v>1.4383337072027658E-2</v>
      </c>
      <c r="O10" s="223">
        <f>NAC_d!B10</f>
        <v>42856</v>
      </c>
      <c r="W10">
        <f t="shared" si="3"/>
        <v>5</v>
      </c>
      <c r="X10">
        <f t="shared" si="4"/>
        <v>2025</v>
      </c>
      <c r="Y10" s="35">
        <f t="shared" si="0"/>
        <v>45778</v>
      </c>
      <c r="Z10" t="str">
        <f t="shared" si="5"/>
        <v>Q1</v>
      </c>
      <c r="AA10" s="38">
        <f t="shared" ca="1" si="1"/>
        <v>1.2738600893455576</v>
      </c>
      <c r="AB10" s="48">
        <f t="shared" ca="1" si="2"/>
        <v>1.2738600893455576E-2</v>
      </c>
    </row>
    <row r="11" spans="1:32" x14ac:dyDescent="0.25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224.22291244667457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6" cm="1">
        <f t="array" aca="1" ref="G11" ca="1">SUMPRODUCT($B$3:$F$3/100,B11:F11)</f>
        <v>223.82784824390041</v>
      </c>
      <c r="H11" s="35">
        <f>NAC_d!B11</f>
        <v>42887</v>
      </c>
      <c r="I11" s="219">
        <f t="shared" ca="1" si="7"/>
        <v>1.1172809114758708E-2</v>
      </c>
      <c r="J11" s="220">
        <f t="shared" ca="1" si="8"/>
        <v>1.2038067276712638E-2</v>
      </c>
      <c r="K11" s="220">
        <f t="shared" ca="1" si="9"/>
        <v>1.1622346532331518E-2</v>
      </c>
      <c r="L11" s="220">
        <f t="shared" ca="1" si="10"/>
        <v>1.1837596005632722E-2</v>
      </c>
      <c r="M11" s="220">
        <f t="shared" ca="1" si="11"/>
        <v>1.2483699042779239E-2</v>
      </c>
      <c r="N11" s="221">
        <f t="shared" ca="1" si="12"/>
        <v>1.1957999199840641E-2</v>
      </c>
      <c r="O11" s="223">
        <f>NAC_d!B11</f>
        <v>42887</v>
      </c>
      <c r="W11">
        <f t="shared" si="3"/>
        <v>6</v>
      </c>
      <c r="X11">
        <f t="shared" si="4"/>
        <v>2025</v>
      </c>
      <c r="Y11" s="35">
        <f t="shared" si="0"/>
        <v>45809</v>
      </c>
      <c r="Z11" t="str">
        <f t="shared" si="5"/>
        <v>Q1</v>
      </c>
      <c r="AA11" s="38">
        <f t="shared" ca="1" si="1"/>
        <v>1.2919667005265367</v>
      </c>
      <c r="AB11" s="48">
        <f t="shared" ca="1" si="2"/>
        <v>1.2919667005265367E-2</v>
      </c>
    </row>
    <row r="12" spans="1:32" x14ac:dyDescent="0.25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227.71980819627618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6" cm="1">
        <f t="array" aca="1" ref="G12" ca="1">SUMPRODUCT($B$3:$F$3/100,B12:F12)</f>
        <v>227.67683522826036</v>
      </c>
      <c r="H12" s="35">
        <f>NAC_d!B12</f>
        <v>42917</v>
      </c>
      <c r="I12" s="219">
        <f t="shared" ca="1" si="7"/>
        <v>1.4839112237641228E-2</v>
      </c>
      <c r="J12" s="220">
        <f t="shared" ca="1" si="8"/>
        <v>1.5595621836520523E-2</v>
      </c>
      <c r="K12" s="220">
        <f t="shared" ca="1" si="9"/>
        <v>1.6706811945915279E-2</v>
      </c>
      <c r="L12" s="220">
        <f t="shared" ca="1" si="10"/>
        <v>1.7441841135955816E-2</v>
      </c>
      <c r="M12" s="220">
        <f t="shared" ca="1" si="11"/>
        <v>1.8956699991529158E-2</v>
      </c>
      <c r="N12" s="221">
        <f t="shared" ca="1" si="12"/>
        <v>1.7196193478864252E-2</v>
      </c>
      <c r="O12" s="223">
        <f>NAC_d!B12</f>
        <v>42917</v>
      </c>
      <c r="W12">
        <f t="shared" si="3"/>
        <v>7</v>
      </c>
      <c r="X12">
        <f t="shared" si="4"/>
        <v>2025</v>
      </c>
      <c r="Y12" s="35">
        <f t="shared" si="0"/>
        <v>45839</v>
      </c>
      <c r="Z12" t="str">
        <f t="shared" si="5"/>
        <v>Q1</v>
      </c>
      <c r="AA12" s="38">
        <f t="shared" ca="1" si="1"/>
        <v>1.8025516809731856</v>
      </c>
      <c r="AB12" s="48">
        <f t="shared" ca="1" si="2"/>
        <v>1.8025516809731856E-2</v>
      </c>
    </row>
    <row r="13" spans="1:32" x14ac:dyDescent="0.25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230.99670195483083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6" cm="1">
        <f t="array" aca="1" ref="G13" ca="1">SUMPRODUCT($B$3:$F$3/100,B13:F13)</f>
        <v>230.88288833280473</v>
      </c>
      <c r="H13" s="35">
        <f>NAC_d!B13</f>
        <v>42948</v>
      </c>
      <c r="I13" s="219">
        <f t="shared" ca="1" si="7"/>
        <v>1.416324381574352E-2</v>
      </c>
      <c r="J13" s="220">
        <f t="shared" ca="1" si="8"/>
        <v>1.4390025112484883E-2</v>
      </c>
      <c r="K13" s="220">
        <f t="shared" ca="1" si="9"/>
        <v>1.4161684556145859E-2</v>
      </c>
      <c r="L13" s="220">
        <f t="shared" ca="1" si="10"/>
        <v>1.4008775568761456E-2</v>
      </c>
      <c r="M13" s="220">
        <f t="shared" ca="1" si="11"/>
        <v>1.3909208592140843E-2</v>
      </c>
      <c r="N13" s="221">
        <f t="shared" ca="1" si="12"/>
        <v>1.4081595526967305E-2</v>
      </c>
      <c r="O13" s="223">
        <f>NAC_d!B13</f>
        <v>42948</v>
      </c>
      <c r="W13">
        <f t="shared" si="3"/>
        <v>8</v>
      </c>
      <c r="X13">
        <f t="shared" si="4"/>
        <v>2025</v>
      </c>
      <c r="Y13" s="35">
        <f t="shared" si="0"/>
        <v>45870</v>
      </c>
      <c r="Z13" t="str">
        <f t="shared" si="5"/>
        <v>Q1</v>
      </c>
      <c r="AA13" s="38">
        <f t="shared" ca="1" si="1"/>
        <v>1.7294868182186507</v>
      </c>
      <c r="AB13" s="48">
        <f t="shared" ca="1" si="2"/>
        <v>1.7294868182186507E-2</v>
      </c>
    </row>
    <row r="14" spans="1:32" x14ac:dyDescent="0.25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235.3850877091549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6" cm="1">
        <f t="array" aca="1" ref="G14" ca="1">SUMPRODUCT($B$3:$F$3/100,B14:F14)</f>
        <v>235.27637483151679</v>
      </c>
      <c r="H14" s="35">
        <f>NAC_d!B14</f>
        <v>42979</v>
      </c>
      <c r="I14" s="219">
        <f t="shared" ca="1" si="7"/>
        <v>1.8638524008250279E-2</v>
      </c>
      <c r="J14" s="220">
        <f t="shared" ca="1" si="8"/>
        <v>1.8997612161502531E-2</v>
      </c>
      <c r="K14" s="220">
        <f t="shared" ca="1" si="9"/>
        <v>1.915057673328624E-2</v>
      </c>
      <c r="L14" s="220">
        <f t="shared" ca="1" si="10"/>
        <v>1.901094290132832E-2</v>
      </c>
      <c r="M14" s="220">
        <f t="shared" ca="1" si="11"/>
        <v>1.9137368439573699E-2</v>
      </c>
      <c r="N14" s="221">
        <f t="shared" ca="1" si="12"/>
        <v>1.9029069371217844E-2</v>
      </c>
      <c r="O14" s="223">
        <f>NAC_d!B14</f>
        <v>42979</v>
      </c>
      <c r="W14">
        <f t="shared" si="3"/>
        <v>9</v>
      </c>
      <c r="X14">
        <f t="shared" si="4"/>
        <v>2025</v>
      </c>
      <c r="Y14" s="35">
        <f t="shared" si="0"/>
        <v>45901</v>
      </c>
      <c r="Z14" t="str">
        <f t="shared" si="5"/>
        <v>Q1</v>
      </c>
      <c r="AA14" s="38">
        <f t="shared" ca="1" si="1"/>
        <v>2.0358296430382783</v>
      </c>
      <c r="AB14" s="48">
        <f t="shared" ca="1" si="2"/>
        <v>2.0358296430382783E-2</v>
      </c>
    </row>
    <row r="15" spans="1:32" x14ac:dyDescent="0.25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239.02898574993065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6" cm="1">
        <f t="array" aca="1" ref="G15" ca="1">SUMPRODUCT($B$3:$F$3/100,B15:F15)</f>
        <v>238.8624165650036</v>
      </c>
      <c r="H15" s="35">
        <f>NAC_d!B15</f>
        <v>43009</v>
      </c>
      <c r="I15" s="219">
        <f t="shared" ca="1" si="7"/>
        <v>1.6273544396830042E-2</v>
      </c>
      <c r="J15" s="220">
        <f t="shared" ca="1" si="8"/>
        <v>1.5480581528079629E-2</v>
      </c>
      <c r="K15" s="220">
        <f t="shared" ca="1" si="9"/>
        <v>1.5795332875990109E-2</v>
      </c>
      <c r="L15" s="220">
        <f t="shared" ca="1" si="10"/>
        <v>1.5195399018990807E-2</v>
      </c>
      <c r="M15" s="220">
        <f t="shared" ca="1" si="11"/>
        <v>1.4468244186094381E-2</v>
      </c>
      <c r="N15" s="221">
        <f t="shared" ca="1" si="12"/>
        <v>1.5241826707228068E-2</v>
      </c>
      <c r="O15" s="223">
        <f>NAC_d!B15</f>
        <v>43009</v>
      </c>
      <c r="W15">
        <f t="shared" si="3"/>
        <v>10</v>
      </c>
      <c r="X15">
        <f t="shared" si="4"/>
        <v>2025</v>
      </c>
      <c r="Y15" s="35">
        <f t="shared" si="0"/>
        <v>45931</v>
      </c>
      <c r="Z15" t="str">
        <f t="shared" si="5"/>
        <v>Q1</v>
      </c>
      <c r="AA15" s="38">
        <f t="shared" ca="1" si="1"/>
        <v>2.3117077365875982</v>
      </c>
      <c r="AB15" s="48">
        <f t="shared" ca="1" si="2"/>
        <v>2.3117077365875982E-2</v>
      </c>
    </row>
    <row r="16" spans="1:32" x14ac:dyDescent="0.25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242.13215936298681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6" cm="1">
        <f t="array" aca="1" ref="G16" ca="1">SUMPRODUCT($B$3:$F$3/100,B16:F16)</f>
        <v>242.12982866284727</v>
      </c>
      <c r="H16" s="35">
        <f>NAC_d!B16</f>
        <v>43040</v>
      </c>
      <c r="I16" s="219">
        <f t="shared" ca="1" si="7"/>
        <v>1.3431747031546371E-2</v>
      </c>
      <c r="J16" s="220">
        <f t="shared" ca="1" si="8"/>
        <v>1.298241551467183E-2</v>
      </c>
      <c r="K16" s="220">
        <f t="shared" ca="1" si="9"/>
        <v>1.379549177199757E-2</v>
      </c>
      <c r="L16" s="220">
        <f t="shared" ca="1" si="10"/>
        <v>1.4078466212635643E-2</v>
      </c>
      <c r="M16" s="220">
        <f t="shared" ca="1" si="11"/>
        <v>1.3768292121465242E-2</v>
      </c>
      <c r="N16" s="221">
        <f t="shared" ca="1" si="12"/>
        <v>1.3679054850198602E-2</v>
      </c>
      <c r="O16" s="223">
        <f>NAC_d!B16</f>
        <v>43040</v>
      </c>
      <c r="W16">
        <f>AD1</f>
        <v>10</v>
      </c>
      <c r="X16">
        <f>AF1-1</f>
        <v>2024</v>
      </c>
      <c r="Y16" s="35">
        <f t="shared" ref="Y16:Y47" si="13">Y3</f>
        <v>45566</v>
      </c>
      <c r="Z16" t="s">
        <v>247</v>
      </c>
      <c r="AA16" s="38">
        <f t="shared" ref="AA16:AA44" ca="1" si="14">AB16*100</f>
        <v>2.5785317297026378</v>
      </c>
      <c r="AB16" s="48">
        <f ca="1">VLOOKUP(Y16,$H$6:$N$264,3,FALSE)</f>
        <v>2.5785317297026378E-2</v>
      </c>
    </row>
    <row r="17" spans="1:28" x14ac:dyDescent="0.25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249.50120683757257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6" cm="1">
        <f t="array" aca="1" ref="G17" ca="1">SUMPRODUCT($B$3:$F$3/100,B17:F17)</f>
        <v>249.69118190229767</v>
      </c>
      <c r="H17" s="35">
        <f>NAC_d!B17</f>
        <v>43070</v>
      </c>
      <c r="I17" s="219">
        <f t="shared" ca="1" si="7"/>
        <v>2.7807215689417353E-2</v>
      </c>
      <c r="J17" s="220">
        <f t="shared" ca="1" si="8"/>
        <v>3.0433988999943651E-2</v>
      </c>
      <c r="K17" s="220">
        <f t="shared" ca="1" si="9"/>
        <v>3.0898780221224165E-2</v>
      </c>
      <c r="L17" s="220">
        <f t="shared" ca="1" si="10"/>
        <v>3.1351332623356321E-2</v>
      </c>
      <c r="M17" s="220">
        <f t="shared" ca="1" si="11"/>
        <v>3.2995822401002739E-2</v>
      </c>
      <c r="N17" s="221">
        <f t="shared" ca="1" si="12"/>
        <v>3.1228507785297177E-2</v>
      </c>
      <c r="O17" s="223">
        <f>NAC_d!B17</f>
        <v>43070</v>
      </c>
      <c r="P17" s="222">
        <f ca="1">B17/B5-1</f>
        <v>0.24205998078376423</v>
      </c>
      <c r="Q17" s="222">
        <f t="shared" ref="Q17:U17" ca="1" si="15">C17/C5-1</f>
        <v>0.24750603418786277</v>
      </c>
      <c r="R17" s="222">
        <f t="shared" ca="1" si="15"/>
        <v>0.24944046550662913</v>
      </c>
      <c r="S17" s="222">
        <f t="shared" ca="1" si="15"/>
        <v>0.24838556015638469</v>
      </c>
      <c r="T17" s="222">
        <f t="shared" ca="1" si="15"/>
        <v>0.25113132134795135</v>
      </c>
      <c r="U17" s="222">
        <f t="shared" ca="1" si="15"/>
        <v>0.24855026719967155</v>
      </c>
      <c r="W17">
        <f>+IF(W16=12,1,+W16+1)</f>
        <v>11</v>
      </c>
      <c r="X17">
        <f>+IF(W17=1,X16+1,X16)</f>
        <v>2024</v>
      </c>
      <c r="Y17" s="35">
        <f t="shared" si="13"/>
        <v>45597</v>
      </c>
      <c r="Z17" t="str">
        <f>Z16</f>
        <v>Q2</v>
      </c>
      <c r="AA17" s="38">
        <f t="shared" ca="1" si="14"/>
        <v>2.2755033913170353</v>
      </c>
      <c r="AB17" s="48">
        <f t="shared" ref="AB17:AB28" ca="1" si="16">VLOOKUP(Y17,$H$6:$N$264,3,FALSE)</f>
        <v>2.2755033913170353E-2</v>
      </c>
    </row>
    <row r="18" spans="1:28" x14ac:dyDescent="0.25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253.7637067932319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6" cm="1">
        <f t="array" aca="1" ref="G18" ca="1">SUMPRODUCT($B$3:$F$3/100,B18:F18)</f>
        <v>254.15182137322142</v>
      </c>
      <c r="H18" s="35">
        <f>NAC_d!B18</f>
        <v>43101</v>
      </c>
      <c r="I18" s="219">
        <f t="shared" ca="1" si="7"/>
        <v>1.7855225359533433E-2</v>
      </c>
      <c r="J18" s="220">
        <f t="shared" ca="1" si="8"/>
        <v>1.7084085522817816E-2</v>
      </c>
      <c r="K18" s="220">
        <f t="shared" ca="1" si="9"/>
        <v>1.7669622698468723E-2</v>
      </c>
      <c r="L18" s="220">
        <f t="shared" ca="1" si="10"/>
        <v>1.8049668738724156E-2</v>
      </c>
      <c r="M18" s="220">
        <f t="shared" ca="1" si="11"/>
        <v>1.8221185975990872E-2</v>
      </c>
      <c r="N18" s="221">
        <f t="shared" ca="1" si="12"/>
        <v>1.7864625562424408E-2</v>
      </c>
      <c r="O18" s="223">
        <f>NAC_d!B18</f>
        <v>43101</v>
      </c>
      <c r="P18" s="222">
        <f t="shared" ref="P18:P81" ca="1" si="17">B18/B6-1</f>
        <v>0.24546121790506814</v>
      </c>
      <c r="Q18" s="222">
        <f t="shared" ref="Q18:Q81" ca="1" si="18">C18/C6-1</f>
        <v>0.25068298255878685</v>
      </c>
      <c r="R18" s="222">
        <f t="shared" ref="R18:R81" ca="1" si="19">D18/D6-1</f>
        <v>0.25165940404429521</v>
      </c>
      <c r="S18" s="222">
        <f t="shared" ref="S18:S81" ca="1" si="20">E18/E6-1</f>
        <v>0.25052606273892897</v>
      </c>
      <c r="T18" s="222">
        <f t="shared" ref="T18:T81" ca="1" si="21">F18/F6-1</f>
        <v>0.2528407013277385</v>
      </c>
      <c r="U18" s="222">
        <f t="shared" ref="U18:U81" ca="1" si="22">G18/G6-1</f>
        <v>0.25088128187552305</v>
      </c>
      <c r="W18">
        <f t="shared" ref="W18:W28" si="23">+IF(W17=12,1,+W17+1)</f>
        <v>12</v>
      </c>
      <c r="X18">
        <f t="shared" ref="X18:X28" si="24">+IF(W18=1,X17+1,X17)</f>
        <v>2024</v>
      </c>
      <c r="Y18" s="35">
        <f t="shared" si="13"/>
        <v>45627</v>
      </c>
      <c r="Z18" t="str">
        <f t="shared" ref="Z18:Z28" si="25">Z17</f>
        <v>Q2</v>
      </c>
      <c r="AA18" s="38">
        <f t="shared" ca="1" si="14"/>
        <v>2.7078599764525535</v>
      </c>
      <c r="AB18" s="48">
        <f t="shared" ca="1" si="16"/>
        <v>2.7078599764525535E-2</v>
      </c>
    </row>
    <row r="19" spans="1:28" x14ac:dyDescent="0.25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259.96016900048107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6" cm="1">
        <f t="array" aca="1" ref="G19" ca="1">SUMPRODUCT($B$3:$F$3/100,B19:F19)</f>
        <v>260.29374897334628</v>
      </c>
      <c r="H19" s="35">
        <f>NAC_d!B19</f>
        <v>43132</v>
      </c>
      <c r="I19" s="219">
        <f t="shared" ca="1" si="7"/>
        <v>2.2735550300196694E-2</v>
      </c>
      <c r="J19" s="220">
        <f t="shared" ca="1" si="8"/>
        <v>2.4418236498642054E-2</v>
      </c>
      <c r="K19" s="220">
        <f t="shared" ca="1" si="9"/>
        <v>2.411545166138529E-2</v>
      </c>
      <c r="L19" s="220">
        <f t="shared" ca="1" si="10"/>
        <v>2.4534637410170257E-2</v>
      </c>
      <c r="M19" s="220">
        <f t="shared" ca="1" si="11"/>
        <v>2.4357050223799526E-2</v>
      </c>
      <c r="N19" s="221">
        <f t="shared" ca="1" si="12"/>
        <v>2.4166372552197668E-2</v>
      </c>
      <c r="O19" s="223">
        <f>NAC_d!B19</f>
        <v>43132</v>
      </c>
      <c r="P19" s="222">
        <f t="shared" ca="1" si="17"/>
        <v>0.24894353227003485</v>
      </c>
      <c r="Q19" s="222">
        <f t="shared" ca="1" si="18"/>
        <v>0.25387634729634545</v>
      </c>
      <c r="R19" s="222">
        <f t="shared" ca="1" si="19"/>
        <v>0.25626649939352397</v>
      </c>
      <c r="S19" s="222">
        <f t="shared" ca="1" si="20"/>
        <v>0.25571812397533233</v>
      </c>
      <c r="T19" s="222">
        <f t="shared" ca="1" si="21"/>
        <v>0.25696711537626649</v>
      </c>
      <c r="U19" s="222">
        <f t="shared" ca="1" si="22"/>
        <v>0.25510731893582883</v>
      </c>
      <c r="W19">
        <f t="shared" si="23"/>
        <v>1</v>
      </c>
      <c r="X19">
        <f t="shared" si="24"/>
        <v>2025</v>
      </c>
      <c r="Y19" s="35">
        <f t="shared" si="13"/>
        <v>45658</v>
      </c>
      <c r="Z19" t="str">
        <f t="shared" si="25"/>
        <v>Q2</v>
      </c>
      <c r="AA19" s="38">
        <f t="shared" ca="1" si="14"/>
        <v>2.0980579937312172</v>
      </c>
      <c r="AB19" s="48">
        <f t="shared" ca="1" si="16"/>
        <v>2.0980579937312172E-2</v>
      </c>
    </row>
    <row r="20" spans="1:28" x14ac:dyDescent="0.25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266.35267666793214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6" cm="1">
        <f t="array" aca="1" ref="G20" ca="1">SUMPRODUCT($B$3:$F$3/100,B20:F20)</f>
        <v>266.49407668972299</v>
      </c>
      <c r="H20" s="35">
        <f>NAC_d!B20</f>
        <v>43160</v>
      </c>
      <c r="I20" s="219">
        <f t="shared" ca="1" si="7"/>
        <v>2.3351248176230799E-2</v>
      </c>
      <c r="J20" s="220">
        <f t="shared" ca="1" si="8"/>
        <v>2.4590335096448035E-2</v>
      </c>
      <c r="K20" s="220">
        <f t="shared" ca="1" si="9"/>
        <v>2.3512705706422166E-2</v>
      </c>
      <c r="L20" s="220">
        <f t="shared" ca="1" si="10"/>
        <v>2.3621219926986736E-2</v>
      </c>
      <c r="M20" s="220">
        <f t="shared" ca="1" si="11"/>
        <v>2.3932923249381899E-2</v>
      </c>
      <c r="N20" s="221">
        <f t="shared" ca="1" si="12"/>
        <v>2.3820501801645744E-2</v>
      </c>
      <c r="O20" s="223">
        <f>NAC_d!B20</f>
        <v>43160</v>
      </c>
      <c r="P20" s="222">
        <f t="shared" ca="1" si="17"/>
        <v>0.24651653130363571</v>
      </c>
      <c r="Q20" s="222">
        <f t="shared" ca="1" si="18"/>
        <v>0.25267384276554194</v>
      </c>
      <c r="R20" s="222">
        <f t="shared" ca="1" si="19"/>
        <v>0.25480310768435355</v>
      </c>
      <c r="S20" s="222">
        <f t="shared" ca="1" si="20"/>
        <v>0.25542202529634395</v>
      </c>
      <c r="T20" s="222">
        <f t="shared" ca="1" si="21"/>
        <v>0.25858560505859063</v>
      </c>
      <c r="U20" s="222">
        <f t="shared" ca="1" si="22"/>
        <v>0.25482051579470788</v>
      </c>
      <c r="W20">
        <f t="shared" si="23"/>
        <v>2</v>
      </c>
      <c r="X20">
        <f t="shared" si="24"/>
        <v>2025</v>
      </c>
      <c r="Y20" s="35">
        <f t="shared" si="13"/>
        <v>45689</v>
      </c>
      <c r="Z20" t="str">
        <f t="shared" si="25"/>
        <v>Q2</v>
      </c>
      <c r="AA20" s="38">
        <f t="shared" ca="1" si="14"/>
        <v>2.4523043185670224</v>
      </c>
      <c r="AB20" s="48">
        <f t="shared" ca="1" si="16"/>
        <v>2.4523043185670224E-2</v>
      </c>
    </row>
    <row r="21" spans="1:28" x14ac:dyDescent="0.25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273.45567628531671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6" cm="1">
        <f t="array" aca="1" ref="G21" ca="1">SUMPRODUCT($B$3:$F$3/100,B21:F21)</f>
        <v>273.76858965545466</v>
      </c>
      <c r="H21" s="35">
        <f>NAC_d!B21</f>
        <v>43191</v>
      </c>
      <c r="I21" s="219">
        <f t="shared" ca="1" si="7"/>
        <v>2.6732202811395878E-2</v>
      </c>
      <c r="J21" s="220">
        <f t="shared" ca="1" si="8"/>
        <v>2.6667648721398152E-2</v>
      </c>
      <c r="K21" s="220">
        <f t="shared" ca="1" si="9"/>
        <v>2.7427981483858721E-2</v>
      </c>
      <c r="L21" s="220">
        <f t="shared" ca="1" si="10"/>
        <v>2.7680853324829391E-2</v>
      </c>
      <c r="M21" s="220">
        <f t="shared" ca="1" si="11"/>
        <v>2.747456235782586E-2</v>
      </c>
      <c r="N21" s="221">
        <f t="shared" ca="1" si="12"/>
        <v>2.7297090637407706E-2</v>
      </c>
      <c r="O21" s="223">
        <f>NAC_d!B21</f>
        <v>43191</v>
      </c>
      <c r="P21" s="222">
        <f t="shared" ca="1" si="17"/>
        <v>0.24563290984242836</v>
      </c>
      <c r="Q21" s="222">
        <f t="shared" ca="1" si="18"/>
        <v>0.25176898417505655</v>
      </c>
      <c r="R21" s="222">
        <f t="shared" ca="1" si="19"/>
        <v>0.25468289766759344</v>
      </c>
      <c r="S21" s="222">
        <f t="shared" ca="1" si="20"/>
        <v>0.25690808723534975</v>
      </c>
      <c r="T21" s="222">
        <f t="shared" ca="1" si="21"/>
        <v>0.26066395988692648</v>
      </c>
      <c r="U21" s="222">
        <f t="shared" ca="1" si="22"/>
        <v>0.25555023391938736</v>
      </c>
      <c r="W21">
        <f t="shared" si="23"/>
        <v>3</v>
      </c>
      <c r="X21">
        <f t="shared" si="24"/>
        <v>2025</v>
      </c>
      <c r="Y21" s="35">
        <f t="shared" si="13"/>
        <v>45717</v>
      </c>
      <c r="Z21" t="str">
        <f t="shared" si="25"/>
        <v>Q2</v>
      </c>
      <c r="AA21" s="38">
        <f t="shared" ca="1" si="14"/>
        <v>3.9772647440017517</v>
      </c>
      <c r="AB21" s="48">
        <f t="shared" ca="1" si="16"/>
        <v>3.9772647440017517E-2</v>
      </c>
    </row>
    <row r="22" spans="1:28" x14ac:dyDescent="0.25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279.26402112894471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6" cm="1">
        <f t="array" aca="1" ref="G22" ca="1">SUMPRODUCT($B$3:$F$3/100,B22:F22)</f>
        <v>279.47087057796625</v>
      </c>
      <c r="H22" s="35">
        <f>NAC_d!B22</f>
        <v>43221</v>
      </c>
      <c r="I22" s="219">
        <f t="shared" ca="1" si="7"/>
        <v>2.2702520022417794E-2</v>
      </c>
      <c r="J22" s="220">
        <f t="shared" ca="1" si="8"/>
        <v>2.1240534928840482E-2</v>
      </c>
      <c r="K22" s="220">
        <f t="shared" ca="1" si="9"/>
        <v>2.1200152809332184E-2</v>
      </c>
      <c r="L22" s="220">
        <f t="shared" ca="1" si="10"/>
        <v>2.0716217637150702E-2</v>
      </c>
      <c r="M22" s="220">
        <f t="shared" ca="1" si="11"/>
        <v>1.9806151090168811E-2</v>
      </c>
      <c r="N22" s="221">
        <f t="shared" ca="1" si="12"/>
        <v>2.0828835512825217E-2</v>
      </c>
      <c r="O22" s="223">
        <f>NAC_d!B22</f>
        <v>43221</v>
      </c>
      <c r="P22" s="222">
        <f t="shared" ca="1" si="17"/>
        <v>0.2553011487446164</v>
      </c>
      <c r="Q22" s="222">
        <f t="shared" ca="1" si="18"/>
        <v>0.26046806331835182</v>
      </c>
      <c r="R22" s="222">
        <f t="shared" ca="1" si="19"/>
        <v>0.26311683625958748</v>
      </c>
      <c r="S22" s="222">
        <f t="shared" ca="1" si="20"/>
        <v>0.26493140686793892</v>
      </c>
      <c r="T22" s="222">
        <f t="shared" ca="1" si="21"/>
        <v>0.26737457779728335</v>
      </c>
      <c r="U22" s="222">
        <f t="shared" ca="1" si="22"/>
        <v>0.26352813219444116</v>
      </c>
      <c r="W22">
        <f t="shared" si="23"/>
        <v>4</v>
      </c>
      <c r="X22">
        <f t="shared" si="24"/>
        <v>2025</v>
      </c>
      <c r="Y22" s="35">
        <f t="shared" si="13"/>
        <v>45748</v>
      </c>
      <c r="Z22" t="str">
        <f t="shared" si="25"/>
        <v>Q2</v>
      </c>
      <c r="AA22" s="38">
        <f t="shared" ca="1" si="14"/>
        <v>2.7910683058847807</v>
      </c>
      <c r="AB22" s="48">
        <f t="shared" ca="1" si="16"/>
        <v>2.7910683058847807E-2</v>
      </c>
    </row>
    <row r="23" spans="1:28" x14ac:dyDescent="0.25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289.67192782490275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6" cm="1">
        <f t="array" aca="1" ref="G23" ca="1">SUMPRODUCT($B$3:$F$3/100,B23:F23)</f>
        <v>289.82891371490047</v>
      </c>
      <c r="H23" s="35">
        <f>NAC_d!B23</f>
        <v>43252</v>
      </c>
      <c r="I23" s="219">
        <f t="shared" ca="1" si="7"/>
        <v>3.7422474399361194E-2</v>
      </c>
      <c r="J23" s="220">
        <f t="shared" ca="1" si="8"/>
        <v>3.7269056908524556E-2</v>
      </c>
      <c r="K23" s="220">
        <f t="shared" ca="1" si="9"/>
        <v>3.6943518429695343E-2</v>
      </c>
      <c r="L23" s="220">
        <f t="shared" ca="1" si="10"/>
        <v>3.7235066306650078E-2</v>
      </c>
      <c r="M23" s="220">
        <f t="shared" ca="1" si="11"/>
        <v>3.6776463148965099E-2</v>
      </c>
      <c r="N23" s="221">
        <f t="shared" ca="1" si="12"/>
        <v>3.7063051027511396E-2</v>
      </c>
      <c r="O23" s="223">
        <f>NAC_d!B23</f>
        <v>43252</v>
      </c>
      <c r="P23" s="222">
        <f t="shared" ca="1" si="17"/>
        <v>0.28788829377947023</v>
      </c>
      <c r="Q23" s="222">
        <f t="shared" ca="1" si="18"/>
        <v>0.29189262892030921</v>
      </c>
      <c r="R23" s="222">
        <f t="shared" ca="1" si="19"/>
        <v>0.29473298100670364</v>
      </c>
      <c r="S23" s="222">
        <f t="shared" ca="1" si="20"/>
        <v>0.29668161852796682</v>
      </c>
      <c r="T23" s="222">
        <f t="shared" ca="1" si="21"/>
        <v>0.29778299986048662</v>
      </c>
      <c r="U23" s="222">
        <f t="shared" ca="1" si="22"/>
        <v>0.29487423476939356</v>
      </c>
      <c r="W23">
        <f t="shared" si="23"/>
        <v>5</v>
      </c>
      <c r="X23">
        <f t="shared" si="24"/>
        <v>2025</v>
      </c>
      <c r="Y23" s="35">
        <f t="shared" si="13"/>
        <v>45778</v>
      </c>
      <c r="Z23" t="str">
        <f t="shared" si="25"/>
        <v>Q2</v>
      </c>
      <c r="AA23" s="38">
        <f t="shared" ca="1" si="14"/>
        <v>1.3505060887119003</v>
      </c>
      <c r="AB23" s="48">
        <f t="shared" ca="1" si="16"/>
        <v>1.3505060887119003E-2</v>
      </c>
    </row>
    <row r="24" spans="1:28" x14ac:dyDescent="0.25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298.55245132510896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6" cm="1">
        <f t="array" aca="1" ref="G24" ca="1">SUMPRODUCT($B$3:$F$3/100,B24:F24)</f>
        <v>298.84288028812517</v>
      </c>
      <c r="H24" s="35">
        <f>NAC_d!B24</f>
        <v>43282</v>
      </c>
      <c r="I24" s="219">
        <f t="shared" ca="1" si="7"/>
        <v>3.1993097862631048E-2</v>
      </c>
      <c r="J24" s="220">
        <f t="shared" ca="1" si="8"/>
        <v>3.0657176782329376E-2</v>
      </c>
      <c r="K24" s="220">
        <f t="shared" ca="1" si="9"/>
        <v>3.1161093902829506E-2</v>
      </c>
      <c r="L24" s="220">
        <f t="shared" ca="1" si="10"/>
        <v>3.1275377144795558E-2</v>
      </c>
      <c r="M24" s="220">
        <f t="shared" ca="1" si="11"/>
        <v>3.0826004386508954E-2</v>
      </c>
      <c r="N24" s="221">
        <f t="shared" ca="1" si="12"/>
        <v>3.1100991470062844E-2</v>
      </c>
      <c r="O24" s="223">
        <f>NAC_d!B24</f>
        <v>43282</v>
      </c>
      <c r="P24" s="222">
        <f t="shared" ca="1" si="17"/>
        <v>0.30965767279894196</v>
      </c>
      <c r="Q24" s="222">
        <f t="shared" ca="1" si="18"/>
        <v>0.31105174244561429</v>
      </c>
      <c r="R24" s="222">
        <f t="shared" ca="1" si="19"/>
        <v>0.31313989571062772</v>
      </c>
      <c r="S24" s="222">
        <f t="shared" ca="1" si="20"/>
        <v>0.3143118074357476</v>
      </c>
      <c r="T24" s="222">
        <f t="shared" ca="1" si="21"/>
        <v>0.31290020892746884</v>
      </c>
      <c r="U24" s="222">
        <f t="shared" ca="1" si="22"/>
        <v>0.31257481679467469</v>
      </c>
      <c r="W24">
        <f t="shared" si="23"/>
        <v>6</v>
      </c>
      <c r="X24">
        <f t="shared" si="24"/>
        <v>2025</v>
      </c>
      <c r="Y24" s="35">
        <f t="shared" si="13"/>
        <v>45809</v>
      </c>
      <c r="Z24" t="str">
        <f t="shared" si="25"/>
        <v>Q2</v>
      </c>
      <c r="AA24" s="38">
        <f t="shared" ca="1" si="14"/>
        <v>1.5456898430604715</v>
      </c>
      <c r="AB24" s="48">
        <f t="shared" ca="1" si="16"/>
        <v>1.5456898430604715E-2</v>
      </c>
    </row>
    <row r="25" spans="1:28" x14ac:dyDescent="0.25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310.43578618437846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6" cm="1">
        <f t="array" aca="1" ref="G25" ca="1">SUMPRODUCT($B$3:$F$3/100,B25:F25)</f>
        <v>310.45409242160707</v>
      </c>
      <c r="H25" s="35">
        <f>NAC_d!B25</f>
        <v>43313</v>
      </c>
      <c r="I25" s="219">
        <f t="shared" ca="1" si="7"/>
        <v>3.9148107316218317E-2</v>
      </c>
      <c r="J25" s="220">
        <f t="shared" ca="1" si="8"/>
        <v>3.9803172965172218E-2</v>
      </c>
      <c r="K25" s="220">
        <f t="shared" ca="1" si="9"/>
        <v>3.8944529599433508E-2</v>
      </c>
      <c r="L25" s="220">
        <f t="shared" ca="1" si="10"/>
        <v>3.8551561057410755E-2</v>
      </c>
      <c r="M25" s="220">
        <f t="shared" ca="1" si="11"/>
        <v>3.844728780167217E-2</v>
      </c>
      <c r="N25" s="221">
        <f t="shared" ca="1" si="12"/>
        <v>3.8853902499825788E-2</v>
      </c>
      <c r="O25" s="223">
        <f>NAC_d!B25</f>
        <v>43313</v>
      </c>
      <c r="P25" s="222">
        <f t="shared" ca="1" si="17"/>
        <v>0.34192231893630098</v>
      </c>
      <c r="Q25" s="222">
        <f t="shared" ca="1" si="18"/>
        <v>0.34389704942662425</v>
      </c>
      <c r="R25" s="222">
        <f t="shared" ca="1" si="19"/>
        <v>0.34522880525151445</v>
      </c>
      <c r="S25" s="222">
        <f t="shared" ca="1" si="20"/>
        <v>0.34612304372115488</v>
      </c>
      <c r="T25" s="222">
        <f t="shared" ca="1" si="21"/>
        <v>0.34467430570838853</v>
      </c>
      <c r="U25" s="222">
        <f t="shared" ca="1" si="22"/>
        <v>0.34463881088539106</v>
      </c>
      <c r="W25">
        <f t="shared" si="23"/>
        <v>7</v>
      </c>
      <c r="X25">
        <f t="shared" si="24"/>
        <v>2025</v>
      </c>
      <c r="Y25" s="35">
        <f t="shared" si="13"/>
        <v>45839</v>
      </c>
      <c r="Z25" t="str">
        <f t="shared" si="25"/>
        <v>Q2</v>
      </c>
      <c r="AA25" s="38">
        <f t="shared" ca="1" si="14"/>
        <v>1.8160205088817882</v>
      </c>
      <c r="AB25" s="48">
        <f t="shared" ca="1" si="16"/>
        <v>1.8160205088817882E-2</v>
      </c>
    </row>
    <row r="26" spans="1:28" x14ac:dyDescent="0.25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330.83362246707497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6" cm="1">
        <f t="array" aca="1" ref="G26" ca="1">SUMPRODUCT($B$3:$F$3/100,B26:F26)</f>
        <v>330.74723112628715</v>
      </c>
      <c r="H26" s="35">
        <f>NAC_d!B26</f>
        <v>43344</v>
      </c>
      <c r="I26" s="219">
        <f t="shared" ca="1" si="7"/>
        <v>6.5579808399009565E-2</v>
      </c>
      <c r="J26" s="220">
        <f t="shared" ca="1" si="8"/>
        <v>6.5707103338213502E-2</v>
      </c>
      <c r="K26" s="220">
        <f t="shared" ca="1" si="9"/>
        <v>6.469013613535779E-2</v>
      </c>
      <c r="L26" s="220">
        <f t="shared" ca="1" si="10"/>
        <v>6.5838170749349612E-2</v>
      </c>
      <c r="M26" s="220">
        <f t="shared" ca="1" si="11"/>
        <v>6.5166091445219676E-2</v>
      </c>
      <c r="N26" s="221">
        <f t="shared" ca="1" si="12"/>
        <v>6.5365988724417567E-2</v>
      </c>
      <c r="O26" s="223">
        <f>NAC_d!B26</f>
        <v>43344</v>
      </c>
      <c r="P26" s="222">
        <f t="shared" ca="1" si="17"/>
        <v>0.40376128901140662</v>
      </c>
      <c r="Q26" s="222">
        <f t="shared" ca="1" si="18"/>
        <v>0.40549949738471791</v>
      </c>
      <c r="R26" s="222">
        <f t="shared" ca="1" si="19"/>
        <v>0.40533879143480367</v>
      </c>
      <c r="S26" s="222">
        <f t="shared" ca="1" si="20"/>
        <v>0.4079822523183938</v>
      </c>
      <c r="T26" s="222">
        <f t="shared" ca="1" si="21"/>
        <v>0.40540570764395656</v>
      </c>
      <c r="U26" s="222">
        <f t="shared" ca="1" si="22"/>
        <v>0.40578173802251838</v>
      </c>
      <c r="W26">
        <f t="shared" si="23"/>
        <v>8</v>
      </c>
      <c r="X26">
        <f t="shared" si="24"/>
        <v>2025</v>
      </c>
      <c r="Y26" s="35">
        <f t="shared" si="13"/>
        <v>45870</v>
      </c>
      <c r="Z26" t="str">
        <f t="shared" si="25"/>
        <v>Q2</v>
      </c>
      <c r="AA26" s="38">
        <f t="shared" ca="1" si="14"/>
        <v>1.8411573076297483</v>
      </c>
      <c r="AB26" s="48">
        <f t="shared" ca="1" si="16"/>
        <v>1.8411573076297483E-2</v>
      </c>
    </row>
    <row r="27" spans="1:28" x14ac:dyDescent="0.25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348.59468839931355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6" cm="1">
        <f t="array" aca="1" ref="G27" ca="1">SUMPRODUCT($B$3:$F$3/100,B27:F27)</f>
        <v>348.63658736069948</v>
      </c>
      <c r="H27" s="35">
        <f>NAC_d!B27</f>
        <v>43374</v>
      </c>
      <c r="I27" s="219">
        <f t="shared" ca="1" si="7"/>
        <v>5.4829495101642811E-2</v>
      </c>
      <c r="J27" s="220">
        <f t="shared" ca="1" si="8"/>
        <v>5.3685794689764865E-2</v>
      </c>
      <c r="K27" s="220">
        <f t="shared" ca="1" si="9"/>
        <v>5.4781912911028297E-2</v>
      </c>
      <c r="L27" s="220">
        <f t="shared" ca="1" si="10"/>
        <v>5.455024519404339E-2</v>
      </c>
      <c r="M27" s="220">
        <f t="shared" ca="1" si="11"/>
        <v>5.3303419990826439E-2</v>
      </c>
      <c r="N27" s="221">
        <f t="shared" ca="1" si="12"/>
        <v>5.4087697646006072E-2</v>
      </c>
      <c r="O27" s="223">
        <f>NAC_d!B27</f>
        <v>43374</v>
      </c>
      <c r="P27" s="222">
        <f t="shared" ca="1" si="17"/>
        <v>0.45701796518767268</v>
      </c>
      <c r="Q27" s="222">
        <f t="shared" ca="1" si="18"/>
        <v>0.45837831050335143</v>
      </c>
      <c r="R27" s="222">
        <f t="shared" ca="1" si="19"/>
        <v>0.45927618560799166</v>
      </c>
      <c r="S27" s="222">
        <f t="shared" ca="1" si="20"/>
        <v>0.46256378904594331</v>
      </c>
      <c r="T27" s="222">
        <f t="shared" ca="1" si="21"/>
        <v>0.45920648262742181</v>
      </c>
      <c r="U27" s="222">
        <f t="shared" ca="1" si="22"/>
        <v>0.45957071176922515</v>
      </c>
      <c r="W27">
        <f t="shared" si="23"/>
        <v>9</v>
      </c>
      <c r="X27">
        <f t="shared" si="24"/>
        <v>2025</v>
      </c>
      <c r="Y27" s="35">
        <f t="shared" si="13"/>
        <v>45901</v>
      </c>
      <c r="Z27" t="str">
        <f t="shared" si="25"/>
        <v>Q2</v>
      </c>
      <c r="AA27" s="38">
        <f t="shared" ca="1" si="14"/>
        <v>2.1012366179220976</v>
      </c>
      <c r="AB27" s="48">
        <f t="shared" ca="1" si="16"/>
        <v>2.1012366179220976E-2</v>
      </c>
    </row>
    <row r="28" spans="1:28" x14ac:dyDescent="0.25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359.39138862883453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6" cm="1">
        <f t="array" aca="1" ref="G28" ca="1">SUMPRODUCT($B$3:$F$3/100,B28:F28)</f>
        <v>359.64858016646394</v>
      </c>
      <c r="H28" s="35">
        <f>NAC_d!B28</f>
        <v>43405</v>
      </c>
      <c r="I28" s="219">
        <f t="shared" ca="1" si="7"/>
        <v>3.1771700973395101E-2</v>
      </c>
      <c r="J28" s="220">
        <f t="shared" ca="1" si="8"/>
        <v>3.0972073266800404E-2</v>
      </c>
      <c r="K28" s="220">
        <f t="shared" ca="1" si="9"/>
        <v>3.201307597102665E-2</v>
      </c>
      <c r="L28" s="220">
        <f t="shared" ca="1" si="10"/>
        <v>3.1748131994449924E-2</v>
      </c>
      <c r="M28" s="220">
        <f t="shared" ca="1" si="11"/>
        <v>3.146489102098915E-2</v>
      </c>
      <c r="N28" s="221">
        <f t="shared" ca="1" si="12"/>
        <v>3.1585878261169098E-2</v>
      </c>
      <c r="O28" s="223">
        <f>NAC_d!B28</f>
        <v>43405</v>
      </c>
      <c r="P28" s="222">
        <f t="shared" ca="1" si="17"/>
        <v>0.48338544622648816</v>
      </c>
      <c r="Q28" s="222">
        <f t="shared" ca="1" si="18"/>
        <v>0.48427779925780645</v>
      </c>
      <c r="R28" s="222">
        <f t="shared" ca="1" si="19"/>
        <v>0.48549891691495861</v>
      </c>
      <c r="S28" s="222">
        <f t="shared" ca="1" si="20"/>
        <v>0.48804802344995735</v>
      </c>
      <c r="T28" s="222">
        <f t="shared" ca="1" si="21"/>
        <v>0.48467876464228343</v>
      </c>
      <c r="U28" s="222">
        <f t="shared" ca="1" si="22"/>
        <v>0.48535429175582978</v>
      </c>
      <c r="W28">
        <f t="shared" si="23"/>
        <v>10</v>
      </c>
      <c r="X28">
        <f t="shared" si="24"/>
        <v>2025</v>
      </c>
      <c r="Y28" s="35">
        <f t="shared" si="13"/>
        <v>45931</v>
      </c>
      <c r="Z28" t="str">
        <f t="shared" si="25"/>
        <v>Q2</v>
      </c>
      <c r="AA28" s="38">
        <f t="shared" ca="1" si="14"/>
        <v>2.3529900505140589</v>
      </c>
      <c r="AB28" s="48">
        <f t="shared" ca="1" si="16"/>
        <v>2.3529900505140589E-2</v>
      </c>
    </row>
    <row r="29" spans="1:28" x14ac:dyDescent="0.25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368.4207232237784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6" cm="1">
        <f t="array" aca="1" ref="G29" ca="1">SUMPRODUCT($B$3:$F$3/100,B29:F29)</f>
        <v>368.885717522589</v>
      </c>
      <c r="H29" s="35">
        <f>NAC_d!B29</f>
        <v>43435</v>
      </c>
      <c r="I29" s="219">
        <f t="shared" ca="1" si="7"/>
        <v>2.3412865118271675E-2</v>
      </c>
      <c r="J29" s="220">
        <f t="shared" ca="1" si="8"/>
        <v>2.5123959228386061E-2</v>
      </c>
      <c r="K29" s="220">
        <f t="shared" ca="1" si="9"/>
        <v>2.5061889560391348E-2</v>
      </c>
      <c r="L29" s="220">
        <f t="shared" ca="1" si="10"/>
        <v>2.5898672686804902E-2</v>
      </c>
      <c r="M29" s="220">
        <f t="shared" ca="1" si="11"/>
        <v>2.7000148132429569E-2</v>
      </c>
      <c r="N29" s="221">
        <f t="shared" ca="1" si="12"/>
        <v>2.568378652252612E-2</v>
      </c>
      <c r="O29" s="223">
        <f>NAC_d!B29</f>
        <v>43435</v>
      </c>
      <c r="P29" s="222">
        <f t="shared" ca="1" si="17"/>
        <v>0.47704328829711229</v>
      </c>
      <c r="Q29" s="222">
        <f t="shared" ca="1" si="18"/>
        <v>0.47662902273504204</v>
      </c>
      <c r="R29" s="222">
        <f t="shared" ca="1" si="19"/>
        <v>0.47708810595934059</v>
      </c>
      <c r="S29" s="222">
        <f t="shared" ca="1" si="20"/>
        <v>0.48018084998105648</v>
      </c>
      <c r="T29" s="222">
        <f t="shared" ca="1" si="21"/>
        <v>0.47606144976721199</v>
      </c>
      <c r="U29" s="222">
        <f t="shared" ca="1" si="22"/>
        <v>0.47736782177166059</v>
      </c>
      <c r="W29">
        <f>AD1</f>
        <v>10</v>
      </c>
      <c r="X29">
        <f>AF1-1</f>
        <v>2024</v>
      </c>
      <c r="Y29" s="35">
        <f t="shared" si="13"/>
        <v>45566</v>
      </c>
      <c r="Z29" t="s">
        <v>248</v>
      </c>
      <c r="AA29" s="38">
        <f t="shared" ca="1" si="14"/>
        <v>2.627625145429846</v>
      </c>
      <c r="AB29" s="48">
        <f ca="1">VLOOKUP(Y29,$H$6:$N$264,4,FALSE)</f>
        <v>2.627625145429846E-2</v>
      </c>
    </row>
    <row r="30" spans="1:28" x14ac:dyDescent="0.25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379.3496774716869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6" cm="1">
        <f t="array" aca="1" ref="G30" ca="1">SUMPRODUCT($B$3:$F$3/100,B30:F30)</f>
        <v>379.6695413636017</v>
      </c>
      <c r="H30" s="35">
        <f>NAC_d!B30</f>
        <v>43466</v>
      </c>
      <c r="I30" s="219">
        <f t="shared" ca="1" si="7"/>
        <v>3.0275950418839237E-2</v>
      </c>
      <c r="J30" s="220">
        <f t="shared" ca="1" si="8"/>
        <v>2.9664330910262882E-2</v>
      </c>
      <c r="K30" s="220">
        <f t="shared" ca="1" si="9"/>
        <v>2.9389828379050797E-2</v>
      </c>
      <c r="L30" s="220">
        <f t="shared" ca="1" si="10"/>
        <v>2.9120798423308836E-2</v>
      </c>
      <c r="M30" s="220">
        <f t="shared" ca="1" si="11"/>
        <v>2.8628060804373634E-2</v>
      </c>
      <c r="N30" s="221">
        <f t="shared" ca="1" si="12"/>
        <v>2.92335087230704E-2</v>
      </c>
      <c r="O30" s="223">
        <f>NAC_d!B30</f>
        <v>43466</v>
      </c>
      <c r="P30" s="222">
        <f t="shared" ca="1" si="17"/>
        <v>0.49506741208952199</v>
      </c>
      <c r="Q30" s="222">
        <f t="shared" ca="1" si="18"/>
        <v>0.49489334887743874</v>
      </c>
      <c r="R30" s="222">
        <f t="shared" ca="1" si="19"/>
        <v>0.49409930097200183</v>
      </c>
      <c r="S30" s="222">
        <f t="shared" ca="1" si="20"/>
        <v>0.49627758342146056</v>
      </c>
      <c r="T30" s="222">
        <f t="shared" ca="1" si="21"/>
        <v>0.49114774629914337</v>
      </c>
      <c r="U30" s="222">
        <f t="shared" ca="1" si="22"/>
        <v>0.4938690555597387</v>
      </c>
      <c r="W30">
        <f>+IF(W29=12,1,+W29+1)</f>
        <v>11</v>
      </c>
      <c r="X30">
        <f>+IF(W30=1,X29+1,X29)</f>
        <v>2024</v>
      </c>
      <c r="Y30" s="35">
        <f t="shared" si="13"/>
        <v>45597</v>
      </c>
      <c r="Z30" t="str">
        <f>Z29</f>
        <v>Q3</v>
      </c>
      <c r="AA30" s="38">
        <f t="shared" ca="1" si="14"/>
        <v>2.3344375733185041</v>
      </c>
      <c r="AB30" s="48">
        <f t="shared" ref="AB30:AB41" ca="1" si="26">VLOOKUP(Y30,$H$6:$N$264,4,FALSE)</f>
        <v>2.3344375733185041E-2</v>
      </c>
    </row>
    <row r="31" spans="1:28" x14ac:dyDescent="0.25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394.45710991264275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6" cm="1">
        <f t="array" aca="1" ref="G31" ca="1">SUMPRODUCT($B$3:$F$3/100,B31:F31)</f>
        <v>393.94226288842714</v>
      </c>
      <c r="H31" s="35">
        <f>NAC_d!B31</f>
        <v>43497</v>
      </c>
      <c r="I31" s="219">
        <f t="shared" ca="1" si="7"/>
        <v>4.1900288931419949E-2</v>
      </c>
      <c r="J31" s="220">
        <f t="shared" ca="1" si="8"/>
        <v>3.9824555912752579E-2</v>
      </c>
      <c r="K31" s="220">
        <f t="shared" ca="1" si="9"/>
        <v>3.814021877732765E-2</v>
      </c>
      <c r="L31" s="220">
        <f t="shared" ca="1" si="10"/>
        <v>3.6578980640844749E-2</v>
      </c>
      <c r="M31" s="220">
        <f t="shared" ca="1" si="11"/>
        <v>3.5301992408860006E-2</v>
      </c>
      <c r="N31" s="221">
        <f t="shared" ca="1" si="12"/>
        <v>3.7592484963540285E-2</v>
      </c>
      <c r="O31" s="223">
        <f>NAC_d!B31</f>
        <v>43497</v>
      </c>
      <c r="P31" s="222">
        <f t="shared" ca="1" si="17"/>
        <v>0.52308303761495201</v>
      </c>
      <c r="Q31" s="222">
        <f t="shared" ca="1" si="18"/>
        <v>0.51737518647294301</v>
      </c>
      <c r="R31" s="222">
        <f t="shared" ca="1" si="19"/>
        <v>0.51456027020181971</v>
      </c>
      <c r="S31" s="222">
        <f t="shared" ca="1" si="20"/>
        <v>0.51386769714240565</v>
      </c>
      <c r="T31" s="222">
        <f t="shared" ca="1" si="21"/>
        <v>0.50708020448748892</v>
      </c>
      <c r="U31" s="222">
        <f t="shared" ca="1" si="22"/>
        <v>0.51345264510661104</v>
      </c>
      <c r="W31">
        <f t="shared" ref="W31:W41" si="27">+IF(W30=12,1,+W30+1)</f>
        <v>12</v>
      </c>
      <c r="X31">
        <f t="shared" ref="X31:X41" si="28">+IF(W31=1,X30+1,X30)</f>
        <v>2024</v>
      </c>
      <c r="Y31" s="35">
        <f t="shared" si="13"/>
        <v>45627</v>
      </c>
      <c r="Z31" t="str">
        <f t="shared" ref="Z31:Z41" si="29">Z30</f>
        <v>Q3</v>
      </c>
      <c r="AA31" s="38">
        <f t="shared" ca="1" si="14"/>
        <v>2.6760999899584803</v>
      </c>
      <c r="AB31" s="48">
        <f t="shared" ca="1" si="26"/>
        <v>2.6760999899584803E-2</v>
      </c>
    </row>
    <row r="32" spans="1:28" x14ac:dyDescent="0.25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413.65304484982005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6" cm="1">
        <f t="array" aca="1" ref="G32" ca="1">SUMPRODUCT($B$3:$F$3/100,B32:F32)</f>
        <v>412.41058933000159</v>
      </c>
      <c r="H32" s="35">
        <f>NAC_d!B32</f>
        <v>43525</v>
      </c>
      <c r="I32" s="219">
        <f t="shared" ca="1" si="7"/>
        <v>4.8676804765317216E-2</v>
      </c>
      <c r="J32" s="220">
        <f t="shared" ca="1" si="8"/>
        <v>4.8664187955512972E-2</v>
      </c>
      <c r="K32" s="220">
        <f t="shared" ca="1" si="9"/>
        <v>4.7530600838530779E-2</v>
      </c>
      <c r="L32" s="220">
        <f t="shared" ca="1" si="10"/>
        <v>4.6544721199983874E-2</v>
      </c>
      <c r="M32" s="220">
        <f t="shared" ca="1" si="11"/>
        <v>4.5217985424365725E-2</v>
      </c>
      <c r="N32" s="221">
        <f t="shared" ca="1" si="12"/>
        <v>4.688079493213726E-2</v>
      </c>
      <c r="O32" s="223">
        <f>NAC_d!B32</f>
        <v>43525</v>
      </c>
      <c r="P32" s="222">
        <f t="shared" ca="1" si="17"/>
        <v>0.560775790448095</v>
      </c>
      <c r="Q32" s="222">
        <f t="shared" ca="1" si="18"/>
        <v>0.55302754988090697</v>
      </c>
      <c r="R32" s="222">
        <f t="shared" ca="1" si="19"/>
        <v>0.55010115751875688</v>
      </c>
      <c r="S32" s="222">
        <f t="shared" ca="1" si="20"/>
        <v>0.54777003074688912</v>
      </c>
      <c r="T32" s="222">
        <f t="shared" ca="1" si="21"/>
        <v>0.53840871744652641</v>
      </c>
      <c r="U32" s="222">
        <f t="shared" ca="1" si="22"/>
        <v>0.54754129792598749</v>
      </c>
      <c r="W32">
        <f t="shared" si="27"/>
        <v>1</v>
      </c>
      <c r="X32">
        <f t="shared" si="28"/>
        <v>2025</v>
      </c>
      <c r="Y32" s="35">
        <f t="shared" si="13"/>
        <v>45658</v>
      </c>
      <c r="Z32" t="str">
        <f t="shared" si="29"/>
        <v>Q3</v>
      </c>
      <c r="AA32" s="38">
        <f t="shared" ca="1" si="14"/>
        <v>2.2063075276341326</v>
      </c>
      <c r="AB32" s="48">
        <f t="shared" ca="1" si="26"/>
        <v>2.2063075276341326E-2</v>
      </c>
    </row>
    <row r="33" spans="1:28" x14ac:dyDescent="0.25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427.34164889757483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6" cm="1">
        <f t="array" aca="1" ref="G33" ca="1">SUMPRODUCT($B$3:$F$3/100,B33:F33)</f>
        <v>426.54810501275722</v>
      </c>
      <c r="H33" s="35">
        <f>NAC_d!B33</f>
        <v>43556</v>
      </c>
      <c r="I33" s="219">
        <f t="shared" ca="1" si="7"/>
        <v>3.3429615356995512E-2</v>
      </c>
      <c r="J33" s="220">
        <f t="shared" ca="1" si="8"/>
        <v>3.3091993926273489E-2</v>
      </c>
      <c r="K33" s="220">
        <f t="shared" ca="1" si="9"/>
        <v>3.4275146679484392E-2</v>
      </c>
      <c r="L33" s="220">
        <f t="shared" ca="1" si="10"/>
        <v>3.4711869474993495E-2</v>
      </c>
      <c r="M33" s="220">
        <f t="shared" ca="1" si="11"/>
        <v>3.4881521285517358E-2</v>
      </c>
      <c r="N33" s="221">
        <f t="shared" ca="1" si="12"/>
        <v>3.4280195631550825E-2</v>
      </c>
      <c r="O33" s="223">
        <f>NAC_d!B33</f>
        <v>43556</v>
      </c>
      <c r="P33" s="222">
        <f t="shared" ca="1" si="17"/>
        <v>0.57095678928225291</v>
      </c>
      <c r="Q33" s="222">
        <f t="shared" ca="1" si="18"/>
        <v>0.56274557801351843</v>
      </c>
      <c r="R33" s="222">
        <f t="shared" ca="1" si="19"/>
        <v>0.56043161268130026</v>
      </c>
      <c r="S33" s="222">
        <f t="shared" ca="1" si="20"/>
        <v>0.558359306637078</v>
      </c>
      <c r="T33" s="222">
        <f t="shared" ca="1" si="21"/>
        <v>0.54949894838906221</v>
      </c>
      <c r="U33" s="222">
        <f t="shared" ca="1" si="22"/>
        <v>0.55806078976985574</v>
      </c>
      <c r="W33">
        <f t="shared" si="27"/>
        <v>2</v>
      </c>
      <c r="X33">
        <f t="shared" si="28"/>
        <v>2025</v>
      </c>
      <c r="Y33" s="35">
        <f t="shared" si="13"/>
        <v>45689</v>
      </c>
      <c r="Z33" t="str">
        <f t="shared" si="29"/>
        <v>Q3</v>
      </c>
      <c r="AA33" s="38">
        <f t="shared" ca="1" si="14"/>
        <v>2.4690954152341016</v>
      </c>
      <c r="AB33" s="48">
        <f t="shared" ca="1" si="26"/>
        <v>2.4690954152341016E-2</v>
      </c>
    </row>
    <row r="34" spans="1:28" x14ac:dyDescent="0.25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440.40175440775948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6" cm="1">
        <f t="array" aca="1" ref="G34" ca="1">SUMPRODUCT($B$3:$F$3/100,B34:F34)</f>
        <v>439.74758741350911</v>
      </c>
      <c r="H34" s="35">
        <f>NAC_d!B34</f>
        <v>43586</v>
      </c>
      <c r="I34" s="219">
        <f t="shared" ca="1" si="7"/>
        <v>3.0060611994275899E-2</v>
      </c>
      <c r="J34" s="220">
        <f t="shared" ca="1" si="8"/>
        <v>3.0561274670690697E-2</v>
      </c>
      <c r="K34" s="220">
        <f t="shared" ca="1" si="9"/>
        <v>3.0607898892988539E-2</v>
      </c>
      <c r="L34" s="220">
        <f t="shared" ca="1" si="10"/>
        <v>3.0998747726159959E-2</v>
      </c>
      <c r="M34" s="220">
        <f t="shared" ca="1" si="11"/>
        <v>3.1613050950164645E-2</v>
      </c>
      <c r="N34" s="221">
        <f t="shared" ca="1" si="12"/>
        <v>3.0944885806859057E-2</v>
      </c>
      <c r="O34" s="223">
        <f>NAC_d!B34</f>
        <v>43586</v>
      </c>
      <c r="P34" s="222">
        <f t="shared" ca="1" si="17"/>
        <v>0.58225943527465773</v>
      </c>
      <c r="Q34" s="222">
        <f t="shared" ca="1" si="18"/>
        <v>0.57700856926504174</v>
      </c>
      <c r="R34" s="222">
        <f t="shared" ca="1" si="19"/>
        <v>0.57480699673567082</v>
      </c>
      <c r="S34" s="222">
        <f t="shared" ca="1" si="20"/>
        <v>0.57405796624795102</v>
      </c>
      <c r="T34" s="222">
        <f t="shared" ca="1" si="21"/>
        <v>0.5674384155095944</v>
      </c>
      <c r="U34" s="222">
        <f t="shared" ca="1" si="22"/>
        <v>0.57350061744924918</v>
      </c>
      <c r="W34">
        <f t="shared" si="27"/>
        <v>3</v>
      </c>
      <c r="X34">
        <f t="shared" si="28"/>
        <v>2025</v>
      </c>
      <c r="Y34" s="35">
        <f t="shared" si="13"/>
        <v>45717</v>
      </c>
      <c r="Z34" t="str">
        <f t="shared" si="29"/>
        <v>Q3</v>
      </c>
      <c r="AA34" s="38">
        <f t="shared" ca="1" si="14"/>
        <v>3.8612418526199344</v>
      </c>
      <c r="AB34" s="48">
        <f t="shared" ca="1" si="26"/>
        <v>3.8612418526199344E-2</v>
      </c>
    </row>
    <row r="35" spans="1:28" x14ac:dyDescent="0.25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452.31506477378969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6" cm="1">
        <f t="array" aca="1" ref="G35" ca="1">SUMPRODUCT($B$3:$F$3/100,B35:F35)</f>
        <v>451.69133996362643</v>
      </c>
      <c r="H35" s="35">
        <f>NAC_d!B35</f>
        <v>43617</v>
      </c>
      <c r="I35" s="219">
        <f t="shared" ca="1" si="7"/>
        <v>2.7309271054097639E-2</v>
      </c>
      <c r="J35" s="220">
        <f t="shared" ca="1" si="8"/>
        <v>2.705100569376917E-2</v>
      </c>
      <c r="K35" s="220">
        <f t="shared" ca="1" si="9"/>
        <v>2.7447325819889956E-2</v>
      </c>
      <c r="L35" s="220">
        <f t="shared" ca="1" si="10"/>
        <v>2.7086578494781799E-2</v>
      </c>
      <c r="M35" s="220">
        <f t="shared" ca="1" si="11"/>
        <v>2.7050576166068208E-2</v>
      </c>
      <c r="N35" s="221">
        <f t="shared" ca="1" si="12"/>
        <v>2.7160473171365496E-2</v>
      </c>
      <c r="O35" s="223">
        <f>NAC_d!B35</f>
        <v>43617</v>
      </c>
      <c r="P35" s="222">
        <f t="shared" ca="1" si="17"/>
        <v>0.56683494640076959</v>
      </c>
      <c r="Q35" s="222">
        <f t="shared" ca="1" si="18"/>
        <v>0.56147358900169086</v>
      </c>
      <c r="R35" s="222">
        <f t="shared" ca="1" si="19"/>
        <v>0.56038512100330884</v>
      </c>
      <c r="S35" s="222">
        <f t="shared" ca="1" si="20"/>
        <v>0.55865711006351582</v>
      </c>
      <c r="T35" s="222">
        <f t="shared" ca="1" si="21"/>
        <v>0.55273444659849957</v>
      </c>
      <c r="U35" s="222">
        <f t="shared" ca="1" si="22"/>
        <v>0.5584757717028439</v>
      </c>
      <c r="W35">
        <f t="shared" si="27"/>
        <v>4</v>
      </c>
      <c r="X35">
        <f t="shared" si="28"/>
        <v>2025</v>
      </c>
      <c r="Y35" s="35">
        <f t="shared" si="13"/>
        <v>45748</v>
      </c>
      <c r="Z35" t="str">
        <f t="shared" si="29"/>
        <v>Q3</v>
      </c>
      <c r="AA35" s="38">
        <f t="shared" ca="1" si="14"/>
        <v>2.7925689551537625</v>
      </c>
      <c r="AB35" s="48">
        <f t="shared" ca="1" si="26"/>
        <v>2.7925689551537625E-2</v>
      </c>
    </row>
    <row r="36" spans="1:28" x14ac:dyDescent="0.25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461.97251317318091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6" cm="1">
        <f t="array" aca="1" ref="G36" ca="1">SUMPRODUCT($B$3:$F$3/100,B36:F36)</f>
        <v>461.69848082874989</v>
      </c>
      <c r="H36" s="35">
        <f>NAC_d!B36</f>
        <v>43647</v>
      </c>
      <c r="I36" s="219">
        <f t="shared" ca="1" si="7"/>
        <v>2.0917780457721857E-2</v>
      </c>
      <c r="J36" s="220">
        <f t="shared" ca="1" si="8"/>
        <v>2.1351153546524282E-2</v>
      </c>
      <c r="K36" s="220">
        <f t="shared" ca="1" si="9"/>
        <v>2.2001399601035976E-2</v>
      </c>
      <c r="L36" s="220">
        <f t="shared" ca="1" si="10"/>
        <v>2.2263049063394158E-2</v>
      </c>
      <c r="M36" s="220">
        <f t="shared" ca="1" si="11"/>
        <v>2.3019966265682035E-2</v>
      </c>
      <c r="N36" s="221">
        <f t="shared" ca="1" si="12"/>
        <v>2.2154821179279915E-2</v>
      </c>
      <c r="O36" s="223">
        <f>NAC_d!B36</f>
        <v>43647</v>
      </c>
      <c r="P36" s="222">
        <f t="shared" ca="1" si="17"/>
        <v>0.55001972313189995</v>
      </c>
      <c r="Q36" s="222">
        <f t="shared" ca="1" si="18"/>
        <v>0.54737471128688053</v>
      </c>
      <c r="R36" s="222">
        <f t="shared" ca="1" si="19"/>
        <v>0.54652438596785347</v>
      </c>
      <c r="S36" s="222">
        <f t="shared" ca="1" si="20"/>
        <v>0.54503598659483354</v>
      </c>
      <c r="T36" s="222">
        <f t="shared" ca="1" si="21"/>
        <v>0.54097620201591101</v>
      </c>
      <c r="U36" s="222">
        <f t="shared" ca="1" si="22"/>
        <v>0.54495392489728967</v>
      </c>
      <c r="W36">
        <f t="shared" si="27"/>
        <v>5</v>
      </c>
      <c r="X36">
        <f t="shared" si="28"/>
        <v>2025</v>
      </c>
      <c r="Y36" s="35">
        <f t="shared" si="13"/>
        <v>45778</v>
      </c>
      <c r="Z36" t="str">
        <f t="shared" si="29"/>
        <v>Q3</v>
      </c>
      <c r="AA36" s="38">
        <f t="shared" ca="1" si="14"/>
        <v>1.4593520686713823</v>
      </c>
      <c r="AB36" s="48">
        <f t="shared" ca="1" si="26"/>
        <v>1.4593520686713823E-2</v>
      </c>
    </row>
    <row r="37" spans="1:28" x14ac:dyDescent="0.25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480.21621795927206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6" cm="1">
        <f t="array" aca="1" ref="G37" ca="1">SUMPRODUCT($B$3:$F$3/100,B37:F37)</f>
        <v>479.95270029873825</v>
      </c>
      <c r="H37" s="35">
        <f>NAC_d!B37</f>
        <v>43678</v>
      </c>
      <c r="I37" s="219">
        <f t="shared" ca="1" si="7"/>
        <v>4.0492815415709371E-2</v>
      </c>
      <c r="J37" s="220">
        <f t="shared" ca="1" si="8"/>
        <v>3.9490888020110582E-2</v>
      </c>
      <c r="K37" s="220">
        <f t="shared" ca="1" si="9"/>
        <v>3.9181743889629139E-2</v>
      </c>
      <c r="L37" s="220">
        <f t="shared" ca="1" si="10"/>
        <v>3.9360426238701729E-2</v>
      </c>
      <c r="M37" s="220">
        <f t="shared" ca="1" si="11"/>
        <v>3.9515092804719876E-2</v>
      </c>
      <c r="N37" s="221">
        <f t="shared" ca="1" si="12"/>
        <v>3.9537101004148756E-2</v>
      </c>
      <c r="O37" s="223">
        <f>NAC_d!B37</f>
        <v>43678</v>
      </c>
      <c r="P37" s="222">
        <f t="shared" ca="1" si="17"/>
        <v>0.5520255239040821</v>
      </c>
      <c r="Q37" s="222">
        <f t="shared" ca="1" si="18"/>
        <v>0.54690998696282778</v>
      </c>
      <c r="R37" s="222">
        <f t="shared" ca="1" si="19"/>
        <v>0.54687749210012138</v>
      </c>
      <c r="S37" s="222">
        <f t="shared" ca="1" si="20"/>
        <v>0.54623932195174718</v>
      </c>
      <c r="T37" s="222">
        <f t="shared" ca="1" si="21"/>
        <v>0.54256074281775879</v>
      </c>
      <c r="U37" s="222">
        <f t="shared" ca="1" si="22"/>
        <v>0.54596995824730943</v>
      </c>
      <c r="W37">
        <f t="shared" si="27"/>
        <v>6</v>
      </c>
      <c r="X37">
        <f t="shared" si="28"/>
        <v>2025</v>
      </c>
      <c r="Y37" s="35">
        <f t="shared" si="13"/>
        <v>45809</v>
      </c>
      <c r="Z37" t="str">
        <f t="shared" si="29"/>
        <v>Q3</v>
      </c>
      <c r="AA37" s="38">
        <f t="shared" ca="1" si="14"/>
        <v>1.5198184102806822</v>
      </c>
      <c r="AB37" s="48">
        <f t="shared" ca="1" si="26"/>
        <v>1.5198184102806822E-2</v>
      </c>
    </row>
    <row r="38" spans="1:28" x14ac:dyDescent="0.25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508.11681424555456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6" cm="1">
        <f t="array" aca="1" ref="G38" ca="1">SUMPRODUCT($B$3:$F$3/100,B38:F38)</f>
        <v>508.12216389022745</v>
      </c>
      <c r="H38" s="35">
        <f>NAC_d!B38</f>
        <v>43709</v>
      </c>
      <c r="I38" s="219">
        <f t="shared" ca="1" si="7"/>
        <v>5.8845030805448451E-2</v>
      </c>
      <c r="J38" s="220">
        <f t="shared" ca="1" si="8"/>
        <v>5.8100070849020691E-2</v>
      </c>
      <c r="K38" s="220">
        <f t="shared" ca="1" si="9"/>
        <v>5.8808278612822562E-2</v>
      </c>
      <c r="L38" s="220">
        <f t="shared" ca="1" si="10"/>
        <v>5.8800864125251984E-2</v>
      </c>
      <c r="M38" s="220">
        <f t="shared" ca="1" si="11"/>
        <v>5.8780504724203819E-2</v>
      </c>
      <c r="N38" s="221">
        <f t="shared" ca="1" si="12"/>
        <v>5.8692166069605589E-2</v>
      </c>
      <c r="O38" s="223">
        <f>NAC_d!B38</f>
        <v>43709</v>
      </c>
      <c r="P38" s="222">
        <f t="shared" ca="1" si="17"/>
        <v>0.54221626640817622</v>
      </c>
      <c r="Q38" s="222">
        <f t="shared" ca="1" si="18"/>
        <v>0.53586812143352525</v>
      </c>
      <c r="R38" s="222">
        <f t="shared" ca="1" si="19"/>
        <v>0.5383318010069591</v>
      </c>
      <c r="S38" s="222">
        <f t="shared" ca="1" si="20"/>
        <v>0.53603011710110726</v>
      </c>
      <c r="T38" s="222">
        <f t="shared" ca="1" si="21"/>
        <v>0.53331321280830024</v>
      </c>
      <c r="U38" s="222">
        <f t="shared" ca="1" si="22"/>
        <v>0.53628546536861066</v>
      </c>
      <c r="W38">
        <f t="shared" si="27"/>
        <v>7</v>
      </c>
      <c r="X38">
        <f t="shared" si="28"/>
        <v>2025</v>
      </c>
      <c r="Y38" s="35">
        <f t="shared" si="13"/>
        <v>45839</v>
      </c>
      <c r="Z38" t="str">
        <f t="shared" si="29"/>
        <v>Q3</v>
      </c>
      <c r="AA38" s="38">
        <f t="shared" ca="1" si="14"/>
        <v>1.8727017516928512</v>
      </c>
      <c r="AB38" s="48">
        <f t="shared" ca="1" si="26"/>
        <v>1.8727017516928512E-2</v>
      </c>
    </row>
    <row r="39" spans="1:28" x14ac:dyDescent="0.25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524.091336220622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6" cm="1">
        <f t="array" aca="1" ref="G39" ca="1">SUMPRODUCT($B$3:$F$3/100,B39:F39)</f>
        <v>524.80115836032223</v>
      </c>
      <c r="H39" s="35">
        <f>NAC_d!B39</f>
        <v>43739</v>
      </c>
      <c r="I39" s="219">
        <f t="shared" ca="1" si="7"/>
        <v>3.084879831404419E-2</v>
      </c>
      <c r="J39" s="220">
        <f t="shared" ca="1" si="8"/>
        <v>3.1438680097186422E-2</v>
      </c>
      <c r="K39" s="220">
        <f t="shared" ca="1" si="9"/>
        <v>3.2334112908326329E-2</v>
      </c>
      <c r="L39" s="220">
        <f t="shared" ca="1" si="10"/>
        <v>3.3112336957265676E-2</v>
      </c>
      <c r="M39" s="220">
        <f t="shared" ca="1" si="11"/>
        <v>3.430907387256199E-2</v>
      </c>
      <c r="N39" s="221">
        <f t="shared" ca="1" si="12"/>
        <v>3.2824772575159811E-2</v>
      </c>
      <c r="O39" s="223">
        <f>NAC_d!B39</f>
        <v>43739</v>
      </c>
      <c r="P39" s="222">
        <f t="shared" ca="1" si="17"/>
        <v>0.50715522494377052</v>
      </c>
      <c r="Q39" s="222">
        <f t="shared" ca="1" si="18"/>
        <v>0.50344039556987696</v>
      </c>
      <c r="R39" s="222">
        <f t="shared" ca="1" si="19"/>
        <v>0.50559312376561594</v>
      </c>
      <c r="S39" s="222">
        <f t="shared" ca="1" si="20"/>
        <v>0.50480422449958273</v>
      </c>
      <c r="T39" s="222">
        <f t="shared" ca="1" si="21"/>
        <v>0.50566279288272686</v>
      </c>
      <c r="U39" s="222">
        <f t="shared" ca="1" si="22"/>
        <v>0.50529570729581197</v>
      </c>
      <c r="W39">
        <f t="shared" si="27"/>
        <v>8</v>
      </c>
      <c r="X39">
        <f t="shared" si="28"/>
        <v>2025</v>
      </c>
      <c r="Y39" s="35">
        <f t="shared" si="13"/>
        <v>45870</v>
      </c>
      <c r="Z39" t="str">
        <f t="shared" si="29"/>
        <v>Q3</v>
      </c>
      <c r="AA39" s="38">
        <f t="shared" ca="1" si="14"/>
        <v>1.8536837518142946</v>
      </c>
      <c r="AB39" s="48">
        <f t="shared" ca="1" si="26"/>
        <v>1.8536837518142946E-2</v>
      </c>
    </row>
    <row r="40" spans="1:28" x14ac:dyDescent="0.25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546.70731854089536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6" cm="1">
        <f t="array" aca="1" ref="G40" ca="1">SUMPRODUCT($B$3:$F$3/100,B40:F40)</f>
        <v>547.22515751049059</v>
      </c>
      <c r="H40" s="35">
        <f>NAC_d!B40</f>
        <v>43770</v>
      </c>
      <c r="I40" s="219">
        <f t="shared" ca="1" si="7"/>
        <v>4.3698127278632537E-2</v>
      </c>
      <c r="J40" s="220">
        <f t="shared" ca="1" si="8"/>
        <v>4.3152749830523751E-2</v>
      </c>
      <c r="K40" s="220">
        <f t="shared" ca="1" si="9"/>
        <v>4.3781213563246935E-2</v>
      </c>
      <c r="L40" s="220">
        <f t="shared" ca="1" si="10"/>
        <v>4.2948792304206673E-2</v>
      </c>
      <c r="M40" s="220">
        <f t="shared" ca="1" si="11"/>
        <v>4.1431736774746764E-2</v>
      </c>
      <c r="N40" s="221">
        <f t="shared" ca="1" si="12"/>
        <v>4.2728562604986253E-2</v>
      </c>
      <c r="O40" s="223">
        <f>NAC_d!B40</f>
        <v>43770</v>
      </c>
      <c r="P40" s="222">
        <f t="shared" ca="1" si="17"/>
        <v>0.5245766910528793</v>
      </c>
      <c r="Q40" s="222">
        <f t="shared" ca="1" si="18"/>
        <v>0.52120316690590895</v>
      </c>
      <c r="R40" s="222">
        <f t="shared" ca="1" si="19"/>
        <v>0.52276153708412321</v>
      </c>
      <c r="S40" s="222">
        <f t="shared" ca="1" si="20"/>
        <v>0.52114038293655041</v>
      </c>
      <c r="T40" s="222">
        <f t="shared" ca="1" si="21"/>
        <v>0.52021172125098181</v>
      </c>
      <c r="U40" s="222">
        <f t="shared" ca="1" si="22"/>
        <v>0.52155517271111296</v>
      </c>
      <c r="W40">
        <f t="shared" si="27"/>
        <v>9</v>
      </c>
      <c r="X40">
        <f t="shared" si="28"/>
        <v>2025</v>
      </c>
      <c r="Y40" s="35">
        <f t="shared" si="13"/>
        <v>45901</v>
      </c>
      <c r="Z40" t="str">
        <f t="shared" si="29"/>
        <v>Q3</v>
      </c>
      <c r="AA40" s="38">
        <f t="shared" ca="1" si="14"/>
        <v>2.0885193194481788</v>
      </c>
      <c r="AB40" s="48">
        <f t="shared" ca="1" si="26"/>
        <v>2.0885193194481788E-2</v>
      </c>
    </row>
    <row r="41" spans="1:28" x14ac:dyDescent="0.25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566.66157255813846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6" cm="1">
        <f t="array" aca="1" ref="G41" ca="1">SUMPRODUCT($B$3:$F$3/100,B41:F41)</f>
        <v>567.68786828813904</v>
      </c>
      <c r="H41" s="35">
        <f>NAC_d!B41</f>
        <v>43800</v>
      </c>
      <c r="I41" s="219">
        <f t="shared" ca="1" si="7"/>
        <v>3.5526792012547492E-2</v>
      </c>
      <c r="J41" s="220">
        <f t="shared" ca="1" si="8"/>
        <v>3.6498969998241426E-2</v>
      </c>
      <c r="K41" s="220">
        <f t="shared" ca="1" si="9"/>
        <v>3.6788602142001636E-2</v>
      </c>
      <c r="L41" s="220">
        <f t="shared" ca="1" si="10"/>
        <v>3.7722778502324195E-2</v>
      </c>
      <c r="M41" s="220">
        <f t="shared" ca="1" si="11"/>
        <v>3.8632924630011889E-2</v>
      </c>
      <c r="N41" s="221">
        <f t="shared" ca="1" si="12"/>
        <v>3.7393585614265534E-2</v>
      </c>
      <c r="O41" s="223">
        <f>NAC_d!B41</f>
        <v>43800</v>
      </c>
      <c r="P41" s="222">
        <f t="shared" ca="1" si="17"/>
        <v>0.54262279073523678</v>
      </c>
      <c r="Q41" s="222">
        <f t="shared" ca="1" si="18"/>
        <v>0.53808278643964536</v>
      </c>
      <c r="R41" s="222">
        <f t="shared" ca="1" si="19"/>
        <v>0.54018193584987428</v>
      </c>
      <c r="S41" s="222">
        <f t="shared" ca="1" si="20"/>
        <v>0.53867245050516921</v>
      </c>
      <c r="T41" s="222">
        <f t="shared" ca="1" si="21"/>
        <v>0.53743107921745925</v>
      </c>
      <c r="U41" s="222">
        <f t="shared" ca="1" si="22"/>
        <v>0.53892612622871816</v>
      </c>
      <c r="W41">
        <f t="shared" si="27"/>
        <v>10</v>
      </c>
      <c r="X41">
        <f t="shared" si="28"/>
        <v>2025</v>
      </c>
      <c r="Y41" s="35">
        <f t="shared" si="13"/>
        <v>45931</v>
      </c>
      <c r="Z41" t="str">
        <f t="shared" si="29"/>
        <v>Q3</v>
      </c>
      <c r="AA41" s="38">
        <f t="shared" ca="1" si="14"/>
        <v>2.3418202792395926</v>
      </c>
      <c r="AB41" s="48">
        <f t="shared" ca="1" si="26"/>
        <v>2.3418202792395926E-2</v>
      </c>
    </row>
    <row r="42" spans="1:28" x14ac:dyDescent="0.25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580.55281169385648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6" cm="1">
        <f t="array" aca="1" ref="G42" ca="1">SUMPRODUCT($B$3:$F$3/100,B42:F42)</f>
        <v>580.5321251460042</v>
      </c>
      <c r="H42" s="35">
        <f>NAC_d!B42</f>
        <v>43831</v>
      </c>
      <c r="I42" s="219">
        <f t="shared" ca="1" si="7"/>
        <v>2.8272491293227064E-2</v>
      </c>
      <c r="J42" s="220">
        <f t="shared" ca="1" si="8"/>
        <v>2.4514171788652117E-2</v>
      </c>
      <c r="K42" s="220">
        <f t="shared" ca="1" si="9"/>
        <v>2.3769248667909304E-2</v>
      </c>
      <c r="L42" s="220">
        <f t="shared" ca="1" si="10"/>
        <v>2.1924876442099173E-2</v>
      </c>
      <c r="M42" s="220">
        <f t="shared" ca="1" si="11"/>
        <v>1.9450762977380576E-2</v>
      </c>
      <c r="N42" s="221">
        <f t="shared" ca="1" si="12"/>
        <v>2.2625561642874326E-2</v>
      </c>
      <c r="O42" s="223">
        <f>NAC_d!B42</f>
        <v>43831</v>
      </c>
      <c r="P42" s="222">
        <f t="shared" ca="1" si="17"/>
        <v>0.5396230296457738</v>
      </c>
      <c r="Q42" s="222">
        <f t="shared" ca="1" si="18"/>
        <v>0.53038962775231724</v>
      </c>
      <c r="R42" s="222">
        <f t="shared" ca="1" si="19"/>
        <v>0.53177237602963023</v>
      </c>
      <c r="S42" s="222">
        <f t="shared" ca="1" si="20"/>
        <v>0.52791359019893958</v>
      </c>
      <c r="T42" s="222">
        <f t="shared" ca="1" si="21"/>
        <v>0.52371430107374373</v>
      </c>
      <c r="U42" s="222">
        <f t="shared" ca="1" si="22"/>
        <v>0.52904581984900534</v>
      </c>
      <c r="W42">
        <f>AD1</f>
        <v>10</v>
      </c>
      <c r="X42">
        <f>AF1-1</f>
        <v>2024</v>
      </c>
      <c r="Y42" s="35">
        <f t="shared" si="13"/>
        <v>45566</v>
      </c>
      <c r="Z42" t="s">
        <v>249</v>
      </c>
      <c r="AA42" s="38">
        <f t="shared" ca="1" si="14"/>
        <v>2.7176126712557869</v>
      </c>
      <c r="AB42" s="48">
        <f ca="1">VLOOKUP(Y42,$H$6:$N$264,5,FALSE)</f>
        <v>2.7176126712557869E-2</v>
      </c>
    </row>
    <row r="43" spans="1:28" x14ac:dyDescent="0.25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592.20699283198428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6" cm="1">
        <f t="array" aca="1" ref="G43" ca="1">SUMPRODUCT($B$3:$F$3/100,B43:F43)</f>
        <v>592.10274909898669</v>
      </c>
      <c r="H43" s="35">
        <f>NAC_d!B43</f>
        <v>43862</v>
      </c>
      <c r="I43" s="219">
        <f t="shared" ca="1" si="7"/>
        <v>2.1494207363257356E-2</v>
      </c>
      <c r="J43" s="220">
        <f t="shared" ca="1" si="8"/>
        <v>2.007428248280263E-2</v>
      </c>
      <c r="K43" s="220">
        <f t="shared" ca="1" si="9"/>
        <v>2.0422185488557121E-2</v>
      </c>
      <c r="L43" s="220">
        <f t="shared" ca="1" si="10"/>
        <v>1.978342629348262E-2</v>
      </c>
      <c r="M43" s="220">
        <f t="shared" ca="1" si="11"/>
        <v>1.9100328313324422E-2</v>
      </c>
      <c r="N43" s="221">
        <f t="shared" ca="1" si="12"/>
        <v>1.9931065744333232E-2</v>
      </c>
      <c r="O43" s="223">
        <f>NAC_d!B43</f>
        <v>43862</v>
      </c>
      <c r="P43" s="222">
        <f t="shared" ca="1" si="17"/>
        <v>0.50946882634922286</v>
      </c>
      <c r="Q43" s="222">
        <f t="shared" ca="1" si="18"/>
        <v>0.50132163408877495</v>
      </c>
      <c r="R43" s="222">
        <f t="shared" ca="1" si="19"/>
        <v>0.50562947793318958</v>
      </c>
      <c r="S43" s="222">
        <f t="shared" ca="1" si="20"/>
        <v>0.50315700510361538</v>
      </c>
      <c r="T43" s="222">
        <f t="shared" ca="1" si="21"/>
        <v>0.49986936745575483</v>
      </c>
      <c r="U43" s="222">
        <f t="shared" ca="1" si="22"/>
        <v>0.50301910934263683</v>
      </c>
      <c r="W43">
        <f>+IF(W42=12,1,+W42+1)</f>
        <v>11</v>
      </c>
      <c r="X43">
        <f>+IF(W43=1,X42+1,X42)</f>
        <v>2024</v>
      </c>
      <c r="Y43" s="35">
        <f t="shared" si="13"/>
        <v>45597</v>
      </c>
      <c r="Z43" t="str">
        <f>Z42</f>
        <v>Q4</v>
      </c>
      <c r="AA43" s="38">
        <f t="shared" ca="1" si="14"/>
        <v>2.4930578866491748</v>
      </c>
      <c r="AB43" s="48">
        <f t="shared" ref="AB43:AB54" ca="1" si="30">VLOOKUP(Y43,$H$6:$N$264,5,FALSE)</f>
        <v>2.4930578866491748E-2</v>
      </c>
    </row>
    <row r="44" spans="1:28" x14ac:dyDescent="0.25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612.95753648790969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6" cm="1">
        <f t="array" aca="1" ref="G44" ca="1">SUMPRODUCT($B$3:$F$3/100,B44:F44)</f>
        <v>611.90384718901169</v>
      </c>
      <c r="H44" s="35">
        <f>NAC_d!B44</f>
        <v>43891</v>
      </c>
      <c r="I44" s="219">
        <f t="shared" ca="1" si="7"/>
        <v>3.4353827680125848E-2</v>
      </c>
      <c r="J44" s="220">
        <f t="shared" ca="1" si="8"/>
        <v>3.5039342505387427E-2</v>
      </c>
      <c r="K44" s="220">
        <f t="shared" ca="1" si="9"/>
        <v>3.390324172219672E-2</v>
      </c>
      <c r="L44" s="220">
        <f t="shared" ca="1" si="10"/>
        <v>3.2927530583364284E-2</v>
      </c>
      <c r="M44" s="220">
        <f t="shared" ca="1" si="11"/>
        <v>3.2426889047444174E-2</v>
      </c>
      <c r="N44" s="221">
        <f t="shared" ca="1" si="12"/>
        <v>3.3441996545627628E-2</v>
      </c>
      <c r="O44" s="223">
        <f>NAC_d!B44</f>
        <v>43891</v>
      </c>
      <c r="P44" s="222">
        <f t="shared" ca="1" si="17"/>
        <v>0.48885228623661026</v>
      </c>
      <c r="Q44" s="222">
        <f t="shared" ca="1" si="18"/>
        <v>0.48181560396938128</v>
      </c>
      <c r="R44" s="222">
        <f t="shared" ca="1" si="19"/>
        <v>0.48604269586161108</v>
      </c>
      <c r="S44" s="222">
        <f t="shared" ca="1" si="20"/>
        <v>0.48359857147859753</v>
      </c>
      <c r="T44" s="222">
        <f t="shared" ca="1" si="21"/>
        <v>0.48151436983855467</v>
      </c>
      <c r="U44" s="222">
        <f t="shared" ca="1" si="22"/>
        <v>0.48372486793587188</v>
      </c>
      <c r="W44">
        <f t="shared" ref="W44:W54" si="31">+IF(W43=12,1,+W43+1)</f>
        <v>12</v>
      </c>
      <c r="X44">
        <f t="shared" ref="X44:X54" si="32">+IF(W44=1,X43+1,X43)</f>
        <v>2024</v>
      </c>
      <c r="Y44" s="35">
        <f t="shared" si="13"/>
        <v>45627</v>
      </c>
      <c r="Z44" t="str">
        <f t="shared" ref="Z44:Z54" si="33">Z43</f>
        <v>Q4</v>
      </c>
      <c r="AA44" s="38">
        <f t="shared" ca="1" si="14"/>
        <v>2.6930371039256773</v>
      </c>
      <c r="AB44" s="48">
        <f t="shared" ca="1" si="30"/>
        <v>2.6930371039256773E-2</v>
      </c>
    </row>
    <row r="45" spans="1:28" x14ac:dyDescent="0.25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623.11308300215796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6" cm="1">
        <f t="array" aca="1" ref="G45" ca="1">SUMPRODUCT($B$3:$F$3/100,B45:F45)</f>
        <v>621.03432044227407</v>
      </c>
      <c r="H45" s="35">
        <f>NAC_d!B45</f>
        <v>43922</v>
      </c>
      <c r="I45" s="219">
        <f t="shared" ca="1" si="7"/>
        <v>1.9323526095876842E-2</v>
      </c>
      <c r="J45" s="220">
        <f t="shared" ca="1" si="8"/>
        <v>1.656810775577866E-2</v>
      </c>
      <c r="K45" s="220">
        <f t="shared" ca="1" si="9"/>
        <v>1.5373023252562845E-2</v>
      </c>
      <c r="L45" s="220">
        <f t="shared" ca="1" si="10"/>
        <v>1.417123484057603E-2</v>
      </c>
      <c r="M45" s="220">
        <f t="shared" ca="1" si="11"/>
        <v>1.2716554365851618E-2</v>
      </c>
      <c r="N45" s="221">
        <f t="shared" ca="1" si="12"/>
        <v>1.4921418283618149E-2</v>
      </c>
      <c r="O45" s="223">
        <f>NAC_d!B45</f>
        <v>43922</v>
      </c>
      <c r="P45" s="222">
        <f t="shared" ca="1" si="17"/>
        <v>0.46852977666829365</v>
      </c>
      <c r="Q45" s="222">
        <f t="shared" ca="1" si="18"/>
        <v>0.45811456620158642</v>
      </c>
      <c r="R45" s="222">
        <f t="shared" ca="1" si="19"/>
        <v>0.45888419500714162</v>
      </c>
      <c r="S45" s="222">
        <f t="shared" ca="1" si="20"/>
        <v>0.45414683993873628</v>
      </c>
      <c r="T45" s="222">
        <f t="shared" ca="1" si="21"/>
        <v>0.44978347473310287</v>
      </c>
      <c r="U45" s="222">
        <f t="shared" ca="1" si="22"/>
        <v>0.45595376733346438</v>
      </c>
      <c r="W45">
        <f t="shared" si="31"/>
        <v>1</v>
      </c>
      <c r="X45">
        <f t="shared" si="32"/>
        <v>2025</v>
      </c>
      <c r="Y45" s="35">
        <f t="shared" si="13"/>
        <v>45658</v>
      </c>
      <c r="Z45" t="str">
        <f t="shared" si="33"/>
        <v>Q4</v>
      </c>
      <c r="AA45" s="38">
        <f t="shared" ref="AA45:AA54" ca="1" si="34">AB45*100</f>
        <v>2.2235806507155065</v>
      </c>
      <c r="AB45" s="48">
        <f t="shared" ca="1" si="30"/>
        <v>2.2235806507155065E-2</v>
      </c>
    </row>
    <row r="46" spans="1:28" x14ac:dyDescent="0.25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632.42216786253221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6" cm="1">
        <f t="array" aca="1" ref="G46" ca="1">SUMPRODUCT($B$3:$F$3/100,B46:F46)</f>
        <v>630.55557020338426</v>
      </c>
      <c r="H46" s="35">
        <f>NAC_d!B46</f>
        <v>43952</v>
      </c>
      <c r="I46" s="219">
        <f t="shared" ca="1" si="7"/>
        <v>1.4927766615607796E-2</v>
      </c>
      <c r="J46" s="220">
        <f t="shared" ca="1" si="8"/>
        <v>1.4939639552299377E-2</v>
      </c>
      <c r="K46" s="220">
        <f t="shared" ca="1" si="9"/>
        <v>1.518289228144476E-2</v>
      </c>
      <c r="L46" s="220">
        <f t="shared" ca="1" si="10"/>
        <v>1.5538254190850864E-2</v>
      </c>
      <c r="M46" s="220">
        <f t="shared" ca="1" si="11"/>
        <v>1.561469761127765E-2</v>
      </c>
      <c r="N46" s="221">
        <f t="shared" ca="1" si="12"/>
        <v>1.5331277914446995E-2</v>
      </c>
      <c r="O46" s="223">
        <f>NAC_d!B46</f>
        <v>43952</v>
      </c>
      <c r="P46" s="222">
        <f t="shared" ca="1" si="17"/>
        <v>0.44695528504564441</v>
      </c>
      <c r="Q46" s="222">
        <f t="shared" ca="1" si="18"/>
        <v>0.43601191760236424</v>
      </c>
      <c r="R46" s="222">
        <f t="shared" ca="1" si="19"/>
        <v>0.43704921938000596</v>
      </c>
      <c r="S46" s="222">
        <f t="shared" ca="1" si="20"/>
        <v>0.43234096687841861</v>
      </c>
      <c r="T46" s="222">
        <f t="shared" ca="1" si="21"/>
        <v>0.42730009467863717</v>
      </c>
      <c r="U46" s="222">
        <f t="shared" ca="1" si="22"/>
        <v>0.43390342153361749</v>
      </c>
      <c r="W46">
        <f t="shared" si="31"/>
        <v>2</v>
      </c>
      <c r="X46">
        <f t="shared" si="32"/>
        <v>2025</v>
      </c>
      <c r="Y46" s="35">
        <f t="shared" si="13"/>
        <v>45689</v>
      </c>
      <c r="Z46" t="str">
        <f t="shared" si="33"/>
        <v>Q4</v>
      </c>
      <c r="AA46" s="38">
        <f t="shared" ca="1" si="34"/>
        <v>2.4117230839063364</v>
      </c>
      <c r="AB46" s="48">
        <f t="shared" ca="1" si="30"/>
        <v>2.4117230839063364E-2</v>
      </c>
    </row>
    <row r="47" spans="1:28" x14ac:dyDescent="0.25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645.75812013219127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6" cm="1">
        <f t="array" aca="1" ref="G47" ca="1">SUMPRODUCT($B$3:$F$3/100,B47:F47)</f>
        <v>644.51994470464729</v>
      </c>
      <c r="H47" s="35">
        <f>NAC_d!B47</f>
        <v>43983</v>
      </c>
      <c r="I47" s="219">
        <f t="shared" ca="1" si="7"/>
        <v>2.1654202464673533E-2</v>
      </c>
      <c r="J47" s="220">
        <f t="shared" ca="1" si="8"/>
        <v>2.1087104385875799E-2</v>
      </c>
      <c r="K47" s="220">
        <f t="shared" ca="1" si="9"/>
        <v>2.2119722935367347E-2</v>
      </c>
      <c r="L47" s="220">
        <f t="shared" ca="1" si="10"/>
        <v>2.232320719030767E-2</v>
      </c>
      <c r="M47" s="220">
        <f t="shared" ca="1" si="11"/>
        <v>2.274022430038114E-2</v>
      </c>
      <c r="N47" s="221">
        <f t="shared" ca="1" si="12"/>
        <v>2.2146144069045137E-2</v>
      </c>
      <c r="O47" s="223">
        <f>NAC_d!B47</f>
        <v>43983</v>
      </c>
      <c r="P47" s="222">
        <f t="shared" ca="1" si="17"/>
        <v>0.4389901750117724</v>
      </c>
      <c r="Q47" s="222">
        <f t="shared" ca="1" si="18"/>
        <v>0.42767325349896468</v>
      </c>
      <c r="R47" s="222">
        <f t="shared" ca="1" si="19"/>
        <v>0.42959771566397809</v>
      </c>
      <c r="S47" s="222">
        <f t="shared" ca="1" si="20"/>
        <v>0.425698126827047</v>
      </c>
      <c r="T47" s="222">
        <f t="shared" ca="1" si="21"/>
        <v>0.4213099654982817</v>
      </c>
      <c r="U47" s="222">
        <f t="shared" ca="1" si="22"/>
        <v>0.42690347961187136</v>
      </c>
      <c r="W47">
        <f t="shared" si="31"/>
        <v>3</v>
      </c>
      <c r="X47">
        <f t="shared" si="32"/>
        <v>2025</v>
      </c>
      <c r="Y47" s="35">
        <f t="shared" si="13"/>
        <v>45717</v>
      </c>
      <c r="Z47" t="str">
        <f t="shared" si="33"/>
        <v>Q4</v>
      </c>
      <c r="AA47" s="38">
        <f t="shared" ca="1" si="34"/>
        <v>3.6893907519464531</v>
      </c>
      <c r="AB47" s="48">
        <f t="shared" ca="1" si="30"/>
        <v>3.6893907519464531E-2</v>
      </c>
    </row>
    <row r="48" spans="1:28" x14ac:dyDescent="0.25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657.52858525027273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6" cm="1">
        <f t="array" aca="1" ref="G48" ca="1">SUMPRODUCT($B$3:$F$3/100,B48:F48)</f>
        <v>657.03645525800516</v>
      </c>
      <c r="H48" s="35">
        <f>NAC_d!B48</f>
        <v>44013</v>
      </c>
      <c r="I48" s="219">
        <f t="shared" ca="1" si="7"/>
        <v>1.8821321227933785E-2</v>
      </c>
      <c r="J48" s="220">
        <f t="shared" ca="1" si="8"/>
        <v>1.8227359054613146E-2</v>
      </c>
      <c r="K48" s="220">
        <f t="shared" ca="1" si="9"/>
        <v>1.9342820812673134E-2</v>
      </c>
      <c r="L48" s="220">
        <f t="shared" ca="1" si="10"/>
        <v>1.9639023385408239E-2</v>
      </c>
      <c r="M48" s="220">
        <f t="shared" ca="1" si="11"/>
        <v>2.0117295280822622E-2</v>
      </c>
      <c r="N48" s="221">
        <f t="shared" ca="1" si="12"/>
        <v>1.9419896399162084E-2</v>
      </c>
      <c r="O48" s="223">
        <f>NAC_d!B48</f>
        <v>44013</v>
      </c>
      <c r="P48" s="222">
        <f t="shared" ca="1" si="17"/>
        <v>0.43603520224929859</v>
      </c>
      <c r="Q48" s="222">
        <f t="shared" ca="1" si="18"/>
        <v>0.42330672605143316</v>
      </c>
      <c r="R48" s="222">
        <f t="shared" ca="1" si="19"/>
        <v>0.42587883801445647</v>
      </c>
      <c r="S48" s="222">
        <f t="shared" ca="1" si="20"/>
        <v>0.42203853207080666</v>
      </c>
      <c r="T48" s="222">
        <f t="shared" ca="1" si="21"/>
        <v>0.41727720432705784</v>
      </c>
      <c r="U48" s="222">
        <f t="shared" ca="1" si="22"/>
        <v>0.42308559057552708</v>
      </c>
      <c r="W48">
        <f t="shared" si="31"/>
        <v>4</v>
      </c>
      <c r="X48">
        <f t="shared" si="32"/>
        <v>2025</v>
      </c>
      <c r="Y48" s="35">
        <f t="shared" ref="Y48:Y67" si="35">Y35</f>
        <v>45748</v>
      </c>
      <c r="Z48" t="str">
        <f t="shared" si="33"/>
        <v>Q4</v>
      </c>
      <c r="AA48" s="38">
        <f t="shared" ca="1" si="34"/>
        <v>2.7677624574451665</v>
      </c>
      <c r="AB48" s="48">
        <f t="shared" ca="1" si="30"/>
        <v>2.7677624574451665E-2</v>
      </c>
    </row>
    <row r="49" spans="1:28" x14ac:dyDescent="0.25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675.68395829769565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6" cm="1">
        <f t="array" aca="1" ref="G49" ca="1">SUMPRODUCT($B$3:$F$3/100,B49:F49)</f>
        <v>674.87575140664364</v>
      </c>
      <c r="H49" s="35">
        <f>NAC_d!B49</f>
        <v>44044</v>
      </c>
      <c r="I49" s="219">
        <f t="shared" ca="1" si="7"/>
        <v>2.7439994173779736E-2</v>
      </c>
      <c r="J49" s="220">
        <f t="shared" ca="1" si="8"/>
        <v>2.7611534243051183E-2</v>
      </c>
      <c r="K49" s="220">
        <f t="shared" ca="1" si="9"/>
        <v>2.7118565598250655E-2</v>
      </c>
      <c r="L49" s="220">
        <f t="shared" ca="1" si="10"/>
        <v>2.7033723556010969E-2</v>
      </c>
      <c r="M49" s="220">
        <f t="shared" ca="1" si="11"/>
        <v>2.6917461542853127E-2</v>
      </c>
      <c r="N49" s="221">
        <f t="shared" ca="1" si="12"/>
        <v>2.7151151212200686E-2</v>
      </c>
      <c r="O49" s="223">
        <f>NAC_d!B49</f>
        <v>44044</v>
      </c>
      <c r="P49" s="222">
        <f t="shared" ca="1" si="17"/>
        <v>0.41802036301699741</v>
      </c>
      <c r="Q49" s="222">
        <f t="shared" ca="1" si="18"/>
        <v>0.40704110571084784</v>
      </c>
      <c r="R49" s="222">
        <f t="shared" ca="1" si="19"/>
        <v>0.40932674715449702</v>
      </c>
      <c r="S49" s="222">
        <f t="shared" ca="1" si="20"/>
        <v>0.40517330827967024</v>
      </c>
      <c r="T49" s="222">
        <f t="shared" ca="1" si="21"/>
        <v>0.40010156566673905</v>
      </c>
      <c r="U49" s="222">
        <f t="shared" ca="1" si="22"/>
        <v>0.4061297102539041</v>
      </c>
      <c r="W49">
        <f t="shared" si="31"/>
        <v>5</v>
      </c>
      <c r="X49">
        <f t="shared" si="32"/>
        <v>2025</v>
      </c>
      <c r="Y49" s="35">
        <f t="shared" si="35"/>
        <v>45778</v>
      </c>
      <c r="Z49" t="str">
        <f t="shared" si="33"/>
        <v>Q4</v>
      </c>
      <c r="AA49" s="38">
        <f t="shared" ca="1" si="34"/>
        <v>1.5148895594068623</v>
      </c>
      <c r="AB49" s="48">
        <f t="shared" ca="1" si="30"/>
        <v>1.5148895594068623E-2</v>
      </c>
    </row>
    <row r="50" spans="1:28" x14ac:dyDescent="0.25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695.12405716949013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6" cm="1">
        <f t="array" aca="1" ref="G50" ca="1">SUMPRODUCT($B$3:$F$3/100,B50:F50)</f>
        <v>693.93627792419431</v>
      </c>
      <c r="H50" s="35">
        <f>NAC_d!B50</f>
        <v>44075</v>
      </c>
      <c r="I50" s="219">
        <f t="shared" ca="1" si="7"/>
        <v>2.9376373241793541E-2</v>
      </c>
      <c r="J50" s="220">
        <f t="shared" ca="1" si="8"/>
        <v>2.8770993647342813E-2</v>
      </c>
      <c r="K50" s="220">
        <f t="shared" ca="1" si="9"/>
        <v>2.8541377355356223E-2</v>
      </c>
      <c r="L50" s="220">
        <f t="shared" ca="1" si="10"/>
        <v>2.826940514559495E-2</v>
      </c>
      <c r="M50" s="220">
        <f t="shared" ca="1" si="11"/>
        <v>2.737062540592694E-2</v>
      </c>
      <c r="N50" s="221">
        <f t="shared" ca="1" si="12"/>
        <v>2.8243015811166394E-2</v>
      </c>
      <c r="O50" s="223">
        <f>NAC_d!B50</f>
        <v>44075</v>
      </c>
      <c r="P50" s="222">
        <f t="shared" ca="1" si="17"/>
        <v>0.37855551662276099</v>
      </c>
      <c r="Q50" s="222">
        <f t="shared" ca="1" si="18"/>
        <v>0.36803986343494954</v>
      </c>
      <c r="R50" s="222">
        <f t="shared" ca="1" si="19"/>
        <v>0.36903998858143794</v>
      </c>
      <c r="S50" s="222">
        <f t="shared" ca="1" si="20"/>
        <v>0.36465389365254475</v>
      </c>
      <c r="T50" s="222">
        <f t="shared" ca="1" si="21"/>
        <v>0.35856602452794717</v>
      </c>
      <c r="U50" s="222">
        <f t="shared" ca="1" si="22"/>
        <v>0.36568787437130834</v>
      </c>
      <c r="W50">
        <f t="shared" si="31"/>
        <v>6</v>
      </c>
      <c r="X50">
        <f t="shared" si="32"/>
        <v>2025</v>
      </c>
      <c r="Y50" s="35">
        <f t="shared" si="35"/>
        <v>45809</v>
      </c>
      <c r="Z50" t="str">
        <f t="shared" si="33"/>
        <v>Q4</v>
      </c>
      <c r="AA50" s="38">
        <f t="shared" ca="1" si="34"/>
        <v>1.6301856218425836</v>
      </c>
      <c r="AB50" s="48">
        <f t="shared" ca="1" si="30"/>
        <v>1.6301856218425836E-2</v>
      </c>
    </row>
    <row r="51" spans="1:28" x14ac:dyDescent="0.25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721.58254017776687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6" cm="1">
        <f t="array" aca="1" ref="G51" ca="1">SUMPRODUCT($B$3:$F$3/100,B51:F51)</f>
        <v>719.99819981103815</v>
      </c>
      <c r="H51" s="35">
        <f>NAC_d!B51</f>
        <v>44105</v>
      </c>
      <c r="I51" s="219">
        <f t="shared" ca="1" si="7"/>
        <v>3.9950152378521953E-2</v>
      </c>
      <c r="J51" s="220">
        <f t="shared" ca="1" si="8"/>
        <v>3.8062965502897894E-2</v>
      </c>
      <c r="K51" s="220">
        <f t="shared" ca="1" si="9"/>
        <v>3.8186228803174904E-2</v>
      </c>
      <c r="L51" s="220">
        <f t="shared" ca="1" si="10"/>
        <v>3.7462178106997923E-2</v>
      </c>
      <c r="M51" s="220">
        <f t="shared" ca="1" si="11"/>
        <v>3.6110535121318676E-2</v>
      </c>
      <c r="N51" s="221">
        <f t="shared" ca="1" si="12"/>
        <v>3.755664996331376E-2</v>
      </c>
      <c r="O51" s="223">
        <f>NAC_d!B51</f>
        <v>44105</v>
      </c>
      <c r="P51" s="222">
        <f t="shared" ca="1" si="17"/>
        <v>0.39072676993832278</v>
      </c>
      <c r="Q51" s="222">
        <f t="shared" ca="1" si="18"/>
        <v>0.3768259276738144</v>
      </c>
      <c r="R51" s="222">
        <f t="shared" ca="1" si="19"/>
        <v>0.37680082935738568</v>
      </c>
      <c r="S51" s="222">
        <f t="shared" ca="1" si="20"/>
        <v>0.37039966538462488</v>
      </c>
      <c r="T51" s="222">
        <f t="shared" ca="1" si="21"/>
        <v>0.36093224571742311</v>
      </c>
      <c r="U51" s="222">
        <f t="shared" ca="1" si="22"/>
        <v>0.37194476106071384</v>
      </c>
      <c r="W51">
        <f t="shared" si="31"/>
        <v>7</v>
      </c>
      <c r="X51">
        <f t="shared" si="32"/>
        <v>2025</v>
      </c>
      <c r="Y51" s="35">
        <f t="shared" si="35"/>
        <v>45839</v>
      </c>
      <c r="Z51" t="str">
        <f t="shared" si="33"/>
        <v>Q4</v>
      </c>
      <c r="AA51" s="38">
        <f t="shared" ca="1" si="34"/>
        <v>1.9286484902701018</v>
      </c>
      <c r="AB51" s="48">
        <f t="shared" ca="1" si="30"/>
        <v>1.9286484902701018E-2</v>
      </c>
    </row>
    <row r="52" spans="1:28" x14ac:dyDescent="0.25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743.22383656818852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6" cm="1">
        <f t="array" aca="1" ref="G52" ca="1">SUMPRODUCT($B$3:$F$3/100,B52:F52)</f>
        <v>742.46824195889326</v>
      </c>
      <c r="H52" s="35">
        <f>NAC_d!B52</f>
        <v>44136</v>
      </c>
      <c r="I52" s="219">
        <f t="shared" ca="1" si="7"/>
        <v>3.1199709090419248E-2</v>
      </c>
      <c r="J52" s="220">
        <f t="shared" ca="1" si="8"/>
        <v>2.9991435747724893E-2</v>
      </c>
      <c r="K52" s="220">
        <f t="shared" ca="1" si="9"/>
        <v>3.1041589679616122E-2</v>
      </c>
      <c r="L52" s="220">
        <f t="shared" ca="1" si="10"/>
        <v>3.1435342282702061E-2</v>
      </c>
      <c r="M52" s="220">
        <f t="shared" ca="1" si="11"/>
        <v>3.1737007955565666E-2</v>
      </c>
      <c r="N52" s="221">
        <f t="shared" ca="1" si="12"/>
        <v>3.1208469901386371E-2</v>
      </c>
      <c r="O52" s="223">
        <f>NAC_d!B52</f>
        <v>44136</v>
      </c>
      <c r="P52" s="222">
        <f t="shared" ca="1" si="17"/>
        <v>0.3740726394939633</v>
      </c>
      <c r="Q52" s="222">
        <f t="shared" ca="1" si="18"/>
        <v>0.3594547052191932</v>
      </c>
      <c r="R52" s="222">
        <f t="shared" ca="1" si="19"/>
        <v>0.35999661358806123</v>
      </c>
      <c r="S52" s="222">
        <f t="shared" ca="1" si="20"/>
        <v>0.3552713789593307</v>
      </c>
      <c r="T52" s="222">
        <f t="shared" ca="1" si="21"/>
        <v>0.34826327414913738</v>
      </c>
      <c r="U52" s="222">
        <f t="shared" ca="1" si="22"/>
        <v>0.35678747910024544</v>
      </c>
      <c r="W52">
        <f t="shared" si="31"/>
        <v>8</v>
      </c>
      <c r="X52">
        <f t="shared" si="32"/>
        <v>2025</v>
      </c>
      <c r="Y52" s="35">
        <f t="shared" si="35"/>
        <v>45870</v>
      </c>
      <c r="Z52" t="str">
        <f t="shared" si="33"/>
        <v>Q4</v>
      </c>
      <c r="AA52" s="38">
        <f t="shared" ca="1" si="34"/>
        <v>1.9261413515718306</v>
      </c>
      <c r="AB52" s="48">
        <f t="shared" ca="1" si="30"/>
        <v>1.9261413515718306E-2</v>
      </c>
    </row>
    <row r="53" spans="1:28" x14ac:dyDescent="0.25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772.36401612364614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6" cm="1">
        <f t="array" aca="1" ref="G53" ca="1">SUMPRODUCT($B$3:$F$3/100,B53:F53)</f>
        <v>771.80719228578369</v>
      </c>
      <c r="H53" s="35">
        <f>NAC_d!B53</f>
        <v>44166</v>
      </c>
      <c r="I53" s="219">
        <f t="shared" ca="1" si="7"/>
        <v>4.2621468884699976E-2</v>
      </c>
      <c r="J53" s="220">
        <f t="shared" ca="1" si="8"/>
        <v>3.9207810785525155E-2</v>
      </c>
      <c r="K53" s="220">
        <f t="shared" ca="1" si="9"/>
        <v>3.9529774200800949E-2</v>
      </c>
      <c r="L53" s="220">
        <f t="shared" ca="1" si="10"/>
        <v>3.9280366680891854E-2</v>
      </c>
      <c r="M53" s="220">
        <f t="shared" ca="1" si="11"/>
        <v>3.8623717485666287E-2</v>
      </c>
      <c r="N53" s="221">
        <f t="shared" ca="1" si="12"/>
        <v>3.951542795889007E-2</v>
      </c>
      <c r="O53" s="223">
        <f>NAC_d!B53</f>
        <v>44166</v>
      </c>
      <c r="P53" s="222">
        <f t="shared" ca="1" si="17"/>
        <v>0.383486786429871</v>
      </c>
      <c r="Q53" s="222">
        <f t="shared" ca="1" si="18"/>
        <v>0.36300757546851825</v>
      </c>
      <c r="R53" s="222">
        <f t="shared" ca="1" si="19"/>
        <v>0.36359231738874676</v>
      </c>
      <c r="S53" s="222">
        <f t="shared" ca="1" si="20"/>
        <v>0.35730559727114675</v>
      </c>
      <c r="T53" s="222">
        <f t="shared" ca="1" si="21"/>
        <v>0.34825132223206778</v>
      </c>
      <c r="U53" s="222">
        <f t="shared" ca="1" si="22"/>
        <v>0.35956259663107804</v>
      </c>
      <c r="W53">
        <f t="shared" si="31"/>
        <v>9</v>
      </c>
      <c r="X53">
        <f t="shared" si="32"/>
        <v>2025</v>
      </c>
      <c r="Y53" s="35">
        <f t="shared" si="35"/>
        <v>45901</v>
      </c>
      <c r="Z53" t="str">
        <f t="shared" si="33"/>
        <v>Q4</v>
      </c>
      <c r="AA53" s="38">
        <f t="shared" ca="1" si="34"/>
        <v>2.1063538175059682</v>
      </c>
      <c r="AB53" s="48">
        <f t="shared" ca="1" si="30"/>
        <v>2.1063538175059682E-2</v>
      </c>
    </row>
    <row r="54" spans="1:28" x14ac:dyDescent="0.25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803.36942333622164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6" cm="1">
        <f t="array" aca="1" ref="G54" ca="1">SUMPRODUCT($B$3:$F$3/100,B54:F54)</f>
        <v>803.04289706952591</v>
      </c>
      <c r="H54" s="35">
        <f>NAC_d!B54</f>
        <v>44197</v>
      </c>
      <c r="I54" s="219">
        <f t="shared" ca="1" si="7"/>
        <v>4.364074274398777E-2</v>
      </c>
      <c r="J54" s="220">
        <f t="shared" ca="1" si="8"/>
        <v>4.0143515965678889E-2</v>
      </c>
      <c r="K54" s="220">
        <f t="shared" ca="1" si="9"/>
        <v>4.1784351994670565E-2</v>
      </c>
      <c r="L54" s="220">
        <f t="shared" ca="1" si="10"/>
        <v>4.0566018368748846E-2</v>
      </c>
      <c r="M54" s="220">
        <f t="shared" ca="1" si="11"/>
        <v>3.8610873535886547E-2</v>
      </c>
      <c r="N54" s="221">
        <f t="shared" ca="1" si="12"/>
        <v>4.0470865127901323E-2</v>
      </c>
      <c r="O54" s="223">
        <f>NAC_d!B54</f>
        <v>44197</v>
      </c>
      <c r="P54" s="222">
        <f t="shared" ca="1" si="17"/>
        <v>0.40416396392191767</v>
      </c>
      <c r="Q54" s="222">
        <f t="shared" ca="1" si="18"/>
        <v>0.38380076222912729</v>
      </c>
      <c r="R54" s="222">
        <f t="shared" ca="1" si="19"/>
        <v>0.38758723277158258</v>
      </c>
      <c r="S54" s="222">
        <f t="shared" ca="1" si="20"/>
        <v>0.38206448792919301</v>
      </c>
      <c r="T54" s="222">
        <f t="shared" ca="1" si="21"/>
        <v>0.37359108883263614</v>
      </c>
      <c r="U54" s="222">
        <f t="shared" ca="1" si="22"/>
        <v>0.38328761197764916</v>
      </c>
      <c r="W54">
        <f t="shared" si="31"/>
        <v>10</v>
      </c>
      <c r="X54">
        <f t="shared" si="32"/>
        <v>2025</v>
      </c>
      <c r="Y54" s="35">
        <f t="shared" si="35"/>
        <v>45931</v>
      </c>
      <c r="Z54" t="str">
        <f t="shared" si="33"/>
        <v>Q4</v>
      </c>
      <c r="AA54" s="38">
        <f t="shared" ca="1" si="34"/>
        <v>2.3539999366905429</v>
      </c>
      <c r="AB54" s="48">
        <f t="shared" ca="1" si="30"/>
        <v>2.3539999366905429E-2</v>
      </c>
    </row>
    <row r="55" spans="1:28" x14ac:dyDescent="0.25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832.04158167620494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6" cm="1">
        <f t="array" aca="1" ref="G55" ca="1">SUMPRODUCT($B$3:$F$3/100,B55:F55)</f>
        <v>831.75909476056063</v>
      </c>
      <c r="H55" s="35">
        <f>NAC_d!B55</f>
        <v>44228</v>
      </c>
      <c r="I55" s="219">
        <f t="shared" ca="1" si="7"/>
        <v>3.5388111844978809E-2</v>
      </c>
      <c r="J55" s="220">
        <f t="shared" ca="1" si="8"/>
        <v>3.5689880031672061E-2</v>
      </c>
      <c r="K55" s="220">
        <f t="shared" ca="1" si="9"/>
        <v>3.5428334636862902E-2</v>
      </c>
      <c r="L55" s="220">
        <f t="shared" ca="1" si="10"/>
        <v>3.5887609965448819E-2</v>
      </c>
      <c r="M55" s="220">
        <f t="shared" ca="1" si="11"/>
        <v>3.6031423214415437E-2</v>
      </c>
      <c r="N55" s="221">
        <f t="shared" ca="1" si="12"/>
        <v>3.5759232533935981E-2</v>
      </c>
      <c r="O55" s="223">
        <f>NAC_d!B55</f>
        <v>44228</v>
      </c>
      <c r="P55" s="222">
        <f t="shared" ca="1" si="17"/>
        <v>0.42326277021056535</v>
      </c>
      <c r="Q55" s="222">
        <f t="shared" ca="1" si="18"/>
        <v>0.40498439185479929</v>
      </c>
      <c r="R55" s="222">
        <f t="shared" ca="1" si="19"/>
        <v>0.40799284651398282</v>
      </c>
      <c r="S55" s="222">
        <f t="shared" ca="1" si="20"/>
        <v>0.40388973021716534</v>
      </c>
      <c r="T55" s="222">
        <f t="shared" ca="1" si="21"/>
        <v>0.39641161045763584</v>
      </c>
      <c r="U55" s="222">
        <f t="shared" ca="1" si="22"/>
        <v>0.4047546579141259</v>
      </c>
      <c r="W55">
        <f>AD1</f>
        <v>10</v>
      </c>
      <c r="X55">
        <f>AF1-1</f>
        <v>2024</v>
      </c>
      <c r="Y55" s="35">
        <f t="shared" si="35"/>
        <v>45566</v>
      </c>
      <c r="Z55" t="s">
        <v>250</v>
      </c>
      <c r="AA55" s="38">
        <f t="shared" ref="AA55:AA67" ca="1" si="36">AB55*100</f>
        <v>2.8799296438154265</v>
      </c>
      <c r="AB55" s="48">
        <f ca="1">VLOOKUP(Y55,$H$6:$N$264,6,FALSE)</f>
        <v>2.8799296438154265E-2</v>
      </c>
    </row>
    <row r="56" spans="1:28" x14ac:dyDescent="0.25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872.57811897976944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6" cm="1">
        <f t="array" aca="1" ref="G56" ca="1">SUMPRODUCT($B$3:$F$3/100,B56:F56)</f>
        <v>871.95147456759923</v>
      </c>
      <c r="H56" s="35">
        <f>NAC_d!B56</f>
        <v>44256</v>
      </c>
      <c r="I56" s="219">
        <f t="shared" ca="1" si="7"/>
        <v>4.577129379909417E-2</v>
      </c>
      <c r="J56" s="220">
        <f t="shared" ca="1" si="8"/>
        <v>4.8719364748455174E-2</v>
      </c>
      <c r="K56" s="220">
        <f t="shared" ca="1" si="9"/>
        <v>4.8507146183598859E-2</v>
      </c>
      <c r="L56" s="220">
        <f t="shared" ca="1" si="10"/>
        <v>4.8674657047840464E-2</v>
      </c>
      <c r="M56" s="220">
        <f t="shared" ca="1" si="11"/>
        <v>4.8771523437588504E-2</v>
      </c>
      <c r="N56" s="221">
        <f t="shared" ca="1" si="12"/>
        <v>4.8322140461366292E-2</v>
      </c>
      <c r="O56" s="223">
        <f>NAC_d!B56</f>
        <v>44256</v>
      </c>
      <c r="P56" s="222">
        <f t="shared" ca="1" si="17"/>
        <v>0.43897311421703944</v>
      </c>
      <c r="Q56" s="222">
        <f t="shared" ca="1" si="18"/>
        <v>0.42355394466543217</v>
      </c>
      <c r="R56" s="222">
        <f t="shared" ca="1" si="19"/>
        <v>0.42788077430360549</v>
      </c>
      <c r="S56" s="222">
        <f t="shared" ca="1" si="20"/>
        <v>0.42529222794265764</v>
      </c>
      <c r="T56" s="222">
        <f t="shared" ca="1" si="21"/>
        <v>0.41851858720650847</v>
      </c>
      <c r="U56" s="222">
        <f t="shared" ca="1" si="22"/>
        <v>0.42498119365191878</v>
      </c>
      <c r="W56">
        <f>+IF(W55=12,1,+W55+1)</f>
        <v>11</v>
      </c>
      <c r="X56">
        <f>+IF(W56=1,X55+1,X55)</f>
        <v>2024</v>
      </c>
      <c r="Y56" s="35">
        <f t="shared" si="35"/>
        <v>45597</v>
      </c>
      <c r="Z56" t="str">
        <f>Z55</f>
        <v>Q5</v>
      </c>
      <c r="AA56" s="38">
        <f t="shared" ca="1" si="36"/>
        <v>2.6594182092364971</v>
      </c>
      <c r="AB56" s="48">
        <f t="shared" ref="AB56:AB67" ca="1" si="37">VLOOKUP(Y56,$H$6:$N$264,6,FALSE)</f>
        <v>2.6594182092364971E-2</v>
      </c>
    </row>
    <row r="57" spans="1:28" x14ac:dyDescent="0.25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908.87393645767531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6" cm="1">
        <f t="array" aca="1" ref="G57" ca="1">SUMPRODUCT($B$3:$F$3/100,B57:F57)</f>
        <v>907.72245034199932</v>
      </c>
      <c r="H57" s="35">
        <f>NAC_d!B57</f>
        <v>44287</v>
      </c>
      <c r="I57" s="219">
        <f t="shared" ca="1" si="7"/>
        <v>4.1145751053084823E-2</v>
      </c>
      <c r="J57" s="220">
        <f t="shared" ca="1" si="8"/>
        <v>4.159606651647807E-2</v>
      </c>
      <c r="K57" s="220">
        <f t="shared" ca="1" si="9"/>
        <v>4.093313690894429E-2</v>
      </c>
      <c r="L57" s="220">
        <f t="shared" ca="1" si="10"/>
        <v>4.1104704714968188E-2</v>
      </c>
      <c r="M57" s="220">
        <f t="shared" ca="1" si="11"/>
        <v>4.0693762748617024E-2</v>
      </c>
      <c r="N57" s="221">
        <f t="shared" ca="1" si="12"/>
        <v>4.1024044132890403E-2</v>
      </c>
      <c r="O57" s="223">
        <f>NAC_d!B57</f>
        <v>44287</v>
      </c>
      <c r="P57" s="222">
        <f t="shared" ca="1" si="17"/>
        <v>0.46977942271664808</v>
      </c>
      <c r="Q57" s="222">
        <f t="shared" ca="1" si="18"/>
        <v>0.45860191552827301</v>
      </c>
      <c r="R57" s="222">
        <f t="shared" ca="1" si="19"/>
        <v>0.46382499779897812</v>
      </c>
      <c r="S57" s="222">
        <f t="shared" ca="1" si="20"/>
        <v>0.46314388845591714</v>
      </c>
      <c r="T57" s="222">
        <f t="shared" ca="1" si="21"/>
        <v>0.45770644281923056</v>
      </c>
      <c r="U57" s="222">
        <f t="shared" ca="1" si="22"/>
        <v>0.4616300910641431</v>
      </c>
      <c r="W57">
        <f t="shared" ref="W57:W67" si="38">+IF(W56=12,1,+W56+1)</f>
        <v>12</v>
      </c>
      <c r="X57">
        <f t="shared" ref="X57:X67" si="39">+IF(W57=1,X56+1,X56)</f>
        <v>2024</v>
      </c>
      <c r="Y57" s="35">
        <f t="shared" si="35"/>
        <v>45627</v>
      </c>
      <c r="Z57" t="str">
        <f t="shared" ref="Z57:Z66" si="40">Z56</f>
        <v>Q5</v>
      </c>
      <c r="AA57" s="38">
        <f t="shared" ca="1" si="36"/>
        <v>2.7487500105193075</v>
      </c>
      <c r="AB57" s="48">
        <f t="shared" ca="1" si="37"/>
        <v>2.7487500105193075E-2</v>
      </c>
    </row>
    <row r="58" spans="1:28" x14ac:dyDescent="0.25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938.06329388410404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6" cm="1">
        <f t="array" aca="1" ref="G58" ca="1">SUMPRODUCT($B$3:$F$3/100,B58:F58)</f>
        <v>937.7608280933307</v>
      </c>
      <c r="H58" s="35">
        <f>NAC_d!B58</f>
        <v>44317</v>
      </c>
      <c r="I58" s="219">
        <f t="shared" ca="1" si="7"/>
        <v>3.1541637288063917E-2</v>
      </c>
      <c r="J58" s="220">
        <f t="shared" ca="1" si="8"/>
        <v>3.211595828151248E-2</v>
      </c>
      <c r="K58" s="220">
        <f t="shared" ca="1" si="9"/>
        <v>3.2571965414662341E-2</v>
      </c>
      <c r="L58" s="220">
        <f t="shared" ca="1" si="10"/>
        <v>3.3697714197070461E-2</v>
      </c>
      <c r="M58" s="220">
        <f t="shared" ca="1" si="11"/>
        <v>3.4033164573157526E-2</v>
      </c>
      <c r="N58" s="221">
        <f t="shared" ca="1" si="12"/>
        <v>3.3092029110896037E-2</v>
      </c>
      <c r="O58" s="223">
        <f>NAC_d!B58</f>
        <v>44317</v>
      </c>
      <c r="P58" s="222">
        <f t="shared" ca="1" si="17"/>
        <v>0.49383899232274797</v>
      </c>
      <c r="Q58" s="222">
        <f t="shared" ca="1" si="18"/>
        <v>0.48328654742540289</v>
      </c>
      <c r="R58" s="222">
        <f t="shared" ca="1" si="19"/>
        <v>0.48889886393136917</v>
      </c>
      <c r="S58" s="222">
        <f t="shared" ca="1" si="20"/>
        <v>0.48930725829069499</v>
      </c>
      <c r="T58" s="222">
        <f t="shared" ca="1" si="21"/>
        <v>0.48414237174024133</v>
      </c>
      <c r="U58" s="222">
        <f t="shared" ca="1" si="22"/>
        <v>0.48719775449903335</v>
      </c>
      <c r="W58">
        <f t="shared" si="38"/>
        <v>1</v>
      </c>
      <c r="X58">
        <f t="shared" si="39"/>
        <v>2025</v>
      </c>
      <c r="Y58" s="35">
        <f t="shared" si="35"/>
        <v>45658</v>
      </c>
      <c r="Z58" t="str">
        <f t="shared" si="40"/>
        <v>Q5</v>
      </c>
      <c r="AA58" s="38">
        <f t="shared" ca="1" si="36"/>
        <v>2.3092441044731071</v>
      </c>
      <c r="AB58" s="48">
        <f t="shared" ca="1" si="37"/>
        <v>2.3092441044731071E-2</v>
      </c>
    </row>
    <row r="59" spans="1:28" x14ac:dyDescent="0.25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968.42436189939599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6" cm="1">
        <f t="array" aca="1" ref="G59" ca="1">SUMPRODUCT($B$3:$F$3/100,B59:F59)</f>
        <v>967.6585263507767</v>
      </c>
      <c r="H59" s="35">
        <f>NAC_d!B59</f>
        <v>44348</v>
      </c>
      <c r="I59" s="219">
        <f t="shared" ca="1" si="7"/>
        <v>3.225976777722761E-2</v>
      </c>
      <c r="J59" s="220">
        <f t="shared" ca="1" si="8"/>
        <v>3.23656923932929E-2</v>
      </c>
      <c r="K59" s="220">
        <f t="shared" ca="1" si="9"/>
        <v>3.2299120085066857E-2</v>
      </c>
      <c r="L59" s="220">
        <f t="shared" ca="1" si="10"/>
        <v>3.1903940490304539E-2</v>
      </c>
      <c r="M59" s="220">
        <f t="shared" ca="1" si="11"/>
        <v>3.1255245924454389E-2</v>
      </c>
      <c r="N59" s="221">
        <f t="shared" ca="1" si="12"/>
        <v>3.1882008036350218E-2</v>
      </c>
      <c r="O59" s="223">
        <f>NAC_d!B59</f>
        <v>44348</v>
      </c>
      <c r="P59" s="222">
        <f t="shared" ca="1" si="17"/>
        <v>0.5093462030416962</v>
      </c>
      <c r="Q59" s="222">
        <f t="shared" ca="1" si="18"/>
        <v>0.49967043651135601</v>
      </c>
      <c r="R59" s="222">
        <f t="shared" ca="1" si="19"/>
        <v>0.50372696333264866</v>
      </c>
      <c r="S59" s="222">
        <f t="shared" ca="1" si="20"/>
        <v>0.50326434695216449</v>
      </c>
      <c r="T59" s="222">
        <f t="shared" ca="1" si="21"/>
        <v>0.4964988862180173</v>
      </c>
      <c r="U59" s="222">
        <f t="shared" ca="1" si="22"/>
        <v>0.50136319954258113</v>
      </c>
      <c r="W59">
        <f t="shared" si="38"/>
        <v>2</v>
      </c>
      <c r="X59">
        <f t="shared" si="39"/>
        <v>2025</v>
      </c>
      <c r="Y59" s="35">
        <f t="shared" si="35"/>
        <v>45689</v>
      </c>
      <c r="Z59" t="str">
        <f t="shared" si="40"/>
        <v>Q5</v>
      </c>
      <c r="AA59" s="38">
        <f t="shared" ca="1" si="36"/>
        <v>2.3514599685442894</v>
      </c>
      <c r="AB59" s="48">
        <f t="shared" ca="1" si="37"/>
        <v>2.3514599685442894E-2</v>
      </c>
    </row>
    <row r="60" spans="1:28" x14ac:dyDescent="0.25">
      <c r="A60" s="35">
        <f>NAC_d!B60</f>
        <v>44378</v>
      </c>
      <c r="B60" s="34">
        <f ca="1">NAC_d!BV60+NAC_d!BW60</f>
        <v>1009.9780707796637</v>
      </c>
      <c r="C60" s="34">
        <f ca="1">NAC_d!BX60+NAC_d!BY60</f>
        <v>997.3930749018474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6" cm="1">
        <f t="array" aca="1" ref="G60" ca="1">SUMPRODUCT($B$3:$F$3/100,B60:F60)</f>
        <v>996.70736845377292</v>
      </c>
      <c r="H60" s="35">
        <f>NAC_d!B60</f>
        <v>44378</v>
      </c>
      <c r="I60" s="219">
        <f t="shared" ca="1" si="7"/>
        <v>2.9516204017643988E-2</v>
      </c>
      <c r="J60" s="220">
        <f t="shared" ca="1" si="8"/>
        <v>2.9913242729286971E-2</v>
      </c>
      <c r="K60" s="220">
        <f t="shared" ca="1" si="9"/>
        <v>2.990445176492651E-2</v>
      </c>
      <c r="L60" s="220">
        <f t="shared" ca="1" si="10"/>
        <v>2.984589192184961E-2</v>
      </c>
      <c r="M60" s="220">
        <f t="shared" ca="1" si="11"/>
        <v>3.0451102149870124E-2</v>
      </c>
      <c r="N60" s="221">
        <f t="shared" ca="1" si="12"/>
        <v>3.0019724222908328E-2</v>
      </c>
      <c r="O60" s="223">
        <f>NAC_d!B60</f>
        <v>44378</v>
      </c>
      <c r="P60" s="222">
        <f t="shared" ca="1" si="17"/>
        <v>0.525190277360017</v>
      </c>
      <c r="Q60" s="222">
        <f t="shared" ca="1" si="18"/>
        <v>0.51688169499461889</v>
      </c>
      <c r="R60" s="222">
        <f t="shared" ca="1" si="19"/>
        <v>0.51930740292117727</v>
      </c>
      <c r="S60" s="222">
        <f t="shared" ca="1" si="20"/>
        <v>0.51831243869145083</v>
      </c>
      <c r="T60" s="222">
        <f t="shared" ca="1" si="21"/>
        <v>0.51165844732090449</v>
      </c>
      <c r="U60" s="222">
        <f t="shared" ca="1" si="22"/>
        <v>0.5169742264337307</v>
      </c>
      <c r="W60">
        <f t="shared" si="38"/>
        <v>3</v>
      </c>
      <c r="X60">
        <f t="shared" si="39"/>
        <v>2025</v>
      </c>
      <c r="Y60" s="35">
        <f t="shared" si="35"/>
        <v>45717</v>
      </c>
      <c r="Z60" t="str">
        <f t="shared" si="40"/>
        <v>Q5</v>
      </c>
      <c r="AA60" s="38">
        <f t="shared" ca="1" si="36"/>
        <v>3.5122268198858775</v>
      </c>
      <c r="AB60" s="48">
        <f t="shared" ca="1" si="37"/>
        <v>3.5122268198858775E-2</v>
      </c>
    </row>
    <row r="61" spans="1:28" x14ac:dyDescent="0.25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1020.9868101037503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6" cm="1">
        <f t="array" aca="1" ref="G61" ca="1">SUMPRODUCT($B$3:$F$3/100,B61:F61)</f>
        <v>1021.3823184834284</v>
      </c>
      <c r="H61" s="35">
        <f>NAC_d!B61</f>
        <v>44409</v>
      </c>
      <c r="I61" s="219">
        <f t="shared" ca="1" si="7"/>
        <v>2.2348575758151856E-2</v>
      </c>
      <c r="J61" s="220">
        <f t="shared" ca="1" si="8"/>
        <v>2.3655403065862224E-2</v>
      </c>
      <c r="K61" s="220">
        <f t="shared" ca="1" si="9"/>
        <v>2.3672517813374538E-2</v>
      </c>
      <c r="L61" s="220">
        <f t="shared" ca="1" si="10"/>
        <v>2.4966181284887368E-2</v>
      </c>
      <c r="M61" s="220">
        <f t="shared" ca="1" si="11"/>
        <v>2.6675598516588295E-2</v>
      </c>
      <c r="N61" s="221">
        <f t="shared" ca="1" si="12"/>
        <v>2.4756463943810036E-2</v>
      </c>
      <c r="O61" s="223">
        <f>NAC_d!B61</f>
        <v>44409</v>
      </c>
      <c r="P61" s="222">
        <f t="shared" ca="1" si="17"/>
        <v>0.51763228671382655</v>
      </c>
      <c r="Q61" s="222">
        <f t="shared" ca="1" si="18"/>
        <v>0.511041956177269</v>
      </c>
      <c r="R61" s="222">
        <f t="shared" ca="1" si="19"/>
        <v>0.51421003044078328</v>
      </c>
      <c r="S61" s="222">
        <f t="shared" ca="1" si="20"/>
        <v>0.51525589334559974</v>
      </c>
      <c r="T61" s="222">
        <f t="shared" ca="1" si="21"/>
        <v>0.51130241648060837</v>
      </c>
      <c r="U61" s="222">
        <f t="shared" ca="1" si="22"/>
        <v>0.5134375718116424</v>
      </c>
      <c r="W61">
        <f t="shared" si="38"/>
        <v>4</v>
      </c>
      <c r="X61">
        <f t="shared" si="39"/>
        <v>2025</v>
      </c>
      <c r="Y61" s="35">
        <f t="shared" si="35"/>
        <v>45748</v>
      </c>
      <c r="Z61" t="str">
        <f t="shared" si="40"/>
        <v>Q5</v>
      </c>
      <c r="AA61" s="38">
        <f t="shared" ca="1" si="36"/>
        <v>2.7460477059058075</v>
      </c>
      <c r="AB61" s="48">
        <f t="shared" ca="1" si="37"/>
        <v>2.7460477059058075E-2</v>
      </c>
    </row>
    <row r="62" spans="1:28" x14ac:dyDescent="0.25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1056.8297910243964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6" cm="1">
        <f t="array" aca="1" ref="G62" ca="1">SUMPRODUCT($B$3:$F$3/100,B62:F62)</f>
        <v>1057.6070553637142</v>
      </c>
      <c r="H62" s="35">
        <f>NAC_d!B62</f>
        <v>44440</v>
      </c>
      <c r="I62" s="219">
        <f t="shared" ca="1" si="7"/>
        <v>3.3735990685945128E-2</v>
      </c>
      <c r="J62" s="220">
        <f t="shared" ca="1" si="8"/>
        <v>3.510621348477927E-2</v>
      </c>
      <c r="K62" s="220">
        <f t="shared" ca="1" si="9"/>
        <v>3.4969897530888305E-2</v>
      </c>
      <c r="L62" s="220">
        <f t="shared" ca="1" si="10"/>
        <v>3.555311071173195E-2</v>
      </c>
      <c r="M62" s="220">
        <f t="shared" ca="1" si="11"/>
        <v>3.6520387316188785E-2</v>
      </c>
      <c r="N62" s="221">
        <f t="shared" ca="1" si="12"/>
        <v>3.5466383375495569E-2</v>
      </c>
      <c r="O62" s="223">
        <f>NAC_d!B62</f>
        <v>44440</v>
      </c>
      <c r="P62" s="222">
        <f t="shared" ca="1" si="17"/>
        <v>0.52405976684932698</v>
      </c>
      <c r="Q62" s="222">
        <f t="shared" ca="1" si="18"/>
        <v>0.52034702313102743</v>
      </c>
      <c r="R62" s="222">
        <f t="shared" ca="1" si="19"/>
        <v>0.5236740441839256</v>
      </c>
      <c r="S62" s="222">
        <f t="shared" ca="1" si="20"/>
        <v>0.52598914839457245</v>
      </c>
      <c r="T62" s="222">
        <f t="shared" ca="1" si="21"/>
        <v>0.52476207450785384</v>
      </c>
      <c r="U62" s="222">
        <f t="shared" ca="1" si="22"/>
        <v>0.52406941243565774</v>
      </c>
      <c r="W62">
        <f t="shared" si="38"/>
        <v>5</v>
      </c>
      <c r="X62">
        <f t="shared" si="39"/>
        <v>2025</v>
      </c>
      <c r="Y62" s="35">
        <f t="shared" si="35"/>
        <v>45778</v>
      </c>
      <c r="Z62" t="str">
        <f t="shared" si="40"/>
        <v>Q5</v>
      </c>
      <c r="AA62" s="38">
        <f t="shared" ca="1" si="36"/>
        <v>1.6400819530801858</v>
      </c>
      <c r="AB62" s="48">
        <f t="shared" ca="1" si="37"/>
        <v>1.6400819530801858E-2</v>
      </c>
    </row>
    <row r="63" spans="1:28" x14ac:dyDescent="0.25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1093.6508246577778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6" cm="1">
        <f t="array" aca="1" ref="G63" ca="1">SUMPRODUCT($B$3:$F$3/100,B63:F63)</f>
        <v>1094.634079868641</v>
      </c>
      <c r="H63" s="35">
        <f>NAC_d!B63</f>
        <v>44470</v>
      </c>
      <c r="I63" s="219">
        <f t="shared" ca="1" si="7"/>
        <v>3.4385022901127993E-2</v>
      </c>
      <c r="J63" s="220">
        <f t="shared" ca="1" si="8"/>
        <v>3.4841025438628437E-2</v>
      </c>
      <c r="K63" s="220">
        <f t="shared" ca="1" si="9"/>
        <v>3.4658641682305591E-2</v>
      </c>
      <c r="L63" s="220">
        <f t="shared" ca="1" si="10"/>
        <v>3.5039327646895435E-2</v>
      </c>
      <c r="M63" s="220">
        <f t="shared" ca="1" si="11"/>
        <v>3.5505550845543299E-2</v>
      </c>
      <c r="N63" s="221">
        <f t="shared" ca="1" si="12"/>
        <v>3.5010190521273632E-2</v>
      </c>
      <c r="O63" s="223">
        <f>NAC_d!B63</f>
        <v>44470</v>
      </c>
      <c r="P63" s="222">
        <f t="shared" ca="1" si="17"/>
        <v>0.51590400100381517</v>
      </c>
      <c r="Q63" s="222">
        <f t="shared" ca="1" si="18"/>
        <v>0.51562816970093173</v>
      </c>
      <c r="R63" s="222">
        <f t="shared" ca="1" si="19"/>
        <v>0.51849684881613278</v>
      </c>
      <c r="S63" s="222">
        <f t="shared" ca="1" si="20"/>
        <v>0.52242541027638389</v>
      </c>
      <c r="T63" s="222">
        <f t="shared" ca="1" si="21"/>
        <v>0.52387176691218018</v>
      </c>
      <c r="U63" s="222">
        <f t="shared" ca="1" si="22"/>
        <v>0.52032891214995436</v>
      </c>
      <c r="W63">
        <f t="shared" si="38"/>
        <v>6</v>
      </c>
      <c r="X63">
        <f t="shared" si="39"/>
        <v>2025</v>
      </c>
      <c r="Y63" s="35">
        <f t="shared" si="35"/>
        <v>45809</v>
      </c>
      <c r="Z63" t="str">
        <f t="shared" si="40"/>
        <v>Q5</v>
      </c>
      <c r="AA63" s="38">
        <f t="shared" ca="1" si="36"/>
        <v>1.8133709746482651</v>
      </c>
      <c r="AB63" s="48">
        <f t="shared" ca="1" si="37"/>
        <v>1.8133709746482651E-2</v>
      </c>
    </row>
    <row r="64" spans="1:28" x14ac:dyDescent="0.25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1119.9956707469573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6" cm="1">
        <f t="array" aca="1" ref="G64" ca="1">SUMPRODUCT($B$3:$F$3/100,B64:F64)</f>
        <v>1122.1223589456185</v>
      </c>
      <c r="H64" s="35">
        <f>NAC_d!B64</f>
        <v>44501</v>
      </c>
      <c r="I64" s="219">
        <f t="shared" ca="1" si="7"/>
        <v>2.5362646038151304E-2</v>
      </c>
      <c r="J64" s="220">
        <f t="shared" ca="1" si="8"/>
        <v>2.408890067579228E-2</v>
      </c>
      <c r="K64" s="220">
        <f t="shared" ca="1" si="9"/>
        <v>2.5352049588846182E-2</v>
      </c>
      <c r="L64" s="220">
        <f t="shared" ca="1" si="10"/>
        <v>2.525946016656655E-2</v>
      </c>
      <c r="M64" s="220">
        <f t="shared" ca="1" si="11"/>
        <v>2.5274326685415405E-2</v>
      </c>
      <c r="N64" s="221">
        <f t="shared" ca="1" si="12"/>
        <v>2.5111842927707961E-2</v>
      </c>
      <c r="O64" s="223">
        <f>NAC_d!B64</f>
        <v>44501</v>
      </c>
      <c r="P64" s="222">
        <f t="shared" ca="1" si="17"/>
        <v>0.50732328947234162</v>
      </c>
      <c r="Q64" s="222">
        <f t="shared" ca="1" si="18"/>
        <v>0.50694261357184178</v>
      </c>
      <c r="R64" s="222">
        <f t="shared" ca="1" si="19"/>
        <v>0.51011741118187426</v>
      </c>
      <c r="S64" s="222">
        <f t="shared" ca="1" si="20"/>
        <v>0.51330964753388586</v>
      </c>
      <c r="T64" s="222">
        <f t="shared" ca="1" si="21"/>
        <v>0.51432641044033178</v>
      </c>
      <c r="U64" s="222">
        <f t="shared" ca="1" si="22"/>
        <v>0.51134054701796239</v>
      </c>
      <c r="W64">
        <f t="shared" si="38"/>
        <v>7</v>
      </c>
      <c r="X64">
        <f t="shared" si="39"/>
        <v>2025</v>
      </c>
      <c r="Y64" s="35">
        <f t="shared" si="35"/>
        <v>45839</v>
      </c>
      <c r="Z64" t="str">
        <f t="shared" si="40"/>
        <v>Q5</v>
      </c>
      <c r="AA64" s="38">
        <f t="shared" ca="1" si="36"/>
        <v>1.9773890458238075</v>
      </c>
      <c r="AB64" s="48">
        <f t="shared" ca="1" si="37"/>
        <v>1.9773890458238075E-2</v>
      </c>
    </row>
    <row r="65" spans="1:28" x14ac:dyDescent="0.25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1164.4155664745708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6" cm="1">
        <f t="array" aca="1" ref="G65" ca="1">SUMPRODUCT($B$3:$F$3/100,B65:F65)</f>
        <v>1164.9216139049515</v>
      </c>
      <c r="H65" s="35">
        <f>NAC_d!B65</f>
        <v>44531</v>
      </c>
      <c r="I65" s="219">
        <f t="shared" ca="1" si="7"/>
        <v>4.0176980684385466E-2</v>
      </c>
      <c r="J65" s="220">
        <f t="shared" ca="1" si="8"/>
        <v>3.9660774490305473E-2</v>
      </c>
      <c r="K65" s="220">
        <f t="shared" ca="1" si="9"/>
        <v>3.7868450453398594E-2</v>
      </c>
      <c r="L65" s="220">
        <f t="shared" ca="1" si="10"/>
        <v>3.7768997058989839E-2</v>
      </c>
      <c r="M65" s="220">
        <f t="shared" ca="1" si="11"/>
        <v>3.7037847322200612E-2</v>
      </c>
      <c r="N65" s="221">
        <f t="shared" ca="1" si="12"/>
        <v>3.8141344050526271E-2</v>
      </c>
      <c r="O65" s="223">
        <f>NAC_d!B65</f>
        <v>44531</v>
      </c>
      <c r="P65" s="222">
        <f t="shared" ca="1" si="17"/>
        <v>0.50378928014572</v>
      </c>
      <c r="Q65" s="222">
        <f t="shared" ca="1" si="18"/>
        <v>0.50759945073381307</v>
      </c>
      <c r="R65" s="222">
        <f t="shared" ca="1" si="19"/>
        <v>0.50770401814703714</v>
      </c>
      <c r="S65" s="222">
        <f t="shared" ca="1" si="20"/>
        <v>0.51110892258695118</v>
      </c>
      <c r="T65" s="222">
        <f t="shared" ca="1" si="21"/>
        <v>0.51201419184601793</v>
      </c>
      <c r="U65" s="222">
        <f t="shared" ca="1" si="22"/>
        <v>0.50934278087629692</v>
      </c>
      <c r="W65">
        <f t="shared" si="38"/>
        <v>8</v>
      </c>
      <c r="X65">
        <f t="shared" si="39"/>
        <v>2025</v>
      </c>
      <c r="Y65" s="35">
        <f t="shared" si="35"/>
        <v>45870</v>
      </c>
      <c r="Z65" t="str">
        <f t="shared" si="40"/>
        <v>Q5</v>
      </c>
      <c r="AA65" s="38">
        <f t="shared" ca="1" si="36"/>
        <v>1.9530904298066476</v>
      </c>
      <c r="AB65" s="48">
        <f t="shared" ca="1" si="37"/>
        <v>1.9530904298066476E-2</v>
      </c>
    </row>
    <row r="66" spans="1:28" x14ac:dyDescent="0.25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1209.8793451902234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6" cm="1">
        <f t="array" aca="1" ref="G66" ca="1">SUMPRODUCT($B$3:$F$3/100,B66:F66)</f>
        <v>1210.1269317696801</v>
      </c>
      <c r="H66" s="35">
        <f>NAC_d!B66</f>
        <v>44562</v>
      </c>
      <c r="I66" s="219">
        <f t="shared" ca="1" si="7"/>
        <v>3.9605857255757604E-2</v>
      </c>
      <c r="J66" s="220">
        <f t="shared" ca="1" si="8"/>
        <v>3.9044289706037238E-2</v>
      </c>
      <c r="K66" s="220">
        <f t="shared" ca="1" si="9"/>
        <v>3.9031104843318731E-2</v>
      </c>
      <c r="L66" s="220">
        <f t="shared" ca="1" si="10"/>
        <v>3.8671376402442226E-2</v>
      </c>
      <c r="M66" s="220">
        <f t="shared" ca="1" si="11"/>
        <v>3.8350913992017954E-2</v>
      </c>
      <c r="N66" s="221">
        <f t="shared" ca="1" si="12"/>
        <v>3.8805458946885807E-2</v>
      </c>
      <c r="O66" s="223">
        <f>NAC_d!B66</f>
        <v>44562</v>
      </c>
      <c r="P66" s="222">
        <f t="shared" ca="1" si="17"/>
        <v>0.49797538529157426</v>
      </c>
      <c r="Q66" s="222">
        <f t="shared" ca="1" si="18"/>
        <v>0.50600621587743877</v>
      </c>
      <c r="R66" s="222">
        <f t="shared" ca="1" si="19"/>
        <v>0.50371942979619755</v>
      </c>
      <c r="S66" s="222">
        <f t="shared" ca="1" si="20"/>
        <v>0.50835752543400381</v>
      </c>
      <c r="T66" s="222">
        <f t="shared" ca="1" si="21"/>
        <v>0.51163574162019199</v>
      </c>
      <c r="U66" s="222">
        <f t="shared" ca="1" si="22"/>
        <v>0.50692688545741493</v>
      </c>
      <c r="W66">
        <f t="shared" si="38"/>
        <v>9</v>
      </c>
      <c r="X66">
        <f t="shared" si="39"/>
        <v>2025</v>
      </c>
      <c r="Y66" s="35">
        <f t="shared" si="35"/>
        <v>45901</v>
      </c>
      <c r="Z66" t="str">
        <f t="shared" si="40"/>
        <v>Q5</v>
      </c>
      <c r="AA66" s="38">
        <f t="shared" ca="1" si="36"/>
        <v>2.1056856543015368</v>
      </c>
      <c r="AB66" s="48">
        <f t="shared" ca="1" si="37"/>
        <v>2.1056856543015368E-2</v>
      </c>
    </row>
    <row r="67" spans="1:28" x14ac:dyDescent="0.25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1270.0548670316973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6" cm="1">
        <f t="array" aca="1" ref="G67" ca="1">SUMPRODUCT($B$3:$F$3/100,B67:F67)</f>
        <v>1267.4739382014156</v>
      </c>
      <c r="H67" s="35">
        <f>NAC_d!B67</f>
        <v>44593</v>
      </c>
      <c r="I67" s="219">
        <f t="shared" ca="1" si="7"/>
        <v>5.1333169436560633E-2</v>
      </c>
      <c r="J67" s="220">
        <f t="shared" ca="1" si="8"/>
        <v>4.9736795723223759E-2</v>
      </c>
      <c r="K67" s="220">
        <f t="shared" ca="1" si="9"/>
        <v>4.8522465652849123E-2</v>
      </c>
      <c r="L67" s="220">
        <f t="shared" ca="1" si="10"/>
        <v>4.6971815541732687E-2</v>
      </c>
      <c r="M67" s="220">
        <f t="shared" ca="1" si="11"/>
        <v>4.4400257647654762E-2</v>
      </c>
      <c r="N67" s="221">
        <f t="shared" ca="1" si="12"/>
        <v>4.73892489508283E-2</v>
      </c>
      <c r="O67" s="223">
        <f>NAC_d!B67</f>
        <v>44593</v>
      </c>
      <c r="P67" s="222">
        <f t="shared" ca="1" si="17"/>
        <v>0.52104432293533809</v>
      </c>
      <c r="Q67" s="222">
        <f t="shared" ca="1" si="18"/>
        <v>0.52643196566340422</v>
      </c>
      <c r="R67" s="222">
        <f t="shared" ca="1" si="19"/>
        <v>0.52273561717138772</v>
      </c>
      <c r="S67" s="222">
        <f t="shared" ca="1" si="20"/>
        <v>0.52449725404317493</v>
      </c>
      <c r="T67" s="222">
        <f t="shared" ca="1" si="21"/>
        <v>0.52384640334484933</v>
      </c>
      <c r="U67" s="222">
        <f t="shared" ca="1" si="22"/>
        <v>0.52384740507861194</v>
      </c>
      <c r="W67">
        <f t="shared" si="38"/>
        <v>10</v>
      </c>
      <c r="X67">
        <f t="shared" si="39"/>
        <v>2025</v>
      </c>
      <c r="Y67" s="35">
        <f t="shared" si="35"/>
        <v>45931</v>
      </c>
      <c r="Z67" t="s">
        <v>250</v>
      </c>
      <c r="AA67" s="38">
        <f t="shared" ca="1" si="36"/>
        <v>2.3413063549630131</v>
      </c>
      <c r="AB67" s="48">
        <f t="shared" ca="1" si="37"/>
        <v>2.3413063549630131E-2</v>
      </c>
    </row>
    <row r="68" spans="1:28" x14ac:dyDescent="0.25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1357.5619129071201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6" cm="1">
        <f t="array" aca="1" ref="G68" ca="1">SUMPRODUCT($B$3:$F$3/100,B68:F68)</f>
        <v>1352.907411161591</v>
      </c>
      <c r="H68" s="35">
        <f>NAC_d!B68</f>
        <v>44621</v>
      </c>
      <c r="I68" s="219">
        <f t="shared" ca="1" si="7"/>
        <v>6.9702717325449193E-2</v>
      </c>
      <c r="J68" s="220">
        <f t="shared" ca="1" si="8"/>
        <v>6.8900209075171359E-2</v>
      </c>
      <c r="K68" s="220">
        <f t="shared" ca="1" si="9"/>
        <v>6.7975736401338249E-2</v>
      </c>
      <c r="L68" s="220">
        <f t="shared" ca="1" si="10"/>
        <v>6.7056461127569467E-2</v>
      </c>
      <c r="M68" s="220">
        <f t="shared" ca="1" si="11"/>
        <v>6.5712861240524445E-2</v>
      </c>
      <c r="N68" s="221">
        <f t="shared" ca="1" si="12"/>
        <v>6.740452042856826E-2</v>
      </c>
      <c r="O68" s="223">
        <f>NAC_d!B68</f>
        <v>44621</v>
      </c>
      <c r="P68" s="222">
        <f t="shared" ca="1" si="17"/>
        <v>0.55585189138779234</v>
      </c>
      <c r="Q68" s="222">
        <f t="shared" ca="1" si="18"/>
        <v>0.55580558734890184</v>
      </c>
      <c r="R68" s="222">
        <f t="shared" ca="1" si="19"/>
        <v>0.55100964071864822</v>
      </c>
      <c r="S68" s="222">
        <f t="shared" ca="1" si="20"/>
        <v>0.55121956458588905</v>
      </c>
      <c r="T68" s="222">
        <f t="shared" ca="1" si="21"/>
        <v>0.54846186639082917</v>
      </c>
      <c r="U68" s="222">
        <f t="shared" ca="1" si="22"/>
        <v>0.5515856680355955</v>
      </c>
    </row>
    <row r="69" spans="1:28" x14ac:dyDescent="0.25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1440.2967069175777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6" cm="1">
        <f t="array" aca="1" ref="G69" ca="1">SUMPRODUCT($B$3:$F$3/100,B69:F69)</f>
        <v>1434.7119670773086</v>
      </c>
      <c r="H69" s="35">
        <f>NAC_d!B69</f>
        <v>44652</v>
      </c>
      <c r="I69" s="219">
        <f t="shared" ca="1" si="7"/>
        <v>6.0995944694367976E-2</v>
      </c>
      <c r="J69" s="220">
        <f t="shared" ca="1" si="8"/>
        <v>6.0943661739365496E-2</v>
      </c>
      <c r="K69" s="220">
        <f t="shared" ca="1" si="9"/>
        <v>6.0368961911190455E-2</v>
      </c>
      <c r="L69" s="220">
        <f t="shared" ca="1" si="10"/>
        <v>6.0376404332101119E-2</v>
      </c>
      <c r="M69" s="220">
        <f t="shared" ca="1" si="11"/>
        <v>6.0142712716695135E-2</v>
      </c>
      <c r="N69" s="221">
        <f t="shared" ca="1" si="12"/>
        <v>6.0465746022842159E-2</v>
      </c>
      <c r="O69" s="223">
        <f>NAC_d!B69</f>
        <v>44652</v>
      </c>
      <c r="P69" s="222">
        <f t="shared" ca="1" si="17"/>
        <v>0.5855153283176997</v>
      </c>
      <c r="Q69" s="222">
        <f t="shared" ca="1" si="18"/>
        <v>0.58470459889202675</v>
      </c>
      <c r="R69" s="222">
        <f t="shared" ca="1" si="19"/>
        <v>0.57996937971141427</v>
      </c>
      <c r="S69" s="222">
        <f t="shared" ca="1" si="20"/>
        <v>0.57993390748870355</v>
      </c>
      <c r="T69" s="222">
        <f t="shared" ca="1" si="21"/>
        <v>0.5774002135251215</v>
      </c>
      <c r="U69" s="222">
        <f t="shared" ca="1" si="22"/>
        <v>0.58056239166141288</v>
      </c>
    </row>
    <row r="70" spans="1:28" x14ac:dyDescent="0.25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1511.6701794231981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6" cm="1">
        <f t="array" aca="1" ref="G70" ca="1">SUMPRODUCT($B$3:$F$3/100,B70:F70)</f>
        <v>1507.1703954671086</v>
      </c>
      <c r="H70" s="35">
        <f>NAC_d!B70</f>
        <v>44682</v>
      </c>
      <c r="I70" s="219">
        <f t="shared" ca="1" si="7"/>
        <v>5.0214647810078228E-2</v>
      </c>
      <c r="J70" s="220">
        <f t="shared" ca="1" si="8"/>
        <v>4.9554700891019099E-2</v>
      </c>
      <c r="K70" s="220">
        <f t="shared" ca="1" si="9"/>
        <v>5.0471647784365192E-2</v>
      </c>
      <c r="L70" s="220">
        <f t="shared" ca="1" si="10"/>
        <v>5.0782288352885008E-2</v>
      </c>
      <c r="M70" s="220">
        <f t="shared" ca="1" si="11"/>
        <v>5.0902964100372872E-2</v>
      </c>
      <c r="N70" s="221">
        <f t="shared" ca="1" si="12"/>
        <v>5.050381543649296E-2</v>
      </c>
      <c r="O70" s="223">
        <f>NAC_d!B70</f>
        <v>44682</v>
      </c>
      <c r="P70" s="222">
        <f t="shared" ca="1" si="17"/>
        <v>0.61421639411890827</v>
      </c>
      <c r="Q70" s="222">
        <f t="shared" ca="1" si="18"/>
        <v>0.61147993880460061</v>
      </c>
      <c r="R70" s="222">
        <f t="shared" ca="1" si="19"/>
        <v>0.60735822135920547</v>
      </c>
      <c r="S70" s="222">
        <f t="shared" ca="1" si="20"/>
        <v>0.60604647176455972</v>
      </c>
      <c r="T70" s="222">
        <f t="shared" ca="1" si="21"/>
        <v>0.60313480917258322</v>
      </c>
      <c r="U70" s="222">
        <f t="shared" ca="1" si="22"/>
        <v>0.6072012717053985</v>
      </c>
    </row>
    <row r="71" spans="1:28" x14ac:dyDescent="0.25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1591.0571655820745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6" cm="1">
        <f t="array" aca="1" ref="G71" ca="1">SUMPRODUCT($B$3:$F$3/100,B71:F71)</f>
        <v>1587.1656123695352</v>
      </c>
      <c r="H71" s="35">
        <f>NAC_d!B71</f>
        <v>44713</v>
      </c>
      <c r="I71" s="219">
        <f t="shared" ref="I71:I109" ca="1" si="41">B71/B70-1</f>
        <v>5.1198121669218555E-2</v>
      </c>
      <c r="J71" s="220">
        <f t="shared" ref="J71:J109" ca="1" si="42">C71/C70-1</f>
        <v>5.2516076085570296E-2</v>
      </c>
      <c r="K71" s="220">
        <f t="shared" ref="K71:K109" ca="1" si="43">D71/D70-1</f>
        <v>5.2548430884070907E-2</v>
      </c>
      <c r="L71" s="220">
        <f t="shared" ref="L71:L109" ca="1" si="44">E71/E70-1</f>
        <v>5.3084604055081863E-2</v>
      </c>
      <c r="M71" s="220">
        <f t="shared" ref="M71:M109" ca="1" si="45">F71/F70-1</f>
        <v>5.4367665516658281E-2</v>
      </c>
      <c r="N71" s="221">
        <f t="shared" ref="N71:N109" ca="1" si="46">G71/G70-1</f>
        <v>5.3076425295385476E-2</v>
      </c>
      <c r="O71" s="223">
        <f>NAC_d!B71</f>
        <v>44713</v>
      </c>
      <c r="P71" s="222">
        <f t="shared" ca="1" si="17"/>
        <v>0.64383161529129329</v>
      </c>
      <c r="Q71" s="222">
        <f t="shared" ca="1" si="18"/>
        <v>0.64293385026115257</v>
      </c>
      <c r="R71" s="222">
        <f t="shared" ca="1" si="19"/>
        <v>0.63888774178246677</v>
      </c>
      <c r="S71" s="222">
        <f t="shared" ca="1" si="20"/>
        <v>0.63901187547421068</v>
      </c>
      <c r="T71" s="222">
        <f t="shared" ca="1" si="21"/>
        <v>0.63906415306576192</v>
      </c>
      <c r="U71" s="222">
        <f t="shared" ca="1" si="22"/>
        <v>0.64021250177481193</v>
      </c>
    </row>
    <row r="72" spans="1:28" x14ac:dyDescent="0.25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1704.5037056701126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6" cm="1">
        <f t="array" aca="1" ref="G72" ca="1">SUMPRODUCT($B$3:$F$3/100,B72:F72)</f>
        <v>1704.3449719299942</v>
      </c>
      <c r="H72" s="35">
        <f>NAC_d!B72</f>
        <v>44743</v>
      </c>
      <c r="I72" s="219">
        <f t="shared" ca="1" si="41"/>
        <v>7.0976494797020839E-2</v>
      </c>
      <c r="J72" s="220">
        <f t="shared" ca="1" si="42"/>
        <v>7.1302617242250177E-2</v>
      </c>
      <c r="K72" s="220">
        <f t="shared" ca="1" si="43"/>
        <v>7.2835159459149645E-2</v>
      </c>
      <c r="L72" s="220">
        <f t="shared" ca="1" si="44"/>
        <v>7.3988741720287132E-2</v>
      </c>
      <c r="M72" s="220">
        <f t="shared" ca="1" si="45"/>
        <v>7.6604731319604991E-2</v>
      </c>
      <c r="N72" s="221">
        <f t="shared" ca="1" si="46"/>
        <v>7.3829321053344721E-2</v>
      </c>
      <c r="O72" s="223">
        <f>NAC_d!B72</f>
        <v>44743</v>
      </c>
      <c r="P72" s="222">
        <f t="shared" ca="1" si="17"/>
        <v>0.7100313861121339</v>
      </c>
      <c r="Q72" s="222">
        <f t="shared" ca="1" si="18"/>
        <v>0.70895883334446785</v>
      </c>
      <c r="R72" s="222">
        <f t="shared" ca="1" si="19"/>
        <v>0.70720340977044005</v>
      </c>
      <c r="S72" s="222">
        <f t="shared" ca="1" si="20"/>
        <v>0.70926574122678088</v>
      </c>
      <c r="T72" s="222">
        <f t="shared" ca="1" si="21"/>
        <v>0.71247739795256293</v>
      </c>
      <c r="U72" s="222">
        <f t="shared" ca="1" si="22"/>
        <v>0.70997529051481223</v>
      </c>
    </row>
    <row r="73" spans="1:28" x14ac:dyDescent="0.25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1824.4215686545933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6" cm="1">
        <f t="array" aca="1" ref="G73" ca="1">SUMPRODUCT($B$3:$F$3/100,B73:F73)</f>
        <v>1822.820668283812</v>
      </c>
      <c r="H73" s="35">
        <f>NAC_d!B73</f>
        <v>44774</v>
      </c>
      <c r="I73" s="219">
        <f t="shared" ca="1" si="41"/>
        <v>7.1641203826246613E-2</v>
      </c>
      <c r="J73" s="220">
        <f t="shared" ca="1" si="42"/>
        <v>7.0353536097087055E-2</v>
      </c>
      <c r="K73" s="220">
        <f t="shared" ca="1" si="43"/>
        <v>6.9554966186376355E-2</v>
      </c>
      <c r="L73" s="220">
        <f t="shared" ca="1" si="44"/>
        <v>6.9191086827563586E-2</v>
      </c>
      <c r="M73" s="220">
        <f t="shared" ca="1" si="45"/>
        <v>6.8488634827543082E-2</v>
      </c>
      <c r="N73" s="221">
        <f t="shared" ca="1" si="46"/>
        <v>6.951391784238159E-2</v>
      </c>
      <c r="O73" s="223">
        <f>NAC_d!B73</f>
        <v>44774</v>
      </c>
      <c r="P73" s="222">
        <f t="shared" ca="1" si="17"/>
        <v>0.79248070242079605</v>
      </c>
      <c r="Q73" s="222">
        <f t="shared" ca="1" si="18"/>
        <v>0.78691982168623698</v>
      </c>
      <c r="R73" s="222">
        <f t="shared" ca="1" si="19"/>
        <v>0.78372267833332354</v>
      </c>
      <c r="S73" s="222">
        <f t="shared" ca="1" si="20"/>
        <v>0.7830165803601512</v>
      </c>
      <c r="T73" s="222">
        <f t="shared" ca="1" si="21"/>
        <v>0.78222082978803087</v>
      </c>
      <c r="U73" s="222">
        <f t="shared" ca="1" si="22"/>
        <v>0.78466048931645638</v>
      </c>
    </row>
    <row r="74" spans="1:28" x14ac:dyDescent="0.25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1940.0204618967705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6" cm="1">
        <f t="array" aca="1" ref="G74" ca="1">SUMPRODUCT($B$3:$F$3/100,B74:F74)</f>
        <v>1935.3872438584726</v>
      </c>
      <c r="H74" s="35">
        <f>NAC_d!B74</f>
        <v>44805</v>
      </c>
      <c r="I74" s="219">
        <f t="shared" ca="1" si="41"/>
        <v>6.4771868876214889E-2</v>
      </c>
      <c r="J74" s="220">
        <f t="shared" ca="1" si="42"/>
        <v>6.3361941794749077E-2</v>
      </c>
      <c r="K74" s="220">
        <f t="shared" ca="1" si="43"/>
        <v>6.2426393742077035E-2</v>
      </c>
      <c r="L74" s="220">
        <f t="shared" ca="1" si="44"/>
        <v>6.1439210534193212E-2</v>
      </c>
      <c r="M74" s="220">
        <f t="shared" ca="1" si="45"/>
        <v>5.9653967622919746E-2</v>
      </c>
      <c r="N74" s="221">
        <f t="shared" ca="1" si="46"/>
        <v>6.1754059262802974E-2</v>
      </c>
      <c r="O74" s="223">
        <f>NAC_d!B74</f>
        <v>44805</v>
      </c>
      <c r="P74" s="222">
        <f t="shared" ca="1" si="17"/>
        <v>0.84629638963685827</v>
      </c>
      <c r="Q74" s="222">
        <f t="shared" ca="1" si="18"/>
        <v>0.83569812128052146</v>
      </c>
      <c r="R74" s="222">
        <f t="shared" ca="1" si="19"/>
        <v>0.83104267776162422</v>
      </c>
      <c r="S74" s="222">
        <f t="shared" ca="1" si="20"/>
        <v>0.82758729788963059</v>
      </c>
      <c r="T74" s="222">
        <f t="shared" ca="1" si="21"/>
        <v>0.8219973254505839</v>
      </c>
      <c r="U74" s="222">
        <f t="shared" ca="1" si="22"/>
        <v>0.82996816638376836</v>
      </c>
    </row>
    <row r="75" spans="1:28" x14ac:dyDescent="0.25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2064.490829346898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6" cm="1">
        <f t="array" aca="1" ref="G75" ca="1">SUMPRODUCT($B$3:$F$3/100,B75:F75)</f>
        <v>2058.8063406818028</v>
      </c>
      <c r="H75" s="35">
        <f>NAC_d!B75</f>
        <v>44835</v>
      </c>
      <c r="I75" s="219">
        <f t="shared" ca="1" si="41"/>
        <v>6.3011504150618514E-2</v>
      </c>
      <c r="J75" s="220">
        <f t="shared" ca="1" si="42"/>
        <v>6.4159306509804503E-2</v>
      </c>
      <c r="K75" s="220">
        <f t="shared" ca="1" si="43"/>
        <v>6.3853130799470303E-2</v>
      </c>
      <c r="L75" s="220">
        <f t="shared" ca="1" si="44"/>
        <v>6.353016512416132E-2</v>
      </c>
      <c r="M75" s="220">
        <f t="shared" ca="1" si="45"/>
        <v>6.3995536119046292E-2</v>
      </c>
      <c r="N75" s="221">
        <f t="shared" ca="1" si="46"/>
        <v>6.3769716998483661E-2</v>
      </c>
      <c r="O75" s="223">
        <f>NAC_d!B75</f>
        <v>44835</v>
      </c>
      <c r="P75" s="222">
        <f t="shared" ca="1" si="17"/>
        <v>0.89739242042692702</v>
      </c>
      <c r="Q75" s="222">
        <f t="shared" ca="1" si="18"/>
        <v>0.88770563949687764</v>
      </c>
      <c r="R75" s="222">
        <f t="shared" ca="1" si="19"/>
        <v>0.88270837055674578</v>
      </c>
      <c r="S75" s="222">
        <f t="shared" ca="1" si="20"/>
        <v>0.87789407492588678</v>
      </c>
      <c r="T75" s="222">
        <f t="shared" ca="1" si="21"/>
        <v>0.87212615086157541</v>
      </c>
      <c r="U75" s="222">
        <f t="shared" ca="1" si="22"/>
        <v>0.88081695842035623</v>
      </c>
    </row>
    <row r="76" spans="1:28" x14ac:dyDescent="0.25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2163.3047071459187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6" cm="1">
        <f t="array" aca="1" ref="G76" ca="1">SUMPRODUCT($B$3:$F$3/100,B76:F76)</f>
        <v>2159.4482831194869</v>
      </c>
      <c r="H76" s="35">
        <f>NAC_d!B76</f>
        <v>44866</v>
      </c>
      <c r="I76" s="219">
        <f t="shared" ca="1" si="41"/>
        <v>4.6500995553065527E-2</v>
      </c>
      <c r="J76" s="220">
        <f t="shared" ca="1" si="42"/>
        <v>4.7863558604559486E-2</v>
      </c>
      <c r="K76" s="220">
        <f t="shared" ca="1" si="43"/>
        <v>4.8422545151116436E-2</v>
      </c>
      <c r="L76" s="220">
        <f t="shared" ca="1" si="44"/>
        <v>4.9266216115529948E-2</v>
      </c>
      <c r="M76" s="220">
        <f t="shared" ca="1" si="45"/>
        <v>5.029478874735549E-2</v>
      </c>
      <c r="N76" s="221">
        <f t="shared" ca="1" si="46"/>
        <v>4.8883637304300898E-2</v>
      </c>
      <c r="O76" s="223">
        <f>NAC_d!B76</f>
        <v>44866</v>
      </c>
      <c r="P76" s="222">
        <f t="shared" ca="1" si="17"/>
        <v>0.93650808775194982</v>
      </c>
      <c r="Q76" s="222">
        <f t="shared" ca="1" si="18"/>
        <v>0.93152952609463968</v>
      </c>
      <c r="R76" s="222">
        <f t="shared" ca="1" si="19"/>
        <v>0.92506944558984805</v>
      </c>
      <c r="S76" s="222">
        <f t="shared" ca="1" si="20"/>
        <v>0.92186552459914917</v>
      </c>
      <c r="T76" s="222">
        <f t="shared" ca="1" si="21"/>
        <v>0.91781291011578459</v>
      </c>
      <c r="U76" s="222">
        <f t="shared" ca="1" si="22"/>
        <v>0.92443209593343489</v>
      </c>
    </row>
    <row r="77" spans="1:28" x14ac:dyDescent="0.25">
      <c r="A77" s="35">
        <f>NAC_d!B77</f>
        <v>44896</v>
      </c>
      <c r="B77" s="34">
        <f ca="1">NAC_d!BV77+NAC_d!BW77</f>
        <v>2298.7149438871074</v>
      </c>
      <c r="C77" s="34">
        <f ca="1">NAC_d!BX77+NAC_d!BY77</f>
        <v>2272.5547951953081</v>
      </c>
      <c r="D77" s="34">
        <f ca="1">NAC_d!BZ77+NAC_d!CA77</f>
        <v>2277.951077603253</v>
      </c>
      <c r="E77" s="34">
        <f ca="1">NAC_d!CB77+NAC_d!CC77</f>
        <v>2271.4729595736835</v>
      </c>
      <c r="F77" s="34">
        <f ca="1">NAC_d!CD77+NAC_d!CE77</f>
        <v>2253.9669366792186</v>
      </c>
      <c r="G77" s="216" cm="1">
        <f t="array" aca="1" ref="G77" ca="1">SUMPRODUCT($B$3:$F$3/100,B77:F77)</f>
        <v>2270.283684112625</v>
      </c>
      <c r="H77" s="35">
        <f>NAC_d!B77</f>
        <v>44896</v>
      </c>
      <c r="I77" s="219">
        <f t="shared" ca="1" si="41"/>
        <v>4.8541226692303319E-2</v>
      </c>
      <c r="J77" s="220">
        <f t="shared" ca="1" si="42"/>
        <v>5.0501479374823965E-2</v>
      </c>
      <c r="K77" s="220">
        <f t="shared" ca="1" si="43"/>
        <v>5.0789379361916742E-2</v>
      </c>
      <c r="L77" s="220">
        <f t="shared" ca="1" si="44"/>
        <v>5.1652275155249727E-2</v>
      </c>
      <c r="M77" s="220">
        <f t="shared" ca="1" si="45"/>
        <v>5.2873515076807598E-2</v>
      </c>
      <c r="N77" s="221">
        <f t="shared" ca="1" si="46"/>
        <v>5.1325795509688188E-2</v>
      </c>
      <c r="O77" s="223">
        <f>NAC_d!B77</f>
        <v>44896</v>
      </c>
      <c r="P77" s="222">
        <f t="shared" ca="1" si="17"/>
        <v>0.95207988980396463</v>
      </c>
      <c r="Q77" s="222">
        <f t="shared" ca="1" si="18"/>
        <v>0.95166988541366049</v>
      </c>
      <c r="R77" s="222">
        <f t="shared" ca="1" si="19"/>
        <v>0.94903557100734215</v>
      </c>
      <c r="S77" s="222">
        <f t="shared" ca="1" si="20"/>
        <v>0.94757624983495803</v>
      </c>
      <c r="T77" s="222">
        <f t="shared" ca="1" si="21"/>
        <v>0.94709809786328081</v>
      </c>
      <c r="U77" s="222">
        <f t="shared" ca="1" si="22"/>
        <v>0.94887248808301572</v>
      </c>
    </row>
    <row r="78" spans="1:28" x14ac:dyDescent="0.25">
      <c r="A78" s="35">
        <f>NAC_d!B78</f>
        <v>44927</v>
      </c>
      <c r="B78" s="34">
        <f ca="1">NAC_d!BV78+NAC_d!BW78</f>
        <v>2440.264515277926</v>
      </c>
      <c r="C78" s="34">
        <f ca="1">NAC_d!BX78+NAC_d!BY78</f>
        <v>2410.3074383425983</v>
      </c>
      <c r="D78" s="34">
        <f ca="1">NAC_d!BZ78+NAC_d!CA78</f>
        <v>2415.2117233925073</v>
      </c>
      <c r="E78" s="34">
        <f ca="1">NAC_d!CB78+NAC_d!CC78</f>
        <v>2407.6165717311014</v>
      </c>
      <c r="F78" s="34">
        <f ca="1">NAC_d!CD78+NAC_d!CE78</f>
        <v>2388.5862171928065</v>
      </c>
      <c r="G78" s="216" cm="1">
        <f t="array" aca="1" ref="G78" ca="1">SUMPRODUCT($B$3:$F$3/100,B78:F78)</f>
        <v>2407.0317275407083</v>
      </c>
      <c r="H78" s="35">
        <f>NAC_d!B78</f>
        <v>44927</v>
      </c>
      <c r="I78" s="219">
        <f t="shared" ca="1" si="41"/>
        <v>6.1577696602719945E-2</v>
      </c>
      <c r="J78" s="220">
        <f t="shared" ca="1" si="42"/>
        <v>6.0615763121985022E-2</v>
      </c>
      <c r="K78" s="220">
        <f t="shared" ca="1" si="43"/>
        <v>6.0256186859672711E-2</v>
      </c>
      <c r="L78" s="220">
        <f t="shared" ca="1" si="44"/>
        <v>5.993626804299268E-2</v>
      </c>
      <c r="M78" s="220">
        <f t="shared" ca="1" si="45"/>
        <v>5.9725490344558096E-2</v>
      </c>
      <c r="N78" s="221">
        <f t="shared" ca="1" si="46"/>
        <v>6.0233901333583084E-2</v>
      </c>
      <c r="O78" s="223">
        <f>NAC_d!B78</f>
        <v>44927</v>
      </c>
      <c r="P78" s="222">
        <f t="shared" ca="1" si="17"/>
        <v>0.99333666556360423</v>
      </c>
      <c r="Q78" s="222">
        <f t="shared" ca="1" si="18"/>
        <v>0.99218826895804013</v>
      </c>
      <c r="R78" s="222">
        <f t="shared" ca="1" si="19"/>
        <v>0.98885000933800216</v>
      </c>
      <c r="S78" s="222">
        <f t="shared" ca="1" si="20"/>
        <v>0.98744930194302261</v>
      </c>
      <c r="T78" s="222">
        <f t="shared" ca="1" si="21"/>
        <v>0.98717934245780747</v>
      </c>
      <c r="U78" s="222">
        <f t="shared" ca="1" si="22"/>
        <v>0.98907376106462142</v>
      </c>
    </row>
    <row r="79" spans="1:28" x14ac:dyDescent="0.25">
      <c r="A79" s="35">
        <f>NAC_d!B79</f>
        <v>44958</v>
      </c>
      <c r="B79" s="34">
        <f ca="1">NAC_d!BV79+NAC_d!BW79</f>
        <v>2617.1575158794294</v>
      </c>
      <c r="C79" s="34">
        <f ca="1">NAC_d!BX79+NAC_d!BY79</f>
        <v>2578.9073506085606</v>
      </c>
      <c r="D79" s="34">
        <f ca="1">NAC_d!BZ79+NAC_d!CA79</f>
        <v>2578.3362180143613</v>
      </c>
      <c r="E79" s="34">
        <f ca="1">NAC_d!CB79+NAC_d!CC79</f>
        <v>2564.7602294948015</v>
      </c>
      <c r="F79" s="34">
        <f ca="1">NAC_d!CD79+NAC_d!CE79</f>
        <v>2538.68454180562</v>
      </c>
      <c r="G79" s="216" cm="1">
        <f t="array" aca="1" ref="G79" ca="1">SUMPRODUCT($B$3:$F$3/100,B79:F79)</f>
        <v>2567.133605697426</v>
      </c>
      <c r="H79" s="35">
        <f>NAC_d!B79</f>
        <v>44958</v>
      </c>
      <c r="I79" s="219">
        <f t="shared" ca="1" si="41"/>
        <v>7.248927298414487E-2</v>
      </c>
      <c r="J79" s="220">
        <f t="shared" ca="1" si="42"/>
        <v>6.9949546511749894E-2</v>
      </c>
      <c r="K79" s="220">
        <f t="shared" ca="1" si="43"/>
        <v>6.7540453303498671E-2</v>
      </c>
      <c r="L79" s="220">
        <f t="shared" ca="1" si="44"/>
        <v>6.5269386998242807E-2</v>
      </c>
      <c r="M79" s="220">
        <f t="shared" ca="1" si="45"/>
        <v>6.2839818605843423E-2</v>
      </c>
      <c r="N79" s="221">
        <f t="shared" ca="1" si="46"/>
        <v>6.6514236736004984E-2</v>
      </c>
      <c r="O79" s="223">
        <f>NAC_d!B79</f>
        <v>44958</v>
      </c>
      <c r="P79" s="222">
        <f t="shared" ca="1" si="17"/>
        <v>1.0334488185212254</v>
      </c>
      <c r="Q79" s="222">
        <f t="shared" ca="1" si="18"/>
        <v>1.030547984620414</v>
      </c>
      <c r="R79" s="222">
        <f t="shared" ca="1" si="19"/>
        <v>1.0249235567874919</v>
      </c>
      <c r="S79" s="222">
        <f t="shared" ca="1" si="20"/>
        <v>1.0221832795713293</v>
      </c>
      <c r="T79" s="222">
        <f t="shared" ca="1" si="21"/>
        <v>1.022264276947038</v>
      </c>
      <c r="U79" s="222">
        <f t="shared" ca="1" si="22"/>
        <v>1.0253936024438239</v>
      </c>
    </row>
    <row r="80" spans="1:28" x14ac:dyDescent="0.25">
      <c r="A80" s="35">
        <f>NAC_d!B80</f>
        <v>44986</v>
      </c>
      <c r="B80" s="34">
        <f ca="1">NAC_d!BV80+NAC_d!BW80</f>
        <v>2820.2191686103542</v>
      </c>
      <c r="C80" s="34">
        <f ca="1">NAC_d!BX80+NAC_d!BY80</f>
        <v>2780.3139232856902</v>
      </c>
      <c r="D80" s="34">
        <f ca="1">NAC_d!BZ80+NAC_d!CA80</f>
        <v>2779.4436158502508</v>
      </c>
      <c r="E80" s="34">
        <f ca="1">NAC_d!CB80+NAC_d!CC80</f>
        <v>2761.2376619560423</v>
      </c>
      <c r="F80" s="34">
        <f ca="1">NAC_d!CD80+NAC_d!CE80</f>
        <v>2729.6552087304831</v>
      </c>
      <c r="G80" s="216" cm="1">
        <f t="array" aca="1" ref="G80" ca="1">SUMPRODUCT($B$3:$F$3/100,B80:F80)</f>
        <v>2764.2039436788345</v>
      </c>
      <c r="H80" s="35">
        <f>NAC_d!B80</f>
        <v>44986</v>
      </c>
      <c r="I80" s="219">
        <f t="shared" ca="1" si="41"/>
        <v>7.7588624872160672E-2</v>
      </c>
      <c r="J80" s="220">
        <f t="shared" ca="1" si="42"/>
        <v>7.8097637989826385E-2</v>
      </c>
      <c r="K80" s="220">
        <f t="shared" ca="1" si="43"/>
        <v>7.7998903490859472E-2</v>
      </c>
      <c r="L80" s="220">
        <f t="shared" ca="1" si="44"/>
        <v>7.6606549883979635E-2</v>
      </c>
      <c r="M80" s="220">
        <f t="shared" ca="1" si="45"/>
        <v>7.5224260352188876E-2</v>
      </c>
      <c r="N80" s="221">
        <f t="shared" ca="1" si="46"/>
        <v>7.6766685436253201E-2</v>
      </c>
      <c r="O80" s="223">
        <f>NAC_d!B80</f>
        <v>44986</v>
      </c>
      <c r="P80" s="222">
        <f t="shared" ca="1" si="17"/>
        <v>1.0484395155850987</v>
      </c>
      <c r="Q80" s="222">
        <f t="shared" ca="1" si="18"/>
        <v>1.0480199811527195</v>
      </c>
      <c r="R80" s="222">
        <f t="shared" ca="1" si="19"/>
        <v>1.0439278716435378</v>
      </c>
      <c r="S80" s="222">
        <f t="shared" ca="1" si="20"/>
        <v>1.0402816937651083</v>
      </c>
      <c r="T80" s="222">
        <f t="shared" ca="1" si="21"/>
        <v>1.0403128183007713</v>
      </c>
      <c r="U80" s="222">
        <f t="shared" ca="1" si="22"/>
        <v>1.0431582537533153</v>
      </c>
    </row>
    <row r="81" spans="1:21" x14ac:dyDescent="0.25">
      <c r="A81" s="35">
        <f>NAC_d!B81</f>
        <v>45017</v>
      </c>
      <c r="B81" s="34">
        <f ca="1">NAC_d!BV81+NAC_d!BW81</f>
        <v>3062.7060524549811</v>
      </c>
      <c r="C81" s="34">
        <f ca="1">NAC_d!BX81+NAC_d!BY81</f>
        <v>3016.081613089832</v>
      </c>
      <c r="D81" s="34">
        <f ca="1">NAC_d!BZ81+NAC_d!CA81</f>
        <v>3013.7562133473048</v>
      </c>
      <c r="E81" s="34">
        <f ca="1">NAC_d!CB81+NAC_d!CC81</f>
        <v>2991.7000172436337</v>
      </c>
      <c r="F81" s="34">
        <f ca="1">NAC_d!CD81+NAC_d!CE81</f>
        <v>2954.4109840012688</v>
      </c>
      <c r="G81" s="216" cm="1">
        <f t="array" aca="1" ref="G81" ca="1">SUMPRODUCT($B$3:$F$3/100,B81:F81)</f>
        <v>2995.777055070916</v>
      </c>
      <c r="H81" s="35">
        <f>NAC_d!B81</f>
        <v>45017</v>
      </c>
      <c r="I81" s="219">
        <f t="shared" ca="1" si="41"/>
        <v>8.598157424910724E-2</v>
      </c>
      <c r="J81" s="220">
        <f t="shared" ca="1" si="42"/>
        <v>8.4798945841884965E-2</v>
      </c>
      <c r="K81" s="220">
        <f t="shared" ca="1" si="43"/>
        <v>8.4301979058271304E-2</v>
      </c>
      <c r="L81" s="220">
        <f t="shared" ca="1" si="44"/>
        <v>8.3463426007427843E-2</v>
      </c>
      <c r="M81" s="220">
        <f t="shared" ca="1" si="45"/>
        <v>8.2338521931975439E-2</v>
      </c>
      <c r="N81" s="221">
        <f t="shared" ca="1" si="46"/>
        <v>8.3775696768554786E-2</v>
      </c>
      <c r="O81" s="223">
        <f>NAC_d!B81</f>
        <v>45017</v>
      </c>
      <c r="P81" s="222">
        <f t="shared" ca="1" si="17"/>
        <v>1.0966786734797527</v>
      </c>
      <c r="Q81" s="222">
        <f t="shared" ca="1" si="18"/>
        <v>1.0940696445419493</v>
      </c>
      <c r="R81" s="222">
        <f t="shared" ca="1" si="19"/>
        <v>1.0900602675892599</v>
      </c>
      <c r="S81" s="222">
        <f t="shared" ca="1" si="20"/>
        <v>1.0847036815566953</v>
      </c>
      <c r="T81" s="222">
        <f t="shared" ca="1" si="21"/>
        <v>1.0830300803366009</v>
      </c>
      <c r="U81" s="222">
        <f t="shared" ca="1" si="22"/>
        <v>1.0880686324612574</v>
      </c>
    </row>
    <row r="82" spans="1:21" x14ac:dyDescent="0.25">
      <c r="A82" s="35">
        <f>NAC_d!B82</f>
        <v>45047</v>
      </c>
      <c r="B82" s="34">
        <f ca="1">NAC_d!BV82+NAC_d!BW82</f>
        <v>3290.2917321215155</v>
      </c>
      <c r="C82" s="34">
        <f ca="1">NAC_d!BX82+NAC_d!BY82</f>
        <v>3245.1364639234289</v>
      </c>
      <c r="D82" s="34">
        <f ca="1">NAC_d!BZ82+NAC_d!CA82</f>
        <v>3244.4364562790747</v>
      </c>
      <c r="E82" s="34">
        <f ca="1">NAC_d!CB82+NAC_d!CC82</f>
        <v>3224.2399666737333</v>
      </c>
      <c r="F82" s="34">
        <f ca="1">NAC_d!CD82+NAC_d!CE82</f>
        <v>3190.4670240336495</v>
      </c>
      <c r="G82" s="216" cm="1">
        <f t="array" aca="1" ref="G82" ca="1">SUMPRODUCT($B$3:$F$3/100,B82:F82)</f>
        <v>3227.9610879953034</v>
      </c>
      <c r="H82" s="35">
        <f>NAC_d!B82</f>
        <v>45047</v>
      </c>
      <c r="I82" s="219">
        <f t="shared" ca="1" si="41"/>
        <v>7.4308691650022407E-2</v>
      </c>
      <c r="J82" s="220">
        <f t="shared" ca="1" si="42"/>
        <v>7.5944513516973844E-2</v>
      </c>
      <c r="K82" s="220">
        <f t="shared" ca="1" si="43"/>
        <v>7.6542436282714066E-2</v>
      </c>
      <c r="L82" s="220">
        <f t="shared" ca="1" si="44"/>
        <v>7.7728364505057268E-2</v>
      </c>
      <c r="M82" s="220">
        <f t="shared" ca="1" si="45"/>
        <v>7.989952694823832E-2</v>
      </c>
      <c r="N82" s="221">
        <f t="shared" ca="1" si="46"/>
        <v>7.7503775700321853E-2</v>
      </c>
      <c r="O82" s="223">
        <f>NAC_d!B82</f>
        <v>45047</v>
      </c>
      <c r="P82" s="222">
        <f t="shared" ref="P82:P109" ca="1" si="47">B82/B70-1</f>
        <v>1.1447807143172488</v>
      </c>
      <c r="Q82" s="222">
        <f t="shared" ref="Q82:Q109" ca="1" si="48">C82/C70-1</f>
        <v>1.1467225510538697</v>
      </c>
      <c r="R82" s="222">
        <f t="shared" ref="R82:R109" ca="1" si="49">D82/D70-1</f>
        <v>1.1419317477001707</v>
      </c>
      <c r="S82" s="222">
        <f t="shared" ref="S82:S109" ca="1" si="50">E82/E70-1</f>
        <v>1.1381634560319531</v>
      </c>
      <c r="T82" s="222">
        <f t="shared" ref="T82:T109" ca="1" si="51">F82/F70-1</f>
        <v>1.140505141975789</v>
      </c>
      <c r="U82" s="222">
        <f t="shared" ref="U82:U109" ca="1" si="52">G82/G70-1</f>
        <v>1.1417359959454885</v>
      </c>
    </row>
    <row r="83" spans="1:21" x14ac:dyDescent="0.25">
      <c r="A83" s="35">
        <f>NAC_d!B83</f>
        <v>45078</v>
      </c>
      <c r="B83" s="34">
        <f ca="1">NAC_d!BV83+NAC_d!BW83</f>
        <v>3477.7309290458543</v>
      </c>
      <c r="C83" s="34">
        <f ca="1">NAC_d!BX83+NAC_d!BY83</f>
        <v>3431.2620122227613</v>
      </c>
      <c r="D83" s="34">
        <f ca="1">NAC_d!BZ83+NAC_d!CA83</f>
        <v>3433.989800902053</v>
      </c>
      <c r="E83" s="34">
        <f ca="1">NAC_d!CB83+NAC_d!CC83</f>
        <v>3417.0938913214613</v>
      </c>
      <c r="F83" s="34">
        <f ca="1">NAC_d!CD83+NAC_d!CE83</f>
        <v>3388.3426125792585</v>
      </c>
      <c r="G83" s="216" cm="1">
        <f t="array" aca="1" ref="G83" ca="1">SUMPRODUCT($B$3:$F$3/100,B83:F83)</f>
        <v>3420.1343888656429</v>
      </c>
      <c r="H83" s="35">
        <f>NAC_d!B83</f>
        <v>45078</v>
      </c>
      <c r="I83" s="219">
        <f t="shared" ca="1" si="41"/>
        <v>5.6967348850699651E-2</v>
      </c>
      <c r="J83" s="220">
        <f t="shared" ca="1" si="42"/>
        <v>5.7355230009126679E-2</v>
      </c>
      <c r="K83" s="220">
        <f t="shared" ca="1" si="43"/>
        <v>5.8424119928787377E-2</v>
      </c>
      <c r="L83" s="220">
        <f t="shared" ca="1" si="44"/>
        <v>5.9813762821966598E-2</v>
      </c>
      <c r="M83" s="220">
        <f t="shared" ca="1" si="45"/>
        <v>6.2020885047555874E-2</v>
      </c>
      <c r="N83" s="221">
        <f t="shared" ca="1" si="46"/>
        <v>5.9533958319704317E-2</v>
      </c>
      <c r="O83" s="223">
        <f>NAC_d!B83</f>
        <v>45078</v>
      </c>
      <c r="P83" s="222">
        <f t="shared" ca="1" si="47"/>
        <v>1.1565517848131766</v>
      </c>
      <c r="Q83" s="222">
        <f t="shared" ca="1" si="48"/>
        <v>1.1565925388780509</v>
      </c>
      <c r="R83" s="222">
        <f t="shared" ca="1" si="49"/>
        <v>1.1538887508510101</v>
      </c>
      <c r="S83" s="222">
        <f t="shared" ca="1" si="50"/>
        <v>1.1518262152345722</v>
      </c>
      <c r="T83" s="222">
        <f t="shared" ca="1" si="51"/>
        <v>1.1560421849773199</v>
      </c>
      <c r="U83" s="222">
        <f t="shared" ca="1" si="52"/>
        <v>1.1548692601521302</v>
      </c>
    </row>
    <row r="84" spans="1:21" x14ac:dyDescent="0.25">
      <c r="A84" s="35">
        <f>NAC_d!B84</f>
        <v>45108</v>
      </c>
      <c r="B84" s="34">
        <f ca="1">NAC_d!BV84+NAC_d!BW84</f>
        <v>3690.2233343752696</v>
      </c>
      <c r="C84" s="34">
        <f ca="1">NAC_d!BX84+NAC_d!BY84</f>
        <v>3643.6865393607668</v>
      </c>
      <c r="D84" s="34">
        <f ca="1">NAC_d!BZ84+NAC_d!CA84</f>
        <v>3651.0533608163714</v>
      </c>
      <c r="E84" s="34">
        <f ca="1">NAC_d!CB84+NAC_d!CC84</f>
        <v>3635.4887660662525</v>
      </c>
      <c r="F84" s="34">
        <f ca="1">NAC_d!CD84+NAC_d!CE84</f>
        <v>3610.6972089705878</v>
      </c>
      <c r="G84" s="216" cm="1">
        <f t="array" aca="1" ref="G84" ca="1">SUMPRODUCT($B$3:$F$3/100,B84:F84)</f>
        <v>3637.9096097133629</v>
      </c>
      <c r="H84" s="35">
        <f>NAC_d!B84</f>
        <v>45108</v>
      </c>
      <c r="I84" s="219">
        <f t="shared" ca="1" si="41"/>
        <v>6.1100875733280047E-2</v>
      </c>
      <c r="J84" s="220">
        <f t="shared" ca="1" si="42"/>
        <v>6.1908570776965322E-2</v>
      </c>
      <c r="K84" s="220">
        <f t="shared" ca="1" si="43"/>
        <v>6.3210310018189109E-2</v>
      </c>
      <c r="L84" s="220">
        <f t="shared" ca="1" si="44"/>
        <v>6.3912459443815184E-2</v>
      </c>
      <c r="M84" s="220">
        <f t="shared" ca="1" si="45"/>
        <v>6.5623409972130675E-2</v>
      </c>
      <c r="N84" s="221">
        <f t="shared" ca="1" si="46"/>
        <v>6.3674463072765253E-2</v>
      </c>
      <c r="O84" s="223">
        <f>NAC_d!B84</f>
        <v>45108</v>
      </c>
      <c r="P84" s="222">
        <f t="shared" ca="1" si="47"/>
        <v>1.1366659292210972</v>
      </c>
      <c r="Q84" s="222">
        <f t="shared" ca="1" si="48"/>
        <v>1.1376817939672823</v>
      </c>
      <c r="R84" s="222">
        <f t="shared" ca="1" si="49"/>
        <v>1.1345653210055806</v>
      </c>
      <c r="S84" s="222">
        <f t="shared" ca="1" si="50"/>
        <v>1.1316375414502593</v>
      </c>
      <c r="T84" s="222">
        <f t="shared" ca="1" si="51"/>
        <v>1.134050648637956</v>
      </c>
      <c r="U84" s="222">
        <f t="shared" ca="1" si="52"/>
        <v>1.1344913556988447</v>
      </c>
    </row>
    <row r="85" spans="1:21" x14ac:dyDescent="0.25">
      <c r="A85" s="35">
        <f>NAC_d!B85</f>
        <v>45139</v>
      </c>
      <c r="B85" s="34">
        <f ca="1">NAC_d!BV85+NAC_d!BW85</f>
        <v>4172.2653705621742</v>
      </c>
      <c r="C85" s="34">
        <f ca="1">NAC_d!BX85+NAC_d!BY85</f>
        <v>4103.6927574240253</v>
      </c>
      <c r="D85" s="34">
        <f ca="1">NAC_d!BZ85+NAC_d!CA85</f>
        <v>4106.8101272001431</v>
      </c>
      <c r="E85" s="34">
        <f ca="1">NAC_d!CB85+NAC_d!CC85</f>
        <v>4083.2236280956213</v>
      </c>
      <c r="F85" s="34">
        <f ca="1">NAC_d!CD85+NAC_d!CE85</f>
        <v>4050.9733599797137</v>
      </c>
      <c r="G85" s="216" cm="1">
        <f t="array" aca="1" ref="G85" ca="1">SUMPRODUCT($B$3:$F$3/100,B85:F85)</f>
        <v>4090.7121492207607</v>
      </c>
      <c r="H85" s="35">
        <f>NAC_d!B85</f>
        <v>45139</v>
      </c>
      <c r="I85" s="219">
        <f t="shared" ca="1" si="41"/>
        <v>0.13062679206880889</v>
      </c>
      <c r="J85" s="220">
        <f t="shared" ca="1" si="42"/>
        <v>0.12624747301779693</v>
      </c>
      <c r="K85" s="220">
        <f t="shared" ca="1" si="43"/>
        <v>0.12482884289641416</v>
      </c>
      <c r="L85" s="220">
        <f t="shared" ca="1" si="44"/>
        <v>0.12315671725038402</v>
      </c>
      <c r="M85" s="220">
        <f t="shared" ca="1" si="45"/>
        <v>0.12193660269138129</v>
      </c>
      <c r="N85" s="221">
        <f t="shared" ca="1" si="46"/>
        <v>0.12446778179930496</v>
      </c>
      <c r="O85" s="223">
        <f>NAC_d!B85</f>
        <v>45139</v>
      </c>
      <c r="P85" s="222">
        <f t="shared" ca="1" si="47"/>
        <v>1.2542729195672626</v>
      </c>
      <c r="Q85" s="222">
        <f t="shared" ca="1" si="48"/>
        <v>1.2493116875669608</v>
      </c>
      <c r="R85" s="222">
        <f t="shared" ca="1" si="49"/>
        <v>1.2448782119862813</v>
      </c>
      <c r="S85" s="222">
        <f t="shared" ca="1" si="50"/>
        <v>1.2392283782749836</v>
      </c>
      <c r="T85" s="222">
        <f t="shared" ca="1" si="51"/>
        <v>1.2408001888486613</v>
      </c>
      <c r="U85" s="222">
        <f t="shared" ca="1" si="52"/>
        <v>1.2441659897746122</v>
      </c>
    </row>
    <row r="86" spans="1:21" x14ac:dyDescent="0.25">
      <c r="A86" s="35">
        <f>NAC_d!B86</f>
        <v>45170</v>
      </c>
      <c r="B86" s="34">
        <f ca="1">NAC_d!BV86+NAC_d!BW86</f>
        <v>4725.1692552163531</v>
      </c>
      <c r="C86" s="34">
        <f ca="1">NAC_d!BX86+NAC_d!BY86</f>
        <v>4631.2805796700595</v>
      </c>
      <c r="D86" s="34">
        <f ca="1">NAC_d!BZ86+NAC_d!CA86</f>
        <v>4636.2319505128717</v>
      </c>
      <c r="E86" s="34">
        <f ca="1">NAC_d!CB86+NAC_d!CC86</f>
        <v>4602.4642515970972</v>
      </c>
      <c r="F86" s="34">
        <f ca="1">NAC_d!CD86+NAC_d!CE86</f>
        <v>4556.4673355364612</v>
      </c>
      <c r="G86" s="216" cm="1">
        <f t="array" aca="1" ref="G86" ca="1">SUMPRODUCT($B$3:$F$3/100,B86:F86)</f>
        <v>4612.6769483744993</v>
      </c>
      <c r="H86" s="35">
        <f>NAC_d!B86</f>
        <v>45170</v>
      </c>
      <c r="I86" s="219">
        <f t="shared" ca="1" si="41"/>
        <v>0.13251886818016079</v>
      </c>
      <c r="J86" s="220">
        <f t="shared" ca="1" si="42"/>
        <v>0.12856416243432722</v>
      </c>
      <c r="K86" s="220">
        <f t="shared" ca="1" si="43"/>
        <v>0.12891314838401513</v>
      </c>
      <c r="L86" s="220">
        <f t="shared" ca="1" si="44"/>
        <v>0.12716438549402809</v>
      </c>
      <c r="M86" s="220">
        <f t="shared" ca="1" si="45"/>
        <v>0.12478333739505976</v>
      </c>
      <c r="N86" s="221">
        <f t="shared" ca="1" si="46"/>
        <v>0.12759753806025387</v>
      </c>
      <c r="O86" s="223">
        <f>NAC_d!B86</f>
        <v>45170</v>
      </c>
      <c r="P86" s="222">
        <f t="shared" ca="1" si="47"/>
        <v>1.3977029165242749</v>
      </c>
      <c r="Q86" s="222">
        <f t="shared" ca="1" si="48"/>
        <v>1.3872328517308663</v>
      </c>
      <c r="R86" s="222">
        <f t="shared" ca="1" si="49"/>
        <v>1.3853629248666346</v>
      </c>
      <c r="S86" s="222">
        <f t="shared" ca="1" si="50"/>
        <v>1.3778832117091873</v>
      </c>
      <c r="T86" s="222">
        <f t="shared" ca="1" si="51"/>
        <v>1.3785261904908688</v>
      </c>
      <c r="U86" s="222">
        <f t="shared" ca="1" si="52"/>
        <v>1.383335408979169</v>
      </c>
    </row>
    <row r="87" spans="1:21" x14ac:dyDescent="0.25">
      <c r="A87" s="35">
        <f>NAC_d!B87</f>
        <v>45200</v>
      </c>
      <c r="B87" s="34">
        <f ca="1">NAC_d!BV87+NAC_d!BW87</f>
        <v>5109.2155009481357</v>
      </c>
      <c r="C87" s="34">
        <f ca="1">NAC_d!BX87+NAC_d!BY87</f>
        <v>5016.5952776488939</v>
      </c>
      <c r="D87" s="34">
        <f ca="1">NAC_d!BZ87+NAC_d!CA87</f>
        <v>5020.3207936134577</v>
      </c>
      <c r="E87" s="34">
        <f ca="1">NAC_d!CB87+NAC_d!CC87</f>
        <v>4983.9564477002095</v>
      </c>
      <c r="F87" s="34">
        <f ca="1">NAC_d!CD87+NAC_d!CE87</f>
        <v>4938.0961350299858</v>
      </c>
      <c r="G87" s="216" cm="1">
        <f t="array" aca="1" ref="G87" ca="1">SUMPRODUCT($B$3:$F$3/100,B87:F87)</f>
        <v>4995.5484922873875</v>
      </c>
      <c r="H87" s="35">
        <f>NAC_d!B87</f>
        <v>45200</v>
      </c>
      <c r="I87" s="219">
        <f t="shared" ca="1" si="41"/>
        <v>8.127671729596031E-2</v>
      </c>
      <c r="J87" s="220">
        <f t="shared" ca="1" si="42"/>
        <v>8.3198305814217166E-2</v>
      </c>
      <c r="K87" s="220">
        <f t="shared" ca="1" si="43"/>
        <v>8.2845044682912539E-2</v>
      </c>
      <c r="L87" s="220">
        <f t="shared" ca="1" si="44"/>
        <v>8.2888682073028797E-2</v>
      </c>
      <c r="M87" s="220">
        <f t="shared" ca="1" si="45"/>
        <v>8.3755412118760031E-2</v>
      </c>
      <c r="N87" s="221">
        <f t="shared" ca="1" si="46"/>
        <v>8.3004196521460516E-2</v>
      </c>
      <c r="O87" s="223">
        <f>NAC_d!B87</f>
        <v>45200</v>
      </c>
      <c r="P87" s="222">
        <f t="shared" ca="1" si="47"/>
        <v>1.438901487432044</v>
      </c>
      <c r="Q87" s="222">
        <f t="shared" ca="1" si="48"/>
        <v>1.4299431154343729</v>
      </c>
      <c r="R87" s="222">
        <f t="shared" ca="1" si="49"/>
        <v>1.4279464412734333</v>
      </c>
      <c r="S87" s="222">
        <f t="shared" ca="1" si="50"/>
        <v>1.4211657569211753</v>
      </c>
      <c r="T87" s="222">
        <f t="shared" ca="1" si="51"/>
        <v>1.4226987278659808</v>
      </c>
      <c r="U87" s="222">
        <f t="shared" ca="1" si="52"/>
        <v>1.4264295254856467</v>
      </c>
    </row>
    <row r="88" spans="1:21" x14ac:dyDescent="0.25">
      <c r="A88" s="35">
        <f>NAC_d!B88</f>
        <v>45231</v>
      </c>
      <c r="B88" s="34">
        <f ca="1">NAC_d!BV88+NAC_d!BW88</f>
        <v>5775.7394797189527</v>
      </c>
      <c r="C88" s="34">
        <f ca="1">NAC_d!BX88+NAC_d!BY88</f>
        <v>5662.9526381767118</v>
      </c>
      <c r="D88" s="34">
        <f ca="1">NAC_d!BZ88+NAC_d!CA88</f>
        <v>5667.9003946971916</v>
      </c>
      <c r="E88" s="34">
        <f ca="1">NAC_d!CB88+NAC_d!CC88</f>
        <v>5620.247626410177</v>
      </c>
      <c r="F88" s="34">
        <f ca="1">NAC_d!CD88+NAC_d!CE88</f>
        <v>5563.2168141124366</v>
      </c>
      <c r="G88" s="216" cm="1">
        <f t="array" aca="1" ref="G88" ca="1">SUMPRODUCT($B$3:$F$3/100,B88:F88)</f>
        <v>5635.4310035736135</v>
      </c>
      <c r="H88" s="35">
        <f>NAC_d!B88</f>
        <v>45231</v>
      </c>
      <c r="I88" s="219">
        <f t="shared" ca="1" si="41"/>
        <v>0.13045524868683422</v>
      </c>
      <c r="J88" s="220">
        <f t="shared" ca="1" si="42"/>
        <v>0.1288438322715848</v>
      </c>
      <c r="K88" s="220">
        <f t="shared" ca="1" si="43"/>
        <v>0.12899167756521557</v>
      </c>
      <c r="L88" s="220">
        <f t="shared" ca="1" si="44"/>
        <v>0.1276678850200581</v>
      </c>
      <c r="M88" s="220">
        <f t="shared" ca="1" si="45"/>
        <v>0.12659143564418573</v>
      </c>
      <c r="N88" s="221">
        <f t="shared" ca="1" si="46"/>
        <v>0.12809054146389309</v>
      </c>
      <c r="O88" s="223">
        <f>NAC_d!B88</f>
        <v>45231</v>
      </c>
      <c r="P88" s="222">
        <f t="shared" ca="1" si="47"/>
        <v>1.6345593546622448</v>
      </c>
      <c r="Q88" s="222">
        <f t="shared" ca="1" si="48"/>
        <v>1.617732314578991</v>
      </c>
      <c r="R88" s="222">
        <f t="shared" ca="1" si="49"/>
        <v>1.6145291690352672</v>
      </c>
      <c r="S88" s="222">
        <f t="shared" ca="1" si="50"/>
        <v>1.6020764096436628</v>
      </c>
      <c r="T88" s="222">
        <f t="shared" ca="1" si="51"/>
        <v>1.598691021989278</v>
      </c>
      <c r="U88" s="222">
        <f t="shared" ca="1" si="52"/>
        <v>1.6096624066554654</v>
      </c>
    </row>
    <row r="89" spans="1:21" x14ac:dyDescent="0.25">
      <c r="A89" s="35">
        <f>NAC_d!B89</f>
        <v>45261</v>
      </c>
      <c r="B89" s="34">
        <f ca="1">NAC_d!BV89+NAC_d!BW89</f>
        <v>7273.8198726798146</v>
      </c>
      <c r="C89" s="34">
        <f ca="1">NAC_d!BX89+NAC_d!BY89</f>
        <v>7108.6509060552398</v>
      </c>
      <c r="D89" s="34">
        <f ca="1">NAC_d!BZ89+NAC_d!CA89</f>
        <v>7113.8611507758706</v>
      </c>
      <c r="E89" s="34">
        <f ca="1">NAC_d!CB89+NAC_d!CC89</f>
        <v>7050.9786103335082</v>
      </c>
      <c r="F89" s="34">
        <f ca="1">NAC_d!CD89+NAC_d!CE89</f>
        <v>6964.1510195756064</v>
      </c>
      <c r="G89" s="216" cm="1">
        <f t="array" aca="1" ref="G89" ca="1">SUMPRODUCT($B$3:$F$3/100,B89:F89)</f>
        <v>7069.664101806191</v>
      </c>
      <c r="H89" s="35">
        <f>NAC_d!B89</f>
        <v>45261</v>
      </c>
      <c r="I89" s="219">
        <f t="shared" ca="1" si="41"/>
        <v>0.25937464773493524</v>
      </c>
      <c r="J89" s="220">
        <f t="shared" ca="1" si="42"/>
        <v>0.2552905454536869</v>
      </c>
      <c r="K89" s="220">
        <f t="shared" ca="1" si="43"/>
        <v>0.25511400260870842</v>
      </c>
      <c r="L89" s="220">
        <f t="shared" ca="1" si="44"/>
        <v>0.25456725024003668</v>
      </c>
      <c r="M89" s="220">
        <f t="shared" ca="1" si="45"/>
        <v>0.25182088929364821</v>
      </c>
      <c r="N89" s="221">
        <f t="shared" ca="1" si="46"/>
        <v>0.25450282282279435</v>
      </c>
      <c r="O89" s="223">
        <f>NAC_d!B89</f>
        <v>45261</v>
      </c>
      <c r="P89" s="222">
        <f t="shared" ca="1" si="47"/>
        <v>2.1642983363478061</v>
      </c>
      <c r="Q89" s="222">
        <f t="shared" ca="1" si="48"/>
        <v>2.1280437862640436</v>
      </c>
      <c r="R89" s="222">
        <f t="shared" ca="1" si="49"/>
        <v>2.1229209532720614</v>
      </c>
      <c r="S89" s="222">
        <f t="shared" ca="1" si="50"/>
        <v>2.1041437586194536</v>
      </c>
      <c r="T89" s="222">
        <f t="shared" ca="1" si="51"/>
        <v>2.0897307792082906</v>
      </c>
      <c r="U89" s="222">
        <f t="shared" ca="1" si="52"/>
        <v>2.1140003125069708</v>
      </c>
    </row>
    <row r="90" spans="1:21" x14ac:dyDescent="0.25">
      <c r="A90" s="35">
        <f>NAC_d!B90</f>
        <v>45292</v>
      </c>
      <c r="B90" s="34">
        <f ca="1">NAC_d!BV90+NAC_d!BW90</f>
        <v>8761.7044394095356</v>
      </c>
      <c r="C90" s="34">
        <f ca="1">NAC_d!BX90+NAC_d!BY90</f>
        <v>8552.0086564168741</v>
      </c>
      <c r="D90" s="34">
        <f ca="1">NAC_d!BZ90+NAC_d!CA90</f>
        <v>8579.0782827434286</v>
      </c>
      <c r="E90" s="34">
        <f ca="1">NAC_d!CB90+NAC_d!CC90</f>
        <v>8519.0112158962438</v>
      </c>
      <c r="F90" s="34">
        <f ca="1">NAC_d!CD90+NAC_d!CE90</f>
        <v>8415.9065178794481</v>
      </c>
      <c r="G90" s="216" cm="1">
        <f t="array" aca="1" ref="G90" ca="1">SUMPRODUCT($B$3:$F$3/100,B90:F90)</f>
        <v>8530.4228598722475</v>
      </c>
      <c r="H90" s="35">
        <f>NAC_d!B90</f>
        <v>45292</v>
      </c>
      <c r="I90" s="219">
        <f t="shared" ca="1" si="41"/>
        <v>0.20455339735840283</v>
      </c>
      <c r="J90" s="220">
        <f t="shared" ca="1" si="42"/>
        <v>0.20304242948998441</v>
      </c>
      <c r="K90" s="220">
        <f t="shared" ca="1" si="43"/>
        <v>0.20596650692398666</v>
      </c>
      <c r="L90" s="220">
        <f t="shared" ca="1" si="44"/>
        <v>0.2082026746487744</v>
      </c>
      <c r="M90" s="220">
        <f t="shared" ca="1" si="45"/>
        <v>0.20846123155903529</v>
      </c>
      <c r="N90" s="221">
        <f t="shared" ca="1" si="46"/>
        <v>0.20662350247911432</v>
      </c>
      <c r="O90" s="223">
        <f>NAC_d!B90</f>
        <v>45292</v>
      </c>
      <c r="P90" s="222">
        <f t="shared" ca="1" si="47"/>
        <v>2.5904732395011076</v>
      </c>
      <c r="Q90" s="222">
        <f t="shared" ca="1" si="48"/>
        <v>2.5480986866544706</v>
      </c>
      <c r="R90" s="222">
        <f t="shared" ca="1" si="49"/>
        <v>2.5521019543135113</v>
      </c>
      <c r="S90" s="222">
        <f t="shared" ca="1" si="50"/>
        <v>2.5383587718749525</v>
      </c>
      <c r="T90" s="222">
        <f t="shared" ca="1" si="51"/>
        <v>2.5233840241154319</v>
      </c>
      <c r="U90" s="222">
        <f t="shared" ca="1" si="52"/>
        <v>2.5439594593910391</v>
      </c>
    </row>
    <row r="91" spans="1:21" x14ac:dyDescent="0.25">
      <c r="A91" s="35">
        <f>NAC_d!B91</f>
        <v>45323</v>
      </c>
      <c r="B91" s="34">
        <f ca="1">NAC_d!BV91+NAC_d!BW91</f>
        <v>9852.0355806855205</v>
      </c>
      <c r="C91" s="34">
        <f ca="1">NAC_d!BX91+NAC_d!BY91</f>
        <v>9700.315054972958</v>
      </c>
      <c r="D91" s="34">
        <f ca="1">NAC_d!BZ91+NAC_d!CA91</f>
        <v>9695.3507120210652</v>
      </c>
      <c r="E91" s="34">
        <f ca="1">NAC_d!CB91+NAC_d!CC91</f>
        <v>9656.6553914355045</v>
      </c>
      <c r="F91" s="34">
        <f ca="1">NAC_d!CD91+NAC_d!CE91</f>
        <v>9549.860045161422</v>
      </c>
      <c r="G91" s="216" cm="1">
        <f t="array" aca="1" ref="G91" ca="1">SUMPRODUCT($B$3:$F$3/100,B91:F91)</f>
        <v>9658.8889272645138</v>
      </c>
      <c r="H91" s="35">
        <f>NAC_d!B91</f>
        <v>45323</v>
      </c>
      <c r="I91" s="219">
        <f t="shared" ca="1" si="41"/>
        <v>0.12444281233360854</v>
      </c>
      <c r="J91" s="220">
        <f t="shared" ca="1" si="42"/>
        <v>0.134273297033495</v>
      </c>
      <c r="K91" s="220">
        <f t="shared" ca="1" si="43"/>
        <v>0.13011565957184312</v>
      </c>
      <c r="L91" s="220">
        <f t="shared" ca="1" si="44"/>
        <v>0.13354180980727515</v>
      </c>
      <c r="M91" s="220">
        <f t="shared" ca="1" si="45"/>
        <v>0.13473932069859718</v>
      </c>
      <c r="N91" s="221">
        <f t="shared" ca="1" si="46"/>
        <v>0.13228723662699715</v>
      </c>
      <c r="O91" s="223">
        <f>NAC_d!B91</f>
        <v>45323</v>
      </c>
      <c r="P91" s="222">
        <f t="shared" ca="1" si="47"/>
        <v>2.7644029909965102</v>
      </c>
      <c r="Q91" s="222">
        <f t="shared" ca="1" si="48"/>
        <v>2.7614050201081923</v>
      </c>
      <c r="R91" s="222">
        <f t="shared" ca="1" si="49"/>
        <v>2.7603128111382182</v>
      </c>
      <c r="S91" s="222">
        <f t="shared" ca="1" si="50"/>
        <v>2.7651298863666653</v>
      </c>
      <c r="T91" s="222">
        <f t="shared" ca="1" si="51"/>
        <v>2.7617356106675457</v>
      </c>
      <c r="U91" s="222">
        <f t="shared" ca="1" si="52"/>
        <v>2.7625189845311673</v>
      </c>
    </row>
    <row r="92" spans="1:21" x14ac:dyDescent="0.25">
      <c r="A92" s="35">
        <f>NAC_d!B92</f>
        <v>45352</v>
      </c>
      <c r="B92" s="34">
        <f ca="1">NAC_d!BV92+NAC_d!BW92</f>
        <v>10885.322338678379</v>
      </c>
      <c r="C92" s="34">
        <f ca="1">NAC_d!BX92+NAC_d!BY92</f>
        <v>10762.917066966973</v>
      </c>
      <c r="D92" s="34">
        <f ca="1">NAC_d!BZ92+NAC_d!CA92</f>
        <v>10768.606796303888</v>
      </c>
      <c r="E92" s="34">
        <f ca="1">NAC_d!CB92+NAC_d!CC92</f>
        <v>10730.06000585427</v>
      </c>
      <c r="F92" s="34">
        <f ca="1">NAC_d!CD92+NAC_d!CE92</f>
        <v>10611.731293488283</v>
      </c>
      <c r="G92" s="216" cm="1">
        <f t="array" aca="1" ref="G92" ca="1">SUMPRODUCT($B$3:$F$3/100,B92:F92)</f>
        <v>10721.883233789955</v>
      </c>
      <c r="H92" s="35">
        <f>NAC_d!B92</f>
        <v>45352</v>
      </c>
      <c r="I92" s="219">
        <f t="shared" ca="1" si="41"/>
        <v>0.10488053453832147</v>
      </c>
      <c r="J92" s="220">
        <f t="shared" ca="1" si="42"/>
        <v>0.10954304122826009</v>
      </c>
      <c r="K92" s="220">
        <f t="shared" ca="1" si="43"/>
        <v>0.11069801559134063</v>
      </c>
      <c r="L92" s="220">
        <f t="shared" ca="1" si="44"/>
        <v>0.11115697629334154</v>
      </c>
      <c r="M92" s="220">
        <f t="shared" ca="1" si="45"/>
        <v>0.11119233614998092</v>
      </c>
      <c r="N92" s="221">
        <f t="shared" ca="1" si="46"/>
        <v>0.11005347659862674</v>
      </c>
      <c r="O92" s="223">
        <f>NAC_d!B92</f>
        <v>45352</v>
      </c>
      <c r="P92" s="222">
        <f t="shared" ca="1" si="47"/>
        <v>2.8597434057020665</v>
      </c>
      <c r="Q92" s="222">
        <f t="shared" ca="1" si="48"/>
        <v>2.8711157674769638</v>
      </c>
      <c r="R92" s="222">
        <f t="shared" ca="1" si="49"/>
        <v>2.8743749773854281</v>
      </c>
      <c r="S92" s="222">
        <f t="shared" ca="1" si="50"/>
        <v>2.8859603263027953</v>
      </c>
      <c r="T92" s="222">
        <f t="shared" ca="1" si="51"/>
        <v>2.8875720492272801</v>
      </c>
      <c r="U92" s="222">
        <f t="shared" ca="1" si="52"/>
        <v>2.8788321890317445</v>
      </c>
    </row>
    <row r="93" spans="1:21" x14ac:dyDescent="0.25">
      <c r="A93" s="35">
        <f>NAC_d!B93</f>
        <v>45383</v>
      </c>
      <c r="B93" s="34">
        <f ca="1">NAC_d!BV93+NAC_d!BW93</f>
        <v>11802.407776700808</v>
      </c>
      <c r="C93" s="34">
        <f ca="1">NAC_d!BX93+NAC_d!BY93</f>
        <v>11705.089207163735</v>
      </c>
      <c r="D93" s="34">
        <f ca="1">NAC_d!BZ93+NAC_d!CA93</f>
        <v>11718.255597707295</v>
      </c>
      <c r="E93" s="34">
        <f ca="1">NAC_d!CB93+NAC_d!CC93</f>
        <v>11674.809746251489</v>
      </c>
      <c r="F93" s="34">
        <f ca="1">NAC_d!CD93+NAC_d!CE93</f>
        <v>11569.578076660295</v>
      </c>
      <c r="G93" s="216" cm="1">
        <f t="array" aca="1" ref="G93" ca="1">SUMPRODUCT($B$3:$F$3/100,B93:F93)</f>
        <v>11667.881078154316</v>
      </c>
      <c r="H93" s="35">
        <f>NAC_d!B93</f>
        <v>45383</v>
      </c>
      <c r="I93" s="219">
        <f t="shared" ca="1" si="41"/>
        <v>8.4249727246366035E-2</v>
      </c>
      <c r="J93" s="220">
        <f t="shared" ca="1" si="42"/>
        <v>8.7538734558164633E-2</v>
      </c>
      <c r="K93" s="220">
        <f t="shared" ca="1" si="43"/>
        <v>8.8186783988561723E-2</v>
      </c>
      <c r="L93" s="220">
        <f t="shared" ca="1" si="44"/>
        <v>8.8047013705586874E-2</v>
      </c>
      <c r="M93" s="220">
        <f t="shared" ca="1" si="45"/>
        <v>9.0263007673383022E-2</v>
      </c>
      <c r="N93" s="221">
        <f t="shared" ca="1" si="46"/>
        <v>8.8230567684514094E-2</v>
      </c>
      <c r="O93" s="223">
        <f>NAC_d!B93</f>
        <v>45383</v>
      </c>
      <c r="P93" s="222">
        <f t="shared" ca="1" si="47"/>
        <v>2.8535881584980451</v>
      </c>
      <c r="Q93" s="222">
        <f t="shared" ca="1" si="48"/>
        <v>2.8808927306089802</v>
      </c>
      <c r="R93" s="222">
        <f t="shared" ca="1" si="49"/>
        <v>2.8882559729979347</v>
      </c>
      <c r="S93" s="222">
        <f t="shared" ca="1" si="50"/>
        <v>2.9023998659491039</v>
      </c>
      <c r="T93" s="222">
        <f t="shared" ca="1" si="51"/>
        <v>2.9160354261177246</v>
      </c>
      <c r="U93" s="222">
        <f t="shared" ca="1" si="52"/>
        <v>2.8947761678073585</v>
      </c>
    </row>
    <row r="94" spans="1:21" x14ac:dyDescent="0.25">
      <c r="A94" s="35">
        <f>NAC_d!B94</f>
        <v>45413</v>
      </c>
      <c r="B94" s="34">
        <f ca="1">NAC_d!BV94+NAC_d!BW94</f>
        <v>12306.202811373872</v>
      </c>
      <c r="C94" s="34">
        <f ca="1">NAC_d!BX94+NAC_d!BY94</f>
        <v>12212.960191292066</v>
      </c>
      <c r="D94" s="34">
        <f ca="1">NAC_d!BZ94+NAC_d!CA94</f>
        <v>12214.727584827568</v>
      </c>
      <c r="E94" s="34">
        <f ca="1">NAC_d!CB94+NAC_d!CC94</f>
        <v>12162.781294977314</v>
      </c>
      <c r="F94" s="34">
        <f ca="1">NAC_d!CD94+NAC_d!CE94</f>
        <v>12045.776673758784</v>
      </c>
      <c r="G94" s="216" cm="1">
        <f t="array" aca="1" ref="G94" ca="1">SUMPRODUCT($B$3:$F$3/100,B94:F94)</f>
        <v>12158.534383755939</v>
      </c>
      <c r="H94" s="35">
        <f>NAC_d!B94</f>
        <v>45413</v>
      </c>
      <c r="I94" s="219">
        <f t="shared" ca="1" si="41"/>
        <v>4.2685784477605404E-2</v>
      </c>
      <c r="J94" s="220">
        <f t="shared" ca="1" si="42"/>
        <v>4.3388903334244056E-2</v>
      </c>
      <c r="K94" s="220">
        <f t="shared" ca="1" si="43"/>
        <v>4.2367397005524277E-2</v>
      </c>
      <c r="L94" s="220">
        <f t="shared" ca="1" si="44"/>
        <v>4.1796959379359677E-2</v>
      </c>
      <c r="M94" s="220">
        <f t="shared" ca="1" si="45"/>
        <v>4.1159547387397133E-2</v>
      </c>
      <c r="N94" s="221">
        <f t="shared" ca="1" si="46"/>
        <v>4.2051620368352083E-2</v>
      </c>
      <c r="O94" s="223">
        <f>NAC_d!B94</f>
        <v>45413</v>
      </c>
      <c r="P94" s="222">
        <f t="shared" ca="1" si="47"/>
        <v>2.7401555282269987</v>
      </c>
      <c r="Q94" s="222">
        <f t="shared" ca="1" si="48"/>
        <v>2.7634658286531271</v>
      </c>
      <c r="R94" s="222">
        <f t="shared" ca="1" si="49"/>
        <v>2.7648225660847712</v>
      </c>
      <c r="S94" s="222">
        <f t="shared" ca="1" si="50"/>
        <v>2.7722940664137261</v>
      </c>
      <c r="T94" s="222">
        <f t="shared" ca="1" si="51"/>
        <v>2.7755527899265129</v>
      </c>
      <c r="U94" s="222">
        <f t="shared" ca="1" si="52"/>
        <v>2.7666297865154532</v>
      </c>
    </row>
    <row r="95" spans="1:21" x14ac:dyDescent="0.25">
      <c r="A95" s="35">
        <f>NAC_d!B95</f>
        <v>45444</v>
      </c>
      <c r="B95" s="34">
        <f ca="1">NAC_d!BV95+NAC_d!BW95</f>
        <v>12847.988146445359</v>
      </c>
      <c r="C95" s="34">
        <f ca="1">NAC_d!BX95+NAC_d!BY95</f>
        <v>12747.978049580563</v>
      </c>
      <c r="D95" s="34">
        <f ca="1">NAC_d!BZ95+NAC_d!CA95</f>
        <v>12770.461470985556</v>
      </c>
      <c r="E95" s="34">
        <f ca="1">NAC_d!CB95+NAC_d!CC95</f>
        <v>12721.026693849195</v>
      </c>
      <c r="F95" s="34">
        <f ca="1">NAC_d!CD95+NAC_d!CE95</f>
        <v>12611.848992456045</v>
      </c>
      <c r="G95" s="216" cm="1">
        <f t="array" aca="1" ref="G95" ca="1">SUMPRODUCT($B$3:$F$3/100,B95:F95)</f>
        <v>12713.207764325021</v>
      </c>
      <c r="H95" s="35">
        <f>NAC_d!B95</f>
        <v>45444</v>
      </c>
      <c r="I95" s="219">
        <f t="shared" ca="1" si="41"/>
        <v>4.4025386496210572E-2</v>
      </c>
      <c r="J95" s="220">
        <f t="shared" ca="1" si="42"/>
        <v>4.3807385753207306E-2</v>
      </c>
      <c r="K95" s="220">
        <f t="shared" ca="1" si="43"/>
        <v>4.5497034812981729E-2</v>
      </c>
      <c r="L95" s="220">
        <f t="shared" ca="1" si="44"/>
        <v>4.5897840743252649E-2</v>
      </c>
      <c r="M95" s="220">
        <f t="shared" ca="1" si="45"/>
        <v>4.6993426329281496E-2</v>
      </c>
      <c r="N95" s="221">
        <f t="shared" ca="1" si="46"/>
        <v>4.5620085699649593E-2</v>
      </c>
      <c r="O95" s="223">
        <f>NAC_d!B95</f>
        <v>45444</v>
      </c>
      <c r="P95" s="222">
        <f t="shared" ca="1" si="47"/>
        <v>2.6943594569492229</v>
      </c>
      <c r="Q95" s="222">
        <f t="shared" ca="1" si="48"/>
        <v>2.7152447129277837</v>
      </c>
      <c r="R95" s="222">
        <f t="shared" ca="1" si="49"/>
        <v>2.7188408269677926</v>
      </c>
      <c r="S95" s="222">
        <f t="shared" ca="1" si="50"/>
        <v>2.72276182581852</v>
      </c>
      <c r="T95" s="222">
        <f t="shared" ca="1" si="51"/>
        <v>2.722129204300185</v>
      </c>
      <c r="U95" s="222">
        <f t="shared" ca="1" si="52"/>
        <v>2.7171661457845859</v>
      </c>
    </row>
    <row r="96" spans="1:21" x14ac:dyDescent="0.25">
      <c r="A96" s="35">
        <f>NAC_d!B96</f>
        <v>45474</v>
      </c>
      <c r="B96" s="34">
        <f ca="1">NAC_d!BV96+NAC_d!BW96</f>
        <v>13341.671689790943</v>
      </c>
      <c r="C96" s="34">
        <f ca="1">NAC_d!BX96+NAC_d!BY96</f>
        <v>13250.662775655066</v>
      </c>
      <c r="D96" s="34">
        <f ca="1">NAC_d!BZ96+NAC_d!CA96</f>
        <v>13280.20036978455</v>
      </c>
      <c r="E96" s="34">
        <f ca="1">NAC_d!CB96+NAC_d!CC96</f>
        <v>13237.428975488934</v>
      </c>
      <c r="F96" s="34">
        <f ca="1">NAC_d!CD96+NAC_d!CE96</f>
        <v>13140.921736599024</v>
      </c>
      <c r="G96" s="216" cm="1">
        <f t="array" aca="1" ref="G96" ca="1">SUMPRODUCT($B$3:$F$3/100,B96:F96)</f>
        <v>13227.58446634949</v>
      </c>
      <c r="H96" s="35">
        <f>NAC_d!B96</f>
        <v>45474</v>
      </c>
      <c r="I96" s="219">
        <f t="shared" ca="1" si="41"/>
        <v>3.8424968774754875E-2</v>
      </c>
      <c r="J96" s="220">
        <f t="shared" ca="1" si="42"/>
        <v>3.9432506403714873E-2</v>
      </c>
      <c r="K96" s="220">
        <f t="shared" ca="1" si="43"/>
        <v>3.9915464288985847E-2</v>
      </c>
      <c r="L96" s="220">
        <f t="shared" ca="1" si="44"/>
        <v>4.0594387078004335E-2</v>
      </c>
      <c r="M96" s="220">
        <f t="shared" ca="1" si="45"/>
        <v>4.1950450283654073E-2</v>
      </c>
      <c r="N96" s="221">
        <f t="shared" ca="1" si="46"/>
        <v>4.0460024846591391E-2</v>
      </c>
      <c r="O96" s="223">
        <f>NAC_d!B96</f>
        <v>45474</v>
      </c>
      <c r="P96" s="222">
        <f t="shared" ca="1" si="47"/>
        <v>2.6154103643295072</v>
      </c>
      <c r="Q96" s="222">
        <f t="shared" ca="1" si="48"/>
        <v>2.6366088664640475</v>
      </c>
      <c r="R96" s="222">
        <f t="shared" ca="1" si="49"/>
        <v>2.6373613468128312</v>
      </c>
      <c r="S96" s="222">
        <f t="shared" ca="1" si="50"/>
        <v>2.6411689946747856</v>
      </c>
      <c r="T96" s="222">
        <f t="shared" ca="1" si="51"/>
        <v>2.6394416302621813</v>
      </c>
      <c r="U96" s="222">
        <f t="shared" ca="1" si="52"/>
        <v>2.6360398925336996</v>
      </c>
    </row>
    <row r="97" spans="1:21" x14ac:dyDescent="0.25">
      <c r="A97" s="35">
        <f>NAC_d!B97</f>
        <v>45505</v>
      </c>
      <c r="B97" s="34">
        <f ca="1">NAC_d!BV97+NAC_d!BW97</f>
        <v>13898.929213445666</v>
      </c>
      <c r="C97" s="34">
        <f ca="1">NAC_d!BX97+NAC_d!BY97</f>
        <v>13802.907829804695</v>
      </c>
      <c r="D97" s="34">
        <f ca="1">NAC_d!BZ97+NAC_d!CA97</f>
        <v>13827.454197671152</v>
      </c>
      <c r="E97" s="34">
        <f ca="1">NAC_d!CB97+NAC_d!CC97</f>
        <v>13790.657716314852</v>
      </c>
      <c r="F97" s="34">
        <f ca="1">NAC_d!CD97+NAC_d!CE97</f>
        <v>13694.67048541343</v>
      </c>
      <c r="G97" s="216" cm="1">
        <f t="array" aca="1" ref="G97" ca="1">SUMPRODUCT($B$3:$F$3/100,B97:F97)</f>
        <v>13780.222973781938</v>
      </c>
      <c r="H97" s="35">
        <f>NAC_d!B97</f>
        <v>45505</v>
      </c>
      <c r="I97" s="219">
        <f t="shared" ca="1" si="41"/>
        <v>4.1768193417706323E-2</v>
      </c>
      <c r="J97" s="220">
        <f t="shared" ca="1" si="42"/>
        <v>4.1676787304877116E-2</v>
      </c>
      <c r="K97" s="220">
        <f t="shared" ca="1" si="43"/>
        <v>4.1208250828182358E-2</v>
      </c>
      <c r="L97" s="220">
        <f t="shared" ca="1" si="44"/>
        <v>4.1792763674147304E-2</v>
      </c>
      <c r="M97" s="220">
        <f t="shared" ca="1" si="45"/>
        <v>4.2139262367886232E-2</v>
      </c>
      <c r="N97" s="221">
        <f t="shared" ca="1" si="46"/>
        <v>4.1779246153244465E-2</v>
      </c>
      <c r="O97" s="223">
        <f>NAC_d!B97</f>
        <v>45505</v>
      </c>
      <c r="P97" s="222">
        <f t="shared" ca="1" si="47"/>
        <v>2.3312668248551298</v>
      </c>
      <c r="Q97" s="222">
        <f t="shared" ca="1" si="48"/>
        <v>2.3635334431004216</v>
      </c>
      <c r="R97" s="222">
        <f t="shared" ca="1" si="49"/>
        <v>2.3669572659542824</v>
      </c>
      <c r="S97" s="222">
        <f t="shared" ca="1" si="50"/>
        <v>2.3773946695999824</v>
      </c>
      <c r="T97" s="222">
        <f t="shared" ca="1" si="51"/>
        <v>2.3805876436279525</v>
      </c>
      <c r="U97" s="222">
        <f t="shared" ca="1" si="52"/>
        <v>2.3686611208776767</v>
      </c>
    </row>
    <row r="98" spans="1:21" x14ac:dyDescent="0.25">
      <c r="A98" s="35">
        <f>NAC_d!B98</f>
        <v>45536</v>
      </c>
      <c r="B98" s="34">
        <f ca="1">NAC_d!BV98+NAC_d!BW98</f>
        <v>14358.527017073735</v>
      </c>
      <c r="C98" s="34">
        <f ca="1">NAC_d!BX98+NAC_d!BY98</f>
        <v>14279.887851686242</v>
      </c>
      <c r="D98" s="34">
        <f ca="1">NAC_d!BZ98+NAC_d!CA98</f>
        <v>14300.557605891685</v>
      </c>
      <c r="E98" s="34">
        <f ca="1">NAC_d!CB98+NAC_d!CC98</f>
        <v>14270.837808682099</v>
      </c>
      <c r="F98" s="34">
        <f ca="1">NAC_d!CD98+NAC_d!CE98</f>
        <v>14181.117973207696</v>
      </c>
      <c r="G98" s="216" cm="1">
        <f t="array" aca="1" ref="G98" ca="1">SUMPRODUCT($B$3:$F$3/100,B98:F98)</f>
        <v>14258.131382226686</v>
      </c>
      <c r="H98" s="35">
        <f>NAC_d!B98</f>
        <v>45536</v>
      </c>
      <c r="I98" s="219">
        <f t="shared" ca="1" si="41"/>
        <v>3.3067137516137546E-2</v>
      </c>
      <c r="J98" s="220">
        <f t="shared" ca="1" si="42"/>
        <v>3.4556488224285697E-2</v>
      </c>
      <c r="K98" s="220">
        <f t="shared" ca="1" si="43"/>
        <v>3.421478758542662E-2</v>
      </c>
      <c r="L98" s="220">
        <f t="shared" ca="1" si="44"/>
        <v>3.4819230688263536E-2</v>
      </c>
      <c r="M98" s="220">
        <f t="shared" ca="1" si="45"/>
        <v>3.5520934097128976E-2</v>
      </c>
      <c r="N98" s="221">
        <f t="shared" ca="1" si="46"/>
        <v>3.4680745685611081E-2</v>
      </c>
      <c r="O98" s="223">
        <f>NAC_d!B98</f>
        <v>45536</v>
      </c>
      <c r="P98" s="222">
        <f t="shared" ca="1" si="47"/>
        <v>2.0387328456483611</v>
      </c>
      <c r="Q98" s="222">
        <f t="shared" ca="1" si="48"/>
        <v>2.0833562350704233</v>
      </c>
      <c r="R98" s="222">
        <f t="shared" ca="1" si="49"/>
        <v>2.0845216025720457</v>
      </c>
      <c r="S98" s="222">
        <f t="shared" ca="1" si="50"/>
        <v>2.1006949817654723</v>
      </c>
      <c r="T98" s="222">
        <f t="shared" ca="1" si="51"/>
        <v>2.1123054175341882</v>
      </c>
      <c r="U98" s="222">
        <f t="shared" ca="1" si="52"/>
        <v>2.0910752133316493</v>
      </c>
    </row>
    <row r="99" spans="1:21" x14ac:dyDescent="0.25">
      <c r="A99" s="35">
        <f>NAC_d!B99</f>
        <v>45566</v>
      </c>
      <c r="B99" s="34">
        <f ca="1">NAC_d!BV99+NAC_d!BW99</f>
        <v>14709.992711255198</v>
      </c>
      <c r="C99" s="34">
        <f ca="1">NAC_d!BX99+NAC_d!BY99</f>
        <v>14648.099290907925</v>
      </c>
      <c r="D99" s="34">
        <f ca="1">NAC_d!BZ99+NAC_d!CA99</f>
        <v>14676.322653480776</v>
      </c>
      <c r="E99" s="34">
        <f ca="1">NAC_d!CB99+NAC_d!CC99</f>
        <v>14658.663905265206</v>
      </c>
      <c r="F99" s="34">
        <f ca="1">NAC_d!CD99+NAC_d!CE99</f>
        <v>14589.524193542542</v>
      </c>
      <c r="G99" s="216" cm="1">
        <f t="array" aca="1" ref="G99" ca="1">SUMPRODUCT($B$3:$F$3/100,B99:F99)</f>
        <v>14642.962596974434</v>
      </c>
      <c r="H99" s="35">
        <f>NAC_d!B99</f>
        <v>45566</v>
      </c>
      <c r="I99" s="219">
        <f t="shared" ca="1" si="41"/>
        <v>2.4477837717165274E-2</v>
      </c>
      <c r="J99" s="220">
        <f t="shared" ca="1" si="42"/>
        <v>2.5785317297026378E-2</v>
      </c>
      <c r="K99" s="220">
        <f t="shared" ca="1" si="43"/>
        <v>2.627625145429846E-2</v>
      </c>
      <c r="L99" s="220">
        <f t="shared" ca="1" si="44"/>
        <v>2.7176126712557869E-2</v>
      </c>
      <c r="M99" s="220">
        <f t="shared" ca="1" si="45"/>
        <v>2.8799296438154265E-2</v>
      </c>
      <c r="N99" s="221">
        <f t="shared" ca="1" si="46"/>
        <v>2.6990297987256273E-2</v>
      </c>
      <c r="O99" s="223">
        <f>NAC_d!B99</f>
        <v>45566</v>
      </c>
      <c r="P99" s="222">
        <f t="shared" ca="1" si="47"/>
        <v>1.8791098571836344</v>
      </c>
      <c r="Q99" s="222">
        <f t="shared" ca="1" si="48"/>
        <v>1.9199284535014325</v>
      </c>
      <c r="R99" s="222">
        <f t="shared" ca="1" si="49"/>
        <v>1.9233834364033249</v>
      </c>
      <c r="S99" s="222">
        <f t="shared" ca="1" si="50"/>
        <v>1.9411701444600866</v>
      </c>
      <c r="T99" s="222">
        <f t="shared" ca="1" si="51"/>
        <v>1.954483629844106</v>
      </c>
      <c r="U99" s="222">
        <f t="shared" ca="1" si="52"/>
        <v>1.9312021732111417</v>
      </c>
    </row>
    <row r="100" spans="1:21" x14ac:dyDescent="0.25">
      <c r="A100" s="35">
        <f>NAC_d!B100</f>
        <v>45597</v>
      </c>
      <c r="B100" s="34">
        <f ca="1">NAC_d!BV100+NAC_d!BW100</f>
        <v>15008.285084337225</v>
      </c>
      <c r="C100" s="34">
        <f ca="1">NAC_d!BX100+NAC_d!BY100</f>
        <v>14981.41728703602</v>
      </c>
      <c r="D100" s="34">
        <f ca="1">NAC_d!BZ100+NAC_d!CA100</f>
        <v>15018.932243885087</v>
      </c>
      <c r="E100" s="34">
        <f ca="1">NAC_d!CB100+NAC_d!CC100</f>
        <v>15024.112881832818</v>
      </c>
      <c r="F100" s="34">
        <f ca="1">NAC_d!CD100+NAC_d!CE100</f>
        <v>14977.520656586577</v>
      </c>
      <c r="G100" s="216" cm="1">
        <f t="array" aca="1" ref="G100" ca="1">SUMPRODUCT($B$3:$F$3/100,B100:F100)</f>
        <v>14998.446015376181</v>
      </c>
      <c r="H100" s="35">
        <f>NAC_d!B100</f>
        <v>45597</v>
      </c>
      <c r="I100" s="219">
        <f t="shared" ca="1" si="41"/>
        <v>2.0278213520377397E-2</v>
      </c>
      <c r="J100" s="220">
        <f t="shared" ca="1" si="42"/>
        <v>2.2755033913170353E-2</v>
      </c>
      <c r="K100" s="220">
        <f t="shared" ca="1" si="43"/>
        <v>2.3344375733185041E-2</v>
      </c>
      <c r="L100" s="220">
        <f t="shared" ca="1" si="44"/>
        <v>2.4930578866491748E-2</v>
      </c>
      <c r="M100" s="220">
        <f t="shared" ca="1" si="45"/>
        <v>2.6594182092364971E-2</v>
      </c>
      <c r="N100" s="221">
        <f t="shared" ca="1" si="46"/>
        <v>2.4276741543763691E-2</v>
      </c>
      <c r="O100" s="223">
        <f>NAC_d!B100</f>
        <v>45597</v>
      </c>
      <c r="P100" s="222">
        <f t="shared" ca="1" si="47"/>
        <v>1.5985045096022108</v>
      </c>
      <c r="Q100" s="222">
        <f t="shared" ca="1" si="48"/>
        <v>1.645513435171436</v>
      </c>
      <c r="R100" s="222">
        <f t="shared" ca="1" si="49"/>
        <v>1.6498228970178426</v>
      </c>
      <c r="S100" s="222">
        <f t="shared" ca="1" si="50"/>
        <v>1.6732119081787107</v>
      </c>
      <c r="T100" s="222">
        <f t="shared" ca="1" si="51"/>
        <v>1.6922410463299751</v>
      </c>
      <c r="U100" s="222">
        <f t="shared" ca="1" si="52"/>
        <v>1.6614549988927503</v>
      </c>
    </row>
    <row r="101" spans="1:21" x14ac:dyDescent="0.25">
      <c r="A101" s="35">
        <f>NAC_d!B101</f>
        <v>45627</v>
      </c>
      <c r="B101" s="34">
        <f ca="1">NAC_d!BV101+NAC_d!BW101</f>
        <v>15403.494771919122</v>
      </c>
      <c r="C101" s="34">
        <f ca="1">NAC_d!BX101+NAC_d!BY101</f>
        <v>15387.093089657013</v>
      </c>
      <c r="D101" s="34">
        <f ca="1">NAC_d!BZ101+NAC_d!CA101</f>
        <v>15420.853888155567</v>
      </c>
      <c r="E101" s="34">
        <f ca="1">NAC_d!CB101+NAC_d!CC101</f>
        <v>15428.717816276254</v>
      </c>
      <c r="F101" s="34">
        <f ca="1">NAC_d!CD101+NAC_d!CE101</f>
        <v>15389.215257210033</v>
      </c>
      <c r="G101" s="216" cm="1">
        <f t="array" aca="1" ref="G101" ca="1">SUMPRODUCT($B$3:$F$3/100,B101:F101)</f>
        <v>15403.856096842101</v>
      </c>
      <c r="H101" s="35">
        <f>NAC_d!B101</f>
        <v>45627</v>
      </c>
      <c r="I101" s="219">
        <f t="shared" ca="1" si="41"/>
        <v>2.6332767891938724E-2</v>
      </c>
      <c r="J101" s="220">
        <f t="shared" ca="1" si="42"/>
        <v>2.7078599764525535E-2</v>
      </c>
      <c r="K101" s="220">
        <f t="shared" ca="1" si="43"/>
        <v>2.6760999899584803E-2</v>
      </c>
      <c r="L101" s="220">
        <f t="shared" ca="1" si="44"/>
        <v>2.6930371039256773E-2</v>
      </c>
      <c r="M101" s="220">
        <f t="shared" ca="1" si="45"/>
        <v>2.7487500105193075E-2</v>
      </c>
      <c r="N101" s="221">
        <f t="shared" ca="1" si="46"/>
        <v>2.7030139059093239E-2</v>
      </c>
      <c r="O101" s="223">
        <f>NAC_d!B101</f>
        <v>45627</v>
      </c>
      <c r="P101" s="222">
        <f t="shared" ca="1" si="47"/>
        <v>1.1176623894377768</v>
      </c>
      <c r="Q101" s="222">
        <f t="shared" ca="1" si="48"/>
        <v>1.1645588302205261</v>
      </c>
      <c r="R101" s="222">
        <f t="shared" ca="1" si="49"/>
        <v>1.1677192682448823</v>
      </c>
      <c r="S101" s="222">
        <f t="shared" ca="1" si="50"/>
        <v>1.1881668728458221</v>
      </c>
      <c r="T101" s="222">
        <f t="shared" ca="1" si="51"/>
        <v>1.2097762116232582</v>
      </c>
      <c r="U101" s="222">
        <f t="shared" ca="1" si="52"/>
        <v>1.1788667573197222</v>
      </c>
    </row>
    <row r="102" spans="1:21" x14ac:dyDescent="0.25">
      <c r="A102" s="35">
        <f>NAC_d!B102</f>
        <v>45658</v>
      </c>
      <c r="B102" s="34">
        <f ca="1">NAC_d!BV102+NAC_d!BW102</f>
        <v>15737.631991049686</v>
      </c>
      <c r="C102" s="34">
        <f ca="1">NAC_d!BX102+NAC_d!BY102</f>
        <v>15709.923226227427</v>
      </c>
      <c r="D102" s="34">
        <f ca="1">NAC_d!BZ102+NAC_d!CA102</f>
        <v>15761.085348315402</v>
      </c>
      <c r="E102" s="34">
        <f ca="1">NAC_d!CB102+NAC_d!CC102</f>
        <v>15771.78780029247</v>
      </c>
      <c r="F102" s="34">
        <f ca="1">NAC_d!CD102+NAC_d!CE102</f>
        <v>15744.589803261833</v>
      </c>
      <c r="G102" s="216" cm="1">
        <f t="array" aca="1" ref="G102" ca="1">SUMPRODUCT($B$3:$F$3/100,B102:F102)</f>
        <v>15746.14245682814</v>
      </c>
      <c r="H102" s="35">
        <f>NAC_d!B102</f>
        <v>45658</v>
      </c>
      <c r="I102" s="219">
        <f t="shared" ca="1" si="41"/>
        <v>2.1692299317665364E-2</v>
      </c>
      <c r="J102" s="220">
        <f t="shared" ca="1" si="42"/>
        <v>2.0980579937312172E-2</v>
      </c>
      <c r="K102" s="220">
        <f t="shared" ca="1" si="43"/>
        <v>2.2063075276341326E-2</v>
      </c>
      <c r="L102" s="220">
        <f t="shared" ca="1" si="44"/>
        <v>2.2235806507155065E-2</v>
      </c>
      <c r="M102" s="220">
        <f t="shared" ca="1" si="45"/>
        <v>2.3092441044731071E-2</v>
      </c>
      <c r="N102" s="221">
        <f t="shared" ca="1" si="46"/>
        <v>2.2220823009130086E-2</v>
      </c>
      <c r="O102" s="223">
        <f>NAC_d!B102</f>
        <v>45658</v>
      </c>
      <c r="P102" s="222">
        <f t="shared" ca="1" si="47"/>
        <v>0.79618384754716387</v>
      </c>
      <c r="Q102" s="222">
        <f t="shared" ca="1" si="48"/>
        <v>0.83698635693495427</v>
      </c>
      <c r="R102" s="222">
        <f t="shared" ca="1" si="49"/>
        <v>0.83715369284115004</v>
      </c>
      <c r="S102" s="222">
        <f t="shared" ca="1" si="50"/>
        <v>0.85136366188399215</v>
      </c>
      <c r="T102" s="222">
        <f t="shared" ca="1" si="51"/>
        <v>0.87081329501613691</v>
      </c>
      <c r="U102" s="222">
        <f t="shared" ca="1" si="52"/>
        <v>0.8458806457179493</v>
      </c>
    </row>
    <row r="103" spans="1:21" x14ac:dyDescent="0.25">
      <c r="A103" s="35">
        <f>NAC_d!B103</f>
        <v>45689</v>
      </c>
      <c r="B103" s="34">
        <f ca="1">NAC_d!BV103+NAC_d!BW103</f>
        <v>16138.014351810029</v>
      </c>
      <c r="C103" s="34">
        <f ca="1">NAC_d!BX103+NAC_d!BY103</f>
        <v>16095.178351947767</v>
      </c>
      <c r="D103" s="34">
        <f ca="1">NAC_d!BZ103+NAC_d!CA103</f>
        <v>16150.241584041793</v>
      </c>
      <c r="E103" s="34">
        <f ca="1">NAC_d!CB103+NAC_d!CC103</f>
        <v>16152.159647416845</v>
      </c>
      <c r="F103" s="34">
        <f ca="1">NAC_d!CD103+NAC_d!CE103</f>
        <v>16114.81752969704</v>
      </c>
      <c r="G103" s="216" cm="1">
        <f t="array" aca="1" ref="G103" ca="1">SUMPRODUCT($B$3:$F$3/100,B103:F103)</f>
        <v>16127.961374396091</v>
      </c>
      <c r="H103" s="35">
        <f>NAC_d!B103</f>
        <v>45689</v>
      </c>
      <c r="I103" s="219">
        <f t="shared" ca="1" si="41"/>
        <v>2.5441080398121318E-2</v>
      </c>
      <c r="J103" s="220">
        <f t="shared" ca="1" si="42"/>
        <v>2.4523043185670224E-2</v>
      </c>
      <c r="K103" s="220">
        <f t="shared" ca="1" si="43"/>
        <v>2.4690954152341016E-2</v>
      </c>
      <c r="L103" s="220">
        <f t="shared" ca="1" si="44"/>
        <v>2.4117230839063364E-2</v>
      </c>
      <c r="M103" s="220">
        <f t="shared" ca="1" si="45"/>
        <v>2.3514599685442894E-2</v>
      </c>
      <c r="N103" s="221">
        <f t="shared" ca="1" si="46"/>
        <v>2.4248409959124917E-2</v>
      </c>
      <c r="O103" s="223">
        <f>NAC_d!B103</f>
        <v>45689</v>
      </c>
      <c r="P103" s="222">
        <f t="shared" ca="1" si="47"/>
        <v>0.63803857788007701</v>
      </c>
      <c r="Q103" s="222">
        <f t="shared" ca="1" si="48"/>
        <v>0.65924284528226962</v>
      </c>
      <c r="R103" s="222">
        <f t="shared" ca="1" si="49"/>
        <v>0.66577177698352275</v>
      </c>
      <c r="S103" s="222">
        <f t="shared" ca="1" si="50"/>
        <v>0.67264534071933535</v>
      </c>
      <c r="T103" s="222">
        <f t="shared" ca="1" si="51"/>
        <v>0.68744017749892072</v>
      </c>
      <c r="U103" s="222">
        <f t="shared" ca="1" si="52"/>
        <v>0.66975327036540189</v>
      </c>
    </row>
    <row r="104" spans="1:21" x14ac:dyDescent="0.25">
      <c r="A104" s="35">
        <f>NAC_d!B104</f>
        <v>45717</v>
      </c>
      <c r="B104" s="34">
        <f ca="1">NAC_d!BV104+NAC_d!BW104</f>
        <v>16790.858212089963</v>
      </c>
      <c r="C104" s="34">
        <f ca="1">NAC_d!BX104+NAC_d!BY104</f>
        <v>16735.326206023987</v>
      </c>
      <c r="D104" s="34">
        <f ca="1">NAC_d!BZ104+NAC_d!CA104</f>
        <v>16773.841471384043</v>
      </c>
      <c r="E104" s="34">
        <f ca="1">NAC_d!CB104+NAC_d!CC104</f>
        <v>16748.075931688269</v>
      </c>
      <c r="F104" s="34">
        <f ca="1">NAC_d!CD104+NAC_d!CE104</f>
        <v>16680.806472950731</v>
      </c>
      <c r="G104" s="216" cm="1">
        <f t="array" aca="1" ref="G104" ca="1">SUMPRODUCT($B$3:$F$3/100,B104:F104)</f>
        <v>16732.870717100985</v>
      </c>
      <c r="H104" s="35">
        <f>NAC_d!B104</f>
        <v>45717</v>
      </c>
      <c r="I104" s="219">
        <f t="shared" ca="1" si="41"/>
        <v>4.0453791033263853E-2</v>
      </c>
      <c r="J104" s="220">
        <f t="shared" ca="1" si="42"/>
        <v>3.9772647440017517E-2</v>
      </c>
      <c r="K104" s="220">
        <f t="shared" ca="1" si="43"/>
        <v>3.8612418526199344E-2</v>
      </c>
      <c r="L104" s="220">
        <f t="shared" ca="1" si="44"/>
        <v>3.6893907519464531E-2</v>
      </c>
      <c r="M104" s="220">
        <f t="shared" ca="1" si="45"/>
        <v>3.5122268198858775E-2</v>
      </c>
      <c r="N104" s="221">
        <f t="shared" ca="1" si="46"/>
        <v>3.7506869508332041E-2</v>
      </c>
      <c r="O104" s="223">
        <f>NAC_d!B104</f>
        <v>45717</v>
      </c>
      <c r="P104" s="222">
        <f t="shared" ca="1" si="47"/>
        <v>0.54252282933576335</v>
      </c>
      <c r="Q104" s="222">
        <f t="shared" ca="1" si="48"/>
        <v>0.55490617477553972</v>
      </c>
      <c r="R104" s="222">
        <f t="shared" ca="1" si="49"/>
        <v>0.55766124519852789</v>
      </c>
      <c r="S104" s="222">
        <f t="shared" ca="1" si="50"/>
        <v>0.56085575686907596</v>
      </c>
      <c r="T104" s="222">
        <f t="shared" ca="1" si="51"/>
        <v>0.57192130215232995</v>
      </c>
      <c r="U104" s="222">
        <f t="shared" ca="1" si="52"/>
        <v>0.56062795613810046</v>
      </c>
    </row>
    <row r="105" spans="1:21" x14ac:dyDescent="0.25">
      <c r="A105" s="35">
        <f>NAC_d!B105</f>
        <v>45748</v>
      </c>
      <c r="B105" s="34">
        <f ca="1">NAC_d!BV105+NAC_d!BW105</f>
        <v>17269.675387540155</v>
      </c>
      <c r="C105" s="34">
        <f ca="1">NAC_d!BX105+NAC_d!BY105</f>
        <v>17202.420591646751</v>
      </c>
      <c r="D105" s="34">
        <f ca="1">NAC_d!BZ105+NAC_d!CA105</f>
        <v>17242.262560900621</v>
      </c>
      <c r="E105" s="34">
        <f ca="1">NAC_d!CB105+NAC_d!CC105</f>
        <v>17211.622889669947</v>
      </c>
      <c r="F105" s="34">
        <f ca="1">NAC_d!CD105+NAC_d!CE105</f>
        <v>17138.869376427781</v>
      </c>
      <c r="G105" s="216" cm="1">
        <f t="array" aca="1" ref="G105" ca="1">SUMPRODUCT($B$3:$F$3/100,B105:F105)</f>
        <v>17197.887171408518</v>
      </c>
      <c r="H105" s="35">
        <f>NAC_d!B105</f>
        <v>45748</v>
      </c>
      <c r="I105" s="219">
        <f t="shared" ca="1" si="41"/>
        <v>2.8516539738595803E-2</v>
      </c>
      <c r="J105" s="220">
        <f t="shared" ca="1" si="42"/>
        <v>2.7910683058847807E-2</v>
      </c>
      <c r="K105" s="220">
        <f t="shared" ca="1" si="43"/>
        <v>2.7925689551537625E-2</v>
      </c>
      <c r="L105" s="220">
        <f t="shared" ca="1" si="44"/>
        <v>2.7677624574451665E-2</v>
      </c>
      <c r="M105" s="220">
        <f t="shared" ca="1" si="45"/>
        <v>2.7460477059058075E-2</v>
      </c>
      <c r="N105" s="221">
        <f t="shared" ca="1" si="46"/>
        <v>2.7790596256282996E-2</v>
      </c>
      <c r="O105" s="223">
        <f>NAC_d!B105</f>
        <v>45748</v>
      </c>
      <c r="P105" s="222">
        <f t="shared" ca="1" si="47"/>
        <v>0.46323324140963074</v>
      </c>
      <c r="Q105" s="222">
        <f t="shared" ca="1" si="48"/>
        <v>0.46965309594723514</v>
      </c>
      <c r="R105" s="222">
        <f t="shared" ca="1" si="49"/>
        <v>0.47140181549497107</v>
      </c>
      <c r="S105" s="222">
        <f t="shared" ca="1" si="50"/>
        <v>0.47425296546662787</v>
      </c>
      <c r="T105" s="222">
        <f t="shared" ca="1" si="51"/>
        <v>0.48137375994744436</v>
      </c>
      <c r="U105" s="222">
        <f t="shared" ca="1" si="52"/>
        <v>0.47395118755606713</v>
      </c>
    </row>
    <row r="106" spans="1:21" x14ac:dyDescent="0.25">
      <c r="A106" s="35">
        <f>NAC_d!B106</f>
        <v>45778</v>
      </c>
      <c r="B106" s="34">
        <f ca="1">NAC_d!BV106+NAC_d!BW106</f>
        <v>17489.666889861561</v>
      </c>
      <c r="C106" s="34">
        <f ca="1">NAC_d!BX106+NAC_d!BY106</f>
        <v>17434.740329142769</v>
      </c>
      <c r="D106" s="34">
        <f ca="1">NAC_d!BZ106+NAC_d!CA106</f>
        <v>17493.887876268876</v>
      </c>
      <c r="E106" s="34">
        <f ca="1">NAC_d!CB106+NAC_d!CC106</f>
        <v>17472.359967830038</v>
      </c>
      <c r="F106" s="34">
        <f ca="1">NAC_d!CD106+NAC_d!CE106</f>
        <v>17419.960880032559</v>
      </c>
      <c r="G106" s="216" cm="1">
        <f t="array" aca="1" ref="G106" ca="1">SUMPRODUCT($B$3:$F$3/100,B106:F106)</f>
        <v>17454.185387344129</v>
      </c>
      <c r="H106" s="35">
        <f>NAC_d!B106</f>
        <v>45778</v>
      </c>
      <c r="I106" s="219">
        <f t="shared" ca="1" si="41"/>
        <v>1.2738600893455576E-2</v>
      </c>
      <c r="J106" s="220">
        <f t="shared" ca="1" si="42"/>
        <v>1.3505060887119003E-2</v>
      </c>
      <c r="K106" s="220">
        <f t="shared" ca="1" si="43"/>
        <v>1.4593520686713823E-2</v>
      </c>
      <c r="L106" s="220">
        <f t="shared" ca="1" si="44"/>
        <v>1.5148895594068623E-2</v>
      </c>
      <c r="M106" s="220">
        <f t="shared" ca="1" si="45"/>
        <v>1.6400819530801858E-2</v>
      </c>
      <c r="N106" s="221">
        <f t="shared" ca="1" si="46"/>
        <v>1.4902889720180612E-2</v>
      </c>
      <c r="O106" s="223">
        <f>NAC_d!B106</f>
        <v>45778</v>
      </c>
      <c r="P106" s="222">
        <f t="shared" ca="1" si="47"/>
        <v>0.42120743156426199</v>
      </c>
      <c r="Q106" s="222">
        <f t="shared" ca="1" si="48"/>
        <v>0.42756056321004565</v>
      </c>
      <c r="R106" s="222">
        <f t="shared" ca="1" si="49"/>
        <v>0.43219631831976169</v>
      </c>
      <c r="S106" s="222">
        <f t="shared" ca="1" si="50"/>
        <v>0.43654313467309835</v>
      </c>
      <c r="T106" s="222">
        <f t="shared" ca="1" si="51"/>
        <v>0.4461467576417224</v>
      </c>
      <c r="U106" s="222">
        <f t="shared" ca="1" si="52"/>
        <v>0.4355501112587461</v>
      </c>
    </row>
    <row r="107" spans="1:21" x14ac:dyDescent="0.25">
      <c r="A107" s="35">
        <f>NAC_d!B107</f>
        <v>45809</v>
      </c>
      <c r="B107" s="34">
        <f ca="1">NAC_d!BV107+NAC_d!BW107</f>
        <v>17715.627562111586</v>
      </c>
      <c r="C107" s="34">
        <f ca="1">NAC_d!BX107+NAC_d!BY107</f>
        <v>17704.227339574296</v>
      </c>
      <c r="D107" s="34">
        <f ca="1">NAC_d!BZ107+NAC_d!CA107</f>
        <v>17759.763204886272</v>
      </c>
      <c r="E107" s="34">
        <f ca="1">NAC_d!CB107+NAC_d!CC107</f>
        <v>17757.191867822185</v>
      </c>
      <c r="F107" s="34">
        <f ca="1">NAC_d!CD107+NAC_d!CE107</f>
        <v>17735.84939442615</v>
      </c>
      <c r="G107" s="216" cm="1">
        <f t="array" aca="1" ref="G107" ca="1">SUMPRODUCT($B$3:$F$3/100,B107:F107)</f>
        <v>17736.110859525565</v>
      </c>
      <c r="H107" s="35">
        <f>NAC_d!B107</f>
        <v>45809</v>
      </c>
      <c r="I107" s="219">
        <f t="shared" ca="1" si="41"/>
        <v>1.2919667005265367E-2</v>
      </c>
      <c r="J107" s="220">
        <f t="shared" ca="1" si="42"/>
        <v>1.5456898430604715E-2</v>
      </c>
      <c r="K107" s="220">
        <f t="shared" ca="1" si="43"/>
        <v>1.5198184102806822E-2</v>
      </c>
      <c r="L107" s="220">
        <f t="shared" ca="1" si="44"/>
        <v>1.6301856218425836E-2</v>
      </c>
      <c r="M107" s="220">
        <f t="shared" ca="1" si="45"/>
        <v>1.8133709746482651E-2</v>
      </c>
      <c r="N107" s="221">
        <f t="shared" ca="1" si="46"/>
        <v>1.6152313380712435E-2</v>
      </c>
      <c r="O107" s="223">
        <f>NAC_d!B107</f>
        <v>45809</v>
      </c>
      <c r="P107" s="222">
        <f t="shared" ca="1" si="47"/>
        <v>0.37886394042268412</v>
      </c>
      <c r="Q107" s="222">
        <f t="shared" ca="1" si="48"/>
        <v>0.38878709005596424</v>
      </c>
      <c r="R107" s="222">
        <f t="shared" ca="1" si="49"/>
        <v>0.39069079416091523</v>
      </c>
      <c r="S107" s="222">
        <f t="shared" ca="1" si="50"/>
        <v>0.39589298058843392</v>
      </c>
      <c r="T107" s="222">
        <f t="shared" ca="1" si="51"/>
        <v>0.40628463003601589</v>
      </c>
      <c r="U107" s="222">
        <f t="shared" ca="1" si="52"/>
        <v>0.39509329103355717</v>
      </c>
    </row>
    <row r="108" spans="1:21" x14ac:dyDescent="0.25">
      <c r="A108" s="35">
        <f>NAC_d!B108</f>
        <v>45839</v>
      </c>
      <c r="B108" s="34">
        <f ca="1">NAC_d!BV108+NAC_d!BW108</f>
        <v>18034.960904527376</v>
      </c>
      <c r="C108" s="34">
        <f ca="1">NAC_d!BX108+NAC_d!BY108</f>
        <v>18025.739739000022</v>
      </c>
      <c r="D108" s="34">
        <f ca="1">NAC_d!BZ108+NAC_d!CA108</f>
        <v>18092.35060152068</v>
      </c>
      <c r="E108" s="34">
        <f ca="1">NAC_d!CB108+NAC_d!CC108</f>
        <v>18099.665680695303</v>
      </c>
      <c r="F108" s="34">
        <f ca="1">NAC_d!CD108+NAC_d!CE108</f>
        <v>18086.556137535339</v>
      </c>
      <c r="G108" s="216" cm="1">
        <f t="array" aca="1" ref="G108" ca="1">SUMPRODUCT($B$3:$F$3/100,B108:F108)</f>
        <v>18073.392900440824</v>
      </c>
      <c r="H108" s="35">
        <f>NAC_d!B108</f>
        <v>45839</v>
      </c>
      <c r="I108" s="219">
        <f t="shared" ca="1" si="41"/>
        <v>1.8025516809731856E-2</v>
      </c>
      <c r="J108" s="220">
        <f t="shared" ca="1" si="42"/>
        <v>1.8160205088817882E-2</v>
      </c>
      <c r="K108" s="220">
        <f t="shared" ca="1" si="43"/>
        <v>1.8727017516928512E-2</v>
      </c>
      <c r="L108" s="220">
        <f t="shared" ca="1" si="44"/>
        <v>1.9286484902701018E-2</v>
      </c>
      <c r="M108" s="220">
        <f t="shared" ca="1" si="45"/>
        <v>1.9773890458238075E-2</v>
      </c>
      <c r="N108" s="221">
        <f t="shared" ca="1" si="46"/>
        <v>1.9016685427071245E-2</v>
      </c>
      <c r="O108" s="223">
        <f>NAC_d!B108</f>
        <v>45839</v>
      </c>
      <c r="P108" s="222">
        <f t="shared" ca="1" si="47"/>
        <v>0.35177669814253787</v>
      </c>
      <c r="Q108" s="222">
        <f t="shared" ca="1" si="48"/>
        <v>0.36036514129074515</v>
      </c>
      <c r="R108" s="222">
        <f t="shared" ca="1" si="49"/>
        <v>0.36235524297395827</v>
      </c>
      <c r="S108" s="222">
        <f t="shared" ca="1" si="50"/>
        <v>0.36730974830607388</v>
      </c>
      <c r="T108" s="222">
        <f t="shared" ca="1" si="51"/>
        <v>0.37635369116932926</v>
      </c>
      <c r="U108" s="222">
        <f t="shared" ca="1" si="52"/>
        <v>0.36634114462991341</v>
      </c>
    </row>
    <row r="109" spans="1:21" x14ac:dyDescent="0.25">
      <c r="A109" s="35">
        <f>NAC_d!B109</f>
        <v>45870</v>
      </c>
      <c r="B109" s="34">
        <f ca="1">NAC_d!BV109+NAC_d!BW109</f>
        <v>18346.873176042063</v>
      </c>
      <c r="C109" s="34">
        <f ca="1">NAC_d!BX109+NAC_d!BY109</f>
        <v>18357.62196345894</v>
      </c>
      <c r="D109" s="34">
        <f ca="1">NAC_d!BZ109+NAC_d!CA109</f>
        <v>18427.725564942346</v>
      </c>
      <c r="E109" s="34">
        <f ca="1">NAC_d!CB109+NAC_d!CC109</f>
        <v>18448.290825867429</v>
      </c>
      <c r="F109" s="34">
        <f ca="1">NAC_d!CD109+NAC_d!CE109</f>
        <v>18439.802934539148</v>
      </c>
      <c r="G109" s="216" cm="1">
        <f t="array" aca="1" ref="G109" ca="1">SUMPRODUCT($B$3:$F$3/100,B109:F109)</f>
        <v>18414.06171213344</v>
      </c>
      <c r="H109" s="35">
        <f>NAC_d!B109</f>
        <v>45870</v>
      </c>
      <c r="I109" s="219">
        <f t="shared" ca="1" si="41"/>
        <v>1.7294868182186507E-2</v>
      </c>
      <c r="J109" s="220">
        <f t="shared" ca="1" si="42"/>
        <v>1.8411573076297483E-2</v>
      </c>
      <c r="K109" s="220">
        <f t="shared" ca="1" si="43"/>
        <v>1.8536837518142946E-2</v>
      </c>
      <c r="L109" s="220">
        <f t="shared" ca="1" si="44"/>
        <v>1.9261413515718306E-2</v>
      </c>
      <c r="M109" s="220">
        <f t="shared" ca="1" si="45"/>
        <v>1.9530904298066476E-2</v>
      </c>
      <c r="N109" s="221">
        <f t="shared" ca="1" si="46"/>
        <v>1.8849189721555026E-2</v>
      </c>
      <c r="O109" s="223">
        <f>NAC_d!B109</f>
        <v>45870</v>
      </c>
      <c r="P109" s="222">
        <f t="shared" ca="1" si="47"/>
        <v>0.32002062132192943</v>
      </c>
      <c r="Q109" s="222">
        <f t="shared" ca="1" si="48"/>
        <v>0.3299822175019691</v>
      </c>
      <c r="R109" s="222">
        <f t="shared" ca="1" si="49"/>
        <v>0.33269113037785236</v>
      </c>
      <c r="S109" s="222">
        <f t="shared" ca="1" si="50"/>
        <v>0.33773828669842376</v>
      </c>
      <c r="T109" s="222">
        <f t="shared" ca="1" si="51"/>
        <v>0.34649482469694237</v>
      </c>
      <c r="U109" s="222">
        <f t="shared" ca="1" si="52"/>
        <v>0.33626732652786395</v>
      </c>
    </row>
    <row r="110" spans="1:21" x14ac:dyDescent="0.25">
      <c r="A110" s="35">
        <f>NAC_d!B110</f>
        <v>45901</v>
      </c>
      <c r="B110" s="34">
        <f ca="1">NAC_d!BV110+NAC_d!BW110</f>
        <v>18720.384258730566</v>
      </c>
      <c r="C110" s="34">
        <f ca="1">NAC_d!BX110+NAC_d!BY110</f>
        <v>18743.359038334849</v>
      </c>
      <c r="D110" s="34">
        <f ca="1">NAC_d!BZ110+NAC_d!CA110</f>
        <v>18812.59217350106</v>
      </c>
      <c r="E110" s="34">
        <f ca="1">NAC_d!CB110+NAC_d!CC110</f>
        <v>18836.87710394269</v>
      </c>
      <c r="F110" s="34">
        <f ca="1">NAC_d!CD110+NAC_d!CE110</f>
        <v>18828.087219613211</v>
      </c>
      <c r="G110" s="216" cm="1">
        <f t="array" aca="1" ref="G110" ca="1">SUMPRODUCT($B$3:$F$3/100,B110:F110)</f>
        <v>18799.580522438846</v>
      </c>
      <c r="H110" s="35">
        <f>NAC_d!B110</f>
        <v>45901</v>
      </c>
      <c r="I110" s="219">
        <f t="shared" ref="I110" ca="1" si="53">B110/B109-1</f>
        <v>2.0358296430382783E-2</v>
      </c>
      <c r="J110" s="220">
        <f t="shared" ref="J110" ca="1" si="54">C110/C109-1</f>
        <v>2.1012366179220976E-2</v>
      </c>
      <c r="K110" s="220">
        <f t="shared" ref="K110" ca="1" si="55">D110/D109-1</f>
        <v>2.0885193194481788E-2</v>
      </c>
      <c r="L110" s="220">
        <f t="shared" ref="L110" ca="1" si="56">E110/E109-1</f>
        <v>2.1063538175059682E-2</v>
      </c>
      <c r="M110" s="220">
        <f t="shared" ref="M110" ca="1" si="57">F110/F109-1</f>
        <v>2.1056856543015368E-2</v>
      </c>
      <c r="N110" s="221">
        <f t="shared" ref="N110" ca="1" si="58">G110/G109-1</f>
        <v>2.0936109389237956E-2</v>
      </c>
      <c r="O110" s="223">
        <f>NAC_d!B110</f>
        <v>45901</v>
      </c>
      <c r="P110" s="222">
        <f t="shared" ref="P110" ca="1" si="59">B110/B98-1</f>
        <v>0.30378166482328894</v>
      </c>
      <c r="Q110" s="222">
        <f t="shared" ref="Q110" ca="1" si="60">C110/C98-1</f>
        <v>0.31257046504896313</v>
      </c>
      <c r="R110" s="222">
        <f t="shared" ref="R110" ca="1" si="61">D110/D98-1</f>
        <v>0.31551458984721426</v>
      </c>
      <c r="S110" s="222">
        <f t="shared" ref="S110" ca="1" si="62">E110/E98-1</f>
        <v>0.31995593786951337</v>
      </c>
      <c r="T110" s="222">
        <f t="shared" ref="T110" ca="1" si="63">F110/F98-1</f>
        <v>0.32768708751912268</v>
      </c>
      <c r="U110" s="222">
        <f t="shared" ref="U110" ca="1" si="64">G110/G98-1</f>
        <v>0.31851643237579186</v>
      </c>
    </row>
    <row r="111" spans="1:21" x14ac:dyDescent="0.25">
      <c r="A111" s="35">
        <f>NAC_d!B111</f>
        <v>45931</v>
      </c>
      <c r="B111" s="34">
        <f ca="1">NAC_d!BV111+NAC_d!BW111</f>
        <v>19153.144829958568</v>
      </c>
      <c r="C111" s="34">
        <f ca="1">NAC_d!BX111+NAC_d!BY111</f>
        <v>19184.388411638996</v>
      </c>
      <c r="D111" s="34">
        <f ca="1">NAC_d!BZ111+NAC_d!CA111</f>
        <v>19253.149272070747</v>
      </c>
      <c r="E111" s="34">
        <f ca="1">NAC_d!CB111+NAC_d!CC111</f>
        <v>19280.297179043977</v>
      </c>
      <c r="F111" s="34">
        <f ca="1">NAC_d!CD111+NAC_d!CE111</f>
        <v>19268.910422203993</v>
      </c>
      <c r="G111" s="216" cm="1">
        <f t="array" aca="1" ref="G111" ca="1">SUMPRODUCT($B$3:$F$3/100,B111:F111)</f>
        <v>19239.949192688677</v>
      </c>
      <c r="H111" s="35">
        <f>NAC_d!B111</f>
        <v>45931</v>
      </c>
      <c r="I111" s="219">
        <f t="shared" ref="I111" ca="1" si="65">B111/B110-1</f>
        <v>2.3117077365875982E-2</v>
      </c>
      <c r="J111" s="220">
        <f t="shared" ref="J111" ca="1" si="66">C111/C110-1</f>
        <v>2.3529900505140589E-2</v>
      </c>
      <c r="K111" s="220">
        <f t="shared" ref="K111" ca="1" si="67">D111/D110-1</f>
        <v>2.3418202792395926E-2</v>
      </c>
      <c r="L111" s="220">
        <f t="shared" ref="L111" ca="1" si="68">E111/E110-1</f>
        <v>2.3539999366905429E-2</v>
      </c>
      <c r="M111" s="220">
        <f t="shared" ref="M111" ca="1" si="69">F111/F110-1</f>
        <v>2.3413063549630131E-2</v>
      </c>
      <c r="N111" s="221">
        <f t="shared" ref="N111" ca="1" si="70">G111/G110-1</f>
        <v>2.3424388098671312E-2</v>
      </c>
      <c r="O111" s="223">
        <f>NAC_d!B111</f>
        <v>45931</v>
      </c>
      <c r="P111" s="222">
        <f t="shared" ref="P111" ca="1" si="71">B111/B99-1</f>
        <v>0.30204991980069029</v>
      </c>
      <c r="Q111" s="222">
        <f t="shared" ref="Q111" ca="1" si="72">C111/C99-1</f>
        <v>0.30968448743017096</v>
      </c>
      <c r="R111" s="222">
        <f t="shared" ref="R111" ca="1" si="73">D111/D99-1</f>
        <v>0.31185104924798623</v>
      </c>
      <c r="S111" s="222">
        <f t="shared" ref="S111" ca="1" si="74">E111/E99-1</f>
        <v>0.31528339169566055</v>
      </c>
      <c r="T111" s="222">
        <f t="shared" ref="T111" ca="1" si="75">F111/F99-1</f>
        <v>0.32073604091438357</v>
      </c>
      <c r="U111" s="222">
        <f t="shared" ref="U111" ca="1" si="76">G111/G99-1</f>
        <v>0.31393828709663474</v>
      </c>
    </row>
    <row r="112" spans="1:21" x14ac:dyDescent="0.25">
      <c r="A112" s="35">
        <f>NAC_d!B112</f>
        <v>45962</v>
      </c>
      <c r="B112" s="34">
        <f ca="1">NAC_d!BV112+NAC_d!BW112</f>
        <v>19631.738583439968</v>
      </c>
      <c r="C112" s="34">
        <f ca="1">NAC_d!BX112+NAC_d!BY112</f>
        <v>19661.715637818292</v>
      </c>
      <c r="D112" s="34">
        <f ca="1">NAC_d!BZ112+NAC_d!CA112</f>
        <v>19731.746539558215</v>
      </c>
      <c r="E112" s="34">
        <f ca="1">NAC_d!CB112+NAC_d!CC112</f>
        <v>19757.570284094661</v>
      </c>
      <c r="F112" s="34">
        <f ca="1">NAC_d!CD112+NAC_d!CE112</f>
        <v>19742.57585007267</v>
      </c>
      <c r="G112" s="216" cm="1">
        <f t="array" aca="1" ref="G112" ca="1">SUMPRODUCT($B$3:$F$3/100,B112:F112)</f>
        <v>19716.42407295786</v>
      </c>
      <c r="H112" s="35">
        <f>NAC_d!B112</f>
        <v>45962</v>
      </c>
      <c r="I112" s="219">
        <f t="shared" ref="I112" ca="1" si="77">B112/B111-1</f>
        <v>2.4987737404501997E-2</v>
      </c>
      <c r="J112" s="220">
        <f t="shared" ref="J112" ca="1" si="78">C112/C111-1</f>
        <v>2.4881023879276043E-2</v>
      </c>
      <c r="K112" s="220">
        <f t="shared" ref="K112" ca="1" si="79">D112/D111-1</f>
        <v>2.4858128959802883E-2</v>
      </c>
      <c r="L112" s="220">
        <f t="shared" ref="L112" ca="1" si="80">E112/E111-1</f>
        <v>2.4754447538777535E-2</v>
      </c>
      <c r="M112" s="220">
        <f t="shared" ref="M112" ca="1" si="81">F112/F111-1</f>
        <v>2.4581848038634391E-2</v>
      </c>
      <c r="N112" s="221">
        <f t="shared" ref="N112" ca="1" si="82">G112/G111-1</f>
        <v>2.4764872063708365E-2</v>
      </c>
      <c r="O112" s="223">
        <f>NAC_d!B112</f>
        <v>45962</v>
      </c>
      <c r="P112" s="222">
        <f t="shared" ref="P112" ca="1" si="83">B112/B100-1</f>
        <v>0.30806007969077154</v>
      </c>
      <c r="Q112" s="222">
        <f t="shared" ref="Q112" ca="1" si="84">C112/C100-1</f>
        <v>0.31240691458693348</v>
      </c>
      <c r="R112" s="222">
        <f t="shared" ref="R112" ca="1" si="85">D112/D100-1</f>
        <v>0.31379156781214834</v>
      </c>
      <c r="S112" s="222">
        <f t="shared" ref="S112" ca="1" si="86">E112/E100-1</f>
        <v>0.3150573640847405</v>
      </c>
      <c r="T112" s="222">
        <f t="shared" ref="T112" ca="1" si="87">F112/F100-1</f>
        <v>0.31814712880336393</v>
      </c>
      <c r="U112" s="222">
        <f t="shared" ref="U112" ca="1" si="88">G112/G100-1</f>
        <v>0.31456445906095065</v>
      </c>
    </row>
    <row r="113" spans="1:21" x14ac:dyDescent="0.25">
      <c r="A113" s="35">
        <f>NAC_d!B113</f>
        <v>45992</v>
      </c>
      <c r="B113" s="34">
        <f ca="1">NAC_d!BV113+NAC_d!BW113</f>
        <v>20206.199089520254</v>
      </c>
      <c r="C113" s="34">
        <f ca="1">NAC_d!BX113+NAC_d!BY113</f>
        <v>20221.968849121957</v>
      </c>
      <c r="D113" s="34">
        <f ca="1">NAC_d!BZ113+NAC_d!CA113</f>
        <v>20290.356988470383</v>
      </c>
      <c r="E113" s="34">
        <f ca="1">NAC_d!CB113+NAC_d!CC113</f>
        <v>20317.079311038902</v>
      </c>
      <c r="F113" s="34">
        <f ca="1">NAC_d!CD113+NAC_d!CE113</f>
        <v>20292.959853523622</v>
      </c>
      <c r="G113" s="216" cm="1">
        <f t="array" aca="1" ref="G113" ca="1">SUMPRODUCT($B$3:$F$3/100,B113:F113)</f>
        <v>20274.724691084943</v>
      </c>
      <c r="H113" s="35">
        <f>NAC_d!B113</f>
        <v>45992</v>
      </c>
      <c r="I113" s="219">
        <f t="shared" ref="I113" ca="1" si="89">B113/B112-1</f>
        <v>2.9261825367054461E-2</v>
      </c>
      <c r="J113" s="220">
        <f t="shared" ref="J113" ca="1" si="90">C113/C112-1</f>
        <v>2.8494624865087914E-2</v>
      </c>
      <c r="K113" s="220">
        <f t="shared" ref="K113" ca="1" si="91">D113/D112-1</f>
        <v>2.8310238416668465E-2</v>
      </c>
      <c r="L113" s="220">
        <f t="shared" ref="L113" ca="1" si="92">E113/E112-1</f>
        <v>2.8318716264148058E-2</v>
      </c>
      <c r="M113" s="220">
        <f t="shared" ref="M113" ca="1" si="93">F113/F112-1</f>
        <v>2.7878024004093005E-2</v>
      </c>
      <c r="N113" s="221">
        <f t="shared" ref="N113" ca="1" si="94">G113/G112-1</f>
        <v>2.8316525149853167E-2</v>
      </c>
      <c r="O113" s="223">
        <f>NAC_d!B113</f>
        <v>45992</v>
      </c>
      <c r="P113" s="222">
        <f t="shared" ref="P113" ca="1" si="95">B113/B101-1</f>
        <v>0.31179316049475725</v>
      </c>
      <c r="Q113" s="222">
        <f t="shared" ref="Q113" ca="1" si="96">C113/C101-1</f>
        <v>0.31421631956687635</v>
      </c>
      <c r="R113" s="222">
        <f t="shared" ref="R113" ca="1" si="97">D113/D101-1</f>
        <v>0.31577389524810817</v>
      </c>
      <c r="S113" s="222">
        <f t="shared" ref="S113" ca="1" si="98">E113/E101-1</f>
        <v>0.31683523886902365</v>
      </c>
      <c r="T113" s="222">
        <f t="shared" ref="T113" ca="1" si="99">F113/F101-1</f>
        <v>0.31864812560966205</v>
      </c>
      <c r="U113" s="222">
        <f t="shared" ref="U113" ca="1" si="100">G113/G101-1</f>
        <v>0.31621099052213331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42578125" defaultRowHeight="15" x14ac:dyDescent="0.25"/>
  <cols>
    <col min="9" max="9" width="11.5703125" style="33"/>
    <col min="74" max="84" width="11.5703125" style="43"/>
  </cols>
  <sheetData>
    <row r="1" spans="1:109" ht="15.75" thickBot="1" x14ac:dyDescent="0.3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2" t="s">
        <v>115</v>
      </c>
      <c r="BW1" s="242"/>
      <c r="BX1" s="242"/>
      <c r="BY1" s="242"/>
      <c r="BZ1" s="242"/>
      <c r="CA1" s="242"/>
      <c r="CB1" s="242"/>
      <c r="CC1" s="242"/>
      <c r="CD1" s="242"/>
      <c r="CE1" s="242"/>
      <c r="CF1" s="47"/>
      <c r="CH1" s="242" t="s">
        <v>116</v>
      </c>
      <c r="CI1" s="242"/>
      <c r="CJ1" s="242"/>
      <c r="CK1" s="242"/>
      <c r="CL1" s="242"/>
      <c r="CM1" s="242"/>
      <c r="CN1" s="242"/>
      <c r="CO1" s="242"/>
      <c r="CP1" s="242"/>
      <c r="CQ1" s="242"/>
      <c r="CR1" s="47"/>
      <c r="CU1" s="242" t="s">
        <v>117</v>
      </c>
      <c r="CV1" s="242"/>
      <c r="CW1" s="242"/>
      <c r="CX1" s="242"/>
      <c r="CY1" s="242"/>
      <c r="CZ1" s="242"/>
      <c r="DA1" s="242"/>
      <c r="DB1" s="242"/>
      <c r="DC1" s="242"/>
      <c r="DD1" s="242"/>
      <c r="DE1" s="47"/>
    </row>
    <row r="2" spans="1:109" x14ac:dyDescent="0.25">
      <c r="C2" s="243" t="s">
        <v>118</v>
      </c>
      <c r="D2" s="243"/>
      <c r="E2" s="243"/>
      <c r="F2" s="243"/>
      <c r="G2" s="243"/>
      <c r="H2" s="243"/>
      <c r="J2" s="243" t="s">
        <v>119</v>
      </c>
      <c r="K2" s="243"/>
      <c r="L2" s="243"/>
      <c r="M2" s="243"/>
      <c r="N2" s="243"/>
      <c r="O2" s="243"/>
      <c r="Q2" s="243" t="s">
        <v>120</v>
      </c>
      <c r="R2" s="243"/>
      <c r="S2" s="243"/>
      <c r="T2" s="243"/>
      <c r="U2" s="243"/>
      <c r="V2" s="243"/>
      <c r="X2" s="243" t="s">
        <v>121</v>
      </c>
      <c r="Y2" s="243"/>
      <c r="Z2" s="243"/>
      <c r="AA2" s="243"/>
      <c r="AB2" s="243"/>
      <c r="AC2" s="243"/>
      <c r="AE2" s="243" t="s">
        <v>122</v>
      </c>
      <c r="AF2" s="243"/>
      <c r="AG2" s="243"/>
      <c r="AH2" s="243"/>
      <c r="AI2" s="243"/>
      <c r="AJ2" s="243"/>
      <c r="AL2" s="243" t="s">
        <v>123</v>
      </c>
      <c r="AM2" s="243"/>
      <c r="AN2" s="243"/>
      <c r="AO2" s="243"/>
      <c r="AP2" s="243"/>
      <c r="AQ2" s="243"/>
      <c r="AS2" s="243" t="s">
        <v>124</v>
      </c>
      <c r="AT2" s="243"/>
      <c r="AU2" s="243"/>
      <c r="AV2" s="243"/>
      <c r="AW2" s="243"/>
      <c r="AX2" s="243"/>
      <c r="AZ2" s="243" t="s">
        <v>125</v>
      </c>
      <c r="BA2" s="243"/>
      <c r="BB2" s="243"/>
      <c r="BC2" s="243"/>
      <c r="BD2" s="243"/>
      <c r="BE2" s="243"/>
      <c r="BG2" s="243" t="s">
        <v>126</v>
      </c>
      <c r="BH2" s="243"/>
      <c r="BI2" s="243"/>
      <c r="BJ2" s="243"/>
      <c r="BK2" s="243"/>
      <c r="BL2" s="243"/>
      <c r="BN2" s="243" t="s">
        <v>127</v>
      </c>
      <c r="BO2" s="243"/>
      <c r="BP2" s="243"/>
      <c r="BQ2" s="243"/>
      <c r="BR2" s="243"/>
      <c r="BS2" s="243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5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5.75" thickBot="1" x14ac:dyDescent="0.3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101.29631530504832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101.29631530504832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101.57893920170622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1.3039712311093465E-2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1.5942943552261113E-2</v>
      </c>
      <c r="CS6" s="24">
        <f>+[1]NAC!AX7</f>
        <v>1.3024000000000147E-2</v>
      </c>
      <c r="CT6" s="24"/>
    </row>
    <row r="7" spans="1:109" x14ac:dyDescent="0.25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103.70785781451816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103.70785781451816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103.68077291519536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2.380681372474025E-2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2.0691628894799807E-2</v>
      </c>
      <c r="CS7" s="24">
        <f>+[1]NAC!AX8</f>
        <v>1.8342112329026605E-2</v>
      </c>
      <c r="CT7" s="24"/>
    </row>
    <row r="8" spans="1:109" x14ac:dyDescent="0.25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106.44172350829704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106.44172350829704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106.18780001039133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2.6361220368358307E-2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2.4180250828633065E-2</v>
      </c>
      <c r="CS8" s="24">
        <f>+[1]NAC!AX9</f>
        <v>2.7663689105810851E-2</v>
      </c>
      <c r="CT8" s="24"/>
    </row>
    <row r="9" spans="1:109" x14ac:dyDescent="0.25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109.39903059195969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109.39903059195969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109.0186426490139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2.7783344596370885E-2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2.6658831224919854E-2</v>
      </c>
      <c r="CS9" s="24">
        <f>+[1]NAC!AX10</f>
        <v>2.2046082462460204E-2</v>
      </c>
      <c r="CT9" s="24"/>
    </row>
    <row r="10" spans="1:109" x14ac:dyDescent="0.25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110.87486785798166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110.87486785798166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110.58621993278024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1.3490405335734534E-2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1.4378983682755697E-2</v>
      </c>
      <c r="CS10" s="24">
        <f>+[1]NAC!AX11</f>
        <v>1.3027969155941399E-2</v>
      </c>
      <c r="CT10" s="24"/>
    </row>
    <row r="11" spans="1:109" x14ac:dyDescent="0.25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112.31400245048387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112.31400245048387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111.91034472999192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1.297980886295691E-2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1.1973687119575471E-2</v>
      </c>
      <c r="CS11" s="24">
        <f>+[1]NAC!AX12</f>
        <v>8.9756940173884026E-3</v>
      </c>
      <c r="CT11" s="24"/>
    </row>
    <row r="12" spans="1:109" x14ac:dyDescent="0.25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114.0009364848914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114.0009364848914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113.83530408458158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1.5019801606226624E-2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1.7200906307938135E-2</v>
      </c>
      <c r="CS12" s="24">
        <f>+[1]NAC!AX13</f>
        <v>1.1406044155982453E-2</v>
      </c>
      <c r="CT12" s="24"/>
    </row>
    <row r="13" spans="1:109" x14ac:dyDescent="0.25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115.73939496797745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115.73939496797745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115.43782814420797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1.5249510545173983E-2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1.4077566467742608E-2</v>
      </c>
      <c r="CS13" s="24">
        <f>+[1]NAC!AX14</f>
        <v>2.08478593715824E-2</v>
      </c>
      <c r="CT13" s="24"/>
    </row>
    <row r="14" spans="1:109" x14ac:dyDescent="0.25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17"/>
        <v>118.03667522019573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118.03667522019573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117.62698802924487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1.9848732169836403E-2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1.8963973250624155E-2</v>
      </c>
      <c r="CS14" s="24">
        <f>+[1]NAC!AX15</f>
        <v>1.7998770406141951E-2</v>
      </c>
      <c r="CT14" s="24"/>
    </row>
    <row r="15" spans="1:109" x14ac:dyDescent="0.25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119.76137695510157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119.76137695510157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119.41962098169381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1.4611575018429024E-2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1.5239980063106451E-2</v>
      </c>
      <c r="CS15" s="24">
        <f>+[1]NAC!AX16</f>
        <v>1.5117933281101781E-2</v>
      </c>
      <c r="CT15" s="24"/>
    </row>
    <row r="16" spans="1:109" x14ac:dyDescent="0.25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121.17740134920059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121.17740134920059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121.05504799702149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1.1823715041535454E-2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1.3694793216421086E-2</v>
      </c>
      <c r="CS16" s="24">
        <f>+[1]NAC!AX17</f>
        <v>1.1883423631104506E-2</v>
      </c>
      <c r="CT16" s="24"/>
    </row>
    <row r="17" spans="1:111" x14ac:dyDescent="0.25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125.10862231420165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125.10862231420165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124.83815163457211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3.2441865572544692E-2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3.1251101875930942E-2</v>
      </c>
      <c r="CS17" s="24">
        <f>+[1]NAC!AX18</f>
        <v>6.6171108182067062E-3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0.25118077962801988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0.24857022760797243</v>
      </c>
      <c r="DF17" s="48">
        <f>+[1]NAC!AG18</f>
        <v>0.24795599999999984</v>
      </c>
      <c r="DG17" s="24">
        <f ca="1">+CU17-DD17</f>
        <v>-5.272180139470839E-3</v>
      </c>
    </row>
    <row r="18" spans="1:111" x14ac:dyDescent="0.25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127.10945178846607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127.10945178846607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127.07413827681771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1.5992738448030286E-2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1.791108417553966E-2</v>
      </c>
      <c r="CS18" s="24">
        <f>+[1]NAC!AX19</f>
        <v>2.0897308075772836E-2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0.25482799059060435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0.25098902661786449</v>
      </c>
      <c r="DF18" s="48">
        <f>+[1]NAC!AG19</f>
        <v>0.25006226257777908</v>
      </c>
      <c r="DG18" s="24">
        <f t="shared" ref="DG18:DG81" ca="1" si="49">+CU18-DD18</f>
        <v>-3.0774526476964326E-3</v>
      </c>
    </row>
    <row r="19" spans="1:111" x14ac:dyDescent="0.25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130.30092426776571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130.30092426776571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130.15170444948558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2.5108065799944068E-2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2.4218666476129913E-2</v>
      </c>
      <c r="CS19" s="24">
        <f>+[1]NAC!AX20</f>
        <v>2.1822141489902025E-2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0.25642286914082568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0.25531186535368366</v>
      </c>
      <c r="DF19" s="48">
        <f>+[1]NAC!AG20</f>
        <v>0.25437113435867365</v>
      </c>
      <c r="DG19" s="24">
        <f t="shared" ca="1" si="49"/>
        <v>-4.7400937311736779E-3</v>
      </c>
    </row>
    <row r="20" spans="1:111" x14ac:dyDescent="0.25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133.63527599074473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133.63527599074473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133.25439102672027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2.5589624492048824E-2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2.3839000728868021E-2</v>
      </c>
      <c r="CS20" s="24">
        <f>+[1]NAC!AX21</f>
        <v>2.3195913237535892E-2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0.25547831795797604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0.25489360372547742</v>
      </c>
      <c r="DF20" s="48">
        <f>+[1]NAC!AG21</f>
        <v>0.25396523331662713</v>
      </c>
      <c r="DG20" s="24">
        <f t="shared" ca="1" si="49"/>
        <v>-8.8453800861574283E-3</v>
      </c>
    </row>
    <row r="21" spans="1:111" x14ac:dyDescent="0.25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17"/>
        <v>137.07093202098051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137.07093202098051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136.89314012172144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2.5709199945632033E-2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2.7306785667359668E-2</v>
      </c>
      <c r="CS21" s="24">
        <f>+[1]NAC!AX22</f>
        <v>1.1573998396500418E-2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0.25294466760160272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0.25568560381410754</v>
      </c>
      <c r="DF21" s="48">
        <f>+[1]NAC!AG22</f>
        <v>0.25498156776336267</v>
      </c>
      <c r="DG21" s="24">
        <f t="shared" ca="1" si="49"/>
        <v>-1.3799373891851374E-2</v>
      </c>
    </row>
    <row r="22" spans="1:111" x14ac:dyDescent="0.25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139.88740597354624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139.88740597354624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139.74392964166816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2.0547565490651509E-2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2.0824926051165704E-2</v>
      </c>
      <c r="CS22" s="24">
        <f>+[1]NAC!AX23</f>
        <v>3.2672622020239128E-2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0.26166920129029059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0.26366494601778978</v>
      </c>
      <c r="DF22" s="48">
        <f>+[1]NAC!AG23</f>
        <v>0.26290756997415188</v>
      </c>
      <c r="DG22" s="24">
        <f t="shared" ca="1" si="49"/>
        <v>-1.0394589563025525E-2</v>
      </c>
    </row>
    <row r="23" spans="1:111" x14ac:dyDescent="0.25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15"/>
        <v>144.29039946607952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145.16770139535157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145.16770139535157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144.91030411620972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3.7746753434000135E-2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3.6970296225311561E-2</v>
      </c>
      <c r="CS23" s="24">
        <f>+[1]NAC!AX24</f>
        <v>5.1780936037418401E-2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0.29251650041901045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0.29487854287141535</v>
      </c>
      <c r="DF23" s="48">
        <f>+[1]NAC!AG24</f>
        <v>0.29466497746489195</v>
      </c>
      <c r="DG23" s="24">
        <f t="shared" ca="1" si="49"/>
        <v>-6.8386725141491578E-3</v>
      </c>
    </row>
    <row r="24" spans="1:111" x14ac:dyDescent="0.25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149.35024271429171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149.35024271429171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149.41824000635415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2.8811789941822985E-2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3.1108456487189073E-2</v>
      </c>
      <c r="CS24" s="24">
        <f>+[1]NAC!AX25</f>
        <v>3.9913284355052259E-2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0.3100790863598315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0.31258260526395087</v>
      </c>
      <c r="DF24" s="48">
        <f>+[1]NAC!AG25</f>
        <v>0.31209155496496921</v>
      </c>
      <c r="DG24" s="24">
        <f t="shared" ca="1" si="49"/>
        <v>-2.690229841600722E-3</v>
      </c>
    </row>
    <row r="25" spans="1:111" x14ac:dyDescent="0.25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155.48641482143802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155.48641482143802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155.21581075200186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4.1085785972807987E-2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3.8800957268678493E-2</v>
      </c>
      <c r="CS25" s="24">
        <f>+[1]NAC!AX26</f>
        <v>4.0123364272049988E-2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0.34341824462152837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0.34458360181640102</v>
      </c>
      <c r="DF25" s="48">
        <f>+[1]NAC!AG26</f>
        <v>0.34426110161125778</v>
      </c>
      <c r="DG25" s="24">
        <f t="shared" ca="1" si="49"/>
        <v>-3.4353407575662409E-3</v>
      </c>
    </row>
    <row r="26" spans="1:111" x14ac:dyDescent="0.25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165.65266590307166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165.65266590307166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165.37844113214942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6.538353265980601E-2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6.5474195772394772E-2</v>
      </c>
      <c r="CS26" s="24">
        <f>+[1]NAC!AX27</f>
        <v>7.019387021915291E-2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0.40339996525697619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0.40595660828306168</v>
      </c>
      <c r="DF26" s="48">
        <f>+[1]NAC!AG27</f>
        <v>0.40542340474211969</v>
      </c>
      <c r="DG26" s="24">
        <f t="shared" ca="1" si="49"/>
        <v>-5.3209017803506065E-3</v>
      </c>
    </row>
    <row r="27" spans="1:111" x14ac:dyDescent="0.25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174.43789966274915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174.43789966274915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174.32751689915725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5.3034062034461815E-2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5.4112710857256552E-2</v>
      </c>
      <c r="CS27" s="24">
        <f>+[1]NAC!AX28</f>
        <v>5.8813484945018368E-2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0.45654554162437333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0.45978956779539959</v>
      </c>
      <c r="DF27" s="48">
        <f>+[1]NAC!AG28</f>
        <v>0.45909689592535741</v>
      </c>
      <c r="DG27" s="24">
        <f t="shared" ca="1" si="49"/>
        <v>-4.7002202846040397E-3</v>
      </c>
    </row>
    <row r="28" spans="1:111" x14ac:dyDescent="0.25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179.67713879050933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179.67713879050933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179.83533752616589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3.0034981720655329E-2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3.1594671483760939E-2</v>
      </c>
      <c r="CS28" s="24">
        <f>+[1]NAC!AX29</f>
        <v>3.4085411215099226E-2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0.48276111543874656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0.48556661206388241</v>
      </c>
      <c r="DF28" s="48">
        <f>+[1]NAC!AG29</f>
        <v>0.48469180289931746</v>
      </c>
      <c r="DG28" s="24">
        <f t="shared" ca="1" si="49"/>
        <v>-2.9647226056039866E-3</v>
      </c>
    </row>
    <row r="29" spans="1:111" x14ac:dyDescent="0.25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184.38061552594192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184.38061552594192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184.44786991295862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2.6177379977741611E-2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2.5648643087855971E-2</v>
      </c>
      <c r="CS29" s="24">
        <f>+[1]NAC!AX30</f>
        <v>1.6984027166394133E-2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0.47376425473603856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0.47749600180621754</v>
      </c>
      <c r="DF29" s="48">
        <f>+[1]NAC!AG30</f>
        <v>0.4764559006888065</v>
      </c>
      <c r="DG29" s="24">
        <f t="shared" ca="1" si="49"/>
        <v>-2.7170203117117264E-3</v>
      </c>
    </row>
    <row r="30" spans="1:111" x14ac:dyDescent="0.25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189.77698041281101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189.77698041281101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189.84565330508246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2.9267528321651692E-2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2.9264547184367329E-2</v>
      </c>
      <c r="CS30" s="24">
        <f>+[1]NAC!AX31</f>
        <v>3.3527192819009288E-2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0.49302021008347552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0.49397553176023568</v>
      </c>
      <c r="DF30" s="48">
        <f>+[1]NAC!AG31</f>
        <v>0.49312576630834082</v>
      </c>
      <c r="DG30" s="24">
        <f t="shared" ca="1" si="49"/>
        <v>-1.6000863185650083E-4</v>
      </c>
    </row>
    <row r="31" spans="1:111" x14ac:dyDescent="0.25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197.49808782231244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197.49808782231244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196.95574228329627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4.0685163146268577E-2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3.7451945063961434E-2</v>
      </c>
      <c r="CS31" s="24">
        <f>+[1]NAC!AX32</f>
        <v>5.7149254104406744E-2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0.51570749733484589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0.51327824031485236</v>
      </c>
      <c r="DF31" s="48">
        <f>+[1]NAC!AG32</f>
        <v>0.51275713013779733</v>
      </c>
      <c r="DG31" s="24">
        <f t="shared" ca="1" si="49"/>
        <v>1.0994281757999991E-2</v>
      </c>
    </row>
    <row r="32" spans="1:111" x14ac:dyDescent="0.25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207.30489904022062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207.30489904022062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206.18283586975383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4.9655221101336799E-2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4.6848563436071577E-2</v>
      </c>
      <c r="CS32" s="24">
        <f>+[1]NAC!AX33</f>
        <v>5.9593986974662672E-2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0.55127377485700757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0.54728736727639915</v>
      </c>
      <c r="DF32" s="48">
        <f>+[1]NAC!AG33</f>
        <v>0.54732339935119079</v>
      </c>
      <c r="DG32" s="24">
        <f t="shared" ca="1" si="49"/>
        <v>1.9073439936456049E-2</v>
      </c>
    </row>
    <row r="33" spans="1:111" x14ac:dyDescent="0.25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213.90013077153782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213.90013077153782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213.25471285852817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3.1814162433458026E-2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3.429905772196129E-2</v>
      </c>
      <c r="CS33" s="24">
        <f>+[1]NAC!AX34</f>
        <v>2.5497559678675286E-2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0.5605068676325744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0.55781884080464672</v>
      </c>
      <c r="DF33" s="48">
        <f>+[1]NAC!AG34</f>
        <v>0.55795122821591314</v>
      </c>
      <c r="DG33" s="24">
        <f t="shared" ca="1" si="49"/>
        <v>1.7493333475508965E-2</v>
      </c>
    </row>
    <row r="34" spans="1:111" x14ac:dyDescent="0.25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220.42594075778328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220.42594075778328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219.86186282629717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3.0508676935852463E-2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3.0982433537833032E-2</v>
      </c>
      <c r="CS34" s="24">
        <f>+[1]NAC!AX35</f>
        <v>2.4353409861642472E-2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0.57573828196848176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0.57331959527735954</v>
      </c>
      <c r="DF34" s="48">
        <f>+[1]NAC!AG35</f>
        <v>0.57296511981935572</v>
      </c>
      <c r="DG34" s="24">
        <f t="shared" ca="1" si="49"/>
        <v>9.9617454443217124E-3</v>
      </c>
    </row>
    <row r="35" spans="1:111" x14ac:dyDescent="0.25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226.33268995646412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226.33268995646412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225.83972270251655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2.6796978515208014E-2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2.7189162319352311E-2</v>
      </c>
      <c r="CS35" s="24">
        <f>+[1]NAC!AX36</f>
        <v>2.5510849737953922E-2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0.55911189459469912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0.55847939233780175</v>
      </c>
      <c r="DF35" s="48">
        <f>+[1]NAC!AG36</f>
        <v>0.55751895821492736</v>
      </c>
      <c r="DG35" s="24">
        <f t="shared" ca="1" si="49"/>
        <v>6.5035729987075186E-3</v>
      </c>
    </row>
    <row r="36" spans="1:111" x14ac:dyDescent="0.25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231.19917505464701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231.19917505464701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230.85512870608451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2.1501468034153426E-2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2.2207811555695178E-2</v>
      </c>
      <c r="CS36" s="24">
        <f>+[1]NAC!AX37</f>
        <v>2.2592002848790704E-2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0.54803347388549617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0.5450264217826899</v>
      </c>
      <c r="DF36" s="48">
        <f>+[1]NAC!AG37</f>
        <v>0.54386637070100718</v>
      </c>
      <c r="DG36" s="24">
        <f t="shared" ca="1" si="49"/>
        <v>4.6403353060551211E-3</v>
      </c>
    </row>
    <row r="37" spans="1:111" x14ac:dyDescent="0.25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240.18624260965328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240.18624260965328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239.95307783385923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3.8871538157011276E-2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3.9409776940056096E-2</v>
      </c>
      <c r="CS37" s="24">
        <f>+[1]NAC!AX38</f>
        <v>4.5147707511329349E-2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0.54474101731321856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0.54593192968754622</v>
      </c>
      <c r="DF37" s="48">
        <f>+[1]NAC!AG38</f>
        <v>0.54482558087056776</v>
      </c>
      <c r="DG37" s="24">
        <f t="shared" ca="1" si="49"/>
        <v>2.6535168294219424E-3</v>
      </c>
    </row>
    <row r="38" spans="1:111" x14ac:dyDescent="0.25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17"/>
        <v>253.99299573192584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253.99299573192584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254.04166257561155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5.7483530165010732E-2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5.8713915524380544E-2</v>
      </c>
      <c r="CS38" s="24">
        <f>+[1]NAC!AX39</f>
        <v>5.7197147606380172E-2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0.53328649646088255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0.53612321434698829</v>
      </c>
      <c r="DF38" s="48">
        <f>+[1]NAC!AG39</f>
        <v>0.53542005697226358</v>
      </c>
      <c r="DG38" s="24">
        <f t="shared" ca="1" si="49"/>
        <v>1.8343763951269576E-3</v>
      </c>
    </row>
    <row r="39" spans="1:111" x14ac:dyDescent="0.25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17"/>
        <v>261.76659667750096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261.76659667750096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262.40071794017848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3.060557210711301E-2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3.2904269637579642E-2</v>
      </c>
      <c r="CS39" s="24">
        <f>+[1]NAC!AX40</f>
        <v>2.451324364984675E-2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0.50062914758541255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0.50521686195971394</v>
      </c>
      <c r="DF39" s="48">
        <f>+[1]NAC!AG40</f>
        <v>0.50485307552858982</v>
      </c>
      <c r="DG39" s="24">
        <f t="shared" ca="1" si="49"/>
        <v>-7.1088614756744661E-3</v>
      </c>
    </row>
    <row r="40" spans="1:111" x14ac:dyDescent="0.25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273.07570186688827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273.07570186688827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273.62327377285465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4.3203011128728042E-2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4.2768769539855755E-2</v>
      </c>
      <c r="CS40" s="24">
        <f>+[1]NAC!AX41</f>
        <v>5.3200274270607251E-2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0.51981328122814197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0.52152117340699355</v>
      </c>
      <c r="DF40" s="48">
        <f>+[1]NAC!AG41</f>
        <v>0.5209175300658877</v>
      </c>
      <c r="DG40" s="24">
        <f t="shared" ca="1" si="49"/>
        <v>-2.2505197948650135E-3</v>
      </c>
    </row>
    <row r="41" spans="1:111" x14ac:dyDescent="0.25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17"/>
        <v>283.02500027487781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283.02500027487781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283.84671334406414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3.6434213443272023E-2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3.7363194403179145E-2</v>
      </c>
      <c r="CS41" s="24">
        <f>+[1]NAC!AX42</f>
        <v>3.1316118523434966E-2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0.5350040971907748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0.53889938375548629</v>
      </c>
      <c r="DF41" s="48">
        <f>+[1]NAC!AG42</f>
        <v>0.5383240201633388</v>
      </c>
      <c r="DG41" s="24">
        <f t="shared" ca="1" si="49"/>
        <v>-3.2547177990789322E-3</v>
      </c>
    </row>
    <row r="42" spans="1:111" x14ac:dyDescent="0.25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289.62273980362596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289.62273980362596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290.25100008927569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2.3311507896264683E-2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2.256248335505151E-2</v>
      </c>
      <c r="CS42" s="24">
        <f>+[1]NAC!AX43</f>
        <v>4.6804207545119603E-2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0.52612155158979856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0.52887882886020865</v>
      </c>
      <c r="DF42" s="48">
        <f>+[1]NAC!AG43</f>
        <v>0.52855728676900671</v>
      </c>
      <c r="DG42" s="24">
        <f t="shared" ca="1" si="49"/>
        <v>8.4832989776297829E-3</v>
      </c>
    </row>
    <row r="43" spans="1:111" x14ac:dyDescent="0.25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295.21376017827356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295.21376017827356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296.00607364159993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1.9304493764676467E-2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1.9827919802357652E-2</v>
      </c>
      <c r="CS43" s="24">
        <f>+[1]NAC!AX44</f>
        <v>2.6680386177670767E-2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0.49476768830225426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0.50290654240398891</v>
      </c>
      <c r="DF43" s="48">
        <f>+[1]NAC!AG44</f>
        <v>0.50274891855201087</v>
      </c>
      <c r="DG43" s="24">
        <f t="shared" ca="1" si="49"/>
        <v>2.2080922229297251E-3</v>
      </c>
    </row>
    <row r="44" spans="1:111" x14ac:dyDescent="0.25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305.94666010053396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305.94666010053396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305.87586313423486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3.6356367385378618E-2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3.3343199249975974E-2</v>
      </c>
      <c r="CS44" s="24">
        <f>+[1]NAC!AX45</f>
        <v>3.9330672478020023E-2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0.47582937748699905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0.48351758692201385</v>
      </c>
      <c r="DF44" s="48">
        <f>+[1]NAC!AG45</f>
        <v>0.48356866551335198</v>
      </c>
      <c r="DG44" s="24">
        <f t="shared" ca="1" si="49"/>
        <v>-2.5163353889490203E-4</v>
      </c>
    </row>
    <row r="45" spans="1:111" x14ac:dyDescent="0.25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310.81413699426611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310.81413699426611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310.40614904307711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1.5909560483950758E-2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1.4810864323917317E-2</v>
      </c>
      <c r="CS45" s="24">
        <f>+[1]NAC!AX46</f>
        <v>3.1695973706349578E-2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0.45308063100830953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0.45556524815936239</v>
      </c>
      <c r="DF45" s="48">
        <f>+[1]NAC!AG46</f>
        <v>0.45562931438707133</v>
      </c>
      <c r="DG45" s="24">
        <f t="shared" ca="1" si="49"/>
        <v>1.105243330733674E-2</v>
      </c>
    </row>
    <row r="46" spans="1:111" x14ac:dyDescent="0.25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17"/>
        <v>315.43919172959858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315.43919172959858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315.19063339803898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1.4880451642448334E-2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1.5413626211051357E-2</v>
      </c>
      <c r="CS46" s="24">
        <f>+[1]NAC!AX47</f>
        <v>6.8012354822470922E-3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0.43104387190172555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0.43358483980032836</v>
      </c>
      <c r="DF46" s="48">
        <f>+[1]NAC!AG47</f>
        <v>0.43421228214716923</v>
      </c>
      <c r="DG46" s="24">
        <f t="shared" ca="1" si="49"/>
        <v>1.2429373893608764E-2</v>
      </c>
    </row>
    <row r="47" spans="1:111" x14ac:dyDescent="0.25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321.63598940074297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321.63598940074297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322.17725581012178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1.964498335532272E-2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2.2166338944659358E-2</v>
      </c>
      <c r="CS47" s="24">
        <f>+[1]NAC!AX48</f>
        <v>1.0419479986683466E-2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0.42107615768014228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0.42657479364028528</v>
      </c>
      <c r="DF47" s="48">
        <f>+[1]NAC!AG48</f>
        <v>0.42758749118769868</v>
      </c>
      <c r="DG47" s="24">
        <f t="shared" ca="1" si="49"/>
        <v>9.0982365428446954E-3</v>
      </c>
    </row>
    <row r="48" spans="1:111" x14ac:dyDescent="0.25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17"/>
        <v>327.04854007872041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327.04854007872041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328.45667163828784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1.6828187318408849E-2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1.9490562151497359E-2</v>
      </c>
      <c r="CS48" s="24">
        <f>+[1]NAC!AX49</f>
        <v>1.2859994331221758E-2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0.414574857377489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0.42278264935783905</v>
      </c>
      <c r="DF48" s="48">
        <f>+[1]NAC!AG49</f>
        <v>0.42390430987357575</v>
      </c>
      <c r="DG48" s="24">
        <f t="shared" ca="1" si="49"/>
        <v>7.9712018055173584E-3</v>
      </c>
    </row>
    <row r="49" spans="1:111" x14ac:dyDescent="0.25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336.33296848855252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336.33296848855252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337.38812025025896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2.8388533419526629E-2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2.7192166831084608E-2</v>
      </c>
      <c r="CS49" s="24">
        <f>+[1]NAC!AX50</f>
        <v>3.4663577797929612E-2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0.40030072011724394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0.4060587315486015</v>
      </c>
      <c r="DF49" s="48">
        <f>+[1]NAC!AG50</f>
        <v>0.40672941645865301</v>
      </c>
      <c r="DG49" s="24">
        <f t="shared" ca="1" si="49"/>
        <v>1.0434957250380128E-2</v>
      </c>
    </row>
    <row r="50" spans="1:111" x14ac:dyDescent="0.25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345.90725233324082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345.90725233324082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346.90394429666071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2.8466682548886624E-2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2.8204383839429026E-2</v>
      </c>
      <c r="CS50" s="24">
        <f>+[1]NAC!AX51</f>
        <v>2.9561698519518398E-2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0.36187713104626273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0.36553957638113843</v>
      </c>
      <c r="DF50" s="48">
        <f>+[1]NAC!AG51</f>
        <v>0.3662071923005068</v>
      </c>
      <c r="DG50" s="24">
        <f t="shared" ca="1" si="49"/>
        <v>1.3702103526212817E-2</v>
      </c>
    </row>
    <row r="51" spans="1:111" x14ac:dyDescent="0.25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358.80606205777519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358.80606205777519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359.92701076322402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3.7289792675719635E-2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3.7540842877896052E-2</v>
      </c>
      <c r="CS51" s="24">
        <f>+[1]NAC!AX52</f>
        <v>4.7719229017051168E-2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0.37070988663930948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0.37166930635181927</v>
      </c>
      <c r="DF51" s="48">
        <f>+[1]NAC!AG52</f>
        <v>0.37239040074240792</v>
      </c>
      <c r="DG51" s="24">
        <f t="shared" ca="1" si="49"/>
        <v>2.4045768418015756E-2</v>
      </c>
    </row>
    <row r="52" spans="1:111" x14ac:dyDescent="0.25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t="shared" ca="1" si="16"/>
        <v>373.50319195199597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17"/>
        <v>368.97347979710042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368.97347979710042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371.15704915594802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2.8336805908502294E-2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3.1200877002564242E-2</v>
      </c>
      <c r="CS52" s="24">
        <f>+[1]NAC!AX53</f>
        <v>2.7233756231327177E-2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0.35117653190893527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0.35645277551959986</v>
      </c>
      <c r="DF52" s="48">
        <f>+[1]NAC!AG53</f>
        <v>0.3579781989182178</v>
      </c>
      <c r="DG52" s="24">
        <f t="shared" ca="1" si="49"/>
        <v>1.62171483352469E-2</v>
      </c>
    </row>
    <row r="53" spans="1:111" x14ac:dyDescent="0.25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382.53810007743141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382.53810007743141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385.68526285824987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3.6763130748015405E-2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3.9143035907146517E-2</v>
      </c>
      <c r="CS53" s="24">
        <f>+[1]NAC!AX54</f>
        <v>4.3515169429207745E-2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0.35160533417862405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0.3587800905439491</v>
      </c>
      <c r="DF53" s="48">
        <f>+[1]NAC!AG54</f>
        <v>0.36140587812345415</v>
      </c>
      <c r="DG53" s="24">
        <f t="shared" ca="1" si="49"/>
        <v>2.1639058709951975E-2</v>
      </c>
    </row>
    <row r="54" spans="1:111" x14ac:dyDescent="0.25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17"/>
        <v>396.36254734895152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396.36254734895152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401.26244636733304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3.6138746098027363E-2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4.0388329576409587E-2</v>
      </c>
      <c r="CS54" s="24">
        <f>+[1]NAC!AX55</f>
        <v>4.823815019032196E-2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0.36854774462011775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0.38246705866271724</v>
      </c>
      <c r="DF54" s="48">
        <f>+[1]NAC!AG55</f>
        <v>0.38531980309830005</v>
      </c>
      <c r="DG54" s="24">
        <f t="shared" ca="1" si="49"/>
        <v>1.18703212754252E-2</v>
      </c>
    </row>
    <row r="55" spans="1:111" x14ac:dyDescent="0.25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17"/>
        <v>410.38634544186988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410.38634544186988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415.61345525629463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3.5381239188000402E-2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3.5764644857455785E-2</v>
      </c>
      <c r="CS55" s="24">
        <f>+[1]NAC!AX56</f>
        <v>3.8214149695860122E-2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0.39013284880097032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0.40407070079080087</v>
      </c>
      <c r="DF55" s="48">
        <f>+[1]NAC!AG56</f>
        <v>0.40651782754865295</v>
      </c>
      <c r="DG55" s="24">
        <f t="shared" ca="1" si="49"/>
        <v>7.3477469442237986E-3</v>
      </c>
    </row>
    <row r="56" spans="1:111" x14ac:dyDescent="0.25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17"/>
        <v>431.37227790814728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431.37227790814728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435.75827281624936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5.1137014424009308E-2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4.8470080323872455E-2</v>
      </c>
      <c r="CS56" s="24">
        <f>+[1]NAC!AX57</f>
        <v>4.5914478400588266E-2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0.40995910125771107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0.42462457923662678</v>
      </c>
      <c r="DF56" s="48">
        <f>+[1]NAC!AG57</f>
        <v>0.42648849702914249</v>
      </c>
      <c r="DG56" s="24">
        <f t="shared" ca="1" si="49"/>
        <v>4.9467940772054408E-3</v>
      </c>
    </row>
    <row r="57" spans="1:111" x14ac:dyDescent="0.25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t="shared" ca="1" si="16"/>
        <v>457.14286408438886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17"/>
        <v>449.55286949934271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449.55286949934271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453.66640934458894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4.2145943358619542E-2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4.1096492357107994E-2</v>
      </c>
      <c r="CS57" s="24">
        <f>+[1]NAC!AX58</f>
        <v>4.317336326458765E-2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0.44637201462826659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0.46152520091227522</v>
      </c>
      <c r="DF57" s="48">
        <f>+[1]NAC!AG58</f>
        <v>0.46280152829043075</v>
      </c>
      <c r="DG57" s="24">
        <f t="shared" ca="1" si="49"/>
        <v>-6.6113167297832121E-4</v>
      </c>
    </row>
    <row r="58" spans="1:111" x14ac:dyDescent="0.25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15"/>
        <v>470.31137053896998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463.74104532826891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463.74104532826891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468.66654634405279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3.1560639007214508E-2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3.3064244322462688E-2</v>
      </c>
      <c r="CS58" s="24">
        <f>+[1]NAC!AX59</f>
        <v>3.1042470015524515E-2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0.47014403246949077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0.48693043727665763</v>
      </c>
      <c r="DF58" s="48">
        <f>+[1]NAC!AG59</f>
        <v>0.48844728646747448</v>
      </c>
      <c r="DG58" s="24">
        <f t="shared" ca="1" si="49"/>
        <v>-2.9525746212542003E-3</v>
      </c>
    </row>
    <row r="59" spans="1:111" x14ac:dyDescent="0.25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478.63972404197784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478.63972404197784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483.62803716571648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3.2127151270732623E-2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3.1923530574935244E-2</v>
      </c>
      <c r="CS59" s="24">
        <f>+[1]NAC!AX60</f>
        <v>3.2407015524217542E-2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0.48814106572388516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0.50112408136826159</v>
      </c>
      <c r="DF59" s="48">
        <f>+[1]NAC!AG60</f>
        <v>0.50200078391471603</v>
      </c>
      <c r="DG59" s="24">
        <f t="shared" ca="1" si="49"/>
        <v>2.5319666630838622E-3</v>
      </c>
    </row>
    <row r="60" spans="1:111" x14ac:dyDescent="0.25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493.21890749090795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493.21890749090795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498.14825863881589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3.0459618616300865E-2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3.0023531220800592E-2</v>
      </c>
      <c r="CS60" s="24">
        <f>+[1]NAC!AX61</f>
        <v>3.4063608020391101E-2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0.50809083988630688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0.51663309548298808</v>
      </c>
      <c r="DF60" s="48">
        <f>+[1]NAC!AG61</f>
        <v>0.51766171625105817</v>
      </c>
      <c r="DG60" s="24">
        <f t="shared" ca="1" si="49"/>
        <v>6.3028673013478809E-3</v>
      </c>
    </row>
    <row r="61" spans="1:111" x14ac:dyDescent="0.25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505.25515874569254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505.25515874569254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510.49562005406352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2.4403466841965038E-2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2.4786519276382979E-2</v>
      </c>
      <c r="CS61" s="24">
        <f>+[1]NAC!AX62</f>
        <v>1.4872325110008466E-2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0.50224689841218906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0.51308119466506819</v>
      </c>
      <c r="DF61" s="48">
        <f>+[1]NAC!AG62</f>
        <v>0.51423887270992519</v>
      </c>
      <c r="DG61" s="24">
        <f t="shared" ca="1" si="49"/>
        <v>-2.826200512145105E-3</v>
      </c>
    </row>
    <row r="62" spans="1:111" x14ac:dyDescent="0.25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523.5671060222345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523.5671060222345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528.60916682237416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3.6242969437465522E-2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3.548227654997782E-2</v>
      </c>
      <c r="CS62" s="24">
        <f>+[1]NAC!AX63</f>
        <v>2.9484732416185322E-2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0.51360546068528046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0.52379116903417278</v>
      </c>
      <c r="DF62" s="48">
        <f>+[1]NAC!AG63</f>
        <v>0.52471217096959299</v>
      </c>
      <c r="DG62" s="24">
        <f t="shared" ca="1" si="49"/>
        <v>-6.5847128665201815E-3</v>
      </c>
    </row>
    <row r="63" spans="1:111" x14ac:dyDescent="0.25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542.29807000506185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542.29807000506185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547.10501967272978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3.5775669952099465E-2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3.498965589556402E-2</v>
      </c>
      <c r="CS63" s="24">
        <f>+[1]NAC!AX64</f>
        <v>3.4135754854253575E-2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0.51139606419955252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0.52004435152725947</v>
      </c>
      <c r="DF63" s="48">
        <f>+[1]NAC!AG64</f>
        <v>0.5211165082286735</v>
      </c>
      <c r="DG63" s="24">
        <f t="shared" ca="1" si="49"/>
        <v>-1.252902531175093E-2</v>
      </c>
    </row>
    <row r="64" spans="1:111" x14ac:dyDescent="0.25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554.35571441196475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554.35571441196475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560.81539761483702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2.2234348735171272E-2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2.5059865015145677E-2</v>
      </c>
      <c r="CS64" s="24">
        <f>+[1]NAC!AX65</f>
        <v>2.1215758130852302E-2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0.5024269893782245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0.51099217673540887</v>
      </c>
      <c r="DF64" s="48">
        <f>+[1]NAC!AG65</f>
        <v>0.51182345155032971</v>
      </c>
      <c r="DG64" s="24">
        <f t="shared" ca="1" si="49"/>
        <v>-1.1412756304355121E-2</v>
      </c>
    </row>
    <row r="65" spans="1:111" x14ac:dyDescent="0.25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576.26253621833052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576.26253621833052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582.16996260857422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3.9517626023939378E-2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3.807770807392008E-2</v>
      </c>
      <c r="CS65" s="24">
        <f>+[1]NAC!AX66</f>
        <v>4.2533111526186662E-2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0.50641867071982216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0.50944310989278829</v>
      </c>
      <c r="DF65" s="48">
        <f>+[1]NAC!AG66</f>
        <v>0.50941633543466325</v>
      </c>
      <c r="DG65" s="24">
        <f t="shared" ca="1" si="49"/>
        <v>-8.2265307590048131E-3</v>
      </c>
    </row>
    <row r="66" spans="1:111" x14ac:dyDescent="0.25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598.89745429747518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598.89745429747518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604.73510935997558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3.927882979810593E-2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3.8760410534222522E-2</v>
      </c>
      <c r="CS66" s="24">
        <f>+[1]NAC!AX67</f>
        <v>4.9355596653445133E-2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0.51098396733790041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0.50708125027572315</v>
      </c>
      <c r="DF66" s="48">
        <f>+[1]NAC!AG67</f>
        <v>0.50690162141591033</v>
      </c>
      <c r="DG66" s="24">
        <f t="shared" ca="1" si="49"/>
        <v>-7.2022040805046483E-3</v>
      </c>
    </row>
    <row r="67" spans="1:111" x14ac:dyDescent="0.25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629.0543407293286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629.0543407293286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633.45279446434529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5.035400670925938E-2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4.7488040068920823E-2</v>
      </c>
      <c r="CS67" s="24">
        <f>+[1]NAC!AX68</f>
        <v>7.4695693652692796E-2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0.53283448076717854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0.52413928484032501</v>
      </c>
      <c r="DF67" s="48">
        <f>+[1]NAC!AG68</f>
        <v>0.5231925686439769</v>
      </c>
      <c r="DG67" s="24">
        <f t="shared" ca="1" si="49"/>
        <v>5.5859431155029782E-3</v>
      </c>
    </row>
    <row r="68" spans="1:111" x14ac:dyDescent="0.25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672.98569510473874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672.98569510473874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676.04918737888454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6.9837137320244658E-2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6.7244778595632049E-2</v>
      </c>
      <c r="CS68" s="24">
        <f>+[1]NAC!AX69</f>
        <v>7.244146900209536E-2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0.56010418279136265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0.55143167566198126</v>
      </c>
      <c r="DF68" s="48">
        <f>+[1]NAC!AG69</f>
        <v>0.55106630322138228</v>
      </c>
      <c r="DG68" s="24">
        <f t="shared" ca="1" si="49"/>
        <v>1.1792383580566224E-2</v>
      </c>
    </row>
    <row r="69" spans="1:111" x14ac:dyDescent="0.25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714.55806680069225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714.55806680069225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716.91378589648014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6.1773039157219323E-2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6.0446191313433983E-2</v>
      </c>
      <c r="CS69" s="24">
        <f>+[1]NAC!AX70</f>
        <v>5.8621191727850519E-2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0.5894861656571786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0.58026640529150963</v>
      </c>
      <c r="DF69" s="48">
        <f>+[1]NAC!AG70</f>
        <v>0.5803800857180077</v>
      </c>
      <c r="DG69" s="24">
        <f t="shared" ca="1" si="49"/>
        <v>1.162758238552497E-2</v>
      </c>
    </row>
    <row r="70" spans="1:111" x14ac:dyDescent="0.25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748.68478686618346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748.68478686618346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753.1292729165026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4.7759197818992627E-2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5.0515818962437731E-2</v>
      </c>
      <c r="CS70" s="24">
        <f>+[1]NAC!AX71</f>
        <v>4.4124578267879855E-2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0.61444580851412689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0.60696187682152769</v>
      </c>
      <c r="DF70" s="48">
        <f>+[1]NAC!AG71</f>
        <v>0.6067992959624513</v>
      </c>
      <c r="DG70" s="24">
        <f t="shared" ca="1" si="49"/>
        <v>1.1898287550355269E-2</v>
      </c>
    </row>
    <row r="71" spans="1:111" x14ac:dyDescent="0.25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788.51658117931925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788.51658117931925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793.15183238212194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5.3202355666744916E-2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5.3141686168473479E-2</v>
      </c>
      <c r="CS71" s="24">
        <f>+[1]NAC!AX72</f>
        <v>4.6172989824192934E-2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0.64741149046409796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0.64000382821136204</v>
      </c>
      <c r="DF71" s="48">
        <f>+[1]NAC!AG72</f>
        <v>0.63982581648779813</v>
      </c>
      <c r="DG71" s="24">
        <f t="shared" ca="1" si="49"/>
        <v>5.4778243143693839E-3</v>
      </c>
    </row>
    <row r="72" spans="1:111" x14ac:dyDescent="0.25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843.98884534899344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843.98884534899344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851.70839393424399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7.035015558798885E-2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7.3827682369787206E-2</v>
      </c>
      <c r="CS72" s="24">
        <f>+[1]NAC!AX73</f>
        <v>6.0175638867075554E-2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0.7111850996193847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0.70974881305723492</v>
      </c>
      <c r="DF72" s="48">
        <f>+[1]NAC!AG73</f>
        <v>0.71002453931319232</v>
      </c>
      <c r="DG72" s="24">
        <f t="shared" ca="1" si="49"/>
        <v>-4.1993268480873258E-3</v>
      </c>
    </row>
    <row r="73" spans="1:111" x14ac:dyDescent="0.25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903.00338897367351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903.00338897367351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910.89876679982865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6.992336918893427E-2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6.9496054385668637E-2</v>
      </c>
      <c r="CS73" s="24">
        <f>+[1]NAC!AX74</f>
        <v>7.0971084636866966E-2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0.7872225020233341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0.78434198260772714</v>
      </c>
      <c r="DF73" s="48">
        <f>+[1]NAC!AG74</f>
        <v>0.78515273096755411</v>
      </c>
      <c r="DG73" s="24">
        <f t="shared" ca="1" si="49"/>
        <v>6.6009693392781177E-3</v>
      </c>
    </row>
    <row r="74" spans="1:111" x14ac:dyDescent="0.25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960.18140865591045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960.18140865591045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967.25852688237774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6.3319828452940596E-2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6.1872693362570175E-2</v>
      </c>
      <c r="CS74" s="24">
        <f>+[1]NAC!AX75</f>
        <v>6.7411238651460925E-2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0.83392233318632902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0.82981792142738353</v>
      </c>
      <c r="DF74" s="48">
        <f>+[1]NAC!AG75</f>
        <v>0.83029982395352242</v>
      </c>
      <c r="DG74" s="24">
        <f t="shared" ca="1" si="49"/>
        <v>1.7553529699330106E-2</v>
      </c>
    </row>
    <row r="75" spans="1:111" x14ac:dyDescent="0.25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1023.4008060187865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1023.4008060187865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1028.9967448452153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6.5841097102028234E-2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6.3828042086978787E-2</v>
      </c>
      <c r="CS75" s="24">
        <f>+[1]NAC!AX76</f>
        <v>6.1677199296712448E-2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0.88715553792996915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0.88080296806771408</v>
      </c>
      <c r="DF75" s="48">
        <f>+[1]NAC!AG76</f>
        <v>0.88035684713137119</v>
      </c>
      <c r="DG75" s="24">
        <f t="shared" ca="1" si="49"/>
        <v>1.9574311383552701E-2</v>
      </c>
    </row>
    <row r="76" spans="1:111" x14ac:dyDescent="0.25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1072.1122656108466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1072.1122656108466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1079.3018195849813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4.7597636532607845E-2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4.8887496478264403E-2</v>
      </c>
      <c r="CS76" s="24">
        <f>+[1]NAC!AX77</f>
        <v>3.5106117435284689E-2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0.93397891956087142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0.92452244388310478</v>
      </c>
      <c r="DF76" s="48">
        <f>+[1]NAC!AG77</f>
        <v>0.92412782322705045</v>
      </c>
      <c r="DG76" s="24">
        <f t="shared" ca="1" si="49"/>
        <v>1.66169277402195E-2</v>
      </c>
    </row>
    <row r="77" spans="1:111" x14ac:dyDescent="0.25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1138.7383575679908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1141.8593335257845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1126.6266518172524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1136.0393521954691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1138.2136842350728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1135.7345187860417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1135.9743683276222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1137.1267753824977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1131.7280971017854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1132.97469638394</v>
      </c>
      <c r="BU77" s="42"/>
      <c r="BV77" s="45">
        <f t="shared" ca="1" si="73"/>
        <v>1138.7383575679908</v>
      </c>
      <c r="BW77" s="45">
        <f t="shared" ca="1" si="74"/>
        <v>1141.8593335257845</v>
      </c>
      <c r="BX77" s="45">
        <f t="shared" ca="1" si="75"/>
        <v>1126.6266518172524</v>
      </c>
      <c r="BY77" s="45">
        <f t="shared" ca="1" si="76"/>
        <v>1136.0393521954691</v>
      </c>
      <c r="BZ77" s="45">
        <f t="shared" ca="1" si="77"/>
        <v>1138.2136842350728</v>
      </c>
      <c r="CA77" s="45">
        <f t="shared" ca="1" si="78"/>
        <v>1135.7345187860417</v>
      </c>
      <c r="CB77" s="45">
        <f t="shared" ca="1" si="79"/>
        <v>1135.9743683276222</v>
      </c>
      <c r="CC77" s="45">
        <f t="shared" ca="1" si="80"/>
        <v>1137.1267753824977</v>
      </c>
      <c r="CD77" s="45">
        <f t="shared" ca="1" si="81"/>
        <v>1131.7280971017854</v>
      </c>
      <c r="CE77" s="45">
        <f t="shared" ca="1" si="82"/>
        <v>1132.97469638394</v>
      </c>
      <c r="CF77" s="45" cm="1">
        <f t="array" aca="1" ref="CF77" ca="1">+SUMPRODUCT($BV$3:$CE$3/100,$BV77:$CE77)</f>
        <v>1134.8799983625458</v>
      </c>
      <c r="CG77" s="24"/>
      <c r="CH77" s="24">
        <f t="shared" ca="1" si="85"/>
        <v>4.9457892781948454E-2</v>
      </c>
      <c r="CI77" s="24">
        <f t="shared" ca="1" si="85"/>
        <v>4.9624311504758767E-2</v>
      </c>
      <c r="CJ77" s="24">
        <f t="shared" ca="1" si="85"/>
        <v>5.0847647168130949E-2</v>
      </c>
      <c r="CK77" s="24">
        <f t="shared" ca="1" si="84"/>
        <v>5.0731301169630649E-2</v>
      </c>
      <c r="CL77" s="24">
        <f t="shared" ca="1" si="84"/>
        <v>5.0762237693974921E-2</v>
      </c>
      <c r="CM77" s="24">
        <f t="shared" ca="1" si="84"/>
        <v>5.0921165092754128E-2</v>
      </c>
      <c r="CN77" s="24">
        <f t="shared" ca="1" si="84"/>
        <v>5.1368747676116211E-2</v>
      </c>
      <c r="CO77" s="24">
        <f t="shared" ca="1" si="84"/>
        <v>5.185685433252929E-2</v>
      </c>
      <c r="CP77" s="24">
        <f t="shared" ca="1" si="84"/>
        <v>5.2422184837106256E-2</v>
      </c>
      <c r="CQ77" s="24">
        <f t="shared" ca="1" si="50"/>
        <v>5.3161936682361244E-2</v>
      </c>
      <c r="CR77" s="24">
        <f t="shared" ca="1" si="50"/>
        <v>5.1494565995391151E-2</v>
      </c>
      <c r="CS77" s="24">
        <f>+[1]NAC!AX78</f>
        <v>4.6629210018316991E-2</v>
      </c>
      <c r="CT77" s="24"/>
      <c r="CU77" s="24">
        <f t="shared" ca="1" si="52"/>
        <v>0.95343794105810664</v>
      </c>
      <c r="CV77" s="24">
        <f t="shared" ca="1" si="53"/>
        <v>0.9526624324186197</v>
      </c>
      <c r="CW77" s="24">
        <f t="shared" ca="1" si="54"/>
        <v>0.95505794843203828</v>
      </c>
      <c r="CX77" s="24">
        <f t="shared" ca="1" si="55"/>
        <v>0.94915747937231787</v>
      </c>
      <c r="CY77" s="24">
        <f t="shared" ca="1" si="56"/>
        <v>0.94946887938675495</v>
      </c>
      <c r="CZ77" s="24">
        <f t="shared" ca="1" si="57"/>
        <v>0.94984735758714822</v>
      </c>
      <c r="DA77" s="24">
        <f t="shared" ca="1" si="58"/>
        <v>0.94633243063737527</v>
      </c>
      <c r="DB77" s="24">
        <f t="shared" ca="1" si="59"/>
        <v>0.94928824144880863</v>
      </c>
      <c r="DC77" s="24">
        <f t="shared" ca="1" si="60"/>
        <v>0.94733025019983752</v>
      </c>
      <c r="DD77" s="24">
        <f t="shared" ca="1" si="61"/>
        <v>0.94788604943085342</v>
      </c>
      <c r="DE77" s="48">
        <f t="shared" ca="1" si="62"/>
        <v>0.94939634686303775</v>
      </c>
      <c r="DF77" s="48">
        <f>+[1]NAC!AG78</f>
        <v>0.9479318233519185</v>
      </c>
      <c r="DG77" s="24">
        <f t="shared" ca="1" si="49"/>
        <v>5.5518916272532248E-3</v>
      </c>
    </row>
    <row r="78" spans="1:111" x14ac:dyDescent="0.25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1208.7881807184772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1211.6845034609796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1194.3780232254544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1204.9390709681002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1206.9325506933155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1203.7517602425667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1204.2668072299164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1205.0052475400141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1199.4151784993319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1200.645396866315</v>
      </c>
      <c r="BU78" s="42"/>
      <c r="BV78" s="45">
        <f t="shared" ca="1" si="73"/>
        <v>1208.7881807184772</v>
      </c>
      <c r="BW78" s="45">
        <f t="shared" ca="1" si="74"/>
        <v>1211.6845034609796</v>
      </c>
      <c r="BX78" s="45">
        <f t="shared" ca="1" si="75"/>
        <v>1194.3780232254544</v>
      </c>
      <c r="BY78" s="45">
        <f t="shared" ca="1" si="76"/>
        <v>1204.9390709681002</v>
      </c>
      <c r="BZ78" s="45">
        <f t="shared" ca="1" si="77"/>
        <v>1206.9325506933155</v>
      </c>
      <c r="CA78" s="45">
        <f t="shared" ca="1" si="78"/>
        <v>1203.7517602425667</v>
      </c>
      <c r="CB78" s="45">
        <f t="shared" ca="1" si="79"/>
        <v>1204.2668072299164</v>
      </c>
      <c r="CC78" s="45">
        <f t="shared" ca="1" si="80"/>
        <v>1205.0052475400141</v>
      </c>
      <c r="CD78" s="45">
        <f t="shared" ca="1" si="81"/>
        <v>1199.4151784993319</v>
      </c>
      <c r="CE78" s="45">
        <f t="shared" ca="1" si="82"/>
        <v>1200.645396866315</v>
      </c>
      <c r="CF78" s="45" cm="1">
        <f t="array" aca="1" ref="CF78" ca="1">+SUMPRODUCT($BV$3:$CE$3/100,$BV78:$CE78)</f>
        <v>1203.134951449616</v>
      </c>
      <c r="CG78" s="24"/>
      <c r="CH78" s="24">
        <f t="shared" ca="1" si="85"/>
        <v>6.1515292503268482E-2</v>
      </c>
      <c r="CI78" s="24">
        <f t="shared" ca="1" si="85"/>
        <v>6.1150413089493316E-2</v>
      </c>
      <c r="CJ78" s="24">
        <f t="shared" ca="1" si="85"/>
        <v>6.013648913676839E-2</v>
      </c>
      <c r="CK78" s="24">
        <f t="shared" ca="1" si="84"/>
        <v>6.0649059946275674E-2</v>
      </c>
      <c r="CL78" s="24">
        <f t="shared" ca="1" si="84"/>
        <v>6.0374310562277822E-2</v>
      </c>
      <c r="CM78" s="24">
        <f t="shared" ca="1" si="84"/>
        <v>5.9888328065635266E-2</v>
      </c>
      <c r="CN78" s="24">
        <f t="shared" ca="1" si="84"/>
        <v>6.0117939987355706E-2</v>
      </c>
      <c r="CO78" s="24">
        <f t="shared" ca="1" si="84"/>
        <v>5.9692967949579678E-2</v>
      </c>
      <c r="CP78" s="24">
        <f t="shared" ca="1" si="84"/>
        <v>5.980860735974014E-2</v>
      </c>
      <c r="CQ78" s="24">
        <f t="shared" ca="1" si="50"/>
        <v>5.9728342299573134E-2</v>
      </c>
      <c r="CR78" s="24">
        <f t="shared" ca="1" si="50"/>
        <v>6.0142881349174671E-2</v>
      </c>
      <c r="CS78" s="24">
        <f>+[1]NAC!AX79</f>
        <v>6.7692225066022793E-2</v>
      </c>
      <c r="CT78" s="24"/>
      <c r="CU78" s="24">
        <f t="shared" ca="1" si="52"/>
        <v>0.99402794499793989</v>
      </c>
      <c r="CV78" s="24">
        <f t="shared" ca="1" si="53"/>
        <v>0.99284314041953192</v>
      </c>
      <c r="CW78" s="24">
        <f t="shared" ca="1" si="54"/>
        <v>0.99429470714063384</v>
      </c>
      <c r="CX78" s="24">
        <f t="shared" ca="1" si="55"/>
        <v>0.99021517304938578</v>
      </c>
      <c r="CY78" s="24">
        <f t="shared" ca="1" si="56"/>
        <v>0.98899725236944325</v>
      </c>
      <c r="CZ78" s="24">
        <f t="shared" ca="1" si="57"/>
        <v>0.98948780083734844</v>
      </c>
      <c r="DA78" s="24">
        <f t="shared" ca="1" si="58"/>
        <v>0.98646146705301141</v>
      </c>
      <c r="DB78" s="24">
        <f t="shared" ca="1" si="59"/>
        <v>0.98894807160639386</v>
      </c>
      <c r="DC78" s="24">
        <f t="shared" ca="1" si="60"/>
        <v>0.98734165221288572</v>
      </c>
      <c r="DD78" s="24">
        <f t="shared" ca="1" si="61"/>
        <v>0.98872647613140963</v>
      </c>
      <c r="DE78" s="48">
        <f t="shared" ca="1" si="62"/>
        <v>0.98952389703809307</v>
      </c>
      <c r="DF78" s="48">
        <f>+[1]NAC!AG79</f>
        <v>0.98829086145403622</v>
      </c>
      <c r="DG78" s="24">
        <f t="shared" ca="1" si="49"/>
        <v>5.3014688665302678E-3</v>
      </c>
    </row>
    <row r="79" spans="1:111" x14ac:dyDescent="0.25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1295.6768097332442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1297.1529693126909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1279.0874278317726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1286.6804568260472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1289.1337929778092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1284.6966173493449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1283.7871948456022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1283.3843134598214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1276.6156834204278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1275.4490477931129</v>
      </c>
      <c r="BU79" s="42"/>
      <c r="BV79" s="45">
        <f t="shared" ca="1" si="73"/>
        <v>1295.6768097332442</v>
      </c>
      <c r="BW79" s="45">
        <f t="shared" ca="1" si="74"/>
        <v>1297.1529693126909</v>
      </c>
      <c r="BX79" s="45">
        <f t="shared" ca="1" si="75"/>
        <v>1279.0874278317726</v>
      </c>
      <c r="BY79" s="45">
        <f t="shared" ca="1" si="76"/>
        <v>1286.6804568260472</v>
      </c>
      <c r="BZ79" s="45">
        <f t="shared" ca="1" si="77"/>
        <v>1289.1337929778092</v>
      </c>
      <c r="CA79" s="45">
        <f t="shared" ca="1" si="78"/>
        <v>1284.6966173493449</v>
      </c>
      <c r="CB79" s="45">
        <f t="shared" ca="1" si="79"/>
        <v>1283.7871948456022</v>
      </c>
      <c r="CC79" s="45">
        <f t="shared" ca="1" si="80"/>
        <v>1283.3843134598214</v>
      </c>
      <c r="CD79" s="45">
        <f t="shared" ca="1" si="81"/>
        <v>1276.6156834204278</v>
      </c>
      <c r="CE79" s="45">
        <f t="shared" ca="1" si="82"/>
        <v>1275.4490477931129</v>
      </c>
      <c r="CF79" s="45" cm="1">
        <f t="array" aca="1" ref="CF79" ca="1">+SUMPRODUCT($BV$3:$CE$3/100,$BV79:$CE79)</f>
        <v>1283.0567221159301</v>
      </c>
      <c r="CG79" s="24"/>
      <c r="CH79" s="24">
        <f t="shared" ca="1" si="85"/>
        <v>7.1880773158389477E-2</v>
      </c>
      <c r="CI79" s="24">
        <f t="shared" ca="1" si="85"/>
        <v>7.053689768878324E-2</v>
      </c>
      <c r="CJ79" s="24">
        <f t="shared" ca="1" si="85"/>
        <v>7.0923445474622815E-2</v>
      </c>
      <c r="CK79" s="24">
        <f t="shared" ca="1" si="84"/>
        <v>6.783860514397011E-2</v>
      </c>
      <c r="CL79" s="24">
        <f t="shared" ca="1" si="84"/>
        <v>6.8107569256685929E-2</v>
      </c>
      <c r="CM79" s="24">
        <f t="shared" ca="1" si="84"/>
        <v>6.7243812038511264E-2</v>
      </c>
      <c r="CN79" s="24">
        <f t="shared" ca="1" si="84"/>
        <v>6.6032200786635187E-2</v>
      </c>
      <c r="CO79" s="24">
        <f t="shared" ca="1" si="84"/>
        <v>6.5044584726760446E-2</v>
      </c>
      <c r="CP79" s="24">
        <f t="shared" ca="1" si="84"/>
        <v>6.4365122523867502E-2</v>
      </c>
      <c r="CQ79" s="24">
        <f t="shared" ca="1" si="50"/>
        <v>6.2302867376192284E-2</v>
      </c>
      <c r="CR79" s="24">
        <f t="shared" ca="1" si="50"/>
        <v>6.6427935261974769E-2</v>
      </c>
      <c r="CS79" s="24">
        <f>+[1]NAC!AX80</f>
        <v>9.7814108773012665E-2</v>
      </c>
      <c r="CT79" s="24"/>
      <c r="CU79" s="24">
        <f t="shared" ca="1" si="52"/>
        <v>1.0318919710508858</v>
      </c>
      <c r="CV79" s="24">
        <f t="shared" ca="1" si="53"/>
        <v>1.0295789110193914</v>
      </c>
      <c r="CW79" s="24">
        <f t="shared" ca="1" si="54"/>
        <v>1.0333496568019744</v>
      </c>
      <c r="CX79" s="24">
        <f t="shared" ca="1" si="55"/>
        <v>1.0262830462934538</v>
      </c>
      <c r="CY79" s="24">
        <f t="shared" ca="1" si="56"/>
        <v>1.0254928601684035</v>
      </c>
      <c r="CZ79" s="24">
        <f t="shared" ca="1" si="57"/>
        <v>1.0255372492279133</v>
      </c>
      <c r="DA79" s="24">
        <f t="shared" ca="1" si="58"/>
        <v>1.0219073623649253</v>
      </c>
      <c r="DB79" s="24">
        <f t="shared" ca="1" si="59"/>
        <v>1.0238854283521617</v>
      </c>
      <c r="DC79" s="24">
        <f t="shared" ca="1" si="60"/>
        <v>1.0228040121652673</v>
      </c>
      <c r="DD79" s="24">
        <f t="shared" ca="1" si="61"/>
        <v>1.0235881776876354</v>
      </c>
      <c r="DE79" s="48">
        <f t="shared" ca="1" si="62"/>
        <v>1.0254969799302835</v>
      </c>
      <c r="DF79" s="48">
        <f>+[1]NAC!AG80</f>
        <v>1.025007968469017</v>
      </c>
      <c r="DG79" s="24">
        <f t="shared" ca="1" si="49"/>
        <v>8.303793363250378E-3</v>
      </c>
    </row>
    <row r="80" spans="1:111" x14ac:dyDescent="0.25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1399.6223757670832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1399.8732650103068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1381.1345818495902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1386.8636658128326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1388.9054336616305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1385.6156781306684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1382.1087758635053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1381.1466632833067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1373.8035886003079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1368.4715451973107</v>
      </c>
      <c r="BU80" s="42"/>
      <c r="BV80" s="45">
        <f t="shared" ca="1" si="73"/>
        <v>1399.6223757670832</v>
      </c>
      <c r="BW80" s="45">
        <f t="shared" ca="1" si="74"/>
        <v>1399.8732650103068</v>
      </c>
      <c r="BX80" s="45">
        <f t="shared" ca="1" si="75"/>
        <v>1381.1345818495902</v>
      </c>
      <c r="BY80" s="45">
        <f t="shared" ca="1" si="76"/>
        <v>1386.8636658128326</v>
      </c>
      <c r="BZ80" s="45">
        <f t="shared" ca="1" si="77"/>
        <v>1388.9054336616305</v>
      </c>
      <c r="CA80" s="45">
        <f t="shared" ca="1" si="78"/>
        <v>1385.6156781306684</v>
      </c>
      <c r="CB80" s="45">
        <f t="shared" ca="1" si="79"/>
        <v>1382.1087758635053</v>
      </c>
      <c r="CC80" s="45">
        <f t="shared" ca="1" si="80"/>
        <v>1381.1466632833067</v>
      </c>
      <c r="CD80" s="45">
        <f t="shared" ca="1" si="81"/>
        <v>1373.8035886003079</v>
      </c>
      <c r="CE80" s="45">
        <f t="shared" ca="1" si="82"/>
        <v>1368.4715451973107</v>
      </c>
      <c r="CF80" s="45" cm="1">
        <f t="array" aca="1" ref="CF80" ca="1">+SUMPRODUCT($BV$3:$CE$3/100,$BV80:$CE80)</f>
        <v>1381.5781873122971</v>
      </c>
      <c r="CG80" s="24"/>
      <c r="CH80" s="24">
        <f t="shared" ca="1" si="85"/>
        <v>8.0224918168628312E-2</v>
      </c>
      <c r="CI80" s="24">
        <f t="shared" ca="1" si="85"/>
        <v>7.918903793747889E-2</v>
      </c>
      <c r="CJ80" s="24">
        <f t="shared" ca="1" si="85"/>
        <v>7.9781218857573721E-2</v>
      </c>
      <c r="CK80" s="24">
        <f t="shared" ca="1" si="84"/>
        <v>7.7861763155954611E-2</v>
      </c>
      <c r="CL80" s="24">
        <f t="shared" ca="1" si="84"/>
        <v>7.7394325730423708E-2</v>
      </c>
      <c r="CM80" s="24">
        <f t="shared" ca="1" si="84"/>
        <v>7.8554780497161358E-2</v>
      </c>
      <c r="CN80" s="24">
        <f t="shared" ca="1" si="84"/>
        <v>7.6587133297997934E-2</v>
      </c>
      <c r="CO80" s="24">
        <f t="shared" ca="1" si="84"/>
        <v>7.6175428356243469E-2</v>
      </c>
      <c r="CP80" s="24">
        <f t="shared" ca="1" si="84"/>
        <v>7.6129336684541693E-2</v>
      </c>
      <c r="CQ80" s="24">
        <f t="shared" ca="1" si="50"/>
        <v>7.29331348556439E-2</v>
      </c>
      <c r="CR80" s="24">
        <f t="shared" ca="1" si="50"/>
        <v>7.6786523540355978E-2</v>
      </c>
      <c r="CS80" s="24">
        <f>+[1]NAC!AX81</f>
        <v>9.3460075657862518E-2</v>
      </c>
      <c r="CT80" s="24"/>
      <c r="CU80" s="24">
        <f t="shared" ca="1" si="52"/>
        <v>1.0520213094106934</v>
      </c>
      <c r="CV80" s="24">
        <f t="shared" ca="1" si="53"/>
        <v>1.0494701790482415</v>
      </c>
      <c r="CW80" s="24">
        <f t="shared" ca="1" si="54"/>
        <v>1.0522495379855585</v>
      </c>
      <c r="CX80" s="24">
        <f t="shared" ca="1" si="55"/>
        <v>1.0451616883634056</v>
      </c>
      <c r="CY80" s="24">
        <f t="shared" ca="1" si="56"/>
        <v>1.0442431153714677</v>
      </c>
      <c r="CZ80" s="24">
        <f t="shared" ca="1" si="57"/>
        <v>1.0441570339168744</v>
      </c>
      <c r="DA80" s="24">
        <f t="shared" ca="1" si="58"/>
        <v>1.0397940862243558</v>
      </c>
      <c r="DB80" s="24">
        <f t="shared" ca="1" si="59"/>
        <v>1.0412902011871963</v>
      </c>
      <c r="DC80" s="24">
        <f t="shared" ca="1" si="60"/>
        <v>1.0407394006965056</v>
      </c>
      <c r="DD80" s="24">
        <f t="shared" ca="1" si="61"/>
        <v>1.0398867913120955</v>
      </c>
      <c r="DE80" s="48">
        <f t="shared" ca="1" si="62"/>
        <v>1.0436060172911743</v>
      </c>
      <c r="DF80" s="48">
        <f>+[1]NAC!AG81</f>
        <v>1.0429651896009893</v>
      </c>
      <c r="DG80" s="24">
        <f t="shared" ca="1" si="49"/>
        <v>1.2134518098597891E-2</v>
      </c>
    </row>
    <row r="81" spans="1:111" x14ac:dyDescent="0.25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1522.5995823310577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1521.5584175121253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1500.3885751212053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1504.4505415678673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1506.5466292926028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1502.6428928006067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1497.4484681410843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1496.0618894178147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1486.4868817415929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1479.6082925400187</v>
      </c>
      <c r="BU81" s="42"/>
      <c r="BV81" s="45">
        <f t="shared" ca="1" si="73"/>
        <v>1522.5995823310577</v>
      </c>
      <c r="BW81" s="45">
        <f t="shared" ca="1" si="74"/>
        <v>1521.5584175121253</v>
      </c>
      <c r="BX81" s="45">
        <f t="shared" ca="1" si="75"/>
        <v>1500.3885751212053</v>
      </c>
      <c r="BY81" s="45">
        <f t="shared" ca="1" si="76"/>
        <v>1504.4505415678673</v>
      </c>
      <c r="BZ81" s="45">
        <f t="shared" ca="1" si="77"/>
        <v>1506.5466292926028</v>
      </c>
      <c r="CA81" s="45">
        <f t="shared" ca="1" si="78"/>
        <v>1502.6428928006067</v>
      </c>
      <c r="CB81" s="45">
        <f t="shared" ca="1" si="79"/>
        <v>1497.4484681410843</v>
      </c>
      <c r="CC81" s="45">
        <f t="shared" ca="1" si="80"/>
        <v>1496.0618894178147</v>
      </c>
      <c r="CD81" s="45">
        <f t="shared" ca="1" si="81"/>
        <v>1486.4868817415929</v>
      </c>
      <c r="CE81" s="45">
        <f t="shared" ca="1" si="82"/>
        <v>1479.6082925400187</v>
      </c>
      <c r="CF81" s="45" cm="1">
        <f t="array" aca="1" ref="CF81" ca="1">+SUMPRODUCT($BV$3:$CE$3/100,$BV81:$CE81)</f>
        <v>1497.3884320865</v>
      </c>
      <c r="CG81" s="24"/>
      <c r="CH81" s="24">
        <f t="shared" ca="1" si="85"/>
        <v>8.786456167977108E-2</v>
      </c>
      <c r="CI81" s="24">
        <f t="shared" ca="1" si="85"/>
        <v>8.6925835033303978E-2</v>
      </c>
      <c r="CJ81" s="24">
        <f t="shared" ca="1" si="85"/>
        <v>8.634494772545076E-2</v>
      </c>
      <c r="CK81" s="24">
        <f t="shared" ca="1" si="84"/>
        <v>8.4786182415499178E-2</v>
      </c>
      <c r="CL81" s="24">
        <f t="shared" ca="1" si="84"/>
        <v>8.4700651880113886E-2</v>
      </c>
      <c r="CM81" s="24">
        <f t="shared" ca="1" si="84"/>
        <v>8.4458639229471943E-2</v>
      </c>
      <c r="CN81" s="24">
        <f t="shared" ca="1" si="84"/>
        <v>8.3451964340156781E-2</v>
      </c>
      <c r="CO81" s="24">
        <f t="shared" ca="1" si="84"/>
        <v>8.3202768532436577E-2</v>
      </c>
      <c r="CP81" s="24">
        <f t="shared" ca="1" si="84"/>
        <v>8.2022855433135033E-2</v>
      </c>
      <c r="CQ81" s="24">
        <f t="shared" ca="1" si="50"/>
        <v>8.1212318760112812E-2</v>
      </c>
      <c r="CR81" s="24">
        <f t="shared" ca="1" si="50"/>
        <v>8.3824604237201061E-2</v>
      </c>
      <c r="CS81" s="24">
        <f>+[1]NAC!AX82</f>
        <v>0.10148241710511896</v>
      </c>
      <c r="CT81" s="24"/>
      <c r="CU81" s="24">
        <f t="shared" ref="CU81:CU95" ca="1" si="86">+BV81/BV69-1</f>
        <v>1.1044826385824544</v>
      </c>
      <c r="CV81" s="24">
        <f t="shared" ref="CV81:CV95" ca="1" si="87">+BW81/BW69-1</f>
        <v>1.0996277923392448</v>
      </c>
      <c r="CW81" s="24">
        <f t="shared" ref="CW81:CW95" ca="1" si="88">+BX81/BX69-1</f>
        <v>1.0997433866206712</v>
      </c>
      <c r="CX81" s="24">
        <f t="shared" ref="CX81:CX95" ca="1" si="89">+BY81/BY69-1</f>
        <v>1.0925264768468663</v>
      </c>
      <c r="CY81" s="24">
        <f t="shared" ref="CY81:CY95" ca="1" si="90">+BZ81/BZ69-1</f>
        <v>1.090653482922713</v>
      </c>
      <c r="CZ81" s="24">
        <f t="shared" ref="CZ81:CZ95" ca="1" si="91">+CA81/CA69-1</f>
        <v>1.0906051969331854</v>
      </c>
      <c r="DA81" s="24">
        <f t="shared" ref="DA81:DA95" ca="1" si="92">+CB81/CB69-1</f>
        <v>1.0840840906668308</v>
      </c>
      <c r="DB81" s="24">
        <f t="shared" ref="DB81:DB95" ca="1" si="93">+CC81/CC69-1</f>
        <v>1.0851721288270721</v>
      </c>
      <c r="DC81" s="24">
        <f t="shared" ref="DC81:DC95" ca="1" si="94">+CD81/CD69-1</f>
        <v>1.0832636043189758</v>
      </c>
      <c r="DD81" s="24">
        <f t="shared" ref="DD81:DD95" ca="1" si="95">+CE81/CE69-1</f>
        <v>1.0805206736089952</v>
      </c>
      <c r="DE81" s="48">
        <f t="shared" ref="DE81:DE95" ca="1" si="96">+CF81/CF69-1</f>
        <v>1.0886590013247668</v>
      </c>
      <c r="DF81" s="48">
        <f>+[1]NAC!AG82</f>
        <v>1.0883405987029038</v>
      </c>
      <c r="DG81" s="24">
        <f t="shared" ca="1" si="49"/>
        <v>2.396196497345926E-2</v>
      </c>
    </row>
    <row r="82" spans="1:111" x14ac:dyDescent="0.25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1634.9018262758259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1634.7297475028076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1614.0968845367797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1618.8683890869852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1621.6917641580433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1617.669220549609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1613.43520278403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1612.76761391232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1603.7858445302747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1598.4205141085815</v>
      </c>
      <c r="BU82" s="42"/>
      <c r="BV82" s="45">
        <f t="shared" ca="1" si="73"/>
        <v>1634.9018262758259</v>
      </c>
      <c r="BW82" s="45">
        <f t="shared" ca="1" si="74"/>
        <v>1634.7297475028076</v>
      </c>
      <c r="BX82" s="45">
        <f t="shared" ca="1" si="75"/>
        <v>1614.0968845367797</v>
      </c>
      <c r="BY82" s="45">
        <f t="shared" ca="1" si="76"/>
        <v>1618.8683890869852</v>
      </c>
      <c r="BZ82" s="45">
        <f t="shared" ca="1" si="77"/>
        <v>1621.6917641580433</v>
      </c>
      <c r="CA82" s="45">
        <f t="shared" ca="1" si="78"/>
        <v>1617.669220549609</v>
      </c>
      <c r="CB82" s="45">
        <f t="shared" ca="1" si="79"/>
        <v>1613.43520278403</v>
      </c>
      <c r="CC82" s="45">
        <f t="shared" ca="1" si="80"/>
        <v>1612.76761391232</v>
      </c>
      <c r="CD82" s="45">
        <f t="shared" ca="1" si="81"/>
        <v>1603.7858445302747</v>
      </c>
      <c r="CE82" s="45">
        <f t="shared" ca="1" si="82"/>
        <v>1598.4205141085815</v>
      </c>
      <c r="CF82" s="45" cm="1">
        <f t="array" aca="1" ref="CF82" ca="1">+SUMPRODUCT($BV$3:$CE$3/100,$BV82:$CE82)</f>
        <v>1613.3024954477803</v>
      </c>
      <c r="CG82" s="24"/>
      <c r="CH82" s="24">
        <f t="shared" ca="1" si="85"/>
        <v>7.375691235435422E-2</v>
      </c>
      <c r="CI82" s="24">
        <f t="shared" ca="1" si="85"/>
        <v>7.4378563904057504E-2</v>
      </c>
      <c r="CJ82" s="24">
        <f t="shared" ca="1" si="85"/>
        <v>7.5785907264982244E-2</v>
      </c>
      <c r="CK82" s="24">
        <f t="shared" ca="1" si="84"/>
        <v>7.6052913909603781E-2</v>
      </c>
      <c r="CL82" s="24">
        <f t="shared" ca="1" si="84"/>
        <v>7.6429851308025487E-2</v>
      </c>
      <c r="CM82" s="24">
        <f t="shared" ca="1" si="84"/>
        <v>7.6549344025856891E-2</v>
      </c>
      <c r="CN82" s="24">
        <f t="shared" ca="1" si="84"/>
        <v>7.7456244478937064E-2</v>
      </c>
      <c r="CO82" s="24">
        <f t="shared" ca="1" si="84"/>
        <v>7.8008620712824106E-2</v>
      </c>
      <c r="CP82" s="24">
        <f t="shared" ca="1" si="84"/>
        <v>7.8910190348435716E-2</v>
      </c>
      <c r="CQ82" s="24">
        <f t="shared" ca="1" si="50"/>
        <v>8.0299780805229037E-2</v>
      </c>
      <c r="CR82" s="24">
        <f t="shared" ca="1" si="50"/>
        <v>7.7410817979782776E-2</v>
      </c>
      <c r="CS82" s="24">
        <f>+[1]NAC!AX83</f>
        <v>5.805917685766282E-2</v>
      </c>
      <c r="CT82" s="24"/>
      <c r="CU82" s="24">
        <f t="shared" ca="1" si="86"/>
        <v>1.1546180538976079</v>
      </c>
      <c r="CV82" s="24">
        <f t="shared" ca="1" si="87"/>
        <v>1.149400713791171</v>
      </c>
      <c r="CW82" s="24">
        <f t="shared" ca="1" si="88"/>
        <v>1.1559098205975382</v>
      </c>
      <c r="CX82" s="24">
        <f t="shared" ca="1" si="89"/>
        <v>1.1440537225287226</v>
      </c>
      <c r="CY82" s="24">
        <f t="shared" ca="1" si="90"/>
        <v>1.1428531912919957</v>
      </c>
      <c r="CZ82" s="24">
        <f t="shared" ca="1" si="91"/>
        <v>1.1432585256812584</v>
      </c>
      <c r="DA82" s="24">
        <f t="shared" ca="1" si="92"/>
        <v>1.1371752579050298</v>
      </c>
      <c r="DB82" s="24">
        <f t="shared" ca="1" si="93"/>
        <v>1.1385207701438924</v>
      </c>
      <c r="DC82" s="24">
        <f t="shared" ca="1" si="94"/>
        <v>1.1380120878131978</v>
      </c>
      <c r="DD82" s="24">
        <f t="shared" ca="1" si="95"/>
        <v>1.1364883039507778</v>
      </c>
      <c r="DE82" s="48">
        <f t="shared" ca="1" si="96"/>
        <v>1.1421322387327293</v>
      </c>
      <c r="DF82" s="48">
        <f>+[1]NAC!AG83</f>
        <v>1.1424628923702809</v>
      </c>
      <c r="DG82" s="24">
        <f t="shared" ref="DG82:DG95" ca="1" si="97">+CU82-DD82</f>
        <v>1.8129749946830032E-2</v>
      </c>
    </row>
    <row r="83" spans="1:111" x14ac:dyDescent="0.25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1724.6128004533286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1725.5990865746196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1704.4777909608456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1712.4162962243042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1716.1505192662166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1712.4930028351591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1709.6598481208534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1710.1772813928794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1702.5866023193248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1699.0248750676433</v>
      </c>
      <c r="BU83" s="42"/>
      <c r="BV83" s="45">
        <f t="shared" ca="1" si="73"/>
        <v>1724.6128004533286</v>
      </c>
      <c r="BW83" s="45">
        <f t="shared" ca="1" si="74"/>
        <v>1725.5990865746196</v>
      </c>
      <c r="BX83" s="45">
        <f t="shared" ca="1" si="75"/>
        <v>1704.4777909608456</v>
      </c>
      <c r="BY83" s="45">
        <f t="shared" ca="1" si="76"/>
        <v>1712.4162962243042</v>
      </c>
      <c r="BZ83" s="45">
        <f t="shared" ca="1" si="77"/>
        <v>1716.1505192662166</v>
      </c>
      <c r="CA83" s="45">
        <f t="shared" ca="1" si="78"/>
        <v>1712.4930028351591</v>
      </c>
      <c r="CB83" s="45">
        <f t="shared" ca="1" si="79"/>
        <v>1709.6598481208534</v>
      </c>
      <c r="CC83" s="45">
        <f t="shared" ca="1" si="80"/>
        <v>1710.1772813928794</v>
      </c>
      <c r="CD83" s="45">
        <f t="shared" ca="1" si="81"/>
        <v>1702.5866023193248</v>
      </c>
      <c r="CE83" s="45">
        <f t="shared" ca="1" si="82"/>
        <v>1699.0248750676433</v>
      </c>
      <c r="CF83" s="45" cm="1">
        <f t="array" aca="1" ref="CF83" ca="1">+SUMPRODUCT($BV$3:$CE$3/100,$BV83:$CE83)</f>
        <v>1709.1700019013533</v>
      </c>
      <c r="CG83" s="24"/>
      <c r="CH83" s="24">
        <f t="shared" ca="1" si="85"/>
        <v>5.4872392174065254E-2</v>
      </c>
      <c r="CI83" s="24">
        <f t="shared" ca="1" si="85"/>
        <v>5.5586765464213705E-2</v>
      </c>
      <c r="CJ83" s="24">
        <f t="shared" ca="1" si="85"/>
        <v>5.5994722057842061E-2</v>
      </c>
      <c r="CK83" s="24">
        <f t="shared" ca="1" si="84"/>
        <v>5.778598666076773E-2</v>
      </c>
      <c r="CL83" s="24">
        <f t="shared" ca="1" si="84"/>
        <v>5.8247046199445318E-2</v>
      </c>
      <c r="CM83" s="24">
        <f t="shared" ca="1" si="84"/>
        <v>5.8617535081327388E-2</v>
      </c>
      <c r="CN83" s="24">
        <f t="shared" ca="1" si="84"/>
        <v>5.9639609431345608E-2</v>
      </c>
      <c r="CO83" s="24">
        <f t="shared" ca="1" si="84"/>
        <v>6.0399072154145639E-2</v>
      </c>
      <c r="CP83" s="24">
        <f t="shared" ca="1" si="84"/>
        <v>6.160470746515867E-2</v>
      </c>
      <c r="CQ83" s="24">
        <f t="shared" ca="1" si="50"/>
        <v>6.2939858485967726E-2</v>
      </c>
      <c r="CR83" s="24">
        <f t="shared" ca="1" si="50"/>
        <v>5.9423143969639991E-2</v>
      </c>
      <c r="CS83" s="24">
        <f>+[1]NAC!AX84</f>
        <v>4.149053554025417E-2</v>
      </c>
      <c r="CT83" s="24"/>
      <c r="CU83" s="24">
        <f t="shared" ca="1" si="86"/>
        <v>1.1615145208799289</v>
      </c>
      <c r="CV83" s="24">
        <f t="shared" ca="1" si="87"/>
        <v>1.1569050966358887</v>
      </c>
      <c r="CW83" s="24">
        <f t="shared" ca="1" si="88"/>
        <v>1.161625806792292</v>
      </c>
      <c r="CX83" s="24">
        <f t="shared" ca="1" si="89"/>
        <v>1.1556481935931262</v>
      </c>
      <c r="CY83" s="24">
        <f t="shared" ca="1" si="90"/>
        <v>1.1540486704788986</v>
      </c>
      <c r="CZ83" s="24">
        <f t="shared" ca="1" si="91"/>
        <v>1.1558536140187368</v>
      </c>
      <c r="DA83" s="24">
        <f t="shared" ca="1" si="92"/>
        <v>1.1511310817522902</v>
      </c>
      <c r="DB83" s="24">
        <f t="shared" ca="1" si="93"/>
        <v>1.1527241530205896</v>
      </c>
      <c r="DC83" s="24">
        <f t="shared" ca="1" si="94"/>
        <v>1.1537214881857643</v>
      </c>
      <c r="DD83" s="24">
        <f t="shared" ca="1" si="95"/>
        <v>1.1534353237344654</v>
      </c>
      <c r="DE83" s="48">
        <f t="shared" ca="1" si="96"/>
        <v>1.1549089747017258</v>
      </c>
      <c r="DF83" s="48">
        <f>+[1]NAC!AG84</f>
        <v>1.1558027347843294</v>
      </c>
      <c r="DG83" s="24">
        <f t="shared" ca="1" si="97"/>
        <v>8.079197145463457E-3</v>
      </c>
    </row>
    <row r="84" spans="1:111" x14ac:dyDescent="0.25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1829.901542153744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1832.3661902326628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1808.9731215853908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1820.0282980920945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1824.8667766211518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1820.7905571349497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1818.4912012719244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1819.5851311910371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1813.5232944610905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1810.844307091892</v>
      </c>
      <c r="BU84" s="42"/>
      <c r="BV84" s="45">
        <f t="shared" ca="1" si="73"/>
        <v>1829.901542153744</v>
      </c>
      <c r="BW84" s="45">
        <f t="shared" ca="1" si="74"/>
        <v>1832.3661902326628</v>
      </c>
      <c r="BX84" s="45">
        <f t="shared" ca="1" si="75"/>
        <v>1808.9731215853908</v>
      </c>
      <c r="BY84" s="45">
        <f t="shared" ca="1" si="76"/>
        <v>1820.0282980920945</v>
      </c>
      <c r="BZ84" s="45">
        <f t="shared" ca="1" si="77"/>
        <v>1824.8667766211518</v>
      </c>
      <c r="CA84" s="45">
        <f t="shared" ca="1" si="78"/>
        <v>1820.7905571349497</v>
      </c>
      <c r="CB84" s="45">
        <f t="shared" ca="1" si="79"/>
        <v>1818.4912012719244</v>
      </c>
      <c r="CC84" s="45">
        <f t="shared" ca="1" si="80"/>
        <v>1819.5851311910371</v>
      </c>
      <c r="CD84" s="45">
        <f t="shared" ca="1" si="81"/>
        <v>1813.5232944610905</v>
      </c>
      <c r="CE84" s="45">
        <f t="shared" ca="1" si="82"/>
        <v>1810.844307091892</v>
      </c>
      <c r="CF84" s="45" cm="1">
        <f t="array" aca="1" ref="CF84" ca="1">+SUMPRODUCT($BV$3:$CE$3/100,$BV84:$CE84)</f>
        <v>1818.0823578177644</v>
      </c>
      <c r="CG84" s="24"/>
      <c r="CH84" s="24">
        <f t="shared" ca="1" si="85"/>
        <v>6.1050655354488503E-2</v>
      </c>
      <c r="CI84" s="24">
        <f t="shared" ca="1" si="85"/>
        <v>6.1872485033577451E-2</v>
      </c>
      <c r="CJ84" s="24">
        <f t="shared" ca="1" si="85"/>
        <v>6.1306360915174718E-2</v>
      </c>
      <c r="CK84" s="24">
        <f t="shared" ca="1" si="84"/>
        <v>6.2842196786530913E-2</v>
      </c>
      <c r="CL84" s="24">
        <f t="shared" ca="1" si="84"/>
        <v>6.3348905666747335E-2</v>
      </c>
      <c r="CM84" s="24">
        <f t="shared" ca="1" si="84"/>
        <v>6.323970615967256E-2</v>
      </c>
      <c r="CN84" s="24">
        <f t="shared" ca="1" si="84"/>
        <v>6.3656728717523148E-2</v>
      </c>
      <c r="CO84" s="24">
        <f t="shared" ca="1" si="84"/>
        <v>6.397456625610709E-2</v>
      </c>
      <c r="CP84" s="24">
        <f t="shared" ca="1" si="84"/>
        <v>6.5157738226439443E-2</v>
      </c>
      <c r="CQ84" s="24">
        <f t="shared" ca="1" si="50"/>
        <v>6.5813887521686043E-2</v>
      </c>
      <c r="CR84" s="24">
        <f t="shared" ca="1" si="50"/>
        <v>6.3722365706894157E-2</v>
      </c>
      <c r="CS84" s="24">
        <f>+[1]NAC!AX85</f>
        <v>5.7616335031210442E-2</v>
      </c>
      <c r="CT84" s="24"/>
      <c r="CU84" s="24">
        <f t="shared" ca="1" si="86"/>
        <v>1.1414699331195353</v>
      </c>
      <c r="CV84" s="24">
        <f t="shared" ca="1" si="87"/>
        <v>1.137302838262086</v>
      </c>
      <c r="CW84" s="24">
        <f t="shared" ca="1" si="88"/>
        <v>1.1433614099927727</v>
      </c>
      <c r="CX84" s="24">
        <f t="shared" ca="1" si="89"/>
        <v>1.1357496618899834</v>
      </c>
      <c r="CY84" s="24">
        <f t="shared" ca="1" si="90"/>
        <v>1.1355444668562917</v>
      </c>
      <c r="CZ84" s="24">
        <f t="shared" ca="1" si="91"/>
        <v>1.1359620912401742</v>
      </c>
      <c r="DA84" s="24">
        <f t="shared" ca="1" si="92"/>
        <v>1.1318155117130098</v>
      </c>
      <c r="DB84" s="24">
        <f t="shared" ca="1" si="93"/>
        <v>1.1320063722943368</v>
      </c>
      <c r="DC84" s="24">
        <f t="shared" ca="1" si="94"/>
        <v>1.134077117330091</v>
      </c>
      <c r="DD84" s="24">
        <f t="shared" ca="1" si="95"/>
        <v>1.1301055303358445</v>
      </c>
      <c r="DE84" s="48">
        <f t="shared" ca="1" si="96"/>
        <v>1.1346300808655987</v>
      </c>
      <c r="DF84" s="48">
        <f>+[1]NAC!AG85</f>
        <v>1.1344999360149153</v>
      </c>
      <c r="DG84" s="24">
        <f t="shared" ca="1" si="97"/>
        <v>1.1364402783690775E-2</v>
      </c>
    </row>
    <row r="85" spans="1:111" x14ac:dyDescent="0.25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2064.296818139228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2065.3210779602323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2036.5739072772419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2046.5652270182877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2053.2315039840282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2047.4303281612138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2042.9835649058477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2044.4099042192936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2036.5189736904877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2031.6468917120005</v>
      </c>
      <c r="BU85" s="42"/>
      <c r="BV85" s="45">
        <f t="shared" ca="1" si="73"/>
        <v>2064.296818139228</v>
      </c>
      <c r="BW85" s="45">
        <f t="shared" ca="1" si="74"/>
        <v>2065.3210779602323</v>
      </c>
      <c r="BX85" s="45">
        <f t="shared" ca="1" si="75"/>
        <v>2036.5739072772419</v>
      </c>
      <c r="BY85" s="45">
        <f t="shared" ca="1" si="76"/>
        <v>2046.5652270182877</v>
      </c>
      <c r="BZ85" s="45">
        <f t="shared" ca="1" si="77"/>
        <v>2053.2315039840282</v>
      </c>
      <c r="CA85" s="45">
        <f t="shared" ca="1" si="78"/>
        <v>2047.4303281612138</v>
      </c>
      <c r="CB85" s="45">
        <f t="shared" ca="1" si="79"/>
        <v>2042.9835649058477</v>
      </c>
      <c r="CC85" s="45">
        <f t="shared" ca="1" si="80"/>
        <v>2044.4099042192936</v>
      </c>
      <c r="CD85" s="45">
        <f t="shared" ca="1" si="81"/>
        <v>2036.5189736904877</v>
      </c>
      <c r="CE85" s="45">
        <f t="shared" ca="1" si="82"/>
        <v>2031.6468917120005</v>
      </c>
      <c r="CF85" s="45" cm="1">
        <f t="array" aca="1" ref="CF85" ca="1">+SUMPRODUCT($BV$3:$CE$3/100,$BV85:$CE85)</f>
        <v>2043.7444289685864</v>
      </c>
      <c r="CG85" s="24"/>
      <c r="CH85" s="24">
        <f t="shared" ca="1" si="85"/>
        <v>0.12809174187022498</v>
      </c>
      <c r="CI85" s="24">
        <f t="shared" ca="1" si="85"/>
        <v>0.12713336939380571</v>
      </c>
      <c r="CJ85" s="24">
        <f t="shared" ca="1" si="85"/>
        <v>0.12581767134957822</v>
      </c>
      <c r="CK85" s="24">
        <f t="shared" ca="1" si="84"/>
        <v>0.124468904776738</v>
      </c>
      <c r="CL85" s="24">
        <f t="shared" ca="1" si="84"/>
        <v>0.12514049260390792</v>
      </c>
      <c r="CM85" s="24">
        <f t="shared" ca="1" si="84"/>
        <v>0.12447327900408611</v>
      </c>
      <c r="CN85" s="24">
        <f t="shared" ca="1" si="84"/>
        <v>0.12344979369540221</v>
      </c>
      <c r="CO85" s="24">
        <f t="shared" ca="1" si="84"/>
        <v>0.12355826016290528</v>
      </c>
      <c r="CP85" s="24">
        <f t="shared" ca="1" si="84"/>
        <v>0.12296267707752984</v>
      </c>
      <c r="CQ85" s="24">
        <f t="shared" ca="1" si="50"/>
        <v>0.12193350016639704</v>
      </c>
      <c r="CR85" s="24">
        <f t="shared" ca="1" si="50"/>
        <v>0.12412092894498072</v>
      </c>
      <c r="CS85" s="24">
        <f>+[1]NAC!AX86</f>
        <v>0.15590776430369946</v>
      </c>
      <c r="CT85" s="24"/>
      <c r="CU85" s="24">
        <f t="shared" ca="1" si="86"/>
        <v>1.2560638614026955</v>
      </c>
      <c r="CV85" s="24">
        <f t="shared" ca="1" si="87"/>
        <v>1.2503627322614101</v>
      </c>
      <c r="CW85" s="24">
        <f t="shared" ca="1" si="88"/>
        <v>1.255333625704274</v>
      </c>
      <c r="CX85" s="24">
        <f t="shared" ca="1" si="89"/>
        <v>1.2441791050945481</v>
      </c>
      <c r="CY85" s="24">
        <f t="shared" ca="1" si="90"/>
        <v>1.2464393662179085</v>
      </c>
      <c r="CZ85" s="24">
        <f t="shared" ca="1" si="91"/>
        <v>1.2458351797441689</v>
      </c>
      <c r="DA85" s="24">
        <f t="shared" ca="1" si="92"/>
        <v>1.2395721576216934</v>
      </c>
      <c r="DB85" s="24">
        <f t="shared" ca="1" si="93"/>
        <v>1.2399349774745199</v>
      </c>
      <c r="DC85" s="24">
        <f t="shared" ca="1" si="94"/>
        <v>1.242407288307978</v>
      </c>
      <c r="DD85" s="24">
        <f t="shared" ca="1" si="95"/>
        <v>1.2356764337065727</v>
      </c>
      <c r="DE85" s="48">
        <f t="shared" ca="1" si="96"/>
        <v>1.2436570379260403</v>
      </c>
      <c r="DF85" s="48">
        <f>+[1]NAC!AG86</f>
        <v>1.2436750080888426</v>
      </c>
      <c r="DG85" s="24">
        <f t="shared" ca="1" si="97"/>
        <v>2.0387427696122895E-2</v>
      </c>
    </row>
    <row r="86" spans="1:111" x14ac:dyDescent="0.25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2337.2553451411172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2336.8347678433279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2295.0039219100836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2311.3964770859161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2317.5859313679834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2310.8487020052585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2303.4411208738966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2303.4163433217523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2291.949491843915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2286.1779240838591</v>
      </c>
      <c r="BU86" s="42"/>
      <c r="BV86" s="45">
        <f t="shared" ca="1" si="73"/>
        <v>2337.2553451411172</v>
      </c>
      <c r="BW86" s="45">
        <f t="shared" ca="1" si="74"/>
        <v>2336.8347678433279</v>
      </c>
      <c r="BX86" s="45">
        <f t="shared" ca="1" si="75"/>
        <v>2295.0039219100836</v>
      </c>
      <c r="BY86" s="45">
        <f t="shared" ca="1" si="76"/>
        <v>2311.3964770859161</v>
      </c>
      <c r="BZ86" s="45">
        <f t="shared" ca="1" si="77"/>
        <v>2317.5859313679834</v>
      </c>
      <c r="CA86" s="45">
        <f t="shared" ca="1" si="78"/>
        <v>2310.8487020052585</v>
      </c>
      <c r="CB86" s="45">
        <f t="shared" ca="1" si="79"/>
        <v>2303.4411208738966</v>
      </c>
      <c r="CC86" s="45">
        <f t="shared" ca="1" si="80"/>
        <v>2303.4163433217523</v>
      </c>
      <c r="CD86" s="45">
        <f t="shared" ca="1" si="81"/>
        <v>2291.949491843915</v>
      </c>
      <c r="CE86" s="45">
        <f t="shared" ca="1" si="82"/>
        <v>2286.1779240838591</v>
      </c>
      <c r="CF86" s="45" cm="1">
        <f t="array" aca="1" ref="CF86" ca="1">+SUMPRODUCT($BV$3:$CE$3/100,$BV86:$CE86)</f>
        <v>2304.4436668203875</v>
      </c>
      <c r="CG86" s="24"/>
      <c r="CH86" s="24">
        <f t="shared" ca="1" si="85"/>
        <v>0.1322283329622802</v>
      </c>
      <c r="CI86" s="24">
        <f t="shared" ca="1" si="85"/>
        <v>0.13146318641712118</v>
      </c>
      <c r="CJ86" s="24">
        <f t="shared" ca="1" si="85"/>
        <v>0.12689449359505178</v>
      </c>
      <c r="CK86" s="24">
        <f t="shared" ca="1" si="84"/>
        <v>0.12940278988980491</v>
      </c>
      <c r="CL86" s="24">
        <f t="shared" ca="1" si="84"/>
        <v>0.12875042432916595</v>
      </c>
      <c r="CM86" s="24">
        <f t="shared" ca="1" si="84"/>
        <v>0.12865804038402584</v>
      </c>
      <c r="CN86" s="24">
        <f t="shared" ca="1" si="84"/>
        <v>0.12748881608357543</v>
      </c>
      <c r="CO86" s="24">
        <f t="shared" ca="1" si="84"/>
        <v>0.12669007255732634</v>
      </c>
      <c r="CP86" s="24">
        <f t="shared" ca="1" si="84"/>
        <v>0.1254250618105206</v>
      </c>
      <c r="CQ86" s="24">
        <f t="shared" ca="1" si="50"/>
        <v>0.12528310574549395</v>
      </c>
      <c r="CR86" s="24">
        <f t="shared" ca="1" si="50"/>
        <v>0.12755960782404085</v>
      </c>
      <c r="CS86" s="24">
        <f>+[1]NAC!AX87</f>
        <v>0.14347751763939032</v>
      </c>
      <c r="CT86" s="24"/>
      <c r="CU86" s="24">
        <f t="shared" ca="1" si="86"/>
        <v>1.3986458928691321</v>
      </c>
      <c r="CV86" s="24">
        <f t="shared" ca="1" si="87"/>
        <v>1.3913581175633607</v>
      </c>
      <c r="CW86" s="24">
        <f t="shared" ca="1" si="88"/>
        <v>1.3901774198301715</v>
      </c>
      <c r="CX86" s="24">
        <f t="shared" ca="1" si="89"/>
        <v>1.3831559244487965</v>
      </c>
      <c r="CY86" s="24">
        <f t="shared" ca="1" si="90"/>
        <v>1.3865745676919752</v>
      </c>
      <c r="CZ86" s="24">
        <f t="shared" ca="1" si="91"/>
        <v>1.3858803769583057</v>
      </c>
      <c r="DA86" s="24">
        <f t="shared" ca="1" si="92"/>
        <v>1.3783969938967928</v>
      </c>
      <c r="DB86" s="24">
        <f t="shared" ca="1" si="93"/>
        <v>1.37788870489599</v>
      </c>
      <c r="DC86" s="24">
        <f t="shared" ca="1" si="94"/>
        <v>1.3804027558249392</v>
      </c>
      <c r="DD86" s="24">
        <f t="shared" ca="1" si="95"/>
        <v>1.3738774306034709</v>
      </c>
      <c r="DE86" s="48">
        <f t="shared" ca="1" si="96"/>
        <v>1.3824485417026637</v>
      </c>
      <c r="DF86" s="48">
        <f>+[1]NAC!AG87</f>
        <v>1.3828244500508422</v>
      </c>
      <c r="DG86" s="24">
        <f t="shared" ca="1" si="97"/>
        <v>2.4768462265661206E-2</v>
      </c>
    </row>
    <row r="87" spans="1:111" x14ac:dyDescent="0.25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2532.2135320862844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2531.9350222501075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2489.7094229755453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2504.5658957675273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2510.3315977759771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2493.612604441656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2494.2703200600995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2481.6260415211518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2476.680065308085</v>
      </c>
      <c r="BU87" s="42"/>
      <c r="BV87" s="45">
        <f t="shared" ca="1" si="73"/>
        <v>2532.2135320862844</v>
      </c>
      <c r="BW87" s="45">
        <f t="shared" ca="1" si="74"/>
        <v>2531.9350222501075</v>
      </c>
      <c r="BX87" s="45">
        <f t="shared" ca="1" si="75"/>
        <v>2489.7094229755453</v>
      </c>
      <c r="BY87" s="45">
        <f t="shared" ca="1" si="76"/>
        <v>2504.5658957675273</v>
      </c>
      <c r="BZ87" s="45">
        <f t="shared" ca="1" si="77"/>
        <v>2510.3315977759771</v>
      </c>
      <c r="CA87" s="45">
        <f t="shared" ca="1" si="78"/>
        <v>2502.8729368305999</v>
      </c>
      <c r="CB87" s="45">
        <f t="shared" ca="1" si="79"/>
        <v>2493.612604441656</v>
      </c>
      <c r="CC87" s="45">
        <f t="shared" ca="1" si="80"/>
        <v>2494.2703200600995</v>
      </c>
      <c r="CD87" s="45">
        <f t="shared" ca="1" si="81"/>
        <v>2481.6260415211518</v>
      </c>
      <c r="CE87" s="45">
        <f t="shared" ca="1" si="82"/>
        <v>2476.680065308085</v>
      </c>
      <c r="CF87" s="45" cm="1">
        <f t="array" aca="1" ref="CF87" ca="1">+SUMPRODUCT($BV$3:$CE$3/100,$BV87:$CE87)</f>
        <v>2496.2349218301488</v>
      </c>
      <c r="CG87" s="24"/>
      <c r="CH87" s="24">
        <f t="shared" ca="1" si="85"/>
        <v>8.3413302423486879E-2</v>
      </c>
      <c r="CI87" s="24">
        <f t="shared" ca="1" si="85"/>
        <v>8.3489109752863833E-2</v>
      </c>
      <c r="CJ87" s="24">
        <f t="shared" ca="1" si="85"/>
        <v>8.4838853305057693E-2</v>
      </c>
      <c r="CK87" s="24">
        <f t="shared" ca="1" si="84"/>
        <v>8.3572602362511406E-2</v>
      </c>
      <c r="CL87" s="24">
        <f t="shared" ca="1" si="84"/>
        <v>8.316656733164729E-2</v>
      </c>
      <c r="CM87" s="24">
        <f t="shared" ca="1" si="84"/>
        <v>8.3096844314693108E-2</v>
      </c>
      <c r="CN87" s="24">
        <f t="shared" ca="1" si="84"/>
        <v>8.2559732846833489E-2</v>
      </c>
      <c r="CO87" s="24">
        <f t="shared" ca="1" si="84"/>
        <v>8.2856916984064277E-2</v>
      </c>
      <c r="CP87" s="24">
        <f t="shared" ca="1" si="84"/>
        <v>8.2757735435364577E-2</v>
      </c>
      <c r="CQ87" s="24">
        <f t="shared" ca="1" si="50"/>
        <v>8.3327784428924412E-2</v>
      </c>
      <c r="CR87" s="24">
        <f t="shared" ca="1" si="50"/>
        <v>8.3226705764688935E-2</v>
      </c>
      <c r="CS87" s="24">
        <f>+[1]NAC!AX88</f>
        <v>7.7055098226642915E-2</v>
      </c>
      <c r="CT87" s="24"/>
      <c r="CU87" s="24">
        <f t="shared" ca="1" si="86"/>
        <v>1.4431908675963743</v>
      </c>
      <c r="CV87" s="24">
        <f t="shared" ca="1" si="87"/>
        <v>1.4364075078022807</v>
      </c>
      <c r="CW87" s="24">
        <f t="shared" ca="1" si="88"/>
        <v>1.4327804007317169</v>
      </c>
      <c r="CX87" s="24">
        <f t="shared" ca="1" si="89"/>
        <v>1.4288347319320063</v>
      </c>
      <c r="CY87" s="24">
        <f t="shared" ca="1" si="90"/>
        <v>1.4294083546562644</v>
      </c>
      <c r="CZ87" s="24">
        <f t="shared" ca="1" si="91"/>
        <v>1.4282115677584288</v>
      </c>
      <c r="DA87" s="24">
        <f t="shared" ca="1" si="92"/>
        <v>1.4212080920313377</v>
      </c>
      <c r="DB87" s="24">
        <f t="shared" ca="1" si="93"/>
        <v>1.4208562131441078</v>
      </c>
      <c r="DC87" s="24">
        <f t="shared" ca="1" si="94"/>
        <v>1.4225043490733684</v>
      </c>
      <c r="DD87" s="24">
        <f t="shared" ca="1" si="95"/>
        <v>1.418314692798285</v>
      </c>
      <c r="DE87" s="48">
        <f t="shared" ca="1" si="96"/>
        <v>1.4258919518794393</v>
      </c>
      <c r="DF87" s="48">
        <f>+[1]NAC!AG88</f>
        <v>1.4266146012563361</v>
      </c>
      <c r="DG87" s="24">
        <f t="shared" ca="1" si="97"/>
        <v>2.4876174798089234E-2</v>
      </c>
    </row>
    <row r="88" spans="1:111" x14ac:dyDescent="0.25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2866.3658719694099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2865.1610463216816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2812.7540047276188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2827.3026390530513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2835.3338942878072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2824.7243876517678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2811.994568305814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2811.6799907908362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2795.8992210908696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2786.9203884042286</v>
      </c>
      <c r="BU88" s="42"/>
      <c r="BV88" s="45">
        <f t="shared" ca="1" si="73"/>
        <v>2866.3658719694099</v>
      </c>
      <c r="BW88" s="45">
        <f t="shared" ca="1" si="74"/>
        <v>2865.1610463216816</v>
      </c>
      <c r="BX88" s="45">
        <f t="shared" ca="1" si="75"/>
        <v>2812.7540047276188</v>
      </c>
      <c r="BY88" s="45">
        <f t="shared" ca="1" si="76"/>
        <v>2827.3026390530513</v>
      </c>
      <c r="BZ88" s="45">
        <f t="shared" ca="1" si="77"/>
        <v>2835.3338942878072</v>
      </c>
      <c r="CA88" s="45">
        <f t="shared" ca="1" si="78"/>
        <v>2824.7243876517678</v>
      </c>
      <c r="CB88" s="45">
        <f t="shared" ca="1" si="79"/>
        <v>2811.994568305814</v>
      </c>
      <c r="CC88" s="45">
        <f t="shared" ca="1" si="80"/>
        <v>2811.6799907908362</v>
      </c>
      <c r="CD88" s="45">
        <f t="shared" ca="1" si="81"/>
        <v>2795.8992210908696</v>
      </c>
      <c r="CE88" s="45">
        <f t="shared" ca="1" si="82"/>
        <v>2786.9203884042286</v>
      </c>
      <c r="CF88" s="45" cm="1">
        <f t="array" aca="1" ref="CF88" ca="1">+SUMPRODUCT($BV$3:$CE$3/100,$BV88:$CE88)</f>
        <v>2815.8469426429524</v>
      </c>
      <c r="CG88" s="24"/>
      <c r="CH88" s="24">
        <f t="shared" ca="1" si="85"/>
        <v>0.13196056953688973</v>
      </c>
      <c r="CI88" s="24">
        <f t="shared" ca="1" si="85"/>
        <v>0.13160923212612263</v>
      </c>
      <c r="CJ88" s="24">
        <f t="shared" ca="1" si="85"/>
        <v>0.12975192155797477</v>
      </c>
      <c r="CK88" s="24">
        <f t="shared" ca="1" si="84"/>
        <v>0.1288593539626639</v>
      </c>
      <c r="CL88" s="24">
        <f t="shared" ca="1" si="84"/>
        <v>0.1294658828338715</v>
      </c>
      <c r="CM88" s="24">
        <f t="shared" ca="1" si="84"/>
        <v>0.12859280472652745</v>
      </c>
      <c r="CN88" s="24">
        <f t="shared" ca="1" si="84"/>
        <v>0.12767900005680577</v>
      </c>
      <c r="CO88" s="24">
        <f t="shared" ca="1" si="84"/>
        <v>0.12725552165616461</v>
      </c>
      <c r="CP88" s="24">
        <f t="shared" ca="1" si="84"/>
        <v>0.12664002323939139</v>
      </c>
      <c r="CQ88" s="24">
        <f t="shared" ca="1" si="50"/>
        <v>0.12526459409990509</v>
      </c>
      <c r="CR88" s="24">
        <f t="shared" ca="1" si="50"/>
        <v>0.12803763700993165</v>
      </c>
      <c r="CS88" s="24">
        <f>+[1]NAC!AX89</f>
        <v>0.15666966906161028</v>
      </c>
      <c r="CT88" s="24"/>
      <c r="CU88" s="24">
        <f t="shared" ca="1" si="86"/>
        <v>1.6416342858280353</v>
      </c>
      <c r="CV88" s="24">
        <f t="shared" ca="1" si="87"/>
        <v>1.6337243146313876</v>
      </c>
      <c r="CW88" s="24">
        <f t="shared" ca="1" si="88"/>
        <v>1.6235629373431562</v>
      </c>
      <c r="CX88" s="24">
        <f t="shared" ca="1" si="89"/>
        <v>1.6149933758820998</v>
      </c>
      <c r="CY88" s="24">
        <f t="shared" ca="1" si="90"/>
        <v>1.6174889905436487</v>
      </c>
      <c r="CZ88" s="24">
        <f t="shared" ca="1" si="91"/>
        <v>1.6137821783473965</v>
      </c>
      <c r="DA88" s="24">
        <f t="shared" ca="1" si="92"/>
        <v>1.6025615455603903</v>
      </c>
      <c r="DB88" s="24">
        <f t="shared" ca="1" si="93"/>
        <v>1.6008400598149213</v>
      </c>
      <c r="DC88" s="24">
        <f t="shared" ca="1" si="94"/>
        <v>1.5999764204671654</v>
      </c>
      <c r="DD88" s="24">
        <f t="shared" ca="1" si="95"/>
        <v>1.590594902956882</v>
      </c>
      <c r="DE88" s="48">
        <f t="shared" ca="1" si="96"/>
        <v>1.608952279655858</v>
      </c>
      <c r="DF88" s="48">
        <f>+[1]NAC!AG89</f>
        <v>1.6092081683813459</v>
      </c>
      <c r="DG88" s="24">
        <f t="shared" ca="1" si="97"/>
        <v>5.1039382871153283E-2</v>
      </c>
    </row>
    <row r="89" spans="1:111" x14ac:dyDescent="0.25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3602.1692321583159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3601.3384286839555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3524.3024080876239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3547.9770463831892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3561.2996324607966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3541.0608406282749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3530.2769611596732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3526.9432887046269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3503.404850771858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3493.2608974071431</v>
      </c>
      <c r="BU89" s="42"/>
      <c r="BV89" s="45">
        <f t="shared" ca="1" si="73"/>
        <v>3602.1692321583159</v>
      </c>
      <c r="BW89" s="45">
        <f t="shared" ca="1" si="74"/>
        <v>3601.3384286839555</v>
      </c>
      <c r="BX89" s="45">
        <f t="shared" ca="1" si="75"/>
        <v>3524.3024080876239</v>
      </c>
      <c r="BY89" s="45">
        <f t="shared" ca="1" si="76"/>
        <v>3547.9770463831892</v>
      </c>
      <c r="BZ89" s="45">
        <f t="shared" ca="1" si="77"/>
        <v>3561.2996324607966</v>
      </c>
      <c r="CA89" s="45">
        <f t="shared" ca="1" si="78"/>
        <v>3541.0608406282749</v>
      </c>
      <c r="CB89" s="45">
        <f t="shared" ca="1" si="79"/>
        <v>3530.2769611596732</v>
      </c>
      <c r="CC89" s="45">
        <f t="shared" ca="1" si="80"/>
        <v>3526.9432887046269</v>
      </c>
      <c r="CD89" s="45">
        <f t="shared" ca="1" si="81"/>
        <v>3503.404850771858</v>
      </c>
      <c r="CE89" s="45">
        <f t="shared" ca="1" si="82"/>
        <v>3493.2608974071431</v>
      </c>
      <c r="CF89" s="45" cm="1">
        <f t="array" aca="1" ref="CF89" ca="1">+SUMPRODUCT($BV$3:$CE$3/100,$BV89:$CE89)</f>
        <v>3532.3071160450709</v>
      </c>
      <c r="CG89" s="24"/>
      <c r="CH89" s="24">
        <f t="shared" ca="1" si="85"/>
        <v>0.25670252614449174</v>
      </c>
      <c r="CI89" s="24">
        <f t="shared" ca="1" si="85"/>
        <v>0.25694101324858676</v>
      </c>
      <c r="CJ89" s="24">
        <f t="shared" ca="1" si="85"/>
        <v>0.25297214124095069</v>
      </c>
      <c r="CK89" s="24">
        <f t="shared" ca="1" si="84"/>
        <v>0.25489821902175769</v>
      </c>
      <c r="CL89" s="24">
        <f t="shared" ca="1" si="84"/>
        <v>0.25604241519334048</v>
      </c>
      <c r="CM89" s="24">
        <f t="shared" ca="1" si="84"/>
        <v>0.25359516705699114</v>
      </c>
      <c r="CN89" s="24">
        <f t="shared" ca="1" si="84"/>
        <v>0.25543519925311009</v>
      </c>
      <c r="CO89" s="24">
        <f t="shared" ca="1" si="84"/>
        <v>0.25439000891157959</v>
      </c>
      <c r="CP89" s="24">
        <f t="shared" ca="1" si="84"/>
        <v>0.2530511916681113</v>
      </c>
      <c r="CQ89" s="24">
        <f t="shared" ca="1" si="50"/>
        <v>0.25344839843357003</v>
      </c>
      <c r="CR89" s="24">
        <f t="shared" ca="1" si="50"/>
        <v>0.25443860692571918</v>
      </c>
      <c r="CS89" s="24">
        <f>+[1]NAC!AX90</f>
        <v>0.2968290285561308</v>
      </c>
      <c r="CT89" s="24"/>
      <c r="CU89" s="24">
        <f t="shared" ca="1" si="86"/>
        <v>2.1632984067134498</v>
      </c>
      <c r="CV89" s="24">
        <f t="shared" ca="1" si="87"/>
        <v>2.153924763713142</v>
      </c>
      <c r="CW89" s="24">
        <f t="shared" ca="1" si="88"/>
        <v>2.1281901616679426</v>
      </c>
      <c r="CX89" s="24">
        <f t="shared" ca="1" si="89"/>
        <v>2.1231110432279441</v>
      </c>
      <c r="CY89" s="24">
        <f t="shared" ca="1" si="90"/>
        <v>2.1288497773193957</v>
      </c>
      <c r="CZ89" s="24">
        <f t="shared" ca="1" si="91"/>
        <v>2.1178596600314892</v>
      </c>
      <c r="DA89" s="24">
        <f t="shared" ca="1" si="92"/>
        <v>2.1077082895426025</v>
      </c>
      <c r="DB89" s="24">
        <f t="shared" ca="1" si="93"/>
        <v>2.1016271580785366</v>
      </c>
      <c r="DC89" s="24">
        <f t="shared" ca="1" si="94"/>
        <v>2.0956241695718623</v>
      </c>
      <c r="DD89" s="24">
        <f t="shared" ca="1" si="95"/>
        <v>2.0832647088733873</v>
      </c>
      <c r="DE89" s="48">
        <f t="shared" ca="1" si="96"/>
        <v>2.1124939386909953</v>
      </c>
      <c r="DF89" s="48">
        <f>+[1]NAC!AG90</f>
        <v>2.114076437471768</v>
      </c>
      <c r="DG89" s="24">
        <f t="shared" ca="1" si="97"/>
        <v>8.0033697840062423E-2</v>
      </c>
    </row>
    <row r="90" spans="1:111" x14ac:dyDescent="0.25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4336.386545602687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4335.2649312626527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4221.4999737020789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4281.4817912691033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4295.4634537746397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4266.7949242323721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4265.3611978270865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4259.9047062744212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4233.2709098230616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4231.4034596382789</v>
      </c>
      <c r="BU90" s="42"/>
      <c r="BV90" s="45">
        <f t="shared" ca="1" si="73"/>
        <v>4336.386545602687</v>
      </c>
      <c r="BW90" s="45">
        <f t="shared" ca="1" si="74"/>
        <v>4335.2649312626527</v>
      </c>
      <c r="BX90" s="45">
        <f t="shared" ca="1" si="75"/>
        <v>4221.4999737020789</v>
      </c>
      <c r="BY90" s="45">
        <f t="shared" ca="1" si="76"/>
        <v>4281.4817912691033</v>
      </c>
      <c r="BZ90" s="45">
        <f t="shared" ca="1" si="77"/>
        <v>4295.4634537746397</v>
      </c>
      <c r="CA90" s="45">
        <f t="shared" ca="1" si="78"/>
        <v>4266.7949242323721</v>
      </c>
      <c r="CB90" s="45">
        <f t="shared" ca="1" si="79"/>
        <v>4265.3611978270865</v>
      </c>
      <c r="CC90" s="45">
        <f t="shared" ca="1" si="80"/>
        <v>4259.9047062744212</v>
      </c>
      <c r="CD90" s="45">
        <f t="shared" ca="1" si="81"/>
        <v>4233.2709098230616</v>
      </c>
      <c r="CE90" s="45">
        <f t="shared" ca="1" si="82"/>
        <v>4231.4034596382789</v>
      </c>
      <c r="CF90" s="45" cm="1">
        <f t="array" aca="1" ref="CF90" ca="1">+SUMPRODUCT($BV$3:$CE$3/100,$BV90:$CE90)</f>
        <v>4262.8149200347034</v>
      </c>
      <c r="CG90" s="24"/>
      <c r="CH90" s="24">
        <f t="shared" ca="1" si="85"/>
        <v>0.20382643516291687</v>
      </c>
      <c r="CI90" s="24">
        <f t="shared" ca="1" si="85"/>
        <v>0.20379270571549624</v>
      </c>
      <c r="CJ90" s="24">
        <f t="shared" ca="1" si="85"/>
        <v>0.19782569282775375</v>
      </c>
      <c r="CK90" s="24">
        <f t="shared" ca="1" si="84"/>
        <v>0.20673886423071686</v>
      </c>
      <c r="CL90" s="24">
        <f t="shared" ca="1" si="84"/>
        <v>0.2061505340977301</v>
      </c>
      <c r="CM90" s="24">
        <f t="shared" ca="1" si="84"/>
        <v>0.20494821079530889</v>
      </c>
      <c r="CN90" s="24">
        <f t="shared" ca="1" si="84"/>
        <v>0.2082228235220227</v>
      </c>
      <c r="CO90" s="24">
        <f t="shared" ca="1" si="84"/>
        <v>0.20781774969764144</v>
      </c>
      <c r="CP90" s="24">
        <f t="shared" ca="1" si="84"/>
        <v>0.20833049280342286</v>
      </c>
      <c r="CQ90" s="24">
        <f t="shared" ca="1" si="50"/>
        <v>0.21130473328774801</v>
      </c>
      <c r="CR90" s="24">
        <f t="shared" ca="1" si="50"/>
        <v>0.20680755664517125</v>
      </c>
      <c r="CS90" s="24">
        <f>+[1]NAC!AX91</f>
        <v>0.20396641243753511</v>
      </c>
      <c r="CT90" s="24"/>
      <c r="CU90" s="24">
        <f t="shared" ca="1" si="86"/>
        <v>2.5873833106353126</v>
      </c>
      <c r="CV90" s="24">
        <f t="shared" ca="1" si="87"/>
        <v>2.5778826244617918</v>
      </c>
      <c r="CW90" s="24">
        <f t="shared" ca="1" si="88"/>
        <v>2.5344755945038147</v>
      </c>
      <c r="CX90" s="24">
        <f t="shared" ca="1" si="89"/>
        <v>2.5532765883582607</v>
      </c>
      <c r="CY90" s="24">
        <f t="shared" ca="1" si="90"/>
        <v>2.5589921336591139</v>
      </c>
      <c r="CZ90" s="24">
        <f t="shared" ca="1" si="91"/>
        <v>2.5445804236021012</v>
      </c>
      <c r="DA90" s="24">
        <f t="shared" ca="1" si="92"/>
        <v>2.5418739204797758</v>
      </c>
      <c r="DB90" s="24">
        <f t="shared" ca="1" si="93"/>
        <v>2.5351752326148804</v>
      </c>
      <c r="DC90" s="24">
        <f t="shared" ca="1" si="94"/>
        <v>2.5294458380288205</v>
      </c>
      <c r="DD90" s="24">
        <f t="shared" ca="1" si="95"/>
        <v>2.524274086822174</v>
      </c>
      <c r="DE90" s="48">
        <f t="shared" ca="1" si="96"/>
        <v>2.5430895884942784</v>
      </c>
      <c r="DF90" s="48">
        <f>+[1]NAC!AG91</f>
        <v>2.542482786482557</v>
      </c>
      <c r="DG90" s="24">
        <f t="shared" ca="1" si="97"/>
        <v>6.3109223813138549E-2</v>
      </c>
    </row>
    <row r="91" spans="1:111" x14ac:dyDescent="0.25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4894.5394622399963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4893.240607774861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4811.4935010501877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4847.9408346328883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4857.8014965974171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4825.9552637578445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4835.4772993027191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4826.8537922594051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4796.1170797043751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4793.2708848281463</v>
      </c>
      <c r="BU91" s="42"/>
      <c r="BV91" s="45">
        <f t="shared" ca="1" si="73"/>
        <v>4894.5394622399963</v>
      </c>
      <c r="BW91" s="45">
        <f t="shared" ca="1" si="74"/>
        <v>4893.240607774861</v>
      </c>
      <c r="BX91" s="45">
        <f t="shared" ca="1" si="75"/>
        <v>4811.4935010501877</v>
      </c>
      <c r="BY91" s="45">
        <f t="shared" ca="1" si="76"/>
        <v>4847.9408346328883</v>
      </c>
      <c r="BZ91" s="45">
        <f t="shared" ca="1" si="77"/>
        <v>4857.8014965974171</v>
      </c>
      <c r="CA91" s="45">
        <f t="shared" ca="1" si="78"/>
        <v>4825.9552637578445</v>
      </c>
      <c r="CB91" s="45">
        <f t="shared" ca="1" si="79"/>
        <v>4835.4772993027191</v>
      </c>
      <c r="CC91" s="45">
        <f t="shared" ca="1" si="80"/>
        <v>4826.8537922594051</v>
      </c>
      <c r="CD91" s="45">
        <f t="shared" ca="1" si="81"/>
        <v>4796.1170797043751</v>
      </c>
      <c r="CE91" s="45">
        <f t="shared" ca="1" si="82"/>
        <v>4793.2708848281463</v>
      </c>
      <c r="CF91" s="45" cm="1">
        <f t="array" aca="1" ref="CF91" ca="1">+SUMPRODUCT($BV$3:$CE$3/100,$BV91:$CE91)</f>
        <v>4828.0596938410881</v>
      </c>
      <c r="CG91" s="24"/>
      <c r="CH91" s="24">
        <f t="shared" ca="1" si="85"/>
        <v>0.12871382907580142</v>
      </c>
      <c r="CI91" s="24">
        <f t="shared" ca="1" si="85"/>
        <v>0.12870624641380268</v>
      </c>
      <c r="CJ91" s="24">
        <f t="shared" ca="1" si="85"/>
        <v>0.13975921616095843</v>
      </c>
      <c r="CK91" s="24">
        <f t="shared" ca="1" si="84"/>
        <v>0.13230443827156324</v>
      </c>
      <c r="CL91" s="24">
        <f t="shared" ca="1" si="84"/>
        <v>0.13091440513330932</v>
      </c>
      <c r="CM91" s="24">
        <f t="shared" ca="1" si="84"/>
        <v>0.13104926518728099</v>
      </c>
      <c r="CN91" s="24">
        <f t="shared" ca="1" si="84"/>
        <v>0.13366185770294625</v>
      </c>
      <c r="CO91" s="24">
        <f t="shared" ca="1" si="84"/>
        <v>0.13308961704000644</v>
      </c>
      <c r="CP91" s="24">
        <f t="shared" ca="1" si="84"/>
        <v>0.13295774871748955</v>
      </c>
      <c r="CQ91" s="24">
        <f t="shared" ca="1" si="50"/>
        <v>0.13278512213484328</v>
      </c>
      <c r="CR91" s="24">
        <f t="shared" ca="1" si="50"/>
        <v>0.13259894797444849</v>
      </c>
      <c r="CS91" s="24">
        <f>+[1]NAC!AX92</f>
        <v>0.11898023739704788</v>
      </c>
      <c r="CT91" s="24"/>
      <c r="CU91" s="24">
        <f t="shared" ca="1" si="86"/>
        <v>2.7775928576260394</v>
      </c>
      <c r="CV91" s="24">
        <f t="shared" ca="1" si="87"/>
        <v>2.7722926466934679</v>
      </c>
      <c r="CW91" s="24">
        <f t="shared" ca="1" si="88"/>
        <v>2.7616611627606442</v>
      </c>
      <c r="CX91" s="24">
        <f t="shared" ca="1" si="89"/>
        <v>2.7677892820348524</v>
      </c>
      <c r="CY91" s="24">
        <f t="shared" ca="1" si="90"/>
        <v>2.768267904432351</v>
      </c>
      <c r="CZ91" s="24">
        <f t="shared" ca="1" si="91"/>
        <v>2.7564941003075223</v>
      </c>
      <c r="DA91" s="24">
        <f t="shared" ca="1" si="92"/>
        <v>2.7665723094272408</v>
      </c>
      <c r="DB91" s="24">
        <f t="shared" ca="1" si="93"/>
        <v>2.7610353669096157</v>
      </c>
      <c r="DC91" s="24">
        <f t="shared" ca="1" si="94"/>
        <v>2.756899701290032</v>
      </c>
      <c r="DD91" s="24">
        <f t="shared" ca="1" si="95"/>
        <v>2.7581045617791311</v>
      </c>
      <c r="DE91" s="48">
        <f t="shared" ca="1" si="96"/>
        <v>2.7629355044249171</v>
      </c>
      <c r="DF91" s="48">
        <f>+[1]NAC!AG92</f>
        <v>2.7621843487350324</v>
      </c>
      <c r="DG91" s="24">
        <f t="shared" ca="1" si="97"/>
        <v>1.9488295846908255E-2</v>
      </c>
    </row>
    <row r="92" spans="1:111" x14ac:dyDescent="0.25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5424.5444458747788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5426.1247129800186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5355.0625012613045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5378.1649738658989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5394.2517539879564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5364.633954534127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5373.4225780153456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5360.3668481835457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5330.5415992220996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5312.3292151445321</v>
      </c>
      <c r="BU92" s="42"/>
      <c r="BV92" s="45">
        <f t="shared" ca="1" si="73"/>
        <v>5424.5444458747788</v>
      </c>
      <c r="BW92" s="45">
        <f t="shared" ca="1" si="74"/>
        <v>5426.1247129800186</v>
      </c>
      <c r="BX92" s="45">
        <f t="shared" ca="1" si="75"/>
        <v>5355.0625012613045</v>
      </c>
      <c r="BY92" s="45">
        <f t="shared" ca="1" si="76"/>
        <v>5378.1649738658989</v>
      </c>
      <c r="BZ92" s="45">
        <f t="shared" ca="1" si="77"/>
        <v>5394.2517539879564</v>
      </c>
      <c r="CA92" s="45">
        <f t="shared" ca="1" si="78"/>
        <v>5364.633954534127</v>
      </c>
      <c r="CB92" s="45">
        <f t="shared" ca="1" si="79"/>
        <v>5373.4225780153456</v>
      </c>
      <c r="CC92" s="45">
        <f t="shared" ca="1" si="80"/>
        <v>5360.3668481835457</v>
      </c>
      <c r="CD92" s="45">
        <f t="shared" ca="1" si="81"/>
        <v>5330.5415992220996</v>
      </c>
      <c r="CE92" s="45">
        <f t="shared" ca="1" si="82"/>
        <v>5312.3292151445321</v>
      </c>
      <c r="CF92" s="45" cm="1">
        <f t="array" aca="1" ref="CF92" ca="1">+SUMPRODUCT($BV$3:$CE$3/100,$BV92:$CE92)</f>
        <v>5360.4811290465368</v>
      </c>
      <c r="CG92" s="24"/>
      <c r="CH92" s="24">
        <f t="shared" ca="1" si="85"/>
        <v>0.1082849546364113</v>
      </c>
      <c r="CI92" s="24">
        <f t="shared" ca="1" si="85"/>
        <v>0.1089020851250313</v>
      </c>
      <c r="CJ92" s="24">
        <f t="shared" ca="1" si="85"/>
        <v>0.11297303011891713</v>
      </c>
      <c r="CK92" s="24">
        <f t="shared" ca="1" si="84"/>
        <v>0.10937100045552883</v>
      </c>
      <c r="CL92" s="24">
        <f t="shared" ca="1" si="84"/>
        <v>0.11043066658163969</v>
      </c>
      <c r="CM92" s="24">
        <f t="shared" ca="1" si="84"/>
        <v>0.11162115298118769</v>
      </c>
      <c r="CN92" s="24">
        <f t="shared" ca="1" si="84"/>
        <v>0.11124967514379569</v>
      </c>
      <c r="CO92" s="24">
        <f t="shared" ca="1" si="84"/>
        <v>0.11053018775495338</v>
      </c>
      <c r="CP92" s="24">
        <f t="shared" ca="1" si="84"/>
        <v>0.1114285807949178</v>
      </c>
      <c r="CQ92" s="24">
        <f t="shared" ca="1" si="50"/>
        <v>0.10828896233662277</v>
      </c>
      <c r="CR92" s="24">
        <f t="shared" ca="1" si="50"/>
        <v>0.11027648143717683</v>
      </c>
      <c r="CS92" s="24">
        <f>+[1]NAC!AX93</f>
        <v>0.10549974664036155</v>
      </c>
      <c r="CT92" s="24"/>
      <c r="CU92" s="24">
        <f t="shared" ca="1" si="86"/>
        <v>2.8757200083356622</v>
      </c>
      <c r="CV92" s="24">
        <f t="shared" ca="1" si="87"/>
        <v>2.8761542552497192</v>
      </c>
      <c r="CW92" s="24">
        <f t="shared" ca="1" si="88"/>
        <v>2.8772923157784542</v>
      </c>
      <c r="CX92" s="24">
        <f t="shared" ca="1" si="89"/>
        <v>2.8779334309791644</v>
      </c>
      <c r="CY92" s="24">
        <f t="shared" ca="1" si="90"/>
        <v>2.8838149979490404</v>
      </c>
      <c r="CZ92" s="24">
        <f t="shared" ca="1" si="91"/>
        <v>2.8716608358325919</v>
      </c>
      <c r="DA92" s="24">
        <f t="shared" ca="1" si="92"/>
        <v>2.8878434692364729</v>
      </c>
      <c r="DB92" s="24">
        <f t="shared" ca="1" si="93"/>
        <v>2.8810989380669447</v>
      </c>
      <c r="DC92" s="24">
        <f t="shared" ca="1" si="94"/>
        <v>2.8801336984809396</v>
      </c>
      <c r="DD92" s="24">
        <f t="shared" ca="1" si="95"/>
        <v>2.8819434965880735</v>
      </c>
      <c r="DE92" s="48">
        <f t="shared" ca="1" si="96"/>
        <v>2.8799694279154346</v>
      </c>
      <c r="DF92" s="48">
        <f>+[1]NAC!AG93</f>
        <v>2.8786907470031893</v>
      </c>
      <c r="DG92" s="24">
        <f t="shared" ca="1" si="97"/>
        <v>-6.2234882524112578E-3</v>
      </c>
    </row>
    <row r="93" spans="1:111" x14ac:dyDescent="0.25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5892.774177545255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5892.1079035059101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5842.2281102864254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5840.2197161160166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67"/>
        <v>5869.9301014300345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5838.2772823452942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5844.2461927596369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5832.3409080513529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71"/>
        <v>5807.170517705953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5784.7071761492025</v>
      </c>
      <c r="BU93" s="42"/>
      <c r="BV93" s="45">
        <f t="shared" ca="1" si="73"/>
        <v>5892.774177545255</v>
      </c>
      <c r="BW93" s="45">
        <f t="shared" ca="1" si="74"/>
        <v>5892.1079035059101</v>
      </c>
      <c r="BX93" s="45">
        <f t="shared" ca="1" si="75"/>
        <v>5842.2281102864254</v>
      </c>
      <c r="BY93" s="45">
        <f t="shared" ca="1" si="76"/>
        <v>5840.2197161160166</v>
      </c>
      <c r="BZ93" s="45">
        <f t="shared" ca="1" si="77"/>
        <v>5869.9301014300345</v>
      </c>
      <c r="CA93" s="45">
        <f t="shared" ca="1" si="78"/>
        <v>5838.2772823452942</v>
      </c>
      <c r="CB93" s="45">
        <f t="shared" ca="1" si="79"/>
        <v>5844.2461927596369</v>
      </c>
      <c r="CC93" s="45">
        <f t="shared" ca="1" si="80"/>
        <v>5832.3409080513529</v>
      </c>
      <c r="CD93" s="45">
        <f t="shared" ca="1" si="81"/>
        <v>5807.170517705953</v>
      </c>
      <c r="CE93" s="45">
        <f t="shared" ca="1" si="82"/>
        <v>5784.7071761492025</v>
      </c>
      <c r="CF93" s="45" cm="1">
        <f t="array" aca="1" ref="CF93" ca="1">+SUMPRODUCT($BV$3:$CE$3/100,$BV93:$CE93)</f>
        <v>5833.2516034082391</v>
      </c>
      <c r="CG93" s="24"/>
      <c r="CH93" s="24">
        <f t="shared" ca="1" si="85"/>
        <v>8.6316876254291186E-2</v>
      </c>
      <c r="CI93" s="24">
        <f t="shared" ca="1" si="85"/>
        <v>8.587771479177353E-2</v>
      </c>
      <c r="CJ93" s="24">
        <f t="shared" ca="1" si="85"/>
        <v>9.0972908142598952E-2</v>
      </c>
      <c r="CK93" s="24">
        <f t="shared" ca="1" si="84"/>
        <v>8.591308457352631E-2</v>
      </c>
      <c r="CL93" s="24">
        <f t="shared" ca="1" si="84"/>
        <v>8.8182452198381389E-2</v>
      </c>
      <c r="CM93" s="24">
        <f t="shared" ca="1" si="84"/>
        <v>8.8289961966715236E-2</v>
      </c>
      <c r="CN93" s="24">
        <f t="shared" ca="1" si="84"/>
        <v>8.7620805531023027E-2</v>
      </c>
      <c r="CO93" s="24">
        <f t="shared" ca="1" si="84"/>
        <v>8.8048835692606353E-2</v>
      </c>
      <c r="CP93" s="24">
        <f t="shared" ca="1" si="84"/>
        <v>8.9414726367281094E-2</v>
      </c>
      <c r="CQ93" s="24">
        <f t="shared" ca="1" si="50"/>
        <v>8.8921063035401149E-2</v>
      </c>
      <c r="CR93" s="24">
        <f t="shared" ca="1" si="50"/>
        <v>8.8195530024334445E-2</v>
      </c>
      <c r="CS93" s="24">
        <f>+[1]NAC!AX94</f>
        <v>6.0173726860508037E-2</v>
      </c>
      <c r="CT93" s="24"/>
      <c r="CU93" s="24">
        <f t="shared" ca="1" si="86"/>
        <v>2.870206090903809</v>
      </c>
      <c r="CV93" s="24">
        <f t="shared" ca="1" si="87"/>
        <v>2.8724164880504537</v>
      </c>
      <c r="CW93" s="24">
        <f t="shared" ca="1" si="88"/>
        <v>2.8938100483832829</v>
      </c>
      <c r="CX93" s="24">
        <f t="shared" ca="1" si="89"/>
        <v>2.881961922144423</v>
      </c>
      <c r="CY93" s="24">
        <f t="shared" ca="1" si="90"/>
        <v>2.8962817262325649</v>
      </c>
      <c r="CZ93" s="24">
        <f t="shared" ca="1" si="91"/>
        <v>2.8853391649588729</v>
      </c>
      <c r="DA93" s="24">
        <f t="shared" ca="1" si="92"/>
        <v>2.9028028790964795</v>
      </c>
      <c r="DB93" s="24">
        <f t="shared" ca="1" si="93"/>
        <v>2.8984623225186095</v>
      </c>
      <c r="DC93" s="24">
        <f t="shared" ca="1" si="94"/>
        <v>2.9066409458670597</v>
      </c>
      <c r="DD93" s="24">
        <f t="shared" ca="1" si="95"/>
        <v>2.9096206781990204</v>
      </c>
      <c r="DE93" s="48">
        <f t="shared" ca="1" si="96"/>
        <v>2.8956168475804471</v>
      </c>
      <c r="DF93" s="48">
        <f>+[1]NAC!AG94</f>
        <v>2.894048796074471</v>
      </c>
      <c r="DG93" s="24">
        <f t="shared" ca="1" si="97"/>
        <v>-3.9414587295211412E-2</v>
      </c>
    </row>
    <row r="94" spans="1:111" x14ac:dyDescent="0.25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6150.7672095504149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6147.0711310009829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65"/>
        <v>6099.2556840523921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66"/>
        <v>6093.6134426003182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6118.8498529869221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6087.8251876153436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6089.3051506459888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6074.8732868281131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6047.918054279824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6019.4773923708208</v>
      </c>
      <c r="BU94" s="42"/>
      <c r="BV94" s="45">
        <f t="shared" ca="1" si="73"/>
        <v>6150.7672095504149</v>
      </c>
      <c r="BW94" s="45">
        <f t="shared" ca="1" si="74"/>
        <v>6147.0711310009829</v>
      </c>
      <c r="BX94" s="45">
        <f t="shared" ca="1" si="75"/>
        <v>6099.2556840523921</v>
      </c>
      <c r="BY94" s="45">
        <f t="shared" ca="1" si="76"/>
        <v>6093.6134426003182</v>
      </c>
      <c r="BZ94" s="45">
        <f t="shared" ca="1" si="77"/>
        <v>6118.8498529869221</v>
      </c>
      <c r="CA94" s="45">
        <f t="shared" ca="1" si="78"/>
        <v>6087.8251876153436</v>
      </c>
      <c r="CB94" s="45">
        <f t="shared" ca="1" si="79"/>
        <v>6089.3051506459888</v>
      </c>
      <c r="CC94" s="45">
        <f t="shared" ca="1" si="80"/>
        <v>6074.8732868281131</v>
      </c>
      <c r="CD94" s="45">
        <f t="shared" ca="1" si="81"/>
        <v>6047.918054279824</v>
      </c>
      <c r="CE94" s="45">
        <f t="shared" ca="1" si="82"/>
        <v>6019.4773923708208</v>
      </c>
      <c r="CF94" s="45" cm="1">
        <f t="array" aca="1" ref="CF94" ca="1">+SUMPRODUCT($BV$3:$CE$3/100,$BV94:$CE94)</f>
        <v>6079.1972643450736</v>
      </c>
      <c r="CG94" s="24"/>
      <c r="CH94" s="24">
        <f t="shared" ca="1" si="85"/>
        <v>4.3781252128794801E-2</v>
      </c>
      <c r="CI94" s="24">
        <f t="shared" ca="1" si="85"/>
        <v>4.3271988848568865E-2</v>
      </c>
      <c r="CJ94" s="24">
        <f t="shared" ca="1" si="85"/>
        <v>4.3994785707428541E-2</v>
      </c>
      <c r="CK94" s="24">
        <f t="shared" ca="1" si="84"/>
        <v>4.3387704367536806E-2</v>
      </c>
      <c r="CL94" s="24">
        <f t="shared" ca="1" si="84"/>
        <v>4.2405914083414098E-2</v>
      </c>
      <c r="CM94" s="24">
        <f t="shared" ca="1" si="84"/>
        <v>4.2743414401483104E-2</v>
      </c>
      <c r="CN94" s="24">
        <f t="shared" ca="1" si="84"/>
        <v>4.1931662322842067E-2</v>
      </c>
      <c r="CO94" s="24">
        <f t="shared" ca="1" si="84"/>
        <v>4.1584053915975971E-2</v>
      </c>
      <c r="CP94" s="24">
        <f t="shared" ca="1" si="84"/>
        <v>4.1456942901854976E-2</v>
      </c>
      <c r="CQ94" s="24">
        <f t="shared" ca="1" si="50"/>
        <v>4.0584632734668835E-2</v>
      </c>
      <c r="CR94" s="24">
        <f t="shared" ca="1" si="50"/>
        <v>4.2162704038539056E-2</v>
      </c>
      <c r="CS94" s="24">
        <f>+[1]NAC!AX95</f>
        <v>4.847671450563551E-2</v>
      </c>
      <c r="CT94" s="24"/>
      <c r="CU94" s="24">
        <f t="shared" ca="1" si="86"/>
        <v>2.7621630306459228</v>
      </c>
      <c r="CV94" s="24">
        <f t="shared" ca="1" si="87"/>
        <v>2.7602980800901009</v>
      </c>
      <c r="CW94" s="24">
        <f t="shared" ca="1" si="88"/>
        <v>2.7787419965207243</v>
      </c>
      <c r="CX94" s="24">
        <f t="shared" ca="1" si="89"/>
        <v>2.7641191116450265</v>
      </c>
      <c r="CY94" s="24">
        <f t="shared" ca="1" si="90"/>
        <v>2.7731275376882314</v>
      </c>
      <c r="CZ94" s="24">
        <f t="shared" ca="1" si="91"/>
        <v>2.7633312857043686</v>
      </c>
      <c r="DA94" s="24">
        <f t="shared" ca="1" si="92"/>
        <v>2.7741243900831671</v>
      </c>
      <c r="DB94" s="24">
        <f t="shared" ca="1" si="93"/>
        <v>2.7667381428198623</v>
      </c>
      <c r="DC94" s="24">
        <f t="shared" ca="1" si="94"/>
        <v>2.7710259601718645</v>
      </c>
      <c r="DD94" s="24">
        <f t="shared" ca="1" si="95"/>
        <v>2.765890977524025</v>
      </c>
      <c r="DE94" s="48">
        <f t="shared" ca="1" si="96"/>
        <v>2.7681695041683807</v>
      </c>
      <c r="DF94" s="48">
        <f>+[1]NAC!AG95</f>
        <v>2.7641026419668697</v>
      </c>
      <c r="DG94" s="24">
        <f t="shared" ca="1" si="97"/>
        <v>-3.7279468781021841E-3</v>
      </c>
    </row>
    <row r="95" spans="1:111" x14ac:dyDescent="0.25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63"/>
        <v>6416.1988371350235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6412.3613321879366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6357.56618684774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6363.6992562970754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6394.4920214925614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6363.9907467851926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6367.9040986214495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6354.9897666936276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6333.5787421011528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6304.9165108347779</v>
      </c>
      <c r="BU95" s="42"/>
      <c r="BV95" s="45">
        <f t="shared" ca="1" si="73"/>
        <v>6416.1988371350235</v>
      </c>
      <c r="BW95" s="45">
        <f t="shared" ca="1" si="74"/>
        <v>6412.3613321879366</v>
      </c>
      <c r="BX95" s="45">
        <f t="shared" ca="1" si="75"/>
        <v>6357.56618684774</v>
      </c>
      <c r="BY95" s="45">
        <f t="shared" ca="1" si="76"/>
        <v>6363.6992562970754</v>
      </c>
      <c r="BZ95" s="45">
        <f t="shared" ca="1" si="77"/>
        <v>6394.4920214925614</v>
      </c>
      <c r="CA95" s="45">
        <f t="shared" ca="1" si="78"/>
        <v>6363.9907467851926</v>
      </c>
      <c r="CB95" s="45">
        <f t="shared" ca="1" si="79"/>
        <v>6367.9040986214495</v>
      </c>
      <c r="CC95" s="45">
        <f t="shared" ca="1" si="80"/>
        <v>6354.9897666936276</v>
      </c>
      <c r="CD95" s="45">
        <f t="shared" ca="1" si="81"/>
        <v>6333.5787421011528</v>
      </c>
      <c r="CE95" s="45">
        <f t="shared" ca="1" si="82"/>
        <v>6304.9165108347779</v>
      </c>
      <c r="CF95" s="45" cm="1">
        <f t="array" aca="1" ref="CF95" ca="1">+SUMPRODUCT($BV$3:$CE$3/100,$BV95:$CE95)</f>
        <v>6355.8883812133627</v>
      </c>
      <c r="CG95" s="24"/>
      <c r="CH95" s="24">
        <f t="shared" ca="1" si="85"/>
        <v>4.3154230771808022E-2</v>
      </c>
      <c r="CI95" s="24">
        <f t="shared" ca="1" si="85"/>
        <v>4.31571712012635E-2</v>
      </c>
      <c r="CJ95" s="24">
        <f t="shared" ca="1" si="85"/>
        <v>4.235115171032211E-2</v>
      </c>
      <c r="CK95" s="24">
        <f t="shared" ca="1" si="84"/>
        <v>4.4322767802859486E-2</v>
      </c>
      <c r="CL95" s="24">
        <f t="shared" ca="1" si="84"/>
        <v>4.5048036008120684E-2</v>
      </c>
      <c r="CM95" s="24">
        <f t="shared" ca="1" si="84"/>
        <v>4.5363582339989161E-2</v>
      </c>
      <c r="CN95" s="24">
        <f t="shared" ca="1" si="84"/>
        <v>4.575217386599606E-2</v>
      </c>
      <c r="CO95" s="24">
        <f t="shared" ca="1" si="84"/>
        <v>4.6110670402439435E-2</v>
      </c>
      <c r="CP95" s="24">
        <f t="shared" ca="1" si="84"/>
        <v>4.7232896553414783E-2</v>
      </c>
      <c r="CQ95" s="24">
        <f t="shared" ca="1" si="50"/>
        <v>4.7419252512805654E-2</v>
      </c>
      <c r="CR95" s="24">
        <f t="shared" ca="1" si="50"/>
        <v>4.5514416597583152E-2</v>
      </c>
      <c r="CS95" s="24">
        <f>+[1]NAC!AX96</f>
        <v>3.0055444248315188E-2</v>
      </c>
      <c r="CT95" s="24"/>
      <c r="CU95" s="24">
        <f t="shared" ca="1" si="86"/>
        <v>2.7203706451955321</v>
      </c>
      <c r="CV95" s="24">
        <f t="shared" ca="1" si="87"/>
        <v>2.7160203561052643</v>
      </c>
      <c r="CW95" s="24">
        <f t="shared" ca="1" si="88"/>
        <v>2.7299202257507047</v>
      </c>
      <c r="CX95" s="24">
        <f t="shared" ca="1" si="89"/>
        <v>2.7162104041688666</v>
      </c>
      <c r="CY95" s="24">
        <f t="shared" ca="1" si="90"/>
        <v>2.7260671192330421</v>
      </c>
      <c r="CZ95" s="24">
        <f t="shared" ca="1" si="91"/>
        <v>2.7162141604369383</v>
      </c>
      <c r="DA95" s="24">
        <f t="shared" ca="1" si="92"/>
        <v>2.7246614322846936</v>
      </c>
      <c r="DB95" s="24">
        <f t="shared" ca="1" si="93"/>
        <v>2.7159830362836486</v>
      </c>
      <c r="DC95" s="24">
        <f t="shared" ca="1" si="94"/>
        <v>2.7199744984914855</v>
      </c>
      <c r="DD95" s="24">
        <f t="shared" ca="1" si="95"/>
        <v>2.7109030028673127</v>
      </c>
      <c r="DE95" s="48">
        <f t="shared" ca="1" si="96"/>
        <v>2.7186987684916084</v>
      </c>
      <c r="DF95" s="48">
        <f>+[1]NAC!AG96</f>
        <v>2.7152970133857899</v>
      </c>
      <c r="DG95" s="24">
        <f t="shared" ca="1" si="97"/>
        <v>9.4676423282193944E-3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1"/>
      <c r="J117" s="38"/>
    </row>
    <row r="118" spans="2:12" x14ac:dyDescent="0.25">
      <c r="B118" s="35"/>
      <c r="H118" s="35"/>
      <c r="I118" s="51"/>
      <c r="J118" s="38"/>
    </row>
    <row r="119" spans="2:12" x14ac:dyDescent="0.25">
      <c r="B119" s="35"/>
      <c r="H119" s="35"/>
      <c r="I119" s="51"/>
      <c r="J119" s="38"/>
      <c r="K119" s="52"/>
      <c r="L119" s="52"/>
    </row>
    <row r="120" spans="2:12" x14ac:dyDescent="0.25">
      <c r="B120" s="35"/>
      <c r="H120" s="35"/>
      <c r="I120" s="51"/>
      <c r="J120" s="38"/>
      <c r="K120" s="52"/>
      <c r="L120" s="52"/>
    </row>
    <row r="121" spans="2:12" x14ac:dyDescent="0.25">
      <c r="B121" s="35"/>
      <c r="H121" s="35"/>
      <c r="I121" s="51"/>
      <c r="J121" s="38"/>
      <c r="K121" s="52"/>
      <c r="L121" s="52"/>
    </row>
    <row r="122" spans="2:12" x14ac:dyDescent="0.25">
      <c r="B122" s="35"/>
      <c r="H122" s="35"/>
      <c r="I122" s="51"/>
      <c r="J122" s="38"/>
      <c r="K122" s="52"/>
      <c r="L122" s="52"/>
    </row>
    <row r="123" spans="2:12" x14ac:dyDescent="0.25">
      <c r="B123" s="35"/>
      <c r="H123" s="35"/>
      <c r="I123" s="51"/>
      <c r="J123" s="38"/>
      <c r="K123" s="52"/>
      <c r="L123" s="52"/>
    </row>
    <row r="124" spans="2:12" x14ac:dyDescent="0.25">
      <c r="B124" s="35"/>
      <c r="H124" s="35"/>
      <c r="I124" s="51"/>
      <c r="J124" s="38"/>
      <c r="K124" s="52"/>
      <c r="L124" s="52"/>
    </row>
    <row r="125" spans="2:12" x14ac:dyDescent="0.25">
      <c r="B125" s="35"/>
      <c r="H125" s="35"/>
      <c r="I125" s="51"/>
      <c r="J125" s="38"/>
      <c r="K125" s="52"/>
      <c r="L125" s="52"/>
    </row>
    <row r="126" spans="2:12" x14ac:dyDescent="0.25">
      <c r="B126" s="35"/>
      <c r="H126" s="35"/>
      <c r="I126" s="51"/>
      <c r="J126" s="38"/>
      <c r="K126" s="52"/>
      <c r="L126" s="52"/>
    </row>
    <row r="127" spans="2:12" x14ac:dyDescent="0.25">
      <c r="B127" s="35"/>
      <c r="H127" s="35"/>
      <c r="I127" s="51"/>
      <c r="J127" s="38"/>
      <c r="K127" s="52"/>
      <c r="L127" s="52"/>
    </row>
    <row r="128" spans="2:12" x14ac:dyDescent="0.25">
      <c r="B128" s="35"/>
      <c r="H128" s="35"/>
      <c r="I128" s="51"/>
      <c r="J128" s="38"/>
      <c r="K128" s="52"/>
      <c r="L128" s="52"/>
    </row>
    <row r="129" spans="2:12" x14ac:dyDescent="0.25">
      <c r="B129" s="35"/>
      <c r="H129" s="35"/>
      <c r="I129" s="51"/>
      <c r="J129" s="38"/>
      <c r="K129" s="52"/>
      <c r="L129" s="52"/>
    </row>
    <row r="130" spans="2:12" x14ac:dyDescent="0.25">
      <c r="B130" s="35"/>
      <c r="H130" s="35"/>
      <c r="I130" s="51"/>
      <c r="J130" s="38"/>
      <c r="K130" s="52"/>
      <c r="L130" s="52"/>
    </row>
    <row r="131" spans="2:12" x14ac:dyDescent="0.25">
      <c r="B131" s="35"/>
      <c r="H131" s="35"/>
      <c r="I131" s="51"/>
      <c r="J131" s="38"/>
      <c r="K131" s="52"/>
      <c r="L131" s="52"/>
    </row>
    <row r="132" spans="2:12" x14ac:dyDescent="0.25">
      <c r="B132" s="35"/>
      <c r="H132" s="35"/>
      <c r="I132" s="51"/>
      <c r="J132" s="38"/>
      <c r="K132" s="52"/>
      <c r="L132" s="52"/>
    </row>
    <row r="133" spans="2:12" x14ac:dyDescent="0.25">
      <c r="B133" s="35"/>
      <c r="H133" s="35"/>
      <c r="I133" s="51"/>
      <c r="J133" s="38"/>
      <c r="K133" s="52"/>
      <c r="L133" s="52"/>
    </row>
    <row r="134" spans="2:12" x14ac:dyDescent="0.25">
      <c r="B134" s="35"/>
      <c r="H134" s="35"/>
      <c r="I134" s="51"/>
      <c r="J134" s="38"/>
      <c r="K134" s="52"/>
      <c r="L134" s="52"/>
    </row>
    <row r="135" spans="2:12" x14ac:dyDescent="0.25">
      <c r="B135" s="35"/>
      <c r="H135" s="35"/>
      <c r="I135" s="51"/>
      <c r="J135" s="38"/>
      <c r="K135" s="52"/>
      <c r="L135" s="52"/>
    </row>
    <row r="136" spans="2:12" x14ac:dyDescent="0.25">
      <c r="B136" s="35"/>
      <c r="H136" s="35"/>
      <c r="I136" s="51"/>
      <c r="J136" s="38"/>
      <c r="K136" s="52"/>
      <c r="L136" s="52"/>
    </row>
    <row r="137" spans="2:12" x14ac:dyDescent="0.25">
      <c r="B137" s="35"/>
      <c r="H137" s="35"/>
      <c r="I137" s="51"/>
      <c r="J137" s="38"/>
      <c r="K137" s="52"/>
      <c r="L137" s="52"/>
    </row>
    <row r="138" spans="2:12" x14ac:dyDescent="0.25">
      <c r="B138" s="35"/>
      <c r="H138" s="35"/>
      <c r="I138" s="51"/>
      <c r="J138" s="38"/>
      <c r="K138" s="52"/>
      <c r="L138" s="52"/>
    </row>
    <row r="139" spans="2:12" x14ac:dyDescent="0.25">
      <c r="B139" s="35"/>
      <c r="H139" s="35"/>
      <c r="I139" s="51"/>
      <c r="J139" s="38"/>
      <c r="K139" s="52"/>
      <c r="L139" s="52"/>
    </row>
    <row r="140" spans="2:12" x14ac:dyDescent="0.25">
      <c r="B140" s="35"/>
      <c r="H140" s="35"/>
      <c r="I140" s="51"/>
      <c r="J140" s="38"/>
      <c r="K140" s="52"/>
      <c r="L140" s="52"/>
    </row>
    <row r="141" spans="2:12" x14ac:dyDescent="0.25">
      <c r="B141" s="35"/>
      <c r="H141" s="35"/>
      <c r="I141" s="51"/>
      <c r="J141" s="38"/>
      <c r="K141" s="52"/>
      <c r="L141" s="52"/>
    </row>
    <row r="142" spans="2:12" x14ac:dyDescent="0.25">
      <c r="B142" s="35"/>
      <c r="H142" s="35"/>
      <c r="I142" s="51"/>
      <c r="J142" s="38"/>
      <c r="K142" s="52"/>
      <c r="L142" s="52"/>
    </row>
    <row r="143" spans="2:12" x14ac:dyDescent="0.25">
      <c r="B143" s="35"/>
      <c r="H143" s="35"/>
      <c r="I143" s="51"/>
      <c r="J143" s="38"/>
      <c r="K143" s="52"/>
      <c r="L143" s="52"/>
    </row>
    <row r="144" spans="2:12" x14ac:dyDescent="0.25">
      <c r="B144" s="35"/>
      <c r="H144" s="35"/>
      <c r="I144" s="51"/>
      <c r="J144" s="38"/>
      <c r="K144" s="52"/>
      <c r="L144" s="52"/>
    </row>
    <row r="145" spans="2:12" x14ac:dyDescent="0.25">
      <c r="B145" s="35"/>
      <c r="H145" s="35"/>
      <c r="I145" s="51"/>
      <c r="J145" s="38"/>
      <c r="K145" s="52"/>
      <c r="L145" s="52"/>
    </row>
    <row r="146" spans="2:12" x14ac:dyDescent="0.25">
      <c r="B146" s="35"/>
      <c r="H146" s="35"/>
      <c r="I146" s="51"/>
      <c r="J146" s="38"/>
      <c r="K146" s="52"/>
      <c r="L146" s="52"/>
    </row>
    <row r="147" spans="2:12" x14ac:dyDescent="0.25">
      <c r="B147" s="35"/>
      <c r="H147" s="35"/>
      <c r="I147" s="51"/>
      <c r="J147" s="38"/>
      <c r="K147" s="52"/>
      <c r="L147" s="52"/>
    </row>
    <row r="148" spans="2:12" x14ac:dyDescent="0.25">
      <c r="B148" s="35"/>
      <c r="H148" s="35"/>
      <c r="I148" s="51"/>
      <c r="J148" s="38"/>
      <c r="K148" s="52"/>
      <c r="L148" s="52"/>
    </row>
    <row r="149" spans="2:12" x14ac:dyDescent="0.25">
      <c r="B149" s="35"/>
      <c r="H149" s="35"/>
      <c r="I149" s="51"/>
      <c r="J149" s="38"/>
      <c r="K149" s="52"/>
      <c r="L149" s="52"/>
    </row>
    <row r="150" spans="2:12" x14ac:dyDescent="0.25">
      <c r="B150" s="35"/>
      <c r="H150" s="35"/>
      <c r="I150" s="51"/>
      <c r="J150" s="38"/>
      <c r="K150" s="52"/>
      <c r="L150" s="52"/>
    </row>
    <row r="151" spans="2:12" x14ac:dyDescent="0.25">
      <c r="B151" s="35"/>
      <c r="H151" s="35"/>
      <c r="I151" s="51"/>
      <c r="J151" s="38"/>
      <c r="K151" s="52"/>
      <c r="L151" s="52"/>
    </row>
    <row r="152" spans="2:12" x14ac:dyDescent="0.25">
      <c r="B152" s="35"/>
      <c r="H152" s="35"/>
      <c r="I152" s="51"/>
      <c r="J152" s="38"/>
      <c r="K152" s="52"/>
      <c r="L152" s="52"/>
    </row>
    <row r="153" spans="2:12" x14ac:dyDescent="0.25">
      <c r="B153" s="35"/>
      <c r="H153" s="35"/>
      <c r="I153" s="51"/>
      <c r="J153" s="38"/>
      <c r="K153" s="52"/>
      <c r="L153" s="52"/>
    </row>
    <row r="154" spans="2:12" x14ac:dyDescent="0.25">
      <c r="B154" s="35"/>
      <c r="H154" s="35"/>
      <c r="I154" s="51"/>
      <c r="J154" s="38"/>
      <c r="K154" s="52"/>
      <c r="L154" s="52"/>
    </row>
    <row r="155" spans="2:12" x14ac:dyDescent="0.25">
      <c r="B155" s="35"/>
      <c r="H155" s="35"/>
      <c r="I155" s="51"/>
      <c r="J155" s="38"/>
      <c r="K155" s="52"/>
      <c r="L155" s="52"/>
    </row>
    <row r="156" spans="2:12" x14ac:dyDescent="0.25">
      <c r="B156" s="35"/>
      <c r="H156" s="35"/>
      <c r="I156" s="51"/>
      <c r="J156" s="38"/>
      <c r="K156" s="52"/>
      <c r="L156" s="52"/>
    </row>
    <row r="157" spans="2:12" x14ac:dyDescent="0.25">
      <c r="B157" s="35"/>
      <c r="H157" s="35"/>
      <c r="I157" s="51"/>
      <c r="J157" s="38"/>
      <c r="K157" s="52"/>
      <c r="L157" s="52"/>
    </row>
    <row r="158" spans="2:12" x14ac:dyDescent="0.25">
      <c r="B158" s="35"/>
      <c r="H158" s="35"/>
      <c r="I158" s="51"/>
      <c r="J158" s="38"/>
      <c r="K158" s="52"/>
      <c r="L158" s="52"/>
    </row>
    <row r="159" spans="2:12" x14ac:dyDescent="0.25">
      <c r="B159" s="35"/>
      <c r="H159" s="35"/>
      <c r="I159" s="51"/>
      <c r="J159" s="38"/>
      <c r="K159" s="52"/>
      <c r="L159" s="52"/>
    </row>
    <row r="160" spans="2:12" x14ac:dyDescent="0.25">
      <c r="B160" s="35"/>
      <c r="H160" s="35"/>
      <c r="I160" s="51"/>
      <c r="J160" s="38"/>
      <c r="K160" s="52"/>
      <c r="L160" s="52"/>
    </row>
    <row r="161" spans="2:12" x14ac:dyDescent="0.25">
      <c r="B161" s="35"/>
      <c r="H161" s="35"/>
      <c r="I161" s="51"/>
      <c r="J161" s="38"/>
      <c r="K161" s="52"/>
      <c r="L161" s="52"/>
    </row>
    <row r="162" spans="2:12" x14ac:dyDescent="0.25">
      <c r="B162" s="35"/>
      <c r="H162" s="35"/>
      <c r="I162" s="51"/>
      <c r="J162" s="38"/>
      <c r="K162" s="52"/>
      <c r="L162" s="52"/>
    </row>
    <row r="163" spans="2:12" x14ac:dyDescent="0.25">
      <c r="B163" s="35"/>
      <c r="H163" s="35"/>
      <c r="I163" s="51"/>
      <c r="J163" s="38"/>
      <c r="K163" s="52"/>
      <c r="L163" s="52"/>
    </row>
    <row r="164" spans="2:12" x14ac:dyDescent="0.25">
      <c r="B164" s="35"/>
      <c r="H164" s="35"/>
      <c r="I164" s="51"/>
      <c r="J164" s="38"/>
      <c r="K164" s="52"/>
      <c r="L164" s="52"/>
    </row>
    <row r="165" spans="2:12" x14ac:dyDescent="0.25">
      <c r="B165" s="35"/>
      <c r="H165" s="35"/>
      <c r="I165" s="51"/>
      <c r="J165" s="38"/>
      <c r="K165" s="52"/>
      <c r="L165" s="52"/>
    </row>
    <row r="166" spans="2:12" x14ac:dyDescent="0.25">
      <c r="B166" s="35"/>
      <c r="H166" s="35"/>
      <c r="I166" s="51"/>
      <c r="J166" s="38"/>
      <c r="K166" s="52"/>
      <c r="L166" s="52"/>
    </row>
    <row r="167" spans="2:12" x14ac:dyDescent="0.25">
      <c r="B167" s="35"/>
      <c r="H167" s="35"/>
      <c r="I167" s="51"/>
      <c r="J167" s="38"/>
      <c r="K167" s="52"/>
      <c r="L167" s="52"/>
    </row>
    <row r="168" spans="2:12" x14ac:dyDescent="0.25">
      <c r="B168" s="35"/>
      <c r="H168" s="35"/>
      <c r="I168" s="51"/>
      <c r="J168" s="38"/>
      <c r="K168" s="52"/>
      <c r="L168" s="52"/>
    </row>
    <row r="169" spans="2:12" x14ac:dyDescent="0.25">
      <c r="B169" s="35"/>
      <c r="H169" s="35"/>
      <c r="I169" s="51"/>
      <c r="J169" s="38"/>
      <c r="K169" s="52"/>
      <c r="L169" s="52"/>
    </row>
    <row r="170" spans="2:12" x14ac:dyDescent="0.25">
      <c r="B170" s="35"/>
      <c r="H170" s="35"/>
      <c r="I170" s="51"/>
      <c r="J170" s="38"/>
      <c r="K170" s="52"/>
      <c r="L170" s="52"/>
    </row>
    <row r="171" spans="2:12" x14ac:dyDescent="0.25">
      <c r="B171" s="35"/>
      <c r="H171" s="35"/>
      <c r="I171" s="51"/>
      <c r="J171" s="38"/>
      <c r="K171" s="52"/>
      <c r="L171" s="52"/>
    </row>
    <row r="172" spans="2:12" x14ac:dyDescent="0.25">
      <c r="B172" s="35"/>
      <c r="H172" s="35"/>
      <c r="I172" s="51"/>
      <c r="J172" s="38"/>
      <c r="K172" s="52"/>
      <c r="L172" s="52"/>
    </row>
    <row r="173" spans="2:12" x14ac:dyDescent="0.25">
      <c r="B173" s="35"/>
      <c r="H173" s="35"/>
      <c r="I173" s="51"/>
      <c r="J173" s="38"/>
      <c r="K173" s="52"/>
      <c r="L173" s="52"/>
    </row>
    <row r="174" spans="2:12" x14ac:dyDescent="0.25">
      <c r="B174" s="35"/>
      <c r="H174" s="35"/>
      <c r="I174" s="51"/>
      <c r="J174" s="38"/>
      <c r="K174" s="52"/>
      <c r="L174" s="52"/>
    </row>
    <row r="175" spans="2:12" x14ac:dyDescent="0.25">
      <c r="B175" s="35"/>
      <c r="H175" s="35"/>
      <c r="I175" s="51"/>
      <c r="J175" s="38"/>
      <c r="K175" s="52"/>
      <c r="L175" s="52"/>
    </row>
    <row r="176" spans="2:12" x14ac:dyDescent="0.25">
      <c r="B176" s="35"/>
      <c r="H176" s="35"/>
      <c r="I176" s="51"/>
      <c r="J176" s="38"/>
      <c r="K176" s="52"/>
      <c r="L176" s="52"/>
    </row>
    <row r="177" spans="2:12" x14ac:dyDescent="0.25">
      <c r="B177" s="35"/>
      <c r="H177" s="35"/>
      <c r="I177" s="51"/>
      <c r="J177" s="38"/>
      <c r="K177" s="52"/>
      <c r="L177" s="52"/>
    </row>
    <row r="178" spans="2:12" x14ac:dyDescent="0.25">
      <c r="B178" s="35"/>
      <c r="H178" s="35"/>
      <c r="I178" s="51"/>
      <c r="J178" s="38"/>
      <c r="K178" s="52"/>
      <c r="L178" s="52"/>
    </row>
    <row r="179" spans="2:12" x14ac:dyDescent="0.25">
      <c r="B179" s="35"/>
      <c r="H179" s="35"/>
      <c r="I179" s="51"/>
      <c r="J179" s="38"/>
      <c r="K179" s="52"/>
      <c r="L179" s="52"/>
    </row>
    <row r="180" spans="2:12" x14ac:dyDescent="0.25">
      <c r="B180" s="35"/>
      <c r="H180" s="35"/>
      <c r="I180" s="51"/>
      <c r="J180" s="38"/>
      <c r="K180" s="52"/>
      <c r="L180" s="52"/>
    </row>
    <row r="181" spans="2:12" x14ac:dyDescent="0.25">
      <c r="B181" s="35"/>
      <c r="H181" s="35"/>
      <c r="I181" s="51"/>
      <c r="J181" s="38"/>
      <c r="K181" s="52"/>
      <c r="L181" s="52"/>
    </row>
    <row r="182" spans="2:12" x14ac:dyDescent="0.25">
      <c r="B182" s="35"/>
      <c r="H182" s="35"/>
      <c r="I182" s="51"/>
      <c r="J182" s="38"/>
      <c r="K182" s="52"/>
      <c r="L182" s="52"/>
    </row>
    <row r="183" spans="2:12" x14ac:dyDescent="0.25">
      <c r="B183" s="35"/>
      <c r="H183" s="35"/>
      <c r="I183" s="51"/>
      <c r="J183" s="38"/>
      <c r="K183" s="52"/>
      <c r="L183" s="52"/>
    </row>
    <row r="184" spans="2:12" x14ac:dyDescent="0.25">
      <c r="B184" s="35"/>
      <c r="H184" s="35"/>
      <c r="I184" s="51"/>
      <c r="J184" s="38"/>
      <c r="K184" s="52"/>
      <c r="L184" s="52"/>
    </row>
    <row r="185" spans="2:12" x14ac:dyDescent="0.25">
      <c r="B185" s="35"/>
      <c r="H185" s="35"/>
      <c r="I185" s="51"/>
      <c r="J185" s="38"/>
      <c r="K185" s="52"/>
      <c r="L185" s="52"/>
    </row>
    <row r="186" spans="2:12" x14ac:dyDescent="0.25">
      <c r="B186" s="35"/>
      <c r="H186" s="35"/>
      <c r="I186" s="51"/>
      <c r="J186" s="38"/>
      <c r="K186" s="52"/>
      <c r="L186" s="52"/>
    </row>
    <row r="187" spans="2:12" x14ac:dyDescent="0.25">
      <c r="B187" s="35"/>
      <c r="H187" s="35"/>
      <c r="I187" s="51"/>
      <c r="J187" s="38"/>
      <c r="K187" s="52"/>
      <c r="L187" s="52"/>
    </row>
    <row r="188" spans="2:12" x14ac:dyDescent="0.25">
      <c r="B188" s="35"/>
      <c r="H188" s="35"/>
      <c r="I188" s="51"/>
      <c r="J188" s="38"/>
      <c r="K188" s="52"/>
      <c r="L188" s="52"/>
    </row>
    <row r="189" spans="2:12" x14ac:dyDescent="0.25">
      <c r="B189" s="35"/>
      <c r="H189" s="35"/>
      <c r="I189" s="51"/>
      <c r="J189" s="38"/>
      <c r="K189" s="52"/>
      <c r="L189" s="52"/>
    </row>
    <row r="190" spans="2:12" x14ac:dyDescent="0.25">
      <c r="B190" s="35"/>
      <c r="H190" s="35"/>
      <c r="I190" s="51"/>
      <c r="J190" s="38"/>
      <c r="K190" s="52"/>
      <c r="L190" s="52"/>
    </row>
    <row r="191" spans="2:12" x14ac:dyDescent="0.25">
      <c r="B191" s="35"/>
      <c r="H191" s="35"/>
      <c r="I191" s="51"/>
      <c r="J191" s="38"/>
      <c r="K191" s="52"/>
      <c r="L191" s="52"/>
    </row>
    <row r="192" spans="2:12" x14ac:dyDescent="0.25">
      <c r="B192" s="35"/>
      <c r="H192" s="35"/>
      <c r="I192" s="51"/>
      <c r="J192" s="38"/>
      <c r="K192" s="52"/>
      <c r="L192" s="52"/>
    </row>
    <row r="193" spans="2:12" x14ac:dyDescent="0.25">
      <c r="B193" s="35"/>
      <c r="H193" s="35"/>
      <c r="I193" s="51"/>
      <c r="J193" s="38"/>
      <c r="K193" s="52"/>
      <c r="L193" s="52"/>
    </row>
    <row r="194" spans="2:12" x14ac:dyDescent="0.25">
      <c r="B194" s="35"/>
      <c r="H194" s="35"/>
      <c r="I194" s="51"/>
      <c r="J194" s="38"/>
      <c r="K194" s="52"/>
      <c r="L194" s="52"/>
    </row>
    <row r="195" spans="2:12" x14ac:dyDescent="0.25">
      <c r="B195" s="35"/>
      <c r="H195" s="35"/>
      <c r="I195" s="51"/>
      <c r="J195" s="38"/>
      <c r="K195" s="52"/>
      <c r="L195" s="52"/>
    </row>
    <row r="196" spans="2:12" x14ac:dyDescent="0.25">
      <c r="H196" s="35"/>
      <c r="I196" s="51"/>
      <c r="J196" s="38"/>
      <c r="K196" s="52"/>
      <c r="L196" s="52"/>
    </row>
    <row r="197" spans="2:12" x14ac:dyDescent="0.25">
      <c r="H197" s="35"/>
      <c r="I197" s="51"/>
      <c r="J197" s="38"/>
      <c r="K197" s="52"/>
      <c r="L197" s="52"/>
    </row>
    <row r="198" spans="2:12" x14ac:dyDescent="0.25">
      <c r="H198" s="35"/>
      <c r="I198" s="51"/>
      <c r="J198" s="38"/>
      <c r="K198" s="52"/>
      <c r="L198" s="52"/>
    </row>
    <row r="199" spans="2:12" x14ac:dyDescent="0.25">
      <c r="H199" s="35"/>
      <c r="I199" s="51"/>
      <c r="J199" s="38"/>
      <c r="K199" s="52"/>
      <c r="L199" s="52"/>
    </row>
    <row r="200" spans="2:12" x14ac:dyDescent="0.25">
      <c r="H200" s="35"/>
      <c r="I200" s="51"/>
      <c r="J200" s="38"/>
      <c r="K200" s="52"/>
      <c r="L200" s="52"/>
    </row>
    <row r="201" spans="2:12" x14ac:dyDescent="0.25">
      <c r="H201" s="35"/>
      <c r="I201" s="51"/>
      <c r="J201" s="38"/>
      <c r="K201" s="52"/>
      <c r="L201" s="52"/>
    </row>
    <row r="202" spans="2:12" x14ac:dyDescent="0.25">
      <c r="H202" s="35"/>
      <c r="I202" s="51"/>
      <c r="J202" s="38"/>
      <c r="K202" s="52"/>
      <c r="L202" s="52"/>
    </row>
    <row r="203" spans="2:12" x14ac:dyDescent="0.25">
      <c r="H203" s="35"/>
      <c r="I203" s="51"/>
      <c r="J203" s="38"/>
      <c r="K203" s="52"/>
      <c r="L203" s="52"/>
    </row>
    <row r="204" spans="2:12" x14ac:dyDescent="0.25">
      <c r="H204" s="35"/>
      <c r="I204" s="51"/>
      <c r="J204" s="38"/>
      <c r="K204" s="52"/>
      <c r="L204" s="52"/>
    </row>
    <row r="205" spans="2:12" x14ac:dyDescent="0.25">
      <c r="H205" s="35"/>
      <c r="I205" s="51"/>
      <c r="J205" s="38"/>
      <c r="K205" s="52"/>
      <c r="L205" s="52"/>
    </row>
    <row r="206" spans="2:12" x14ac:dyDescent="0.25">
      <c r="H206" s="35"/>
      <c r="I206" s="51"/>
      <c r="J206" s="38"/>
      <c r="K206" s="52"/>
      <c r="L206" s="52"/>
    </row>
    <row r="207" spans="2:12" x14ac:dyDescent="0.25">
      <c r="H207" s="35"/>
      <c r="I207" s="51"/>
      <c r="J207" s="38"/>
      <c r="K207" s="52"/>
      <c r="L207" s="52"/>
    </row>
    <row r="208" spans="2:12" x14ac:dyDescent="0.25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4" t="s">
        <v>132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5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5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5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5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5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5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5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5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5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5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5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5">
      <c r="B16" s="235" t="s">
        <v>68</v>
      </c>
      <c r="C16" s="235"/>
      <c r="D16" s="235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5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5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5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5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5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5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5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5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5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5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5.75" thickBot="1" x14ac:dyDescent="0.3">
      <c r="D28" s="95"/>
    </row>
    <row r="29" spans="1:44" s="88" customFormat="1" x14ac:dyDescent="0.25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4" s="105" customFormat="1" x14ac:dyDescent="0.25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5.75" thickBot="1" x14ac:dyDescent="0.3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5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5">+E33/E32-1</f>
        <v>1.409133146414554E-2</v>
      </c>
      <c r="R33" s="24">
        <f t="shared" si="15"/>
        <v>1.4285429676457184E-2</v>
      </c>
      <c r="S33" s="24">
        <f t="shared" si="15"/>
        <v>1.4780904125732519E-2</v>
      </c>
      <c r="T33" s="24">
        <f t="shared" si="15"/>
        <v>1.5065210554189523E-2</v>
      </c>
      <c r="U33" s="24">
        <f t="shared" si="15"/>
        <v>1.5415102126698166E-2</v>
      </c>
      <c r="V33" s="24">
        <f t="shared" si="15"/>
        <v>1.532424997988624E-2</v>
      </c>
      <c r="W33" s="24">
        <f t="shared" si="15"/>
        <v>1.5929464813698946E-2</v>
      </c>
      <c r="X33" s="24">
        <f t="shared" si="15"/>
        <v>1.6073676567333495E-2</v>
      </c>
      <c r="Y33" s="24">
        <f t="shared" si="15"/>
        <v>1.65369765081127E-2</v>
      </c>
      <c r="Z33" s="24">
        <f t="shared" si="15"/>
        <v>1.7068821033799697E-2</v>
      </c>
      <c r="AA33" s="24">
        <f t="shared" si="15"/>
        <v>1.5773205158000181E-2</v>
      </c>
      <c r="AB33" s="24">
        <f>+NAC!Y6</f>
        <v>1.5858999999999845E-2</v>
      </c>
      <c r="AQ33" s="24">
        <f t="shared" ref="AQ33:AQ96" si="16">+Q33-Z33</f>
        <v>-2.977489569654157E-3</v>
      </c>
    </row>
    <row r="34" spans="2:44" x14ac:dyDescent="0.25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5"/>
        <v>2.0114122028490611E-2</v>
      </c>
      <c r="R34" s="24">
        <f t="shared" si="15"/>
        <v>2.0007764614078827E-2</v>
      </c>
      <c r="S34" s="24">
        <f t="shared" si="15"/>
        <v>2.0880067058916874E-2</v>
      </c>
      <c r="T34" s="24">
        <f t="shared" si="15"/>
        <v>2.0349218066725738E-2</v>
      </c>
      <c r="U34" s="24">
        <f t="shared" si="15"/>
        <v>2.0616590098285759E-2</v>
      </c>
      <c r="V34" s="24">
        <f t="shared" si="15"/>
        <v>2.0567065951051511E-2</v>
      </c>
      <c r="W34" s="24">
        <f t="shared" si="15"/>
        <v>2.0484054100345483E-2</v>
      </c>
      <c r="X34" s="24">
        <f t="shared" si="15"/>
        <v>2.0308809438337905E-2</v>
      </c>
      <c r="Y34" s="24">
        <f t="shared" si="15"/>
        <v>2.0861022548438912E-2</v>
      </c>
      <c r="Z34" s="24">
        <f t="shared" si="15"/>
        <v>2.0169515051964515E-2</v>
      </c>
      <c r="AA34" s="24">
        <f t="shared" si="15"/>
        <v>2.0444683450613121E-2</v>
      </c>
      <c r="AB34" s="24">
        <f>+NAC!Y7</f>
        <v>2.0672160211210544E-2</v>
      </c>
      <c r="AQ34" s="24">
        <f t="shared" si="16"/>
        <v>-5.5393023473904179E-5</v>
      </c>
    </row>
    <row r="35" spans="2:44" x14ac:dyDescent="0.25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5"/>
        <v>2.5468550743691143E-2</v>
      </c>
      <c r="R35" s="24">
        <f t="shared" si="15"/>
        <v>2.5347747933749387E-2</v>
      </c>
      <c r="S35" s="24">
        <f t="shared" si="15"/>
        <v>2.5533218696314419E-2</v>
      </c>
      <c r="T35" s="24">
        <f t="shared" si="15"/>
        <v>2.4703539030217492E-2</v>
      </c>
      <c r="U35" s="24">
        <f t="shared" si="15"/>
        <v>2.4764248692462409E-2</v>
      </c>
      <c r="V35" s="24">
        <f t="shared" si="15"/>
        <v>2.5427952470611581E-2</v>
      </c>
      <c r="W35" s="24">
        <f t="shared" si="15"/>
        <v>2.4473953213312472E-2</v>
      </c>
      <c r="X35" s="24">
        <f t="shared" si="15"/>
        <v>2.4173278818820032E-2</v>
      </c>
      <c r="Y35" s="24">
        <f t="shared" si="15"/>
        <v>2.440647099777693E-2</v>
      </c>
      <c r="Z35" s="24">
        <f t="shared" si="15"/>
        <v>2.2972250045335763E-2</v>
      </c>
      <c r="AA35" s="24">
        <f t="shared" si="15"/>
        <v>2.4480380528399515E-2</v>
      </c>
      <c r="AB35" s="24">
        <f>+NAC!Y8</f>
        <v>2.3741897403600554E-2</v>
      </c>
      <c r="AQ35" s="24">
        <f t="shared" si="16"/>
        <v>2.4963006983553804E-3</v>
      </c>
    </row>
    <row r="36" spans="2:44" x14ac:dyDescent="0.25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5"/>
        <v>2.7570426246532387E-2</v>
      </c>
      <c r="R36" s="24">
        <f t="shared" si="15"/>
        <v>2.7517120660369931E-2</v>
      </c>
      <c r="S36" s="24">
        <f t="shared" si="15"/>
        <v>2.7851025507853233E-2</v>
      </c>
      <c r="T36" s="24">
        <f t="shared" si="15"/>
        <v>2.6834319212759361E-2</v>
      </c>
      <c r="U36" s="24">
        <f t="shared" si="15"/>
        <v>2.7217834496123583E-2</v>
      </c>
      <c r="V36" s="24">
        <f t="shared" si="15"/>
        <v>2.7223719590360407E-2</v>
      </c>
      <c r="W36" s="24">
        <f t="shared" si="15"/>
        <v>2.6526352246762253E-2</v>
      </c>
      <c r="X36" s="24">
        <f t="shared" si="15"/>
        <v>2.6277954598239228E-2</v>
      </c>
      <c r="Y36" s="24">
        <f t="shared" si="15"/>
        <v>2.6297552800881308E-2</v>
      </c>
      <c r="Z36" s="24">
        <f t="shared" si="15"/>
        <v>2.5555913386539286E-2</v>
      </c>
      <c r="AA36" s="24">
        <f t="shared" si="15"/>
        <v>2.6659370250049941E-2</v>
      </c>
      <c r="AB36" s="24">
        <f>+NAC!Y9</f>
        <v>2.6558301836310916E-2</v>
      </c>
      <c r="AQ36" s="24">
        <f t="shared" si="16"/>
        <v>2.0145128599931006E-3</v>
      </c>
    </row>
    <row r="37" spans="2:44" x14ac:dyDescent="0.25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5"/>
        <v>1.4129403903197613E-2</v>
      </c>
      <c r="R37" s="24">
        <f t="shared" si="15"/>
        <v>1.4087549290791701E-2</v>
      </c>
      <c r="S37" s="24">
        <f t="shared" si="15"/>
        <v>1.4128208609037518E-2</v>
      </c>
      <c r="T37" s="24">
        <f t="shared" si="15"/>
        <v>1.4155769720604283E-2</v>
      </c>
      <c r="U37" s="24">
        <f t="shared" si="15"/>
        <v>1.4106307858413158E-2</v>
      </c>
      <c r="V37" s="24">
        <f t="shared" si="15"/>
        <v>1.4230346969049013E-2</v>
      </c>
      <c r="W37" s="24">
        <f t="shared" si="15"/>
        <v>1.4098147964513696E-2</v>
      </c>
      <c r="X37" s="24">
        <f t="shared" si="15"/>
        <v>1.4289217673863597E-2</v>
      </c>
      <c r="Y37" s="24">
        <f t="shared" si="15"/>
        <v>1.4410862354792719E-2</v>
      </c>
      <c r="Z37" s="24">
        <f t="shared" si="15"/>
        <v>1.4606398826674472E-2</v>
      </c>
      <c r="AA37" s="24">
        <f t="shared" si="15"/>
        <v>1.4278524617887811E-2</v>
      </c>
      <c r="AB37" s="24">
        <f>+NAC!Y10</f>
        <v>1.4347502493881281E-2</v>
      </c>
      <c r="AQ37" s="24">
        <f t="shared" si="16"/>
        <v>-4.769949234768589E-4</v>
      </c>
    </row>
    <row r="38" spans="2:44" x14ac:dyDescent="0.25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5"/>
        <v>1.1276588306059487E-2</v>
      </c>
      <c r="R38" s="24">
        <f t="shared" si="15"/>
        <v>1.1382788594568094E-2</v>
      </c>
      <c r="S38" s="24">
        <f t="shared" si="15"/>
        <v>1.1542655986407357E-2</v>
      </c>
      <c r="T38" s="24">
        <f t="shared" si="15"/>
        <v>1.1483159556562095E-2</v>
      </c>
      <c r="U38" s="24">
        <f t="shared" si="15"/>
        <v>1.1688417725078004E-2</v>
      </c>
      <c r="V38" s="24">
        <f t="shared" si="15"/>
        <v>1.172323133705877E-2</v>
      </c>
      <c r="W38" s="24">
        <f t="shared" si="15"/>
        <v>1.1794310503983052E-2</v>
      </c>
      <c r="X38" s="24">
        <f t="shared" si="15"/>
        <v>1.189154121161029E-2</v>
      </c>
      <c r="Y38" s="24">
        <f t="shared" si="15"/>
        <v>1.2099442791884574E-2</v>
      </c>
      <c r="Z38" s="24">
        <f t="shared" si="15"/>
        <v>1.2420951447084994E-2</v>
      </c>
      <c r="AA38" s="24">
        <f t="shared" si="15"/>
        <v>1.1847748155942028E-2</v>
      </c>
      <c r="AB38" s="24">
        <f>+NAC!Y11</f>
        <v>1.1920734713892323E-2</v>
      </c>
      <c r="AQ38" s="24">
        <f t="shared" si="16"/>
        <v>-1.1443631410255062E-3</v>
      </c>
    </row>
    <row r="39" spans="2:44" x14ac:dyDescent="0.25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5"/>
        <v>1.4897108804850401E-2</v>
      </c>
      <c r="R39" s="24">
        <f t="shared" si="15"/>
        <v>1.5229609936759037E-2</v>
      </c>
      <c r="S39" s="24">
        <f t="shared" si="15"/>
        <v>1.5772139729155699E-2</v>
      </c>
      <c r="T39" s="24">
        <f t="shared" si="15"/>
        <v>1.6317761685678445E-2</v>
      </c>
      <c r="U39" s="24">
        <f t="shared" si="15"/>
        <v>1.6502116777624698E-2</v>
      </c>
      <c r="V39" s="24">
        <f t="shared" si="15"/>
        <v>1.6486876599177691E-2</v>
      </c>
      <c r="W39" s="24">
        <f t="shared" si="15"/>
        <v>1.7161772702835254E-2</v>
      </c>
      <c r="X39" s="24">
        <f t="shared" si="15"/>
        <v>1.7543899855821943E-2</v>
      </c>
      <c r="Y39" s="24">
        <f t="shared" si="15"/>
        <v>1.8221269546341068E-2</v>
      </c>
      <c r="Z39" s="24">
        <f t="shared" si="15"/>
        <v>1.9248081519277038E-2</v>
      </c>
      <c r="AA39" s="24">
        <f t="shared" si="15"/>
        <v>1.7192048520818348E-2</v>
      </c>
      <c r="AB39" s="24">
        <f>+NAC!Y12</f>
        <v>1.7322662871029015E-2</v>
      </c>
      <c r="AQ39" s="24">
        <f t="shared" si="16"/>
        <v>-4.3509727144266375E-3</v>
      </c>
    </row>
    <row r="40" spans="2:44" x14ac:dyDescent="0.25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5"/>
        <v>1.4802667187673313E-2</v>
      </c>
      <c r="R40" s="24">
        <f t="shared" si="15"/>
        <v>1.4551774532124195E-2</v>
      </c>
      <c r="S40" s="24">
        <f t="shared" si="15"/>
        <v>1.4521215723317882E-2</v>
      </c>
      <c r="T40" s="24">
        <f t="shared" si="15"/>
        <v>1.4082310139567733E-2</v>
      </c>
      <c r="U40" s="24">
        <f t="shared" si="15"/>
        <v>1.4370052584069981E-2</v>
      </c>
      <c r="V40" s="24">
        <f t="shared" si="15"/>
        <v>1.4231033565923479E-2</v>
      </c>
      <c r="W40" s="24">
        <f t="shared" si="15"/>
        <v>1.4055522942968413E-2</v>
      </c>
      <c r="X40" s="24">
        <f t="shared" si="15"/>
        <v>1.3849178401957873E-2</v>
      </c>
      <c r="Y40" s="24">
        <f t="shared" si="15"/>
        <v>1.4001962652296029E-2</v>
      </c>
      <c r="Z40" s="24">
        <f t="shared" si="15"/>
        <v>1.3429718675955105E-2</v>
      </c>
      <c r="AA40" s="24">
        <f t="shared" si="15"/>
        <v>1.4063261818944239E-2</v>
      </c>
      <c r="AB40" s="24">
        <f>+NAC!Y13</f>
        <v>1.4032580687119323E-2</v>
      </c>
      <c r="AQ40" s="24">
        <f t="shared" si="16"/>
        <v>1.3729485117182083E-3</v>
      </c>
    </row>
    <row r="41" spans="2:44" x14ac:dyDescent="0.25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5"/>
        <v>1.9330787949745964E-2</v>
      </c>
      <c r="R41" s="24">
        <f t="shared" si="15"/>
        <v>1.9490899398250772E-2</v>
      </c>
      <c r="S41" s="24">
        <f t="shared" si="15"/>
        <v>1.9302050585310315E-2</v>
      </c>
      <c r="T41" s="24">
        <f t="shared" si="15"/>
        <v>1.8942409801366189E-2</v>
      </c>
      <c r="U41" s="24">
        <f t="shared" si="15"/>
        <v>1.9255484820471125E-2</v>
      </c>
      <c r="V41" s="24">
        <f t="shared" si="15"/>
        <v>1.9396226029330998E-2</v>
      </c>
      <c r="W41" s="24">
        <f t="shared" si="15"/>
        <v>1.909527594938587E-2</v>
      </c>
      <c r="X41" s="24">
        <f t="shared" si="15"/>
        <v>1.9084852771469762E-2</v>
      </c>
      <c r="Y41" s="24">
        <f t="shared" si="15"/>
        <v>1.909859423288518E-2</v>
      </c>
      <c r="Z41" s="24">
        <f t="shared" si="15"/>
        <v>1.8867672980509509E-2</v>
      </c>
      <c r="AA41" s="24">
        <f t="shared" si="15"/>
        <v>1.9137584473317704E-2</v>
      </c>
      <c r="AB41" s="24">
        <f>+NAC!Y14</f>
        <v>1.8980446673178442E-2</v>
      </c>
      <c r="AQ41" s="24">
        <f t="shared" si="16"/>
        <v>4.6311496923645556E-4</v>
      </c>
    </row>
    <row r="42" spans="2:44" x14ac:dyDescent="0.25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5"/>
        <v>1.5688842951302462E-2</v>
      </c>
      <c r="R42" s="24">
        <f t="shared" si="15"/>
        <v>1.5693545360777161E-2</v>
      </c>
      <c r="S42" s="24">
        <f t="shared" si="15"/>
        <v>1.5586850192970569E-2</v>
      </c>
      <c r="T42" s="24">
        <f t="shared" si="15"/>
        <v>1.5610690725028631E-2</v>
      </c>
      <c r="U42" s="24">
        <f t="shared" si="15"/>
        <v>1.5460746532708125E-2</v>
      </c>
      <c r="V42" s="24">
        <f t="shared" si="15"/>
        <v>1.5299904128080799E-2</v>
      </c>
      <c r="W42" s="24">
        <f t="shared" si="15"/>
        <v>1.5133614429744036E-2</v>
      </c>
      <c r="X42" s="24">
        <f t="shared" si="15"/>
        <v>1.4955375196004317E-2</v>
      </c>
      <c r="Y42" s="24">
        <f t="shared" si="15"/>
        <v>1.4723473967522382E-2</v>
      </c>
      <c r="Z42" s="24">
        <f t="shared" si="15"/>
        <v>1.4353034517941676E-2</v>
      </c>
      <c r="AA42" s="24">
        <f t="shared" si="15"/>
        <v>1.5094811717630607E-2</v>
      </c>
      <c r="AB42" s="24">
        <f>+NAC!Y15</f>
        <v>1.5147326869770827E-2</v>
      </c>
      <c r="AQ42" s="24">
        <f t="shared" si="16"/>
        <v>1.3358084333607856E-3</v>
      </c>
    </row>
    <row r="43" spans="2:44" x14ac:dyDescent="0.25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5"/>
        <v>1.3081729661226449E-2</v>
      </c>
      <c r="R43" s="24">
        <f t="shared" si="15"/>
        <v>1.3230033961503018E-2</v>
      </c>
      <c r="S43" s="24">
        <f t="shared" si="15"/>
        <v>1.3427156607616286E-2</v>
      </c>
      <c r="T43" s="24">
        <f t="shared" si="15"/>
        <v>1.3678233054049915E-2</v>
      </c>
      <c r="U43" s="24">
        <f t="shared" si="15"/>
        <v>1.3629256694632774E-2</v>
      </c>
      <c r="V43" s="24">
        <f t="shared" si="15"/>
        <v>1.3517756294004535E-2</v>
      </c>
      <c r="W43" s="24">
        <f t="shared" si="15"/>
        <v>1.3993355003901975E-2</v>
      </c>
      <c r="X43" s="24">
        <f t="shared" si="15"/>
        <v>1.4005818376142898E-2</v>
      </c>
      <c r="Y43" s="24">
        <f t="shared" si="15"/>
        <v>1.3884989187116004E-2</v>
      </c>
      <c r="Z43" s="24">
        <f t="shared" si="15"/>
        <v>1.4034946423199024E-2</v>
      </c>
      <c r="AA43" s="24">
        <f t="shared" si="15"/>
        <v>1.3742884236532138E-2</v>
      </c>
      <c r="AB43" s="24">
        <f>+NAC!Y16</f>
        <v>1.3750829473627713E-2</v>
      </c>
      <c r="AQ43" s="24">
        <f t="shared" si="16"/>
        <v>-9.532167619725751E-4</v>
      </c>
    </row>
    <row r="44" spans="2:44" x14ac:dyDescent="0.25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5"/>
        <v>2.8404222356530173E-2</v>
      </c>
      <c r="R44" s="24">
        <f t="shared" si="15"/>
        <v>2.8471097795931932E-2</v>
      </c>
      <c r="S44" s="24">
        <f t="shared" si="15"/>
        <v>3.1583295743820461E-2</v>
      </c>
      <c r="T44" s="24">
        <f t="shared" si="15"/>
        <v>2.9491870367361006E-2</v>
      </c>
      <c r="U44" s="24">
        <f t="shared" si="15"/>
        <v>3.0757544806408132E-2</v>
      </c>
      <c r="V44" s="24">
        <f t="shared" si="15"/>
        <v>3.0854896582200642E-2</v>
      </c>
      <c r="W44" s="24">
        <f t="shared" si="15"/>
        <v>3.125936103714011E-2</v>
      </c>
      <c r="X44" s="24">
        <f t="shared" si="15"/>
        <v>3.1394122059598573E-2</v>
      </c>
      <c r="Y44" s="24">
        <f t="shared" si="15"/>
        <v>3.2667170162938852E-2</v>
      </c>
      <c r="Z44" s="24">
        <f t="shared" si="15"/>
        <v>3.3059409454224475E-2</v>
      </c>
      <c r="AA44" s="24">
        <f t="shared" si="15"/>
        <v>3.1264346678820942E-2</v>
      </c>
      <c r="AB44" s="24">
        <f>+NAC!Y17</f>
        <v>3.1419739821809234E-2</v>
      </c>
      <c r="AD44" s="24">
        <f t="shared" ref="AD44:AN67" si="17">+E44/E32-1</f>
        <v>0.24196933824358502</v>
      </c>
      <c r="AE44" s="24">
        <f t="shared" si="17"/>
        <v>0.24250917783851178</v>
      </c>
      <c r="AF44" s="24">
        <f t="shared" si="17"/>
        <v>0.24933301536669106</v>
      </c>
      <c r="AG44" s="24">
        <f t="shared" si="17"/>
        <v>0.24424922908515367</v>
      </c>
      <c r="AH44" s="24">
        <f t="shared" si="17"/>
        <v>0.24798562717648753</v>
      </c>
      <c r="AI44" s="24">
        <f t="shared" si="17"/>
        <v>0.24858973545310969</v>
      </c>
      <c r="AJ44" s="24">
        <f t="shared" si="17"/>
        <v>0.24826214554408454</v>
      </c>
      <c r="AK44" s="24">
        <f t="shared" si="17"/>
        <v>0.24807290097032575</v>
      </c>
      <c r="AL44" s="24">
        <f t="shared" si="17"/>
        <v>0.25217901161264211</v>
      </c>
      <c r="AM44" s="24">
        <f t="shared" si="17"/>
        <v>0.25044119781280272</v>
      </c>
      <c r="AN44" s="24">
        <f t="shared" si="17"/>
        <v>0.24822792612189004</v>
      </c>
      <c r="AO44" s="24">
        <f>+NAC!AV17</f>
        <v>0.24795599999999984</v>
      </c>
      <c r="AQ44" s="24">
        <f t="shared" si="16"/>
        <v>-4.6551870976943022E-3</v>
      </c>
      <c r="AR44" s="24">
        <f>+AD44-AM44</f>
        <v>-8.471859569217699E-3</v>
      </c>
    </row>
    <row r="45" spans="2:44" x14ac:dyDescent="0.25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5"/>
        <v>1.7461124458630461E-2</v>
      </c>
      <c r="R45" s="24">
        <f t="shared" si="15"/>
        <v>1.7328008881730916E-2</v>
      </c>
      <c r="S45" s="24">
        <f t="shared" si="15"/>
        <v>1.7313768272755992E-2</v>
      </c>
      <c r="T45" s="24">
        <f t="shared" si="15"/>
        <v>1.7621750271713088E-2</v>
      </c>
      <c r="U45" s="24">
        <f t="shared" si="15"/>
        <v>1.7570729974996091E-2</v>
      </c>
      <c r="V45" s="24">
        <f t="shared" si="15"/>
        <v>1.7408456103392478E-2</v>
      </c>
      <c r="W45" s="24">
        <f t="shared" si="15"/>
        <v>1.7727033609479248E-2</v>
      </c>
      <c r="X45" s="24">
        <f t="shared" si="15"/>
        <v>1.7676000799017322E-2</v>
      </c>
      <c r="Y45" s="24">
        <f t="shared" si="15"/>
        <v>1.7850504904366904E-2</v>
      </c>
      <c r="Z45" s="24">
        <f t="shared" si="15"/>
        <v>1.8086695929291352E-2</v>
      </c>
      <c r="AA45" s="24">
        <f t="shared" si="15"/>
        <v>1.7680273225480603E-2</v>
      </c>
      <c r="AB45" s="24">
        <f>+NAC!Y18</f>
        <v>1.7573536246470178E-2</v>
      </c>
      <c r="AD45" s="24">
        <f t="shared" si="17"/>
        <v>0.24609636255148026</v>
      </c>
      <c r="AE45" s="24">
        <f t="shared" si="17"/>
        <v>0.24623636594182452</v>
      </c>
      <c r="AF45" s="24">
        <f t="shared" si="17"/>
        <v>0.25245131488282291</v>
      </c>
      <c r="AG45" s="24">
        <f t="shared" si="17"/>
        <v>0.24738299087659321</v>
      </c>
      <c r="AH45" s="24">
        <f t="shared" si="17"/>
        <v>0.25063497970884874</v>
      </c>
      <c r="AI45" s="24">
        <f t="shared" si="17"/>
        <v>0.25115277713406026</v>
      </c>
      <c r="AJ45" s="24">
        <f t="shared" si="17"/>
        <v>0.25047079994332977</v>
      </c>
      <c r="AK45" s="24">
        <f t="shared" si="17"/>
        <v>0.25004108250898049</v>
      </c>
      <c r="AL45" s="24">
        <f t="shared" si="17"/>
        <v>0.2537970272155734</v>
      </c>
      <c r="AM45" s="24">
        <f t="shared" si="17"/>
        <v>0.25169263004356224</v>
      </c>
      <c r="AN45" s="24">
        <f t="shared" si="17"/>
        <v>0.25057141737245336</v>
      </c>
      <c r="AO45" s="24">
        <f>+NAC!AV18</f>
        <v>0.25006226257777908</v>
      </c>
      <c r="AQ45" s="24">
        <f t="shared" si="16"/>
        <v>-6.2557147066089058E-4</v>
      </c>
      <c r="AR45" s="24">
        <f t="shared" ref="AR45:AR108" si="18">+AD45-AM45</f>
        <v>-5.5962674920819744E-3</v>
      </c>
    </row>
    <row r="46" spans="2:44" x14ac:dyDescent="0.25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5"/>
        <v>2.3135137459131538E-2</v>
      </c>
      <c r="R46" s="24">
        <f t="shared" si="15"/>
        <v>2.3333119070553021E-2</v>
      </c>
      <c r="S46" s="24">
        <f t="shared" si="15"/>
        <v>2.4303650512102148E-2</v>
      </c>
      <c r="T46" s="24">
        <f t="shared" si="15"/>
        <v>2.4182892656290589E-2</v>
      </c>
      <c r="U46" s="24">
        <f t="shared" si="15"/>
        <v>2.4410016276424029E-2</v>
      </c>
      <c r="V46" s="24">
        <f t="shared" si="15"/>
        <v>2.4252191350414787E-2</v>
      </c>
      <c r="W46" s="24">
        <f t="shared" si="15"/>
        <v>2.4796106806325602E-2</v>
      </c>
      <c r="X46" s="24">
        <f t="shared" si="15"/>
        <v>2.4565912077825436E-2</v>
      </c>
      <c r="Y46" s="24">
        <f t="shared" si="15"/>
        <v>2.4625195237967024E-2</v>
      </c>
      <c r="Z46" s="24">
        <f t="shared" si="15"/>
        <v>2.4330889343193052E-2</v>
      </c>
      <c r="AA46" s="24">
        <f t="shared" si="15"/>
        <v>2.4301853441867749E-2</v>
      </c>
      <c r="AB46" s="24">
        <f>+NAC!Y19</f>
        <v>2.4190341345332378E-2</v>
      </c>
      <c r="AD46" s="24">
        <f t="shared" si="17"/>
        <v>0.24978661274804437</v>
      </c>
      <c r="AE46" s="24">
        <f t="shared" si="17"/>
        <v>0.25029925428157451</v>
      </c>
      <c r="AF46" s="24">
        <f t="shared" si="17"/>
        <v>0.25665148661299075</v>
      </c>
      <c r="AG46" s="24">
        <f t="shared" si="17"/>
        <v>0.25206968087537573</v>
      </c>
      <c r="AH46" s="24">
        <f t="shared" si="17"/>
        <v>0.25528333788502344</v>
      </c>
      <c r="AI46" s="24">
        <f t="shared" si="17"/>
        <v>0.25567051539088315</v>
      </c>
      <c r="AJ46" s="24">
        <f t="shared" si="17"/>
        <v>0.25575466104334321</v>
      </c>
      <c r="AK46" s="24">
        <f t="shared" si="17"/>
        <v>0.25525671246590131</v>
      </c>
      <c r="AL46" s="24">
        <f t="shared" si="17"/>
        <v>0.25842009384640119</v>
      </c>
      <c r="AM46" s="24">
        <f t="shared" si="17"/>
        <v>0.25679841045978868</v>
      </c>
      <c r="AN46" s="24">
        <f t="shared" si="17"/>
        <v>0.25529844140544533</v>
      </c>
      <c r="AO46" s="24">
        <f>+NAC!AV19</f>
        <v>0.25437113435867365</v>
      </c>
      <c r="AQ46" s="24">
        <f t="shared" si="16"/>
        <v>-1.1957518840615133E-3</v>
      </c>
      <c r="AR46" s="24">
        <f t="shared" si="18"/>
        <v>-7.0117977117443164E-3</v>
      </c>
    </row>
    <row r="47" spans="2:44" x14ac:dyDescent="0.25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5"/>
        <v>2.2964465466003503E-2</v>
      </c>
      <c r="R47" s="24">
        <f t="shared" si="15"/>
        <v>2.3157200911273934E-2</v>
      </c>
      <c r="S47" s="24">
        <f t="shared" si="15"/>
        <v>2.3322249084773761E-2</v>
      </c>
      <c r="T47" s="24">
        <f t="shared" si="15"/>
        <v>2.3513523951875337E-2</v>
      </c>
      <c r="U47" s="24">
        <f t="shared" si="15"/>
        <v>2.3078142654727962E-2</v>
      </c>
      <c r="V47" s="24">
        <f t="shared" si="15"/>
        <v>2.4369322386916137E-2</v>
      </c>
      <c r="W47" s="24">
        <f t="shared" si="15"/>
        <v>2.3624852120426754E-2</v>
      </c>
      <c r="X47" s="24">
        <f t="shared" si="15"/>
        <v>2.390283986689834E-2</v>
      </c>
      <c r="Y47" s="24">
        <f t="shared" si="15"/>
        <v>2.4161805714406404E-2</v>
      </c>
      <c r="Z47" s="24">
        <f t="shared" si="15"/>
        <v>2.3706898024276057E-2</v>
      </c>
      <c r="AA47" s="24">
        <f t="shared" si="15"/>
        <v>2.3675263679262981E-2</v>
      </c>
      <c r="AB47" s="24">
        <f>+NAC!Y20</f>
        <v>2.3410625508416993E-2</v>
      </c>
      <c r="AD47" s="24">
        <f t="shared" si="17"/>
        <v>0.24673476658956028</v>
      </c>
      <c r="AE47" s="24">
        <f t="shared" si="17"/>
        <v>0.2476281221567036</v>
      </c>
      <c r="AF47" s="24">
        <f t="shared" si="17"/>
        <v>0.2539422440467376</v>
      </c>
      <c r="AG47" s="24">
        <f t="shared" si="17"/>
        <v>0.25061561953702305</v>
      </c>
      <c r="AH47" s="24">
        <f t="shared" si="17"/>
        <v>0.25321794497365291</v>
      </c>
      <c r="AI47" s="24">
        <f t="shared" si="17"/>
        <v>0.25437418776533005</v>
      </c>
      <c r="AJ47" s="24">
        <f t="shared" si="17"/>
        <v>0.25471387064379836</v>
      </c>
      <c r="AK47" s="24">
        <f t="shared" si="17"/>
        <v>0.25492525458007997</v>
      </c>
      <c r="AL47" s="24">
        <f t="shared" si="17"/>
        <v>0.25811953765354501</v>
      </c>
      <c r="AM47" s="24">
        <f t="shared" si="17"/>
        <v>0.25770098080041959</v>
      </c>
      <c r="AN47" s="24">
        <f t="shared" si="17"/>
        <v>0.25431192966243965</v>
      </c>
      <c r="AO47" s="24">
        <f>+NAC!AV20</f>
        <v>0.25396523331662713</v>
      </c>
      <c r="AQ47" s="24">
        <f t="shared" si="16"/>
        <v>-7.4243255827255439E-4</v>
      </c>
      <c r="AR47" s="24">
        <f t="shared" si="18"/>
        <v>-1.0966214210859304E-2</v>
      </c>
    </row>
    <row r="48" spans="2:44" x14ac:dyDescent="0.25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5"/>
        <v>2.5748234941557202E-2</v>
      </c>
      <c r="R48" s="24">
        <f t="shared" si="15"/>
        <v>2.6072357418628123E-2</v>
      </c>
      <c r="S48" s="24">
        <f t="shared" si="15"/>
        <v>2.7420405854406971E-2</v>
      </c>
      <c r="T48" s="24">
        <f t="shared" si="15"/>
        <v>2.671845369346415E-2</v>
      </c>
      <c r="U48" s="24">
        <f t="shared" si="15"/>
        <v>2.7140223477781555E-2</v>
      </c>
      <c r="V48" s="24">
        <f t="shared" si="15"/>
        <v>2.7137317979381903E-2</v>
      </c>
      <c r="W48" s="24">
        <f t="shared" si="15"/>
        <v>2.7644595615424317E-2</v>
      </c>
      <c r="X48" s="24">
        <f t="shared" si="15"/>
        <v>2.7659989084241277E-2</v>
      </c>
      <c r="Y48" s="24">
        <f t="shared" si="15"/>
        <v>2.7890070176864512E-2</v>
      </c>
      <c r="Z48" s="24">
        <f t="shared" si="15"/>
        <v>2.8167246319797945E-2</v>
      </c>
      <c r="AA48" s="24">
        <f t="shared" si="15"/>
        <v>2.7388708343269563E-2</v>
      </c>
      <c r="AB48" s="24">
        <f>+NAC!Y21</f>
        <v>2.7390323758465174E-2</v>
      </c>
      <c r="AD48" s="24">
        <f t="shared" si="17"/>
        <v>0.24452393101735725</v>
      </c>
      <c r="AE48" s="24">
        <f t="shared" si="17"/>
        <v>0.24587386695840885</v>
      </c>
      <c r="AF48" s="24">
        <f t="shared" si="17"/>
        <v>0.25341690315474796</v>
      </c>
      <c r="AG48" s="24">
        <f t="shared" si="17"/>
        <v>0.25047450307306685</v>
      </c>
      <c r="AH48" s="24">
        <f t="shared" si="17"/>
        <v>0.25312325861050033</v>
      </c>
      <c r="AI48" s="24">
        <f t="shared" si="17"/>
        <v>0.25426868012514814</v>
      </c>
      <c r="AJ48" s="24">
        <f t="shared" si="17"/>
        <v>0.2560806893935994</v>
      </c>
      <c r="AK48" s="24">
        <f t="shared" si="17"/>
        <v>0.25661519634625951</v>
      </c>
      <c r="AL48" s="24">
        <f t="shared" si="17"/>
        <v>0.26007177579277596</v>
      </c>
      <c r="AM48" s="24">
        <f t="shared" si="17"/>
        <v>0.26090341564427977</v>
      </c>
      <c r="AN48" s="24">
        <f t="shared" si="17"/>
        <v>0.25520299197345686</v>
      </c>
      <c r="AO48" s="24">
        <f>+NAC!AV21</f>
        <v>0.25498156776336267</v>
      </c>
      <c r="AQ48" s="24">
        <f t="shared" si="16"/>
        <v>-2.419011378240743E-3</v>
      </c>
      <c r="AR48" s="24">
        <f t="shared" si="18"/>
        <v>-1.6379484626922514E-2</v>
      </c>
    </row>
    <row r="49" spans="2:44" x14ac:dyDescent="0.25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19">+E49/E48-1</f>
        <v>2.2657946802403961E-2</v>
      </c>
      <c r="R49" s="24">
        <f t="shared" si="19"/>
        <v>2.2418679640991535E-2</v>
      </c>
      <c r="S49" s="24">
        <f t="shared" si="19"/>
        <v>2.1395348719579266E-2</v>
      </c>
      <c r="T49" s="24">
        <f t="shared" si="19"/>
        <v>2.1612391022639565E-2</v>
      </c>
      <c r="U49" s="24">
        <f t="shared" si="19"/>
        <v>2.1458492139044161E-2</v>
      </c>
      <c r="V49" s="24">
        <f t="shared" si="19"/>
        <v>2.1148999628455512E-2</v>
      </c>
      <c r="W49" s="24">
        <f t="shared" si="19"/>
        <v>2.0953055769483919E-2</v>
      </c>
      <c r="X49" s="24">
        <f t="shared" si="19"/>
        <v>2.0741737292962581E-2</v>
      </c>
      <c r="Y49" s="24">
        <f t="shared" si="19"/>
        <v>2.0185724834919538E-2</v>
      </c>
      <c r="Z49" s="24">
        <f t="shared" si="19"/>
        <v>1.9844336139909213E-2</v>
      </c>
      <c r="AA49" s="24">
        <f t="shared" si="19"/>
        <v>2.0952763402105834E-2</v>
      </c>
      <c r="AB49" s="24">
        <f>+NAC!Y22</f>
        <v>2.0753748413176565E-2</v>
      </c>
      <c r="AD49" s="24">
        <f t="shared" si="17"/>
        <v>0.25499002705393692</v>
      </c>
      <c r="AE49" s="24">
        <f t="shared" si="17"/>
        <v>0.25610921359371375</v>
      </c>
      <c r="AF49" s="24">
        <f t="shared" si="17"/>
        <v>0.26239876183378041</v>
      </c>
      <c r="AG49" s="24">
        <f t="shared" si="17"/>
        <v>0.25966866741710581</v>
      </c>
      <c r="AH49" s="24">
        <f t="shared" si="17"/>
        <v>0.26220829540817658</v>
      </c>
      <c r="AI49" s="24">
        <f t="shared" si="17"/>
        <v>0.26282477329006948</v>
      </c>
      <c r="AJ49" s="24">
        <f t="shared" si="17"/>
        <v>0.26457130476320567</v>
      </c>
      <c r="AK49" s="24">
        <f t="shared" si="17"/>
        <v>0.26460930105209246</v>
      </c>
      <c r="AL49" s="24">
        <f t="shared" si="17"/>
        <v>0.26724514261122723</v>
      </c>
      <c r="AM49" s="24">
        <f t="shared" si="17"/>
        <v>0.26741286902130001</v>
      </c>
      <c r="AN49" s="24">
        <f t="shared" si="17"/>
        <v>0.26346258170917758</v>
      </c>
      <c r="AO49" s="24">
        <f>+NAC!AV22</f>
        <v>0.26290756997415188</v>
      </c>
      <c r="AQ49" s="24">
        <f t="shared" si="16"/>
        <v>2.8136106624947477E-3</v>
      </c>
      <c r="AR49" s="24">
        <f t="shared" si="18"/>
        <v>-1.2422841967363096E-2</v>
      </c>
    </row>
    <row r="50" spans="2:44" x14ac:dyDescent="0.25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19"/>
        <v>3.8658386909670384E-2</v>
      </c>
      <c r="R50" s="24">
        <f t="shared" si="19"/>
        <v>3.8367398148003051E-2</v>
      </c>
      <c r="S50" s="24">
        <f t="shared" si="19"/>
        <v>3.7543355100715381E-2</v>
      </c>
      <c r="T50" s="24">
        <f t="shared" si="19"/>
        <v>3.7505946038735694E-2</v>
      </c>
      <c r="U50" s="24">
        <f t="shared" si="19"/>
        <v>3.7483874258677607E-2</v>
      </c>
      <c r="V50" s="24">
        <f t="shared" si="19"/>
        <v>3.7034515916551047E-2</v>
      </c>
      <c r="W50" s="24">
        <f t="shared" si="19"/>
        <v>3.7427431845897807E-2</v>
      </c>
      <c r="X50" s="24">
        <f t="shared" si="19"/>
        <v>3.7078268574774143E-2</v>
      </c>
      <c r="Y50" s="24">
        <f t="shared" si="19"/>
        <v>3.6405879556764331E-2</v>
      </c>
      <c r="Z50" s="24">
        <f t="shared" si="19"/>
        <v>3.6211455485752442E-2</v>
      </c>
      <c r="AA50" s="24">
        <f t="shared" si="19"/>
        <v>3.7131831353322875E-2</v>
      </c>
      <c r="AB50" s="24">
        <f>+NAC!Y23</f>
        <v>3.7366760919353981E-2</v>
      </c>
      <c r="AD50" s="24">
        <f t="shared" si="17"/>
        <v>0.28897072488448039</v>
      </c>
      <c r="AE50" s="24">
        <f t="shared" si="17"/>
        <v>0.28962334599495865</v>
      </c>
      <c r="AF50" s="24">
        <f t="shared" si="17"/>
        <v>0.29484746795058525</v>
      </c>
      <c r="AG50" s="24">
        <f t="shared" si="17"/>
        <v>0.29207661060505785</v>
      </c>
      <c r="AH50" s="24">
        <f t="shared" si="17"/>
        <v>0.29439136546225919</v>
      </c>
      <c r="AI50" s="24">
        <f t="shared" si="17"/>
        <v>0.29441811445367594</v>
      </c>
      <c r="AJ50" s="24">
        <f t="shared" si="17"/>
        <v>0.29660835949259279</v>
      </c>
      <c r="AK50" s="24">
        <f t="shared" si="17"/>
        <v>0.29608635999497301</v>
      </c>
      <c r="AL50" s="24">
        <f t="shared" si="17"/>
        <v>0.29767912233906157</v>
      </c>
      <c r="AM50" s="24">
        <f t="shared" si="17"/>
        <v>0.29719533345569582</v>
      </c>
      <c r="AN50" s="24">
        <f t="shared" si="17"/>
        <v>0.29503402424184322</v>
      </c>
      <c r="AO50" s="24">
        <f>+NAC!AV23</f>
        <v>0.29466497746489195</v>
      </c>
      <c r="AQ50" s="24">
        <f t="shared" si="16"/>
        <v>2.4469314239179418E-3</v>
      </c>
      <c r="AR50" s="24">
        <f t="shared" si="18"/>
        <v>-8.2246085712154304E-3</v>
      </c>
    </row>
    <row r="51" spans="2:44" x14ac:dyDescent="0.25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19"/>
        <v>3.110689675553191E-2</v>
      </c>
      <c r="R51" s="24">
        <f t="shared" si="19"/>
        <v>3.0938149019104744E-2</v>
      </c>
      <c r="S51" s="24">
        <f t="shared" si="19"/>
        <v>3.0434145783113431E-2</v>
      </c>
      <c r="T51" s="24">
        <f t="shared" si="19"/>
        <v>3.1155418254789735E-2</v>
      </c>
      <c r="U51" s="24">
        <f t="shared" si="19"/>
        <v>3.0657564973558538E-2</v>
      </c>
      <c r="V51" s="24">
        <f t="shared" si="19"/>
        <v>3.0532473645385139E-2</v>
      </c>
      <c r="W51" s="24">
        <f t="shared" si="19"/>
        <v>3.1132488587603646E-2</v>
      </c>
      <c r="X51" s="24">
        <f t="shared" si="19"/>
        <v>3.1019956397521309E-2</v>
      </c>
      <c r="Y51" s="24">
        <f t="shared" si="19"/>
        <v>3.0759885696876488E-2</v>
      </c>
      <c r="Z51" s="24">
        <f t="shared" si="19"/>
        <v>3.1350796934135339E-2</v>
      </c>
      <c r="AA51" s="24">
        <f t="shared" si="19"/>
        <v>3.09451425859264E-2</v>
      </c>
      <c r="AB51" s="24">
        <f>+NAC!Y24</f>
        <v>3.1016129934470893E-2</v>
      </c>
      <c r="AD51" s="24">
        <f t="shared" si="17"/>
        <v>0.3095579764824461</v>
      </c>
      <c r="AE51" s="24">
        <f t="shared" si="17"/>
        <v>0.30957754998367926</v>
      </c>
      <c r="AF51" s="24">
        <f t="shared" si="17"/>
        <v>0.31353774372356069</v>
      </c>
      <c r="AG51" s="24">
        <f t="shared" si="17"/>
        <v>0.31094018824965319</v>
      </c>
      <c r="AH51" s="24">
        <f t="shared" si="17"/>
        <v>0.31241660084214118</v>
      </c>
      <c r="AI51" s="24">
        <f t="shared" si="17"/>
        <v>0.31230410557021115</v>
      </c>
      <c r="AJ51" s="24">
        <f t="shared" si="17"/>
        <v>0.31441727395479502</v>
      </c>
      <c r="AK51" s="24">
        <f t="shared" si="17"/>
        <v>0.31325135216159361</v>
      </c>
      <c r="AL51" s="24">
        <f t="shared" si="17"/>
        <v>0.31365904820411705</v>
      </c>
      <c r="AM51" s="24">
        <f t="shared" si="17"/>
        <v>0.31259843917937324</v>
      </c>
      <c r="AN51" s="24">
        <f t="shared" si="17"/>
        <v>0.31254372143109443</v>
      </c>
      <c r="AO51" s="24">
        <f>+NAC!AV24</f>
        <v>0.31209155496496921</v>
      </c>
      <c r="AQ51" s="24">
        <f t="shared" si="16"/>
        <v>-2.4390017860342894E-4</v>
      </c>
      <c r="AR51" s="24">
        <f t="shared" si="18"/>
        <v>-3.0404626969271487E-3</v>
      </c>
    </row>
    <row r="52" spans="2:44" x14ac:dyDescent="0.25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19"/>
        <v>3.8737300680442566E-2</v>
      </c>
      <c r="R52" s="24">
        <f t="shared" si="19"/>
        <v>3.8660538044169579E-2</v>
      </c>
      <c r="S52" s="24">
        <f t="shared" si="19"/>
        <v>3.9353646732037673E-2</v>
      </c>
      <c r="T52" s="24">
        <f t="shared" si="19"/>
        <v>3.8515737235824021E-2</v>
      </c>
      <c r="U52" s="24">
        <f t="shared" si="19"/>
        <v>3.920455484555263E-2</v>
      </c>
      <c r="V52" s="24">
        <f t="shared" si="19"/>
        <v>3.8831358003889704E-2</v>
      </c>
      <c r="W52" s="24">
        <f t="shared" si="19"/>
        <v>3.8941780582439689E-2</v>
      </c>
      <c r="X52" s="24">
        <f t="shared" si="19"/>
        <v>3.8472529624990148E-2</v>
      </c>
      <c r="Y52" s="24">
        <f t="shared" si="19"/>
        <v>3.8476490656720541E-2</v>
      </c>
      <c r="Z52" s="24">
        <f t="shared" si="19"/>
        <v>3.794701807647427E-2</v>
      </c>
      <c r="AA52" s="24">
        <f t="shared" si="19"/>
        <v>3.8617478707752229E-2</v>
      </c>
      <c r="AB52" s="24">
        <f>+NAC!Y25</f>
        <v>3.8894388753662135E-2</v>
      </c>
      <c r="AD52" s="24">
        <f t="shared" si="17"/>
        <v>0.34044456282883728</v>
      </c>
      <c r="AE52" s="24">
        <f t="shared" si="17"/>
        <v>0.34069700218492405</v>
      </c>
      <c r="AF52" s="24">
        <f t="shared" si="17"/>
        <v>0.34568920087678467</v>
      </c>
      <c r="AG52" s="24">
        <f t="shared" si="17"/>
        <v>0.34252614650657409</v>
      </c>
      <c r="AH52" s="24">
        <f t="shared" si="17"/>
        <v>0.3445480827984464</v>
      </c>
      <c r="AI52" s="24">
        <f t="shared" si="17"/>
        <v>0.34413423666450282</v>
      </c>
      <c r="AJ52" s="24">
        <f t="shared" si="17"/>
        <v>0.34667480442065912</v>
      </c>
      <c r="AK52" s="24">
        <f t="shared" si="17"/>
        <v>0.34514628286456706</v>
      </c>
      <c r="AL52" s="24">
        <f t="shared" si="17"/>
        <v>0.34536627003181497</v>
      </c>
      <c r="AM52" s="24">
        <f t="shared" si="17"/>
        <v>0.3443533486052186</v>
      </c>
      <c r="AN52" s="24">
        <f t="shared" si="17"/>
        <v>0.34432525264863734</v>
      </c>
      <c r="AO52" s="24">
        <f>+NAC!AV25</f>
        <v>0.34426110161125778</v>
      </c>
      <c r="AQ52" s="24">
        <f t="shared" si="16"/>
        <v>7.9028260396829531E-4</v>
      </c>
      <c r="AR52" s="24">
        <f t="shared" si="18"/>
        <v>-3.9087857763813183E-3</v>
      </c>
    </row>
    <row r="53" spans="2:44" x14ac:dyDescent="0.25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19"/>
        <v>6.6352904589220829E-2</v>
      </c>
      <c r="R53" s="24">
        <f t="shared" si="19"/>
        <v>6.6465963600681244E-2</v>
      </c>
      <c r="S53" s="24">
        <f t="shared" si="19"/>
        <v>6.5188258313384262E-2</v>
      </c>
      <c r="T53" s="24">
        <f t="shared" si="19"/>
        <v>6.6561345004821248E-2</v>
      </c>
      <c r="U53" s="24">
        <f t="shared" si="19"/>
        <v>6.5420628469539333E-2</v>
      </c>
      <c r="V53" s="24">
        <f t="shared" si="19"/>
        <v>6.5191168996105553E-2</v>
      </c>
      <c r="W53" s="24">
        <f t="shared" si="19"/>
        <v>6.6079306919472947E-2</v>
      </c>
      <c r="X53" s="24">
        <f t="shared" si="19"/>
        <v>6.6102007745972413E-2</v>
      </c>
      <c r="Y53" s="24">
        <f t="shared" si="19"/>
        <v>6.4636657150544341E-2</v>
      </c>
      <c r="Z53" s="24">
        <f t="shared" si="19"/>
        <v>6.589267642683283E-2</v>
      </c>
      <c r="AA53" s="24">
        <f t="shared" si="19"/>
        <v>6.5717413940491909E-2</v>
      </c>
      <c r="AB53" s="24">
        <f>+NAC!Y26</f>
        <v>6.5342861600713009E-2</v>
      </c>
      <c r="AD53" s="24">
        <f t="shared" si="17"/>
        <v>0.40227977994110109</v>
      </c>
      <c r="AE53" s="24">
        <f t="shared" si="17"/>
        <v>0.40247227432400456</v>
      </c>
      <c r="AF53" s="24">
        <f t="shared" si="17"/>
        <v>0.40626847095026286</v>
      </c>
      <c r="AG53" s="24">
        <f t="shared" si="17"/>
        <v>0.40526734263747555</v>
      </c>
      <c r="AH53" s="24">
        <f t="shared" si="17"/>
        <v>0.40544670567551888</v>
      </c>
      <c r="AI53" s="24">
        <f t="shared" si="17"/>
        <v>0.40451757842701097</v>
      </c>
      <c r="AJ53" s="24">
        <f t="shared" si="17"/>
        <v>0.40876145344235337</v>
      </c>
      <c r="AK53" s="24">
        <f t="shared" si="17"/>
        <v>0.40720681793465507</v>
      </c>
      <c r="AL53" s="24">
        <f t="shared" si="17"/>
        <v>0.40548348950273594</v>
      </c>
      <c r="AM53" s="24">
        <f t="shared" si="17"/>
        <v>0.40640087698179705</v>
      </c>
      <c r="AN53" s="24">
        <f t="shared" si="17"/>
        <v>0.40576783112949122</v>
      </c>
      <c r="AO53" s="24">
        <f>+NAC!AV26</f>
        <v>0.40542340474211969</v>
      </c>
      <c r="AQ53" s="24">
        <f t="shared" si="16"/>
        <v>4.6022816238799891E-4</v>
      </c>
      <c r="AR53" s="24">
        <f t="shared" si="18"/>
        <v>-4.1210970406959646E-3</v>
      </c>
    </row>
    <row r="54" spans="2:44" x14ac:dyDescent="0.25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19"/>
        <v>5.5207751209827904E-2</v>
      </c>
      <c r="R54" s="24">
        <f t="shared" si="19"/>
        <v>5.4915227736081818E-2</v>
      </c>
      <c r="S54" s="24">
        <f t="shared" si="19"/>
        <v>5.5077811167117074E-2</v>
      </c>
      <c r="T54" s="24">
        <f t="shared" si="19"/>
        <v>5.4177589069699605E-2</v>
      </c>
      <c r="U54" s="24">
        <f t="shared" si="19"/>
        <v>5.4495041481518847E-2</v>
      </c>
      <c r="V54" s="24">
        <f t="shared" si="19"/>
        <v>5.4053018534226727E-2</v>
      </c>
      <c r="W54" s="24">
        <f t="shared" si="19"/>
        <v>5.4429338878512201E-2</v>
      </c>
      <c r="X54" s="24">
        <f t="shared" si="19"/>
        <v>5.3936893818222087E-2</v>
      </c>
      <c r="Y54" s="24">
        <f t="shared" si="19"/>
        <v>5.3471666494985914E-2</v>
      </c>
      <c r="Z54" s="24">
        <f t="shared" si="19"/>
        <v>5.292159247925321E-2</v>
      </c>
      <c r="AA54" s="24">
        <f t="shared" si="19"/>
        <v>5.4034905650826026E-2</v>
      </c>
      <c r="AB54" s="24">
        <f>+NAC!Y27</f>
        <v>5.3916071516107333E-2</v>
      </c>
      <c r="AD54" s="24">
        <f t="shared" si="17"/>
        <v>0.45684035364520215</v>
      </c>
      <c r="AE54" s="24">
        <f t="shared" si="17"/>
        <v>0.45662967478692518</v>
      </c>
      <c r="AF54" s="24">
        <f t="shared" si="17"/>
        <v>0.46095103531678383</v>
      </c>
      <c r="AG54" s="24">
        <f t="shared" si="17"/>
        <v>0.45863110027170761</v>
      </c>
      <c r="AH54" s="24">
        <f t="shared" si="17"/>
        <v>0.45947205469220331</v>
      </c>
      <c r="AI54" s="24">
        <f t="shared" si="17"/>
        <v>0.45812679298610015</v>
      </c>
      <c r="AJ54" s="24">
        <f t="shared" si="17"/>
        <v>0.46329447362966603</v>
      </c>
      <c r="AK54" s="24">
        <f t="shared" si="17"/>
        <v>0.46125358700372709</v>
      </c>
      <c r="AL54" s="24">
        <f t="shared" si="17"/>
        <v>0.45915322933095482</v>
      </c>
      <c r="AM54" s="24">
        <f t="shared" si="17"/>
        <v>0.45987619759982024</v>
      </c>
      <c r="AN54" s="24">
        <f t="shared" si="17"/>
        <v>0.45969454887107886</v>
      </c>
      <c r="AO54" s="24">
        <f>+NAC!AV27</f>
        <v>0.45909689592535741</v>
      </c>
      <c r="AQ54" s="24">
        <f t="shared" si="16"/>
        <v>2.2861587305746944E-3</v>
      </c>
      <c r="AR54" s="24">
        <f t="shared" si="18"/>
        <v>-3.0358439546180893E-3</v>
      </c>
    </row>
    <row r="55" spans="2:44" x14ac:dyDescent="0.25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19"/>
        <v>3.1611679537450588E-2</v>
      </c>
      <c r="R55" s="24">
        <f t="shared" si="19"/>
        <v>3.1686162217448466E-2</v>
      </c>
      <c r="S55" s="24">
        <f t="shared" si="19"/>
        <v>3.1339145075921726E-2</v>
      </c>
      <c r="T55" s="24">
        <f t="shared" si="19"/>
        <v>3.1470833647435859E-2</v>
      </c>
      <c r="U55" s="24">
        <f t="shared" si="19"/>
        <v>3.1773878854772342E-2</v>
      </c>
      <c r="V55" s="24">
        <f t="shared" si="19"/>
        <v>3.1415953465901758E-2</v>
      </c>
      <c r="W55" s="24">
        <f t="shared" si="19"/>
        <v>3.152620896685443E-2</v>
      </c>
      <c r="X55" s="24">
        <f t="shared" si="19"/>
        <v>3.1597975641754816E-2</v>
      </c>
      <c r="Y55" s="24">
        <f t="shared" si="19"/>
        <v>3.1674325430492756E-2</v>
      </c>
      <c r="Z55" s="24">
        <f t="shared" si="19"/>
        <v>3.1823846777935261E-2</v>
      </c>
      <c r="AA55" s="24">
        <f t="shared" si="19"/>
        <v>3.1616396320933049E-2</v>
      </c>
      <c r="AB55" s="24">
        <f>+NAC!Y28</f>
        <v>3.1533649961842602E-2</v>
      </c>
      <c r="AD55" s="24">
        <f t="shared" si="17"/>
        <v>0.48348694882142063</v>
      </c>
      <c r="AE55" s="24">
        <f t="shared" si="17"/>
        <v>0.48316239016072271</v>
      </c>
      <c r="AF55" s="24">
        <f t="shared" si="17"/>
        <v>0.48677285973379547</v>
      </c>
      <c r="AG55" s="24">
        <f t="shared" si="17"/>
        <v>0.48423374195222779</v>
      </c>
      <c r="AH55" s="24">
        <f t="shared" si="17"/>
        <v>0.48559755256114512</v>
      </c>
      <c r="AI55" s="24">
        <f t="shared" si="17"/>
        <v>0.4838765548234456</v>
      </c>
      <c r="AJ55" s="24">
        <f t="shared" si="17"/>
        <v>0.4885961466478741</v>
      </c>
      <c r="AK55" s="24">
        <f t="shared" si="17"/>
        <v>0.48660512093148722</v>
      </c>
      <c r="AL55" s="24">
        <f t="shared" si="17"/>
        <v>0.48475511485446821</v>
      </c>
      <c r="AM55" s="24">
        <f t="shared" si="17"/>
        <v>0.48548635265508411</v>
      </c>
      <c r="AN55" s="24">
        <f t="shared" si="17"/>
        <v>0.48543072770347617</v>
      </c>
      <c r="AO55" s="24">
        <f>+NAC!AV28</f>
        <v>0.48469180289931746</v>
      </c>
      <c r="AQ55" s="24">
        <f t="shared" si="16"/>
        <v>-2.1216724048467306E-4</v>
      </c>
      <c r="AR55" s="24">
        <f t="shared" si="18"/>
        <v>-1.9994038336634823E-3</v>
      </c>
    </row>
    <row r="56" spans="2:44" x14ac:dyDescent="0.25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19"/>
        <v>2.3085430269564666E-2</v>
      </c>
      <c r="R56" s="24">
        <f t="shared" si="19"/>
        <v>2.3702936052138357E-2</v>
      </c>
      <c r="S56" s="24">
        <f t="shared" si="19"/>
        <v>2.4424873915763978E-2</v>
      </c>
      <c r="T56" s="24">
        <f t="shared" si="19"/>
        <v>2.4361654385216092E-2</v>
      </c>
      <c r="U56" s="24">
        <f t="shared" si="19"/>
        <v>2.5320118463925789E-2</v>
      </c>
      <c r="V56" s="24">
        <f t="shared" si="19"/>
        <v>2.5047062519180763E-2</v>
      </c>
      <c r="W56" s="24">
        <f t="shared" si="19"/>
        <v>2.5630444696427723E-2</v>
      </c>
      <c r="X56" s="24">
        <f t="shared" si="19"/>
        <v>2.5815871235064458E-2</v>
      </c>
      <c r="Y56" s="24">
        <f t="shared" si="19"/>
        <v>2.6263292708849528E-2</v>
      </c>
      <c r="Z56" s="24">
        <f t="shared" si="19"/>
        <v>2.6665167172861048E-2</v>
      </c>
      <c r="AA56" s="24">
        <f t="shared" si="19"/>
        <v>2.5388972307632818E-2</v>
      </c>
      <c r="AB56" s="24">
        <f>+NAC!Y29</f>
        <v>2.569823445714392E-2</v>
      </c>
      <c r="AD56" s="24">
        <f t="shared" si="17"/>
        <v>0.47581451956356724</v>
      </c>
      <c r="AE56" s="24">
        <f t="shared" si="17"/>
        <v>0.47628620454524606</v>
      </c>
      <c r="AF56" s="24">
        <f t="shared" si="17"/>
        <v>0.47645576043954363</v>
      </c>
      <c r="AG56" s="24">
        <f t="shared" si="17"/>
        <v>0.47683743326502559</v>
      </c>
      <c r="AH56" s="24">
        <f t="shared" si="17"/>
        <v>0.47776076562000225</v>
      </c>
      <c r="AI56" s="24">
        <f t="shared" si="17"/>
        <v>0.47551639780329302</v>
      </c>
      <c r="AJ56" s="24">
        <f t="shared" si="17"/>
        <v>0.48047095187033451</v>
      </c>
      <c r="AK56" s="24">
        <f t="shared" si="17"/>
        <v>0.47856488096479732</v>
      </c>
      <c r="AL56" s="24">
        <f t="shared" si="17"/>
        <v>0.47554770507174049</v>
      </c>
      <c r="AM56" s="24">
        <f t="shared" si="17"/>
        <v>0.47629176078785185</v>
      </c>
      <c r="AN56" s="24">
        <f t="shared" si="17"/>
        <v>0.47696785234486327</v>
      </c>
      <c r="AO56" s="24">
        <f>+NAC!AV29</f>
        <v>0.4764559006888065</v>
      </c>
      <c r="AQ56" s="24">
        <f t="shared" si="16"/>
        <v>-3.5797369032963822E-3</v>
      </c>
      <c r="AR56" s="24">
        <f t="shared" si="18"/>
        <v>-4.7724122428460802E-4</v>
      </c>
    </row>
    <row r="57" spans="2:44" x14ac:dyDescent="0.25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19"/>
        <v>2.9713050435624222E-2</v>
      </c>
      <c r="R57" s="24">
        <f t="shared" si="19"/>
        <v>2.9425528224708675E-2</v>
      </c>
      <c r="S57" s="24">
        <f t="shared" si="19"/>
        <v>2.9566126437158058E-2</v>
      </c>
      <c r="T57" s="24">
        <f t="shared" si="19"/>
        <v>2.9464189066522595E-2</v>
      </c>
      <c r="U57" s="24">
        <f t="shared" si="19"/>
        <v>2.962894327736354E-2</v>
      </c>
      <c r="V57" s="24">
        <f t="shared" si="19"/>
        <v>2.9316888227355342E-2</v>
      </c>
      <c r="W57" s="24">
        <f t="shared" si="19"/>
        <v>2.9335767935920298E-2</v>
      </c>
      <c r="X57" s="24">
        <f t="shared" si="19"/>
        <v>2.9161980508643826E-2</v>
      </c>
      <c r="Y57" s="24">
        <f t="shared" si="19"/>
        <v>2.9315421019944665E-2</v>
      </c>
      <c r="Z57" s="24">
        <f t="shared" si="19"/>
        <v>2.919159657378545E-2</v>
      </c>
      <c r="AA57" s="24">
        <f t="shared" si="19"/>
        <v>2.9362545517698013E-2</v>
      </c>
      <c r="AB57" s="24">
        <f>+NAC!Y30</f>
        <v>2.9062409093474573E-2</v>
      </c>
      <c r="AD57" s="24">
        <f t="shared" si="17"/>
        <v>0.49358578356059346</v>
      </c>
      <c r="AE57" s="24">
        <f t="shared" si="17"/>
        <v>0.49384140872652926</v>
      </c>
      <c r="AF57" s="24">
        <f t="shared" si="17"/>
        <v>0.49423794854608438</v>
      </c>
      <c r="AG57" s="24">
        <f t="shared" si="17"/>
        <v>0.49402393395514443</v>
      </c>
      <c r="AH57" s="24">
        <f t="shared" si="17"/>
        <v>0.49527223091357819</v>
      </c>
      <c r="AI57" s="24">
        <f t="shared" si="17"/>
        <v>0.49278683306027027</v>
      </c>
      <c r="AJ57" s="24">
        <f t="shared" si="17"/>
        <v>0.4973579887581363</v>
      </c>
      <c r="AK57" s="24">
        <f t="shared" si="17"/>
        <v>0.49525267374834936</v>
      </c>
      <c r="AL57" s="24">
        <f t="shared" si="17"/>
        <v>0.49216805411285058</v>
      </c>
      <c r="AM57" s="24">
        <f t="shared" si="17"/>
        <v>0.49239458718896723</v>
      </c>
      <c r="AN57" s="24">
        <f t="shared" si="17"/>
        <v>0.49392243137316405</v>
      </c>
      <c r="AO57" s="24">
        <f>+NAC!AV30</f>
        <v>0.49312576630834082</v>
      </c>
      <c r="AQ57" s="24">
        <f t="shared" si="16"/>
        <v>5.2145386183877207E-4</v>
      </c>
      <c r="AR57" s="24">
        <f t="shared" si="18"/>
        <v>1.1911963716262353E-3</v>
      </c>
    </row>
    <row r="58" spans="2:44" x14ac:dyDescent="0.25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19"/>
        <v>4.1568165637516419E-2</v>
      </c>
      <c r="R58" s="24">
        <f t="shared" si="19"/>
        <v>4.0307838872297941E-2</v>
      </c>
      <c r="S58" s="24">
        <f t="shared" si="19"/>
        <v>3.9670431678828777E-2</v>
      </c>
      <c r="T58" s="24">
        <f t="shared" si="19"/>
        <v>3.8261220300149779E-2</v>
      </c>
      <c r="U58" s="24">
        <f t="shared" si="19"/>
        <v>3.8524012295605869E-2</v>
      </c>
      <c r="V58" s="24">
        <f t="shared" si="19"/>
        <v>3.8096957636845064E-2</v>
      </c>
      <c r="W58" s="24">
        <f t="shared" si="19"/>
        <v>3.7139811513671406E-2</v>
      </c>
      <c r="X58" s="24">
        <f t="shared" si="19"/>
        <v>3.6539206191845697E-2</v>
      </c>
      <c r="Y58" s="24">
        <f t="shared" si="19"/>
        <v>3.6389509656882701E-2</v>
      </c>
      <c r="Z58" s="24">
        <f t="shared" si="19"/>
        <v>3.491212995190085E-2</v>
      </c>
      <c r="AA58" s="24">
        <f t="shared" si="19"/>
        <v>3.7495120507032853E-2</v>
      </c>
      <c r="AB58" s="24">
        <f>+NAC!Y31</f>
        <v>3.7656221899571962E-2</v>
      </c>
      <c r="AD58" s="24">
        <f t="shared" si="17"/>
        <v>0.52049455428620739</v>
      </c>
      <c r="AE58" s="24">
        <f t="shared" si="17"/>
        <v>0.51862076832001924</v>
      </c>
      <c r="AF58" s="24">
        <f t="shared" si="17"/>
        <v>0.51665476562454193</v>
      </c>
      <c r="AG58" s="24">
        <f t="shared" si="17"/>
        <v>0.51456065508259496</v>
      </c>
      <c r="AH58" s="24">
        <f t="shared" si="17"/>
        <v>0.51587361705720269</v>
      </c>
      <c r="AI58" s="24">
        <f t="shared" si="17"/>
        <v>0.5129647589594879</v>
      </c>
      <c r="AJ58" s="24">
        <f t="shared" si="17"/>
        <v>0.51539371775013643</v>
      </c>
      <c r="AK58" s="24">
        <f t="shared" si="17"/>
        <v>0.51272651298750227</v>
      </c>
      <c r="AL58" s="24">
        <f t="shared" si="17"/>
        <v>0.50930049847985459</v>
      </c>
      <c r="AM58" s="24">
        <f t="shared" si="17"/>
        <v>0.5078108812541644</v>
      </c>
      <c r="AN58" s="24">
        <f t="shared" si="17"/>
        <v>0.51316453031647646</v>
      </c>
      <c r="AO58" s="24">
        <f>+NAC!AV31</f>
        <v>0.51275713013779733</v>
      </c>
      <c r="AQ58" s="24">
        <f t="shared" si="16"/>
        <v>6.6560356856155689E-3</v>
      </c>
      <c r="AR58" s="24">
        <f t="shared" si="18"/>
        <v>1.2683673032042986E-2</v>
      </c>
    </row>
    <row r="59" spans="2:44" x14ac:dyDescent="0.25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19"/>
        <v>4.9050412410783562E-2</v>
      </c>
      <c r="R59" s="24">
        <f t="shared" si="19"/>
        <v>4.864873358185573E-2</v>
      </c>
      <c r="S59" s="24">
        <f t="shared" si="19"/>
        <v>4.8214829702340145E-2</v>
      </c>
      <c r="T59" s="24">
        <f t="shared" si="19"/>
        <v>4.785194303976148E-2</v>
      </c>
      <c r="U59" s="24">
        <f t="shared" si="19"/>
        <v>4.7306071275620365E-2</v>
      </c>
      <c r="V59" s="24">
        <f t="shared" si="19"/>
        <v>4.8242623678032448E-2</v>
      </c>
      <c r="W59" s="24">
        <f t="shared" si="19"/>
        <v>4.6995239252827448E-2</v>
      </c>
      <c r="X59" s="24">
        <f t="shared" si="19"/>
        <v>4.6692261840598936E-2</v>
      </c>
      <c r="Y59" s="24">
        <f t="shared" si="19"/>
        <v>4.6567737419491717E-2</v>
      </c>
      <c r="Z59" s="24">
        <f t="shared" si="19"/>
        <v>4.4559082189987054E-2</v>
      </c>
      <c r="AA59" s="24">
        <f t="shared" si="19"/>
        <v>4.6983036092574482E-2</v>
      </c>
      <c r="AB59" s="24">
        <f>+NAC!Y32</f>
        <v>4.6795401882895993E-2</v>
      </c>
      <c r="AD59" s="24">
        <f t="shared" si="17"/>
        <v>0.55926769021802913</v>
      </c>
      <c r="AE59" s="24">
        <f t="shared" si="17"/>
        <v>0.55645656803425148</v>
      </c>
      <c r="AF59" s="24">
        <f t="shared" si="17"/>
        <v>0.55354778838065877</v>
      </c>
      <c r="AG59" s="24">
        <f t="shared" si="17"/>
        <v>0.5505758235144651</v>
      </c>
      <c r="AH59" s="24">
        <f t="shared" si="17"/>
        <v>0.55177163526435224</v>
      </c>
      <c r="AI59" s="24">
        <f t="shared" si="17"/>
        <v>0.54822495539852012</v>
      </c>
      <c r="AJ59" s="24">
        <f t="shared" si="17"/>
        <v>0.54999168376128393</v>
      </c>
      <c r="AK59" s="24">
        <f t="shared" si="17"/>
        <v>0.54639588228015712</v>
      </c>
      <c r="AL59" s="24">
        <f t="shared" si="17"/>
        <v>0.54231997226095463</v>
      </c>
      <c r="AM59" s="24">
        <f t="shared" si="17"/>
        <v>0.53852392054661746</v>
      </c>
      <c r="AN59" s="24">
        <f t="shared" si="17"/>
        <v>0.54761734533297957</v>
      </c>
      <c r="AO59" s="24">
        <f>+NAC!AV32</f>
        <v>0.54732339935119079</v>
      </c>
      <c r="AQ59" s="24">
        <f t="shared" si="16"/>
        <v>4.4913302207965078E-3</v>
      </c>
      <c r="AR59" s="24">
        <f t="shared" si="18"/>
        <v>2.0743769671411671E-2</v>
      </c>
    </row>
    <row r="60" spans="2:44" x14ac:dyDescent="0.25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19"/>
        <v>3.2794136405433827E-2</v>
      </c>
      <c r="R60" s="24">
        <f t="shared" si="19"/>
        <v>3.3326568375915633E-2</v>
      </c>
      <c r="S60" s="24">
        <f t="shared" si="19"/>
        <v>3.3506627342310802E-2</v>
      </c>
      <c r="T60" s="24">
        <f t="shared" si="19"/>
        <v>3.3910142624210327E-2</v>
      </c>
      <c r="U60" s="24">
        <f t="shared" si="19"/>
        <v>3.4049847450482451E-2</v>
      </c>
      <c r="V60" s="24">
        <f t="shared" si="19"/>
        <v>3.4058714674221058E-2</v>
      </c>
      <c r="W60" s="24">
        <f t="shared" si="19"/>
        <v>3.4606976420941349E-2</v>
      </c>
      <c r="X60" s="24">
        <f t="shared" si="19"/>
        <v>3.4968987819996578E-2</v>
      </c>
      <c r="Y60" s="24">
        <f t="shared" si="19"/>
        <v>3.475458352022831E-2</v>
      </c>
      <c r="Z60" s="24">
        <f t="shared" si="19"/>
        <v>3.5634993980854013E-2</v>
      </c>
      <c r="AA60" s="24">
        <f t="shared" si="19"/>
        <v>3.443496332764906E-2</v>
      </c>
      <c r="AB60" s="24">
        <f>+NAC!Y33</f>
        <v>3.444697949233122E-2</v>
      </c>
      <c r="AD60" s="24">
        <f t="shared" si="17"/>
        <v>0.56997835598067459</v>
      </c>
      <c r="AE60" s="24">
        <f t="shared" si="17"/>
        <v>0.56746053301658628</v>
      </c>
      <c r="AF60" s="24">
        <f t="shared" si="17"/>
        <v>0.56275067736188777</v>
      </c>
      <c r="AG60" s="24">
        <f t="shared" si="17"/>
        <v>0.56143689155715637</v>
      </c>
      <c r="AH60" s="24">
        <f t="shared" si="17"/>
        <v>0.56221048114546845</v>
      </c>
      <c r="AI60" s="24">
        <f t="shared" si="17"/>
        <v>0.55865771731028024</v>
      </c>
      <c r="AJ60" s="24">
        <f t="shared" si="17"/>
        <v>0.56049301115966133</v>
      </c>
      <c r="AK60" s="24">
        <f t="shared" si="17"/>
        <v>0.55739427247595974</v>
      </c>
      <c r="AL60" s="24">
        <f t="shared" si="17"/>
        <v>0.55261998034207171</v>
      </c>
      <c r="AM60" s="24">
        <f t="shared" si="17"/>
        <v>0.54969847259567883</v>
      </c>
      <c r="AN60" s="24">
        <f t="shared" si="17"/>
        <v>0.55823154261284813</v>
      </c>
      <c r="AO60" s="24">
        <f>+NAC!AV33</f>
        <v>0.55795122821591314</v>
      </c>
      <c r="AQ60" s="24">
        <f t="shared" si="16"/>
        <v>-2.8408575754201859E-3</v>
      </c>
      <c r="AR60" s="24">
        <f t="shared" si="18"/>
        <v>2.0279883384995756E-2</v>
      </c>
    </row>
    <row r="61" spans="2:44" x14ac:dyDescent="0.25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19"/>
        <v>2.9071332933453764E-2</v>
      </c>
      <c r="R61" s="24">
        <f t="shared" si="19"/>
        <v>2.954784996838189E-2</v>
      </c>
      <c r="S61" s="24">
        <f t="shared" si="19"/>
        <v>2.9968757267556878E-2</v>
      </c>
      <c r="T61" s="24">
        <f t="shared" si="19"/>
        <v>2.9898447553949881E-2</v>
      </c>
      <c r="U61" s="24">
        <f t="shared" si="19"/>
        <v>3.0402556046007723E-2</v>
      </c>
      <c r="V61" s="24">
        <f t="shared" si="19"/>
        <v>3.0400015003514635E-2</v>
      </c>
      <c r="W61" s="24">
        <f t="shared" si="19"/>
        <v>3.0790108416573148E-2</v>
      </c>
      <c r="X61" s="24">
        <f t="shared" si="19"/>
        <v>3.1011723729810647E-2</v>
      </c>
      <c r="Y61" s="24">
        <f t="shared" si="19"/>
        <v>3.1275771718293877E-2</v>
      </c>
      <c r="Z61" s="24">
        <f t="shared" si="19"/>
        <v>3.1619557240271323E-2</v>
      </c>
      <c r="AA61" s="24">
        <f t="shared" si="19"/>
        <v>3.0656010029662673E-2</v>
      </c>
      <c r="AB61" s="24">
        <f>+NAC!Y34</f>
        <v>3.0590696999836187E-2</v>
      </c>
      <c r="AD61" s="24">
        <f t="shared" si="17"/>
        <v>0.57982414796398385</v>
      </c>
      <c r="AE61" s="24">
        <f t="shared" si="17"/>
        <v>0.57839019749147758</v>
      </c>
      <c r="AF61" s="24">
        <f t="shared" si="17"/>
        <v>0.57586812501078133</v>
      </c>
      <c r="AG61" s="24">
        <f t="shared" si="17"/>
        <v>0.57410133696444521</v>
      </c>
      <c r="AH61" s="24">
        <f t="shared" si="17"/>
        <v>0.57588946123817242</v>
      </c>
      <c r="AI61" s="24">
        <f t="shared" si="17"/>
        <v>0.57277824870436533</v>
      </c>
      <c r="AJ61" s="24">
        <f t="shared" si="17"/>
        <v>0.57552862109240444</v>
      </c>
      <c r="AK61" s="24">
        <f t="shared" si="17"/>
        <v>0.5730636798008435</v>
      </c>
      <c r="AL61" s="24">
        <f t="shared" si="17"/>
        <v>0.56949791536399474</v>
      </c>
      <c r="AM61" s="24">
        <f t="shared" si="17"/>
        <v>0.56759144067625455</v>
      </c>
      <c r="AN61" s="24">
        <f t="shared" si="17"/>
        <v>0.57304114546893592</v>
      </c>
      <c r="AO61" s="24">
        <f>+NAC!AV34</f>
        <v>0.57296511981935572</v>
      </c>
      <c r="AQ61" s="24">
        <f t="shared" si="16"/>
        <v>-2.5482243068175592E-3</v>
      </c>
      <c r="AR61" s="24">
        <f t="shared" si="18"/>
        <v>1.2232707287729294E-2</v>
      </c>
    </row>
    <row r="62" spans="2:44" x14ac:dyDescent="0.25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19"/>
        <v>2.6950657013507628E-2</v>
      </c>
      <c r="R62" s="24">
        <f t="shared" si="19"/>
        <v>2.7109691919967371E-2</v>
      </c>
      <c r="S62" s="24">
        <f t="shared" si="19"/>
        <v>2.7161572325319128E-2</v>
      </c>
      <c r="T62" s="24">
        <f t="shared" si="19"/>
        <v>2.7063880048599387E-2</v>
      </c>
      <c r="U62" s="24">
        <f t="shared" si="19"/>
        <v>2.7388533364383738E-2</v>
      </c>
      <c r="V62" s="24">
        <f t="shared" si="19"/>
        <v>2.7276448190819202E-2</v>
      </c>
      <c r="W62" s="24">
        <f t="shared" si="19"/>
        <v>2.7154910538641053E-2</v>
      </c>
      <c r="X62" s="24">
        <f t="shared" si="19"/>
        <v>2.723219672746402E-2</v>
      </c>
      <c r="Y62" s="24">
        <f t="shared" si="19"/>
        <v>2.7369645885892968E-2</v>
      </c>
      <c r="Z62" s="24">
        <f t="shared" si="19"/>
        <v>2.7545218198367305E-2</v>
      </c>
      <c r="AA62" s="24">
        <f t="shared" si="19"/>
        <v>2.7275165831051496E-2</v>
      </c>
      <c r="AB62" s="24">
        <f>+NAC!Y35</f>
        <v>2.7180054023995259E-2</v>
      </c>
      <c r="AD62" s="24">
        <f t="shared" si="17"/>
        <v>0.56201641190667484</v>
      </c>
      <c r="AE62" s="24">
        <f t="shared" si="17"/>
        <v>0.56127770610522765</v>
      </c>
      <c r="AF62" s="24">
        <f t="shared" si="17"/>
        <v>0.56009980026935913</v>
      </c>
      <c r="AG62" s="24">
        <f t="shared" si="17"/>
        <v>0.55825866146123326</v>
      </c>
      <c r="AH62" s="24">
        <f t="shared" si="17"/>
        <v>0.5605551107796729</v>
      </c>
      <c r="AI62" s="24">
        <f t="shared" si="17"/>
        <v>0.55797905308178697</v>
      </c>
      <c r="AJ62" s="24">
        <f t="shared" si="17"/>
        <v>0.55992786596144839</v>
      </c>
      <c r="AK62" s="24">
        <f t="shared" si="17"/>
        <v>0.55812893622261917</v>
      </c>
      <c r="AL62" s="24">
        <f t="shared" si="17"/>
        <v>0.55581374954737517</v>
      </c>
      <c r="AM62" s="24">
        <f t="shared" si="17"/>
        <v>0.55448106699465316</v>
      </c>
      <c r="AN62" s="24">
        <f t="shared" si="17"/>
        <v>0.55809131946328128</v>
      </c>
      <c r="AO62" s="24">
        <f>+NAC!AV35</f>
        <v>0.55751895821492736</v>
      </c>
      <c r="AQ62" s="24">
        <f t="shared" si="16"/>
        <v>-5.9456118485967657E-4</v>
      </c>
      <c r="AR62" s="24">
        <f t="shared" si="18"/>
        <v>7.5353449120216798E-3</v>
      </c>
    </row>
    <row r="63" spans="2:44" x14ac:dyDescent="0.25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19"/>
        <v>2.1183148696017007E-2</v>
      </c>
      <c r="R63" s="24">
        <f t="shared" si="19"/>
        <v>2.1244192971768605E-2</v>
      </c>
      <c r="S63" s="24">
        <f t="shared" si="19"/>
        <v>2.1221553782087454E-2</v>
      </c>
      <c r="T63" s="24">
        <f t="shared" si="19"/>
        <v>2.1169844606327093E-2</v>
      </c>
      <c r="U63" s="24">
        <f t="shared" si="19"/>
        <v>2.1741291512029193E-2</v>
      </c>
      <c r="V63" s="24">
        <f t="shared" si="19"/>
        <v>2.1702753345488768E-2</v>
      </c>
      <c r="W63" s="24">
        <f t="shared" si="19"/>
        <v>2.1837326429909876E-2</v>
      </c>
      <c r="X63" s="24">
        <f t="shared" si="19"/>
        <v>2.2098750866206718E-2</v>
      </c>
      <c r="Y63" s="24">
        <f t="shared" si="19"/>
        <v>2.2616500015853802E-2</v>
      </c>
      <c r="Z63" s="24">
        <f t="shared" si="19"/>
        <v>2.3114882236387801E-2</v>
      </c>
      <c r="AA63" s="24">
        <f t="shared" si="19"/>
        <v>2.2015160634027753E-2</v>
      </c>
      <c r="AB63" s="24">
        <f>+NAC!Y36</f>
        <v>2.1978655386921009E-2</v>
      </c>
      <c r="AD63" s="24">
        <f t="shared" si="17"/>
        <v>0.54698299744172996</v>
      </c>
      <c r="AE63" s="24">
        <f t="shared" si="17"/>
        <v>0.54659694424277228</v>
      </c>
      <c r="AF63" s="24">
        <f t="shared" si="17"/>
        <v>0.54615173478688162</v>
      </c>
      <c r="AG63" s="24">
        <f t="shared" si="17"/>
        <v>0.54316868923016925</v>
      </c>
      <c r="AH63" s="24">
        <f t="shared" si="17"/>
        <v>0.54705466544033676</v>
      </c>
      <c r="AI63" s="24">
        <f t="shared" si="17"/>
        <v>0.54463011006095474</v>
      </c>
      <c r="AJ63" s="24">
        <f t="shared" si="17"/>
        <v>0.54586586846946927</v>
      </c>
      <c r="AK63" s="24">
        <f t="shared" si="17"/>
        <v>0.54464676412878332</v>
      </c>
      <c r="AL63" s="24">
        <f t="shared" si="17"/>
        <v>0.54352224345928501</v>
      </c>
      <c r="AM63" s="24">
        <f t="shared" si="17"/>
        <v>0.54206766361620096</v>
      </c>
      <c r="AN63" s="24">
        <f t="shared" si="17"/>
        <v>0.54459523049843361</v>
      </c>
      <c r="AO63" s="24">
        <f>+NAC!AV36</f>
        <v>0.54386637070100718</v>
      </c>
      <c r="AQ63" s="24">
        <f t="shared" si="16"/>
        <v>-1.9317335403707947E-3</v>
      </c>
      <c r="AR63" s="24">
        <f t="shared" si="18"/>
        <v>4.9153338255290002E-3</v>
      </c>
    </row>
    <row r="64" spans="2:44" x14ac:dyDescent="0.25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19"/>
        <v>3.980057904596257E-2</v>
      </c>
      <c r="R64" s="24">
        <f t="shared" si="19"/>
        <v>3.9721301938565379E-2</v>
      </c>
      <c r="S64" s="24">
        <f t="shared" si="19"/>
        <v>3.903890153138323E-2</v>
      </c>
      <c r="T64" s="24">
        <f t="shared" si="19"/>
        <v>3.9488902674276183E-2</v>
      </c>
      <c r="U64" s="24">
        <f t="shared" si="19"/>
        <v>3.9351411494031874E-2</v>
      </c>
      <c r="V64" s="24">
        <f t="shared" si="19"/>
        <v>3.9216945729675823E-2</v>
      </c>
      <c r="W64" s="24">
        <f t="shared" si="19"/>
        <v>3.931973023555746E-2</v>
      </c>
      <c r="X64" s="24">
        <f t="shared" si="19"/>
        <v>3.9507595110394478E-2</v>
      </c>
      <c r="Y64" s="24">
        <f t="shared" si="19"/>
        <v>3.9397515570588126E-2</v>
      </c>
      <c r="Z64" s="24">
        <f t="shared" si="19"/>
        <v>3.9918050628293233E-2</v>
      </c>
      <c r="AA64" s="24">
        <f t="shared" si="19"/>
        <v>3.9500220876641956E-2</v>
      </c>
      <c r="AB64" s="24">
        <f>+NAC!Y37</f>
        <v>3.9539857870486861E-2</v>
      </c>
      <c r="AD64" s="24">
        <f t="shared" si="17"/>
        <v>0.54856652924705696</v>
      </c>
      <c r="AE64" s="24">
        <f t="shared" si="17"/>
        <v>0.54817645375290036</v>
      </c>
      <c r="AF64" s="24">
        <f t="shared" si="17"/>
        <v>0.54568351702525852</v>
      </c>
      <c r="AG64" s="24">
        <f t="shared" si="17"/>
        <v>0.54461475150945393</v>
      </c>
      <c r="AH64" s="24">
        <f t="shared" si="17"/>
        <v>0.54727328963912547</v>
      </c>
      <c r="AI64" s="24">
        <f t="shared" si="17"/>
        <v>0.5452034373933754</v>
      </c>
      <c r="AJ64" s="24">
        <f t="shared" si="17"/>
        <v>0.54642822863216001</v>
      </c>
      <c r="AK64" s="24">
        <f t="shared" si="17"/>
        <v>0.54618634318078652</v>
      </c>
      <c r="AL64" s="24">
        <f t="shared" si="17"/>
        <v>0.54489119350690318</v>
      </c>
      <c r="AM64" s="24">
        <f t="shared" si="17"/>
        <v>0.54499600726877739</v>
      </c>
      <c r="AN64" s="24">
        <f t="shared" si="17"/>
        <v>0.54590801347366669</v>
      </c>
      <c r="AO64" s="24">
        <f>+NAC!AV37</f>
        <v>0.54482558087056776</v>
      </c>
      <c r="AQ64" s="24">
        <f t="shared" si="16"/>
        <v>-1.1747158233066379E-4</v>
      </c>
      <c r="AR64" s="24">
        <f t="shared" si="18"/>
        <v>3.5705219782795616E-3</v>
      </c>
    </row>
    <row r="65" spans="2:44" x14ac:dyDescent="0.25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19"/>
        <v>5.8925744008547776E-2</v>
      </c>
      <c r="R65" s="24">
        <f t="shared" si="19"/>
        <v>5.9431050187830126E-2</v>
      </c>
      <c r="S65" s="24">
        <f t="shared" si="19"/>
        <v>5.8254479036016882E-2</v>
      </c>
      <c r="T65" s="24">
        <f t="shared" si="19"/>
        <v>5.8892685456946481E-2</v>
      </c>
      <c r="U65" s="24">
        <f t="shared" si="19"/>
        <v>5.9206392683599063E-2</v>
      </c>
      <c r="V65" s="24">
        <f t="shared" si="19"/>
        <v>5.8710531266702892E-2</v>
      </c>
      <c r="W65" s="24">
        <f t="shared" si="19"/>
        <v>5.8914527770518088E-2</v>
      </c>
      <c r="X65" s="24">
        <f t="shared" si="19"/>
        <v>5.9214238653813256E-2</v>
      </c>
      <c r="Y65" s="24">
        <f t="shared" si="19"/>
        <v>5.8716226029488672E-2</v>
      </c>
      <c r="Z65" s="24">
        <f t="shared" si="19"/>
        <v>5.9750179983397489E-2</v>
      </c>
      <c r="AA65" s="24">
        <f t="shared" si="19"/>
        <v>5.9062275467364644E-2</v>
      </c>
      <c r="AB65" s="24">
        <f>+NAC!Y38</f>
        <v>5.8856622721223051E-2</v>
      </c>
      <c r="AD65" s="24">
        <f t="shared" si="17"/>
        <v>0.537780745072723</v>
      </c>
      <c r="AE65" s="24">
        <f t="shared" si="17"/>
        <v>0.53796395033348077</v>
      </c>
      <c r="AF65" s="24">
        <f t="shared" si="17"/>
        <v>0.53562198259125338</v>
      </c>
      <c r="AG65" s="24">
        <f t="shared" si="17"/>
        <v>0.53350885055267616</v>
      </c>
      <c r="AH65" s="24">
        <f t="shared" si="17"/>
        <v>0.53824857133522275</v>
      </c>
      <c r="AI65" s="24">
        <f t="shared" si="17"/>
        <v>0.53580239841798472</v>
      </c>
      <c r="AJ65" s="24">
        <f t="shared" si="17"/>
        <v>0.53603517751865981</v>
      </c>
      <c r="AK65" s="24">
        <f t="shared" si="17"/>
        <v>0.53619689148863969</v>
      </c>
      <c r="AL65" s="24">
        <f t="shared" si="17"/>
        <v>0.5363000729220051</v>
      </c>
      <c r="AM65" s="24">
        <f t="shared" si="17"/>
        <v>0.53609254757752245</v>
      </c>
      <c r="AN65" s="24">
        <f t="shared" si="17"/>
        <v>0.53625420491071618</v>
      </c>
      <c r="AO65" s="24">
        <f>+NAC!AV38</f>
        <v>0.53542005697226358</v>
      </c>
      <c r="AQ65" s="24">
        <f t="shared" si="16"/>
        <v>-8.244359748497132E-4</v>
      </c>
      <c r="AR65" s="24">
        <f t="shared" si="18"/>
        <v>1.6881974952005496E-3</v>
      </c>
    </row>
    <row r="66" spans="2:44" x14ac:dyDescent="0.25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19"/>
        <v>3.1164822661074787E-2</v>
      </c>
      <c r="R66" s="24">
        <f t="shared" si="19"/>
        <v>3.1597013790039874E-2</v>
      </c>
      <c r="S66" s="24">
        <f t="shared" si="19"/>
        <v>3.1520081595789451E-2</v>
      </c>
      <c r="T66" s="24">
        <f t="shared" si="19"/>
        <v>3.2568986353348706E-2</v>
      </c>
      <c r="U66" s="24">
        <f t="shared" si="19"/>
        <v>3.2169137199184794E-2</v>
      </c>
      <c r="V66" s="24">
        <f t="shared" si="19"/>
        <v>3.2337606308953326E-2</v>
      </c>
      <c r="W66" s="24">
        <f t="shared" si="19"/>
        <v>3.269652462130801E-2</v>
      </c>
      <c r="X66" s="24">
        <f t="shared" si="19"/>
        <v>3.3463644591577024E-2</v>
      </c>
      <c r="Y66" s="24">
        <f t="shared" si="19"/>
        <v>3.3580469376491839E-2</v>
      </c>
      <c r="Z66" s="24">
        <f t="shared" si="19"/>
        <v>3.5133790092136907E-2</v>
      </c>
      <c r="AA66" s="24">
        <f t="shared" si="19"/>
        <v>3.3022917007008212E-2</v>
      </c>
      <c r="AB66" s="24">
        <f>+NAC!Y39</f>
        <v>3.2934820909841234E-2</v>
      </c>
      <c r="AD66" s="24">
        <f t="shared" si="17"/>
        <v>0.50274238174091357</v>
      </c>
      <c r="AE66" s="24">
        <f t="shared" si="17"/>
        <v>0.5039682590283705</v>
      </c>
      <c r="AF66" s="24">
        <f t="shared" si="17"/>
        <v>0.50133468452965047</v>
      </c>
      <c r="AG66" s="24">
        <f t="shared" si="17"/>
        <v>0.5020748835843174</v>
      </c>
      <c r="AH66" s="24">
        <f t="shared" si="17"/>
        <v>0.50568057526592192</v>
      </c>
      <c r="AI66" s="24">
        <f t="shared" si="17"/>
        <v>0.50416207142135216</v>
      </c>
      <c r="AJ66" s="24">
        <f t="shared" si="17"/>
        <v>0.50437599849671599</v>
      </c>
      <c r="AK66" s="24">
        <f t="shared" si="17"/>
        <v>0.50635550154858056</v>
      </c>
      <c r="AL66" s="24">
        <f t="shared" si="17"/>
        <v>0.50729231831829469</v>
      </c>
      <c r="AM66" s="24">
        <f t="shared" si="17"/>
        <v>0.51014217208916968</v>
      </c>
      <c r="AN66" s="24">
        <f t="shared" si="17"/>
        <v>0.50562926475499159</v>
      </c>
      <c r="AO66" s="24">
        <f>+NAC!AV39</f>
        <v>0.50485307552858982</v>
      </c>
      <c r="AQ66" s="24">
        <f t="shared" si="16"/>
        <v>-3.9689674310621204E-3</v>
      </c>
      <c r="AR66" s="24">
        <f t="shared" si="18"/>
        <v>-7.3997903482561078E-3</v>
      </c>
    </row>
    <row r="67" spans="2:44" x14ac:dyDescent="0.25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19"/>
        <v>4.425196900669337E-2</v>
      </c>
      <c r="R67" s="24">
        <f t="shared" si="19"/>
        <v>4.4310495815935935E-2</v>
      </c>
      <c r="S67" s="24">
        <f t="shared" si="19"/>
        <v>4.3532354021695197E-2</v>
      </c>
      <c r="T67" s="24">
        <f t="shared" si="19"/>
        <v>4.3311089787404722E-2</v>
      </c>
      <c r="U67" s="24">
        <f t="shared" si="19"/>
        <v>4.3669520496562697E-2</v>
      </c>
      <c r="V67" s="24">
        <f t="shared" si="19"/>
        <v>4.3064938011976972E-2</v>
      </c>
      <c r="W67" s="24">
        <f t="shared" si="19"/>
        <v>4.297757603393948E-2</v>
      </c>
      <c r="X67" s="24">
        <f t="shared" si="19"/>
        <v>4.2373077907079004E-2</v>
      </c>
      <c r="Y67" s="24">
        <f t="shared" si="19"/>
        <v>4.1890299859318025E-2</v>
      </c>
      <c r="Z67" s="24">
        <f t="shared" si="19"/>
        <v>4.0456093702658569E-2</v>
      </c>
      <c r="AA67" s="24">
        <f t="shared" si="19"/>
        <v>4.2582854464265241E-2</v>
      </c>
      <c r="AB67" s="24">
        <f>+NAC!Y40</f>
        <v>4.2545373094803107E-2</v>
      </c>
      <c r="AD67" s="24">
        <f t="shared" si="17"/>
        <v>0.5211554135819465</v>
      </c>
      <c r="AE67" s="24">
        <f t="shared" si="17"/>
        <v>0.52237172097139162</v>
      </c>
      <c r="AF67" s="24">
        <f t="shared" ref="AF67:AN95" si="20">+G67/G55-1</f>
        <v>0.51908450775066206</v>
      </c>
      <c r="AG67" s="24">
        <f t="shared" si="20"/>
        <v>0.51931720472699316</v>
      </c>
      <c r="AH67" s="24">
        <f t="shared" si="20"/>
        <v>0.5230400344627848</v>
      </c>
      <c r="AI67" s="24">
        <f t="shared" si="20"/>
        <v>0.52115032981109333</v>
      </c>
      <c r="AJ67" s="24">
        <f t="shared" si="20"/>
        <v>0.52107665197109831</v>
      </c>
      <c r="AK67" s="24">
        <f t="shared" si="20"/>
        <v>0.52208947443372722</v>
      </c>
      <c r="AL67" s="24">
        <f t="shared" si="20"/>
        <v>0.52221801667206424</v>
      </c>
      <c r="AM67" s="24">
        <f t="shared" si="20"/>
        <v>0.52277603412058005</v>
      </c>
      <c r="AN67" s="24">
        <f t="shared" si="20"/>
        <v>0.52163465238763917</v>
      </c>
      <c r="AO67" s="24">
        <f>+NAC!AV40</f>
        <v>0.5209175300658877</v>
      </c>
      <c r="AQ67" s="24">
        <f t="shared" si="16"/>
        <v>3.7958753040348014E-3</v>
      </c>
      <c r="AR67" s="24">
        <f t="shared" si="18"/>
        <v>-1.6206205386335437E-3</v>
      </c>
    </row>
    <row r="68" spans="2:44" x14ac:dyDescent="0.25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19"/>
        <v>3.4805330895811837E-2</v>
      </c>
      <c r="R68" s="24">
        <f t="shared" si="19"/>
        <v>3.5485113451627637E-2</v>
      </c>
      <c r="S68" s="24">
        <f t="shared" si="19"/>
        <v>3.5898856379833255E-2</v>
      </c>
      <c r="T68" s="24">
        <f t="shared" si="19"/>
        <v>3.6490924234090061E-2</v>
      </c>
      <c r="U68" s="24">
        <f t="shared" si="19"/>
        <v>3.6842414120695999E-2</v>
      </c>
      <c r="V68" s="24">
        <f t="shared" si="19"/>
        <v>3.6642433277239261E-2</v>
      </c>
      <c r="W68" s="24">
        <f t="shared" si="19"/>
        <v>3.7379405929909737E-2</v>
      </c>
      <c r="X68" s="24">
        <f t="shared" si="19"/>
        <v>3.7655943235953115E-2</v>
      </c>
      <c r="Y68" s="24">
        <f t="shared" si="19"/>
        <v>3.7654459816101493E-2</v>
      </c>
      <c r="Z68" s="24">
        <f t="shared" si="19"/>
        <v>3.8305193143655991E-2</v>
      </c>
      <c r="AA68" s="24">
        <f t="shared" si="19"/>
        <v>3.7055465345279703E-2</v>
      </c>
      <c r="AB68" s="24">
        <f>+NAC!Y41</f>
        <v>3.7437073551383371E-2</v>
      </c>
      <c r="AD68" s="24">
        <f t="shared" ref="AD68:AD99" si="21">+E68/E56-1</f>
        <v>0.53858092835988747</v>
      </c>
      <c r="AE68" s="24">
        <f t="shared" ref="AE68:AE99" si="22">+F68/F56-1</f>
        <v>0.53989326267334636</v>
      </c>
      <c r="AF68" s="24">
        <f t="shared" si="20"/>
        <v>0.53609888278896656</v>
      </c>
      <c r="AG68" s="24">
        <f t="shared" si="20"/>
        <v>0.53730714830139448</v>
      </c>
      <c r="AH68" s="24">
        <f t="shared" si="20"/>
        <v>0.54015558428781763</v>
      </c>
      <c r="AI68" s="24">
        <f t="shared" si="20"/>
        <v>0.53835763930725866</v>
      </c>
      <c r="AJ68" s="24">
        <f t="shared" si="20"/>
        <v>0.53850112558103724</v>
      </c>
      <c r="AK68" s="24">
        <f t="shared" si="20"/>
        <v>0.53965758726414448</v>
      </c>
      <c r="AL68" s="24">
        <f t="shared" si="20"/>
        <v>0.53911410944355187</v>
      </c>
      <c r="AM68" s="24">
        <f t="shared" si="20"/>
        <v>0.54004081834782491</v>
      </c>
      <c r="AN68" s="24">
        <f t="shared" si="20"/>
        <v>0.53894724356752222</v>
      </c>
      <c r="AO68" s="24">
        <f>+NAC!AV41</f>
        <v>0.5383240201633388</v>
      </c>
      <c r="AQ68" s="24">
        <f t="shared" si="16"/>
        <v>-3.4998622478441543E-3</v>
      </c>
      <c r="AR68" s="24">
        <f t="shared" si="18"/>
        <v>-1.4598899879374461E-3</v>
      </c>
    </row>
    <row r="69" spans="2:44" x14ac:dyDescent="0.25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19"/>
        <v>2.8228903715482145E-2</v>
      </c>
      <c r="R69" s="24">
        <f t="shared" si="19"/>
        <v>2.6643070346812792E-2</v>
      </c>
      <c r="S69" s="24">
        <f t="shared" si="19"/>
        <v>2.5120372395295965E-2</v>
      </c>
      <c r="T69" s="24">
        <f t="shared" si="19"/>
        <v>2.4737594003411134E-2</v>
      </c>
      <c r="U69" s="24">
        <f t="shared" si="19"/>
        <v>2.3614472091470606E-2</v>
      </c>
      <c r="V69" s="24">
        <f t="shared" si="19"/>
        <v>2.3271629350015921E-2</v>
      </c>
      <c r="W69" s="24">
        <f t="shared" si="19"/>
        <v>2.2241309621533922E-2</v>
      </c>
      <c r="X69" s="24">
        <f t="shared" si="19"/>
        <v>2.1211662516875229E-2</v>
      </c>
      <c r="Y69" s="24">
        <f t="shared" si="19"/>
        <v>2.0392538925046555E-2</v>
      </c>
      <c r="Z69" s="24">
        <f t="shared" si="19"/>
        <v>1.8781709488485676E-2</v>
      </c>
      <c r="AA69" s="24">
        <f t="shared" si="19"/>
        <v>2.2473406926382777E-2</v>
      </c>
      <c r="AB69" s="24">
        <f>+NAC!Y42</f>
        <v>2.2528949260559816E-2</v>
      </c>
      <c r="AD69" s="24">
        <f t="shared" si="21"/>
        <v>0.53636333984089934</v>
      </c>
      <c r="AE69" s="24">
        <f t="shared" si="22"/>
        <v>0.5357310498445722</v>
      </c>
      <c r="AF69" s="24">
        <f t="shared" si="20"/>
        <v>0.52946587725245831</v>
      </c>
      <c r="AG69" s="24">
        <f t="shared" si="20"/>
        <v>0.53024888590157659</v>
      </c>
      <c r="AH69" s="24">
        <f t="shared" si="20"/>
        <v>0.53115892442897006</v>
      </c>
      <c r="AI69" s="24">
        <f t="shared" si="20"/>
        <v>0.52932274414337877</v>
      </c>
      <c r="AJ69" s="24">
        <f t="shared" si="20"/>
        <v>0.52789736299736822</v>
      </c>
      <c r="AK69" s="24">
        <f t="shared" si="20"/>
        <v>0.52776367002952274</v>
      </c>
      <c r="AL69" s="24">
        <f t="shared" si="20"/>
        <v>0.52577190796798212</v>
      </c>
      <c r="AM69" s="24">
        <f t="shared" si="20"/>
        <v>0.52446388293645607</v>
      </c>
      <c r="AN69" s="24">
        <f t="shared" si="20"/>
        <v>0.52864764514923412</v>
      </c>
      <c r="AO69" s="24">
        <f>+NAC!AV42</f>
        <v>0.52855728676900671</v>
      </c>
      <c r="AQ69" s="24">
        <f t="shared" si="16"/>
        <v>9.4471942269964693E-3</v>
      </c>
      <c r="AR69" s="24">
        <f t="shared" si="18"/>
        <v>1.1899456904443273E-2</v>
      </c>
    </row>
    <row r="70" spans="2:44" x14ac:dyDescent="0.25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19"/>
        <v>2.1451440305773062E-2</v>
      </c>
      <c r="R70" s="24">
        <f t="shared" si="19"/>
        <v>2.1010056354803242E-2</v>
      </c>
      <c r="S70" s="24">
        <f t="shared" si="19"/>
        <v>2.0474684966516721E-2</v>
      </c>
      <c r="T70" s="24">
        <f t="shared" si="19"/>
        <v>2.0512265105347316E-2</v>
      </c>
      <c r="U70" s="24">
        <f t="shared" si="19"/>
        <v>2.0169496175024282E-2</v>
      </c>
      <c r="V70" s="24">
        <f t="shared" si="19"/>
        <v>2.0144700206569777E-2</v>
      </c>
      <c r="W70" s="24">
        <f t="shared" si="19"/>
        <v>1.9814806407435492E-2</v>
      </c>
      <c r="X70" s="24">
        <f t="shared" si="19"/>
        <v>1.9654393033166295E-2</v>
      </c>
      <c r="Y70" s="24">
        <f t="shared" si="19"/>
        <v>1.9301585129757326E-2</v>
      </c>
      <c r="Z70" s="24">
        <f t="shared" si="19"/>
        <v>1.9026193147746229E-2</v>
      </c>
      <c r="AA70" s="24">
        <f t="shared" si="19"/>
        <v>1.9915954200334429E-2</v>
      </c>
      <c r="AB70" s="24">
        <f>+NAC!Y43</f>
        <v>2.0136293736429556E-2</v>
      </c>
      <c r="AD70" s="24">
        <f t="shared" si="21"/>
        <v>0.50669019857469899</v>
      </c>
      <c r="AE70" s="24">
        <f t="shared" si="22"/>
        <v>0.50724313242448416</v>
      </c>
      <c r="AF70" s="24">
        <f t="shared" si="20"/>
        <v>0.50122689046367963</v>
      </c>
      <c r="AG70" s="24">
        <f t="shared" si="20"/>
        <v>0.50408945859973486</v>
      </c>
      <c r="AH70" s="24">
        <f t="shared" si="20"/>
        <v>0.50409774834746357</v>
      </c>
      <c r="AI70" s="24">
        <f t="shared" si="20"/>
        <v>0.50287550778952617</v>
      </c>
      <c r="AJ70" s="24">
        <f t="shared" si="20"/>
        <v>0.50237444957540589</v>
      </c>
      <c r="AK70" s="24">
        <f t="shared" si="20"/>
        <v>0.50287700489908449</v>
      </c>
      <c r="AL70" s="24">
        <f t="shared" si="20"/>
        <v>0.50061507748482059</v>
      </c>
      <c r="AM70" s="24">
        <f t="shared" si="20"/>
        <v>0.50106330987942704</v>
      </c>
      <c r="AN70" s="24">
        <f t="shared" si="20"/>
        <v>0.50274646195592099</v>
      </c>
      <c r="AO70" s="24">
        <f>+NAC!AV43</f>
        <v>0.50274891855201087</v>
      </c>
      <c r="AQ70" s="24">
        <f t="shared" si="16"/>
        <v>2.4252471580268331E-3</v>
      </c>
      <c r="AR70" s="24">
        <f t="shared" si="18"/>
        <v>5.6268886952719477E-3</v>
      </c>
    </row>
    <row r="71" spans="2:44" x14ac:dyDescent="0.25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19"/>
        <v>3.4108724327059914E-2</v>
      </c>
      <c r="R71" s="24">
        <f t="shared" si="19"/>
        <v>3.4078175148327894E-2</v>
      </c>
      <c r="S71" s="24">
        <f t="shared" si="19"/>
        <v>3.4037948878568036E-2</v>
      </c>
      <c r="T71" s="24">
        <f t="shared" si="19"/>
        <v>3.3637023008864508E-2</v>
      </c>
      <c r="U71" s="24">
        <f t="shared" si="19"/>
        <v>3.3428412318393663E-2</v>
      </c>
      <c r="V71" s="24">
        <f t="shared" si="19"/>
        <v>3.444490981943038E-2</v>
      </c>
      <c r="W71" s="24">
        <f t="shared" si="19"/>
        <v>3.3169570642757051E-2</v>
      </c>
      <c r="X71" s="24">
        <f t="shared" si="19"/>
        <v>3.2959543941779801E-2</v>
      </c>
      <c r="Y71" s="24">
        <f t="shared" si="19"/>
        <v>3.3165198785505723E-2</v>
      </c>
      <c r="Z71" s="24">
        <f t="shared" si="19"/>
        <v>3.1515094217943851E-2</v>
      </c>
      <c r="AA71" s="24">
        <f t="shared" si="19"/>
        <v>3.3200702371087631E-2</v>
      </c>
      <c r="AB71" s="24">
        <f>+NAC!Y44</f>
        <v>3.3434686436722538E-2</v>
      </c>
      <c r="AD71" s="24">
        <f t="shared" si="21"/>
        <v>0.4852303195073322</v>
      </c>
      <c r="AE71" s="24">
        <f t="shared" si="22"/>
        <v>0.48630058662126641</v>
      </c>
      <c r="AF71" s="24">
        <f t="shared" si="20"/>
        <v>0.48092311864851744</v>
      </c>
      <c r="AG71" s="24">
        <f t="shared" si="20"/>
        <v>0.48368532468050307</v>
      </c>
      <c r="AH71" s="24">
        <f t="shared" si="20"/>
        <v>0.48416722740197238</v>
      </c>
      <c r="AI71" s="24">
        <f t="shared" si="20"/>
        <v>0.48309359303698285</v>
      </c>
      <c r="AJ71" s="24">
        <f t="shared" si="20"/>
        <v>0.48253545653195173</v>
      </c>
      <c r="AK71" s="24">
        <f t="shared" si="20"/>
        <v>0.48315909286579162</v>
      </c>
      <c r="AL71" s="24">
        <f t="shared" si="20"/>
        <v>0.48139792523405278</v>
      </c>
      <c r="AM71" s="24">
        <f t="shared" si="20"/>
        <v>0.48231870070108163</v>
      </c>
      <c r="AN71" s="24">
        <f t="shared" si="20"/>
        <v>0.48296452421339908</v>
      </c>
      <c r="AO71" s="24">
        <f>+NAC!AV44</f>
        <v>0.48356866551335198</v>
      </c>
      <c r="AQ71" s="24">
        <f t="shared" si="16"/>
        <v>2.593630109116063E-3</v>
      </c>
      <c r="AR71" s="24">
        <f t="shared" si="18"/>
        <v>2.911618806250571E-3</v>
      </c>
    </row>
    <row r="72" spans="2:44" x14ac:dyDescent="0.25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19"/>
        <v>1.8319224002652845E-2</v>
      </c>
      <c r="R72" s="24">
        <f t="shared" si="19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1"/>
        <v>0.46441438144667746</v>
      </c>
      <c r="AE72" s="24">
        <f t="shared" si="22"/>
        <v>0.46367354487122014</v>
      </c>
      <c r="AF72" s="24">
        <f t="shared" si="20"/>
        <v>0.45599260017101173</v>
      </c>
      <c r="AG72" s="24">
        <f t="shared" si="20"/>
        <v>0.45789598612954707</v>
      </c>
      <c r="AH72" s="24">
        <f t="shared" si="20"/>
        <v>0.45764960531700982</v>
      </c>
      <c r="AI72" s="24">
        <f t="shared" si="20"/>
        <v>0.45595862336966109</v>
      </c>
      <c r="AJ72" s="24">
        <f t="shared" si="20"/>
        <v>0.45407018111136477</v>
      </c>
      <c r="AK72" s="24">
        <f t="shared" si="20"/>
        <v>0.45368516822057692</v>
      </c>
      <c r="AL72" s="24">
        <f t="shared" si="20"/>
        <v>0.4513022996621332</v>
      </c>
      <c r="AM72" s="24">
        <f t="shared" si="20"/>
        <v>0.45025120992437095</v>
      </c>
      <c r="AN72" s="24">
        <f t="shared" si="20"/>
        <v>0.4550727407382773</v>
      </c>
      <c r="AO72" s="24">
        <f>+NAC!AV45</f>
        <v>0.45562931438707133</v>
      </c>
      <c r="AQ72" s="24">
        <f t="shared" si="16"/>
        <v>5.0884644160709147E-3</v>
      </c>
      <c r="AR72" s="24">
        <f t="shared" si="18"/>
        <v>1.4163171522306506E-2</v>
      </c>
    </row>
    <row r="73" spans="2:44" x14ac:dyDescent="0.25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1"/>
        <v>0.44481668079023629</v>
      </c>
      <c r="AE73" s="24">
        <f t="shared" si="22"/>
        <v>0.44407430631955558</v>
      </c>
      <c r="AF73" s="24">
        <f t="shared" si="20"/>
        <v>0.43527954235357802</v>
      </c>
      <c r="AG73" s="24">
        <f t="shared" si="20"/>
        <v>0.4377555295154647</v>
      </c>
      <c r="AH73" s="24">
        <f t="shared" si="20"/>
        <v>0.43668496058466033</v>
      </c>
      <c r="AI73" s="24">
        <f t="shared" si="20"/>
        <v>0.43513603087173935</v>
      </c>
      <c r="AJ73" s="24">
        <f t="shared" si="20"/>
        <v>0.43278085860852156</v>
      </c>
      <c r="AK73" s="24">
        <f t="shared" si="20"/>
        <v>0.43258577111772967</v>
      </c>
      <c r="AL73" s="24">
        <f t="shared" si="20"/>
        <v>0.42920390101345052</v>
      </c>
      <c r="AM73" s="24">
        <f t="shared" si="20"/>
        <v>0.4289619083744971</v>
      </c>
      <c r="AN73" s="24">
        <f t="shared" si="20"/>
        <v>0.43410066489087873</v>
      </c>
      <c r="AO73" s="24">
        <f>+NAC!AV46</f>
        <v>0.43421228214716923</v>
      </c>
      <c r="AQ73" s="24">
        <f t="shared" si="16"/>
        <v>-1.1759941608704416E-3</v>
      </c>
      <c r="AR73" s="24">
        <f t="shared" si="18"/>
        <v>1.5854772415739182E-2</v>
      </c>
    </row>
    <row r="74" spans="2:44" x14ac:dyDescent="0.25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1"/>
        <v>0.43648959748468985</v>
      </c>
      <c r="AE74" s="24">
        <f t="shared" si="22"/>
        <v>0.43645255743548095</v>
      </c>
      <c r="AF74" s="24">
        <f t="shared" si="20"/>
        <v>0.42722115775343728</v>
      </c>
      <c r="AG74" s="24">
        <f t="shared" si="20"/>
        <v>0.43085397825305938</v>
      </c>
      <c r="AH74" s="24">
        <f t="shared" si="20"/>
        <v>0.42888398753225854</v>
      </c>
      <c r="AI74" s="24">
        <f t="shared" si="20"/>
        <v>0.42770793887794412</v>
      </c>
      <c r="AJ74" s="24">
        <f t="shared" si="20"/>
        <v>0.42577514092976343</v>
      </c>
      <c r="AK74" s="24">
        <f t="shared" si="20"/>
        <v>0.42624853816397468</v>
      </c>
      <c r="AL74" s="24">
        <f t="shared" si="20"/>
        <v>0.42243608345450001</v>
      </c>
      <c r="AM74" s="24">
        <f t="shared" si="20"/>
        <v>0.42374939591107275</v>
      </c>
      <c r="AN74" s="24">
        <f t="shared" si="20"/>
        <v>0.42724289016576789</v>
      </c>
      <c r="AO74" s="24">
        <f>+NAC!AV47</f>
        <v>0.42758749118769868</v>
      </c>
      <c r="AQ74" s="24">
        <f t="shared" si="16"/>
        <v>-2.7650676330268631E-3</v>
      </c>
      <c r="AR74" s="24">
        <f t="shared" si="18"/>
        <v>1.2740201573617105E-2</v>
      </c>
    </row>
    <row r="75" spans="2:44" x14ac:dyDescent="0.25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1"/>
        <v>0.43226561251537743</v>
      </c>
      <c r="AE75" s="24">
        <f t="shared" si="22"/>
        <v>0.43262590877889151</v>
      </c>
      <c r="AF75" s="24">
        <f t="shared" si="20"/>
        <v>0.42330632571952953</v>
      </c>
      <c r="AG75" s="24">
        <f t="shared" si="20"/>
        <v>0.42770429006119071</v>
      </c>
      <c r="AH75" s="24">
        <f t="shared" si="20"/>
        <v>0.42486176752501303</v>
      </c>
      <c r="AI75" s="24">
        <f t="shared" si="20"/>
        <v>0.42384783187840469</v>
      </c>
      <c r="AJ75" s="24">
        <f t="shared" si="20"/>
        <v>0.42215312642054448</v>
      </c>
      <c r="AK75" s="24">
        <f t="shared" si="20"/>
        <v>0.42281028842193558</v>
      </c>
      <c r="AL75" s="24">
        <f t="shared" si="20"/>
        <v>0.4182682110673841</v>
      </c>
      <c r="AM75" s="24">
        <f t="shared" si="20"/>
        <v>0.42046753186576269</v>
      </c>
      <c r="AN75" s="24">
        <f t="shared" si="20"/>
        <v>0.42353845393942868</v>
      </c>
      <c r="AO75" s="24">
        <f>+NAC!AV48</f>
        <v>0.42390430987357575</v>
      </c>
      <c r="AQ75" s="24">
        <f t="shared" si="16"/>
        <v>-2.5761463173632482E-3</v>
      </c>
      <c r="AR75" s="24">
        <f t="shared" si="18"/>
        <v>1.1798080649614739E-2</v>
      </c>
    </row>
    <row r="76" spans="2:44" x14ac:dyDescent="0.25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1"/>
        <v>0.41673751965563222</v>
      </c>
      <c r="AE76" s="24">
        <f t="shared" si="22"/>
        <v>0.41672540826096593</v>
      </c>
      <c r="AF76" s="24">
        <f t="shared" si="20"/>
        <v>0.40760146644530404</v>
      </c>
      <c r="AG76" s="24">
        <f t="shared" si="20"/>
        <v>0.41116468172798037</v>
      </c>
      <c r="AH76" s="24">
        <f t="shared" si="20"/>
        <v>0.40836553606772252</v>
      </c>
      <c r="AI76" s="24">
        <f t="shared" si="20"/>
        <v>0.4073129635550381</v>
      </c>
      <c r="AJ76" s="24">
        <f t="shared" si="20"/>
        <v>0.40537684395257001</v>
      </c>
      <c r="AK76" s="24">
        <f t="shared" si="20"/>
        <v>0.40552472097310788</v>
      </c>
      <c r="AL76" s="24">
        <f t="shared" si="20"/>
        <v>0.40071111063261355</v>
      </c>
      <c r="AM76" s="24">
        <f t="shared" si="20"/>
        <v>0.40222621756314458</v>
      </c>
      <c r="AN76" s="24">
        <f t="shared" si="20"/>
        <v>0.40659765231084721</v>
      </c>
      <c r="AO76" s="24">
        <f>+NAC!AV49</f>
        <v>0.40672941645865301</v>
      </c>
      <c r="AQ76" s="24">
        <f t="shared" si="16"/>
        <v>1.9637821759419527E-3</v>
      </c>
      <c r="AR76" s="24">
        <f t="shared" si="18"/>
        <v>1.4511302092487632E-2</v>
      </c>
    </row>
    <row r="77" spans="2:44" x14ac:dyDescent="0.25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1"/>
        <v>0.37733085000780719</v>
      </c>
      <c r="AE77" s="24">
        <f t="shared" si="22"/>
        <v>0.37689073169136367</v>
      </c>
      <c r="AF77" s="24">
        <f t="shared" si="20"/>
        <v>0.36861261224488495</v>
      </c>
      <c r="AG77" s="24">
        <f t="shared" si="20"/>
        <v>0.37147993372566401</v>
      </c>
      <c r="AH77" s="24">
        <f t="shared" si="20"/>
        <v>0.36807283213924036</v>
      </c>
      <c r="AI77" s="24">
        <f t="shared" si="20"/>
        <v>0.36727543921458072</v>
      </c>
      <c r="AJ77" s="24">
        <f t="shared" si="20"/>
        <v>0.36519805706835973</v>
      </c>
      <c r="AK77" s="24">
        <f t="shared" si="20"/>
        <v>0.36486980350131382</v>
      </c>
      <c r="AL77" s="24">
        <f t="shared" si="20"/>
        <v>0.36000670354705311</v>
      </c>
      <c r="AM77" s="24">
        <f t="shared" si="20"/>
        <v>0.35999733511066512</v>
      </c>
      <c r="AN77" s="24">
        <f t="shared" si="20"/>
        <v>0.36611250653226102</v>
      </c>
      <c r="AO77" s="24">
        <f>+NAC!AV50</f>
        <v>0.3662071923005068</v>
      </c>
      <c r="AQ77" s="24">
        <f t="shared" si="16"/>
        <v>1.6364695406447805E-3</v>
      </c>
      <c r="AR77" s="24">
        <f t="shared" si="18"/>
        <v>1.7333514897142077E-2</v>
      </c>
    </row>
    <row r="78" spans="2:44" x14ac:dyDescent="0.25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1"/>
        <v>0.38938556014564596</v>
      </c>
      <c r="AE78" s="24">
        <f t="shared" si="22"/>
        <v>0.38785939315031404</v>
      </c>
      <c r="AF78" s="24">
        <f t="shared" si="20"/>
        <v>0.3780273272668162</v>
      </c>
      <c r="AG78" s="24">
        <f t="shared" si="20"/>
        <v>0.379319308701352</v>
      </c>
      <c r="AH78" s="24">
        <f t="shared" si="20"/>
        <v>0.3760371250991541</v>
      </c>
      <c r="AI78" s="24">
        <f t="shared" si="20"/>
        <v>0.37456110830612155</v>
      </c>
      <c r="AJ78" s="24">
        <f t="shared" si="20"/>
        <v>0.37161337172634501</v>
      </c>
      <c r="AK78" s="24">
        <f t="shared" si="20"/>
        <v>0.37001221986904476</v>
      </c>
      <c r="AL78" s="24">
        <f t="shared" si="20"/>
        <v>0.3637112159621505</v>
      </c>
      <c r="AM78" s="24">
        <f t="shared" si="20"/>
        <v>0.36119904060946317</v>
      </c>
      <c r="AN78" s="24">
        <f t="shared" si="20"/>
        <v>0.3721970314945926</v>
      </c>
      <c r="AO78" s="24">
        <f>+NAC!AV51</f>
        <v>0.37239040074240792</v>
      </c>
      <c r="AQ78" s="24">
        <f t="shared" si="16"/>
        <v>4.1413663484821672E-3</v>
      </c>
      <c r="AR78" s="24">
        <f t="shared" si="18"/>
        <v>2.8186519536182786E-2</v>
      </c>
    </row>
    <row r="79" spans="2:44" x14ac:dyDescent="0.25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1"/>
        <v>0.3709125705767844</v>
      </c>
      <c r="AE79" s="24">
        <f t="shared" si="22"/>
        <v>0.36973106684304335</v>
      </c>
      <c r="AF79" s="24">
        <f t="shared" si="20"/>
        <v>0.36078148435529522</v>
      </c>
      <c r="AG79" s="24">
        <f t="shared" si="20"/>
        <v>0.36295974815836907</v>
      </c>
      <c r="AH79" s="24">
        <f t="shared" si="20"/>
        <v>0.35918854842713066</v>
      </c>
      <c r="AI79" s="24">
        <f t="shared" si="20"/>
        <v>0.35842581999769174</v>
      </c>
      <c r="AJ79" s="24">
        <f t="shared" si="20"/>
        <v>0.35623871723607725</v>
      </c>
      <c r="AK79" s="24">
        <f t="shared" si="20"/>
        <v>0.35580997434311268</v>
      </c>
      <c r="AL79" s="24">
        <f t="shared" si="20"/>
        <v>0.35017903387248217</v>
      </c>
      <c r="AM79" s="24">
        <f t="shared" si="20"/>
        <v>0.35086795358627221</v>
      </c>
      <c r="AN79" s="24">
        <f t="shared" si="20"/>
        <v>0.35738524502156843</v>
      </c>
      <c r="AO79" s="24">
        <f>+NAC!AV52</f>
        <v>0.3579781989182178</v>
      </c>
      <c r="AQ79" s="24">
        <f t="shared" si="16"/>
        <v>-2.191542263246582E-3</v>
      </c>
      <c r="AR79" s="24">
        <f t="shared" si="18"/>
        <v>2.0044616990512187E-2</v>
      </c>
    </row>
    <row r="80" spans="2:44" x14ac:dyDescent="0.25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1"/>
        <v>0.37710884994628313</v>
      </c>
      <c r="AE80" s="24">
        <f t="shared" si="22"/>
        <v>0.37517557813334435</v>
      </c>
      <c r="AF80" s="24">
        <f t="shared" si="20"/>
        <v>0.36492541639031972</v>
      </c>
      <c r="AG80" s="24">
        <f t="shared" si="20"/>
        <v>0.3664783466442596</v>
      </c>
      <c r="AH80" s="24">
        <f t="shared" si="20"/>
        <v>0.36253544294659346</v>
      </c>
      <c r="AI80" s="24">
        <f t="shared" si="20"/>
        <v>0.36138953949038322</v>
      </c>
      <c r="AJ80" s="24">
        <f t="shared" si="20"/>
        <v>0.35884058669003682</v>
      </c>
      <c r="AK80" s="24">
        <f t="shared" si="20"/>
        <v>0.35795593481903221</v>
      </c>
      <c r="AL80" s="24">
        <f t="shared" si="20"/>
        <v>0.35199761543968244</v>
      </c>
      <c r="AM80" s="24">
        <f t="shared" si="20"/>
        <v>0.35193947615783583</v>
      </c>
      <c r="AN80" s="24">
        <f t="shared" si="20"/>
        <v>0.36020850924888337</v>
      </c>
      <c r="AO80" s="24">
        <f>+NAC!AV53</f>
        <v>0.36140587812345415</v>
      </c>
      <c r="AQ80" s="24">
        <f t="shared" si="16"/>
        <v>3.5367805022112897E-4</v>
      </c>
      <c r="AR80" s="24">
        <f t="shared" si="18"/>
        <v>2.5169373788447302E-2</v>
      </c>
    </row>
    <row r="81" spans="2:44" x14ac:dyDescent="0.25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1"/>
        <v>0.39444362920353671</v>
      </c>
      <c r="AE81" s="24">
        <f t="shared" si="22"/>
        <v>0.39448390908245412</v>
      </c>
      <c r="AF81" s="24">
        <f t="shared" si="20"/>
        <v>0.3857504997248975</v>
      </c>
      <c r="AG81" s="24">
        <f t="shared" si="20"/>
        <v>0.38819321549800101</v>
      </c>
      <c r="AH81" s="24">
        <f t="shared" si="20"/>
        <v>0.3855601520533618</v>
      </c>
      <c r="AI81" s="24">
        <f t="shared" si="20"/>
        <v>0.38417805478611844</v>
      </c>
      <c r="AJ81" s="24">
        <f t="shared" si="20"/>
        <v>0.38312073610353847</v>
      </c>
      <c r="AK81" s="24">
        <f t="shared" si="20"/>
        <v>0.38308279960832103</v>
      </c>
      <c r="AL81" s="24">
        <f t="shared" si="20"/>
        <v>0.37750511428356948</v>
      </c>
      <c r="AM81" s="24">
        <f t="shared" si="20"/>
        <v>0.37887933458181622</v>
      </c>
      <c r="AN81" s="24">
        <f t="shared" si="20"/>
        <v>0.38383967939038932</v>
      </c>
      <c r="AO81" s="24">
        <f>+NAC!AV54</f>
        <v>0.38531980309830005</v>
      </c>
      <c r="AQ81" s="24">
        <f t="shared" si="16"/>
        <v>2.0892577180646743E-3</v>
      </c>
      <c r="AR81" s="24">
        <f t="shared" si="18"/>
        <v>1.5564294621720487E-2</v>
      </c>
    </row>
    <row r="82" spans="2:44" x14ac:dyDescent="0.25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1"/>
        <v>0.41354919755732134</v>
      </c>
      <c r="AE82" s="24">
        <f t="shared" si="22"/>
        <v>0.41404186624997474</v>
      </c>
      <c r="AF82" s="24">
        <f t="shared" si="20"/>
        <v>0.40572621098306816</v>
      </c>
      <c r="AG82" s="24">
        <f t="shared" si="20"/>
        <v>0.40890673602539485</v>
      </c>
      <c r="AH82" s="24">
        <f t="shared" si="20"/>
        <v>0.40640985886190117</v>
      </c>
      <c r="AI82" s="24">
        <f t="shared" si="20"/>
        <v>0.40475244509290076</v>
      </c>
      <c r="AJ82" s="24">
        <f t="shared" si="20"/>
        <v>0.40474126384868359</v>
      </c>
      <c r="AK82" s="24">
        <f t="shared" si="20"/>
        <v>0.40517867036759769</v>
      </c>
      <c r="AL82" s="24">
        <f t="shared" si="20"/>
        <v>0.39978211431789945</v>
      </c>
      <c r="AM82" s="24">
        <f t="shared" si="20"/>
        <v>0.40209176377427625</v>
      </c>
      <c r="AN82" s="24">
        <f t="shared" si="20"/>
        <v>0.40526530069885225</v>
      </c>
      <c r="AO82" s="24">
        <f>+NAC!AV55</f>
        <v>0.40651782754865295</v>
      </c>
      <c r="AQ82" s="24">
        <f t="shared" si="16"/>
        <v>-7.3419337570568288E-4</v>
      </c>
      <c r="AR82" s="24">
        <f t="shared" si="18"/>
        <v>1.145743378304509E-2</v>
      </c>
    </row>
    <row r="83" spans="2:44" x14ac:dyDescent="0.25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1"/>
        <v>0.43343523144116824</v>
      </c>
      <c r="AE83" s="24">
        <f t="shared" si="22"/>
        <v>0.43474830341565851</v>
      </c>
      <c r="AF83" s="24">
        <f t="shared" si="20"/>
        <v>0.4260082445925335</v>
      </c>
      <c r="AG83" s="24">
        <f t="shared" si="20"/>
        <v>0.43003191656595097</v>
      </c>
      <c r="AH83" s="24">
        <f t="shared" si="20"/>
        <v>0.42670167110651214</v>
      </c>
      <c r="AI83" s="24">
        <f t="shared" si="20"/>
        <v>0.42587099238213555</v>
      </c>
      <c r="AJ83" s="24">
        <f t="shared" si="20"/>
        <v>0.42603936569445544</v>
      </c>
      <c r="AK83" s="24">
        <f t="shared" si="20"/>
        <v>0.42689040697574021</v>
      </c>
      <c r="AL83" s="24">
        <f t="shared" si="20"/>
        <v>0.42137032221388937</v>
      </c>
      <c r="AM83" s="24">
        <f t="shared" si="20"/>
        <v>0.42420084473831143</v>
      </c>
      <c r="AN83" s="24">
        <f t="shared" si="20"/>
        <v>0.42649394729795853</v>
      </c>
      <c r="AO83" s="24">
        <f>+NAC!AV56</f>
        <v>0.42648849702914249</v>
      </c>
      <c r="AQ83" s="24">
        <f t="shared" si="16"/>
        <v>8.7604466210011722E-4</v>
      </c>
      <c r="AR83" s="24">
        <f t="shared" si="18"/>
        <v>9.2343867028568116E-3</v>
      </c>
    </row>
    <row r="84" spans="2:44" x14ac:dyDescent="0.25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1"/>
        <v>0.46618718435866713</v>
      </c>
      <c r="AE84" s="24">
        <f t="shared" si="22"/>
        <v>0.46848914771324157</v>
      </c>
      <c r="AF84" s="24">
        <f t="shared" si="20"/>
        <v>0.46122730130143186</v>
      </c>
      <c r="AG84" s="24">
        <f t="shared" si="20"/>
        <v>0.46575425835007955</v>
      </c>
      <c r="AH84" s="24">
        <f t="shared" si="20"/>
        <v>0.46248248582504492</v>
      </c>
      <c r="AI84" s="24">
        <f t="shared" si="20"/>
        <v>0.46203835515454172</v>
      </c>
      <c r="AJ84" s="24">
        <f t="shared" si="20"/>
        <v>0.46301689075334695</v>
      </c>
      <c r="AK84" s="24">
        <f t="shared" si="20"/>
        <v>0.46430003941258136</v>
      </c>
      <c r="AL84" s="24">
        <f t="shared" si="20"/>
        <v>0.45878888821684316</v>
      </c>
      <c r="AM84" s="24">
        <f t="shared" si="20"/>
        <v>0.46211246250433491</v>
      </c>
      <c r="AN84" s="24">
        <f t="shared" si="20"/>
        <v>0.46289754262401717</v>
      </c>
      <c r="AO84" s="24">
        <f>+NAC!AV57</f>
        <v>0.46280152829043075</v>
      </c>
      <c r="AQ84" s="24">
        <f t="shared" si="16"/>
        <v>1.3838381991433391E-3</v>
      </c>
      <c r="AR84" s="24">
        <f t="shared" si="18"/>
        <v>4.0747218543322195E-3</v>
      </c>
    </row>
    <row r="85" spans="2:44" x14ac:dyDescent="0.25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1"/>
        <v>0.48868891824681437</v>
      </c>
      <c r="AE85" s="24">
        <f t="shared" si="22"/>
        <v>0.49104571206059688</v>
      </c>
      <c r="AF85" s="24">
        <f t="shared" si="20"/>
        <v>0.48470410268935371</v>
      </c>
      <c r="AG85" s="24">
        <f t="shared" si="20"/>
        <v>0.4895241968301367</v>
      </c>
      <c r="AH85" s="24">
        <f t="shared" si="20"/>
        <v>0.48668203554753608</v>
      </c>
      <c r="AI85" s="24">
        <f t="shared" si="20"/>
        <v>0.48582770356894422</v>
      </c>
      <c r="AJ85" s="24">
        <f t="shared" si="20"/>
        <v>0.48831408739001203</v>
      </c>
      <c r="AK85" s="24">
        <f t="shared" si="20"/>
        <v>0.48923587126608226</v>
      </c>
      <c r="AL85" s="24">
        <f t="shared" si="20"/>
        <v>0.48431363651892112</v>
      </c>
      <c r="AM85" s="24">
        <f t="shared" si="20"/>
        <v>0.48700879937300301</v>
      </c>
      <c r="AN85" s="24">
        <f t="shared" si="20"/>
        <v>0.48727865916446378</v>
      </c>
      <c r="AO85" s="24">
        <f>+NAC!AV58</f>
        <v>0.48844728646747448</v>
      </c>
      <c r="AQ85" s="24">
        <f t="shared" si="16"/>
        <v>-2.9022700637502119E-3</v>
      </c>
      <c r="AR85" s="24">
        <f t="shared" si="18"/>
        <v>1.6801188738113648E-3</v>
      </c>
    </row>
    <row r="86" spans="2:44" x14ac:dyDescent="0.25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1"/>
        <v>0.50537983335692305</v>
      </c>
      <c r="AE86" s="24">
        <f t="shared" si="22"/>
        <v>0.50682716863316801</v>
      </c>
      <c r="AF86" s="24">
        <f t="shared" si="20"/>
        <v>0.50065939994133379</v>
      </c>
      <c r="AG86" s="24">
        <f t="shared" si="20"/>
        <v>0.50462908605221668</v>
      </c>
      <c r="AH86" s="24">
        <f t="shared" si="20"/>
        <v>0.50198533639114151</v>
      </c>
      <c r="AI86" s="24">
        <f t="shared" si="20"/>
        <v>0.5005378493845356</v>
      </c>
      <c r="AJ86" s="24">
        <f t="shared" si="20"/>
        <v>0.50268780088976284</v>
      </c>
      <c r="AK86" s="24">
        <f t="shared" si="20"/>
        <v>0.50268679417172879</v>
      </c>
      <c r="AL86" s="24">
        <f t="shared" si="20"/>
        <v>0.4976141303146131</v>
      </c>
      <c r="AM86" s="24">
        <f t="shared" si="20"/>
        <v>0.49809184761588021</v>
      </c>
      <c r="AN86" s="24">
        <f t="shared" si="20"/>
        <v>0.50130325151130384</v>
      </c>
      <c r="AO86" s="24">
        <f>+NAC!AV59</f>
        <v>0.50200078391471603</v>
      </c>
      <c r="AQ86" s="24">
        <f t="shared" si="16"/>
        <v>1.0519456018092121E-3</v>
      </c>
      <c r="AR86" s="24">
        <f t="shared" si="18"/>
        <v>7.287985741042835E-3</v>
      </c>
    </row>
    <row r="87" spans="2:44" x14ac:dyDescent="0.25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1"/>
        <v>0.52262427713630122</v>
      </c>
      <c r="AE87" s="24">
        <f t="shared" si="22"/>
        <v>0.52315969438628107</v>
      </c>
      <c r="AF87" s="24">
        <f t="shared" si="20"/>
        <v>0.51696548969925127</v>
      </c>
      <c r="AG87" s="24">
        <f t="shared" si="20"/>
        <v>0.52019116246741093</v>
      </c>
      <c r="AH87" s="24">
        <f t="shared" si="20"/>
        <v>0.51796835434731325</v>
      </c>
      <c r="AI87" s="24">
        <f t="shared" si="20"/>
        <v>0.51622956784280905</v>
      </c>
      <c r="AJ87" s="24">
        <f t="shared" si="20"/>
        <v>0.5179439498574645</v>
      </c>
      <c r="AK87" s="24">
        <f t="shared" si="20"/>
        <v>0.51754211016855867</v>
      </c>
      <c r="AL87" s="24">
        <f t="shared" si="20"/>
        <v>0.51301264379784484</v>
      </c>
      <c r="AM87" s="24">
        <f t="shared" si="20"/>
        <v>0.51182070358329201</v>
      </c>
      <c r="AN87" s="24">
        <f t="shared" si="20"/>
        <v>0.51663946939074035</v>
      </c>
      <c r="AO87" s="24">
        <f>+NAC!AV60</f>
        <v>0.51766171625105817</v>
      </c>
      <c r="AQ87" s="24">
        <f t="shared" si="16"/>
        <v>-2.6712117484861686E-4</v>
      </c>
      <c r="AR87" s="24">
        <f t="shared" si="18"/>
        <v>1.0803573553009205E-2</v>
      </c>
    </row>
    <row r="88" spans="2:44" x14ac:dyDescent="0.25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1"/>
        <v>0.51297304810675803</v>
      </c>
      <c r="AE88" s="24">
        <f t="shared" si="22"/>
        <v>0.51500934022650435</v>
      </c>
      <c r="AF88" s="24">
        <f t="shared" si="20"/>
        <v>0.51015993877580845</v>
      </c>
      <c r="AG88" s="24">
        <f t="shared" si="20"/>
        <v>0.51443206638593897</v>
      </c>
      <c r="AH88" s="24">
        <f t="shared" si="20"/>
        <v>0.51285009824481098</v>
      </c>
      <c r="AI88" s="24">
        <f t="shared" si="20"/>
        <v>0.51178194012459777</v>
      </c>
      <c r="AJ88" s="24">
        <f t="shared" si="20"/>
        <v>0.51439110599716908</v>
      </c>
      <c r="AK88" s="24">
        <f t="shared" si="20"/>
        <v>0.51510695197864265</v>
      </c>
      <c r="AL88" s="24">
        <f t="shared" si="20"/>
        <v>0.51182537246223303</v>
      </c>
      <c r="AM88" s="24">
        <f t="shared" si="20"/>
        <v>0.51221595219511129</v>
      </c>
      <c r="AN88" s="24">
        <f t="shared" si="20"/>
        <v>0.51298872077711399</v>
      </c>
      <c r="AO88" s="24">
        <f>+NAC!AV61</f>
        <v>0.51423887270992519</v>
      </c>
      <c r="AQ88" s="24">
        <f t="shared" si="16"/>
        <v>-4.8239733266044471E-3</v>
      </c>
      <c r="AR88" s="24">
        <f t="shared" si="18"/>
        <v>7.570959116467435E-4</v>
      </c>
    </row>
    <row r="89" spans="2:44" x14ac:dyDescent="0.25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1"/>
        <v>0.52086140977942041</v>
      </c>
      <c r="AE89" s="24">
        <f t="shared" si="22"/>
        <v>0.52325387098863185</v>
      </c>
      <c r="AF89" s="24">
        <f t="shared" si="20"/>
        <v>0.5190942236632603</v>
      </c>
      <c r="AG89" s="24">
        <f t="shared" si="20"/>
        <v>0.52374243960537092</v>
      </c>
      <c r="AH89" s="24">
        <f t="shared" si="20"/>
        <v>0.52236684266156219</v>
      </c>
      <c r="AI89" s="24">
        <f t="shared" si="20"/>
        <v>0.52173962025591392</v>
      </c>
      <c r="AJ89" s="24">
        <f t="shared" si="20"/>
        <v>0.52430568994015259</v>
      </c>
      <c r="AK89" s="24">
        <f t="shared" si="20"/>
        <v>0.52556008341712235</v>
      </c>
      <c r="AL89" s="24">
        <f t="shared" si="20"/>
        <v>0.52314664347014417</v>
      </c>
      <c r="AM89" s="24">
        <f t="shared" si="20"/>
        <v>0.52418831996992288</v>
      </c>
      <c r="AN89" s="24">
        <f t="shared" si="20"/>
        <v>0.52316319924913435</v>
      </c>
      <c r="AO89" s="24">
        <f>+NAC!AV62</f>
        <v>0.52471217096959299</v>
      </c>
      <c r="AQ89" s="24">
        <f t="shared" si="16"/>
        <v>-1.1335314792606521E-3</v>
      </c>
      <c r="AR89" s="24">
        <f t="shared" si="18"/>
        <v>-3.3269101905024634E-3</v>
      </c>
    </row>
    <row r="90" spans="2:44" x14ac:dyDescent="0.25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1"/>
        <v>0.51332804376600571</v>
      </c>
      <c r="AE90" s="24">
        <f t="shared" si="22"/>
        <v>0.51657025253434763</v>
      </c>
      <c r="AF90" s="24">
        <f t="shared" si="20"/>
        <v>0.51362237621323503</v>
      </c>
      <c r="AG90" s="24">
        <f t="shared" si="20"/>
        <v>0.51841750383320595</v>
      </c>
      <c r="AH90" s="24">
        <f t="shared" si="20"/>
        <v>0.51810655984544929</v>
      </c>
      <c r="AI90" s="24">
        <f t="shared" si="20"/>
        <v>0.51760737364257392</v>
      </c>
      <c r="AJ90" s="24">
        <f t="shared" si="20"/>
        <v>0.52079809945274413</v>
      </c>
      <c r="AK90" s="24">
        <f t="shared" si="20"/>
        <v>0.52251611032856338</v>
      </c>
      <c r="AL90" s="24">
        <f t="shared" si="20"/>
        <v>0.52135856714590734</v>
      </c>
      <c r="AM90" s="24">
        <f t="shared" si="20"/>
        <v>0.52320422215129203</v>
      </c>
      <c r="AN90" s="24">
        <f t="shared" si="20"/>
        <v>0.5195558467123198</v>
      </c>
      <c r="AO90" s="24">
        <f>+NAC!AV63</f>
        <v>0.5211165082286735</v>
      </c>
      <c r="AQ90" s="24">
        <f t="shared" si="16"/>
        <v>-3.4213423077789074E-4</v>
      </c>
      <c r="AR90" s="24">
        <f t="shared" si="18"/>
        <v>-9.8761783852863161E-3</v>
      </c>
    </row>
    <row r="91" spans="2:44" x14ac:dyDescent="0.25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1"/>
        <v>0.50457987184216413</v>
      </c>
      <c r="AE91" s="24">
        <f t="shared" si="22"/>
        <v>0.5074585337045816</v>
      </c>
      <c r="AF91" s="24">
        <f t="shared" si="20"/>
        <v>0.5049139086877763</v>
      </c>
      <c r="AG91" s="24">
        <f t="shared" si="20"/>
        <v>0.50921906589027954</v>
      </c>
      <c r="AH91" s="24">
        <f t="shared" si="20"/>
        <v>0.50928690840923152</v>
      </c>
      <c r="AI91" s="24">
        <f t="shared" si="20"/>
        <v>0.50884708299174952</v>
      </c>
      <c r="AJ91" s="24">
        <f t="shared" si="20"/>
        <v>0.51153371580715179</v>
      </c>
      <c r="AK91" s="24">
        <f t="shared" si="20"/>
        <v>0.51334686491442039</v>
      </c>
      <c r="AL91" s="24">
        <f t="shared" si="20"/>
        <v>0.51229330499636339</v>
      </c>
      <c r="AM91" s="24">
        <f t="shared" si="20"/>
        <v>0.51315653874176959</v>
      </c>
      <c r="AN91" s="24">
        <f t="shared" si="20"/>
        <v>0.51036083491752549</v>
      </c>
      <c r="AO91" s="24">
        <f>+NAC!AV64</f>
        <v>0.51182345155032971</v>
      </c>
      <c r="AQ91" s="24">
        <f t="shared" si="16"/>
        <v>-1.3366541083175143E-3</v>
      </c>
      <c r="AR91" s="24">
        <f t="shared" si="18"/>
        <v>-8.5766668996054563E-3</v>
      </c>
    </row>
    <row r="92" spans="2:44" x14ac:dyDescent="0.25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1"/>
        <v>0.50500256919824138</v>
      </c>
      <c r="AE92" s="24">
        <f t="shared" si="22"/>
        <v>0.50695274181256855</v>
      </c>
      <c r="AF92" s="24">
        <f t="shared" si="20"/>
        <v>0.50453946344225753</v>
      </c>
      <c r="AG92" s="24">
        <f t="shared" si="20"/>
        <v>0.50940718612660008</v>
      </c>
      <c r="AH92" s="24">
        <f t="shared" si="20"/>
        <v>0.50765222179875247</v>
      </c>
      <c r="AI92" s="24">
        <f t="shared" si="20"/>
        <v>0.5078208527447845</v>
      </c>
      <c r="AJ92" s="24">
        <f t="shared" si="20"/>
        <v>0.50977759370444997</v>
      </c>
      <c r="AK92" s="24">
        <f t="shared" si="20"/>
        <v>0.51141360979048556</v>
      </c>
      <c r="AL92" s="24">
        <f t="shared" si="20"/>
        <v>0.50980473224382528</v>
      </c>
      <c r="AM92" s="24">
        <f t="shared" si="20"/>
        <v>0.51041976216388885</v>
      </c>
      <c r="AN92" s="24">
        <f t="shared" si="20"/>
        <v>0.50884673321176832</v>
      </c>
      <c r="AO92" s="24">
        <f>+NAC!AV65</f>
        <v>0.50941633543466325</v>
      </c>
      <c r="AQ92" s="24">
        <f t="shared" si="16"/>
        <v>2.5251351336901262E-3</v>
      </c>
      <c r="AR92" s="24">
        <f t="shared" si="18"/>
        <v>-5.417192965647466E-3</v>
      </c>
    </row>
    <row r="93" spans="2:44" x14ac:dyDescent="0.25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1"/>
        <v>0.50359545461500166</v>
      </c>
      <c r="AE93" s="24">
        <f t="shared" si="22"/>
        <v>0.50502619557680206</v>
      </c>
      <c r="AF93" s="24">
        <f t="shared" si="20"/>
        <v>0.5021668523853815</v>
      </c>
      <c r="AG93" s="24">
        <f t="shared" si="20"/>
        <v>0.50629781445746747</v>
      </c>
      <c r="AH93" s="24">
        <f t="shared" si="20"/>
        <v>0.50524712495781632</v>
      </c>
      <c r="AI93" s="24">
        <f t="shared" si="20"/>
        <v>0.50551724759018724</v>
      </c>
      <c r="AJ93" s="24">
        <f t="shared" si="20"/>
        <v>0.50698058236847521</v>
      </c>
      <c r="AK93" s="24">
        <f t="shared" si="20"/>
        <v>0.50892899407036341</v>
      </c>
      <c r="AL93" s="24">
        <f t="shared" si="20"/>
        <v>0.50775204348164493</v>
      </c>
      <c r="AM93" s="24">
        <f t="shared" si="20"/>
        <v>0.50857288724078376</v>
      </c>
      <c r="AN93" s="24">
        <f t="shared" si="20"/>
        <v>0.50658526722019359</v>
      </c>
      <c r="AO93" s="24">
        <f>+NAC!AV66</f>
        <v>0.50690162141591033</v>
      </c>
      <c r="AQ93" s="24">
        <f t="shared" si="16"/>
        <v>2.386350094973233E-3</v>
      </c>
      <c r="AR93" s="24">
        <f t="shared" si="18"/>
        <v>-4.9774326257820967E-3</v>
      </c>
    </row>
    <row r="94" spans="2:44" x14ac:dyDescent="0.25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1"/>
        <v>0.52837962531992311</v>
      </c>
      <c r="AE94" s="24">
        <f t="shared" si="22"/>
        <v>0.52812283800251247</v>
      </c>
      <c r="AF94" s="24">
        <f t="shared" si="20"/>
        <v>0.5232249736691803</v>
      </c>
      <c r="AG94" s="24">
        <f t="shared" si="20"/>
        <v>0.52552886212421601</v>
      </c>
      <c r="AH94" s="24">
        <f t="shared" si="20"/>
        <v>0.52427334740389209</v>
      </c>
      <c r="AI94" s="24">
        <f t="shared" si="20"/>
        <v>0.52412122179285348</v>
      </c>
      <c r="AJ94" s="24">
        <f t="shared" si="20"/>
        <v>0.52376188669284351</v>
      </c>
      <c r="AK94" s="24">
        <f t="shared" si="20"/>
        <v>0.52429838356584657</v>
      </c>
      <c r="AL94" s="24">
        <f t="shared" si="20"/>
        <v>0.52188044514961174</v>
      </c>
      <c r="AM94" s="24">
        <f t="shared" si="20"/>
        <v>0.51962281688495149</v>
      </c>
      <c r="AN94" s="24">
        <f t="shared" si="20"/>
        <v>0.52353488353882871</v>
      </c>
      <c r="AO94" s="24">
        <f>+NAC!AV67</f>
        <v>0.5231925686439769</v>
      </c>
      <c r="AQ94" s="24">
        <f t="shared" si="16"/>
        <v>8.7435803556192848E-3</v>
      </c>
      <c r="AR94" s="24">
        <f t="shared" si="18"/>
        <v>8.7568084349716191E-3</v>
      </c>
    </row>
    <row r="95" spans="2:44" x14ac:dyDescent="0.25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1"/>
        <v>0.55868084231508575</v>
      </c>
      <c r="AE95" s="24">
        <f t="shared" si="22"/>
        <v>0.55711423026674445</v>
      </c>
      <c r="AF95" s="24">
        <f t="shared" si="20"/>
        <v>0.55244758477996392</v>
      </c>
      <c r="AG95" s="24">
        <f t="shared" si="20"/>
        <v>0.55298492848036651</v>
      </c>
      <c r="AH95" s="24">
        <f t="shared" si="20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6"/>
        <v>5.0301143308517648E-3</v>
      </c>
      <c r="AR95" s="24">
        <f t="shared" si="18"/>
        <v>1.49299811196002E-2</v>
      </c>
    </row>
    <row r="96" spans="2:44" x14ac:dyDescent="0.25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1"/>
        <v>0.58770659454999308</v>
      </c>
      <c r="AE96" s="24">
        <f t="shared" si="22"/>
        <v>0.58646652871588612</v>
      </c>
      <c r="AF96" s="24">
        <f t="shared" ref="AF96:AH99" si="26">+G96/G84-1</f>
        <v>0.58137231648048182</v>
      </c>
      <c r="AG96" s="24">
        <f t="shared" si="26"/>
        <v>0.58156992721579748</v>
      </c>
      <c r="AH96" s="24">
        <f t="shared" si="26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6"/>
        <v>6.5178517853814455E-4</v>
      </c>
      <c r="AR96" s="24">
        <f t="shared" si="18"/>
        <v>1.4083332298266527E-2</v>
      </c>
    </row>
    <row r="97" spans="2:44" x14ac:dyDescent="0.25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1"/>
        <v>0.61538322240018672</v>
      </c>
      <c r="AE97" s="24">
        <f t="shared" si="22"/>
        <v>0.61415906940883014</v>
      </c>
      <c r="AF97" s="24">
        <f t="shared" si="26"/>
        <v>0.60873392047970953</v>
      </c>
      <c r="AG97" s="24">
        <f t="shared" si="26"/>
        <v>0.60910875802262554</v>
      </c>
      <c r="AH97" s="24">
        <f t="shared" si="26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8">+Q97-Z97</f>
        <v>-3.0917510555588112E-3</v>
      </c>
      <c r="AR97" s="24">
        <f t="shared" si="18"/>
        <v>1.4117413839493054E-2</v>
      </c>
    </row>
    <row r="98" spans="2:44" x14ac:dyDescent="0.25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1"/>
        <v>0.64515622448128473</v>
      </c>
      <c r="AE98" s="24">
        <f t="shared" si="22"/>
        <v>0.64428835304237175</v>
      </c>
      <c r="AF98" s="24">
        <f t="shared" si="26"/>
        <v>0.63933029017493559</v>
      </c>
      <c r="AG98" s="24">
        <f t="shared" si="26"/>
        <v>0.63972716636934646</v>
      </c>
      <c r="AH98" s="24">
        <f t="shared" si="26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8"/>
        <v>-2.905784290618163E-3</v>
      </c>
      <c r="AR98" s="24">
        <f t="shared" si="18"/>
        <v>8.2032331957786475E-3</v>
      </c>
    </row>
    <row r="99" spans="2:44" x14ac:dyDescent="0.25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1"/>
        <v>0.71044539461121947</v>
      </c>
      <c r="AE99" s="24">
        <f t="shared" si="22"/>
        <v>0.71082660410988985</v>
      </c>
      <c r="AF99" s="24">
        <f t="shared" si="26"/>
        <v>0.70575925406140638</v>
      </c>
      <c r="AG99" s="24">
        <f t="shared" si="26"/>
        <v>0.70792060532244339</v>
      </c>
      <c r="AH99" s="24">
        <f t="shared" si="26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8"/>
        <v>-6.0685239412281433E-3</v>
      </c>
      <c r="AR99" s="24">
        <f t="shared" si="18"/>
        <v>-6.7339963921964063E-4</v>
      </c>
    </row>
    <row r="100" spans="2:44" x14ac:dyDescent="0.25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9">+J100/J99-1</f>
        <v>7.000747084999337E-2</v>
      </c>
      <c r="W100" s="24">
        <f t="shared" si="29"/>
        <v>6.9675734041851456E-2</v>
      </c>
      <c r="X100" s="24">
        <f t="shared" si="29"/>
        <v>6.9690515211391357E-2</v>
      </c>
      <c r="Y100" s="24">
        <f t="shared" si="29"/>
        <v>6.9063222393146217E-2</v>
      </c>
      <c r="Z100" s="24">
        <f t="shared" si="29"/>
        <v>6.908079325365013E-2</v>
      </c>
      <c r="AA100" s="24">
        <f t="shared" si="29"/>
        <v>6.9836854052699238E-2</v>
      </c>
      <c r="AB100" s="24">
        <f>+NAC!Y73</f>
        <v>6.9703355753550689E-2</v>
      </c>
      <c r="AD100" s="24">
        <f t="shared" ref="AD100:AH124" si="30">+E100/E88-1</f>
        <v>0.79282155379962327</v>
      </c>
      <c r="AE100" s="24">
        <f t="shared" si="30"/>
        <v>0.79163504051337186</v>
      </c>
      <c r="AF100" s="24">
        <f t="shared" si="30"/>
        <v>0.78483501847914106</v>
      </c>
      <c r="AG100" s="24">
        <f t="shared" si="30"/>
        <v>0.78623688292484073</v>
      </c>
      <c r="AH100" s="24">
        <f t="shared" si="30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8"/>
        <v>2.1478529369487465E-3</v>
      </c>
      <c r="AR100" s="24">
        <f t="shared" si="18"/>
        <v>1.1299208980857234E-2</v>
      </c>
    </row>
    <row r="101" spans="2:44" x14ac:dyDescent="0.25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9"/>
        <v>6.2763852165330203E-2</v>
      </c>
      <c r="W101" s="24">
        <f t="shared" si="29"/>
        <v>6.2012359773886416E-2</v>
      </c>
      <c r="X101" s="24">
        <f t="shared" si="29"/>
        <v>6.1658683834296069E-2</v>
      </c>
      <c r="Y101" s="24">
        <f t="shared" si="29"/>
        <v>6.0490165667984153E-2</v>
      </c>
      <c r="Z101" s="24">
        <f t="shared" si="29"/>
        <v>5.9873470724588262E-2</v>
      </c>
      <c r="AA101" s="24">
        <f t="shared" si="29"/>
        <v>6.2216073838354369E-2</v>
      </c>
      <c r="AB101" s="24">
        <f>+NAC!Y74</f>
        <v>6.1655198875771644E-2</v>
      </c>
      <c r="AD101" s="24">
        <f t="shared" si="30"/>
        <v>0.84600807767086073</v>
      </c>
      <c r="AE101" s="24">
        <f t="shared" si="30"/>
        <v>0.84345287053525775</v>
      </c>
      <c r="AF101" s="24">
        <f t="shared" si="30"/>
        <v>0.83449485645883659</v>
      </c>
      <c r="AG101" s="24">
        <f t="shared" si="30"/>
        <v>0.83531991419605411</v>
      </c>
      <c r="AH101" s="24">
        <f t="shared" si="30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8"/>
        <v>5.6655715198181689E-3</v>
      </c>
      <c r="AR101" s="24">
        <f t="shared" si="18"/>
        <v>2.3384400133231509E-2</v>
      </c>
    </row>
    <row r="102" spans="2:44" x14ac:dyDescent="0.25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9"/>
        <v>6.3628699878245598E-2</v>
      </c>
      <c r="W102" s="24">
        <f t="shared" si="29"/>
        <v>6.3247260377983672E-2</v>
      </c>
      <c r="X102" s="24">
        <f t="shared" si="29"/>
        <v>6.3258612415355797E-2</v>
      </c>
      <c r="Y102" s="24">
        <f t="shared" si="29"/>
        <v>6.3537557433072323E-2</v>
      </c>
      <c r="Z102" s="24">
        <f t="shared" si="29"/>
        <v>6.2974729732653278E-2</v>
      </c>
      <c r="AA102" s="24">
        <f t="shared" si="29"/>
        <v>6.3339584565172524E-2</v>
      </c>
      <c r="AB102" s="24">
        <f>+NAC!Y75</f>
        <v>6.3473501086934503E-2</v>
      </c>
      <c r="AD102" s="24">
        <f t="shared" si="30"/>
        <v>0.89650933377627928</v>
      </c>
      <c r="AE102" s="24">
        <f t="shared" si="30"/>
        <v>0.89353311436635119</v>
      </c>
      <c r="AF102" s="24">
        <f t="shared" si="30"/>
        <v>0.88542687198107006</v>
      </c>
      <c r="AG102" s="24">
        <f t="shared" si="30"/>
        <v>0.88532841917129557</v>
      </c>
      <c r="AH102" s="24">
        <f t="shared" si="30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8"/>
        <v>3.7817584319865816E-4</v>
      </c>
      <c r="AR102" s="24">
        <f t="shared" si="18"/>
        <v>2.5308596953807383E-2</v>
      </c>
    </row>
    <row r="103" spans="2:44" x14ac:dyDescent="0.25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9"/>
        <v>4.8460448948425494E-2</v>
      </c>
      <c r="W103" s="24">
        <f t="shared" si="29"/>
        <v>4.9100749456604476E-2</v>
      </c>
      <c r="X103" s="24">
        <f t="shared" si="29"/>
        <v>4.9410178395155935E-2</v>
      </c>
      <c r="Y103" s="24">
        <f t="shared" si="29"/>
        <v>4.989357917684778E-2</v>
      </c>
      <c r="Z103" s="24">
        <f t="shared" si="29"/>
        <v>5.0735449737010718E-2</v>
      </c>
      <c r="AA103" s="24">
        <f t="shared" si="29"/>
        <v>4.8968404358110007E-2</v>
      </c>
      <c r="AB103" s="24">
        <f>+NAC!Y76</f>
        <v>4.9161470818679165E-2</v>
      </c>
      <c r="AD103" s="24">
        <f t="shared" si="30"/>
        <v>0.93727266049008517</v>
      </c>
      <c r="AE103" s="24">
        <f t="shared" si="30"/>
        <v>0.9347275208730299</v>
      </c>
      <c r="AF103" s="24">
        <f t="shared" si="30"/>
        <v>0.92864822423093152</v>
      </c>
      <c r="AG103" s="24">
        <f t="shared" si="30"/>
        <v>0.92888409886585999</v>
      </c>
      <c r="AH103" s="24">
        <f t="shared" si="30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8"/>
        <v>-4.3053744602070676E-3</v>
      </c>
      <c r="AR103" s="24">
        <f t="shared" si="18"/>
        <v>2.0489357347239334E-2</v>
      </c>
    </row>
    <row r="104" spans="2:44" x14ac:dyDescent="0.25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9"/>
        <v>5.0807524104641733E-2</v>
      </c>
      <c r="W104" s="24">
        <f t="shared" si="29"/>
        <v>5.1374124489666828E-2</v>
      </c>
      <c r="X104" s="24">
        <f t="shared" si="29"/>
        <v>5.1811270576953561E-2</v>
      </c>
      <c r="Y104" s="24">
        <f t="shared" si="29"/>
        <v>5.2280784969316541E-2</v>
      </c>
      <c r="Z104" s="24">
        <f t="shared" si="29"/>
        <v>5.3065359352957087E-2</v>
      </c>
      <c r="AA104" s="24">
        <f t="shared" si="29"/>
        <v>5.1413534009757456E-2</v>
      </c>
      <c r="AB104" s="24">
        <f>+NAC!Y77</f>
        <v>5.1246077588670946E-2</v>
      </c>
      <c r="AD104" s="24">
        <f t="shared" si="30"/>
        <v>0.95552928122714897</v>
      </c>
      <c r="AE104" s="24">
        <f t="shared" si="30"/>
        <v>0.95418964857098643</v>
      </c>
      <c r="AF104" s="24">
        <f t="shared" si="30"/>
        <v>0.94972341956744066</v>
      </c>
      <c r="AG104" s="24">
        <f t="shared" si="30"/>
        <v>0.95040139711596816</v>
      </c>
      <c r="AH104" s="24">
        <f t="shared" si="30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8"/>
        <v>-3.4921531864160471E-3</v>
      </c>
      <c r="AR104" s="24">
        <f t="shared" si="18"/>
        <v>9.5188333877991305E-3</v>
      </c>
    </row>
    <row r="105" spans="2:44" x14ac:dyDescent="0.25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9"/>
        <v>5.9948767948392101E-2</v>
      </c>
      <c r="W105" s="24">
        <f t="shared" si="29"/>
        <v>6.0022824430653543E-2</v>
      </c>
      <c r="X105" s="24">
        <f t="shared" si="29"/>
        <v>5.9619346233576787E-2</v>
      </c>
      <c r="Y105" s="24">
        <f t="shared" si="29"/>
        <v>5.9730991888027329E-2</v>
      </c>
      <c r="Z105" s="24">
        <f t="shared" si="29"/>
        <v>5.9776588536666786E-2</v>
      </c>
      <c r="AA105" s="24">
        <f t="shared" si="29"/>
        <v>6.0122279768626719E-2</v>
      </c>
      <c r="AB105" s="24">
        <f>+NAC!Y78</f>
        <v>6.0278735663842564E-2</v>
      </c>
      <c r="AD105" s="24">
        <f t="shared" si="30"/>
        <v>0.99529291921487473</v>
      </c>
      <c r="AE105" s="24">
        <f t="shared" si="30"/>
        <v>0.99365341497780157</v>
      </c>
      <c r="AF105" s="24">
        <f t="shared" si="30"/>
        <v>0.99022841905969572</v>
      </c>
      <c r="AG105" s="24">
        <f t="shared" si="30"/>
        <v>0.99103918907377375</v>
      </c>
      <c r="AH105" s="24">
        <f t="shared" si="30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8"/>
        <v>1.5733569509710499E-3</v>
      </c>
      <c r="AR105" s="24">
        <f t="shared" si="18"/>
        <v>8.0969510008428447E-3</v>
      </c>
    </row>
    <row r="106" spans="2:44" x14ac:dyDescent="0.25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9"/>
        <v>6.7262875531872268E-2</v>
      </c>
      <c r="W106" s="24">
        <f t="shared" si="29"/>
        <v>6.6057426046066459E-2</v>
      </c>
      <c r="X106" s="24">
        <f t="shared" si="29"/>
        <v>6.5106206833310143E-2</v>
      </c>
      <c r="Y106" s="24">
        <f t="shared" si="29"/>
        <v>6.4375825833790312E-2</v>
      </c>
      <c r="Z106" s="24">
        <f t="shared" si="29"/>
        <v>6.2330582321886707E-2</v>
      </c>
      <c r="AA106" s="24">
        <f t="shared" si="29"/>
        <v>6.6362865800557724E-2</v>
      </c>
      <c r="AB106" s="24">
        <f>+NAC!Y79</f>
        <v>6.62772168092709E-2</v>
      </c>
      <c r="AD106" s="24">
        <f t="shared" si="30"/>
        <v>1.032947771678236</v>
      </c>
      <c r="AE106" s="24">
        <f t="shared" si="30"/>
        <v>1.0306767527623961</v>
      </c>
      <c r="AF106" s="24">
        <f t="shared" si="30"/>
        <v>1.0270477884555742</v>
      </c>
      <c r="AG106" s="24">
        <f t="shared" si="30"/>
        <v>1.0272823823727304</v>
      </c>
      <c r="AH106" s="24">
        <f t="shared" si="30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8"/>
        <v>1.0046406837584065E-2</v>
      </c>
      <c r="AR106" s="24">
        <f t="shared" si="18"/>
        <v>1.0416006771811759E-2</v>
      </c>
    </row>
    <row r="107" spans="2:44" x14ac:dyDescent="0.25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9"/>
        <v>7.9014445469806072E-2</v>
      </c>
      <c r="W107" s="24">
        <f t="shared" si="29"/>
        <v>7.6936147328242388E-2</v>
      </c>
      <c r="X107" s="24">
        <f t="shared" si="29"/>
        <v>7.6535470987940002E-2</v>
      </c>
      <c r="Y107" s="24">
        <f t="shared" si="29"/>
        <v>7.6751569918960927E-2</v>
      </c>
      <c r="Z107" s="24">
        <f t="shared" si="29"/>
        <v>7.3878588760471153E-2</v>
      </c>
      <c r="AA107" s="24">
        <f t="shared" si="29"/>
        <v>7.7286695006892447E-2</v>
      </c>
      <c r="AB107" s="24">
        <f>+NAC!Y80</f>
        <v>7.675239849783555E-2</v>
      </c>
      <c r="AD107" s="24">
        <f t="shared" si="30"/>
        <v>1.0544965943757578</v>
      </c>
      <c r="AE107" s="24">
        <f t="shared" si="30"/>
        <v>1.0510421892609711</v>
      </c>
      <c r="AF107" s="24">
        <f t="shared" si="30"/>
        <v>1.0464990702661097</v>
      </c>
      <c r="AG107" s="24">
        <f t="shared" si="30"/>
        <v>1.0469481140702284</v>
      </c>
      <c r="AH107" s="24">
        <f t="shared" si="30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8"/>
        <v>6.9044253317349646E-3</v>
      </c>
      <c r="AR107" s="24">
        <f t="shared" si="18"/>
        <v>1.3986539312630164E-2</v>
      </c>
    </row>
    <row r="108" spans="2:44" x14ac:dyDescent="0.25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9"/>
        <v>8.5054404737335387E-2</v>
      </c>
      <c r="W108" s="24">
        <f t="shared" si="29"/>
        <v>8.399148487046304E-2</v>
      </c>
      <c r="X108" s="24">
        <f t="shared" si="29"/>
        <v>8.3655684285396159E-2</v>
      </c>
      <c r="Y108" s="24">
        <f t="shared" si="29"/>
        <v>8.2572771281275825E-2</v>
      </c>
      <c r="Z108" s="24">
        <f t="shared" si="29"/>
        <v>8.1540041062481583E-2</v>
      </c>
      <c r="AA108" s="24">
        <f t="shared" si="29"/>
        <v>8.4344068768026359E-2</v>
      </c>
      <c r="AB108" s="24">
        <f>+NAC!Y81</f>
        <v>8.4026898836709663E-2</v>
      </c>
      <c r="AD108" s="24">
        <f t="shared" si="30"/>
        <v>1.1083001060407187</v>
      </c>
      <c r="AE108" s="24">
        <f t="shared" si="30"/>
        <v>1.1026359615739212</v>
      </c>
      <c r="AF108" s="24">
        <f t="shared" si="30"/>
        <v>1.0958309799444597</v>
      </c>
      <c r="AG108" s="24">
        <f t="shared" si="30"/>
        <v>1.0951517769514139</v>
      </c>
      <c r="AH108" s="24">
        <f t="shared" si="30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8"/>
        <v>7.227946686748199E-3</v>
      </c>
      <c r="AR108" s="24">
        <f t="shared" si="18"/>
        <v>2.6975194856580842E-2</v>
      </c>
    </row>
    <row r="109" spans="2:44" x14ac:dyDescent="0.25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9"/>
        <v>7.6623498114742894E-2</v>
      </c>
      <c r="W109" s="24">
        <f t="shared" si="29"/>
        <v>7.7603093933360068E-2</v>
      </c>
      <c r="X109" s="24">
        <f t="shared" si="29"/>
        <v>7.8407541030116379E-2</v>
      </c>
      <c r="Y109" s="24">
        <f t="shared" si="29"/>
        <v>7.9323630213555818E-2</v>
      </c>
      <c r="Z109" s="24">
        <f t="shared" si="29"/>
        <v>8.1041243390896023E-2</v>
      </c>
      <c r="AA109" s="24">
        <f t="shared" si="29"/>
        <v>7.7617560079335401E-2</v>
      </c>
      <c r="AB109" s="24">
        <f>+NAC!Y82</f>
        <v>7.7727529658905947E-2</v>
      </c>
      <c r="AD109" s="24">
        <f t="shared" si="30"/>
        <v>1.1576112584904856</v>
      </c>
      <c r="AE109" s="24">
        <f t="shared" si="30"/>
        <v>1.1523135885732811</v>
      </c>
      <c r="AF109" s="24">
        <f t="shared" si="30"/>
        <v>1.1478623888707045</v>
      </c>
      <c r="AG109" s="24">
        <f t="shared" si="30"/>
        <v>1.1468421663956305</v>
      </c>
      <c r="AH109" s="24">
        <f t="shared" si="30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8"/>
        <v>-7.6578631057304669E-3</v>
      </c>
      <c r="AR109" s="24">
        <f t="shared" ref="AR109:AR123" si="31">+AD109-AM109</f>
        <v>1.8714904259428344E-2</v>
      </c>
    </row>
    <row r="110" spans="2:44" x14ac:dyDescent="0.25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9"/>
        <v>5.8295700425246455E-2</v>
      </c>
      <c r="W110" s="24">
        <f t="shared" si="29"/>
        <v>5.9373657801498059E-2</v>
      </c>
      <c r="X110" s="24">
        <f t="shared" si="29"/>
        <v>6.0170240328762947E-2</v>
      </c>
      <c r="Y110" s="24">
        <f t="shared" si="29"/>
        <v>6.1249968022567547E-2</v>
      </c>
      <c r="Z110" s="24">
        <f t="shared" si="29"/>
        <v>6.2945668584483139E-2</v>
      </c>
      <c r="AA110" s="24">
        <f t="shared" si="29"/>
        <v>5.9205471585058955E-2</v>
      </c>
      <c r="AB110" s="24">
        <f>+NAC!Y83</f>
        <v>5.9508319805006149E-2</v>
      </c>
      <c r="AD110" s="24">
        <f t="shared" si="30"/>
        <v>1.1630763670793032</v>
      </c>
      <c r="AE110" s="24">
        <f t="shared" si="30"/>
        <v>1.1592650390578192</v>
      </c>
      <c r="AF110" s="24">
        <f t="shared" si="30"/>
        <v>1.15741052884625</v>
      </c>
      <c r="AG110" s="24">
        <f t="shared" si="30"/>
        <v>1.1571755589896671</v>
      </c>
      <c r="AH110" s="24">
        <f t="shared" si="30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8"/>
        <v>-8.7731666045107737E-3</v>
      </c>
      <c r="AR110" s="24">
        <f t="shared" si="31"/>
        <v>6.875165456560417E-3</v>
      </c>
    </row>
    <row r="111" spans="2:44" x14ac:dyDescent="0.25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9"/>
        <v>6.2744948566491043E-2</v>
      </c>
      <c r="W111" s="24">
        <f t="shared" si="29"/>
        <v>6.3344779415136943E-2</v>
      </c>
      <c r="X111" s="24">
        <f t="shared" si="29"/>
        <v>6.3750598442761985E-2</v>
      </c>
      <c r="Y111" s="24">
        <f t="shared" si="29"/>
        <v>6.4705665415997204E-2</v>
      </c>
      <c r="Z111" s="24">
        <f t="shared" si="29"/>
        <v>6.5833207184248899E-2</v>
      </c>
      <c r="AA111" s="24">
        <f t="shared" si="29"/>
        <v>6.3430777576463981E-2</v>
      </c>
      <c r="AB111" s="24">
        <f>+NAC!Y84</f>
        <v>6.3448508623157984E-2</v>
      </c>
      <c r="AD111" s="24">
        <f t="shared" si="30"/>
        <v>1.1427661757250571</v>
      </c>
      <c r="AE111" s="24">
        <f t="shared" si="30"/>
        <v>1.1391333512803423</v>
      </c>
      <c r="AF111" s="24">
        <f t="shared" si="30"/>
        <v>1.1380844045212033</v>
      </c>
      <c r="AG111" s="24">
        <f t="shared" si="30"/>
        <v>1.1372226094665212</v>
      </c>
      <c r="AH111" s="24">
        <f t="shared" si="30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8"/>
        <v>-5.1727589192120949E-3</v>
      </c>
      <c r="AR111" s="24">
        <f t="shared" si="31"/>
        <v>8.4902340823242994E-3</v>
      </c>
    </row>
    <row r="112" spans="2:44" x14ac:dyDescent="0.25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9"/>
        <v>0.12407783285314933</v>
      </c>
      <c r="W112" s="24">
        <f t="shared" si="29"/>
        <v>0.12327597194867379</v>
      </c>
      <c r="X112" s="24">
        <f t="shared" si="29"/>
        <v>0.12297735256341058</v>
      </c>
      <c r="Y112" s="24">
        <f t="shared" si="29"/>
        <v>0.12251552728558646</v>
      </c>
      <c r="Z112" s="24">
        <f t="shared" si="29"/>
        <v>0.1214795268749258</v>
      </c>
      <c r="AA112" s="24">
        <f t="shared" si="29"/>
        <v>0.12377483742783202</v>
      </c>
      <c r="AB112" s="24">
        <f>+NAC!Y85</f>
        <v>0.12441637728689958</v>
      </c>
      <c r="AD112" s="24">
        <f t="shared" si="30"/>
        <v>1.2569982102252912</v>
      </c>
      <c r="AE112" s="24">
        <f t="shared" si="30"/>
        <v>1.2513887193092277</v>
      </c>
      <c r="AF112" s="24">
        <f t="shared" si="30"/>
        <v>1.2473243529885965</v>
      </c>
      <c r="AG112" s="24">
        <f t="shared" si="30"/>
        <v>1.2446126595777076</v>
      </c>
      <c r="AH112" s="24">
        <f t="shared" si="30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8"/>
        <v>6.8569031959544446E-3</v>
      </c>
      <c r="AR112" s="24">
        <f t="shared" si="31"/>
        <v>1.8115248003617523E-2</v>
      </c>
    </row>
    <row r="113" spans="2:44" x14ac:dyDescent="0.25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9"/>
        <v>0.12821100709058619</v>
      </c>
      <c r="W113" s="24">
        <f t="shared" si="29"/>
        <v>0.12709950888919241</v>
      </c>
      <c r="X113" s="24">
        <f t="shared" si="29"/>
        <v>0.12658543893820262</v>
      </c>
      <c r="Y113" s="24">
        <f t="shared" si="29"/>
        <v>0.12527086294578393</v>
      </c>
      <c r="Z113" s="24">
        <f t="shared" si="29"/>
        <v>0.12461258310770029</v>
      </c>
      <c r="AA113" s="24">
        <f t="shared" si="29"/>
        <v>0.12753748637249851</v>
      </c>
      <c r="AB113" s="24">
        <f>+NAC!Y86</f>
        <v>0.12749750132466953</v>
      </c>
      <c r="AD113" s="24">
        <f t="shared" si="30"/>
        <v>1.399010067865222</v>
      </c>
      <c r="AE113" s="24">
        <f t="shared" si="30"/>
        <v>1.3918490635835208</v>
      </c>
      <c r="AF113" s="24">
        <f t="shared" si="30"/>
        <v>1.3862454414015173</v>
      </c>
      <c r="AG113" s="24">
        <f t="shared" si="30"/>
        <v>1.3826855695582467</v>
      </c>
      <c r="AH113" s="24">
        <f t="shared" si="30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8"/>
        <v>7.9708981138626456E-3</v>
      </c>
      <c r="AR113" s="24">
        <f t="shared" si="31"/>
        <v>2.3371823331582942E-2</v>
      </c>
    </row>
    <row r="114" spans="2:44" x14ac:dyDescent="0.25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9"/>
        <v>8.3457617289357744E-2</v>
      </c>
      <c r="W114" s="24">
        <f t="shared" si="29"/>
        <v>8.2968138599705421E-2</v>
      </c>
      <c r="X114" s="24">
        <f t="shared" si="29"/>
        <v>8.3178109007926437E-2</v>
      </c>
      <c r="Y114" s="24">
        <f t="shared" si="29"/>
        <v>8.2801309541401746E-2</v>
      </c>
      <c r="Z114" s="24">
        <f t="shared" si="29"/>
        <v>8.3440980998635839E-2</v>
      </c>
      <c r="AA114" s="24">
        <f t="shared" si="29"/>
        <v>8.3345319403587359E-2</v>
      </c>
      <c r="AB114" s="24">
        <f>+NAC!Y87</f>
        <v>8.3017393804100115E-2</v>
      </c>
      <c r="AD114" s="24">
        <f t="shared" si="30"/>
        <v>1.4452103267384495</v>
      </c>
      <c r="AE114" s="24">
        <f t="shared" si="30"/>
        <v>1.4376682157036913</v>
      </c>
      <c r="AF114" s="24">
        <f t="shared" si="30"/>
        <v>1.4310862633826011</v>
      </c>
      <c r="AG114" s="24">
        <f t="shared" si="30"/>
        <v>1.4295976830930193</v>
      </c>
      <c r="AH114" s="24">
        <f t="shared" si="30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8"/>
        <v>3.9002934603815653E-4</v>
      </c>
      <c r="AR114" s="24">
        <f t="shared" si="31"/>
        <v>2.3832133860101301E-2</v>
      </c>
    </row>
    <row r="115" spans="2:44" x14ac:dyDescent="0.25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9"/>
        <v>0.12863211263730379</v>
      </c>
      <c r="W115" s="24">
        <f t="shared" si="29"/>
        <v>0.12776156784611725</v>
      </c>
      <c r="X115" s="24">
        <f t="shared" si="29"/>
        <v>0.12711302731016261</v>
      </c>
      <c r="Y115" s="24">
        <f t="shared" si="29"/>
        <v>0.12644998708085753</v>
      </c>
      <c r="Z115" s="24">
        <f t="shared" si="29"/>
        <v>0.12498144437952985</v>
      </c>
      <c r="AA115" s="24">
        <f t="shared" si="29"/>
        <v>0.12805825385848957</v>
      </c>
      <c r="AB115" s="24">
        <f>+NAC!Y88</f>
        <v>0.1281069017691574</v>
      </c>
      <c r="AD115" s="24">
        <f t="shared" si="30"/>
        <v>1.6469598690510394</v>
      </c>
      <c r="AE115" s="24">
        <f t="shared" si="30"/>
        <v>1.6359268930099438</v>
      </c>
      <c r="AF115" s="24">
        <f t="shared" si="30"/>
        <v>1.6207392319323111</v>
      </c>
      <c r="AG115" s="24">
        <f t="shared" si="30"/>
        <v>1.6166798496310384</v>
      </c>
      <c r="AH115" s="24">
        <f t="shared" si="30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8"/>
        <v>7.7875386143955172E-3</v>
      </c>
      <c r="AR115" s="24">
        <f t="shared" si="31"/>
        <v>5.4484724622274605E-2</v>
      </c>
    </row>
    <row r="116" spans="2:44" x14ac:dyDescent="0.25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9"/>
        <v>0.2538459610138466</v>
      </c>
      <c r="W116" s="24">
        <f t="shared" si="29"/>
        <v>0.25547473032457901</v>
      </c>
      <c r="X116" s="24">
        <f t="shared" si="29"/>
        <v>0.25482485015529632</v>
      </c>
      <c r="Y116" s="24">
        <f t="shared" si="29"/>
        <v>0.25321351074880627</v>
      </c>
      <c r="Z116" s="24">
        <f t="shared" si="29"/>
        <v>0.25349088917029805</v>
      </c>
      <c r="AA116" s="24">
        <f t="shared" si="29"/>
        <v>0.25488051939796041</v>
      </c>
      <c r="AB116" s="24">
        <f>+NAC!Y89</f>
        <v>0.25465674984236841</v>
      </c>
      <c r="AD116" s="24">
        <f t="shared" si="30"/>
        <v>2.1737825377936884</v>
      </c>
      <c r="AE116" s="24">
        <f t="shared" si="30"/>
        <v>2.1578265056563906</v>
      </c>
      <c r="AF116" s="24">
        <f t="shared" si="30"/>
        <v>2.131599716573505</v>
      </c>
      <c r="AG116" s="24">
        <f t="shared" si="30"/>
        <v>2.1262447237928015</v>
      </c>
      <c r="AH116" s="24">
        <f t="shared" si="30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8"/>
        <v>4.9781767251890763E-3</v>
      </c>
      <c r="AR116" s="24">
        <f t="shared" si="31"/>
        <v>8.789243127778068E-2</v>
      </c>
    </row>
    <row r="117" spans="2:44" x14ac:dyDescent="0.25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9"/>
        <v>0.20432980614700069</v>
      </c>
      <c r="W117" s="24">
        <f t="shared" si="29"/>
        <v>0.207214711727715</v>
      </c>
      <c r="X117" s="24">
        <f t="shared" si="29"/>
        <v>0.20688166725387558</v>
      </c>
      <c r="Y117" s="24">
        <f t="shared" si="29"/>
        <v>0.20701522116757043</v>
      </c>
      <c r="Z117" s="24">
        <f t="shared" si="29"/>
        <v>0.21019891480199604</v>
      </c>
      <c r="AA117" s="24">
        <f t="shared" si="29"/>
        <v>0.20632799821447789</v>
      </c>
      <c r="AB117" s="24">
        <f>+NAC!Y90</f>
        <v>0.20614225288961063</v>
      </c>
      <c r="AD117" s="24">
        <f t="shared" si="30"/>
        <v>2.597656293281585</v>
      </c>
      <c r="AE117" s="24">
        <f t="shared" si="30"/>
        <v>2.5809840019973591</v>
      </c>
      <c r="AF117" s="24">
        <f t="shared" si="30"/>
        <v>2.5535907509490299</v>
      </c>
      <c r="AG117" s="24">
        <f t="shared" si="30"/>
        <v>2.5541585589719582</v>
      </c>
      <c r="AH117" s="24">
        <f t="shared" si="30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8"/>
        <v>-7.1006352922482474E-3</v>
      </c>
      <c r="AR117" s="24">
        <f t="shared" si="31"/>
        <v>7.3761824863105119E-2</v>
      </c>
    </row>
    <row r="118" spans="2:44" x14ac:dyDescent="0.25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9"/>
        <v>0.13192076789487417</v>
      </c>
      <c r="W118" s="24">
        <f t="shared" si="29"/>
        <v>0.1343567044802001</v>
      </c>
      <c r="X118" s="24">
        <f t="shared" si="29"/>
        <v>0.13381912127202189</v>
      </c>
      <c r="Y118" s="24">
        <f t="shared" si="29"/>
        <v>0.13410556806463303</v>
      </c>
      <c r="Z118" s="24">
        <f t="shared" si="29"/>
        <v>0.13407221070776854</v>
      </c>
      <c r="AA118" s="24">
        <f t="shared" si="29"/>
        <v>0.13274268400769862</v>
      </c>
      <c r="AB118" s="24">
        <f>+NAC!Y91</f>
        <v>0.13240676053524769</v>
      </c>
      <c r="AD118" s="24">
        <f t="shared" si="30"/>
        <v>2.7847677163725919</v>
      </c>
      <c r="AE118" s="24">
        <f t="shared" si="30"/>
        <v>2.7757434988052521</v>
      </c>
      <c r="AF118" s="24">
        <f t="shared" si="30"/>
        <v>2.7618512218538749</v>
      </c>
      <c r="AG118" s="24">
        <f t="shared" si="30"/>
        <v>2.768510767714826</v>
      </c>
      <c r="AH118" s="24">
        <f t="shared" si="30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8"/>
        <v>-5.9216934026580237E-3</v>
      </c>
      <c r="AR118" s="24">
        <f t="shared" si="31"/>
        <v>2.2896546886363556E-2</v>
      </c>
    </row>
    <row r="119" spans="2:44" x14ac:dyDescent="0.25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9"/>
        <v>0.11198135073087467</v>
      </c>
      <c r="W119" s="24">
        <f t="shared" si="29"/>
        <v>0.11164587308251184</v>
      </c>
      <c r="X119" s="24">
        <f t="shared" si="29"/>
        <v>0.11110323822857837</v>
      </c>
      <c r="Y119" s="24">
        <f t="shared" si="29"/>
        <v>0.11206244034251256</v>
      </c>
      <c r="Z119" s="24">
        <f t="shared" si="29"/>
        <v>0.1092908382545299</v>
      </c>
      <c r="AA119" s="24">
        <f t="shared" si="29"/>
        <v>0.11065227406762612</v>
      </c>
      <c r="AB119" s="24">
        <f>+NAC!Y92</f>
        <v>0.11009700156540236</v>
      </c>
      <c r="AD119" s="24">
        <f t="shared" si="30"/>
        <v>2.8813312965237632</v>
      </c>
      <c r="AE119" s="24">
        <f t="shared" si="30"/>
        <v>2.8785528733981218</v>
      </c>
      <c r="AF119" s="24">
        <f t="shared" si="30"/>
        <v>2.8721953766237349</v>
      </c>
      <c r="AG119" s="24">
        <f t="shared" si="30"/>
        <v>2.8800821519274113</v>
      </c>
      <c r="AH119" s="24">
        <f t="shared" si="30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8"/>
        <v>-9.3300715153432634E-4</v>
      </c>
      <c r="AR119" s="24">
        <f t="shared" si="31"/>
        <v>-4.5914387657446376E-3</v>
      </c>
    </row>
    <row r="120" spans="2:44" x14ac:dyDescent="0.25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9"/>
        <v>8.8286501944147444E-2</v>
      </c>
      <c r="W120" s="24">
        <f t="shared" si="29"/>
        <v>8.8002786725302373E-2</v>
      </c>
      <c r="X120" s="24">
        <f t="shared" si="29"/>
        <v>8.816124114961621E-2</v>
      </c>
      <c r="Y120" s="24">
        <f t="shared" si="29"/>
        <v>8.9713231164051388E-2</v>
      </c>
      <c r="Z120" s="24">
        <f t="shared" si="29"/>
        <v>8.9463017214016949E-2</v>
      </c>
      <c r="AA120" s="24">
        <f t="shared" si="29"/>
        <v>8.8123371688753505E-2</v>
      </c>
      <c r="AB120" s="24">
        <f>+NAC!Y93</f>
        <v>8.8319207606050831E-2</v>
      </c>
      <c r="AD120" s="24">
        <f t="shared" si="30"/>
        <v>2.867940864849472</v>
      </c>
      <c r="AE120" s="24">
        <f t="shared" si="30"/>
        <v>2.8703465384068019</v>
      </c>
      <c r="AF120" s="24">
        <f t="shared" si="30"/>
        <v>2.8815459158362766</v>
      </c>
      <c r="AG120" s="24">
        <f t="shared" si="30"/>
        <v>2.8822261936215008</v>
      </c>
      <c r="AH120" s="24">
        <f t="shared" si="30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8"/>
        <v>-4.4512337759647913E-3</v>
      </c>
      <c r="AR120" s="24">
        <f t="shared" si="31"/>
        <v>-4.6448752838733398E-2</v>
      </c>
    </row>
    <row r="121" spans="2:44" x14ac:dyDescent="0.25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9"/>
        <v>4.2240045663314962E-2</v>
      </c>
      <c r="W121" s="24">
        <f t="shared" si="29"/>
        <v>4.1595077073361519E-2</v>
      </c>
      <c r="X121" s="24">
        <f t="shared" si="29"/>
        <v>4.1191766957296316E-2</v>
      </c>
      <c r="Y121" s="24">
        <f t="shared" si="29"/>
        <v>4.0925136874425894E-2</v>
      </c>
      <c r="Z121" s="24">
        <f t="shared" si="29"/>
        <v>4.0045376415185796E-2</v>
      </c>
      <c r="AA121" s="24">
        <f t="shared" si="29"/>
        <v>4.1678963119845536E-2</v>
      </c>
      <c r="AB121" s="24">
        <f>+NAC!Y94</f>
        <v>4.176327882665154E-2</v>
      </c>
      <c r="AD121" s="24">
        <f t="shared" si="30"/>
        <v>2.7609376799192513</v>
      </c>
      <c r="AE121" s="24">
        <f t="shared" si="30"/>
        <v>2.7580798896663405</v>
      </c>
      <c r="AF121" s="24">
        <f t="shared" si="30"/>
        <v>2.7634739804942723</v>
      </c>
      <c r="AG121" s="24">
        <f t="shared" si="30"/>
        <v>2.7629025647288628</v>
      </c>
      <c r="AH121" s="24">
        <f t="shared" si="30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8"/>
        <v>3.643795929665572E-3</v>
      </c>
      <c r="AR121" s="24">
        <f t="shared" si="31"/>
        <v>-5.0082062842147224E-3</v>
      </c>
    </row>
    <row r="122" spans="2:44" x14ac:dyDescent="0.25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9"/>
        <v>4.5078107302293668E-2</v>
      </c>
      <c r="W122" s="24">
        <f t="shared" si="29"/>
        <v>4.549382057961382E-2</v>
      </c>
      <c r="X122" s="24">
        <f t="shared" si="29"/>
        <v>4.5788098654304665E-2</v>
      </c>
      <c r="Y122" s="24">
        <f t="shared" si="29"/>
        <v>4.7045368485810091E-2</v>
      </c>
      <c r="Z122" s="24">
        <f t="shared" si="29"/>
        <v>4.7394376663125959E-2</v>
      </c>
      <c r="AA122" s="24">
        <f t="shared" si="29"/>
        <v>4.5422492749952248E-2</v>
      </c>
      <c r="AB122" s="24">
        <f>+NAC!Y95</f>
        <v>4.5770657883027477E-2</v>
      </c>
      <c r="AD122" s="24">
        <f t="shared" si="30"/>
        <v>2.7186158570808812</v>
      </c>
      <c r="AE122" s="24">
        <f t="shared" si="30"/>
        <v>2.7135647836945989</v>
      </c>
      <c r="AF122" s="24">
        <f t="shared" si="30"/>
        <v>2.7206044819226567</v>
      </c>
      <c r="AG122" s="24">
        <f t="shared" si="30"/>
        <v>2.7150291662970236</v>
      </c>
      <c r="AH122" s="24">
        <f t="shared" si="30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8"/>
        <v>-5.0844753606624771E-3</v>
      </c>
      <c r="AR122" s="24">
        <f t="shared" si="31"/>
        <v>7.7671649930608488E-3</v>
      </c>
    </row>
    <row r="123" spans="2:44" x14ac:dyDescent="0.25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9"/>
        <v>3.9837298903555363E-2</v>
      </c>
      <c r="W123" s="24">
        <f t="shared" si="29"/>
        <v>4.0156549099994221E-2</v>
      </c>
      <c r="X123" s="24">
        <f t="shared" si="29"/>
        <v>4.0705462605864939E-2</v>
      </c>
      <c r="Y123" s="24">
        <f t="shared" si="29"/>
        <v>4.1876463781596707E-2</v>
      </c>
      <c r="Z123" s="24">
        <f t="shared" si="29"/>
        <v>4.2616378893524542E-2</v>
      </c>
      <c r="AA123" s="24">
        <f t="shared" si="29"/>
        <v>4.0416797102416746E-2</v>
      </c>
      <c r="AB123" s="24">
        <f>+NAC!Y96</f>
        <v>4.0309336951463992E-2</v>
      </c>
      <c r="AD123" s="24">
        <f t="shared" si="30"/>
        <v>2.6387794723163474</v>
      </c>
      <c r="AE123" s="24">
        <f t="shared" si="30"/>
        <v>2.632801628664208</v>
      </c>
      <c r="AF123" s="24">
        <f t="shared" si="30"/>
        <v>2.6413695468751044</v>
      </c>
      <c r="AG123" s="24">
        <f t="shared" si="30"/>
        <v>2.6339044524645749</v>
      </c>
      <c r="AH123" s="24">
        <f t="shared" si="30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8"/>
        <v>-4.7276550836952147E-3</v>
      </c>
      <c r="AR123" s="24">
        <f t="shared" si="31"/>
        <v>8.7634436474743893E-3</v>
      </c>
    </row>
    <row r="124" spans="2:44" x14ac:dyDescent="0.25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9"/>
        <v>4.1315077155396507E-2</v>
      </c>
      <c r="W124" s="24">
        <f t="shared" si="29"/>
        <v>4.1704890986810739E-2</v>
      </c>
      <c r="X124" s="24">
        <f t="shared" si="29"/>
        <v>4.1899540406043156E-2</v>
      </c>
      <c r="Y124" s="24">
        <f t="shared" si="29"/>
        <v>4.2418307529988208E-2</v>
      </c>
      <c r="Z124" s="24">
        <f t="shared" si="29"/>
        <v>4.2622857103250533E-2</v>
      </c>
      <c r="AA124" s="24">
        <f t="shared" si="29"/>
        <v>4.1542727455157857E-2</v>
      </c>
      <c r="AB124" s="24">
        <f>+NAC!Y97</f>
        <v>4.1722732793725292E-2</v>
      </c>
      <c r="AD124" s="24">
        <f t="shared" si="30"/>
        <v>2.3529467542191456</v>
      </c>
      <c r="AE124" s="24">
        <f t="shared" si="30"/>
        <v>2.3515368025559718</v>
      </c>
      <c r="AF124" s="24">
        <f t="shared" si="30"/>
        <v>2.3689277542962999</v>
      </c>
      <c r="AG124" s="24">
        <f t="shared" si="30"/>
        <v>2.3642484971400761</v>
      </c>
      <c r="AH124" s="24">
        <f t="shared" si="30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8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12"/>
  <sheetViews>
    <sheetView zoomScale="97" workbookViewId="0">
      <pane xSplit="2" ySplit="3" topLeftCell="C102" activePane="bottomRight" state="frozen"/>
      <selection pane="topRight" activeCell="BH105" sqref="BH105"/>
      <selection pane="bottomLeft" activeCell="BH105" sqref="BH105"/>
      <selection pane="bottomRight" activeCell="A112" sqref="A112:XFD112"/>
    </sheetView>
  </sheetViews>
  <sheetFormatPr baseColWidth="10" defaultColWidth="11.42578125" defaultRowHeight="15" x14ac:dyDescent="0.25"/>
  <cols>
    <col min="39" max="49" width="11.5703125" style="48"/>
  </cols>
  <sheetData>
    <row r="1" spans="1:59" s="118" customFormat="1" x14ac:dyDescent="0.25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5">
      <c r="C2" s="245" t="s">
        <v>37</v>
      </c>
      <c r="D2" s="245"/>
      <c r="E2" s="245"/>
      <c r="F2" s="245"/>
      <c r="H2" s="245" t="s">
        <v>38</v>
      </c>
      <c r="I2" s="245"/>
      <c r="J2" s="245"/>
      <c r="K2" s="245"/>
      <c r="M2" s="245" t="s">
        <v>128</v>
      </c>
      <c r="N2" s="245"/>
      <c r="O2" s="245"/>
      <c r="P2" s="245"/>
      <c r="R2" s="245" t="s">
        <v>40</v>
      </c>
      <c r="S2" s="245"/>
      <c r="T2" s="245"/>
      <c r="U2" s="245"/>
      <c r="W2" s="245" t="s">
        <v>41</v>
      </c>
      <c r="X2" s="245"/>
      <c r="Y2" s="245"/>
      <c r="Z2" s="245"/>
      <c r="AB2" s="245" t="s">
        <v>129</v>
      </c>
      <c r="AC2" s="245"/>
      <c r="AD2" s="245"/>
      <c r="AE2" s="245"/>
      <c r="AG2" s="245" t="s">
        <v>130</v>
      </c>
      <c r="AH2" s="245"/>
      <c r="AI2" s="245"/>
      <c r="AJ2" s="245"/>
      <c r="AK2" s="210"/>
      <c r="AM2" s="244" t="s">
        <v>81</v>
      </c>
      <c r="AN2" s="244"/>
      <c r="AO2" s="244"/>
      <c r="AP2" s="244"/>
      <c r="AQ2" s="244"/>
      <c r="AR2" s="244"/>
      <c r="AS2" s="244"/>
      <c r="AT2" s="121"/>
      <c r="AU2" s="121"/>
      <c r="AV2" s="121"/>
      <c r="AW2" s="121"/>
      <c r="BA2" s="244" t="s">
        <v>133</v>
      </c>
      <c r="BB2" s="244"/>
      <c r="BC2" s="244"/>
      <c r="BD2" s="244"/>
      <c r="BE2" s="244"/>
      <c r="BF2" s="244"/>
      <c r="BG2" s="244"/>
    </row>
    <row r="3" spans="1:59" s="124" customFormat="1" ht="15.75" thickBot="1" x14ac:dyDescent="0.3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5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0">
        <f t="shared" ref="A5:A68" si="2">+ROW()</f>
        <v>5</v>
      </c>
      <c r="B5" s="35">
        <f>+NAC!A6</f>
        <v>42736</v>
      </c>
      <c r="C5" s="24">
        <f ca="1">+NAC_d!CR6</f>
        <v>1.597700931247048E-2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1.3130000000000086E-2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1.7873999999999945E-2</v>
      </c>
      <c r="N5" s="24">
        <f>+PAM_d!$Q33</f>
        <v>1.6290664672851563E-2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1.6013999999999973E-2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1.6727000000000158E-2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1.7074000000000034E-2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2.5592999999999977E-2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5">
      <c r="A6" s="110">
        <f t="shared" si="2"/>
        <v>6</v>
      </c>
      <c r="B6" s="35">
        <f>+NAC!A7</f>
        <v>42767</v>
      </c>
      <c r="C6" s="24">
        <f ca="1">+NAC_d!CR7</f>
        <v>2.0712041245555701E-2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2.4631587259285492E-2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1.7131786449010367E-2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2.0768414608460128E-2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1.7595677108997565E-2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1.5316486312696886E-2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1.6803936844342893E-2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5">
      <c r="A7" s="110">
        <f t="shared" si="2"/>
        <v>7</v>
      </c>
      <c r="B7" s="35">
        <f>+NAC!A8</f>
        <v>42795</v>
      </c>
      <c r="C7" s="24">
        <f ca="1">+NAC_d!CR8</f>
        <v>2.4014744272398136E-2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2.3641609309449585E-2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2.208126632358165E-2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3.2238469215082333E-2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2.4417731392389674E-2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2.5745362426064178E-2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2.1422537007576459E-2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5">
      <c r="A8" s="110">
        <f t="shared" si="2"/>
        <v>8</v>
      </c>
      <c r="B8" s="35">
        <f>+NAC!A9</f>
        <v>42826</v>
      </c>
      <c r="C8" s="24">
        <f ca="1">+NAC_d!CR9</f>
        <v>2.6675247651102518E-2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2.633661670557963E-2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2.7159075122876741E-2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2.7159871094297294E-2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2.2260067177416465E-2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3.3295633275996384E-2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2.0043805337566889E-2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5">
      <c r="A9" s="110">
        <f t="shared" si="2"/>
        <v>9</v>
      </c>
      <c r="B9" s="35">
        <f>+NAC!A10</f>
        <v>42856</v>
      </c>
      <c r="C9" s="24">
        <f ca="1">+NAC_d!CR10</f>
        <v>1.4385140100452665E-2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1.2831315966341794E-2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1.4806166460578307E-2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1.5217901359189323E-2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1.9251056556093049E-2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1.6980263242047267E-2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1.6916440331812499E-2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5">
      <c r="A10" s="110">
        <f t="shared" si="2"/>
        <v>10</v>
      </c>
      <c r="B10" s="35">
        <f>+NAC!A11</f>
        <v>42887</v>
      </c>
      <c r="C10" s="24">
        <f ca="1">+NAC_d!CR11</f>
        <v>1.1969111584930747E-2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1.3883670844019536E-2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1.0020806795980164E-2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9.4628972732810901E-3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1.36480819609337E-2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1.0068359190757992E-2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1.1000120373211297E-2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5">
      <c r="A11" s="110">
        <f t="shared" si="2"/>
        <v>11</v>
      </c>
      <c r="B11" s="35">
        <f>+NAC!A12</f>
        <v>42917</v>
      </c>
      <c r="C11" s="24">
        <f ca="1">+NAC_d!CR12</f>
        <v>1.7219405680610089E-2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1.7193732181012722E-2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1.9500780031201259E-2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1.4138486712502285E-2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1.2808613162551774E-2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1.4129705825323802E-2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1.4980515661326077E-2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5">
      <c r="A12" s="110">
        <f t="shared" si="2"/>
        <v>12</v>
      </c>
      <c r="B12" s="35">
        <f>+NAC!A13</f>
        <v>42948</v>
      </c>
      <c r="C12" s="24">
        <f ca="1">+NAC_d!CR13</f>
        <v>1.4070484059303334E-2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1.4775293868762196E-2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1.3314163004728874E-2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1.2712001589000099E-2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1.1526442106265744E-2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1.3585526546592508E-2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1.697940967643774E-2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5">
      <c r="A13" s="110">
        <f t="shared" si="2"/>
        <v>13</v>
      </c>
      <c r="B13" s="35">
        <f>+NAC!A14</f>
        <v>42979</v>
      </c>
      <c r="C13" s="24">
        <f ca="1">+NAC_d!CR14</f>
        <v>1.9025308333261215E-2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2.0436303178720916E-2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1.915188482107566E-2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1.7622485171312929E-2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1.2986469412081592E-2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1.7395043931073939E-2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1.2930212066232016E-2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5">
      <c r="A14" s="110">
        <f t="shared" si="2"/>
        <v>14</v>
      </c>
      <c r="B14" s="35">
        <f>+NAC!A15</f>
        <v>43009</v>
      </c>
      <c r="C14" s="24">
        <f ca="1">+NAC_d!CR15</f>
        <v>1.5225185308583189E-2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1.2994466183362086E-2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1.6857539172699276E-2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1.881334475594354E-2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1.4912602371348394E-2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1.7169072026413268E-2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1.6376627324060644E-2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5">
      <c r="A15" s="110">
        <f t="shared" si="2"/>
        <v>15</v>
      </c>
      <c r="B15" s="35">
        <f>+NAC!A16</f>
        <v>43040</v>
      </c>
      <c r="C15" s="24">
        <f ca="1">+NAC_d!CR16</f>
        <v>1.3676393516001584E-2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1.1678807683778381E-2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1.616808639077072E-2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1.2601473908256944E-2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1.5210860489929701E-2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1.5641775170490035E-2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1.4577043346991614E-2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5">
      <c r="A16" s="110">
        <f t="shared" si="2"/>
        <v>16</v>
      </c>
      <c r="B16" s="35">
        <f>+NAC!A17</f>
        <v>43070</v>
      </c>
      <c r="C16" s="24">
        <f ca="1">+NAC_d!CR17</f>
        <v>3.1234286084005136E-2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3.4287033031388692E-2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3.1104682822828966E-2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2.3101739831777879E-2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2.1552098649913143E-2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3.3444447097197516E-2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2.5117571256816795E-2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5">
      <c r="A17" s="110">
        <f t="shared" si="2"/>
        <v>17</v>
      </c>
      <c r="B17" s="35">
        <f>+NAC!A18</f>
        <v>43101</v>
      </c>
      <c r="C17" s="24">
        <f ca="1">+NAC_d!CR18</f>
        <v>1.7868092522076662E-2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1.5799045419356617E-2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1.8715646837688782E-2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1.8782428225527559E-2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1.9967172545321876E-2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1.5014000693064133E-2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2.5656331831395374E-2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5">
      <c r="A18" s="110">
        <f t="shared" si="2"/>
        <v>18</v>
      </c>
      <c r="B18" s="35">
        <f>+NAC!A19</f>
        <v>43132</v>
      </c>
      <c r="C18" s="24">
        <f ca="1">+NAC_d!CR19</f>
        <v>2.4158822344880759E-2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2.5797014046405664E-2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2.344528125225831E-2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2.0435396086314839E-2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2.0656332887524664E-2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2.6361268995135578E-2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2.0337944394035246E-2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5">
      <c r="A19" s="110">
        <f t="shared" si="2"/>
        <v>19</v>
      </c>
      <c r="B19" s="35">
        <f>+NAC!A20</f>
        <v>43160</v>
      </c>
      <c r="C19" s="24">
        <f ca="1">+NAC_d!CR20</f>
        <v>2.3831470143725442E-2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2.464861429734766E-2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1.9433742152362932E-2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3.1043981553127598E-2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2.4281698815492359E-2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2.1200859504637792E-2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3.1149554547516001E-2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5">
      <c r="A20" s="110">
        <f t="shared" si="2"/>
        <v>20</v>
      </c>
      <c r="B20" s="35">
        <f>+NAC!A21</f>
        <v>43191</v>
      </c>
      <c r="C20" s="24">
        <f ca="1">+NAC_d!CR21</f>
        <v>2.7294832457724238E-2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2.5731295523389708E-2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2.8634432539990318E-2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2.8311869596541861E-2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2.6470978484372854E-2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3.3539879666480532E-2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2.7230271769806302E-2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5">
      <c r="A21" s="110">
        <f t="shared" si="2"/>
        <v>21</v>
      </c>
      <c r="B21" s="35">
        <f>+NAC!A22</f>
        <v>43221</v>
      </c>
      <c r="C21" s="24">
        <f ca="1">+NAC_d!CR22</f>
        <v>2.0811518829998654E-2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1.9293402853846509E-2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2.2147486450583287E-2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2.3043997066132471E-2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2.5538029090892866E-2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1.80888044594949E-2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1.9874570997886032E-2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5">
      <c r="A22" s="110">
        <f t="shared" si="2"/>
        <v>22</v>
      </c>
      <c r="B22" s="35">
        <f>+NAC!A23</f>
        <v>43252</v>
      </c>
      <c r="C22" s="24">
        <f ca="1">+NAC_d!CR23</f>
        <v>3.7066746569936804E-2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3.9247743229688936E-2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3.7129221548739766E-2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3.4002482557890623E-2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3.0978422423892704E-2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3.647774394344494E-2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3.2703507636931972E-2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5">
      <c r="A23" s="110">
        <f t="shared" si="2"/>
        <v>23</v>
      </c>
      <c r="B23" s="35">
        <f>+NAC!A24</f>
        <v>43282</v>
      </c>
      <c r="C23" s="24">
        <f ca="1">+NAC_d!CR24</f>
        <v>3.1102820772764384E-2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2.7986008374569549E-2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3.3028677002612472E-2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3.4235196392547795E-2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3.4176056761044515E-2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3.6410586677945167E-2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3.2209680664340157E-2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5">
      <c r="A24" s="110">
        <f t="shared" si="2"/>
        <v>24</v>
      </c>
      <c r="B24" s="35">
        <f>+NAC!A25</f>
        <v>43313</v>
      </c>
      <c r="C24" s="24">
        <f ca="1">+NAC_d!CR25</f>
        <v>3.8840462974566448E-2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4.0618222640087298E-2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3.7373508518312892E-2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3.9753419796059841E-2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3.9854012802921446E-2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3.3997282549289354E-2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3.6458452352307713E-2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5">
      <c r="A25" s="110">
        <f t="shared" si="2"/>
        <v>25</v>
      </c>
      <c r="B25" s="35">
        <f>+NAC!A26</f>
        <v>43344</v>
      </c>
      <c r="C25" s="24">
        <f ca="1">+NAC_d!CR26</f>
        <v>6.5399919172235865E-2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6.6477331678424401E-2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6.3437761529526071E-2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5.9741739533791582E-2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7.3114377695518096E-2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6.8387042212372684E-2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6.564023285085363E-2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5">
      <c r="A26" s="110">
        <f t="shared" si="2"/>
        <v>26</v>
      </c>
      <c r="B26" s="35">
        <f>+NAC!A27</f>
        <v>43374</v>
      </c>
      <c r="C26" s="24">
        <f ca="1">+NAC_d!CR27</f>
        <v>5.4057715837292797E-2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5.0544352146319138E-2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5.7879613457382684E-2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5.3158539656708914E-2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4.8683404776485029E-2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5.9458658808487996E-2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5.8023144511104574E-2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5">
      <c r="A27" s="110">
        <f t="shared" si="2"/>
        <v>27</v>
      </c>
      <c r="B27" s="35">
        <f>+NAC!A28</f>
        <v>43405</v>
      </c>
      <c r="C27" s="24">
        <f ca="1">+NAC_d!CR28</f>
        <v>3.1584042362468479E-2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2.8886732556862249E-2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3.2832981420490848E-2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3.2707282554084838E-2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3.0238248175182614E-2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3.6610926619094375E-2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4.1884696303743585E-2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5">
      <c r="A28" s="110">
        <f t="shared" si="2"/>
        <v>28</v>
      </c>
      <c r="B28" s="35">
        <f>+NAC!A29</f>
        <v>43435</v>
      </c>
      <c r="C28" s="24">
        <f ca="1">+NAC_d!CR29</f>
        <v>2.5706535923379015E-2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2.829374374570226E-2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2.3053468721704329E-2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2.2655984289267961E-2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2.461906621556742E-2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2.4948754882892388E-2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2.6248383937748754E-2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5">
      <c r="A29" s="110">
        <f t="shared" si="2"/>
        <v>29</v>
      </c>
      <c r="B29" s="35">
        <f>+NAC!A30</f>
        <v>43466</v>
      </c>
      <c r="C29" s="24">
        <f ca="1">+NAC_d!CR30</f>
        <v>2.9219007928980911E-2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2.8191549222265744E-2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2.8708782275023381E-2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3.214219619198988E-2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3.4307895368635988E-2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2.9291694302602256E-2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3.0346128212727974E-2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5">
      <c r="A30" s="110">
        <f t="shared" si="2"/>
        <v>30</v>
      </c>
      <c r="B30" s="35">
        <f>+NAC!A31</f>
        <v>43497</v>
      </c>
      <c r="C30" s="24">
        <f ca="1">+NAC_d!CR31</f>
        <v>3.7542028345197043E-2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3.8261221761852982E-2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3.5962698559047324E-2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4.2156783640811657E-2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4.521758942567855E-2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3.7820097429283051E-2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2.9965554074047551E-2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5">
      <c r="A31" s="110">
        <f t="shared" si="2"/>
        <v>31</v>
      </c>
      <c r="B31" s="35">
        <f>+NAC!A32</f>
        <v>43525</v>
      </c>
      <c r="C31" s="24">
        <f ca="1">+NAC_d!CR32</f>
        <v>4.6838231395561536E-2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4.7913090109630296E-2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4.5171943982354801E-2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4.8798433333164803E-2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5.1465448691642157E-2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4.4380464396732489E-2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4.2915274443651397E-2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5">
      <c r="A32" s="110">
        <f t="shared" si="2"/>
        <v>32</v>
      </c>
      <c r="B32" s="35">
        <f>+NAC!A33</f>
        <v>43556</v>
      </c>
      <c r="C32" s="24">
        <f ca="1">+NAC_d!CR33</f>
        <v>3.4297127374008696E-2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3.2458901509905047E-2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3.666822212306653E-2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3.6248120721565691E-2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3.5093875008516573E-2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3.3479328866239388E-2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3.5469227666182324E-2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5">
      <c r="A33" s="110">
        <f t="shared" si="2"/>
        <v>33</v>
      </c>
      <c r="B33" s="35">
        <f>+NAC!A34</f>
        <v>43586</v>
      </c>
      <c r="C33" s="24">
        <f ca="1">+NAC_d!CR34</f>
        <v>3.0954981368088719E-2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3.0277683505854913E-2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2.9518575312991402E-2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3.8750644866305528E-2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2.7752585481809033E-2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2.8824001796475374E-2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3.4233133960006601E-2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5">
      <c r="A34" s="110">
        <f t="shared" si="2"/>
        <v>34</v>
      </c>
      <c r="B34" s="35">
        <f>+NAC!A35</f>
        <v>43617</v>
      </c>
      <c r="C34" s="24">
        <f ca="1">+NAC_d!CR35</f>
        <v>2.7158447915856199E-2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2.6184294266291985E-2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2.8100491570536512E-2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2.8238989707560558E-2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2.9187530478014256E-2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2.6252795717275346E-2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2.7674416810419045E-2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5">
      <c r="A35" s="110">
        <f t="shared" si="2"/>
        <v>35</v>
      </c>
      <c r="B35" s="35">
        <f>+NAC!A36</f>
        <v>43647</v>
      </c>
      <c r="C35" s="24">
        <f ca="1">+NAC_d!CR36</f>
        <v>2.2167225744981423E-2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2.1450911689346652E-2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2.2183907587229212E-2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1.9774555593432774E-2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1.8638495941427857E-2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2.8020086868046024E-2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2.5435188317371793E-2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5">
      <c r="A36" s="110">
        <f t="shared" si="2"/>
        <v>36</v>
      </c>
      <c r="B36" s="35">
        <f>+NAC!A37</f>
        <v>43678</v>
      </c>
      <c r="C36" s="24">
        <f ca="1">+NAC_d!CR37</f>
        <v>3.9548024454115982E-2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3.8697442254365999E-2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3.8582444193978604E-2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4.1477010413282667E-2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4.4618518950020114E-2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4.3737120083708447E-2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4.2206821824809282E-2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5">
      <c r="A37" s="110">
        <f t="shared" si="2"/>
        <v>37</v>
      </c>
      <c r="B37" s="35">
        <f>+NAC!A38</f>
        <v>43709</v>
      </c>
      <c r="C37" s="24">
        <f ca="1">+NAC_d!CR38</f>
        <v>5.8710169082096142E-2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5.808182641795101E-2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6.0534542592812324E-2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5.8286008402740563E-2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6.1886981290254273E-2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5.8247540832499389E-2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5.261354954064501E-2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5">
      <c r="A38" s="110">
        <f t="shared" si="2"/>
        <v>38</v>
      </c>
      <c r="B38" s="35">
        <f>+NAC!A39</f>
        <v>43739</v>
      </c>
      <c r="C38" s="24">
        <f ca="1">+NAC_d!CR39</f>
        <v>3.2865356111445365E-2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3.1972863577848232E-2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3.4494208098814871E-2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2.8572891299213143E-2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3.3015361013315481E-2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3.7229155265044334E-2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3.2422726528638091E-2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5">
      <c r="A39" s="110">
        <f t="shared" si="2"/>
        <v>39</v>
      </c>
      <c r="B39" s="35">
        <f>+NAC!A40</f>
        <v>43770</v>
      </c>
      <c r="C39" s="24">
        <f ca="1">+NAC_d!CR40</f>
        <v>4.2685806052398911E-2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4.0704799698397576E-2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4.4933364858572356E-2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3.8583361236549818E-2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4.29670840187657E-2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4.5150648934680016E-2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4.5470601811979927E-2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5">
      <c r="A40" s="110">
        <f t="shared" si="2"/>
        <v>40</v>
      </c>
      <c r="B40" s="35">
        <f>+NAC!A41</f>
        <v>43800</v>
      </c>
      <c r="C40" s="24">
        <f ca="1">+NAC_d!CR41</f>
        <v>3.7420176653635284E-2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3.8314354515238014E-2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3.6257466342476841E-2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3.6890763258673243E-2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3.9868707134029346E-2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3.2678830007014437E-2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4.1546797520736201E-2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5">
      <c r="A41" s="110">
        <f t="shared" si="2"/>
        <v>41</v>
      </c>
      <c r="B41" s="35">
        <f>+NAC!A42</f>
        <v>43831</v>
      </c>
      <c r="C41" s="24">
        <f ca="1">+NAC_d!CR42</f>
        <v>2.2566582812157288E-2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1.889838269420574E-2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2.5070051206209865E-2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2.4337542778990473E-2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3.093417674585841E-2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2.5135582594613348E-2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2.5209514763806951E-2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5">
      <c r="A42" s="110">
        <f t="shared" si="2"/>
        <v>42</v>
      </c>
      <c r="B42" s="35">
        <f>+NAC!A43</f>
        <v>43862</v>
      </c>
      <c r="C42" s="24">
        <f ca="1">+NAC_d!CR43</f>
        <v>1.9912631854391183E-2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1.8310154619005869E-2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2.2504107653098071E-2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1.8290425624644335E-2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2.2225544714693957E-2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2.2947928231808801E-2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1.7795919145872308E-2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5">
      <c r="A43" s="110">
        <f t="shared" si="2"/>
        <v>43</v>
      </c>
      <c r="B43" s="35">
        <f>+NAC!A44</f>
        <v>43891</v>
      </c>
      <c r="C43" s="24">
        <f ca="1">+NAC_d!CR44</f>
        <v>3.3415539824643625E-2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3.5958414599450705E-2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3.0398913615235168E-2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3.787714759415417E-2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3.4757910693908878E-2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3.1250184666598679E-2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2.598619504303934E-2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5">
      <c r="A44" s="110">
        <f t="shared" si="2"/>
        <v>44</v>
      </c>
      <c r="B44" s="35">
        <f>+NAC!A45</f>
        <v>43922</v>
      </c>
      <c r="C44" s="24">
        <f ca="1">+NAC_d!CR45</f>
        <v>1.4891864441866742E-2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1.3965973965299083E-2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1.4678438501949387E-2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2.5915580786387782E-2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2.1417348187262597E-2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1.2942427764508047E-2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6.1542395691380758E-3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5">
      <c r="A45" s="110">
        <f t="shared" si="2"/>
        <v>45</v>
      </c>
      <c r="B45" s="35">
        <f>+NAC!A46</f>
        <v>43952</v>
      </c>
      <c r="C45" s="24">
        <f ca="1">+NAC_d!CR46</f>
        <v>1.53560261054424E-2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1.5153942769465356E-2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1.5613504087952368E-2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1.674404322410239E-2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1.6471551717072597E-2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1.346219240611024E-2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1.5930122714461703E-2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5">
      <c r="A46" s="110">
        <f t="shared" si="2"/>
        <v>46</v>
      </c>
      <c r="B46" s="35">
        <f>+NAC!A47</f>
        <v>43983</v>
      </c>
      <c r="C46" s="24">
        <f ca="1">+NAC_d!CR47</f>
        <v>2.2169316800611183E-2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2.0488781139482048E-2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2.526745055221391E-2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2.2102327254348353E-2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2.3063843221315272E-2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2.3283651331019284E-2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1.9220693189425653E-2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5">
      <c r="A47" s="110">
        <f t="shared" si="2"/>
        <v>47</v>
      </c>
      <c r="B47" s="35">
        <f>+NAC!A48</f>
        <v>44013</v>
      </c>
      <c r="C47" s="24">
        <f ca="1">+NAC_d!CR48</f>
        <v>1.944575548782046E-2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1.6420650897843947E-2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2.1321407749698373E-2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1.8938357431879993E-2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2.2019483822389052E-2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2.2655973467418544E-2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2.7304743719430036E-2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5">
      <c r="A48" s="110">
        <f t="shared" si="2"/>
        <v>48</v>
      </c>
      <c r="B48" s="35">
        <f>+NAC!A49</f>
        <v>44044</v>
      </c>
      <c r="C48" s="24">
        <f ca="1">+NAC_d!CR49</f>
        <v>2.7154479933901632E-2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2.7942931537865201E-2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2.629744067530182E-2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2.5544301709592876E-2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2.3424605000084586E-2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2.6915572793070108E-2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2.90856307128462E-2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5">
      <c r="A49" s="110">
        <f t="shared" si="2"/>
        <v>49</v>
      </c>
      <c r="B49" s="35">
        <f>+NAC!A50</f>
        <v>44075</v>
      </c>
      <c r="C49" s="24">
        <f ca="1">+NAC_d!CR50</f>
        <v>2.8232486369198728E-2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2.7755258811012595E-2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2.903936100470661E-2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2.3186773308560005E-2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3.3996790666793064E-2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3.5660735619181816E-2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2.2723328644406626E-2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5">
      <c r="A50" s="110">
        <f t="shared" si="2"/>
        <v>50</v>
      </c>
      <c r="B50" s="35">
        <f>+NAC!A51</f>
        <v>44105</v>
      </c>
      <c r="C50" s="24">
        <f ca="1">+NAC_d!CR51</f>
        <v>3.753717057327921E-2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3.5618447530375352E-2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4.0147184440501915E-2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4.068586643241523E-2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3.746017580802441E-2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3.6607839935713926E-2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3.4622168183348956E-2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5">
      <c r="A51" s="110">
        <f t="shared" si="2"/>
        <v>51</v>
      </c>
      <c r="B51" s="35">
        <f>+NAC!A52</f>
        <v>44136</v>
      </c>
      <c r="C51" s="24">
        <f ca="1">+NAC_d!CR52</f>
        <v>3.1227504484839352E-2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2.9723456879644505E-2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3.3760059325991021E-2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3.1050664537877193E-2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3.67810862666762E-2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3.1494685166041148E-2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2.920307815624068E-2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5">
      <c r="A52" s="110">
        <f t="shared" si="2"/>
        <v>52</v>
      </c>
      <c r="B52" s="35">
        <f>+NAC!A53</f>
        <v>44166</v>
      </c>
      <c r="C52" s="24">
        <f ca="1">+NAC_d!CR53</f>
        <v>3.9507924185039123E-2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3.7169694180610113E-2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4.1918616128254982E-2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4.3102837348282463E-2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5.548968800844678E-2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4.2782916956893624E-2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3.0236917902687566E-2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5">
      <c r="A53" s="110">
        <f t="shared" si="2"/>
        <v>53</v>
      </c>
      <c r="B53" s="35">
        <f>+NAC!A54</f>
        <v>44197</v>
      </c>
      <c r="C53" s="24">
        <f ca="1">+NAC_d!CR54</f>
        <v>4.04329371910086E-2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3.2872767508454359E-2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4.6229961258070995E-2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5.5123809098887699E-2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4.3149207565559733E-2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4.4594875219063468E-2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4.1123532928520667E-2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5">
      <c r="A54" s="110">
        <f t="shared" si="2"/>
        <v>54</v>
      </c>
      <c r="B54" s="35">
        <f>+NAC!A55</f>
        <v>44228</v>
      </c>
      <c r="C54" s="24">
        <f ca="1">+NAC_d!CR55</f>
        <v>3.5771938527110247E-2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3.6051266750101618E-2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3.4484750490264782E-2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3.2923617102607272E-2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3.7966819709376542E-2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4.0820803473944123E-2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3.8555313439230909E-2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5">
      <c r="A55" s="110">
        <f t="shared" si="2"/>
        <v>55</v>
      </c>
      <c r="B55" s="35">
        <f>+NAC!A56</f>
        <v>44256</v>
      </c>
      <c r="C55" s="24">
        <f ca="1">+NAC_d!CR56</f>
        <v>4.8317700143018616E-2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5.1968423144926446E-2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4.8241990041874239E-2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4.1850519470913339E-2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3.3275381484669353E-2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4.3388032274635391E-2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4.050153522722777E-2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5">
      <c r="A56" s="110">
        <f t="shared" si="2"/>
        <v>56</v>
      </c>
      <c r="B56" s="35">
        <f>+NAC!A57</f>
        <v>44287</v>
      </c>
      <c r="C56" s="24">
        <f ca="1">+NAC_d!CR57</f>
        <v>4.1021735148573324E-2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4.1091859445749224E-2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3.9540988912438957E-2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3.9937666118565973E-2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4.1338639580825509E-2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4.169239421379678E-2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4.7519516701369557E-2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5">
      <c r="A57" s="110">
        <f t="shared" si="2"/>
        <v>57</v>
      </c>
      <c r="B57" s="35">
        <f>+NAC!A58</f>
        <v>44317</v>
      </c>
      <c r="C57" s="24">
        <f ca="1">+NAC_d!CR58</f>
        <v>3.311198506630797E-2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3.369597563224791E-2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3.2301467680478479E-2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3.2453268469876617E-2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3.1457044157977565E-2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3.6358526499834287E-2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3.5144406810333262E-2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5">
      <c r="A58" s="110">
        <f t="shared" si="2"/>
        <v>58</v>
      </c>
      <c r="B58" s="35">
        <f>+NAC!A59</f>
        <v>44348</v>
      </c>
      <c r="C58" s="24">
        <f ca="1">+NAC_d!CR59</f>
        <v>3.1869109140560958E-2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3.0645449418720716E-2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3.2431176875069578E-2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3.2863347983856483E-2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2.8534883353045437E-2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3.5469228720880874E-2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3.4460532801019905E-2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5">
      <c r="A59" s="110">
        <f t="shared" si="2"/>
        <v>59</v>
      </c>
      <c r="B59" s="35">
        <f>+NAC!A60</f>
        <v>44378</v>
      </c>
      <c r="C59" s="24">
        <f ca="1">+NAC_d!CR60</f>
        <v>3.0022856677291765E-2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3.0841320010875473E-2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2.865666252137733E-2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2.7529381732412039E-2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2.9767024352205018E-2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3.1686556978792968E-2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3.3494321087429668E-2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5">
      <c r="A60" s="110">
        <f t="shared" si="2"/>
        <v>60</v>
      </c>
      <c r="B60" s="35">
        <f>+NAC!A61</f>
        <v>44409</v>
      </c>
      <c r="C60" s="24">
        <f ca="1">+NAC_d!CR61</f>
        <v>2.4795429516064171E-2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2.6032158014076101E-2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2.263523047907845E-2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2.3828622011282885E-2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2.7374985767552262E-2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1.777637025948664E-2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3.4057785794644246E-2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5">
      <c r="A61" s="110">
        <f t="shared" si="2"/>
        <v>61</v>
      </c>
      <c r="B61" s="35">
        <f>+NAC!A62</f>
        <v>44440</v>
      </c>
      <c r="C61" s="24">
        <f ca="1">+NAC_d!CR62</f>
        <v>3.5492577984684193E-2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3.8369103246173042E-2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3.4100113397051768E-2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3.2608142352426484E-2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2.8305117769801269E-2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2.86967506267779E-2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3.7444097185322267E-2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5">
      <c r="A62" s="110">
        <f t="shared" si="2"/>
        <v>62</v>
      </c>
      <c r="B62" s="35">
        <f>+NAC!A63</f>
        <v>44470</v>
      </c>
      <c r="C62" s="24">
        <f ca="1">+NAC_d!CR63</f>
        <v>3.5019649342650672E-2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3.7714114410323907E-2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3.4004334090493638E-2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3.199318305058485E-2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3.521419620767352E-2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3.1060585052738787E-2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2.8660826481141877E-2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5">
      <c r="A63" s="110">
        <f t="shared" si="2"/>
        <v>63</v>
      </c>
      <c r="B63" s="35">
        <f>+NAC!A64</f>
        <v>44501</v>
      </c>
      <c r="C63" s="24">
        <f ca="1">+NAC_d!CR64</f>
        <v>2.5111367712763233E-2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2.2672956074479167E-2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2.8087595653764286E-2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2.655175559512668E-2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2.9715411682912585E-2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2.6500962735193978E-2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2.1906232887188404E-2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5">
      <c r="A64" s="110">
        <f t="shared" si="2"/>
        <v>64</v>
      </c>
      <c r="B64" s="35">
        <f>+NAC!A65</f>
        <v>44531</v>
      </c>
      <c r="C64" s="24">
        <f ca="1">+NAC_d!CR65</f>
        <v>3.8144355995982426E-2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4.0624208936166806E-2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3.5218194707665962E-2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4.0413704164750985E-2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4.4130030581145174E-2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3.9113286685803494E-2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3.0915776000872919E-2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5">
      <c r="A65" s="110">
        <f t="shared" si="2"/>
        <v>65</v>
      </c>
      <c r="B65" s="35">
        <f>+NAC!A66</f>
        <v>44562</v>
      </c>
      <c r="C65" s="24">
        <f ca="1">+NAC_d!CR66</f>
        <v>3.8793632110555976E-2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3.9271234002354882E-2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3.8482056642328066E-2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4.036788721264073E-2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3.4239414273455449E-2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4.0503028221933635E-2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3.592545642741074E-2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5">
      <c r="A66" s="110">
        <f t="shared" si="2"/>
        <v>66</v>
      </c>
      <c r="B66" s="35">
        <f>+NAC!A67</f>
        <v>44593</v>
      </c>
      <c r="C66" s="24">
        <f ca="1">+NAC_d!CR67</f>
        <v>4.7333006686876455E-2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4.563161555042039E-2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4.6657176953345036E-2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4.8523634995495613E-2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4.9633790775865716E-2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5.4047108197206484E-2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4.8421409942731364E-2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5">
      <c r="A67" s="110">
        <f t="shared" si="2"/>
        <v>67</v>
      </c>
      <c r="B67" s="35">
        <f>+NAC!A68</f>
        <v>44621</v>
      </c>
      <c r="C67" s="24">
        <f ca="1">+NAC_d!CR68</f>
        <v>6.7362290401282943E-2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6.6668901421061966E-2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6.6277816685989199E-2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6.7668803239308239E-2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7.2485125727378419E-2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6.793580602898408E-2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7.4368772068735156E-2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5">
      <c r="A68" s="110">
        <f t="shared" si="2"/>
        <v>68</v>
      </c>
      <c r="B68" s="35">
        <f>+NAC!A69</f>
        <v>44652</v>
      </c>
      <c r="C68" s="24">
        <f ca="1">+NAC_d!CR69</f>
        <v>6.0467097593939867E-2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6.1885678853573323E-2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5.8553377006983043E-2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6.3651077181514859E-2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6.0247628239695983E-2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5.8474493093167323E-2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5.8869592940136384E-2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5">
      <c r="A69" s="110">
        <f t="shared" ref="A69:A112" si="47">+ROW()</f>
        <v>69</v>
      </c>
      <c r="B69" s="35">
        <f>+NAC!A70</f>
        <v>44682</v>
      </c>
      <c r="C69" s="24">
        <f ca="1">+NAC_d!CR70</f>
        <v>5.0510550851431191E-2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4.7713882039585709E-2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5.2773468476936758E-2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5.5505178191320059E-2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5.2642129098058321E-2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5.2185573982037603E-2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4.8683763564224325E-2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5">
      <c r="A70" s="110">
        <f t="shared" si="47"/>
        <v>70</v>
      </c>
      <c r="B70" s="35">
        <f>+NAC!A71</f>
        <v>44713</v>
      </c>
      <c r="C70" s="24">
        <f ca="1">+NAC_d!CR71</f>
        <v>5.3099167836044403E-2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5.4737081689388178E-2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5.1552155378102871E-2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5.2392063753733176E-2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4.9237398089115425E-2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5.2963880800524832E-2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5.0819530731697204E-2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5">
      <c r="A71" s="110">
        <f t="shared" si="47"/>
        <v>71</v>
      </c>
      <c r="B71" s="35">
        <f>+NAC!A72</f>
        <v>44743</v>
      </c>
      <c r="C71" s="24">
        <f ca="1">+NAC_d!CR72</f>
        <v>7.3902989307483624E-2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7.3672592777808799E-2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7.518262902192796E-2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6.7388390429747425E-2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7.4381759219980692E-2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7.3314861451222235E-2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8.0417238813412339E-2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5">
      <c r="A72" s="110">
        <f t="shared" si="47"/>
        <v>72</v>
      </c>
      <c r="B72" s="35">
        <f>+NAC!A73</f>
        <v>44774</v>
      </c>
      <c r="C72" s="24">
        <f ca="1">+NAC_d!CR73</f>
        <v>6.9509124965427382E-2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6.950753900936979E-2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6.9256192976226094E-2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7.6103321296795645E-2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7.6225165756825808E-2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6.4539428696940737E-2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6.4400169601499302E-2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5">
      <c r="A73" s="110">
        <f t="shared" si="47"/>
        <v>73</v>
      </c>
      <c r="B73" s="35">
        <f>+NAC!A74</f>
        <v>44805</v>
      </c>
      <c r="C73" s="24">
        <f ca="1">+NAC_d!CR74</f>
        <v>6.1731822136335657E-2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6.0360531075257962E-2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6.2639722451166335E-2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6.1417483490655789E-2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6.8467264052096466E-2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6.0629580850222631E-2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6.1304199717964192E-2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5">
      <c r="A74" s="110">
        <f t="shared" si="47"/>
        <v>74</v>
      </c>
      <c r="B74" s="35">
        <f>+NAC!A75</f>
        <v>44835</v>
      </c>
      <c r="C74" s="24">
        <f ca="1">+NAC_d!CR75</f>
        <v>6.3763120886578983E-2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6.5501717487751909E-2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6.1396174753997501E-2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6.2821457868655228E-2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6.2240156745021924E-2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5.9873107604006215E-2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6.598064888045907E-2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5">
      <c r="A75" s="110">
        <f t="shared" si="47"/>
        <v>75</v>
      </c>
      <c r="B75" s="35">
        <f>+NAC!A76</f>
        <v>44866</v>
      </c>
      <c r="C75" s="24">
        <f ca="1">+NAC_d!CR76</f>
        <v>4.8906233207550498E-2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4.9993772500254385E-2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4.9350471642873428E-2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4.5620185345912168E-2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4.5301597604330945E-2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4.9251204613318444E-2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4.9036725435473993E-2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5">
      <c r="A76" s="110">
        <f t="shared" si="47"/>
        <v>76</v>
      </c>
      <c r="B76" s="35">
        <f>+NAC!A77</f>
        <v>44896</v>
      </c>
      <c r="C76" s="24">
        <f ca="1">+NAC_d!CR77</f>
        <v>5.1348476379207142E-2</v>
      </c>
      <c r="D76" s="24">
        <f ca="1">+NAC_d!CH77</f>
        <v>4.8278832473068078E-2</v>
      </c>
      <c r="E76" s="24">
        <f ca="1">+NAC_d!CQ77</f>
        <v>5.3225410226152681E-2</v>
      </c>
      <c r="F76" s="24">
        <f t="shared" ca="1" si="48"/>
        <v>-4.9465777530846022E-3</v>
      </c>
      <c r="H76" s="24">
        <f>+GBA_d!$AB104</f>
        <v>5.3433989670724769E-2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5.0786373469694945E-2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4.659288617966828E-2</v>
      </c>
      <c r="S76" s="24">
        <f>+NOA_d!$Q104</f>
        <v>4.3886552034862136E-2</v>
      </c>
      <c r="T76" s="24">
        <f>+NOA_d!$Z104</f>
        <v>5.1350423725328387E-2</v>
      </c>
      <c r="U76" s="24">
        <f t="shared" si="51"/>
        <v>-7.4638716904662505E-3</v>
      </c>
      <c r="W76" s="24">
        <f>+NEA_d!$AB104</f>
        <v>4.7896149376340125E-2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5.0036957604143506E-2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4.5340011207647413E-2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-4.9465777530846022E-3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-7.4638716904662505E-3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2.4292233821621156E-4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-3.5910599280658539E-4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5">
      <c r="A77" s="110">
        <f t="shared" si="47"/>
        <v>77</v>
      </c>
      <c r="B77" s="35">
        <f>+NAC!A78</f>
        <v>44927</v>
      </c>
      <c r="C77" s="24">
        <f ca="1">+NAC_d!CR78</f>
        <v>6.0225164509715379E-2</v>
      </c>
      <c r="D77" s="24">
        <f ca="1">+NAC_d!CH78</f>
        <v>6.1780295094346682E-2</v>
      </c>
      <c r="E77" s="24">
        <f ca="1">+NAC_d!CQ78</f>
        <v>5.9717264932015457E-2</v>
      </c>
      <c r="F77" s="24">
        <f t="shared" ca="1" si="48"/>
        <v>2.0630301623312253E-3</v>
      </c>
      <c r="H77" s="24">
        <f>+GBA_d!$AB105</f>
        <v>5.960427115896394E-2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6.0739233887102007E-2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6.3323931661345423E-2</v>
      </c>
      <c r="S77" s="24">
        <f>+NOA_d!$Q105</f>
        <v>6.618100297065066E-2</v>
      </c>
      <c r="T77" s="24">
        <f>+NOA_d!$Z105</f>
        <v>6.0759541043356347E-2</v>
      </c>
      <c r="U77" s="24">
        <f t="shared" si="51"/>
        <v>5.4214619272943132E-3</v>
      </c>
      <c r="W77" s="24">
        <f>+NEA_d!$AB105</f>
        <v>5.6460189490126877E-2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6.3531778947333306E-2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5.8889839205681804E-2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2.0630301623312253E-3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5.4214619272943132E-3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5.4214619272943132E-3</v>
      </c>
      <c r="AY77" s="35">
        <f t="shared" si="46"/>
        <v>44927</v>
      </c>
      <c r="BA77" s="48">
        <f t="shared" ca="1" si="20"/>
        <v>2.9456775935747065E-4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-3.0472991552765727E-4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5">
      <c r="A78" s="110">
        <f t="shared" si="47"/>
        <v>78</v>
      </c>
      <c r="B78" s="35">
        <f>+NAC!A79</f>
        <v>44958</v>
      </c>
      <c r="C78" s="24">
        <f ca="1">+NAC_d!CR79</f>
        <v>6.6441939987893273E-2</v>
      </c>
      <c r="D78" s="24">
        <f ca="1">+NAC_d!CH79</f>
        <v>7.348795109752837E-2</v>
      </c>
      <c r="E78" s="24">
        <f ca="1">+NAC_d!CQ79</f>
        <v>6.186082736311449E-2</v>
      </c>
      <c r="F78" s="24">
        <f t="shared" ca="1" si="48"/>
        <v>1.162712373441388E-2</v>
      </c>
      <c r="H78" s="24">
        <f>+GBA_d!$AB106</f>
        <v>6.6918211939876349E-2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6.3506936505733247E-2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7.291385735253697E-2</v>
      </c>
      <c r="S78" s="24">
        <f>+NOA_d!$Q106</f>
        <v>7.8834652666644356E-2</v>
      </c>
      <c r="T78" s="24">
        <f>+NOA_d!$Z106</f>
        <v>6.5680749479909872E-2</v>
      </c>
      <c r="U78" s="24">
        <f t="shared" si="51"/>
        <v>1.3153903186734484E-2</v>
      </c>
      <c r="W78" s="24">
        <f>+NEA_d!$AB106</f>
        <v>7.7614443200404448E-2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6.7219580839784188E-2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5.75787312029159E-2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1.162712373441388E-2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1.3153903186734484E-2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1.3153903186734484E-2</v>
      </c>
      <c r="AY78" s="35">
        <f t="shared" si="46"/>
        <v>44958</v>
      </c>
      <c r="BA78" s="48">
        <f t="shared" ca="1" si="20"/>
        <v>5.7610867865531823E-4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4.5575493594240957E-4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5">
      <c r="A79" s="110">
        <f t="shared" si="47"/>
        <v>79</v>
      </c>
      <c r="B79" s="35">
        <f>+NAC!A80</f>
        <v>44986</v>
      </c>
      <c r="C79" s="24">
        <f ca="1">+NAC_d!CR80</f>
        <v>7.6704748141690038E-2</v>
      </c>
      <c r="D79" s="24">
        <f ca="1">+NAC_d!CH80</f>
        <v>7.761202963856273E-2</v>
      </c>
      <c r="E79" s="24">
        <f ca="1">+NAC_d!CQ80</f>
        <v>7.3658911940177374E-2</v>
      </c>
      <c r="F79" s="24">
        <f t="shared" ca="1" si="48"/>
        <v>3.9531176983853555E-3</v>
      </c>
      <c r="H79" s="24">
        <f>+GBA_d!$AB107</f>
        <v>7.8178313695163038E-2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7.8215474342873792E-2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7.3389077992521701E-2</v>
      </c>
      <c r="S79" s="24">
        <f>+NOA_d!$Q107</f>
        <v>7.3293114674138238E-2</v>
      </c>
      <c r="T79" s="24">
        <f>+NOA_d!$Z107</f>
        <v>6.9253075975500789E-2</v>
      </c>
      <c r="U79" s="24">
        <f t="shared" si="51"/>
        <v>4.0400386986374492E-3</v>
      </c>
      <c r="W79" s="24">
        <f>+NEA_d!$AB107</f>
        <v>6.2482537705801811E-2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7.8582275671276403E-2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6.9633880946788906E-2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3.9531176983853555E-3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4.0400386986374492E-3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4.4948512535197827E-4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4.3518220676774799E-5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5">
      <c r="A80" s="110">
        <f t="shared" si="47"/>
        <v>80</v>
      </c>
      <c r="B80" s="35">
        <f>+NAC!A81</f>
        <v>45017</v>
      </c>
      <c r="C80" s="24">
        <f ca="1">+NAC_d!CR81</f>
        <v>8.3754060373825823E-2</v>
      </c>
      <c r="D80" s="24">
        <f ca="1">+NAC_d!CH81</f>
        <v>8.6364768979621864E-2</v>
      </c>
      <c r="E80" s="24">
        <f ca="1">+NAC_d!CQ81</f>
        <v>8.1946806258228477E-2</v>
      </c>
      <c r="F80" s="24">
        <f t="shared" ca="1" si="48"/>
        <v>4.417962721393387E-3</v>
      </c>
      <c r="H80" s="24">
        <f>+GBA_d!$AB108</f>
        <v>8.5858183974304003E-2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8.5401514895506292E-2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7.6925545164763243E-2</v>
      </c>
      <c r="S80" s="24">
        <f>+NOA_d!$Q108</f>
        <v>7.8878920040832412E-2</v>
      </c>
      <c r="T80" s="24">
        <f>+NOA_d!$Z108</f>
        <v>7.3966740549734178E-2</v>
      </c>
      <c r="U80" s="24">
        <f t="shared" si="51"/>
        <v>4.9121794910982342E-3</v>
      </c>
      <c r="W80" s="24">
        <f>+NEA_d!$AB108</f>
        <v>8.3391165193748895E-2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7.2252721148119647E-2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8.1093918728547987E-2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4.417962721393387E-3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4.9121794910982342E-3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7.5763611451555113E-4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2.3575033379247268E-4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5">
      <c r="A81" s="110">
        <f t="shared" si="47"/>
        <v>81</v>
      </c>
      <c r="B81" s="35">
        <f>+NAC!A82</f>
        <v>45047</v>
      </c>
      <c r="C81" s="24">
        <f ca="1">+NAC_d!CR82</f>
        <v>7.7545496927764912E-2</v>
      </c>
      <c r="D81" s="24">
        <f ca="1">+NAC_d!CH82</f>
        <v>7.4000227833175281E-2</v>
      </c>
      <c r="E81" s="24">
        <f ca="1">+NAC_d!CQ82</f>
        <v>8.0707230588701329E-2</v>
      </c>
      <c r="F81" s="24">
        <f t="shared" ca="1" si="48"/>
        <v>-6.7070027555260481E-3</v>
      </c>
      <c r="H81" s="24">
        <f>+GBA_d!$AB109</f>
        <v>7.9525994113905707E-2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7.6790302504688324E-2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7.9573527074891404E-2</v>
      </c>
      <c r="S81" s="24">
        <f>+NOA_d!$Q109</f>
        <v>7.9349562930324025E-2</v>
      </c>
      <c r="T81" s="24">
        <f>+NOA_d!$Z109</f>
        <v>7.9734527169479819E-2</v>
      </c>
      <c r="U81" s="24">
        <f t="shared" si="51"/>
        <v>-3.8496423915579392E-4</v>
      </c>
      <c r="W81" s="24">
        <f>+NEA_d!$AB109</f>
        <v>7.2870564981044827E-2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7.4666967477925228E-2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7.2698946476225768E-2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-6.7070027555260481E-3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-3.8496423915579392E-4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-3.8496423915579392E-4</v>
      </c>
      <c r="AY81" s="35">
        <f t="shared" si="46"/>
        <v>45047</v>
      </c>
      <c r="BA81" s="48">
        <f t="shared" ref="BA81:BA94" ca="1" si="64">+AVERAGE(AM70:AM81)</f>
        <v>2.787210469702428E-4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5.6331628961492353E-4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5">
      <c r="A82" s="110">
        <f t="shared" si="47"/>
        <v>82</v>
      </c>
      <c r="B82" s="35">
        <f>+NAC!A83</f>
        <v>45078</v>
      </c>
      <c r="C82" s="24">
        <f ca="1">+NAC_d!CR83</f>
        <v>5.9578355762690549E-2</v>
      </c>
      <c r="D82" s="24">
        <f ca="1">+NAC_d!CH83</f>
        <v>5.6870426730117662E-2</v>
      </c>
      <c r="E82" s="24">
        <f ca="1">+NAC_d!CQ83</f>
        <v>6.2865984126239116E-2</v>
      </c>
      <c r="F82" s="24">
        <f t="shared" ca="1" si="48"/>
        <v>-5.9955573961214537E-3</v>
      </c>
      <c r="H82" s="24">
        <f>+GBA_d!$AB110</f>
        <v>5.8219487762752431E-2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5.8865053264280265E-2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6.6211057437000731E-2</v>
      </c>
      <c r="S82" s="24">
        <f>+NOA_d!$Q110</f>
        <v>6.414463181995278E-2</v>
      </c>
      <c r="T82" s="24">
        <f>+NOA_d!$Z110</f>
        <v>7.0097701502277232E-2</v>
      </c>
      <c r="U82" s="24">
        <f t="shared" si="51"/>
        <v>-5.9530696823244522E-3</v>
      </c>
      <c r="W82" s="24">
        <f>+NEA_d!$AB110</f>
        <v>6.6095580125910658E-2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5.3054454716255695E-2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6.7789928256195342E-2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-5.9955573961214537E-3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-5.9530696823244522E-3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1.0482144509036766E-4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4.4172281526237239E-4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5">
      <c r="A83" s="110">
        <f t="shared" si="47"/>
        <v>83</v>
      </c>
      <c r="B83" s="35">
        <f>+NAC!A84</f>
        <v>45108</v>
      </c>
      <c r="C83" s="24">
        <f ca="1">+NAC_d!CR84</f>
        <v>6.3700359372256266E-2</v>
      </c>
      <c r="D83" s="24">
        <f ca="1">+NAC_d!CH84</f>
        <v>6.0654112063456722E-2</v>
      </c>
      <c r="E83" s="24">
        <f ca="1">+NAC_d!CQ84</f>
        <v>6.5982553891445805E-2</v>
      </c>
      <c r="F83" s="24">
        <f t="shared" ca="1" si="48"/>
        <v>-5.3284418279890833E-3</v>
      </c>
      <c r="H83" s="24">
        <f>+GBA_d!$AB111</f>
        <v>6.1873190529190936E-2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6.4373705221829169E-2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6.0752003200670757E-2</v>
      </c>
      <c r="S83" s="24">
        <f>+NOA_d!$Q111</f>
        <v>5.8243161231481322E-2</v>
      </c>
      <c r="T83" s="24">
        <f>+NOA_d!$Z111</f>
        <v>6.398892039000792E-2</v>
      </c>
      <c r="U83" s="24">
        <f t="shared" si="51"/>
        <v>-5.7457591585265977E-3</v>
      </c>
      <c r="W83" s="24">
        <f>+NEA_d!$AB111</f>
        <v>6.2591028386031144E-2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6.3077290324396795E-2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7.7981483706818455E-2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-5.3284418279890833E-3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-5.7457591585265977E-3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-5.7457591585265977E-3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2.6041988599214322E-4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3.0837359608254511E-4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5">
      <c r="A84" s="110">
        <f t="shared" si="47"/>
        <v>84</v>
      </c>
      <c r="B84" s="35">
        <f>+NAC!A85</f>
        <v>45139</v>
      </c>
      <c r="C84" s="24">
        <f ca="1">+NAC_d!CR85</f>
        <v>0.12442791605355219</v>
      </c>
      <c r="D84" s="24">
        <f ca="1">+NAC_d!CH85</f>
        <v>0.131804342765246</v>
      </c>
      <c r="E84" s="24">
        <f ca="1">+NAC_d!CQ85</f>
        <v>0.12154991785032565</v>
      </c>
      <c r="F84" s="24">
        <f t="shared" ca="1" si="48"/>
        <v>1.0254424914920346E-2</v>
      </c>
      <c r="H84" s="24">
        <f>+GBA_d!$AB112</f>
        <v>0.1225980935243256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0.12241216390812393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0.13680632267064619</v>
      </c>
      <c r="S84" s="24">
        <f>+NOA_d!$Q112</f>
        <v>0.14343737083242747</v>
      </c>
      <c r="T84" s="24">
        <f>+NOA_d!$Z112</f>
        <v>0.12851855134688539</v>
      </c>
      <c r="U84" s="24">
        <f t="shared" si="51"/>
        <v>1.4918819485542079E-2</v>
      </c>
      <c r="W84" s="24">
        <f>+NEA_d!$AB112</f>
        <v>0.14180495639256052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0.12326648875119295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0.12146015126213849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1.0254424914920346E-2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1.4918819485542079E-2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1.4918819485542079E-2</v>
      </c>
      <c r="AY84" s="35">
        <f t="shared" si="46"/>
        <v>45139</v>
      </c>
      <c r="BA84" s="48">
        <f t="shared" ca="1" si="64"/>
        <v>8.2718987165941726E-4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1.4808883865724543E-3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5">
      <c r="A85" s="110">
        <f t="shared" si="47"/>
        <v>85</v>
      </c>
      <c r="B85" s="35">
        <f>+NAC!A86</f>
        <v>45170</v>
      </c>
      <c r="C85" s="24">
        <f ca="1">+NAC_d!CR86</f>
        <v>0.12757501507562252</v>
      </c>
      <c r="D85" s="24">
        <f ca="1">+NAC_d!CH86</f>
        <v>0.1329547853158517</v>
      </c>
      <c r="E85" s="24">
        <f ca="1">+NAC_d!CQ86</f>
        <v>0.12443076436789013</v>
      </c>
      <c r="F85" s="24">
        <f t="shared" ca="1" si="48"/>
        <v>8.5240209479615636E-3</v>
      </c>
      <c r="H85" s="24">
        <f>+GBA_d!$AB113</f>
        <v>0.12179890371797142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0.1307483734730237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0.13177804233588808</v>
      </c>
      <c r="S85" s="24">
        <f>+NOA_d!$Q113</f>
        <v>0.13419345777080549</v>
      </c>
      <c r="T85" s="24">
        <f>+NOA_d!$Z113</f>
        <v>0.1286696426695082</v>
      </c>
      <c r="U85" s="24">
        <f t="shared" si="51"/>
        <v>5.5238151012972914E-3</v>
      </c>
      <c r="W85" s="24">
        <f>+NEA_d!$AB113</f>
        <v>0.12953542006163632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0.13658008573656444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0.13990105394925623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8.5240209479615636E-3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5.5238151012972914E-3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5.5238151012972914E-3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1.061730592313237E-3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2.0214809226132648E-3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5">
      <c r="A86" s="110">
        <f t="shared" si="47"/>
        <v>86</v>
      </c>
      <c r="B86" s="35">
        <f>+NAC!A87</f>
        <v>45200</v>
      </c>
      <c r="C86" s="24">
        <f ca="1">+NAC_d!CR87</f>
        <v>8.3025060062706713E-2</v>
      </c>
      <c r="D86" s="24">
        <f ca="1">+NAC_d!CH87</f>
        <v>8.0916962516512037E-2</v>
      </c>
      <c r="E86" s="24">
        <f ca="1">+NAC_d!CQ87</f>
        <v>8.4051018090755658E-2</v>
      </c>
      <c r="F86" s="24">
        <f t="shared" ca="1" si="48"/>
        <v>-3.1340555742436216E-3</v>
      </c>
      <c r="H86" s="24">
        <f>+GBA_d!$AB114</f>
        <v>8.612751353074799E-2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8.3056026132919625E-2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7.7189699649289345E-2</v>
      </c>
      <c r="S86" s="24">
        <f>+NOA_d!$Q114</f>
        <v>7.6083053827369573E-2</v>
      </c>
      <c r="T86" s="24">
        <f>+NOA_d!$Z114</f>
        <v>7.872602486233915E-2</v>
      </c>
      <c r="U86" s="24">
        <f t="shared" si="51"/>
        <v>-2.6429710349695767E-3</v>
      </c>
      <c r="W86" s="24">
        <f>+NEA_d!$AB114</f>
        <v>7.3956982684887596E-2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7.3826180359703342E-2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8.175730451777774E-2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-3.1340555742436216E-3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-2.6429710349695767E-3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8.6823487524221676E-4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1.9269664786252805E-3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5">
      <c r="A87" s="110">
        <f t="shared" si="47"/>
        <v>87</v>
      </c>
      <c r="B87" s="35">
        <f>+NAC!A88</f>
        <v>45231</v>
      </c>
      <c r="C87" s="24">
        <f ca="1">+NAC_d!CR88</f>
        <v>0.12805283200242901</v>
      </c>
      <c r="D87" s="24">
        <f ca="1">+NAC_d!CH88</f>
        <v>0.13061860332328368</v>
      </c>
      <c r="E87" s="24">
        <f ca="1">+NAC_d!CQ88</f>
        <v>0.12589209771158427</v>
      </c>
      <c r="F87" s="24">
        <f t="shared" ca="1" si="48"/>
        <v>4.7265056116994053E-3</v>
      </c>
      <c r="H87" s="24">
        <f>+GBA_d!$AB115</f>
        <v>0.1290547952761214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0.13011902206014558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0.11811740816823679</v>
      </c>
      <c r="S87" s="24">
        <f>+NOA_d!$Q115</f>
        <v>0.12011215708737732</v>
      </c>
      <c r="T87" s="24">
        <f>+NOA_d!$Z115</f>
        <v>0.11486637773176267</v>
      </c>
      <c r="U87" s="24">
        <f t="shared" si="51"/>
        <v>5.2457793556146548E-3</v>
      </c>
      <c r="W87" s="24">
        <f>+NEA_d!$AB115</f>
        <v>0.12825834239127931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0.12757877971198539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0.1195271825339812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4.7265056116994053E-3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5.2457793556146548E-3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1.6212125403450295E-3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2.5854467867313193E-3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5">
      <c r="A88" s="110">
        <f t="shared" si="47"/>
        <v>88</v>
      </c>
      <c r="B88" s="35">
        <f>+NAC!A89</f>
        <v>45261</v>
      </c>
      <c r="C88" s="24">
        <f ca="1">+NAC_d!CR89</f>
        <v>0.2544641332066091</v>
      </c>
      <c r="D88" s="24">
        <f ca="1">+NAC_d!CH89</f>
        <v>0.26010943049946622</v>
      </c>
      <c r="E88" s="24">
        <f ca="1">+NAC_d!CQ89</f>
        <v>0.25170136406557098</v>
      </c>
      <c r="F88" s="24">
        <f t="shared" ca="1" si="48"/>
        <v>8.4080664338952449E-3</v>
      </c>
      <c r="H88" s="24">
        <f>+GBA_d!$AB116</f>
        <v>0.25084997475967419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0.25698049898302866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0.25228747326784617</v>
      </c>
      <c r="S88" s="24">
        <f>+NOA_d!$Q116</f>
        <v>0.25676797679014296</v>
      </c>
      <c r="T88" s="24">
        <f>+NOA_d!$Z116</f>
        <v>0.25038393928102765</v>
      </c>
      <c r="U88" s="24">
        <f t="shared" si="51"/>
        <v>6.3840375091153145E-3</v>
      </c>
      <c r="W88" s="24">
        <f>+NEA_d!$AB116</f>
        <v>0.28354861333531112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0.2584609455383633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0.24308679453367188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8.4080664338952449E-3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6.3840375091153145E-3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6.3840375091153145E-3</v>
      </c>
      <c r="AY88" s="35">
        <f t="shared" si="46"/>
        <v>45261</v>
      </c>
      <c r="BA88" s="48">
        <f t="shared" ca="1" si="64"/>
        <v>2.7340995559266834E-3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3.7394392200297832E-3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5">
      <c r="A89" s="110">
        <f t="shared" si="47"/>
        <v>89</v>
      </c>
      <c r="B89" s="35">
        <f>+NAC!A90</f>
        <v>45292</v>
      </c>
      <c r="C89" s="24">
        <f ca="1">+NAC_d!CR90</f>
        <v>0.20667491244104963</v>
      </c>
      <c r="D89" s="24">
        <f ca="1">+NAC_d!CH90</f>
        <v>0.20424952301263111</v>
      </c>
      <c r="E89" s="24">
        <f ca="1">+NAC_d!CQ90</f>
        <v>0.2095602289145384</v>
      </c>
      <c r="F89" s="24">
        <f t="shared" ca="1" si="48"/>
        <v>-5.3107059019072977E-3</v>
      </c>
      <c r="H89" s="24">
        <f>+GBA_d!$AB117</f>
        <v>0.19551815973106401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0.21203681979011701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0.21711863705681056</v>
      </c>
      <c r="S89" s="24">
        <f>+NOA_d!$Q117</f>
        <v>0.21540638402668355</v>
      </c>
      <c r="T89" s="24">
        <f>+NOA_d!$Z117</f>
        <v>0.22368519168484635</v>
      </c>
      <c r="U89" s="24">
        <f t="shared" si="51"/>
        <v>-8.2788076581628012E-3</v>
      </c>
      <c r="W89" s="24">
        <f>+NEA_d!$AB117</f>
        <v>0.19503902622166902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0.22292733205987769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0.24190884114252698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-5.3107059019072977E-3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-8.2788076581628012E-3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2.119621550573473E-3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2.597750087908357E-3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5">
      <c r="A90" s="110">
        <f t="shared" si="47"/>
        <v>90</v>
      </c>
      <c r="B90" s="35">
        <f>+NAC!A91</f>
        <v>45323</v>
      </c>
      <c r="C90" s="24">
        <f ca="1">+NAC_d!CR91</f>
        <v>0.13233454713944215</v>
      </c>
      <c r="D90" s="24">
        <f ca="1">+NAC_d!CH91</f>
        <v>0.12360594591688878</v>
      </c>
      <c r="E90" s="24">
        <f ca="1">+NAC_d!CQ91</f>
        <v>0.13579959104613937</v>
      </c>
      <c r="F90" s="24">
        <f t="shared" ca="1" si="48"/>
        <v>-1.2193645129250585E-2</v>
      </c>
      <c r="H90" s="24">
        <f>+GBA_d!$AB118</f>
        <v>0.14973905493530637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0.11889319282549415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0.1169122273133536</v>
      </c>
      <c r="S90" s="24">
        <f>+NOA_d!$Q118</f>
        <v>0.11250432434411306</v>
      </c>
      <c r="T90" s="24">
        <f>+NOA_d!$Z118</f>
        <v>0.12672591564200086</v>
      </c>
      <c r="U90" s="24">
        <f t="shared" si="51"/>
        <v>-1.4221591297887803E-2</v>
      </c>
      <c r="W90" s="24">
        <f>+NEA_d!$AB118</f>
        <v>0.1089586501875468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0.13535663533264719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0.11310171215911047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-1.2193645129250585E-2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-1.4221591297887803E-2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-1.4221591297887803E-2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1.3455747860143438E-4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3.1645888085649981E-4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5">
      <c r="A91" s="110">
        <f t="shared" si="47"/>
        <v>91</v>
      </c>
      <c r="B91" s="35">
        <f>+NAC!A92</f>
        <v>45352</v>
      </c>
      <c r="C91" s="24">
        <f ca="1">+NAC_d!CR92</f>
        <v>0.10999763245314043</v>
      </c>
      <c r="D91" s="24">
        <f ca="1">+NAC_d!CH92</f>
        <v>0.10410602478809494</v>
      </c>
      <c r="E91" s="24">
        <f ca="1">+NAC_d!CQ92</f>
        <v>0.10955183258052137</v>
      </c>
      <c r="F91" s="24">
        <f t="shared" ca="1" si="48"/>
        <v>-5.445807792426427E-3</v>
      </c>
      <c r="H91" s="24">
        <f>+GBA_d!$AB119</f>
        <v>0.11482187140392397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0.11279330233265372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8.766686708165472E-2</v>
      </c>
      <c r="S91" s="24">
        <f>+NOA_d!$Q119</f>
        <v>8.3969124522712324E-2</v>
      </c>
      <c r="T91" s="24">
        <f>+NOA_d!$Z119</f>
        <v>8.7671761519660052E-2</v>
      </c>
      <c r="U91" s="24">
        <f t="shared" si="51"/>
        <v>-3.702636996947728E-3</v>
      </c>
      <c r="W91" s="24">
        <f>+NEA_d!$AB119</f>
        <v>0.10345253032237367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9.3075061656613833E-2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0.1046066580957834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-5.445807792426427E-3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-3.702636996947728E-3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-6.4868631229954754E-4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-3.2876409377559829E-4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5">
      <c r="A92" s="110">
        <f t="shared" si="47"/>
        <v>92</v>
      </c>
      <c r="B92" s="35">
        <f>+NAC!A93</f>
        <v>45383</v>
      </c>
      <c r="C92" s="24">
        <f ca="1">+NAC_d!CR93</f>
        <v>8.8236735795012233E-2</v>
      </c>
      <c r="D92" s="24">
        <f ca="1">+NAC_d!CH93</f>
        <v>8.3712968427366308E-2</v>
      </c>
      <c r="E92" s="24">
        <f ca="1">+NAC_d!CQ93</f>
        <v>9.028164903905056E-2</v>
      </c>
      <c r="F92" s="24">
        <f t="shared" ca="1" si="48"/>
        <v>-6.5686806116842522E-3</v>
      </c>
      <c r="H92" s="24">
        <f>+GBA_d!$AB120</f>
        <v>9.2271810127675602E-2</v>
      </c>
      <c r="I92" s="24">
        <f>+GBA_d!$Q120</f>
        <v>8.9696791312926294E-2</v>
      </c>
      <c r="J92" s="24">
        <f>+GBA_d!$Z120</f>
        <v>9.2030010114819927E-2</v>
      </c>
      <c r="K92" s="24">
        <f t="shared" si="49"/>
        <v>-2.3332188018936328E-3</v>
      </c>
      <c r="M92" s="24">
        <f>+PAM_d!$AB120</f>
        <v>8.7635860887988581E-2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9.1020858661966964E-2</v>
      </c>
      <c r="S92" s="24">
        <f>+NOA_d!$Q120</f>
        <v>9.0961241703975793E-2</v>
      </c>
      <c r="T92" s="24">
        <f>+NOA_d!$Z120</f>
        <v>9.3166635516070739E-2</v>
      </c>
      <c r="U92" s="24">
        <f t="shared" si="51"/>
        <v>-2.2053938120949468E-3</v>
      </c>
      <c r="W92" s="24">
        <f>+NEA_d!$AB120</f>
        <v>6.2869625393418893E-2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8.1495061408456415E-2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8.4532521256315718E-2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-6.5686806116842522E-3</v>
      </c>
      <c r="AN92" s="48">
        <f t="shared" si="56"/>
        <v>-2.3332188018936328E-3</v>
      </c>
      <c r="AO92" s="48">
        <f t="shared" si="57"/>
        <v>-4.0636929621575835E-3</v>
      </c>
      <c r="AP92" s="48">
        <f t="shared" si="58"/>
        <v>-2.2053938120949468E-3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-1.5642399233893507E-3</v>
      </c>
      <c r="BB92" s="48">
        <f t="shared" si="65"/>
        <v>-5.4478822203748078E-4</v>
      </c>
      <c r="BC92" s="48">
        <f t="shared" si="66"/>
        <v>-1.3813534426327563E-3</v>
      </c>
      <c r="BD92" s="48">
        <f t="shared" si="67"/>
        <v>-9.2189520237503009E-4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5">
      <c r="A93" s="110">
        <f t="shared" si="47"/>
        <v>93</v>
      </c>
      <c r="B93" s="35">
        <f>+NAC!A94</f>
        <v>45413</v>
      </c>
      <c r="C93" s="24">
        <f ca="1">+NAC_d!CR94</f>
        <v>4.203681022202721E-2</v>
      </c>
      <c r="D93" s="24">
        <f ca="1">+NAC_d!CH94</f>
        <v>4.2767272618964736E-2</v>
      </c>
      <c r="E93" s="24">
        <f ca="1">+NAC_d!CQ94</f>
        <v>4.0822916113999463E-2</v>
      </c>
      <c r="F93" s="24">
        <f t="shared" ca="1" si="48"/>
        <v>1.9443565049652722E-3</v>
      </c>
      <c r="H93" s="24">
        <f>+GBA_d!$AB121</f>
        <v>4.3005823851510305E-2</v>
      </c>
      <c r="I93" s="24">
        <f>+GBA_d!$Q121</f>
        <v>4.5673855479398062E-2</v>
      </c>
      <c r="J93" s="24">
        <f>+GBA_d!$Z121</f>
        <v>4.0975733648126234E-2</v>
      </c>
      <c r="K93" s="24">
        <f t="shared" si="49"/>
        <v>4.6981218312718287E-3</v>
      </c>
      <c r="M93" s="24">
        <f>+PAM_d!$AB121</f>
        <v>4.0158781762211548E-2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4.1700910000279645E-2</v>
      </c>
      <c r="S93" s="24">
        <f>+NOA_d!$Q121</f>
        <v>4.2607850251359602E-2</v>
      </c>
      <c r="T93" s="24">
        <f>+NOA_d!$Z121</f>
        <v>4.087192586695898E-2</v>
      </c>
      <c r="U93" s="24">
        <f t="shared" si="51"/>
        <v>1.7359243844006222E-3</v>
      </c>
      <c r="W93" s="24">
        <f>+NEA_d!$AB121</f>
        <v>3.7307587374065143E-2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4.2669612632195264E-2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4.520328397786022E-2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1.9443565049652722E-3</v>
      </c>
      <c r="AN93" s="48">
        <f t="shared" si="56"/>
        <v>4.6981218312718287E-3</v>
      </c>
      <c r="AO93" s="48">
        <f t="shared" si="57"/>
        <v>4.140041653962756E-3</v>
      </c>
      <c r="AP93" s="48">
        <f t="shared" si="58"/>
        <v>1.7359243844006222E-3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4.6981218312718287E-3</v>
      </c>
      <c r="AY93" s="35">
        <f t="shared" si="46"/>
        <v>45413</v>
      </c>
      <c r="BA93" s="48">
        <f t="shared" ca="1" si="64"/>
        <v>-8.4329331834840737E-4</v>
      </c>
      <c r="BB93" s="48">
        <f t="shared" si="65"/>
        <v>4.7096461567301223E-4</v>
      </c>
      <c r="BC93" s="48">
        <f t="shared" si="66"/>
        <v>-2.9924039327792568E-4</v>
      </c>
      <c r="BD93" s="48">
        <f t="shared" si="67"/>
        <v>-7.4515448374532867E-4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5">
      <c r="A94" s="110">
        <f t="shared" si="47"/>
        <v>94</v>
      </c>
      <c r="B94" s="35">
        <f>+NAC!A95</f>
        <v>45444</v>
      </c>
      <c r="C94" s="24">
        <f ca="1">+NAC_d!CR95</f>
        <v>4.5630429466068323E-2</v>
      </c>
      <c r="D94" s="24">
        <f ca="1">+NAC_d!CH95</f>
        <v>4.3918407629484513E-2</v>
      </c>
      <c r="E94" s="24">
        <f ca="1">+NAC_d!CQ95</f>
        <v>4.7095124208664352E-2</v>
      </c>
      <c r="F94" s="24">
        <f t="shared" ca="1" si="48"/>
        <v>-3.1767165791798391E-3</v>
      </c>
      <c r="H94" s="24">
        <f>+GBA_d!$AB122</f>
        <v>4.3535999562241745E-2</v>
      </c>
      <c r="I94" s="24">
        <f>+GBA_d!$Q122</f>
        <v>3.8149657710168983E-2</v>
      </c>
      <c r="J94" s="24">
        <f>+GBA_d!$Z122</f>
        <v>4.5465041670347928E-2</v>
      </c>
      <c r="K94" s="24">
        <f t="shared" si="49"/>
        <v>-7.315383960178945E-3</v>
      </c>
      <c r="M94" s="24">
        <f>+PAM_d!$AB122</f>
        <v>4.737693199429116E-2</v>
      </c>
      <c r="N94" s="24">
        <f>+PAM_d!$Q122</f>
        <v>4.6289213062833845E-2</v>
      </c>
      <c r="O94" s="24">
        <f>+PAM_d!$Z122</f>
        <v>4.8416864066570309E-2</v>
      </c>
      <c r="P94" s="24">
        <f t="shared" si="50"/>
        <v>-2.1276510037364638E-3</v>
      </c>
      <c r="R94" s="24">
        <f>+NOA_d!$AB122</f>
        <v>4.759406961475765E-2</v>
      </c>
      <c r="S94" s="24">
        <f>+NOA_d!$Q122</f>
        <v>4.5661986157856438E-2</v>
      </c>
      <c r="T94" s="24">
        <f>+NOA_d!$Z122</f>
        <v>5.2540350918157896E-2</v>
      </c>
      <c r="U94" s="24">
        <f t="shared" si="51"/>
        <v>-6.8783647603014586E-3</v>
      </c>
      <c r="W94" s="24">
        <f>+NEA_d!$AB122</f>
        <v>4.3818115281907044E-2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5.0647807869153016E-2</v>
      </c>
      <c r="AC94" s="24">
        <f>+CUY_d!$Q122</f>
        <v>4.9946185290121736E-2</v>
      </c>
      <c r="AD94" s="24">
        <f>+CUY_d!$Z122</f>
        <v>4.9570196994469518E-2</v>
      </c>
      <c r="AE94" s="24">
        <f t="shared" si="53"/>
        <v>3.759882956522187E-4</v>
      </c>
      <c r="AG94" s="24">
        <f>+PAT_d!$AB122</f>
        <v>4.9534044474444983E-2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-3.1767165791798391E-3</v>
      </c>
      <c r="AN94" s="48">
        <f t="shared" si="56"/>
        <v>-7.315383960178945E-3</v>
      </c>
      <c r="AO94" s="48">
        <f t="shared" si="57"/>
        <v>-2.1276510037364638E-3</v>
      </c>
      <c r="AP94" s="48">
        <f t="shared" si="58"/>
        <v>-6.8783647603014586E-3</v>
      </c>
      <c r="AQ94" s="48">
        <f t="shared" si="59"/>
        <v>1.7476003086980274E-3</v>
      </c>
      <c r="AR94" s="48">
        <f t="shared" si="60"/>
        <v>3.759882956522187E-4</v>
      </c>
      <c r="AS94" s="48">
        <f t="shared" si="61"/>
        <v>1.0550330350524995E-3</v>
      </c>
      <c r="AU94" s="48">
        <f t="shared" si="62"/>
        <v>-7.315383960178945E-3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-6.0838991693660616E-4</v>
      </c>
      <c r="BB94" s="48">
        <f t="shared" si="65"/>
        <v>7.2573258920779116E-4</v>
      </c>
      <c r="BC94" s="48">
        <f t="shared" si="66"/>
        <v>1.9975150426596958E-4</v>
      </c>
      <c r="BD94" s="48">
        <f t="shared" si="67"/>
        <v>-8.2226240691007924E-4</v>
      </c>
      <c r="BE94" s="48">
        <f t="shared" si="68"/>
        <v>-8.5502428431868027E-4</v>
      </c>
      <c r="BF94" s="48">
        <f t="shared" si="69"/>
        <v>-7.2625446598125387E-4</v>
      </c>
      <c r="BG94" s="48">
        <f t="shared" si="70"/>
        <v>6.3302296934268176E-4</v>
      </c>
    </row>
    <row r="95" spans="1:59" x14ac:dyDescent="0.25">
      <c r="A95" s="110">
        <f t="shared" si="47"/>
        <v>95</v>
      </c>
      <c r="B95" s="35">
        <f>+NAC!A96</f>
        <v>45474</v>
      </c>
      <c r="C95" s="24">
        <f ca="1">+NAC_d!CR96</f>
        <v>4.0477411068634561E-2</v>
      </c>
      <c r="D95" s="24">
        <f ca="1">+NAC_d!CH96</f>
        <v>3.8219628180359511E-2</v>
      </c>
      <c r="E95" s="24">
        <f ca="1">+NAC_d!CQ96</f>
        <v>4.2219878735694216E-2</v>
      </c>
      <c r="F95" s="24">
        <f t="shared" ref="F95:F107" ca="1" si="71">+D95-E95</f>
        <v>-4.0002505553347056E-3</v>
      </c>
      <c r="H95" s="24">
        <f>+GBA_d!$AB123</f>
        <v>4.0371942876526123E-2</v>
      </c>
      <c r="I95" s="24">
        <f>+GBA_d!$Q123</f>
        <v>3.8088458071369624E-2</v>
      </c>
      <c r="J95" s="24">
        <f>+GBA_d!$Z123</f>
        <v>4.1829663921379767E-2</v>
      </c>
      <c r="K95" s="24">
        <f t="shared" ref="K95:K107" si="72">+I95-J95</f>
        <v>-3.7412058500101431E-3</v>
      </c>
      <c r="M95" s="24">
        <f>+PAM_d!$AB123</f>
        <v>3.9323157743564652E-2</v>
      </c>
      <c r="N95" s="24">
        <f>+PAM_d!$Q123</f>
        <v>3.7155443027724555E-2</v>
      </c>
      <c r="O95" s="24">
        <f>+PAM_d!$Z123</f>
        <v>4.1496378326234762E-2</v>
      </c>
      <c r="P95" s="24">
        <f t="shared" ref="P95:P107" si="73">+N95-O95</f>
        <v>-4.3409352985102068E-3</v>
      </c>
      <c r="R95" s="24">
        <f>+NOA_d!$AB123</f>
        <v>3.5859446279410845E-2</v>
      </c>
      <c r="S95" s="24">
        <f>+NOA_d!$Q123</f>
        <v>3.2356804451416643E-2</v>
      </c>
      <c r="T95" s="24">
        <f>+NOA_d!$Z123</f>
        <v>4.0686318424036694E-2</v>
      </c>
      <c r="U95" s="24">
        <f t="shared" ref="U95:U107" si="74">+S95-T95</f>
        <v>-8.3295139726200507E-3</v>
      </c>
      <c r="W95" s="24">
        <f>+NEA_d!$AB123</f>
        <v>4.606758600499572E-2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4.5914975417206128E-2</v>
      </c>
      <c r="AC95" s="24">
        <f>+CUY_d!$Q123</f>
        <v>4.1611351381840356E-2</v>
      </c>
      <c r="AD95" s="24">
        <f>+CUY_d!$Z123</f>
        <v>5.0669044332173563E-2</v>
      </c>
      <c r="AE95" s="24">
        <f t="shared" ref="AE95:AE107" si="76">+AC95-AD95</f>
        <v>-9.0576929503332071E-3</v>
      </c>
      <c r="AG95" s="24">
        <f>+PAT_d!$AB123</f>
        <v>4.1609773460840715E-2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-4.0002505553347056E-3</v>
      </c>
      <c r="AN95" s="48">
        <f t="shared" ref="AN95:AN107" si="80">+K95</f>
        <v>-3.7412058500101431E-3</v>
      </c>
      <c r="AO95" s="48">
        <f t="shared" ref="AO95:AO107" si="81">+P95</f>
        <v>-4.3409352985102068E-3</v>
      </c>
      <c r="AP95" s="48">
        <f t="shared" ref="AP95:AP107" si="82">+U95</f>
        <v>-8.3295139726200507E-3</v>
      </c>
      <c r="AQ95" s="48">
        <f t="shared" ref="AQ95:AQ107" si="83">+Z95</f>
        <v>-1.3396918493024934E-3</v>
      </c>
      <c r="AR95" s="48">
        <f t="shared" ref="AR95:AR107" si="84">+AE95</f>
        <v>-9.0576929503332071E-3</v>
      </c>
      <c r="AS95" s="48">
        <f t="shared" ref="AS95:AS107" si="85">+AJ95</f>
        <v>-7.4292807044984421E-4</v>
      </c>
      <c r="AU95" s="48">
        <f t="shared" ref="AU95:AU107" si="86">+MIN(AN95:AS95)</f>
        <v>-9.0576929503332071E-3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-4.9770731088207476E-4</v>
      </c>
      <c r="BB95" s="48">
        <f t="shared" ref="BB95:BB107" si="90">+AVERAGE(AN84:AN95)</f>
        <v>7.7030387012414858E-4</v>
      </c>
      <c r="BC95" s="48">
        <f t="shared" ref="BC95:BC107" si="91">+AVERAGE(AO84:AO95)</f>
        <v>2.9762275674657018E-4</v>
      </c>
      <c r="BD95" s="48">
        <f t="shared" ref="BD95:BD107" si="92">+AVERAGE(AP84:AP95)</f>
        <v>-1.0375753080845336E-3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-1.1008572269161077E-3</v>
      </c>
      <c r="BG95" s="48">
        <f t="shared" ref="BG95:BG107" si="95">+AVERAGE(AS84:AS95)</f>
        <v>9.3825347483145194E-4</v>
      </c>
    </row>
    <row r="96" spans="1:59" x14ac:dyDescent="0.25">
      <c r="A96" s="110">
        <f t="shared" si="47"/>
        <v>96</v>
      </c>
      <c r="B96" s="35">
        <f>+NAC!A97</f>
        <v>45505</v>
      </c>
      <c r="C96" s="24">
        <f ca="1">+NAC_d!CR97</f>
        <v>4.1792042876971358E-2</v>
      </c>
      <c r="D96" s="24">
        <f ca="1">+NAC_d!CH97</f>
        <v>4.1970271948734039E-2</v>
      </c>
      <c r="E96" s="24">
        <f ca="1">+NAC_d!CQ97</f>
        <v>4.2459749083666232E-2</v>
      </c>
      <c r="F96" s="24">
        <f t="shared" ca="1" si="71"/>
        <v>-4.8947713493219247E-4</v>
      </c>
      <c r="H96" s="24">
        <f>+GBA_d!$AB124</f>
        <v>4.1377770776646283E-2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3.9069410474624977E-2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5.0454589804555638E-2</v>
      </c>
      <c r="S96" s="24">
        <f>+NOA_d!$Q124</f>
        <v>5.0839283595592644E-2</v>
      </c>
      <c r="T96" s="24">
        <f>+NOA_d!$Z124</f>
        <v>5.1463064548219251E-2</v>
      </c>
      <c r="U96" s="24">
        <f t="shared" si="74"/>
        <v>-6.2378095262660693E-4</v>
      </c>
      <c r="W96" s="24">
        <f>+NEA_d!$AB124</f>
        <v>4.3657400949174807E-2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4.5173898717675742E-2</v>
      </c>
      <c r="AC96" s="24">
        <f>+CUY_d!$Q124</f>
        <v>4.5877680900029638E-2</v>
      </c>
      <c r="AD96" s="24">
        <f>+CUY_d!$Z124</f>
        <v>4.3625223770517252E-2</v>
      </c>
      <c r="AE96" s="24">
        <f t="shared" si="76"/>
        <v>2.2524571295123863E-3</v>
      </c>
      <c r="AG96" s="24">
        <f>+PAT_d!$AB124</f>
        <v>4.6117444825600984E-2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-4.8947713493219247E-4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-6.2378095262660693E-4</v>
      </c>
      <c r="AQ96" s="48">
        <f t="shared" si="83"/>
        <v>2.8842944976446017E-3</v>
      </c>
      <c r="AR96" s="48">
        <f t="shared" si="84"/>
        <v>2.2524571295123863E-3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-1.3930324817031197E-3</v>
      </c>
      <c r="BB96" s="48">
        <f t="shared" si="90"/>
        <v>3.2509039771163227E-5</v>
      </c>
      <c r="BC96" s="48">
        <f t="shared" si="91"/>
        <v>-4.0469152320819307E-4</v>
      </c>
      <c r="BD96" s="48">
        <f t="shared" si="92"/>
        <v>-2.3327920112652576E-3</v>
      </c>
      <c r="BE96" s="48">
        <f t="shared" si="93"/>
        <v>-1.5986975545857114E-3</v>
      </c>
      <c r="BF96" s="48">
        <f t="shared" si="94"/>
        <v>-1.6438330333696238E-3</v>
      </c>
      <c r="BG96" s="48">
        <f t="shared" si="95"/>
        <v>1.1894540983585038E-3</v>
      </c>
    </row>
    <row r="97" spans="1:59" x14ac:dyDescent="0.25">
      <c r="A97" s="110">
        <f t="shared" si="47"/>
        <v>97</v>
      </c>
      <c r="B97" s="35">
        <f>+NAC!A98</f>
        <v>45536</v>
      </c>
      <c r="C97" s="24">
        <f ca="1">+NAC_d!CR98</f>
        <v>3.4695622189933495E-2</v>
      </c>
      <c r="D97" s="24">
        <f ca="1">+NAC_d!CH98</f>
        <v>3.2916547037573851E-2</v>
      </c>
      <c r="E97" s="24">
        <f ca="1">+NAC_d!CQ98</f>
        <v>3.5809921426787517E-2</v>
      </c>
      <c r="F97" s="24">
        <f t="shared" ca="1" si="71"/>
        <v>-2.8933743892136654E-3</v>
      </c>
      <c r="H97" s="24">
        <f>+GBA_d!$AB125</f>
        <v>3.7177512181158612E-2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3.2135128597617024E-2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3.4199871840186358E-2</v>
      </c>
      <c r="S97" s="24">
        <f>+NOA_d!$Q125</f>
        <v>3.2607210395827257E-2</v>
      </c>
      <c r="T97" s="24">
        <f>+NOA_d!$Z125</f>
        <v>3.6916763248622697E-2</v>
      </c>
      <c r="U97" s="24">
        <f t="shared" si="74"/>
        <v>-4.3095528527954396E-3</v>
      </c>
      <c r="W97" s="24">
        <f>+NEA_d!$AB125</f>
        <v>3.2656876874425755E-2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3.031806617753996E-2</v>
      </c>
      <c r="AC97" s="24">
        <f>+CUY_d!$Q125</f>
        <v>2.8863302723906692E-2</v>
      </c>
      <c r="AD97" s="24">
        <f>+CUY_d!$Z125</f>
        <v>3.004893770839856E-2</v>
      </c>
      <c r="AE97" s="24">
        <f t="shared" si="76"/>
        <v>-1.1856349844918679E-3</v>
      </c>
      <c r="AG97" s="24">
        <f>+PAT_d!$AB125</f>
        <v>3.7263769835657046E-2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-2.8933743892136654E-3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-4.3095528527954396E-3</v>
      </c>
      <c r="AQ97" s="48">
        <f t="shared" si="83"/>
        <v>-9.875346083150216E-4</v>
      </c>
      <c r="AR97" s="48">
        <f t="shared" si="84"/>
        <v>-1.1856349844918679E-3</v>
      </c>
      <c r="AS97" s="48">
        <f t="shared" si="85"/>
        <v>-9.757219242538806E-4</v>
      </c>
      <c r="AU97" s="48">
        <f t="shared" si="86"/>
        <v>-4.3095528527954396E-3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-2.3444820931343888E-3</v>
      </c>
      <c r="BB97" s="48">
        <f t="shared" si="90"/>
        <v>-6.1779591755212193E-4</v>
      </c>
      <c r="BC97" s="48">
        <f t="shared" si="91"/>
        <v>-1.1165174905058233E-3</v>
      </c>
      <c r="BD97" s="48">
        <f t="shared" si="92"/>
        <v>-3.1522393407729852E-3</v>
      </c>
      <c r="BE97" s="48">
        <f t="shared" si="93"/>
        <v>-2.1955850707162106E-3</v>
      </c>
      <c r="BF97" s="48">
        <f t="shared" si="94"/>
        <v>-2.7639997247720558E-3</v>
      </c>
      <c r="BG97" s="48">
        <f t="shared" si="95"/>
        <v>1.8700359153078772E-4</v>
      </c>
    </row>
    <row r="98" spans="1:59" x14ac:dyDescent="0.25">
      <c r="A98" s="110">
        <f t="shared" si="47"/>
        <v>98</v>
      </c>
      <c r="B98" s="35">
        <f>+NAC!A99</f>
        <v>45566</v>
      </c>
      <c r="C98" s="24">
        <f ca="1">+NAC_d!CR99</f>
        <v>2.7023209757632838E-2</v>
      </c>
      <c r="D98" s="24">
        <f ca="1">+NAC_d!CH99</f>
        <v>2.4175882228495205E-2</v>
      </c>
      <c r="E98" s="24">
        <f ca="1">+NAC_d!CQ99</f>
        <v>2.9332242628714589E-2</v>
      </c>
      <c r="F98" s="24">
        <f t="shared" ca="1" si="71"/>
        <v>-5.1563604002193841E-3</v>
      </c>
      <c r="H98" s="24">
        <f>+GBA_d!$AB126</f>
        <v>2.8202663042794729E-2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2.5654479044446621E-2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2.5513946084953609E-2</v>
      </c>
      <c r="S98" s="24">
        <f>+NOA_d!$Q126</f>
        <v>2.2421459065969707E-2</v>
      </c>
      <c r="T98" s="24">
        <f>+NOA_d!$Z126</f>
        <v>2.9418583534595255E-2</v>
      </c>
      <c r="U98" s="24">
        <f t="shared" si="74"/>
        <v>-6.9971244686255485E-3</v>
      </c>
      <c r="W98" s="24">
        <f>+NEA_d!$AB126</f>
        <v>2.5623967395638658E-2</v>
      </c>
      <c r="X98" s="24">
        <f>+NEA_d!$Q126</f>
        <v>2.4536199459760599E-2</v>
      </c>
      <c r="Y98" s="24">
        <f>+NEA_d!$Z126</f>
        <v>2.7971020738450703E-2</v>
      </c>
      <c r="Z98" s="24">
        <f t="shared" si="75"/>
        <v>-3.4348212786901033E-3</v>
      </c>
      <c r="AB98" s="24">
        <f>+CUY_d!$AB126</f>
        <v>2.2444358129773745E-2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3.2338033151974921E-2</v>
      </c>
      <c r="AH98" s="24">
        <f>+PAT_d!$Q126</f>
        <v>3.2394046237198326E-2</v>
      </c>
      <c r="AI98" s="24">
        <f>+PAT_d!$Z126</f>
        <v>3.4927932192869937E-2</v>
      </c>
      <c r="AJ98" s="24">
        <f t="shared" si="77"/>
        <v>-2.5338859556716109E-3</v>
      </c>
      <c r="AK98" s="24"/>
      <c r="AL98" s="35">
        <f t="shared" si="78"/>
        <v>45566</v>
      </c>
      <c r="AM98" s="48">
        <f t="shared" ca="1" si="79"/>
        <v>-5.1563604002193841E-3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-6.9971244686255485E-3</v>
      </c>
      <c r="AQ98" s="48">
        <f t="shared" si="83"/>
        <v>-3.4348212786901033E-3</v>
      </c>
      <c r="AR98" s="48">
        <f t="shared" si="84"/>
        <v>-7.8006871147779933E-3</v>
      </c>
      <c r="AS98" s="48">
        <f t="shared" si="85"/>
        <v>-2.5338859556716109E-3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-2.5130074952990356E-3</v>
      </c>
      <c r="BB98" s="48">
        <f t="shared" si="90"/>
        <v>-1.2730001767829642E-3</v>
      </c>
      <c r="BC98" s="48">
        <f t="shared" si="91"/>
        <v>-1.1370234552005587E-3</v>
      </c>
      <c r="BD98" s="48">
        <f t="shared" si="92"/>
        <v>-3.515085460244316E-3</v>
      </c>
      <c r="BE98" s="48">
        <f t="shared" si="93"/>
        <v>-1.8272647817047516E-3</v>
      </c>
      <c r="BF98" s="48">
        <f t="shared" si="94"/>
        <v>-3.5622234842300573E-3</v>
      </c>
      <c r="BG98" s="48">
        <f t="shared" si="95"/>
        <v>3.7903741667751532E-5</v>
      </c>
    </row>
    <row r="99" spans="1:59" x14ac:dyDescent="0.25">
      <c r="A99" s="110">
        <f t="shared" si="47"/>
        <v>99</v>
      </c>
      <c r="B99" s="35">
        <f>+NAC!A100</f>
        <v>45597</v>
      </c>
      <c r="C99" s="24">
        <f ca="1">+NAC_d!CR100</f>
        <v>2.4312104112739874E-2</v>
      </c>
      <c r="D99" s="24">
        <f ca="1">+NAC_d!CH100</f>
        <v>1.9836577247189124E-2</v>
      </c>
      <c r="E99" s="24">
        <f ca="1">+NAC_d!CQ100</f>
        <v>2.7118463615909194E-2</v>
      </c>
      <c r="F99" s="24">
        <f t="shared" ca="1" si="71"/>
        <v>-7.2818863687200697E-3</v>
      </c>
      <c r="H99" s="24">
        <f>+GBA_d!$AB127</f>
        <v>2.6013303472445681E-2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2.3137163776276948E-2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1.9266449044730294E-2</v>
      </c>
      <c r="S99" s="24">
        <f>+NOA_d!$Q127</f>
        <v>1.5768242862390203E-2</v>
      </c>
      <c r="T99" s="24">
        <f>+NOA_d!$Z127</f>
        <v>2.4160621922258319E-2</v>
      </c>
      <c r="U99" s="24">
        <f t="shared" si="74"/>
        <v>-8.3923790598681158E-3</v>
      </c>
      <c r="W99" s="24">
        <f>+NEA_d!$AB127</f>
        <v>1.7763802482029467E-2</v>
      </c>
      <c r="X99" s="24">
        <f>+NEA_d!$Q127</f>
        <v>1.5344023419963548E-2</v>
      </c>
      <c r="Y99" s="24">
        <f>+NEA_d!$Z127</f>
        <v>2.2385333877033897E-2</v>
      </c>
      <c r="Z99" s="24">
        <f t="shared" si="75"/>
        <v>-7.0413104570703489E-3</v>
      </c>
      <c r="AB99" s="24">
        <f>+CUY_d!$AB127</f>
        <v>2.1378599320499792E-2</v>
      </c>
      <c r="AC99" s="24">
        <f>+CUY_d!$Q127</f>
        <v>1.8155233465360521E-2</v>
      </c>
      <c r="AD99" s="24">
        <f>+CUY_d!$Z127</f>
        <v>2.5271113494846009E-2</v>
      </c>
      <c r="AE99" s="24">
        <f t="shared" si="76"/>
        <v>-7.1158800294854885E-3</v>
      </c>
      <c r="AG99" s="24">
        <f>+PAT_d!$AB127</f>
        <v>3.2889952025316749E-2</v>
      </c>
      <c r="AH99" s="24">
        <f>+PAT_d!$Q127</f>
        <v>3.4183572001813767E-2</v>
      </c>
      <c r="AI99" s="24">
        <f>+PAT_d!$Z127</f>
        <v>3.3853340427951073E-2</v>
      </c>
      <c r="AJ99" s="24">
        <f t="shared" si="77"/>
        <v>3.3023157386269375E-4</v>
      </c>
      <c r="AK99" s="24"/>
      <c r="AL99" s="35">
        <f t="shared" si="78"/>
        <v>45597</v>
      </c>
      <c r="AM99" s="48">
        <f t="shared" ca="1" si="79"/>
        <v>-7.2818863687200697E-3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-8.3923790598681158E-3</v>
      </c>
      <c r="AQ99" s="48">
        <f t="shared" si="83"/>
        <v>-7.0413104570703489E-3</v>
      </c>
      <c r="AR99" s="48">
        <f t="shared" si="84"/>
        <v>-7.1158800294854885E-3</v>
      </c>
      <c r="AS99" s="48">
        <f t="shared" si="85"/>
        <v>3.3023157386269375E-4</v>
      </c>
      <c r="AU99" s="48">
        <f t="shared" si="86"/>
        <v>-8.3923790598681158E-3</v>
      </c>
      <c r="AV99" s="48">
        <f t="shared" si="87"/>
        <v>3.3023157386269375E-4</v>
      </c>
      <c r="AY99" s="35">
        <f t="shared" si="88"/>
        <v>45597</v>
      </c>
      <c r="BA99" s="48">
        <f t="shared" ca="1" si="89"/>
        <v>-3.5137068270006586E-3</v>
      </c>
      <c r="BB99" s="48">
        <f t="shared" si="90"/>
        <v>-2.323073091417438E-3</v>
      </c>
      <c r="BC99" s="48">
        <f t="shared" si="91"/>
        <v>-2.0557900388700387E-3</v>
      </c>
      <c r="BD99" s="48">
        <f t="shared" si="92"/>
        <v>-4.6515986615345466E-3</v>
      </c>
      <c r="BE99" s="48">
        <f t="shared" si="93"/>
        <v>-3.0770207040600925E-3</v>
      </c>
      <c r="BF99" s="48">
        <f t="shared" si="94"/>
        <v>-4.8717603011659656E-3</v>
      </c>
      <c r="BG99" s="48">
        <f t="shared" si="95"/>
        <v>-1.1556214819713473E-4</v>
      </c>
    </row>
    <row r="100" spans="1:59" x14ac:dyDescent="0.25">
      <c r="A100" s="110">
        <f t="shared" si="47"/>
        <v>100</v>
      </c>
      <c r="B100" s="35">
        <f>+NAC!A101</f>
        <v>45627</v>
      </c>
      <c r="C100" s="24">
        <f ca="1">+NAC_d!CR101</f>
        <v>2.7026899600310017E-2</v>
      </c>
      <c r="D100" s="24">
        <f ca="1">+NAC_d!CH101</f>
        <v>2.6407521877044537E-2</v>
      </c>
      <c r="E100" s="24">
        <f ca="1">+NAC_d!CQ101</f>
        <v>2.7520529043954411E-2</v>
      </c>
      <c r="F100" s="24">
        <f t="shared" ca="1" si="71"/>
        <v>-1.113007166909874E-3</v>
      </c>
      <c r="H100" s="24">
        <f>+GBA_d!$AB128</f>
        <v>2.8655273911321277E-2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2.5251585398556875E-2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2.7169856599032816E-2</v>
      </c>
      <c r="S100" s="24">
        <f>+NOA_d!$Q128</f>
        <v>2.7150729013155406E-2</v>
      </c>
      <c r="T100" s="24">
        <f>+NOA_d!$Z128</f>
        <v>2.7333236100070435E-2</v>
      </c>
      <c r="U100" s="24">
        <f t="shared" si="74"/>
        <v>-1.8250708691502915E-4</v>
      </c>
      <c r="W100" s="24">
        <f>+NEA_d!$AB128</f>
        <v>2.9301617430987692E-2</v>
      </c>
      <c r="X100" s="24">
        <f>+NEA_d!$Q128</f>
        <v>2.8515737253044682E-2</v>
      </c>
      <c r="Y100" s="24">
        <f>+NEA_d!$Z128</f>
        <v>3.3736508412449906E-2</v>
      </c>
      <c r="Z100" s="24">
        <f t="shared" si="75"/>
        <v>-5.2207711594052242E-3</v>
      </c>
      <c r="AB100" s="24">
        <f>+CUY_d!$AB128</f>
        <v>2.3062593615844174E-2</v>
      </c>
      <c r="AC100" s="24">
        <f>+CUY_d!$Q128</f>
        <v>2.2580074932327943E-2</v>
      </c>
      <c r="AD100" s="24">
        <f>+CUY_d!$Z128</f>
        <v>2.3337361999060224E-2</v>
      </c>
      <c r="AE100" s="24">
        <f t="shared" si="76"/>
        <v>-7.5728706673228174E-4</v>
      </c>
      <c r="AG100" s="24">
        <f>+PAT_d!$AB128</f>
        <v>2.6495819913852747E-2</v>
      </c>
      <c r="AH100" s="24">
        <f>+PAT_d!$Q128</f>
        <v>2.7152073855692738E-2</v>
      </c>
      <c r="AI100" s="24">
        <f>+PAT_d!$Z128</f>
        <v>2.7934706101089501E-2</v>
      </c>
      <c r="AJ100" s="24">
        <f t="shared" si="77"/>
        <v>-7.8263224539676379E-4</v>
      </c>
      <c r="AK100" s="24"/>
      <c r="AL100" s="35">
        <f t="shared" si="78"/>
        <v>45627</v>
      </c>
      <c r="AM100" s="48">
        <f t="shared" ca="1" si="79"/>
        <v>-1.113007166909874E-3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-1.8250708691502915E-4</v>
      </c>
      <c r="AQ100" s="48">
        <f t="shared" si="83"/>
        <v>-5.2207711594052242E-3</v>
      </c>
      <c r="AR100" s="48">
        <f t="shared" si="84"/>
        <v>-7.5728706673228174E-4</v>
      </c>
      <c r="AS100" s="48">
        <f t="shared" si="85"/>
        <v>-7.8263224539676379E-4</v>
      </c>
      <c r="AU100" s="48">
        <f t="shared" si="86"/>
        <v>-5.2207711594052242E-3</v>
      </c>
      <c r="AV100" s="48">
        <f t="shared" si="87"/>
        <v>-1.8250708691502915E-4</v>
      </c>
      <c r="AY100" s="35">
        <f t="shared" si="88"/>
        <v>45627</v>
      </c>
      <c r="BA100" s="48">
        <f t="shared" ca="1" si="89"/>
        <v>-4.3071296270677517E-3</v>
      </c>
      <c r="BB100" s="48">
        <f t="shared" si="90"/>
        <v>-2.890278016691191E-3</v>
      </c>
      <c r="BC100" s="48">
        <f t="shared" si="91"/>
        <v>-2.2418243156129649E-3</v>
      </c>
      <c r="BD100" s="48">
        <f t="shared" si="92"/>
        <v>-5.1988107112037425E-3</v>
      </c>
      <c r="BE100" s="48">
        <f t="shared" si="93"/>
        <v>-3.7107144436336523E-3</v>
      </c>
      <c r="BF100" s="48">
        <f t="shared" si="94"/>
        <v>-4.6857518523635844E-3</v>
      </c>
      <c r="BG100" s="48">
        <f t="shared" si="95"/>
        <v>-2.6106382020755586E-5</v>
      </c>
    </row>
    <row r="101" spans="1:59" x14ac:dyDescent="0.25">
      <c r="A101" s="110">
        <f t="shared" si="47"/>
        <v>101</v>
      </c>
      <c r="B101" s="35">
        <f>+NAC!A102</f>
        <v>45658</v>
      </c>
      <c r="C101" s="24">
        <f ca="1">+NAC_d!CR102</f>
        <v>2.2219897915891185E-2</v>
      </c>
      <c r="D101" s="24">
        <f ca="1">+NAC_d!CH102</f>
        <v>2.17921395720444E-2</v>
      </c>
      <c r="E101" s="24">
        <f ca="1">+NAC_d!CQ102</f>
        <v>2.3064759395392542E-2</v>
      </c>
      <c r="F101" s="24">
        <f t="shared" ca="1" si="71"/>
        <v>-1.2726198233481423E-3</v>
      </c>
      <c r="H101" s="24">
        <f>+GBA_d!$AB129</f>
        <v>2.0234114180589513E-2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2.3479695538445755E-2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2.5850285224909397E-2</v>
      </c>
      <c r="S101" s="24">
        <f>+NOA_d!$Q129</f>
        <v>2.508493731514605E-2</v>
      </c>
      <c r="T101" s="24">
        <f>+NOA_d!$Z129</f>
        <v>2.7952053325841941E-2</v>
      </c>
      <c r="U101" s="24">
        <f t="shared" si="74"/>
        <v>-2.8671160106958915E-3</v>
      </c>
      <c r="W101" s="24">
        <f>+NEA_d!$AB129</f>
        <v>2.4796521174364372E-2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1.9666407829216581E-2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2.5060177814997253E-2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-1.2726198233481423E-3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-2.8671160106958915E-3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-3.9706224538544888E-3</v>
      </c>
      <c r="BB101" s="48">
        <f t="shared" si="90"/>
        <v>-2.5776709640280191E-3</v>
      </c>
      <c r="BC101" s="48">
        <f t="shared" si="91"/>
        <v>-1.7507630903795441E-3</v>
      </c>
      <c r="BD101" s="48">
        <f t="shared" si="92"/>
        <v>-4.7478364072481667E-3</v>
      </c>
      <c r="BE101" s="48">
        <f t="shared" si="93"/>
        <v>-3.5340306580330751E-3</v>
      </c>
      <c r="BF101" s="48">
        <f t="shared" si="94"/>
        <v>-3.2637696141963137E-3</v>
      </c>
      <c r="BG101" s="48">
        <f t="shared" si="95"/>
        <v>-4.7896555926626078E-4</v>
      </c>
    </row>
    <row r="102" spans="1:59" x14ac:dyDescent="0.25">
      <c r="A102" s="110">
        <f t="shared" si="47"/>
        <v>102</v>
      </c>
      <c r="B102" s="35">
        <f>+NAC!A103</f>
        <v>45689</v>
      </c>
      <c r="C102" s="24">
        <f ca="1">+NAC_d!CR103</f>
        <v>2.4227402371077567E-2</v>
      </c>
      <c r="D102" s="24">
        <f ca="1">+NAC_d!CH103</f>
        <v>2.5542804134804031E-2</v>
      </c>
      <c r="E102" s="24">
        <f ca="1">+NAC_d!CQ103</f>
        <v>2.3122922453273853E-2</v>
      </c>
      <c r="F102" s="24">
        <f t="shared" ca="1" si="71"/>
        <v>2.4198816815301782E-3</v>
      </c>
      <c r="H102" s="24">
        <f>+GBA_d!$AB130</f>
        <v>2.2348251105860584E-2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2.5049293186714339E-2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2.5751567315128954E-2</v>
      </c>
      <c r="S102" s="24">
        <f>+NOA_d!$Q130</f>
        <v>2.7472573200037598E-2</v>
      </c>
      <c r="T102" s="24">
        <f>+NOA_d!$Z130</f>
        <v>2.3649745379477061E-2</v>
      </c>
      <c r="U102" s="24">
        <f t="shared" si="74"/>
        <v>3.822827820560537E-3</v>
      </c>
      <c r="W102" s="24">
        <f>+NEA_d!$AB130</f>
        <v>1.9112393132259653E-2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2.6714263653926817E-2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3.20825549934729E-2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2.4198816815301782E-3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3.822827820560537E-3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-2.7528285529560916E-3</v>
      </c>
      <c r="BB102" s="48">
        <f t="shared" si="90"/>
        <v>-2.0583968271173925E-3</v>
      </c>
      <c r="BC102" s="48">
        <f t="shared" si="91"/>
        <v>-1.3602842639098833E-3</v>
      </c>
      <c r="BD102" s="48">
        <f t="shared" si="92"/>
        <v>-3.2441348140441382E-3</v>
      </c>
      <c r="BE102" s="48">
        <f t="shared" si="93"/>
        <v>-2.5252728386124059E-3</v>
      </c>
      <c r="BF102" s="48">
        <f t="shared" si="94"/>
        <v>-2.3586614280688609E-3</v>
      </c>
      <c r="BG102" s="48">
        <f t="shared" si="95"/>
        <v>2.435187357909448E-5</v>
      </c>
    </row>
    <row r="103" spans="1:59" x14ac:dyDescent="0.25">
      <c r="A103" s="110">
        <f t="shared" si="47"/>
        <v>103</v>
      </c>
      <c r="B103" s="35">
        <f>+NAC!A104</f>
        <v>45717</v>
      </c>
      <c r="C103" s="24">
        <f ca="1">+NAC_d!CR104</f>
        <v>3.7438289196340513E-2</v>
      </c>
      <c r="D103" s="24">
        <f ca="1">+NAC_d!CH104</f>
        <v>4.084534838150411E-2</v>
      </c>
      <c r="E103" s="24">
        <f ca="1">+NAC_d!CQ104</f>
        <v>3.3692145341855051E-2</v>
      </c>
      <c r="F103" s="24">
        <f t="shared" ca="1" si="71"/>
        <v>7.1532030396490587E-3</v>
      </c>
      <c r="H103" s="24">
        <f>+GBA_d!$AB131</f>
        <v>3.8542769769347895E-2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3.6114210637193223E-2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4.3292425758025832E-2</v>
      </c>
      <c r="S103" s="24">
        <f>+NOA_d!$Q131</f>
        <v>4.4984645923248356E-2</v>
      </c>
      <c r="T103" s="24">
        <f>+NOA_d!$Z131</f>
        <v>3.7199181555818361E-2</v>
      </c>
      <c r="U103" s="24">
        <f t="shared" si="74"/>
        <v>7.785464367429995E-3</v>
      </c>
      <c r="W103" s="24">
        <f>+NEA_d!$AB131</f>
        <v>3.1283883387685396E-2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3.5226652591624941E-2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3.3066613772764208E-2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7.1532030396490587E-3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7.785464367429995E-3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-1.702910983616468E-3</v>
      </c>
      <c r="BB103" s="48">
        <f t="shared" si="90"/>
        <v>-1.568139563282019E-3</v>
      </c>
      <c r="BC103" s="48">
        <f t="shared" si="91"/>
        <v>-5.3022239447205377E-4</v>
      </c>
      <c r="BD103" s="48">
        <f t="shared" si="92"/>
        <v>-2.2867930336793276E-3</v>
      </c>
      <c r="BE103" s="48">
        <f t="shared" si="93"/>
        <v>-2.4057585969909182E-4</v>
      </c>
      <c r="BF103" s="48">
        <f t="shared" si="94"/>
        <v>-1.6340807094920213E-3</v>
      </c>
      <c r="BG103" s="48">
        <f t="shared" si="95"/>
        <v>-1.8045165191887813E-4</v>
      </c>
    </row>
    <row r="104" spans="1:59" x14ac:dyDescent="0.25">
      <c r="A104" s="110">
        <f t="shared" si="47"/>
        <v>104</v>
      </c>
      <c r="B104" s="35">
        <f>+NAC!A105</f>
        <v>45748</v>
      </c>
      <c r="C104" s="24">
        <f ca="1">+NAC_d!CR105</f>
        <v>2.7785573537369324E-2</v>
      </c>
      <c r="D104" s="24">
        <f ca="1">+NAC_d!CH105</f>
        <v>2.8649418309417252E-2</v>
      </c>
      <c r="E104" s="24">
        <f ca="1">+NAC_d!CQ105</f>
        <v>2.7402323066041623E-2</v>
      </c>
      <c r="F104" s="24">
        <f t="shared" ca="1" si="71"/>
        <v>1.2470952433756288E-3</v>
      </c>
      <c r="H104" s="24">
        <f>+GBA_d!$AB132</f>
        <v>2.7577538869369755E-2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2.8134614522970391E-2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2.8667830962877838E-2</v>
      </c>
      <c r="S104" s="24">
        <f>+NOA_d!$Q132</f>
        <v>2.9718205507093698E-2</v>
      </c>
      <c r="T104" s="24">
        <f>+NOA_d!$Z132</f>
        <v>2.587574130874648E-2</v>
      </c>
      <c r="U104" s="24">
        <f t="shared" si="74"/>
        <v>3.8424641983472174E-3</v>
      </c>
      <c r="W104" s="24">
        <f>+NEA_d!$AB132</f>
        <v>2.6623690309882653E-2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2.8546152344188336E-2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2.6696144787466736E-2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1.2470952433756288E-3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3.8424641983472174E-3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3.8424641983472174E-3</v>
      </c>
      <c r="AY104" s="35">
        <f t="shared" si="88"/>
        <v>45748</v>
      </c>
      <c r="BA104" s="48">
        <f t="shared" ca="1" si="89"/>
        <v>-1.0515963290281445E-3</v>
      </c>
      <c r="BB104" s="48">
        <f t="shared" si="90"/>
        <v>-1.3352236440529186E-3</v>
      </c>
      <c r="BC104" s="48">
        <f t="shared" si="91"/>
        <v>-9.9260184650284966E-5</v>
      </c>
      <c r="BD104" s="48">
        <f t="shared" si="92"/>
        <v>-1.7828048661424807E-3</v>
      </c>
      <c r="BE104" s="48">
        <f t="shared" si="93"/>
        <v>-1.2715984504946265E-4</v>
      </c>
      <c r="BF104" s="48">
        <f t="shared" si="94"/>
        <v>-1.1450413303173053E-3</v>
      </c>
      <c r="BG104" s="48">
        <f t="shared" si="95"/>
        <v>-9.4300653733040793E-5</v>
      </c>
    </row>
    <row r="105" spans="1:59" x14ac:dyDescent="0.25">
      <c r="A105" s="110">
        <f t="shared" si="47"/>
        <v>105</v>
      </c>
      <c r="B105" s="35">
        <f>+NAC!A106</f>
        <v>45778</v>
      </c>
      <c r="C105" s="24">
        <f ca="1">+NAC_d!CR106</f>
        <v>1.4920721503487888E-2</v>
      </c>
      <c r="D105" s="24">
        <f ca="1">+NAC_d!CH106</f>
        <v>1.260093019871511E-2</v>
      </c>
      <c r="E105" s="24">
        <f ca="1">+NAC_d!CQ106</f>
        <v>1.6662824968429302E-2</v>
      </c>
      <c r="F105" s="24">
        <f t="shared" ca="1" si="71"/>
        <v>-4.0618947697141916E-3</v>
      </c>
      <c r="H105" s="24">
        <f>+GBA_d!$AB133</f>
        <v>1.5008447859677698E-2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1.5682934431768381E-2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1.2233061689830071E-2</v>
      </c>
      <c r="S105" s="24">
        <f>+NOA_d!$Q133</f>
        <v>1.1104781820890697E-2</v>
      </c>
      <c r="T105" s="24">
        <f>+NOA_d!$Z133</f>
        <v>1.1954537556048805E-2</v>
      </c>
      <c r="U105" s="24">
        <f t="shared" si="74"/>
        <v>-8.4975573515810865E-4</v>
      </c>
      <c r="W105" s="24">
        <f>+NEA_d!$AB133</f>
        <v>1.2705034032927554E-2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1.631775536262281E-2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1.5043927495021148E-2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-4.0618947697141916E-3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-8.4975573515810865E-4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-8.4975573515810865E-4</v>
      </c>
      <c r="AY105" s="35">
        <f t="shared" si="88"/>
        <v>45778</v>
      </c>
      <c r="BA105" s="48">
        <f t="shared" ca="1" si="89"/>
        <v>-1.5521172685847666E-3</v>
      </c>
      <c r="BB105" s="48">
        <f t="shared" si="90"/>
        <v>-2.0938921489257467E-3</v>
      </c>
      <c r="BC105" s="48">
        <f t="shared" si="91"/>
        <v>-7.739891527316356E-4</v>
      </c>
      <c r="BD105" s="48">
        <f t="shared" si="92"/>
        <v>-1.9982782094390417E-3</v>
      </c>
      <c r="BE105" s="48">
        <f t="shared" si="93"/>
        <v>-1.671995199418371E-4</v>
      </c>
      <c r="BF105" s="48">
        <f t="shared" si="94"/>
        <v>-1.2398320969171188E-3</v>
      </c>
      <c r="BG105" s="48">
        <f t="shared" si="95"/>
        <v>-4.0361056775832051E-5</v>
      </c>
    </row>
    <row r="106" spans="1:59" x14ac:dyDescent="0.25">
      <c r="A106" s="110">
        <f t="shared" si="47"/>
        <v>106</v>
      </c>
      <c r="B106" s="35">
        <f>+NAC!A107</f>
        <v>45809</v>
      </c>
      <c r="C106" s="24">
        <f ca="1">+NAC_d!CR107</f>
        <v>1.6184535873871697E-2</v>
      </c>
      <c r="D106" s="24">
        <f ca="1">+NAC_d!CH107</f>
        <v>1.2588665251934694E-2</v>
      </c>
      <c r="E106" s="24">
        <f ca="1">+NAC_d!CQ107</f>
        <v>1.8711143398420171E-2</v>
      </c>
      <c r="F106" s="24">
        <f t="shared" ca="1" si="71"/>
        <v>-6.1224781464854772E-3</v>
      </c>
      <c r="H106" s="24">
        <f>+GBA_d!$AB134</f>
        <v>2.0243753200644976E-2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1.3087472524450083E-2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1.2177238193853412E-2</v>
      </c>
      <c r="S106" s="24">
        <f>+NOA_d!$Q134</f>
        <v>1.0138632486814902E-2</v>
      </c>
      <c r="T106" s="24">
        <f>+NOA_d!$Z134</f>
        <v>1.4713204155305748E-2</v>
      </c>
      <c r="U106" s="24">
        <f t="shared" si="74"/>
        <v>-4.5745716684908455E-3</v>
      </c>
      <c r="W106" s="24">
        <f>+NEA_d!$AB134</f>
        <v>1.0597560153735142E-2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9.6708077184364249E-3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1.8232502497023129E-2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-6.1224781464854772E-3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-4.5745716684908455E-3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-1.7975973991935696E-3</v>
      </c>
      <c r="BB106" s="48">
        <f t="shared" si="90"/>
        <v>-1.8251287414667676E-3</v>
      </c>
      <c r="BC106" s="48">
        <f t="shared" si="91"/>
        <v>-8.4617537609340176E-4</v>
      </c>
      <c r="BD106" s="48">
        <f t="shared" si="92"/>
        <v>-1.8062954517881573E-3</v>
      </c>
      <c r="BE106" s="48">
        <f t="shared" si="93"/>
        <v>-5.8266075285086838E-4</v>
      </c>
      <c r="BF106" s="48">
        <f t="shared" si="94"/>
        <v>-1.7313313190186475E-3</v>
      </c>
      <c r="BG106" s="48">
        <f t="shared" si="95"/>
        <v>-2.8850828605557027E-4</v>
      </c>
    </row>
    <row r="107" spans="1:59" x14ac:dyDescent="0.25">
      <c r="A107" s="110">
        <f t="shared" si="47"/>
        <v>107</v>
      </c>
      <c r="B107" s="35">
        <f>+NAC!A108</f>
        <v>45839</v>
      </c>
      <c r="C107" s="24">
        <f ca="1">+NAC_d!CR108</f>
        <v>1.9031456224223087E-2</v>
      </c>
      <c r="D107" s="24">
        <f ca="1">+NAC_d!CH108</f>
        <v>1.7907266109737696E-2</v>
      </c>
      <c r="E107" s="24">
        <f ca="1">+NAC_d!CQ108</f>
        <v>2.0014482900490904E-2</v>
      </c>
      <c r="F107" s="24">
        <f t="shared" ca="1" si="71"/>
        <v>-2.107216790753208E-3</v>
      </c>
      <c r="H107" s="24">
        <f>+GBA_d!$AB135</f>
        <v>1.8679320347811057E-2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1.9929920797073342E-2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1.6764289838723689E-2</v>
      </c>
      <c r="S107" s="24">
        <f>+NOA_d!$Q135</f>
        <v>1.6667667544163267E-2</v>
      </c>
      <c r="T107" s="24">
        <f>+NOA_d!$Z135</f>
        <v>1.87658007222129E-2</v>
      </c>
      <c r="U107" s="24">
        <f t="shared" si="74"/>
        <v>-2.0981331780496326E-3</v>
      </c>
      <c r="W107" s="24">
        <f>+NEA_d!$AB135</f>
        <v>1.7051666315376801E-2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1.8568573615583395E-2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2.1419155864935258E-2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-2.107216790753208E-3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-2.0981331780496326E-3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-1.6398445854784449E-3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-1.287013718907289E-3</v>
      </c>
      <c r="BE107" s="48">
        <f t="shared" si="93"/>
        <v>-7.4088109572138328E-4</v>
      </c>
      <c r="BF107" s="48">
        <f t="shared" si="94"/>
        <v>-1.0097066127431331E-3</v>
      </c>
      <c r="BG107" s="48">
        <f t="shared" si="95"/>
        <v>-5.5651409900403515E-4</v>
      </c>
    </row>
    <row r="108" spans="1:59" x14ac:dyDescent="0.25">
      <c r="A108" s="110">
        <f t="shared" si="47"/>
        <v>108</v>
      </c>
      <c r="B108" s="35">
        <f>+NAC!A109</f>
        <v>45870</v>
      </c>
      <c r="C108" s="24">
        <f ca="1">+NAC_d!CR109</f>
        <v>1.8851062801829244E-2</v>
      </c>
      <c r="D108" s="24">
        <f ca="1">+NAC_d!CH109</f>
        <v>1.7204880383765442E-2</v>
      </c>
      <c r="E108" s="24">
        <f ca="1">+NAC_d!CQ109</f>
        <v>1.9523438741112731E-2</v>
      </c>
      <c r="F108" s="24">
        <f t="shared" ref="F108" ca="1" si="96">+D108-E108</f>
        <v>-2.318558357347289E-3</v>
      </c>
      <c r="H108" s="24">
        <f>+GBA_d!$AB136</f>
        <v>1.8715637795281514E-2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1.8413812955563991E-2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1.9677895699320436E-2</v>
      </c>
      <c r="S108" s="24">
        <f>+NOA_d!$Q136</f>
        <v>1.7285910008320027E-2</v>
      </c>
      <c r="T108" s="24">
        <f>+NOA_d!$Z136</f>
        <v>2.3703989269817649E-2</v>
      </c>
      <c r="U108" s="24">
        <f t="shared" ref="U108" si="99">+S108-T108</f>
        <v>-6.4180792614976223E-3</v>
      </c>
      <c r="W108" s="24">
        <f>+NEA_d!$AB136</f>
        <v>1.6846544217424375E-2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2.1111180792394268E-2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1.954929666209182E-2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-2.318558357347289E-3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-6.4180792614976223E-3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-6.4180792614976223E-3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-1.792268020679703E-3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-1.7698719113132071E-3</v>
      </c>
      <c r="BE108" s="48">
        <f t="shared" ref="BE108" si="118">+AVERAGE(AQ97:AQ108)</f>
        <v>-1.1575753333835832E-3</v>
      </c>
      <c r="BF108" s="48">
        <f t="shared" ref="BF108" si="119">+AVERAGE(AR97:AR108)</f>
        <v>-1.6413695937007773E-3</v>
      </c>
      <c r="BG108" s="48">
        <f t="shared" ref="BG108" si="120">+AVERAGE(AS97:AS108)</f>
        <v>-8.723623512339832E-4</v>
      </c>
    </row>
    <row r="109" spans="1:59" x14ac:dyDescent="0.25">
      <c r="A109" s="110">
        <f t="shared" si="47"/>
        <v>109</v>
      </c>
      <c r="B109" s="35">
        <f>+NAC!A110</f>
        <v>45901</v>
      </c>
      <c r="C109" s="24">
        <f ca="1">+NAC_d!CR110</f>
        <v>2.0934606696705327E-2</v>
      </c>
      <c r="D109" s="24">
        <f ca="1">+NAC_d!CH110</f>
        <v>2.0193795486867838E-2</v>
      </c>
      <c r="E109" s="24">
        <f ca="1">+NAC_d!CQ110</f>
        <v>2.1008748300328284E-2</v>
      </c>
      <c r="F109" s="24">
        <f t="shared" ref="F109" ca="1" si="121">+D109-E109</f>
        <v>-8.1495281346044557E-4</v>
      </c>
      <c r="H109" s="24">
        <f>+GBA_d!$AB137</f>
        <v>2.0953170557133527E-2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2.0083347520879924E-2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2.1947335762450004E-2</v>
      </c>
      <c r="S109" s="24">
        <f>+NOA_d!$Q137</f>
        <v>2.0894747460393992E-2</v>
      </c>
      <c r="T109" s="24">
        <f>+NOA_d!$Z137</f>
        <v>2.3729829639578925E-2</v>
      </c>
      <c r="U109" s="24">
        <f t="shared" ref="U109" si="124">+S109-T109</f>
        <v>-2.8350821791849334E-3</v>
      </c>
      <c r="W109" s="24">
        <f>+NEA_d!$AB137</f>
        <v>1.7947295355935866E-2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2.1506033140109571E-2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2.3958537199836538E-2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-8.1495281346044557E-4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-2.8350821791849334E-3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-2.8350821791849334E-3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-1.6190662227002679E-3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-1.6469993551789981E-3</v>
      </c>
      <c r="BE109" s="48">
        <f t="shared" ref="BE109" si="143">+AVERAGE(AQ98:AQ109)</f>
        <v>-1.0116703357172889E-3</v>
      </c>
      <c r="BF109" s="48">
        <f t="shared" ref="BF109" si="144">+AVERAGE(AR98:AR109)</f>
        <v>-1.5826351475771161E-3</v>
      </c>
      <c r="BG109" s="48">
        <f t="shared" ref="BG109" si="145">+AVERAGE(AS98:AS109)</f>
        <v>-9.5007905161638895E-4</v>
      </c>
    </row>
    <row r="110" spans="1:59" x14ac:dyDescent="0.25">
      <c r="A110" s="110">
        <f t="shared" si="47"/>
        <v>110</v>
      </c>
      <c r="B110" s="35">
        <f>+NAC!A111</f>
        <v>45931</v>
      </c>
      <c r="C110" s="24">
        <f ca="1">+NAC_d!CR111</f>
        <v>2.342266476809729E-2</v>
      </c>
      <c r="D110" s="48">
        <f ca="1">+NAC_d!CH111</f>
        <v>2.3057081148768255E-2</v>
      </c>
      <c r="E110" s="48">
        <f ca="1">+NAC_d!CQ111</f>
        <v>2.3411392757474836E-2</v>
      </c>
      <c r="F110" s="48">
        <f t="shared" ref="F110" ca="1" si="146">+D110-E110</f>
        <v>-3.5431160870658118E-4</v>
      </c>
      <c r="H110" s="24">
        <f>+GBA_d!$AB138</f>
        <v>2.3965787765641178E-2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2.3208022495716518E-2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2.1381891593889257E-2</v>
      </c>
      <c r="S110" s="24">
        <f>+NOA_d!$Q138</f>
        <v>2.1702026140837161E-2</v>
      </c>
      <c r="T110" s="24">
        <f>+NOA_d!$Z138</f>
        <v>2.0976814197087856E-2</v>
      </c>
      <c r="U110" s="24">
        <f t="shared" ref="U110" si="149">+S110-T110</f>
        <v>7.2521194374930431E-4</v>
      </c>
      <c r="W110" s="24">
        <f>+NEA_d!$AB138</f>
        <v>2.1844374914688158E-2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2.3435119564376272E-2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2.4147869665913202E-2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-3.5431160870658118E-4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7.2521194374930431E-4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-1.2188954900742011E-3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-1.003471320814427E-3</v>
      </c>
      <c r="BE110" s="48">
        <f t="shared" ref="BE110" si="168">+AVERAGE(AQ99:AQ110)</f>
        <v>-8.1272193611225951E-4</v>
      </c>
      <c r="BF110" s="48">
        <f t="shared" ref="BF110" si="169">+AVERAGE(AR99:AR110)</f>
        <v>-7.2261223983484857E-4</v>
      </c>
      <c r="BG110" s="48">
        <f t="shared" ref="BG110" si="170">+AVERAGE(AS99:AS110)</f>
        <v>-8.2854173722618496E-4</v>
      </c>
    </row>
    <row r="111" spans="1:59" x14ac:dyDescent="0.25">
      <c r="A111" s="110">
        <f t="shared" si="47"/>
        <v>111</v>
      </c>
      <c r="B111" s="35">
        <f>+NAC!A112</f>
        <v>45962</v>
      </c>
      <c r="C111" s="24">
        <f ca="1">+NAC_d!CR112</f>
        <v>2.4754819122468463E-2</v>
      </c>
      <c r="D111" s="48">
        <f ca="1">+NAC_d!CH112</f>
        <v>2.5131469387128735E-2</v>
      </c>
      <c r="E111" s="48">
        <f ca="1">+NAC_d!CQ112</f>
        <v>2.4440891930038733E-2</v>
      </c>
      <c r="F111" s="48">
        <f t="shared" ref="F111" ca="1" si="171">+D111-E111</f>
        <v>6.9057745709000251E-4</v>
      </c>
      <c r="H111" s="24">
        <f>+GBA_d!$AB139</f>
        <v>2.4819751103297039E-2</v>
      </c>
      <c r="I111" s="24">
        <f>+GBA_d!$Q139</f>
        <v>2.4994048745849318E-2</v>
      </c>
      <c r="J111" s="24">
        <f>+GBA_d!$Z139</f>
        <v>2.4465770426856048E-2</v>
      </c>
      <c r="K111" s="24">
        <f t="shared" ref="K111" si="172">+I111-J111</f>
        <v>5.2827831899326938E-4</v>
      </c>
      <c r="M111" s="24">
        <f>+PAM_d!$AB139</f>
        <v>2.4751169770490522E-2</v>
      </c>
      <c r="N111" s="24">
        <f>+PAM_d!$Q139</f>
        <v>2.482779266309576E-2</v>
      </c>
      <c r="O111" s="24">
        <f>+PAM_d!$Z139</f>
        <v>2.4401621212285507E-2</v>
      </c>
      <c r="P111" s="24">
        <f t="shared" ref="P111" si="173">+N111-O111</f>
        <v>4.2617145081025321E-4</v>
      </c>
      <c r="R111" s="24">
        <f>+NOA_d!$AB139</f>
        <v>2.297268270039643E-2</v>
      </c>
      <c r="S111" s="24">
        <f>+NOA_d!$Q139</f>
        <v>2.4841045346167823E-2</v>
      </c>
      <c r="T111" s="24">
        <f>+NOA_d!$Z139</f>
        <v>2.053742583432272E-2</v>
      </c>
      <c r="U111" s="24">
        <f t="shared" ref="U111" si="174">+S111-T111</f>
        <v>4.3036195118451026E-3</v>
      </c>
      <c r="W111" s="24">
        <f>+NEA_d!$AB139</f>
        <v>2.3768836137389338E-2</v>
      </c>
      <c r="X111" s="24">
        <f>+NEA_d!$Q139</f>
        <v>2.4866530469195958E-2</v>
      </c>
      <c r="Y111" s="24">
        <f>+NEA_d!$Z139</f>
        <v>2.3691004648735969E-2</v>
      </c>
      <c r="Z111" s="24">
        <f t="shared" ref="Z111" si="175">+X111-Y111</f>
        <v>1.1755258204599883E-3</v>
      </c>
      <c r="AB111" s="24">
        <f>+CUY_d!$AB139</f>
        <v>2.8233870524196236E-2</v>
      </c>
      <c r="AC111" s="24">
        <f>+CUY_d!$Q139</f>
        <v>2.8882679016347224E-2</v>
      </c>
      <c r="AD111" s="24">
        <f>+CUY_d!$Z139</f>
        <v>2.8188841497994721E-2</v>
      </c>
      <c r="AE111" s="24">
        <f t="shared" ref="AE111" si="176">+AC111-AD111</f>
        <v>6.9383751835250251E-4</v>
      </c>
      <c r="AG111" s="24">
        <f>+PAT_d!$AB139</f>
        <v>2.3265529002305385E-2</v>
      </c>
      <c r="AH111" s="24">
        <f>+PAT_d!$Q139</f>
        <v>2.3604246968240261E-2</v>
      </c>
      <c r="AI111" s="24">
        <f>+PAT_d!$Z139</f>
        <v>2.4407500513451641E-2</v>
      </c>
      <c r="AJ111" s="24">
        <f t="shared" ref="AJ111" si="177">+AH111-AI111</f>
        <v>-8.0325354521137982E-4</v>
      </c>
      <c r="AL111" s="35">
        <f t="shared" ref="AL111" si="178">+B111</f>
        <v>45962</v>
      </c>
      <c r="AM111" s="48">
        <f t="shared" ref="AM111" ca="1" si="179">+F111</f>
        <v>6.9057745709000251E-4</v>
      </c>
      <c r="AN111" s="48">
        <f t="shared" ref="AN111" si="180">+K111</f>
        <v>5.2827831899326938E-4</v>
      </c>
      <c r="AO111" s="48">
        <f t="shared" ref="AO111" si="181">+P111</f>
        <v>4.2617145081025321E-4</v>
      </c>
      <c r="AP111" s="48">
        <f t="shared" ref="AP111" si="182">+U111</f>
        <v>4.3036195118451026E-3</v>
      </c>
      <c r="AQ111" s="48">
        <f t="shared" ref="AQ111" si="183">+Z111</f>
        <v>1.1755258204599883E-3</v>
      </c>
      <c r="AR111" s="48">
        <f t="shared" ref="AR111" si="184">+AE111</f>
        <v>6.9383751835250251E-4</v>
      </c>
      <c r="AS111" s="48">
        <f t="shared" ref="AS111" si="185">+AJ111</f>
        <v>-8.0325354521137982E-4</v>
      </c>
      <c r="AU111" s="48">
        <f t="shared" ref="AU111" si="186">+MIN(AN111:AS111)</f>
        <v>-8.0325354521137982E-4</v>
      </c>
      <c r="AV111" s="48">
        <f t="shared" ref="AV111" si="187">+MAX(AN111:AS111)</f>
        <v>4.3036195118451026E-3</v>
      </c>
      <c r="AY111" s="35">
        <f t="shared" ref="AY111" si="188">+AL111</f>
        <v>45962</v>
      </c>
      <c r="BA111" s="48">
        <f t="shared" ref="BA111" ca="1" si="189">+AVERAGE(AM100:AM111)</f>
        <v>-5.5452350459002841E-4</v>
      </c>
      <c r="BB111" s="48">
        <f t="shared" ref="BB111" si="190">+AVERAGE(AN100:AN111)</f>
        <v>-1.7353329113732144E-4</v>
      </c>
      <c r="BC111" s="48">
        <f t="shared" ref="BC111" si="191">+AVERAGE(AO100:AO111)</f>
        <v>-1.8253319616083155E-4</v>
      </c>
      <c r="BD111" s="48">
        <f t="shared" ref="BD111" si="192">+AVERAGE(AP100:AP111)</f>
        <v>5.4528560161674435E-5</v>
      </c>
      <c r="BE111" s="48">
        <f t="shared" ref="BE111" si="193">+AVERAGE(AQ100:AQ111)</f>
        <v>-1.2798557965139809E-4</v>
      </c>
      <c r="BF111" s="48">
        <f t="shared" ref="BF111" si="194">+AVERAGE(AR100:AR111)</f>
        <v>-7.180244418168262E-5</v>
      </c>
      <c r="BG111" s="48">
        <f t="shared" ref="BG111" si="195">+AVERAGE(AS100:AS111)</f>
        <v>-9.2299883048235776E-4</v>
      </c>
    </row>
    <row r="112" spans="1:59" x14ac:dyDescent="0.25">
      <c r="A112" s="110">
        <f t="shared" si="47"/>
        <v>112</v>
      </c>
      <c r="B112" s="35">
        <f>+NAC!A113</f>
        <v>45992</v>
      </c>
      <c r="C112" s="24">
        <f ca="1">+NAC_d!CR113</f>
        <v>2.8303903522440166E-2</v>
      </c>
      <c r="D112" s="48">
        <f ca="1">+NAC_d!CH113</f>
        <v>2.9592353964105644E-2</v>
      </c>
      <c r="E112" s="48">
        <f ca="1">+NAC_d!CQ113</f>
        <v>2.774807739988483E-2</v>
      </c>
      <c r="F112" s="48">
        <f t="shared" ref="F112" ca="1" si="196">+D112-E112</f>
        <v>1.8442765642208148E-3</v>
      </c>
      <c r="H112" s="24">
        <f>+GBA_d!$AB140</f>
        <v>2.7926969731880025E-2</v>
      </c>
      <c r="I112" s="24">
        <f>+GBA_d!$Q140</f>
        <v>2.7640771038917711E-2</v>
      </c>
      <c r="J112" s="24">
        <f>+GBA_d!$Z140</f>
        <v>2.7729169872402704E-2</v>
      </c>
      <c r="K112" s="24">
        <f t="shared" ref="K112" si="197">+I112-J112</f>
        <v>-8.8398833484992778E-5</v>
      </c>
      <c r="M112" s="24">
        <f>+PAM_d!$AB140</f>
        <v>2.9144995117684314E-2</v>
      </c>
      <c r="N112" s="24">
        <f>+PAM_d!$Q140</f>
        <v>2.986379136716466E-2</v>
      </c>
      <c r="O112" s="24">
        <f>+PAM_d!$Z140</f>
        <v>2.8476658049928938E-2</v>
      </c>
      <c r="P112" s="24">
        <f t="shared" ref="P112" si="198">+N112-O112</f>
        <v>1.3871333172357225E-3</v>
      </c>
      <c r="R112" s="24">
        <f>+NOA_d!$AB140</f>
        <v>2.6059554098943671E-2</v>
      </c>
      <c r="S112" s="24">
        <f>+NOA_d!$Q140</f>
        <v>2.7696352033376392E-2</v>
      </c>
      <c r="T112" s="24">
        <f>+NOA_d!$Z140</f>
        <v>2.5359104590636283E-2</v>
      </c>
      <c r="U112" s="24">
        <f t="shared" ref="U112" si="199">+S112-T112</f>
        <v>2.3372474427401091E-3</v>
      </c>
      <c r="W112" s="24">
        <f>+NEA_d!$AB140</f>
        <v>3.3753408828728571E-2</v>
      </c>
      <c r="X112" s="24">
        <f>+NEA_d!$Q140</f>
        <v>3.6382649744910012E-2</v>
      </c>
      <c r="Y112" s="24">
        <f>+NEA_d!$Z140</f>
        <v>3.2166923625860155E-2</v>
      </c>
      <c r="Z112" s="24">
        <f t="shared" ref="Z112" si="200">+X112-Y112</f>
        <v>4.2157261190498563E-3</v>
      </c>
      <c r="AB112" s="24">
        <f>+CUY_d!$AB140</f>
        <v>2.9574402417337442E-2</v>
      </c>
      <c r="AC112" s="24">
        <f>+CUY_d!$Q140</f>
        <v>2.974437184058365E-2</v>
      </c>
      <c r="AD112" s="24">
        <f>+CUY_d!$Z140</f>
        <v>3.0096644729664224E-2</v>
      </c>
      <c r="AE112" s="24">
        <f t="shared" ref="AE112" si="201">+AC112-AD112</f>
        <v>-3.5227288908057375E-4</v>
      </c>
      <c r="AG112" s="24">
        <f>+PAT_d!$AB140</f>
        <v>2.5709516684351064E-2</v>
      </c>
      <c r="AH112" s="24">
        <f>+PAT_d!$Q140</f>
        <v>2.586672656361344E-2</v>
      </c>
      <c r="AI112" s="24">
        <f>+PAT_d!$Z140</f>
        <v>2.4968620223311477E-2</v>
      </c>
      <c r="AJ112" s="24">
        <f t="shared" ref="AJ112" si="202">+AH112-AI112</f>
        <v>8.981063403019629E-4</v>
      </c>
      <c r="AL112" s="35">
        <f t="shared" ref="AL112" si="203">+B112</f>
        <v>45992</v>
      </c>
      <c r="AM112" s="48">
        <f t="shared" ref="AM112" ca="1" si="204">+F112</f>
        <v>1.8442765642208148E-3</v>
      </c>
      <c r="AN112" s="48">
        <f t="shared" ref="AN112" si="205">+K112</f>
        <v>-8.8398833484992778E-5</v>
      </c>
      <c r="AO112" s="48">
        <f t="shared" ref="AO112" si="206">+P112</f>
        <v>1.3871333172357225E-3</v>
      </c>
      <c r="AP112" s="48">
        <f t="shared" ref="AP112" si="207">+U112</f>
        <v>2.3372474427401091E-3</v>
      </c>
      <c r="AQ112" s="48">
        <f t="shared" ref="AQ112" si="208">+Z112</f>
        <v>4.2157261190498563E-3</v>
      </c>
      <c r="AR112" s="48">
        <f t="shared" ref="AR112" si="209">+AE112</f>
        <v>-3.5227288908057375E-4</v>
      </c>
      <c r="AS112" s="48">
        <f t="shared" ref="AS112" si="210">+AJ112</f>
        <v>8.981063403019629E-4</v>
      </c>
      <c r="AU112" s="48">
        <f t="shared" ref="AU112" si="211">+MIN(AN112:AS112)</f>
        <v>-3.5227288908057375E-4</v>
      </c>
      <c r="AV112" s="48">
        <f t="shared" ref="AV112" si="212">+MAX(AN112:AS112)</f>
        <v>4.2157261190498563E-3</v>
      </c>
      <c r="AY112" s="35">
        <f t="shared" ref="AY112" si="213">+AL112</f>
        <v>45992</v>
      </c>
      <c r="BA112" s="48">
        <f t="shared" ref="BA112" ca="1" si="214">+AVERAGE(AM101:AM112)</f>
        <v>-3.08083193662471E-4</v>
      </c>
      <c r="BB112" s="48">
        <f t="shared" ref="BB112" si="215">+AVERAGE(AN101:AN112)</f>
        <v>-6.0682696721029807E-5</v>
      </c>
      <c r="BC112" s="48">
        <f t="shared" ref="BC112" si="216">+AVERAGE(AO101:AO112)</f>
        <v>-3.5901742288402261E-5</v>
      </c>
      <c r="BD112" s="48">
        <f t="shared" ref="BD112" si="217">+AVERAGE(AP101:AP112)</f>
        <v>2.6450810429960264E-4</v>
      </c>
      <c r="BE112" s="48">
        <f t="shared" ref="BE112" si="218">+AVERAGE(AQ101:AQ112)</f>
        <v>6.5838919355319192E-4</v>
      </c>
      <c r="BF112" s="48">
        <f t="shared" ref="BF112" si="219">+AVERAGE(AR101:AR112)</f>
        <v>-3.8051262710706947E-5</v>
      </c>
      <c r="BG112" s="48">
        <f t="shared" ref="BG112" si="220">+AVERAGE(AS101:AS112)</f>
        <v>-7.8293728167413057E-4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12"/>
  <sheetViews>
    <sheetView zoomScale="88" workbookViewId="0">
      <pane xSplit="2" ySplit="3" topLeftCell="AD101" activePane="bottomRight" state="frozen"/>
      <selection pane="topRight" activeCell="BH105" sqref="BH105"/>
      <selection pane="bottomLeft" activeCell="BH105" sqref="BH105"/>
      <selection pane="bottomRight" activeCell="A112" sqref="A112:XFD112"/>
    </sheetView>
  </sheetViews>
  <sheetFormatPr baseColWidth="10" defaultColWidth="11.42578125" defaultRowHeight="15" x14ac:dyDescent="0.25"/>
  <sheetData>
    <row r="1" spans="1:70" s="166" customFormat="1" x14ac:dyDescent="0.25">
      <c r="A1" s="246" t="s">
        <v>138</v>
      </c>
      <c r="B1" s="246"/>
      <c r="BL1" s="166" t="s">
        <v>139</v>
      </c>
    </row>
    <row r="2" spans="1:70" s="167" customFormat="1" x14ac:dyDescent="0.25">
      <c r="A2" s="246"/>
      <c r="B2" s="246"/>
      <c r="C2" s="248" t="s">
        <v>37</v>
      </c>
      <c r="D2" s="248"/>
      <c r="E2" s="248"/>
      <c r="F2" s="248"/>
      <c r="H2" s="248" t="s">
        <v>38</v>
      </c>
      <c r="I2" s="248"/>
      <c r="J2" s="248"/>
      <c r="K2" s="248"/>
      <c r="M2" s="248" t="s">
        <v>128</v>
      </c>
      <c r="N2" s="248"/>
      <c r="O2" s="248"/>
      <c r="P2" s="248"/>
      <c r="R2" s="248" t="s">
        <v>40</v>
      </c>
      <c r="S2" s="248"/>
      <c r="T2" s="248"/>
      <c r="U2" s="248"/>
      <c r="W2" s="248" t="s">
        <v>41</v>
      </c>
      <c r="X2" s="248"/>
      <c r="Y2" s="248"/>
      <c r="Z2" s="248"/>
      <c r="AB2" s="248" t="s">
        <v>129</v>
      </c>
      <c r="AC2" s="248"/>
      <c r="AD2" s="248"/>
      <c r="AE2" s="248"/>
      <c r="AG2" s="248" t="s">
        <v>130</v>
      </c>
      <c r="AH2" s="248"/>
      <c r="AI2" s="248"/>
      <c r="AJ2" s="248"/>
      <c r="AK2" s="211"/>
      <c r="AM2" s="248" t="s">
        <v>81</v>
      </c>
      <c r="AN2" s="248"/>
      <c r="AO2" s="248"/>
      <c r="AP2" s="248"/>
      <c r="AQ2" s="248"/>
      <c r="AR2" s="248"/>
      <c r="AS2" s="248"/>
      <c r="AY2" s="248" t="s">
        <v>140</v>
      </c>
      <c r="AZ2" s="248"/>
      <c r="BA2" s="248"/>
      <c r="BB2" s="248"/>
      <c r="BC2" s="248"/>
      <c r="BD2" s="248"/>
      <c r="BE2" s="248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5.75" thickBot="1" x14ac:dyDescent="0.3">
      <c r="A3" s="247"/>
      <c r="B3" s="247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8">
        <f ca="1">+NAC_d!DD17</f>
        <v>0.24848510077510499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0.24533462524414063</v>
      </c>
      <c r="AH16" s="24">
        <f>+PAT_d!$AD44</f>
        <v>0.23250785827636711</v>
      </c>
      <c r="AI16" s="24">
        <f>+PAT_d!$AM44</f>
        <v>0.24533462524414063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5">
      <c r="B17" s="35">
        <f>+NAC!A18</f>
        <v>43101</v>
      </c>
      <c r="C17" s="48">
        <f ca="1">+NAC_d!DD18</f>
        <v>0.25080896163994582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5">
      <c r="B18" s="35">
        <f>+NAC!A19</f>
        <v>43132</v>
      </c>
      <c r="C18" s="48">
        <f ca="1">+NAC_d!DD19</f>
        <v>0.2550327431901136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5">
      <c r="B19" s="35">
        <f>+NAC!A20</f>
        <v>43160</v>
      </c>
      <c r="C19" s="48">
        <f ca="1">+NAC_d!DD20</f>
        <v>0.25480812236922179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5">
      <c r="B20" s="35">
        <f>+NAC!A21</f>
        <v>43191</v>
      </c>
      <c r="C20" s="48">
        <f ca="1">+NAC_d!DD21</f>
        <v>0.25556538232033499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5">
      <c r="B21" s="35">
        <f>+NAC!A22</f>
        <v>43221</v>
      </c>
      <c r="C21" s="48">
        <f ca="1">+NAC_d!DD22</f>
        <v>0.2635196970549718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5">
      <c r="B22" s="35">
        <f>+NAC!A23</f>
        <v>43252</v>
      </c>
      <c r="C22" s="48">
        <f ca="1">+NAC_d!DD23</f>
        <v>0.29485598567289739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5">
      <c r="B23" s="35">
        <f>+NAC!A24</f>
        <v>43282</v>
      </c>
      <c r="C23" s="48">
        <f ca="1">+NAC_d!DD24</f>
        <v>0.31252869525085636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5">
      <c r="B24" s="35">
        <f>+NAC!A25</f>
        <v>43313</v>
      </c>
      <c r="C24" s="48">
        <f ca="1">+NAC_d!DD25</f>
        <v>0.34458890074751913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5">
      <c r="B25" s="35">
        <f>+NAC!A26</f>
        <v>43344</v>
      </c>
      <c r="C25" s="48">
        <f ca="1">+NAC_d!DD26</f>
        <v>0.40577951740900287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5">
      <c r="B26" s="35">
        <f>+NAC!A27</f>
        <v>43374</v>
      </c>
      <c r="C26" s="48">
        <f ca="1">+NAC_d!DD27</f>
        <v>0.45955081545833831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5">
      <c r="B27" s="35">
        <f>+NAC!A28</f>
        <v>43405</v>
      </c>
      <c r="C27" s="48">
        <f ca="1">+NAC_d!DD28</f>
        <v>0.48533530017554116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5">
      <c r="B28" s="35">
        <f>+NAC!A29</f>
        <v>43435</v>
      </c>
      <c r="C28" s="48">
        <f ca="1">+NAC_d!DD29</f>
        <v>0.47737342133294769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5">
      <c r="B29" s="35">
        <f>+NAC!A30</f>
        <v>43466</v>
      </c>
      <c r="C29" s="48">
        <f ca="1">+NAC_d!DD30</f>
        <v>0.49384858236133544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5">
      <c r="B30" s="35">
        <f>+NAC!A31</f>
        <v>43497</v>
      </c>
      <c r="C30" s="48">
        <f ca="1">+NAC_d!DD31</f>
        <v>0.51336946415703966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5">
      <c r="B31" s="35">
        <f>+NAC!A32</f>
        <v>43525</v>
      </c>
      <c r="C31" s="48">
        <f ca="1">+NAC_d!DD32</f>
        <v>0.54737675047613688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5">
      <c r="B32" s="35">
        <f>+NAC!A33</f>
        <v>43556</v>
      </c>
      <c r="C32" s="48">
        <f ca="1">+NAC_d!DD33</f>
        <v>0.55792405200155559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5">
      <c r="B33" s="35">
        <f>+NAC!A34</f>
        <v>43586</v>
      </c>
      <c r="C33" s="48">
        <f ca="1">+NAC_d!DD34</f>
        <v>0.57340462208444376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5">
      <c r="B34" s="35">
        <f>+NAC!A35</f>
        <v>43617</v>
      </c>
      <c r="C34" s="48">
        <f ca="1">+NAC_d!DD35</f>
        <v>0.55837206709134768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5">
      <c r="B35" s="35">
        <f>+NAC!A36</f>
        <v>43647</v>
      </c>
      <c r="C35" s="48">
        <f ca="1">+NAC_d!DD36</f>
        <v>0.54486712712454466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5">
      <c r="B36" s="35">
        <f>+NAC!A37</f>
        <v>43678</v>
      </c>
      <c r="C36" s="48">
        <f ca="1">+NAC_d!DD37</f>
        <v>0.54591934689180888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5">
      <c r="B37" s="35">
        <f>+NAC!A38</f>
        <v>43709</v>
      </c>
      <c r="C37" s="48">
        <f ca="1">+NAC_d!DD38</f>
        <v>0.53621236840972553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5">
      <c r="B38" s="35">
        <f>+NAC!A39</f>
        <v>43739</v>
      </c>
      <c r="C38" s="48">
        <f ca="1">+NAC_d!DD39</f>
        <v>0.50532604725531516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5">
      <c r="B39" s="35">
        <f>+NAC!A40</f>
        <v>43770</v>
      </c>
      <c r="C39" s="48">
        <f ca="1">+NAC_d!DD40</f>
        <v>0.52152615637551181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5">
      <c r="B40" s="35">
        <f>+NAC!A41</f>
        <v>43800</v>
      </c>
      <c r="C40" s="48">
        <f ca="1">+NAC_d!DD41</f>
        <v>0.53890209201915651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5">
      <c r="B41" s="35">
        <f>+NAC!A42</f>
        <v>43831</v>
      </c>
      <c r="C41" s="48">
        <f ca="1">+NAC_d!DD42</f>
        <v>0.52895529658454765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5">
      <c r="B42" s="35">
        <f>+NAC!A43</f>
        <v>43862</v>
      </c>
      <c r="C42" s="48">
        <f ca="1">+NAC_d!DD43</f>
        <v>0.50297605101779497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5">
      <c r="B43" s="35">
        <f>+NAC!A44</f>
        <v>43891</v>
      </c>
      <c r="C43" s="48">
        <f ca="1">+NAC_d!DD44</f>
        <v>0.48370470290855172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5">
      <c r="B44" s="35">
        <f>+NAC!A45</f>
        <v>43922</v>
      </c>
      <c r="C44" s="48">
        <f ca="1">+NAC_d!DD45</f>
        <v>0.45586775053617523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5">
      <c r="B45" s="35">
        <f>+NAC!A46</f>
        <v>43952</v>
      </c>
      <c r="C45" s="48">
        <f ca="1">+NAC_d!DD46</f>
        <v>0.43383961514775438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5">
      <c r="B46" s="35">
        <f>+NAC!A47</f>
        <v>43983</v>
      </c>
      <c r="C46" s="48">
        <f ca="1">+NAC_d!DD47</f>
        <v>0.42687514549585281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5">
      <c r="B47" s="35">
        <f>+NAC!A48</f>
        <v>44013</v>
      </c>
      <c r="C47" s="48">
        <f ca="1">+NAC_d!DD48</f>
        <v>0.42307616019154604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5">
      <c r="B48" s="35">
        <f>+NAC!A49</f>
        <v>44044</v>
      </c>
      <c r="C48" s="48">
        <f ca="1">+NAC_d!DD49</f>
        <v>0.40611017369347024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5">
      <c r="B49" s="35">
        <f>+NAC!A50</f>
        <v>44075</v>
      </c>
      <c r="C49" s="48">
        <f ca="1">+NAC_d!DD50</f>
        <v>0.36563169243890559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5">
      <c r="B50" s="35">
        <f>+NAC!A51</f>
        <v>44105</v>
      </c>
      <c r="C50" s="48">
        <f ca="1">+NAC_d!DD51</f>
        <v>0.37180866202407414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5">
      <c r="B51" s="35">
        <f>+NAC!A52</f>
        <v>44136</v>
      </c>
      <c r="C51" s="48">
        <f ca="1">+NAC_d!DD52</f>
        <v>0.35673355766260517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5">
      <c r="B52" s="35">
        <f>+NAC!A53</f>
        <v>44166</v>
      </c>
      <c r="C52" s="48">
        <f ca="1">+NAC_d!DD53</f>
        <v>0.35946390472884349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5">
      <c r="B53" s="35">
        <f>+NAC!A54</f>
        <v>44197</v>
      </c>
      <c r="C53" s="48">
        <f ca="1">+NAC_d!DD54</f>
        <v>0.3832165525225415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5">
      <c r="B54" s="35">
        <f>+NAC!A55</f>
        <v>44228</v>
      </c>
      <c r="C54" s="48">
        <f ca="1">+NAC_d!DD55</f>
        <v>0.40472511591914428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5">
      <c r="B55" s="35">
        <f>+NAC!A56</f>
        <v>44256</v>
      </c>
      <c r="C55" s="48">
        <f ca="1">+NAC_d!DD56</f>
        <v>0.4249816710743215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5">
      <c r="B56" s="35">
        <f>+NAC!A57</f>
        <v>44287</v>
      </c>
      <c r="C56" s="48">
        <f ca="1">+NAC_d!DD57</f>
        <v>0.46166990174121669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5">
      <c r="B57" s="35">
        <f>+NAC!A58</f>
        <v>44317</v>
      </c>
      <c r="C57" s="48">
        <f ca="1">+NAC_d!DD58</f>
        <v>0.48723073963686359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5">
      <c r="B58" s="35">
        <f>+NAC!A59</f>
        <v>44348</v>
      </c>
      <c r="C58" s="48">
        <f ca="1">+NAC_d!DD59</f>
        <v>0.50134369440762505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5">
      <c r="B59" s="35">
        <f>+NAC!A60</f>
        <v>44378</v>
      </c>
      <c r="C59" s="48">
        <f ca="1">+NAC_d!DD60</f>
        <v>0.51692065285827415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5">
      <c r="B60" s="35">
        <f>+NAC!A61</f>
        <v>44409</v>
      </c>
      <c r="C60" s="48">
        <f ca="1">+NAC_d!DD61</f>
        <v>0.51343676375506742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5">
      <c r="B61" s="35">
        <f>+NAC!A62</f>
        <v>44440</v>
      </c>
      <c r="C61" s="48">
        <f ca="1">+NAC_d!DD62</f>
        <v>0.52412276104144429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5">
      <c r="B62" s="35">
        <f>+NAC!A63</f>
        <v>44470</v>
      </c>
      <c r="C62" s="48">
        <f ca="1">+NAC_d!DD63</f>
        <v>0.52042456928713232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5">
      <c r="B63" s="35">
        <f>+NAC!A64</f>
        <v>44501</v>
      </c>
      <c r="C63" s="48">
        <f ca="1">+NAC_d!DD64</f>
        <v>0.51140703961793443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5">
      <c r="B64" s="35">
        <f>+NAC!A65</f>
        <v>44531</v>
      </c>
      <c r="C64" s="48">
        <f ca="1">+NAC_d!DD65</f>
        <v>0.50942446063802427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5">
      <c r="B65" s="35">
        <f>+NAC!A66</f>
        <v>44562</v>
      </c>
      <c r="C65" s="48">
        <f ca="1">+NAC_d!DD66</f>
        <v>0.50704621298896035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5">
      <c r="B66" s="35">
        <f>+NAC!A67</f>
        <v>44593</v>
      </c>
      <c r="C66" s="48">
        <f ca="1">+NAC_d!DD67</f>
        <v>0.52386754531145874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5">
      <c r="B67" s="35">
        <f>+NAC!A68</f>
        <v>44621</v>
      </c>
      <c r="C67" s="48">
        <f ca="1">+NAC_d!DD68</f>
        <v>0.5515513600599502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5">
      <c r="B68" s="35">
        <f>+NAC!A69</f>
        <v>44652</v>
      </c>
      <c r="C68" s="48">
        <f ca="1">+NAC_d!DD69</f>
        <v>0.58053296297015389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5">
      <c r="B69" s="35">
        <f>+NAC!A70</f>
        <v>44682</v>
      </c>
      <c r="C69" s="48">
        <f ca="1">+NAC_d!DD70</f>
        <v>0.60715060668089538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5">
      <c r="B70" s="35">
        <f>+NAC!A71</f>
        <v>44713</v>
      </c>
      <c r="C70" s="48">
        <f ca="1">+NAC_d!DD71</f>
        <v>0.64021672079369774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5">
      <c r="B71" s="35">
        <f>+NAC!A72</f>
        <v>44743</v>
      </c>
      <c r="C71" s="48">
        <f ca="1">+NAC_d!DD72</f>
        <v>0.71009179859814608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5">
      <c r="B72" s="35">
        <f>+NAC!A73</f>
        <v>44774</v>
      </c>
      <c r="C72" s="48">
        <f ca="1">+NAC_d!DD73</f>
        <v>0.78470622570295867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5">
      <c r="B73" s="35">
        <f>+NAC!A74</f>
        <v>44805</v>
      </c>
      <c r="C73" s="48">
        <f ca="1">+NAC_d!DD74</f>
        <v>0.82993044400332838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5">
      <c r="B74" s="35">
        <f>+NAC!A75</f>
        <v>44835</v>
      </c>
      <c r="C74" s="48">
        <f ca="1">+NAC_d!DD75</f>
        <v>0.88074933780692288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5">
      <c r="B75" s="35">
        <f>+NAC!A76</f>
        <v>44866</v>
      </c>
      <c r="C75" s="48">
        <f ca="1">+NAC_d!DD76</f>
        <v>0.92440525552674813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5">
      <c r="B76" s="35">
        <f>+NAC!A77</f>
        <v>44896</v>
      </c>
      <c r="C76" s="48">
        <f ca="1">+NAC_d!DD77</f>
        <v>0.94888169612320783</v>
      </c>
      <c r="D76" s="48">
        <f ca="1">+NAC_d!CT77</f>
        <v>0.95247300954651104</v>
      </c>
      <c r="E76" s="48">
        <f ca="1">+NAC_d!DC77</f>
        <v>0.94708023202239877</v>
      </c>
      <c r="F76" s="24">
        <f t="shared" ca="1" si="29"/>
        <v>5.3927775241122688E-3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0.95436135420689139</v>
      </c>
      <c r="S76" s="24">
        <f>+NOA_d!$AD104</f>
        <v>0.94630616260065703</v>
      </c>
      <c r="T76" s="24">
        <f>+NOA_d!$AM104</f>
        <v>0.95436135420689139</v>
      </c>
      <c r="U76" s="24">
        <f t="shared" si="5"/>
        <v>-8.0551916062343576E-3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5.3927775241122688E-3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-8.0551916062343576E-3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2.7696740151847976E-3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-4.1216490435072028E-3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5">
      <c r="B77" s="35">
        <f>+NAC!A78</f>
        <v>44927</v>
      </c>
      <c r="C77" s="48">
        <f ca="1">+NAC_d!DD78</f>
        <v>0.9890894139234534</v>
      </c>
      <c r="D77" s="48">
        <f ca="1">+NAC_d!CT78</f>
        <v>0.99405843828105311</v>
      </c>
      <c r="E77" s="48">
        <f ca="1">+NAC_d!DC78</f>
        <v>0.98744615218713716</v>
      </c>
      <c r="F77" s="24">
        <f t="shared" ca="1" si="29"/>
        <v>6.6122860939159533E-3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0.998284880681507</v>
      </c>
      <c r="S77" s="24">
        <f>+NOA_d!$AD105</f>
        <v>0.99106704708926951</v>
      </c>
      <c r="T77" s="24">
        <f>+NOA_d!$AM105</f>
        <v>0.998284880681507</v>
      </c>
      <c r="U77" s="24">
        <f t="shared" si="5"/>
        <v>-7.2178335922374881E-3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6.6122860939159533E-3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-7.2178335922374881E-3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3.3270265393803289E-3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-3.6120143138829164E-3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5">
      <c r="B78" s="35">
        <f>+NAC!A79</f>
        <v>44958</v>
      </c>
      <c r="C78" s="48">
        <f ca="1">+NAC_d!DD79</f>
        <v>1.0253810009332627</v>
      </c>
      <c r="D78" s="48">
        <f ca="1">+NAC_d!CT79</f>
        <v>1.035423178853252</v>
      </c>
      <c r="E78" s="48">
        <f ca="1">+NAC_d!DC79</f>
        <v>1.0225645127502316</v>
      </c>
      <c r="F78" s="24">
        <f t="shared" ca="1" si="29"/>
        <v>1.2858666103020333E-2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1.0347694305467705</v>
      </c>
      <c r="S78" s="24">
        <f>+NOA_d!$AD106</f>
        <v>1.0445754147187878</v>
      </c>
      <c r="T78" s="24">
        <f>+NOA_d!$AM106</f>
        <v>1.0347694305467705</v>
      </c>
      <c r="U78" s="24">
        <f t="shared" si="5"/>
        <v>9.8059841720172791E-3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1.2858666103020333E-2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9.8059841720172791E-3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6.3576049228390996E-3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4.8192114668157426E-3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5">
      <c r="B79" s="35">
        <f>+NAC!A80</f>
        <v>44986</v>
      </c>
      <c r="C79" s="48">
        <f ca="1">+NAC_d!DD80</f>
        <v>1.0431088488997937</v>
      </c>
      <c r="D79" s="48">
        <f ca="1">+NAC_d!CT80</f>
        <v>1.0494937994017506</v>
      </c>
      <c r="E79" s="48">
        <f ca="1">+NAC_d!DC80</f>
        <v>1.0395044906301867</v>
      </c>
      <c r="F79" s="24">
        <f t="shared" ca="1" si="29"/>
        <v>9.9893087715638984E-3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1.0493510918707938</v>
      </c>
      <c r="S79" s="24">
        <f>+NOA_d!$AD107</f>
        <v>1.0496574265264793</v>
      </c>
      <c r="T79" s="24">
        <f>+NOA_d!$AM107</f>
        <v>1.0493510918707938</v>
      </c>
      <c r="U79" s="24">
        <f t="shared" si="5"/>
        <v>3.0633465568552509E-4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9.9893087715638984E-3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3.0633465568552509E-4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4.8979096724015569E-3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1.4947885547811346E-4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5">
      <c r="B80" s="35">
        <f>+NAC!A81</f>
        <v>45017</v>
      </c>
      <c r="C80" s="48">
        <f ca="1">+NAC_d!DD81</f>
        <v>1.0879737955139159</v>
      </c>
      <c r="D80" s="48">
        <f ca="1">+NAC_d!CT81</f>
        <v>1.09853880796669</v>
      </c>
      <c r="E80" s="48">
        <f ca="1">+NAC_d!DC81</f>
        <v>1.081230499401177</v>
      </c>
      <c r="F80" s="24">
        <f t="shared" ca="1" si="29"/>
        <v>1.730830856551302E-2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1.0730645011522584</v>
      </c>
      <c r="S80" s="24">
        <f>+NOA_d!$AD108</f>
        <v>1.0777588432478091</v>
      </c>
      <c r="T80" s="24">
        <f>+NOA_d!$AM108</f>
        <v>1.0730645011522584</v>
      </c>
      <c r="U80" s="24">
        <f t="shared" ref="U80:U94" si="39">+S80-T80</f>
        <v>4.694342095550752E-3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1.730830856551302E-2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4.694342095550752E-3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8.316382337512751E-3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2.2644457482829949E-3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5">
      <c r="B81" s="35">
        <f>+NAC!A82</f>
        <v>45047</v>
      </c>
      <c r="C81" s="48">
        <f ca="1">+NAC_d!DD82</f>
        <v>1.1417079145332498</v>
      </c>
      <c r="D81" s="48">
        <f ca="1">+NAC_d!CT82</f>
        <v>1.1465264347437452</v>
      </c>
      <c r="E81" s="48">
        <f ca="1">+NAC_d!DC82</f>
        <v>1.1401597937170345</v>
      </c>
      <c r="F81" s="24">
        <f t="shared" ca="1" si="29"/>
        <v>6.3666410267106954E-3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1.113995435297074</v>
      </c>
      <c r="S81" s="24">
        <f>+NOA_d!$AD109</f>
        <v>1.1266953899514958</v>
      </c>
      <c r="T81" s="24">
        <f>+NOA_d!$AM109</f>
        <v>1.113995435297074</v>
      </c>
      <c r="U81" s="24">
        <f t="shared" si="39"/>
        <v>1.2699954654421752E-2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6.3666410267106954E-3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1.2699954654421752E-2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12" ca="1" si="46">+(1+$D81)/(1+$E81)-1</f>
        <v>2.9748437688632556E-3</v>
      </c>
      <c r="AZ81" s="24">
        <f t="shared" ref="AZ81:AZ112" si="47">+(1+$I81)/(1+$J81)-1</f>
        <v>1.0458836897057733E-2</v>
      </c>
      <c r="BA81" s="24">
        <f t="shared" ref="BA81:BA112" si="48">+(1+$N81)/(1+$O81)-1</f>
        <v>7.8186752309956642E-3</v>
      </c>
      <c r="BB81" s="24">
        <f t="shared" ref="BB81:BB112" si="49">+(1+$S81)/(1+$T81)-1</f>
        <v>6.007560112180288E-3</v>
      </c>
      <c r="BC81" s="24">
        <f t="shared" ref="BC81:BC112" si="50">+(1+$X81)/(1+$Y81)-1</f>
        <v>-3.7033964011071729E-3</v>
      </c>
      <c r="BD81" s="24">
        <f t="shared" ref="BD81:BD112" si="51">+(1+$AC81)/(1+$AD81)-1</f>
        <v>1.0945643142744599E-2</v>
      </c>
      <c r="BE81" s="24">
        <f t="shared" ref="BE81:BE112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5">
      <c r="B82" s="35">
        <f>+NAC!A83</f>
        <v>45078</v>
      </c>
      <c r="C82" s="48">
        <f ca="1">+NAC_d!DD83</f>
        <v>1.1548847629118884</v>
      </c>
      <c r="D82" s="48">
        <f ca="1">+NAC_d!CT83</f>
        <v>1.1587275466063467</v>
      </c>
      <c r="E82" s="48">
        <f ca="1">+NAC_d!DC83</f>
        <v>1.1565136638301179</v>
      </c>
      <c r="F82" s="24">
        <f t="shared" ca="1" si="29"/>
        <v>2.2138827762288038E-3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1.1437395377033277</v>
      </c>
      <c r="S82" s="24">
        <f>+NOA_d!$AD110</f>
        <v>1.1537929444995911</v>
      </c>
      <c r="T82" s="24">
        <f>+NOA_d!$AM110</f>
        <v>1.1437395377033277</v>
      </c>
      <c r="U82" s="24">
        <f t="shared" si="39"/>
        <v>1.0053406796263431E-2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2.2138827762288038E-3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1.0053406796263431E-2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1.0266027122205479E-3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4.6896587106071141E-3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5">
      <c r="B83" s="35">
        <f>+NAC!A84</f>
        <v>45108</v>
      </c>
      <c r="C83" s="48">
        <f ca="1">+NAC_d!DD84</f>
        <v>1.1344122509550796</v>
      </c>
      <c r="D83" s="48">
        <f ca="1">+NAC_d!CT84</f>
        <v>1.1384828980819393</v>
      </c>
      <c r="E83" s="48">
        <f ca="1">+NAC_d!DC84</f>
        <v>1.1326891539967998</v>
      </c>
      <c r="F83" s="24">
        <f t="shared" ca="1" si="29"/>
        <v>5.7937440851394406E-3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1.1322828343724591</v>
      </c>
      <c r="S83" s="24">
        <f>+NOA_d!$AD111</f>
        <v>1.139003302098216</v>
      </c>
      <c r="T83" s="24">
        <f>+NOA_d!$AM111</f>
        <v>1.1322828343724591</v>
      </c>
      <c r="U83" s="24">
        <f t="shared" si="39"/>
        <v>6.7204677257568513E-3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5.7937440851394406E-3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6.7204677257568513E-3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2.7166378533325375E-3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3.151771246019841E-3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5">
      <c r="B84" s="35">
        <f>+NAC!A85</f>
        <v>45139</v>
      </c>
      <c r="C84" s="48">
        <f ca="1">+NAC_d!DD85</f>
        <v>1.2440133172479224</v>
      </c>
      <c r="D84" s="48">
        <f ca="1">+NAC_d!CT85</f>
        <v>1.2577947172650403</v>
      </c>
      <c r="E84" s="48">
        <f ca="1">+NAC_d!DC85</f>
        <v>1.2384877460791146</v>
      </c>
      <c r="F84" s="24">
        <f t="shared" ca="1" si="29"/>
        <v>1.9306971185925725E-2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1.2376058791970515</v>
      </c>
      <c r="S84" s="24">
        <f>+NOA_d!$AD112</f>
        <v>1.2725389407979595</v>
      </c>
      <c r="T84" s="24">
        <f>+NOA_d!$AM112</f>
        <v>1.2376058791970515</v>
      </c>
      <c r="U84" s="24">
        <f t="shared" si="39"/>
        <v>3.4933061600908033E-2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1.9306971185925725E-2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3.4933061600908033E-2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8.6250064221899958E-3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1.5611802742243164E-2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5">
      <c r="B85" s="35">
        <f>+NAC!A86</f>
        <v>45170</v>
      </c>
      <c r="C85" s="48">
        <f ca="1">+NAC_d!DD86</f>
        <v>1.3831755790595603</v>
      </c>
      <c r="D85" s="48">
        <f ca="1">+NAC_d!CT86</f>
        <v>1.4019660306360753</v>
      </c>
      <c r="E85" s="48">
        <f ca="1">+NAC_d!DC86</f>
        <v>1.3762488492974883</v>
      </c>
      <c r="F85" s="24">
        <f t="shared" ca="1" si="29"/>
        <v>2.5717181338587025E-2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1.3799376525189335</v>
      </c>
      <c r="S85" s="24">
        <f>+NOA_d!$AD113</f>
        <v>1.431129148288762</v>
      </c>
      <c r="T85" s="24">
        <f>+NOA_d!$AM113</f>
        <v>1.3799376525189335</v>
      </c>
      <c r="U85" s="24">
        <f t="shared" si="39"/>
        <v>5.119149576982851E-2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2.5717181338587025E-2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5.119149576982851E-2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5.119149576982851E-2</v>
      </c>
      <c r="AX85" s="35">
        <f t="shared" si="45"/>
        <v>45170</v>
      </c>
      <c r="AY85" s="24">
        <f t="shared" ca="1" si="46"/>
        <v>1.0822596019852915E-2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2.1509595310468477E-2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2.1509595310468477E-2</v>
      </c>
    </row>
    <row r="86" spans="2:60" x14ac:dyDescent="0.25">
      <c r="B86" s="35">
        <f>+NAC!A87</f>
        <v>45200</v>
      </c>
      <c r="C86" s="48">
        <f ca="1">+NAC_d!DD87</f>
        <v>1.4263285913689359</v>
      </c>
      <c r="D86" s="48">
        <f ca="1">+NAC_d!CT87</f>
        <v>1.4424180462420999</v>
      </c>
      <c r="E86" s="48">
        <f ca="1">+NAC_d!DC87</f>
        <v>1.4214236981798476</v>
      </c>
      <c r="F86" s="24">
        <f t="shared" ca="1" si="29"/>
        <v>2.099434806225231E-2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1.4139247620496325</v>
      </c>
      <c r="S86" s="24">
        <f>+NOA_d!$AD114</f>
        <v>1.4633003531060633</v>
      </c>
      <c r="T86" s="24">
        <f>+NOA_d!$AM114</f>
        <v>1.4139247620496325</v>
      </c>
      <c r="U86" s="24">
        <f t="shared" si="39"/>
        <v>4.9375591056430856E-2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2.099434806225231E-2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4.9375591056430856E-2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4.9375591056430856E-2</v>
      </c>
      <c r="AX86" s="35">
        <f t="shared" si="45"/>
        <v>45200</v>
      </c>
      <c r="AY86" s="24">
        <f t="shared" ca="1" si="46"/>
        <v>8.6702496874186963E-3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2.0454486333909783E-2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2.0454486333909783E-2</v>
      </c>
    </row>
    <row r="87" spans="2:60" x14ac:dyDescent="0.25">
      <c r="B87" s="35">
        <f>+NAC!A88</f>
        <v>45231</v>
      </c>
      <c r="C87" s="48">
        <f ca="1">+NAC_d!DD88</f>
        <v>1.609410405058207</v>
      </c>
      <c r="D87" s="48">
        <f ca="1">+NAC_d!CT88</f>
        <v>1.6389979217963409</v>
      </c>
      <c r="E87" s="48">
        <f ca="1">+NAC_d!DC88</f>
        <v>1.5946911040377194</v>
      </c>
      <c r="F87" s="24">
        <f t="shared" ca="1" si="29"/>
        <v>4.4306817758621442E-2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1.5700995720622042</v>
      </c>
      <c r="S87" s="24">
        <f>+NOA_d!$AD115</f>
        <v>1.6417106900536846</v>
      </c>
      <c r="T87" s="24">
        <f>+NOA_d!$AM115</f>
        <v>1.5700995720622042</v>
      </c>
      <c r="U87" s="24">
        <f t="shared" si="39"/>
        <v>7.1611117991480455E-2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4.4306817758621442E-2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7.1611117991480455E-2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7.1611117991480455E-2</v>
      </c>
      <c r="AX87" s="35">
        <f t="shared" si="45"/>
        <v>45231</v>
      </c>
      <c r="AY87" s="24">
        <f t="shared" ca="1" si="46"/>
        <v>1.7075950848127297E-2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2.7863168715296371E-2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2.7863168715296371E-2</v>
      </c>
    </row>
    <row r="88" spans="2:60" x14ac:dyDescent="0.25">
      <c r="B88" s="35">
        <f>+NAC!A89</f>
        <v>45261</v>
      </c>
      <c r="C88" s="48">
        <f ca="1">+NAC_d!DD89</f>
        <v>2.1135364111004575</v>
      </c>
      <c r="D88" s="48">
        <f ca="1">+NAC_d!CT89</f>
        <v>2.1722725531706253</v>
      </c>
      <c r="E88" s="48">
        <f ca="1">+NAC_d!DC89</f>
        <v>2.0836498651845479</v>
      </c>
      <c r="F88" s="24">
        <f t="shared" ca="1" si="29"/>
        <v>8.862268798607742E-2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2.0566509079556874</v>
      </c>
      <c r="S88" s="24">
        <f>+NOA_d!$AD116</f>
        <v>2.1804389018441772</v>
      </c>
      <c r="T88" s="24">
        <f>+NOA_d!$AM116</f>
        <v>2.0566509079556874</v>
      </c>
      <c r="U88" s="24">
        <f t="shared" si="39"/>
        <v>0.12378799388848982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8.862268798607742E-2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0.12378799388848982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0.12378799388848982</v>
      </c>
      <c r="AX88" s="35">
        <f t="shared" si="45"/>
        <v>45261</v>
      </c>
      <c r="AY88" s="24">
        <f t="shared" ca="1" si="46"/>
        <v>2.8739543028752257E-2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4.0497916712144422E-2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4.0497916712144422E-2</v>
      </c>
    </row>
    <row r="89" spans="2:60" x14ac:dyDescent="0.25">
      <c r="B89" s="35">
        <f>+NAC!A90</f>
        <v>45292</v>
      </c>
      <c r="C89" s="48">
        <f ca="1">+NAC_d!DD90</f>
        <v>2.5436116798680608</v>
      </c>
      <c r="D89" s="48">
        <f ca="1">+NAC_d!CT90</f>
        <v>2.5979267336867791</v>
      </c>
      <c r="E89" s="48">
        <f ca="1">+NAC_d!DC90</f>
        <v>2.5196748795672312</v>
      </c>
      <c r="F89" s="24">
        <f t="shared" ca="1" si="29"/>
        <v>7.8251854119547826E-2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2.52613227361255</v>
      </c>
      <c r="S89" s="24">
        <f>+NOA_d!$AD117</f>
        <v>2.6255811485459715</v>
      </c>
      <c r="T89" s="24">
        <f>+NOA_d!$AM117</f>
        <v>2.52613227361255</v>
      </c>
      <c r="U89" s="24">
        <f t="shared" si="39"/>
        <v>9.9448874933421472E-2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7.8251854119547826E-2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9.9448874933421472E-2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9.9448874933421472E-2</v>
      </c>
      <c r="AX89" s="35">
        <f t="shared" si="45"/>
        <v>45292</v>
      </c>
      <c r="AY89" s="24">
        <f t="shared" ca="1" si="46"/>
        <v>2.2232693870056996E-2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2.8203387512611755E-2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2.8203387512611755E-2</v>
      </c>
    </row>
    <row r="90" spans="2:60" x14ac:dyDescent="0.25">
      <c r="B90" s="35">
        <f>+NAC!A91</f>
        <v>45323</v>
      </c>
      <c r="C90" s="48">
        <f ca="1">+NAC_d!DD91</f>
        <v>2.762562007648528</v>
      </c>
      <c r="D90" s="48">
        <f ca="1">+NAC_d!CT91</f>
        <v>2.7659033497400789</v>
      </c>
      <c r="E90" s="48">
        <f ca="1">+NAC_d!DC91</f>
        <v>2.7647544629318865</v>
      </c>
      <c r="F90" s="24">
        <f t="shared" ca="1" si="29"/>
        <v>1.148886808192362E-3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2.728118966772993</v>
      </c>
      <c r="S90" s="24">
        <f>+NOA_d!$AD118</f>
        <v>2.7387329893862962</v>
      </c>
      <c r="T90" s="24">
        <f>+NOA_d!$AM118</f>
        <v>2.728118966772993</v>
      </c>
      <c r="U90" s="24">
        <f t="shared" si="39"/>
        <v>1.0614022613303131E-2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1.148886808192362E-3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1.0614022613303131E-2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3.0516912045785993E-4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2.8470182169348934E-3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5">
      <c r="B91" s="35">
        <f>+NAC!A92</f>
        <v>45352</v>
      </c>
      <c r="C91" s="48">
        <f ca="1">+NAC_d!DD92</f>
        <v>2.878904525735777</v>
      </c>
      <c r="D91" s="48">
        <f ca="1">+NAC_d!CT92</f>
        <v>2.8584912406854737</v>
      </c>
      <c r="E91" s="48">
        <f ca="1">+NAC_d!DC92</f>
        <v>2.8906119691339343</v>
      </c>
      <c r="F91" s="24">
        <f t="shared" ca="1" si="29"/>
        <v>-3.2120728448460589E-2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2.7923386098706402</v>
      </c>
      <c r="S91" s="24">
        <f>+NOA_d!$AD119</f>
        <v>2.775922038370362</v>
      </c>
      <c r="T91" s="24">
        <f>+NOA_d!$AM119</f>
        <v>2.7923386098706402</v>
      </c>
      <c r="U91" s="24">
        <f t="shared" si="39"/>
        <v>-1.6416571500278199E-2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-3.2120728448460589E-2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-1.6416571500278199E-2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-8.2559578552909851E-3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-4.3288780852926978E-3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5">
      <c r="B92" s="35">
        <f>+NAC!A93</f>
        <v>45383</v>
      </c>
      <c r="C92" s="48">
        <f ca="1">+NAC_d!DD93</f>
        <v>2.8949486363088406</v>
      </c>
      <c r="D92" s="48">
        <f ca="1">+NAC_d!CT93</f>
        <v>2.8490727198579489</v>
      </c>
      <c r="E92" s="48">
        <f ca="1">+NAC_d!DC93</f>
        <v>2.9205835341834789</v>
      </c>
      <c r="F92" s="24">
        <f t="shared" ca="1" si="29"/>
        <v>-7.1510814325530081E-2</v>
      </c>
      <c r="H92" s="24">
        <f>+GBA_d!$AM120</f>
        <v>2.9311843715882873</v>
      </c>
      <c r="I92" s="24">
        <f>+GBA_d!$AD120</f>
        <v>2.9039623275197526</v>
      </c>
      <c r="J92" s="24">
        <f>+GBA_d!$AM120</f>
        <v>2.9311843715882873</v>
      </c>
      <c r="K92" s="24">
        <f t="shared" si="30"/>
        <v>-2.7222044068534679E-2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2.8601363360358176</v>
      </c>
      <c r="S92" s="24">
        <f>+NOA_d!$AD120</f>
        <v>2.8182084375158891</v>
      </c>
      <c r="T92" s="24">
        <f>+NOA_d!$AM120</f>
        <v>2.8601363360358176</v>
      </c>
      <c r="U92" s="24">
        <f t="shared" si="39"/>
        <v>-4.1927898519928508E-2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-7.1510814325530081E-2</v>
      </c>
      <c r="AN92" s="24">
        <f t="shared" si="32"/>
        <v>-2.7222044068534679E-2</v>
      </c>
      <c r="AO92" s="24">
        <f t="shared" si="33"/>
        <v>-6.1253720733875028E-2</v>
      </c>
      <c r="AP92" s="24">
        <f t="shared" si="34"/>
        <v>-4.1927898519928508E-2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-1.8239839478493169E-2</v>
      </c>
      <c r="AZ92" s="24">
        <f t="shared" si="47"/>
        <v>-6.9246419133316417E-3</v>
      </c>
      <c r="BA92" s="24">
        <f t="shared" si="48"/>
        <v>-1.5687263884217595E-2</v>
      </c>
      <c r="BB92" s="24">
        <f t="shared" si="49"/>
        <v>-1.0861766235693793E-2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5">
      <c r="B93" s="35">
        <f>+NAC!A94</f>
        <v>45413</v>
      </c>
      <c r="C93" s="48">
        <f ca="1">+NAC_d!DD94</f>
        <v>2.7665972012595033</v>
      </c>
      <c r="D93" s="48">
        <f ca="1">+NAC_d!CT94</f>
        <v>2.7371379988401463</v>
      </c>
      <c r="E93" s="48">
        <f ca="1">+NAC_d!DC94</f>
        <v>2.7758914453588939</v>
      </c>
      <c r="F93" s="24">
        <f t="shared" ca="1" si="29"/>
        <v>-3.875344651874757E-2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2.7211994625489644</v>
      </c>
      <c r="S93" s="24">
        <f>+NOA_d!$AD121</f>
        <v>2.6882343103399444</v>
      </c>
      <c r="T93" s="24">
        <f>+NOA_d!$AM121</f>
        <v>2.7211994625489644</v>
      </c>
      <c r="U93" s="24">
        <f t="shared" si="39"/>
        <v>-3.2965152209019966E-2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-3.875344651874757E-2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-3.2965152209019966E-2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-1.0263390004599082E-2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-8.8587436768141625E-3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5">
      <c r="B94" s="35">
        <f>+NAC!A95</f>
        <v>45444</v>
      </c>
      <c r="C94" s="48">
        <f ca="1">+NAC_d!DD95</f>
        <v>2.717015006732308</v>
      </c>
      <c r="D94" s="48">
        <f ca="1">+NAC_d!CT95</f>
        <v>2.6913391179948976</v>
      </c>
      <c r="E94" s="48">
        <f ca="1">+NAC_d!DC95</f>
        <v>2.7198645746733314</v>
      </c>
      <c r="F94" s="24">
        <f t="shared" ca="1" si="29"/>
        <v>-2.8525456678433869E-2</v>
      </c>
      <c r="H94" s="24">
        <f>+GBA_d!$AM122</f>
        <v>2.723927215890074</v>
      </c>
      <c r="I94" s="24">
        <f>+GBA_d!$AD122</f>
        <v>2.7511971842292575</v>
      </c>
      <c r="J94" s="24">
        <f>+GBA_d!$AM122</f>
        <v>2.723927215890074</v>
      </c>
      <c r="K94" s="24">
        <f t="shared" si="30"/>
        <v>2.7269968339183492E-2</v>
      </c>
      <c r="M94" s="24">
        <f>+PAM_d!$AM122</f>
        <v>2.7020626582543503</v>
      </c>
      <c r="N94" s="24">
        <f>+PAM_d!$AD122</f>
        <v>2.7095413884204005</v>
      </c>
      <c r="O94" s="24">
        <f>+PAM_d!$AM122</f>
        <v>2.7020626582543503</v>
      </c>
      <c r="P94" s="24">
        <f t="shared" si="38"/>
        <v>7.4787301660501626E-3</v>
      </c>
      <c r="R94" s="24">
        <f>+NOA_d!$AM122</f>
        <v>2.660144847194041</v>
      </c>
      <c r="S94" s="24">
        <f>+NOA_d!$AD122</f>
        <v>2.6241750407271152</v>
      </c>
      <c r="T94" s="24">
        <f>+NOA_d!$AM122</f>
        <v>2.660144847194041</v>
      </c>
      <c r="U94" s="24">
        <f t="shared" si="39"/>
        <v>-3.5969806466925824E-2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2.7178212682837439</v>
      </c>
      <c r="AD94" s="24">
        <f>+CUY_d!$AM122</f>
        <v>2.7418611243342181</v>
      </c>
      <c r="AE94" s="24">
        <f t="shared" si="41"/>
        <v>-2.4039856050474206E-2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-2.8525456678433869E-2</v>
      </c>
      <c r="AN94" s="24">
        <f t="shared" si="32"/>
        <v>2.7269968339183492E-2</v>
      </c>
      <c r="AO94" s="24">
        <f t="shared" si="33"/>
        <v>7.4787301660501626E-3</v>
      </c>
      <c r="AP94" s="24">
        <f t="shared" si="34"/>
        <v>-3.5969806466925824E-2</v>
      </c>
      <c r="AQ94" s="24">
        <f t="shared" si="35"/>
        <v>-3.592702004632331E-2</v>
      </c>
      <c r="AR94" s="24">
        <f t="shared" si="36"/>
        <v>-2.4039856050474206E-2</v>
      </c>
      <c r="AS94" s="24">
        <f t="shared" si="37"/>
        <v>2.3621827362318548E-2</v>
      </c>
      <c r="AU94" s="24">
        <f t="shared" si="43"/>
        <v>-3.5969806466925824E-2</v>
      </c>
      <c r="AV94" s="24">
        <f t="shared" si="44"/>
        <v>2.7269968339183492E-2</v>
      </c>
      <c r="AX94" s="35">
        <f t="shared" si="45"/>
        <v>45444</v>
      </c>
      <c r="AY94" s="24">
        <f t="shared" ca="1" si="46"/>
        <v>-7.6684126816468634E-3</v>
      </c>
      <c r="AZ94" s="24">
        <f t="shared" si="47"/>
        <v>7.3229058352219933E-3</v>
      </c>
      <c r="BA94" s="24">
        <f t="shared" si="48"/>
        <v>2.0201522384757364E-3</v>
      </c>
      <c r="BB94" s="24">
        <f t="shared" si="49"/>
        <v>-9.8274270469107528E-3</v>
      </c>
      <c r="BC94" s="24">
        <f t="shared" si="50"/>
        <v>-9.9533585995463802E-3</v>
      </c>
      <c r="BD94" s="24">
        <f t="shared" si="51"/>
        <v>-6.4245719580925398E-3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7.3229058352219933E-3</v>
      </c>
    </row>
    <row r="95" spans="2:60" x14ac:dyDescent="0.25">
      <c r="B95" s="35">
        <f>+NAC!A96</f>
        <v>45474</v>
      </c>
      <c r="C95" s="48">
        <f ca="1">+NAC_d!DD96</f>
        <v>2.63586428925387</v>
      </c>
      <c r="D95" s="48">
        <f ca="1">+NAC_d!CT96</f>
        <v>2.6132615552835312</v>
      </c>
      <c r="E95" s="48">
        <f ca="1">+NAC_d!DC96</f>
        <v>2.6369420791890832</v>
      </c>
      <c r="F95" s="24">
        <f t="shared" ref="F95:F107" ca="1" si="55">+D95-E95</f>
        <v>-2.3680523905551976E-2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2.579983393557193</v>
      </c>
      <c r="S95" s="24">
        <f>+NOA_d!$AD123</f>
        <v>2.5355217977158468</v>
      </c>
      <c r="T95" s="24">
        <f>+NOA_d!$AM123</f>
        <v>2.579983393557193</v>
      </c>
      <c r="U95" s="24">
        <f t="shared" ref="U95:U107" si="58">+S95-T95</f>
        <v>-4.4461595841346124E-2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-2.3680523905551976E-2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-4.4461595841346124E-2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-4.4461595841346124E-2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-6.5111083404528758E-3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-1.2419497789113332E-2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-1.2419497789113332E-2</v>
      </c>
      <c r="BH95" s="24">
        <f t="shared" ref="BH95:BH107" si="74">+MAX(AZ95:BE95)</f>
        <v>9.6481967668438084E-3</v>
      </c>
    </row>
    <row r="96" spans="2:60" x14ac:dyDescent="0.25">
      <c r="B96" s="35">
        <f>+NAC!A97</f>
        <v>45505</v>
      </c>
      <c r="C96" s="48">
        <f ca="1">+NAC_d!DD97</f>
        <v>2.3686592367961254</v>
      </c>
      <c r="D96" s="48">
        <f ca="1">+NAC_d!CT97</f>
        <v>2.3264681739797743</v>
      </c>
      <c r="E96" s="48">
        <f ca="1">+NAC_d!DC97</f>
        <v>2.3804698898914718</v>
      </c>
      <c r="F96" s="24">
        <f t="shared" ca="1" si="55"/>
        <v>-5.4001715911697445E-2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2.3355413657389934</v>
      </c>
      <c r="S96" s="24">
        <f>+NOA_d!$AD124</f>
        <v>2.2492074230034942</v>
      </c>
      <c r="T96" s="24">
        <f>+NOA_d!$AM124</f>
        <v>2.3355413657389934</v>
      </c>
      <c r="U96" s="24">
        <f t="shared" si="58"/>
        <v>-8.6333942735499214E-2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2.3840730805001935</v>
      </c>
      <c r="AD96" s="24">
        <f>+CUY_d!$AM124</f>
        <v>2.4402472897396943</v>
      </c>
      <c r="AE96" s="24">
        <f t="shared" si="60"/>
        <v>-5.6174209239500783E-2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-5.4001715911697445E-2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-8.6333942735499214E-2</v>
      </c>
      <c r="AQ96" s="24">
        <f t="shared" si="67"/>
        <v>-5.6812319461994054E-2</v>
      </c>
      <c r="AR96" s="24">
        <f t="shared" si="68"/>
        <v>-5.6174209239500783E-2</v>
      </c>
      <c r="AS96" s="24">
        <f t="shared" si="69"/>
        <v>4.2351948936265149E-2</v>
      </c>
      <c r="AU96" s="24">
        <f t="shared" si="70"/>
        <v>-8.6333942735499214E-2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-1.5974618224873782E-2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-2.5883037644886753E-2</v>
      </c>
      <c r="BC96" s="24">
        <f t="shared" si="50"/>
        <v>-1.7393883810250088E-2</v>
      </c>
      <c r="BD96" s="24">
        <f t="shared" si="51"/>
        <v>-1.6328538185913732E-2</v>
      </c>
      <c r="BE96" s="24">
        <f t="shared" si="52"/>
        <v>1.2425795170195819E-2</v>
      </c>
      <c r="BG96" s="24">
        <f t="shared" si="73"/>
        <v>-2.5883037644886753E-2</v>
      </c>
      <c r="BH96" s="24">
        <f t="shared" si="74"/>
        <v>1.2425795170195819E-2</v>
      </c>
    </row>
    <row r="97" spans="2:60" x14ac:dyDescent="0.25">
      <c r="B97" s="35">
        <f>+NAC!A98</f>
        <v>45536</v>
      </c>
      <c r="C97" s="48">
        <f ca="1">+NAC_d!DD98</f>
        <v>2.0911796717390643</v>
      </c>
      <c r="D97" s="48">
        <f ca="1">+NAC_d!CT98</f>
        <v>2.0327459353461079</v>
      </c>
      <c r="E97" s="48">
        <f ca="1">+NAC_d!DC98</f>
        <v>2.1140416662314672</v>
      </c>
      <c r="F97" s="24">
        <f t="shared" ca="1" si="55"/>
        <v>-8.1295730885359241E-2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2.0643853842507589</v>
      </c>
      <c r="S97" s="24">
        <f>+NOA_d!$AD125</f>
        <v>1.9581858280680122</v>
      </c>
      <c r="T97" s="24">
        <f>+NOA_d!$AM125</f>
        <v>2.0643853842507589</v>
      </c>
      <c r="U97" s="24">
        <f t="shared" si="58"/>
        <v>-0.10619955618274668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-8.1295730885359241E-2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-0.10619955618274668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-0.10619955618274668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-2.6106179556595777E-2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-3.4656070587124388E-2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-3.4656070587124388E-2</v>
      </c>
      <c r="BH97" s="24">
        <f t="shared" si="74"/>
        <v>1.7326726546373905E-3</v>
      </c>
    </row>
    <row r="98" spans="2:60" x14ac:dyDescent="0.25">
      <c r="B98" s="35">
        <f>+NAC!A99</f>
        <v>45566</v>
      </c>
      <c r="C98" s="48">
        <f ca="1">+NAC_d!DD99</f>
        <v>1.9313386970225652</v>
      </c>
      <c r="D98" s="48">
        <f ca="1">+NAC_d!CT99</f>
        <v>1.8735465827797433</v>
      </c>
      <c r="E98" s="48">
        <f ca="1">+NAC_d!DC99</f>
        <v>1.9568566778219139</v>
      </c>
      <c r="F98" s="24">
        <f t="shared" ca="1" si="55"/>
        <v>-8.3310095042170573E-2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1.9243155249379442</v>
      </c>
      <c r="S98" s="24">
        <f>+NOA_d!$AD126</f>
        <v>1.8106684328538614</v>
      </c>
      <c r="T98" s="24">
        <f>+NOA_d!$AM126</f>
        <v>1.9243155249379442</v>
      </c>
      <c r="U98" s="24">
        <f t="shared" si="58"/>
        <v>-0.11364709208408286</v>
      </c>
      <c r="W98" s="24">
        <f>+NEA_d!$AM126</f>
        <v>1.8525530773908963</v>
      </c>
      <c r="X98" s="24">
        <f>+NEA_d!$AD126</f>
        <v>1.7960330383576197</v>
      </c>
      <c r="Y98" s="24">
        <f>+NEA_d!$AM126</f>
        <v>1.8525530773908963</v>
      </c>
      <c r="Z98" s="24">
        <f t="shared" si="59"/>
        <v>-5.6520039033276515E-2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1.9762885636055021</v>
      </c>
      <c r="AI98" s="24">
        <f>+PAT_d!$AM126</f>
        <v>1.9763824882496421</v>
      </c>
      <c r="AJ98" s="24">
        <f t="shared" si="61"/>
        <v>-9.3924644140042091E-5</v>
      </c>
      <c r="AK98" s="24"/>
      <c r="AL98" s="35">
        <f t="shared" si="62"/>
        <v>45566</v>
      </c>
      <c r="AM98" s="24">
        <f t="shared" ca="1" si="63"/>
        <v>-8.3310095042170573E-2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-0.11364709208408286</v>
      </c>
      <c r="AQ98" s="24">
        <f t="shared" si="67"/>
        <v>-5.6520039033276515E-2</v>
      </c>
      <c r="AR98" s="24">
        <f t="shared" si="68"/>
        <v>-0.11085287834979285</v>
      </c>
      <c r="AS98" s="24">
        <f t="shared" si="69"/>
        <v>-9.3924644140042091E-5</v>
      </c>
      <c r="AU98" s="24">
        <f t="shared" si="70"/>
        <v>-0.11364709208408286</v>
      </c>
      <c r="AV98" s="24">
        <f t="shared" si="71"/>
        <v>-9.3924644140042091E-5</v>
      </c>
      <c r="AX98" s="35">
        <f t="shared" si="72"/>
        <v>45566</v>
      </c>
      <c r="AY98" s="24">
        <f t="shared" ca="1" si="46"/>
        <v>-2.8175222582495496E-2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-3.8862800923814333E-2</v>
      </c>
      <c r="BC98" s="24">
        <f t="shared" si="50"/>
        <v>-1.9813843073157811E-2</v>
      </c>
      <c r="BD98" s="24">
        <f t="shared" si="51"/>
        <v>-3.6986779800122438E-2</v>
      </c>
      <c r="BE98" s="24">
        <f t="shared" si="52"/>
        <v>-3.155664452092477E-5</v>
      </c>
      <c r="BG98" s="24">
        <f t="shared" si="73"/>
        <v>-3.8862800923814333E-2</v>
      </c>
      <c r="BH98" s="24">
        <f t="shared" si="74"/>
        <v>-3.155664452092477E-5</v>
      </c>
    </row>
    <row r="99" spans="2:60" x14ac:dyDescent="0.25">
      <c r="B99" s="35">
        <f>+NAC!A100</f>
        <v>45597</v>
      </c>
      <c r="C99" s="48">
        <f ca="1">+NAC_d!DD100</f>
        <v>1.6617598249226466</v>
      </c>
      <c r="D99" s="48">
        <f ca="1">+NAC_d!CT100</f>
        <v>1.5919862833749101</v>
      </c>
      <c r="E99" s="48">
        <f ca="1">+NAC_d!DC100</f>
        <v>1.6974539516084901</v>
      </c>
      <c r="F99" s="24">
        <f t="shared" ca="1" si="55"/>
        <v>-0.10546766823358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1.6863926175715664</v>
      </c>
      <c r="S99" s="24">
        <f>+NOA_d!$AD127</f>
        <v>1.5488409506531617</v>
      </c>
      <c r="T99" s="24">
        <f>+NOA_d!$AM127</f>
        <v>1.6863926175715664</v>
      </c>
      <c r="U99" s="24">
        <f t="shared" si="58"/>
        <v>-0.1375516669184047</v>
      </c>
      <c r="W99" s="24">
        <f>+NEA_d!$AM127</f>
        <v>1.5970643799683581</v>
      </c>
      <c r="X99" s="24">
        <f>+NEA_d!$AD127</f>
        <v>1.5102901741642749</v>
      </c>
      <c r="Y99" s="24">
        <f>+NEA_d!$AM127</f>
        <v>1.5970643799683581</v>
      </c>
      <c r="Z99" s="24">
        <f t="shared" si="59"/>
        <v>-8.6774205804083238E-2</v>
      </c>
      <c r="AB99" s="24">
        <f>+CUY_d!$AM127</f>
        <v>1.7377080603477073</v>
      </c>
      <c r="AC99" s="24">
        <f>+CUY_d!$AD127</f>
        <v>1.5982461883956778</v>
      </c>
      <c r="AD99" s="24">
        <f>+CUY_d!$AM127</f>
        <v>1.7377080603477073</v>
      </c>
      <c r="AE99" s="24">
        <f t="shared" si="60"/>
        <v>-0.13946187195202953</v>
      </c>
      <c r="AG99" s="24">
        <f>+PAT_d!$AM127</f>
        <v>1.7501264940931867</v>
      </c>
      <c r="AH99" s="24">
        <f>+PAT_d!$AD127</f>
        <v>1.7455888881745953</v>
      </c>
      <c r="AI99" s="24">
        <f>+PAT_d!$AM127</f>
        <v>1.7501264940931867</v>
      </c>
      <c r="AJ99" s="24">
        <f t="shared" si="61"/>
        <v>-4.5376059185913142E-3</v>
      </c>
      <c r="AK99" s="24"/>
      <c r="AL99" s="35">
        <f t="shared" si="62"/>
        <v>45597</v>
      </c>
      <c r="AM99" s="24">
        <f t="shared" ca="1" si="63"/>
        <v>-0.10546766823358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-0.1375516669184047</v>
      </c>
      <c r="AQ99" s="24">
        <f t="shared" si="67"/>
        <v>-8.6774205804083238E-2</v>
      </c>
      <c r="AR99" s="24">
        <f t="shared" si="68"/>
        <v>-0.13946187195202953</v>
      </c>
      <c r="AS99" s="24">
        <f t="shared" si="69"/>
        <v>-4.5376059185913142E-3</v>
      </c>
      <c r="AU99" s="24">
        <f t="shared" si="70"/>
        <v>-0.13946187195202953</v>
      </c>
      <c r="AV99" s="24">
        <f t="shared" si="71"/>
        <v>-4.5376059185913142E-3</v>
      </c>
      <c r="AX99" s="35">
        <f t="shared" si="72"/>
        <v>45597</v>
      </c>
      <c r="AY99" s="24">
        <f t="shared" ca="1" si="46"/>
        <v>-3.909896892611997E-2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-5.1203113803502065E-2</v>
      </c>
      <c r="BC99" s="24">
        <f t="shared" si="50"/>
        <v>-3.3412419989811926E-2</v>
      </c>
      <c r="BD99" s="24">
        <f t="shared" si="51"/>
        <v>-5.0941104339049526E-2</v>
      </c>
      <c r="BE99" s="24">
        <f t="shared" si="52"/>
        <v>-1.6499626211148311E-3</v>
      </c>
      <c r="BG99" s="24">
        <f t="shared" si="73"/>
        <v>-5.1203113803502065E-2</v>
      </c>
      <c r="BH99" s="24">
        <f t="shared" si="74"/>
        <v>-1.6499626211148311E-3</v>
      </c>
    </row>
    <row r="100" spans="2:60" x14ac:dyDescent="0.25">
      <c r="B100" s="35">
        <f>+NAC!A101</f>
        <v>45627</v>
      </c>
      <c r="C100" s="48">
        <f ca="1">+NAC_d!DD101</f>
        <v>1.1791766445192837</v>
      </c>
      <c r="D100" s="48">
        <f ca="1">+NAC_d!CT101</f>
        <v>1.1112723652926104</v>
      </c>
      <c r="E100" s="48">
        <f ca="1">+NAC_d!DC101</f>
        <v>1.214337533695669</v>
      </c>
      <c r="F100" s="24">
        <f t="shared" ca="1" si="55"/>
        <v>-0.10306516840305857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1.2071783990060174</v>
      </c>
      <c r="S100" s="24">
        <f>+NOA_d!$AD128</f>
        <v>1.0831560709309382</v>
      </c>
      <c r="T100" s="24">
        <f>+NOA_d!$AM128</f>
        <v>1.2071783990060174</v>
      </c>
      <c r="U100" s="24">
        <f t="shared" si="58"/>
        <v>-0.12402232807507918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-0.10306516840305857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-0.12402232807507918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-0.12402232807507918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-4.6544470675636163E-2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-5.6190441212604969E-2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-5.6190441212604969E-2</v>
      </c>
      <c r="BH100" s="24">
        <f t="shared" si="74"/>
        <v>-9.172950562454929E-4</v>
      </c>
    </row>
    <row r="101" spans="2:60" x14ac:dyDescent="0.25">
      <c r="B101" s="35">
        <f>+NAC!A102</f>
        <v>45658</v>
      </c>
      <c r="C101" s="48">
        <f ca="1">+NAC_d!DD102</f>
        <v>0.84606284935092035</v>
      </c>
      <c r="D101" s="48">
        <f ca="1">+NAC_d!CT102</f>
        <v>0.79139079246207022</v>
      </c>
      <c r="E101" s="48">
        <f ca="1">+NAC_d!DC102</f>
        <v>0.87292095257094426</v>
      </c>
      <c r="F101" s="24">
        <f t="shared" ca="1" si="55"/>
        <v>-8.1530160108874039E-2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0.85413175114978146</v>
      </c>
      <c r="S101" s="24">
        <f>+NOA_d!$AD129</f>
        <v>0.75695301460669762</v>
      </c>
      <c r="T101" s="24">
        <f>+NOA_d!$AM129</f>
        <v>0.85413175114978146</v>
      </c>
      <c r="U101" s="24">
        <f t="shared" si="58"/>
        <v>-9.7178736543083843E-2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-8.1530160108874039E-2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-9.7178736543083843E-2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-9.7178736543083843E-2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-4.3531020354574124E-2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-5.2411990940137598E-2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-5.2411990940137598E-2</v>
      </c>
      <c r="BH101" s="24">
        <f t="shared" si="74"/>
        <v>-5.5449573094845661E-3</v>
      </c>
    </row>
    <row r="102" spans="2:60" x14ac:dyDescent="0.25">
      <c r="B102" s="35">
        <f>+NAC!A103</f>
        <v>45689</v>
      </c>
      <c r="C102" s="48">
        <f ca="1">+NAC_d!DD103</f>
        <v>0.66981406827252865</v>
      </c>
      <c r="D102" s="48">
        <f ca="1">+NAC_d!CT103</f>
        <v>0.63504647094374733</v>
      </c>
      <c r="E102" s="48">
        <f ca="1">+NAC_d!DC103</f>
        <v>0.6871183733684858</v>
      </c>
      <c r="F102" s="24">
        <f t="shared" ca="1" si="55"/>
        <v>-5.207190242473847E-2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0.68451037525219327</v>
      </c>
      <c r="S102" s="24">
        <f>+NOA_d!$AD130</f>
        <v>0.62266428579843125</v>
      </c>
      <c r="T102" s="24">
        <f>+NOA_d!$AM130</f>
        <v>0.68451037525219327</v>
      </c>
      <c r="U102" s="24">
        <f t="shared" si="58"/>
        <v>-6.1846089453762021E-2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-5.207190242473847E-2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-6.1846089453762021E-2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-6.1846089453762021E-2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-3.0864403616666314E-2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-3.671457912184295E-2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-3.671457912184295E-2</v>
      </c>
      <c r="BH102" s="24">
        <f t="shared" si="74"/>
        <v>1.6543574203509159E-4</v>
      </c>
    </row>
    <row r="103" spans="2:60" x14ac:dyDescent="0.25">
      <c r="B103" s="35">
        <f>+NAC!A104</f>
        <v>45717</v>
      </c>
      <c r="C103" s="48">
        <f ca="1">+NAC_d!DD104</f>
        <v>0.56066013081137367</v>
      </c>
      <c r="D103" s="48">
        <f ca="1">+NAC_d!CT104</f>
        <v>0.54136511844142565</v>
      </c>
      <c r="E103" s="48">
        <f ca="1">+NAC_d!DC104</f>
        <v>0.57177065514545933</v>
      </c>
      <c r="F103" s="24">
        <f t="shared" ca="1" si="55"/>
        <v>-3.0405536704033675E-2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0.60634195383795331</v>
      </c>
      <c r="S103" s="24">
        <f>+NOA_d!$AD131</f>
        <v>0.56430586977650132</v>
      </c>
      <c r="T103" s="24">
        <f>+NOA_d!$AM131</f>
        <v>0.60634195383795331</v>
      </c>
      <c r="U103" s="24">
        <f t="shared" si="58"/>
        <v>-4.2036084061451984E-2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-3.0405536704033675E-2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-4.2036084061451984E-2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-4.2036084061451984E-2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-1.9344766747296127E-2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-2.6168826606948303E-2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-2.6168826606948303E-2</v>
      </c>
      <c r="BH103" s="24">
        <f t="shared" si="74"/>
        <v>-2.1573003826818038E-3</v>
      </c>
    </row>
    <row r="104" spans="2:60" x14ac:dyDescent="0.25">
      <c r="B104" s="35">
        <f>+NAC!A105</f>
        <v>45748</v>
      </c>
      <c r="C104" s="48">
        <f ca="1">+NAC_d!DD105</f>
        <v>0.47396601757893486</v>
      </c>
      <c r="D104" s="48">
        <f ca="1">+NAC_d!CT105</f>
        <v>0.46304822280390123</v>
      </c>
      <c r="E104" s="48">
        <f ca="1">+NAC_d!DC105</f>
        <v>0.48112262904430536</v>
      </c>
      <c r="F104" s="24">
        <f t="shared" ca="1" si="55"/>
        <v>-1.8074406240404128E-2</v>
      </c>
      <c r="H104" s="24">
        <f>+GBA_d!$AM132</f>
        <v>0.48197210518728451</v>
      </c>
      <c r="I104" s="24">
        <f>+GBA_d!$AD132</f>
        <v>0.45906716611776766</v>
      </c>
      <c r="J104" s="24">
        <f>+GBA_d!$AM132</f>
        <v>0.48197210518728451</v>
      </c>
      <c r="K104" s="24">
        <f t="shared" si="56"/>
        <v>-2.290493906951685E-2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0.5074620731640731</v>
      </c>
      <c r="S104" s="24">
        <f>+NOA_d!$AD132</f>
        <v>0.47649079684496187</v>
      </c>
      <c r="T104" s="24">
        <f>+NOA_d!$AM132</f>
        <v>0.5074620731640731</v>
      </c>
      <c r="U104" s="24">
        <f t="shared" si="58"/>
        <v>-3.0971276319111229E-2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-1.8074406240404128E-2</v>
      </c>
      <c r="AN104" s="24">
        <f t="shared" si="64"/>
        <v>-2.290493906951685E-2</v>
      </c>
      <c r="AO104" s="24">
        <f t="shared" si="65"/>
        <v>-1.7402369506087645E-3</v>
      </c>
      <c r="AP104" s="24">
        <f t="shared" si="66"/>
        <v>-3.0971276319111229E-2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-3.0971276319111229E-2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-1.2203180132401736E-2</v>
      </c>
      <c r="AZ104" s="24">
        <f t="shared" si="47"/>
        <v>-1.545571538718149E-2</v>
      </c>
      <c r="BA104" s="24">
        <f t="shared" si="48"/>
        <v>-1.1909095155322458E-3</v>
      </c>
      <c r="BB104" s="24">
        <f t="shared" si="49"/>
        <v>-2.0545310472789735E-2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-2.0545310472789735E-2</v>
      </c>
      <c r="BH104" s="24">
        <f t="shared" si="74"/>
        <v>-1.1051622320882304E-3</v>
      </c>
    </row>
    <row r="105" spans="2:60" x14ac:dyDescent="0.25">
      <c r="B105" s="35">
        <f>+NAC!A106</f>
        <v>45778</v>
      </c>
      <c r="C105" s="48">
        <f ca="1">+NAC_d!DD106</f>
        <v>0.43561018128917239</v>
      </c>
      <c r="D105" s="48">
        <f ca="1">+NAC_d!CT106</f>
        <v>0.42072352118990342</v>
      </c>
      <c r="E105" s="48">
        <f ca="1">+NAC_d!DC106</f>
        <v>0.44674208537883753</v>
      </c>
      <c r="F105" s="24">
        <f t="shared" ca="1" si="55"/>
        <v>-2.6018564188934112E-2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0.46558192917100016</v>
      </c>
      <c r="S105" s="24">
        <f>+NOA_d!$AD133</f>
        <v>0.43187767543143085</v>
      </c>
      <c r="T105" s="24">
        <f>+NOA_d!$AM133</f>
        <v>0.46558192917100016</v>
      </c>
      <c r="U105" s="24">
        <f t="shared" si="58"/>
        <v>-3.3704253739569312E-2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-2.6018564188934112E-2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-3.3704253739569312E-2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-1.7984245050921444E-2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-2.2997181575944992E-2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5">
      <c r="B106" s="35">
        <f>+NAC!A107</f>
        <v>45809</v>
      </c>
      <c r="C106" s="48">
        <f ca="1">+NAC_d!DD107</f>
        <v>0.3951821070414665</v>
      </c>
      <c r="D106" s="48">
        <f ca="1">+NAC_d!CT107</f>
        <v>0.37808522533910027</v>
      </c>
      <c r="E106" s="48">
        <f ca="1">+NAC_d!DC107</f>
        <v>0.40752473192224503</v>
      </c>
      <c r="F106" s="24">
        <f t="shared" ca="1" si="55"/>
        <v>-2.9439506583144759E-2</v>
      </c>
      <c r="H106" s="24">
        <f>+GBA_d!$AM134</f>
        <v>0.41389890578781463</v>
      </c>
      <c r="I106" s="24">
        <f>+GBA_d!$AD134</f>
        <v>0.38394395053692865</v>
      </c>
      <c r="J106" s="24">
        <f>+GBA_d!$AM134</f>
        <v>0.41389890578781463</v>
      </c>
      <c r="K106" s="24">
        <f t="shared" si="56"/>
        <v>-2.9954955250885984E-2</v>
      </c>
      <c r="M106" s="24">
        <f>+PAM_d!$AM134</f>
        <v>0.38498341725312035</v>
      </c>
      <c r="N106" s="24">
        <f>+PAM_d!$AD134</f>
        <v>0.37121644596212255</v>
      </c>
      <c r="O106" s="24">
        <f>+PAM_d!$AM134</f>
        <v>0.38498341725312035</v>
      </c>
      <c r="P106" s="24">
        <f t="shared" si="57"/>
        <v>-1.3766971290997798E-2</v>
      </c>
      <c r="R106" s="24">
        <f>+NOA_d!$AM134</f>
        <v>0.41291052072630285</v>
      </c>
      <c r="S106" s="24">
        <f>+NOA_d!$AD134</f>
        <v>0.38323375631477985</v>
      </c>
      <c r="T106" s="24">
        <f>+NOA_d!$AM134</f>
        <v>0.41291052072630285</v>
      </c>
      <c r="U106" s="24">
        <f t="shared" si="58"/>
        <v>-2.9676764411523004E-2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0.35818828887249099</v>
      </c>
      <c r="AD106" s="24">
        <f>+CUY_d!$AM134</f>
        <v>0.38617969797241058</v>
      </c>
      <c r="AE106" s="24">
        <f t="shared" si="60"/>
        <v>-2.7991409099919595E-2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-2.9439506583144759E-2</v>
      </c>
      <c r="AN106" s="24">
        <f t="shared" si="64"/>
        <v>-2.9954955250885984E-2</v>
      </c>
      <c r="AO106" s="24">
        <f t="shared" si="65"/>
        <v>-1.3766971290997798E-2</v>
      </c>
      <c r="AP106" s="24">
        <f t="shared" si="66"/>
        <v>-2.9676764411523004E-2</v>
      </c>
      <c r="AQ106" s="24">
        <f t="shared" si="67"/>
        <v>-9.4883809309629363E-3</v>
      </c>
      <c r="AR106" s="24">
        <f t="shared" si="68"/>
        <v>-2.7991409099919595E-2</v>
      </c>
      <c r="AS106" s="24">
        <f t="shared" si="69"/>
        <v>-4.9250778149092511E-3</v>
      </c>
      <c r="AU106" s="24">
        <f t="shared" si="70"/>
        <v>-2.9954955250885984E-2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-2.0915800564967335E-2</v>
      </c>
      <c r="AZ106" s="24">
        <f t="shared" si="47"/>
        <v>-2.1186065798809883E-2</v>
      </c>
      <c r="BA106" s="24">
        <f t="shared" si="48"/>
        <v>-9.9401704883241848E-3</v>
      </c>
      <c r="BB106" s="24">
        <f t="shared" si="49"/>
        <v>-2.1003994220573641E-2</v>
      </c>
      <c r="BC106" s="24">
        <f t="shared" si="50"/>
        <v>-6.8894582560014017E-3</v>
      </c>
      <c r="BD106" s="24">
        <f t="shared" si="51"/>
        <v>-2.0193203767782109E-2</v>
      </c>
      <c r="BE106" s="24">
        <f t="shared" si="52"/>
        <v>-3.3947642127676314E-3</v>
      </c>
      <c r="BG106" s="24">
        <f t="shared" si="73"/>
        <v>-2.1186065798809883E-2</v>
      </c>
      <c r="BH106" s="24">
        <f t="shared" si="74"/>
        <v>-3.3947642127676314E-3</v>
      </c>
    </row>
    <row r="107" spans="2:60" x14ac:dyDescent="0.25">
      <c r="B107" s="35">
        <f>+NAC!A108</f>
        <v>45839</v>
      </c>
      <c r="C107" s="48">
        <f ca="1">+NAC_d!DD108</f>
        <v>0.3664251036226116</v>
      </c>
      <c r="D107" s="48">
        <f ca="1">+NAC_d!CT108</f>
        <v>0.35112352542371461</v>
      </c>
      <c r="E107" s="48">
        <f ca="1">+NAC_d!DC108</f>
        <v>0.37753620027181611</v>
      </c>
      <c r="F107" s="24">
        <f t="shared" ca="1" si="55"/>
        <v>-2.6412674848101503E-2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0.3831496508730543</v>
      </c>
      <c r="S107" s="24">
        <f>+NOA_d!$AD135</f>
        <v>0.36221220283251365</v>
      </c>
      <c r="T107" s="24">
        <f>+NOA_d!$AM135</f>
        <v>0.3831496508730543</v>
      </c>
      <c r="U107" s="24">
        <f t="shared" si="58"/>
        <v>-2.0937448040540652E-2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-2.6412674848101503E-2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-2.0937448040540652E-2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-1.9173851723743973E-2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-1.5137514604674052E-2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5">
      <c r="B108" s="35">
        <f>+NAC!A109</f>
        <v>45870</v>
      </c>
      <c r="C108" s="48">
        <f ca="1">+NAC_d!DD109</f>
        <v>0.33633547941141728</v>
      </c>
      <c r="D108" s="48">
        <f ca="1">+NAC_d!CT109</f>
        <v>0.31901022616693364</v>
      </c>
      <c r="E108" s="48">
        <f ca="1">+NAC_d!DC109</f>
        <v>0.34722750218989096</v>
      </c>
      <c r="F108" s="24">
        <f t="shared" ref="F108" ca="1" si="75">+D108-E108</f>
        <v>-2.8217276022957316E-2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0.34663390764399726</v>
      </c>
      <c r="S108" s="24">
        <f>+NOA_d!$AD136</f>
        <v>0.31871666963319445</v>
      </c>
      <c r="T108" s="24">
        <f>+NOA_d!$AM136</f>
        <v>0.34663390764399726</v>
      </c>
      <c r="U108" s="24">
        <f t="shared" ref="U108" si="78">+S108-T108</f>
        <v>-2.7917238010802814E-2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0.2938462331840106</v>
      </c>
      <c r="AD108" s="24">
        <f>+CUY_d!$AM136</f>
        <v>0.31933017708304612</v>
      </c>
      <c r="AE108" s="24">
        <f t="shared" ref="AE108" si="80">+AC108-AD108</f>
        <v>-2.5483943899035522E-2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-2.8217276022957316E-2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-2.7917238010802814E-2</v>
      </c>
      <c r="AQ108" s="24">
        <f t="shared" ref="AQ108" si="87">+Z108</f>
        <v>-1.7792412364277865E-2</v>
      </c>
      <c r="AR108" s="24">
        <f t="shared" ref="AR108" si="88">+AE108</f>
        <v>-2.5483943899035522E-2</v>
      </c>
      <c r="AS108" s="24">
        <f t="shared" ref="AS108" si="89">+AJ108</f>
        <v>-1.4153794564878641E-2</v>
      </c>
      <c r="AU108" s="24">
        <f t="shared" ref="AU108" si="90">+MIN(AN108:AS108)</f>
        <v>-2.7917238010802814E-2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-2.0944700117159654E-2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-2.0731126590778803E-2</v>
      </c>
      <c r="BC108" s="24">
        <f t="shared" si="50"/>
        <v>-1.3563417951487411E-2</v>
      </c>
      <c r="BD108" s="24">
        <f t="shared" si="51"/>
        <v>-1.93158197558847E-2</v>
      </c>
      <c r="BE108" s="24">
        <f t="shared" si="52"/>
        <v>-1.0209478344222256E-2</v>
      </c>
      <c r="BG108" s="24">
        <f t="shared" ref="BG108" si="93">+MIN(AZ108:BE108)</f>
        <v>-2.0731126590778803E-2</v>
      </c>
      <c r="BH108" s="24">
        <f t="shared" ref="BH108" si="94">+MAX(AZ108:BE108)</f>
        <v>-8.3974202935864772E-3</v>
      </c>
    </row>
    <row r="109" spans="2:60" x14ac:dyDescent="0.25">
      <c r="B109" s="35">
        <f>+NAC!A110</f>
        <v>45901</v>
      </c>
      <c r="C109" s="48">
        <f ca="1">+NAC_d!DD110</f>
        <v>0.31856278100431479</v>
      </c>
      <c r="D109" s="48">
        <f ca="1">+NAC_d!CT110</f>
        <v>0.30276357056973957</v>
      </c>
      <c r="E109" s="48">
        <f ca="1">+NAC_d!DC110</f>
        <v>0.32797633738817455</v>
      </c>
      <c r="F109" s="24">
        <f t="shared" ref="F109" ca="1" si="95">+D109-E109</f>
        <v>-2.5212766818434984E-2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0.32950816277692252</v>
      </c>
      <c r="S109" s="24">
        <f>+NOA_d!$AD137</f>
        <v>0.30375897811223762</v>
      </c>
      <c r="T109" s="24">
        <f>+NOA_d!$AM137</f>
        <v>0.32950816277692252</v>
      </c>
      <c r="U109" s="24">
        <f t="shared" ref="U109" si="98">+S109-T109</f>
        <v>-2.5749184664684899E-2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-2.5212766818434984E-2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-2.5749184664684899E-2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-2.5749184664684899E-2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-1.8985855476930213E-2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-1.9367451352012011E-2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-1.9367451352012011E-2</v>
      </c>
      <c r="BH109" s="24">
        <f t="shared" ref="BH109" si="114">+MAX(AZ109:BE109)</f>
        <v>-8.5302448770244732E-3</v>
      </c>
    </row>
    <row r="110" spans="2:60" x14ac:dyDescent="0.25">
      <c r="B110" s="35">
        <f>+NAC!A111</f>
        <v>45931</v>
      </c>
      <c r="C110" s="48">
        <f ca="1">+NAC_d!DD111</f>
        <v>0.31394015459292746</v>
      </c>
      <c r="D110" s="48">
        <f ca="1">+NAC_d!CT111</f>
        <v>0.30134044265326221</v>
      </c>
      <c r="E110" s="48">
        <f ca="1">+NAC_d!DC111</f>
        <v>0.3203376487309979</v>
      </c>
      <c r="F110" s="24">
        <f t="shared" ref="F110" ca="1" si="115">+D110-E110</f>
        <v>-1.8997206077735695E-2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0.31860550236063245</v>
      </c>
      <c r="S110" s="24">
        <f>+NOA_d!$AD138</f>
        <v>0.30284158037280839</v>
      </c>
      <c r="T110" s="24">
        <f>+NOA_d!$AM138</f>
        <v>0.31860550236063245</v>
      </c>
      <c r="U110" s="24">
        <f t="shared" ref="U110" si="118">+S110-T110</f>
        <v>-1.5763921987824059E-2</v>
      </c>
      <c r="W110" s="24">
        <f>+NEA_d!$AM138</f>
        <v>0.28557946370021625</v>
      </c>
      <c r="X110" s="24">
        <f>+NEA_d!$AD138</f>
        <v>0.27326170677885564</v>
      </c>
      <c r="Y110" s="24">
        <f>+NEA_d!$AM138</f>
        <v>0.28557946370021625</v>
      </c>
      <c r="Z110" s="24">
        <f t="shared" ref="Z110" si="119">+X110-Y110</f>
        <v>-1.2317756921360612E-2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0.34251018513327236</v>
      </c>
      <c r="AI110" s="24">
        <f>+PAT_d!$AM138</f>
        <v>0.35570954906007257</v>
      </c>
      <c r="AJ110" s="24">
        <f t="shared" ref="AJ110" si="121">+AH110-AI110</f>
        <v>-1.3199363926800212E-2</v>
      </c>
      <c r="AK110" s="24"/>
      <c r="AL110" s="35">
        <f t="shared" ref="AL110" si="122">+B110</f>
        <v>45931</v>
      </c>
      <c r="AM110" s="24">
        <f t="shared" ref="AM110" ca="1" si="123">+F110</f>
        <v>-1.8997206077735695E-2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-1.5763921987824059E-2</v>
      </c>
      <c r="AQ110" s="24">
        <f t="shared" ref="AQ110" si="127">+Z110</f>
        <v>-1.2317756921360612E-2</v>
      </c>
      <c r="AR110" s="24">
        <f t="shared" ref="AR110" si="128">+AE110</f>
        <v>-1.1331425256508654E-2</v>
      </c>
      <c r="AS110" s="24">
        <f t="shared" ref="AS110" si="129">+AJ110</f>
        <v>-1.3199363926800212E-2</v>
      </c>
      <c r="AU110" s="24">
        <f t="shared" ref="AU110" si="130">+MIN(AN110:AS110)</f>
        <v>-1.5763921987824059E-2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-1.4388142378575886E-2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-1.1954994848423328E-2</v>
      </c>
      <c r="BC110" s="24">
        <f t="shared" si="50"/>
        <v>-9.5814823347496469E-3</v>
      </c>
      <c r="BD110" s="24">
        <f t="shared" si="51"/>
        <v>-8.6914989810499277E-3</v>
      </c>
      <c r="BE110" s="24">
        <f t="shared" si="52"/>
        <v>-9.7361296421873966E-3</v>
      </c>
      <c r="BG110" s="24">
        <f t="shared" ref="BG110" si="133">+MIN(AZ110:BE110)</f>
        <v>-1.1954994848423328E-2</v>
      </c>
      <c r="BH110" s="24">
        <f t="shared" ref="BH110" si="134">+MAX(AZ110:BE110)</f>
        <v>-7.0491887281924903E-3</v>
      </c>
    </row>
    <row r="111" spans="2:60" x14ac:dyDescent="0.25">
      <c r="B111" s="35">
        <f>+NAC!A112</f>
        <v>45962</v>
      </c>
      <c r="C111" s="48">
        <f ca="1">+NAC_d!DD112</f>
        <v>0.31450804891535866</v>
      </c>
      <c r="D111" s="48">
        <f ca="1">+NAC_d!CT112</f>
        <v>0.30809687543368791</v>
      </c>
      <c r="E111" s="48">
        <f ca="1">+NAC_d!DC112</f>
        <v>0.31689569064216672</v>
      </c>
      <c r="F111" s="24">
        <f t="shared" ref="F111" ca="1" si="135">+D111-E111</f>
        <v>-8.7988152084788052E-3</v>
      </c>
      <c r="H111" s="24">
        <f>+GBA_d!$AM139</f>
        <v>0.31765279720984996</v>
      </c>
      <c r="I111" s="24">
        <f>+GBA_d!$AD139</f>
        <v>0.31468375885344169</v>
      </c>
      <c r="J111" s="24">
        <f>+GBA_d!$AM139</f>
        <v>0.31765279720984996</v>
      </c>
      <c r="K111" s="24">
        <f t="shared" ref="K111" si="136">+I111-J111</f>
        <v>-2.9690383564082712E-3</v>
      </c>
      <c r="M111" s="24">
        <f>+PAM_d!$AM139</f>
        <v>0.30991217293662876</v>
      </c>
      <c r="N111" s="24">
        <f>+PAM_d!$AD139</f>
        <v>0.30686980299143318</v>
      </c>
      <c r="O111" s="24">
        <f>+PAM_d!$AM139</f>
        <v>0.30991217293662876</v>
      </c>
      <c r="P111" s="24">
        <f t="shared" ref="P111" si="137">+N111-O111</f>
        <v>-3.0423699451955777E-3</v>
      </c>
      <c r="R111" s="24">
        <f>+NOA_d!$AM139</f>
        <v>0.31394064199066762</v>
      </c>
      <c r="S111" s="24">
        <f>+NOA_d!$AD139</f>
        <v>0.31447851075474853</v>
      </c>
      <c r="T111" s="24">
        <f>+NOA_d!$AM139</f>
        <v>0.31394064199066762</v>
      </c>
      <c r="U111" s="24">
        <f t="shared" ref="U111" si="138">+S111-T111</f>
        <v>5.3786876408090656E-4</v>
      </c>
      <c r="W111" s="24">
        <f>+NEA_d!$AM139</f>
        <v>0.28722125518023334</v>
      </c>
      <c r="X111" s="24">
        <f>+NEA_d!$AD139</f>
        <v>0.28520312101743084</v>
      </c>
      <c r="Y111" s="24">
        <f>+NEA_d!$AM139</f>
        <v>0.28722125518023334</v>
      </c>
      <c r="Z111" s="24">
        <f t="shared" ref="Z111" si="139">+X111-Y111</f>
        <v>-2.0181341628024985E-3</v>
      </c>
      <c r="AB111" s="24">
        <f>+CUY_d!$AM139</f>
        <v>0.30744677966707212</v>
      </c>
      <c r="AC111" s="24">
        <f>+CUY_d!$AD139</f>
        <v>0.30602215271723177</v>
      </c>
      <c r="AD111" s="24">
        <f>+CUY_d!$AM139</f>
        <v>0.30744677966707212</v>
      </c>
      <c r="AE111" s="24">
        <f t="shared" ref="AE111" si="140">+AC111-AD111</f>
        <v>-1.4246269498403574E-3</v>
      </c>
      <c r="AG111" s="24">
        <f>+PAT_d!$AM139</f>
        <v>0.34332305779461025</v>
      </c>
      <c r="AH111" s="24">
        <f>+PAT_d!$AD139</f>
        <v>0.3287767900243983</v>
      </c>
      <c r="AI111" s="24">
        <f>+PAT_d!$AM139</f>
        <v>0.34332305779461025</v>
      </c>
      <c r="AJ111" s="24">
        <f t="shared" ref="AJ111" si="141">+AH111-AI111</f>
        <v>-1.4546267770211951E-2</v>
      </c>
      <c r="AK111" s="24"/>
      <c r="AL111" s="35">
        <f t="shared" ref="AL111" si="142">+B111</f>
        <v>45962</v>
      </c>
      <c r="AM111" s="24">
        <f t="shared" ref="AM111" ca="1" si="143">+F111</f>
        <v>-8.7988152084788052E-3</v>
      </c>
      <c r="AN111" s="24">
        <f t="shared" ref="AN111" si="144">+K111</f>
        <v>-2.9690383564082712E-3</v>
      </c>
      <c r="AO111" s="24">
        <f t="shared" ref="AO111" si="145">+P111</f>
        <v>-3.0423699451955777E-3</v>
      </c>
      <c r="AP111" s="24">
        <f t="shared" ref="AP111" si="146">+U111</f>
        <v>5.3786876408090656E-4</v>
      </c>
      <c r="AQ111" s="24">
        <f t="shared" ref="AQ111" si="147">+Z111</f>
        <v>-2.0181341628024985E-3</v>
      </c>
      <c r="AR111" s="24">
        <f t="shared" ref="AR111" si="148">+AE111</f>
        <v>-1.4246269498403574E-3</v>
      </c>
      <c r="AS111" s="24">
        <f t="shared" ref="AS111" si="149">+AJ111</f>
        <v>-1.4546267770211951E-2</v>
      </c>
      <c r="AU111" s="24">
        <f t="shared" ref="AU111" si="150">+MIN(AN111:AS111)</f>
        <v>-1.4546267770211951E-2</v>
      </c>
      <c r="AV111" s="24">
        <f t="shared" ref="AV111" si="151">+MAX(AN111:AS111)</f>
        <v>5.3786876408090656E-4</v>
      </c>
      <c r="AX111" s="35">
        <f t="shared" ref="AX111" si="152">+AL111</f>
        <v>45962</v>
      </c>
      <c r="AY111" s="24">
        <f t="shared" ca="1" si="46"/>
        <v>-6.6814822700104193E-3</v>
      </c>
      <c r="AZ111" s="24">
        <f t="shared" si="47"/>
        <v>-2.2532782252617789E-3</v>
      </c>
      <c r="BA111" s="24">
        <f t="shared" si="48"/>
        <v>-2.3225755192235464E-3</v>
      </c>
      <c r="BB111" s="24">
        <f t="shared" si="49"/>
        <v>4.0935545099363146E-4</v>
      </c>
      <c r="BC111" s="24">
        <f t="shared" si="50"/>
        <v>-1.5678222797214092E-3</v>
      </c>
      <c r="BD111" s="24">
        <f t="shared" si="51"/>
        <v>-1.0896251931593604E-3</v>
      </c>
      <c r="BE111" s="24">
        <f t="shared" si="52"/>
        <v>-1.0828570004666749E-2</v>
      </c>
      <c r="BG111" s="24">
        <f t="shared" ref="BG111" si="153">+MIN(AZ111:BE111)</f>
        <v>-1.0828570004666749E-2</v>
      </c>
      <c r="BH111" s="24">
        <f t="shared" ref="BH111" si="154">+MAX(AZ111:BE111)</f>
        <v>4.0935545099363146E-4</v>
      </c>
    </row>
    <row r="112" spans="2:60" x14ac:dyDescent="0.25">
      <c r="B112" s="35">
        <f>+NAC!A113</f>
        <v>45992</v>
      </c>
      <c r="C112" s="48">
        <f ca="1">+NAC_d!DD113</f>
        <v>0.31614250652770526</v>
      </c>
      <c r="D112" s="48">
        <f ca="1">+NAC_d!CT113</f>
        <v>0.31215575927180228</v>
      </c>
      <c r="E112" s="48">
        <f ca="1">+NAC_d!DC113</f>
        <v>0.3171873222357624</v>
      </c>
      <c r="F112" s="24">
        <f t="shared" ref="F112" ca="1" si="155">+D112-E112</f>
        <v>-5.0315629639601234E-3</v>
      </c>
      <c r="H112" s="24">
        <f>+GBA_d!$AM140</f>
        <v>0.31636199232251072</v>
      </c>
      <c r="I112" s="24">
        <f>+GBA_d!$AD140</f>
        <v>0.31512710556926082</v>
      </c>
      <c r="J112" s="24">
        <f>+GBA_d!$AM140</f>
        <v>0.31636199232251072</v>
      </c>
      <c r="K112" s="24">
        <f t="shared" ref="K112" si="156">+I112-J112</f>
        <v>-1.2348867532498975E-3</v>
      </c>
      <c r="M112" s="24">
        <f>+PAM_d!$AM140</f>
        <v>0.31404055797164609</v>
      </c>
      <c r="N112" s="24">
        <f>+PAM_d!$AD140</f>
        <v>0.31323382666123245</v>
      </c>
      <c r="O112" s="24">
        <f>+PAM_d!$AM140</f>
        <v>0.31404055797164609</v>
      </c>
      <c r="P112" s="24">
        <f t="shared" ref="P112" si="157">+N112-O112</f>
        <v>-8.0673131041364421E-4</v>
      </c>
      <c r="R112" s="24">
        <f>+NOA_d!$AM140</f>
        <v>0.31141576346855659</v>
      </c>
      <c r="S112" s="24">
        <f>+NOA_d!$AD140</f>
        <v>0.31517676244731452</v>
      </c>
      <c r="T112" s="24">
        <f>+NOA_d!$AM140</f>
        <v>0.31141576346855659</v>
      </c>
      <c r="U112" s="24">
        <f t="shared" ref="U112" si="158">+S112-T112</f>
        <v>3.7609989787579234E-3</v>
      </c>
      <c r="W112" s="24">
        <f>+NEA_d!$AM140</f>
        <v>0.28526678914109849</v>
      </c>
      <c r="X112" s="24">
        <f>+NEA_d!$AD140</f>
        <v>0.29503338429985715</v>
      </c>
      <c r="Y112" s="24">
        <f>+NEA_d!$AM140</f>
        <v>0.28526678914109849</v>
      </c>
      <c r="Z112" s="24">
        <f t="shared" ref="Z112" si="159">+X112-Y112</f>
        <v>9.7665951587586619E-3</v>
      </c>
      <c r="AB112" s="24">
        <f>+CUY_d!$AM140</f>
        <v>0.31608264381819029</v>
      </c>
      <c r="AC112" s="24">
        <f>+CUY_d!$AD140</f>
        <v>0.31517227279114812</v>
      </c>
      <c r="AD112" s="24">
        <f>+CUY_d!$AM140</f>
        <v>0.31608264381819029</v>
      </c>
      <c r="AE112" s="24">
        <f t="shared" ref="AE112" si="160">+AC112-AD112</f>
        <v>-9.1037102704216721E-4</v>
      </c>
      <c r="AG112" s="24">
        <f>+PAT_d!$AM140</f>
        <v>0.33944692487744188</v>
      </c>
      <c r="AH112" s="24">
        <f>+PAT_d!$AD140</f>
        <v>0.32711399861083046</v>
      </c>
      <c r="AI112" s="24">
        <f>+PAT_d!$AM140</f>
        <v>0.33944692487744188</v>
      </c>
      <c r="AJ112" s="24">
        <f t="shared" ref="AJ112" si="161">+AH112-AI112</f>
        <v>-1.2332926266611421E-2</v>
      </c>
      <c r="AK112" s="24"/>
      <c r="AL112" s="35">
        <f t="shared" ref="AL112" si="162">+B112</f>
        <v>45992</v>
      </c>
      <c r="AM112" s="24">
        <f t="shared" ref="AM112" ca="1" si="163">+F112</f>
        <v>-5.0315629639601234E-3</v>
      </c>
      <c r="AN112" s="24">
        <f t="shared" ref="AN112" si="164">+K112</f>
        <v>-1.2348867532498975E-3</v>
      </c>
      <c r="AO112" s="24">
        <f t="shared" ref="AO112" si="165">+P112</f>
        <v>-8.0673131041364421E-4</v>
      </c>
      <c r="AP112" s="24">
        <f t="shared" ref="AP112" si="166">+U112</f>
        <v>3.7609989787579234E-3</v>
      </c>
      <c r="AQ112" s="24">
        <f t="shared" ref="AQ112" si="167">+Z112</f>
        <v>9.7665951587586619E-3</v>
      </c>
      <c r="AR112" s="24">
        <f t="shared" ref="AR112" si="168">+AE112</f>
        <v>-9.1037102704216721E-4</v>
      </c>
      <c r="AS112" s="24">
        <f t="shared" ref="AS112" si="169">+AJ112</f>
        <v>-1.2332926266611421E-2</v>
      </c>
      <c r="AU112" s="24">
        <f t="shared" ref="AU112" si="170">+MIN(AN112:AS112)</f>
        <v>-1.2332926266611421E-2</v>
      </c>
      <c r="AV112" s="24">
        <f t="shared" ref="AV112" si="171">+MAX(AN112:AS112)</f>
        <v>9.7665951587586619E-3</v>
      </c>
      <c r="AX112" s="35">
        <f t="shared" ref="AX112" si="172">+AL112</f>
        <v>45992</v>
      </c>
      <c r="AY112" s="24">
        <f t="shared" ca="1" si="46"/>
        <v>-3.8199296933860705E-3</v>
      </c>
      <c r="AZ112" s="24">
        <f t="shared" si="47"/>
        <v>-9.3810574937003288E-4</v>
      </c>
      <c r="BA112" s="24">
        <f t="shared" si="48"/>
        <v>-6.1393181931834739E-4</v>
      </c>
      <c r="BB112" s="24">
        <f t="shared" si="49"/>
        <v>2.8678921540568059E-3</v>
      </c>
      <c r="BC112" s="24">
        <f t="shared" si="50"/>
        <v>7.598885493093066E-3</v>
      </c>
      <c r="BD112" s="24">
        <f t="shared" si="51"/>
        <v>-6.9172785715110319E-4</v>
      </c>
      <c r="BE112" s="24">
        <f t="shared" si="52"/>
        <v>-9.2074766364780292E-3</v>
      </c>
      <c r="BG112" s="24">
        <f t="shared" ref="BG112" si="173">+MIN(AZ112:BE112)</f>
        <v>-9.2074766364780292E-3</v>
      </c>
      <c r="BH112" s="24">
        <f t="shared" ref="BH112" si="174">+MAX(AZ112:BE112)</f>
        <v>7.598885493093066E-3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12"/>
  <sheetViews>
    <sheetView zoomScale="88" workbookViewId="0">
      <pane xSplit="2" ySplit="3" topLeftCell="C96" activePane="bottomRight" state="frozen"/>
      <selection pane="topRight" activeCell="C1" sqref="C1"/>
      <selection pane="bottomLeft" activeCell="A4" sqref="A4"/>
      <selection pane="bottomRight" activeCell="A112" sqref="A112:XFD112"/>
    </sheetView>
  </sheetViews>
  <sheetFormatPr baseColWidth="10" defaultColWidth="11.42578125" defaultRowHeight="15" x14ac:dyDescent="0.25"/>
  <sheetData>
    <row r="1" spans="2:25" s="118" customFormat="1" x14ac:dyDescent="0.25">
      <c r="C1" s="249" t="s">
        <v>141</v>
      </c>
      <c r="D1" s="249"/>
      <c r="E1" s="249"/>
      <c r="F1" s="249"/>
      <c r="G1" s="249"/>
      <c r="H1" s="249"/>
      <c r="I1" s="249"/>
      <c r="K1" s="249" t="s">
        <v>142</v>
      </c>
      <c r="L1" s="249"/>
      <c r="M1" s="249"/>
      <c r="N1" s="249"/>
      <c r="O1" s="249"/>
      <c r="P1" s="249"/>
      <c r="Q1" s="249"/>
      <c r="S1" s="249" t="s">
        <v>143</v>
      </c>
      <c r="T1" s="249"/>
      <c r="U1" s="249"/>
      <c r="V1" s="249"/>
      <c r="W1" s="249"/>
      <c r="X1" s="249"/>
      <c r="Y1" s="249"/>
    </row>
    <row r="2" spans="2:25" s="128" customFormat="1" x14ac:dyDescent="0.25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5.75" thickBot="1" x14ac:dyDescent="0.3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5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5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5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5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5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5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5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5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5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5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5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5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5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5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5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5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5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5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5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5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5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5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5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5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5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5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5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5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5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5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5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5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5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5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5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5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5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5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5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5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5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5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5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5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5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5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5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5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5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5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5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5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5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5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5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5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5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5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5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5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5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5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5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5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5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5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5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5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5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5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5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5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5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101.00106701404266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100.48474577592587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-7.0993186686688636E-3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-4.4271697428591716E-3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-4.1216490435070918E-3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6.6294705790426178E-4</v>
      </c>
    </row>
    <row r="77" spans="2:25" x14ac:dyDescent="0.25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101.51727584200583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100.71589209092137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5.1109245003460035E-3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2.3003124823637311E-3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-3.6120143138828054E-3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9.3189587121722539E-4</v>
      </c>
    </row>
    <row r="78" spans="2:25" x14ac:dyDescent="0.25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102.77032317241735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101.6239363968989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1.2343193018316212E-2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9.0158989522506339E-3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4.8192114668159647E-3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3.353673739747709E-3</v>
      </c>
    </row>
    <row r="79" spans="2:25" x14ac:dyDescent="0.25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103.15862795452824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102.24377234152715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3.7783746331072621E-3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6.0993105227438171E-3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1.4947885547811346E-4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4.0496714023157132E-3</v>
      </c>
    </row>
    <row r="80" spans="2:25" x14ac:dyDescent="0.25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103.63046165052212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102.81850182005846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4.5738655636429204E-3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5.621168559895473E-3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2.2644457482827729E-3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8.8908680527688411E-3</v>
      </c>
    </row>
    <row r="81" spans="2:25" x14ac:dyDescent="0.25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103.59351365930871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102.29800295328091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-3.5653600905505289E-4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-5.0623074404300139E-3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6.0075601121800659E-3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6.8916090592316959E-3</v>
      </c>
    </row>
    <row r="82" spans="2:25" x14ac:dyDescent="0.25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103.01721169680104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101.65204360767676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-5.5631085591224538E-3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-6.314486372712147E-3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4.6896587106071141E-3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3.7810899564640899E-3</v>
      </c>
    </row>
    <row r="83" spans="2:25" x14ac:dyDescent="0.25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102.46089755080806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101.20833111257696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-5.4002058183278967E-3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-4.3650130322249181E-3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3.1517712460202851E-3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4.8302637950961014E-3</v>
      </c>
    </row>
    <row r="84" spans="2:25" x14ac:dyDescent="0.25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103.81541284261493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101.9316068124273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1.3219826530752377E-2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7.1464047662816998E-3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1.5611802742243164E-2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1.0528364639538657E-2</v>
      </c>
    </row>
    <row r="85" spans="2:25" x14ac:dyDescent="0.25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104.32349521103154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102.55363836625702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4.8940938007622226E-3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6.102440384113228E-3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2.1509595310468033E-2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1.2618070147059957E-2</v>
      </c>
    </row>
    <row r="86" spans="2:25" x14ac:dyDescent="0.25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104.06789372394896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102.44564941768786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-2.4500855398444932E-3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-1.0529996818200438E-3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2.0454486333910005E-2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1.1770417296992575E-2</v>
      </c>
    </row>
    <row r="87" spans="2:25" x14ac:dyDescent="0.25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104.55756425252842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103.06112835743095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4.7052987339051278E-3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6.0078582471929654E-3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2.7863168715296593E-2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2.109885889649199E-2</v>
      </c>
    </row>
    <row r="88" spans="2:25" x14ac:dyDescent="0.25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105.09139981381506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103.33017546165054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5.1056617959970296E-3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2.6105584957938355E-3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4.04979167121442E-2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2.8317031244421642E-2</v>
      </c>
    </row>
    <row r="89" spans="2:25" x14ac:dyDescent="0.25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104.38040691180261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102.6682793742863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-6.7654718014231729E-3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-6.4056417634739127E-3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2.8203387512611755E-2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1.9385096461265627E-2</v>
      </c>
    </row>
    <row r="90" spans="2:25" x14ac:dyDescent="0.25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103.06291215464951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102.15707021227499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-1.2622050403255591E-2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-4.9792318048659245E-3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2.8470182169348934E-3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5.2461441101228079E-3</v>
      </c>
    </row>
    <row r="91" spans="2:25" x14ac:dyDescent="0.25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102.71206683066703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101.94429609146741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-3.4041860126756696E-3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-2.0828134593665615E-3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-4.3288780852926978E-3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-2.9290414780412943E-3</v>
      </c>
    </row>
    <row r="92" spans="2:25" x14ac:dyDescent="0.25">
      <c r="B92" s="155">
        <f>+NAC!A93</f>
        <v>45383</v>
      </c>
      <c r="C92" s="34">
        <f>+GBA_d!$E120/GBA_d!$N120*100</f>
        <v>102.90349116956664</v>
      </c>
      <c r="D92" s="34">
        <f>+PAM_d!$E120/PAM_d!$N120*100</f>
        <v>100.90620897564928</v>
      </c>
      <c r="E92" s="34">
        <f>+NOA_d!$E120/NOA_d!$N120*100</f>
        <v>102.50485180117713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101.71698226802019</v>
      </c>
      <c r="K92" s="24">
        <f t="shared" si="33"/>
        <v>-2.1365885372035542E-3</v>
      </c>
      <c r="L92" s="24">
        <f t="shared" si="34"/>
        <v>-3.7317563336390913E-3</v>
      </c>
      <c r="M92" s="24">
        <f t="shared" si="35"/>
        <v>-2.0174360801396007E-3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-2.2297846192715909E-3</v>
      </c>
      <c r="S92" s="24">
        <f t="shared" si="40"/>
        <v>-6.9246419133316417E-3</v>
      </c>
      <c r="T92" s="24">
        <f t="shared" si="41"/>
        <v>-1.5687263884217484E-2</v>
      </c>
      <c r="U92" s="24">
        <f t="shared" si="42"/>
        <v>-1.0861766235693793E-2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-1.0713242583188287E-2</v>
      </c>
    </row>
    <row r="93" spans="2:25" x14ac:dyDescent="0.25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102.67580527522036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101.95897751296852</v>
      </c>
      <c r="K93" s="24">
        <f t="shared" si="33"/>
        <v>4.5131905378879011E-3</v>
      </c>
      <c r="L93" s="24">
        <f t="shared" si="34"/>
        <v>3.9857662591273879E-3</v>
      </c>
      <c r="M93" s="24">
        <f t="shared" si="35"/>
        <v>1.6677598283330042E-3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2.379103661477977E-3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-8.8587436768140515E-3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-3.3140963706518312E-3</v>
      </c>
    </row>
    <row r="94" spans="2:25" x14ac:dyDescent="0.25">
      <c r="B94" s="155">
        <f>+NAC!A95</f>
        <v>45444</v>
      </c>
      <c r="C94" s="34">
        <f>+GBA_d!$E122/GBA_d!$N122*100</f>
        <v>102.64462272880036</v>
      </c>
      <c r="D94" s="34">
        <f>+PAM_d!$E122/PAM_d!$N122*100</f>
        <v>101.10280287394782</v>
      </c>
      <c r="E94" s="34">
        <f>+NOA_d!$E122/NOA_d!$N122*100</f>
        <v>102.00481756427457</v>
      </c>
      <c r="F94" s="34">
        <f>NEA_d!$E122/NEA_d!$N122*100</f>
        <v>100.453343027576</v>
      </c>
      <c r="G94" s="34">
        <f>+CUY_d!$E122/CUY_d!$N122*100</f>
        <v>101.18306998676812</v>
      </c>
      <c r="H94" s="34">
        <f>+PAT_d!$E122/PAT_d!$N122*100</f>
        <v>100.29230114486644</v>
      </c>
      <c r="I94" s="19">
        <f t="shared" si="32"/>
        <v>101.60139602912267</v>
      </c>
      <c r="K94" s="24">
        <f t="shared" si="33"/>
        <v>-6.9972535365609989E-3</v>
      </c>
      <c r="L94" s="24">
        <f t="shared" si="34"/>
        <v>-2.0293941052069719E-3</v>
      </c>
      <c r="M94" s="24">
        <f t="shared" si="35"/>
        <v>-6.5350128898158388E-3</v>
      </c>
      <c r="N94" s="24">
        <f t="shared" si="36"/>
        <v>1.6760436319445127E-3</v>
      </c>
      <c r="O94" s="24">
        <f t="shared" si="37"/>
        <v>3.5823072790064359E-4</v>
      </c>
      <c r="P94" s="24">
        <f t="shared" si="38"/>
        <v>1.0038456543619567E-3</v>
      </c>
      <c r="Q94" s="24">
        <f t="shared" si="39"/>
        <v>-3.5071113164151235E-3</v>
      </c>
      <c r="S94" s="24">
        <f t="shared" si="40"/>
        <v>7.3229058352219933E-3</v>
      </c>
      <c r="T94" s="24">
        <f t="shared" si="41"/>
        <v>2.0201522384759585E-3</v>
      </c>
      <c r="U94" s="24">
        <f t="shared" si="42"/>
        <v>-9.8274270469106417E-3</v>
      </c>
      <c r="V94" s="24">
        <f t="shared" si="43"/>
        <v>-9.9533585995466023E-3</v>
      </c>
      <c r="W94" s="24">
        <f t="shared" si="44"/>
        <v>-6.4245719580925398E-3</v>
      </c>
      <c r="X94" s="24">
        <f t="shared" si="45"/>
        <v>6.2460431183870568E-3</v>
      </c>
      <c r="Y94" s="24">
        <f t="shared" si="46"/>
        <v>-4.9824456800462436E-4</v>
      </c>
    </row>
    <row r="95" spans="2:25" x14ac:dyDescent="0.25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101.18838466020522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101.15220058017113</v>
      </c>
      <c r="K95" s="24">
        <f t="shared" ref="K95:K107" si="48">+C95/C94-1</f>
        <v>-3.590995706465594E-3</v>
      </c>
      <c r="L95" s="24">
        <f t="shared" ref="L95:L107" si="49">+D95/D94-1</f>
        <v>-4.1679792545094019E-3</v>
      </c>
      <c r="M95" s="24">
        <f t="shared" ref="M95:M107" si="50">+E95/E94-1</f>
        <v>-8.0038661267631817E-3</v>
      </c>
      <c r="N95" s="24">
        <f t="shared" ref="N95:N107" si="51">+F95/F94-1</f>
        <v>-1.2806983926053617E-3</v>
      </c>
      <c r="O95" s="24">
        <f t="shared" ref="O95:O107" si="52">+G95/G94-1</f>
        <v>-8.6208811415878772E-3</v>
      </c>
      <c r="P95" s="24">
        <f t="shared" ref="P95:P107" si="53">+H95/H94-1</f>
        <v>-7.1189553077710688E-4</v>
      </c>
      <c r="Q95" s="24">
        <f t="shared" ref="Q95:Q107" si="54">+I95/I94-1</f>
        <v>-4.421154300112029E-3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-1.2419497789113443E-2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-5.5460387291039748E-4</v>
      </c>
    </row>
    <row r="96" spans="2:25" x14ac:dyDescent="0.25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101.12835460389009</v>
      </c>
      <c r="F96" s="34">
        <f>NEA_d!$E124/NEA_d!$N124*100</f>
        <v>100.60232318766373</v>
      </c>
      <c r="G96" s="34">
        <f>+CUY_d!$E124/CUY_d!$N124*100</f>
        <v>100.52728360708079</v>
      </c>
      <c r="H96" s="34">
        <f>+PAT_d!$E124/PAT_d!$N124*100</f>
        <v>100.30943345268066</v>
      </c>
      <c r="I96" s="19">
        <f t="shared" si="47"/>
        <v>101.01361255581324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-5.9325046562119788E-4</v>
      </c>
      <c r="N96" s="24">
        <f t="shared" si="51"/>
        <v>2.7673206651357418E-3</v>
      </c>
      <c r="O96" s="24">
        <f t="shared" si="52"/>
        <v>2.1583007752290495E-3</v>
      </c>
      <c r="P96" s="24">
        <f t="shared" si="53"/>
        <v>8.8334814071133749E-4</v>
      </c>
      <c r="Q96" s="24">
        <f t="shared" si="54"/>
        <v>-1.3700940124188321E-3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-2.5883037644886642E-2</v>
      </c>
      <c r="V96" s="24">
        <f t="shared" si="58"/>
        <v>-1.7393883810249977E-2</v>
      </c>
      <c r="W96" s="24">
        <f t="shared" si="59"/>
        <v>-1.6328538185913621E-2</v>
      </c>
      <c r="X96" s="24">
        <f t="shared" si="60"/>
        <v>1.2425795170196041E-2</v>
      </c>
      <c r="Y96" s="24">
        <f t="shared" si="61"/>
        <v>-9.0059823966410768E-3</v>
      </c>
    </row>
    <row r="97" spans="2:25" x14ac:dyDescent="0.25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100.70805279710251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100.82607191883373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-4.1561222708889067E-3</v>
      </c>
      <c r="N97" s="24">
        <f t="shared" si="51"/>
        <v>-9.5577196122220709E-4</v>
      </c>
      <c r="O97" s="24">
        <f t="shared" si="52"/>
        <v>-1.1510472377456171E-3</v>
      </c>
      <c r="P97" s="24">
        <f t="shared" si="53"/>
        <v>-9.4039917929567007E-4</v>
      </c>
      <c r="Q97" s="24">
        <f t="shared" si="54"/>
        <v>-1.8565877631183669E-3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-3.4656070587124277E-2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-1.6845491539300705E-2</v>
      </c>
    </row>
    <row r="98" spans="2:25" x14ac:dyDescent="0.25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100.02352388759445</v>
      </c>
      <c r="F98" s="34">
        <f>NEA_d!$E126/NEA_d!$N126*100</f>
        <v>100.17034300788778</v>
      </c>
      <c r="G98" s="34">
        <f>+CUY_d!$E126/CUY_d!$N126*100</f>
        <v>99.648114959970698</v>
      </c>
      <c r="H98" s="34">
        <f>+PAT_d!$E126/PAT_d!$N126*100</f>
        <v>99.969738946009969</v>
      </c>
      <c r="I98" s="19">
        <f t="shared" si="47"/>
        <v>100.39473336220026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-6.7971616022324266E-3</v>
      </c>
      <c r="N98" s="24">
        <f t="shared" si="51"/>
        <v>-3.3413600280507438E-3</v>
      </c>
      <c r="O98" s="24">
        <f t="shared" si="52"/>
        <v>-7.6032769941943856E-3</v>
      </c>
      <c r="P98" s="24">
        <f t="shared" si="53"/>
        <v>-2.448369472744627E-3</v>
      </c>
      <c r="Q98" s="24">
        <f t="shared" si="54"/>
        <v>-4.2780458310496261E-3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-3.8862800923814445E-2</v>
      </c>
      <c r="V98" s="24">
        <f t="shared" si="58"/>
        <v>-1.98138430731577E-2</v>
      </c>
      <c r="W98" s="24">
        <f t="shared" si="59"/>
        <v>-3.6986779800122327E-2</v>
      </c>
      <c r="X98" s="24">
        <f t="shared" si="60"/>
        <v>-3.155664452092477E-5</v>
      </c>
      <c r="Y98" s="24">
        <f t="shared" si="61"/>
        <v>-2.0019552486076564E-2</v>
      </c>
    </row>
    <row r="99" spans="2:25" x14ac:dyDescent="0.25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99.203891391089243</v>
      </c>
      <c r="F99" s="34">
        <f>NEA_d!$E127/NEA_d!$N127*100</f>
        <v>99.480455877919809</v>
      </c>
      <c r="G99" s="34">
        <f>+CUY_d!$E127/CUY_d!$N127*100</f>
        <v>98.956508591775588</v>
      </c>
      <c r="H99" s="34">
        <f>+PAT_d!$E127/PAT_d!$N127*100</f>
        <v>100.00167110015583</v>
      </c>
      <c r="I99" s="19">
        <f t="shared" si="47"/>
        <v>99.83150838918975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-8.1943973242364354E-3</v>
      </c>
      <c r="N99" s="24">
        <f t="shared" si="51"/>
        <v>-6.8871395390315282E-3</v>
      </c>
      <c r="O99" s="24">
        <f t="shared" si="52"/>
        <v>-6.9404862146457136E-3</v>
      </c>
      <c r="P99" s="24">
        <f t="shared" si="53"/>
        <v>3.1941820077285854E-4</v>
      </c>
      <c r="Q99" s="24">
        <f t="shared" si="54"/>
        <v>-5.61010477490409E-3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-5.1203113803501954E-2</v>
      </c>
      <c r="V99" s="24">
        <f t="shared" si="58"/>
        <v>-3.3412419989812037E-2</v>
      </c>
      <c r="W99" s="24">
        <f t="shared" si="59"/>
        <v>-5.0941104339049637E-2</v>
      </c>
      <c r="X99" s="24">
        <f t="shared" si="60"/>
        <v>-1.6499626211149421E-3</v>
      </c>
      <c r="Y99" s="24">
        <f t="shared" si="61"/>
        <v>-3.1336935852675718E-2</v>
      </c>
    </row>
    <row r="100" spans="2:25" x14ac:dyDescent="0.25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99.186267690626522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99.697101597613525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-1.7765130193581058E-4</v>
      </c>
      <c r="N100" s="24">
        <f t="shared" si="51"/>
        <v>-5.0503886792416797E-3</v>
      </c>
      <c r="O100" s="24">
        <f t="shared" si="52"/>
        <v>-7.4001702161341498E-4</v>
      </c>
      <c r="P100" s="24">
        <f t="shared" si="53"/>
        <v>-7.6136377218471996E-4</v>
      </c>
      <c r="Q100" s="24">
        <f t="shared" si="54"/>
        <v>-1.3463363796152317E-3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-5.6190441212604969E-2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-3.515985381622988E-2</v>
      </c>
    </row>
    <row r="101" spans="2:25" x14ac:dyDescent="0.25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98.90962197041334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99.432919152120974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-2.78915344487074E-3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-2.6498508106966856E-3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-5.2411990940137598E-2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-3.1512753908834235E-2</v>
      </c>
    </row>
    <row r="102" spans="2:25" x14ac:dyDescent="0.25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99.279000711820089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99.753250829811691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3.7345076651615905E-3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3.2215857728228325E-3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-3.6714579121842839E-2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-2.3530621791211681E-2</v>
      </c>
    </row>
    <row r="103" spans="2:25" x14ac:dyDescent="0.25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100.024212563334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100.58544591974035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7.5062384408668414E-3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8.3425360377322733E-3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-2.6168826606948414E-2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-1.3329339882908742E-2</v>
      </c>
    </row>
    <row r="104" spans="2:25" x14ac:dyDescent="0.25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100.39885779595463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100.73625566679566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3.7455454336459137E-3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1.4993197641699485E-3</v>
      </c>
      <c r="S104" s="24">
        <f t="shared" si="55"/>
        <v>-1.5455715387181601E-2</v>
      </c>
      <c r="T104" s="24">
        <f t="shared" si="56"/>
        <v>-1.1909095155322458E-3</v>
      </c>
      <c r="U104" s="24">
        <f t="shared" si="57"/>
        <v>-2.0545310472789846E-2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-9.6417193998181716E-3</v>
      </c>
    </row>
    <row r="105" spans="2:25" x14ac:dyDescent="0.25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100.31455113784975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100.42219934010961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-8.3971730312126791E-4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-3.1176096888576588E-3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-2.2997181575944992E-2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-1.5072514557763483E-2</v>
      </c>
    </row>
    <row r="106" spans="2:25" x14ac:dyDescent="0.25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99.86230896568388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100.05066504636855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-4.5082409983014937E-3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-3.6997227324483406E-3</v>
      </c>
      <c r="S106" s="24">
        <f t="shared" si="55"/>
        <v>-2.1186065798810105E-2</v>
      </c>
      <c r="T106" s="24">
        <f t="shared" si="56"/>
        <v>-9.9401704883244069E-3</v>
      </c>
      <c r="U106" s="24">
        <f t="shared" si="57"/>
        <v>-2.1003994220573641E-2</v>
      </c>
      <c r="V106" s="24">
        <f t="shared" si="58"/>
        <v>-6.8894582560011797E-3</v>
      </c>
      <c r="W106" s="24">
        <f t="shared" si="59"/>
        <v>-2.0193203767782109E-2</v>
      </c>
      <c r="X106" s="24">
        <f t="shared" si="60"/>
        <v>-3.3947642127677424E-3</v>
      </c>
      <c r="Y106" s="24">
        <f t="shared" si="61"/>
        <v>-1.5262890505063798E-2</v>
      </c>
    </row>
    <row r="107" spans="2:25" x14ac:dyDescent="0.25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99.656644009587978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99.861693617353183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-2.0594852875530645E-3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-1.8887573503663102E-3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-1.5137514604674052E-2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-1.2758071059414178E-2</v>
      </c>
    </row>
    <row r="108" spans="2:25" x14ac:dyDescent="0.25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99.03184988267968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99.566851537567189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-6.2694678625559996E-3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-2.9525042997544659E-3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-2.0731126590778692E-2</v>
      </c>
      <c r="V108" s="24">
        <f t="shared" ref="V108" si="73">+F108/F96-1</f>
        <v>-1.3563417951487411E-2</v>
      </c>
      <c r="W108" s="24">
        <f t="shared" ref="W108" si="74">+G108/G96-1</f>
        <v>-1.9315819755884589E-2</v>
      </c>
      <c r="X108" s="24">
        <f t="shared" ref="X108" si="75">+H108/H96-1</f>
        <v>-1.0209478344222367E-2</v>
      </c>
      <c r="Y108" s="24">
        <f t="shared" ref="Y108" si="76">+I108/I96-1</f>
        <v>-1.4322436171131603E-2</v>
      </c>
    </row>
    <row r="109" spans="2:25" x14ac:dyDescent="0.25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98.757594483798755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99.506317941645861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-2.7693656051647197E-3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-6.0796936918794398E-4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-1.9367451352012122E-2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-1.3089411816521901E-2</v>
      </c>
    </row>
    <row r="110" spans="2:25" x14ac:dyDescent="0.25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98.827743174797135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99.522185933820623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7.1031186376147026E-4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1.5946718261705684E-4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-1.1954994848423106E-2</v>
      </c>
      <c r="V110" s="24">
        <f t="shared" ref="V110" si="103">+F110/F98-1</f>
        <v>-9.581482334749758E-3</v>
      </c>
      <c r="W110" s="24">
        <f t="shared" ref="W110" si="104">+G110/G98-1</f>
        <v>-8.6914989810498167E-3</v>
      </c>
      <c r="X110" s="24">
        <f t="shared" ref="X110" si="105">+H110/H98-1</f>
        <v>-9.7361296421872856E-3</v>
      </c>
      <c r="Y110" s="24">
        <f t="shared" ref="Y110" si="106">+I110/I98-1</f>
        <v>-8.691167346714157E-3</v>
      </c>
    </row>
    <row r="111" spans="2:25" x14ac:dyDescent="0.25">
      <c r="B111" s="155">
        <f>+NAC!A112</f>
        <v>45962</v>
      </c>
      <c r="C111" s="34">
        <f>+GBA_d!$E139/GBA_d!$N139*100</f>
        <v>100.32484792385597</v>
      </c>
      <c r="D111" s="34">
        <f>+PAM_d!$E139/PAM_d!$N139*100</f>
        <v>99.5731890028094</v>
      </c>
      <c r="E111" s="34">
        <f>+NOA_d!$E139/NOA_d!$N139*100</f>
        <v>99.24450104478997</v>
      </c>
      <c r="F111" s="34">
        <f>NEA_d!$E139/NEA_d!$N139*100</f>
        <v>99.324488202797568</v>
      </c>
      <c r="G111" s="34">
        <f>+CUY_d!$E139/CUY_d!$N139*100</f>
        <v>98.848683086986881</v>
      </c>
      <c r="H111" s="34">
        <f>+PAT_d!$E139/PAT_d!$N139*100</f>
        <v>98.918796004064134</v>
      </c>
      <c r="I111" s="19">
        <f t="shared" ref="I111" si="107">+SUMPRODUCT($C$2:$H$2,C111:H111)</f>
        <v>99.6363695528199</v>
      </c>
      <c r="K111" s="24">
        <f t="shared" ref="K111" si="108">+C111/C110-1</f>
        <v>5.1566224489185686E-4</v>
      </c>
      <c r="L111" s="24">
        <f t="shared" ref="L111" si="109">+D111/D110-1</f>
        <v>4.1601989101303083E-4</v>
      </c>
      <c r="M111" s="24">
        <f t="shared" ref="M111" si="110">+E111/E110-1</f>
        <v>4.2170129217229402E-3</v>
      </c>
      <c r="N111" s="24">
        <f t="shared" ref="N111" si="111">+F111/F110-1</f>
        <v>1.1483209436460307E-3</v>
      </c>
      <c r="O111" s="24">
        <f t="shared" ref="O111" si="112">+G111/G110-1</f>
        <v>6.7481525800405784E-4</v>
      </c>
      <c r="P111" s="24">
        <f t="shared" ref="P111" si="113">+H111/H110-1</f>
        <v>-7.8411525180033248E-4</v>
      </c>
      <c r="Q111" s="24">
        <f t="shared" ref="Q111" si="114">+I111/I110-1</f>
        <v>1.1473182379173608E-3</v>
      </c>
      <c r="S111" s="24">
        <f t="shared" ref="S111" si="115">+C111/C99-1</f>
        <v>-2.2532782252616679E-3</v>
      </c>
      <c r="T111" s="24">
        <f t="shared" ref="T111" si="116">+D111/D99-1</f>
        <v>-2.3225755192236575E-3</v>
      </c>
      <c r="U111" s="24">
        <f t="shared" ref="U111" si="117">+E111/E99-1</f>
        <v>4.0935545099363146E-4</v>
      </c>
      <c r="V111" s="24">
        <f t="shared" ref="V111" si="118">+F111/F99-1</f>
        <v>-1.5678222797214092E-3</v>
      </c>
      <c r="W111" s="24">
        <f t="shared" ref="W111" si="119">+G111/G99-1</f>
        <v>-1.0896251931595824E-3</v>
      </c>
      <c r="X111" s="24">
        <f t="shared" ref="X111" si="120">+H111/H99-1</f>
        <v>-1.0828570004666749E-2</v>
      </c>
      <c r="Y111" s="24">
        <f t="shared" ref="Y111" si="121">+I111/I99-1</f>
        <v>-1.9546818386145803E-3</v>
      </c>
    </row>
    <row r="112" spans="2:25" x14ac:dyDescent="0.25">
      <c r="B112" s="155">
        <f>+NAC!A113</f>
        <v>45992</v>
      </c>
      <c r="C112" s="34">
        <f>+GBA_d!$E140/GBA_d!$N140*100</f>
        <v>100.31621860809261</v>
      </c>
      <c r="D112" s="34">
        <f>+PAM_d!$E140/PAM_d!$N140*100</f>
        <v>99.70748596218921</v>
      </c>
      <c r="E112" s="34">
        <f>+NOA_d!$E140/NOA_d!$N140*100</f>
        <v>99.470723209526653</v>
      </c>
      <c r="F112" s="34">
        <f>NEA_d!$E140/NEA_d!$N140*100</f>
        <v>99.730163708952006</v>
      </c>
      <c r="G112" s="34">
        <f>+CUY_d!$E140/CUY_d!$N140*100</f>
        <v>98.814878772264549</v>
      </c>
      <c r="H112" s="34">
        <f>+PAT_d!$E140/PAT_d!$N140*100</f>
        <v>99.005471435988028</v>
      </c>
      <c r="I112" s="19">
        <f t="shared" ref="I112" si="122">+SUMPRODUCT($C$2:$H$2,C112:H112)</f>
        <v>99.767487580575704</v>
      </c>
      <c r="K112" s="24">
        <f t="shared" ref="K112" si="123">+C112/C111-1</f>
        <v>-8.6013743772705986E-5</v>
      </c>
      <c r="L112" s="24">
        <f t="shared" ref="L112" si="124">+D112/D111-1</f>
        <v>1.3487261051368105E-3</v>
      </c>
      <c r="M112" s="24">
        <f t="shared" ref="M112" si="125">+E112/E111-1</f>
        <v>2.2794428140113787E-3</v>
      </c>
      <c r="N112" s="24">
        <f t="shared" ref="N112" si="126">+F112/F111-1</f>
        <v>4.0843452958563287E-3</v>
      </c>
      <c r="O112" s="24">
        <f t="shared" ref="O112" si="127">+G112/G111-1</f>
        <v>-3.419804257036585E-4</v>
      </c>
      <c r="P112" s="24">
        <f t="shared" ref="P112" si="128">+H112/H111-1</f>
        <v>8.7622813282450807E-4</v>
      </c>
      <c r="Q112" s="24">
        <f t="shared" ref="Q112" si="129">+I112/I111-1</f>
        <v>1.3159655288954575E-3</v>
      </c>
      <c r="S112" s="24">
        <f t="shared" ref="S112" si="130">+C112/C100-1</f>
        <v>-9.3810574937036595E-4</v>
      </c>
      <c r="T112" s="24">
        <f t="shared" ref="T112" si="131">+D112/D100-1</f>
        <v>-6.1393181931845842E-4</v>
      </c>
      <c r="U112" s="24">
        <f t="shared" ref="U112" si="132">+E112/E100-1</f>
        <v>2.8678921540568059E-3</v>
      </c>
      <c r="V112" s="24">
        <f t="shared" ref="V112" si="133">+F112/F100-1</f>
        <v>7.598885493092844E-3</v>
      </c>
      <c r="W112" s="24">
        <f t="shared" ref="W112" si="134">+G112/G100-1</f>
        <v>-6.9172785715099216E-4</v>
      </c>
      <c r="X112" s="24">
        <f t="shared" ref="X112" si="135">+H112/H100-1</f>
        <v>-9.2074766364780292E-3</v>
      </c>
      <c r="Y112" s="24">
        <f t="shared" ref="Y112" si="136">+I112/I100-1</f>
        <v>7.0599828715445234E-4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D125" activePane="bottomRight" state="frozen"/>
      <selection pane="topRight" activeCell="D1" sqref="D1"/>
      <selection pane="bottomLeft" activeCell="A19" sqref="A19"/>
      <selection pane="bottomRight" activeCell="A127" sqref="A127:XFD127"/>
    </sheetView>
  </sheetViews>
  <sheetFormatPr baseColWidth="10" defaultColWidth="11.42578125" defaultRowHeight="15" x14ac:dyDescent="0.25"/>
  <cols>
    <col min="1" max="1" width="4.42578125" customWidth="1"/>
    <col min="2" max="2" width="6.5703125" style="69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thickBot="1" x14ac:dyDescent="0.3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5.75" thickBot="1" x14ac:dyDescent="0.3">
      <c r="B2" s="129"/>
      <c r="C2" s="251" t="s">
        <v>145</v>
      </c>
      <c r="D2" s="251"/>
      <c r="E2" s="251"/>
      <c r="F2" s="251"/>
      <c r="G2" s="251"/>
      <c r="H2" s="251"/>
      <c r="I2" s="251"/>
      <c r="J2" s="251"/>
      <c r="K2" s="104"/>
      <c r="M2" s="250" t="s">
        <v>145</v>
      </c>
      <c r="N2" s="250"/>
      <c r="O2" s="250"/>
      <c r="P2" s="250"/>
      <c r="Q2" s="250"/>
      <c r="R2" s="250"/>
      <c r="S2" s="250"/>
      <c r="T2" s="250"/>
    </row>
    <row r="3" spans="2:20" s="25" customFormat="1" ht="15.75" thickBot="1" x14ac:dyDescent="0.3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3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12" t="s">
        <v>37</v>
      </c>
    </row>
    <row r="4" spans="2:20" s="25" customFormat="1" x14ac:dyDescent="0.25">
      <c r="B4" s="129"/>
      <c r="C4" s="131">
        <f t="shared" ref="C4:C13" si="0">+M4</f>
        <v>1</v>
      </c>
      <c r="D4" s="132">
        <f>+N4/N$14*N$15*100</f>
        <v>1.7144823546264003</v>
      </c>
      <c r="E4" s="132">
        <f t="shared" ref="E4:E13" si="1">+O4/O$14*O$15*100</f>
        <v>1.6771958603728525</v>
      </c>
      <c r="F4" s="132">
        <f t="shared" ref="F4:F13" si="2">+P4/P$14*P$15*100</f>
        <v>0.82285801708068607</v>
      </c>
      <c r="G4" s="132">
        <f t="shared" ref="G4:G13" si="3">+Q4/Q$14*Q$15*100</f>
        <v>0.79852825890828694</v>
      </c>
      <c r="H4" s="132">
        <f t="shared" ref="H4:H13" si="4">+R4/R$14*R$15*100</f>
        <v>0.33776617154515304</v>
      </c>
      <c r="I4" s="132">
        <f t="shared" ref="I4:I13" si="5">+S4/S$14*S$15*100</f>
        <v>0.14771409048077958</v>
      </c>
      <c r="J4" s="186">
        <f>+SUM(D4:I4)</f>
        <v>5.4985447530141593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8">
        <f>+SUM(N4:S4)</f>
        <v>5.5429811900000008</v>
      </c>
    </row>
    <row r="5" spans="2:20" s="25" customFormat="1" x14ac:dyDescent="0.25">
      <c r="B5" s="129"/>
      <c r="C5" s="131">
        <f t="shared" si="0"/>
        <v>2</v>
      </c>
      <c r="D5" s="132">
        <f t="shared" ref="D5:D13" si="6">+N5/N$14*N$15*100</f>
        <v>2.2068934486705531</v>
      </c>
      <c r="E5" s="132">
        <f t="shared" si="1"/>
        <v>2.1467847082284686</v>
      </c>
      <c r="F5" s="132">
        <f t="shared" si="2"/>
        <v>0.91502996410301063</v>
      </c>
      <c r="G5" s="132">
        <f t="shared" si="3"/>
        <v>0.67999501647704219</v>
      </c>
      <c r="H5" s="132">
        <f t="shared" si="4"/>
        <v>0.44363719192697448</v>
      </c>
      <c r="I5" s="132">
        <f t="shared" si="5"/>
        <v>0.21777773694314109</v>
      </c>
      <c r="J5" s="186">
        <f t="shared" ref="J5:J13" si="7">+SUM(D5:I5)</f>
        <v>6.6101180663491901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8">
        <f t="shared" ref="T5:T13" si="8">+SUM(N5:S5)</f>
        <v>6.6691744000000002</v>
      </c>
    </row>
    <row r="6" spans="2:20" s="25" customFormat="1" x14ac:dyDescent="0.25">
      <c r="B6" s="129"/>
      <c r="C6" s="131">
        <f t="shared" si="0"/>
        <v>3</v>
      </c>
      <c r="D6" s="132">
        <f t="shared" si="6"/>
        <v>2.8740010106909541</v>
      </c>
      <c r="E6" s="132">
        <f t="shared" si="1"/>
        <v>2.4819776607340724</v>
      </c>
      <c r="F6" s="132">
        <f t="shared" si="2"/>
        <v>0.90188038045588936</v>
      </c>
      <c r="G6" s="132">
        <f t="shared" si="3"/>
        <v>0.57617422269543606</v>
      </c>
      <c r="H6" s="132">
        <f t="shared" si="4"/>
        <v>0.51876572100840412</v>
      </c>
      <c r="I6" s="132">
        <f t="shared" si="5"/>
        <v>0.2180866263890146</v>
      </c>
      <c r="J6" s="186">
        <f t="shared" si="7"/>
        <v>7.5708856219737708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8">
        <f t="shared" si="8"/>
        <v>7.6092576399999992</v>
      </c>
    </row>
    <row r="7" spans="2:20" s="25" customFormat="1" x14ac:dyDescent="0.25">
      <c r="B7" s="129"/>
      <c r="C7" s="131">
        <f t="shared" si="0"/>
        <v>4</v>
      </c>
      <c r="D7" s="132">
        <f t="shared" si="6"/>
        <v>3.1644697326165696</v>
      </c>
      <c r="E7" s="132">
        <f t="shared" si="1"/>
        <v>2.6716416510898062</v>
      </c>
      <c r="F7" s="132">
        <f t="shared" si="2"/>
        <v>0.67211439848675436</v>
      </c>
      <c r="G7" s="132">
        <f t="shared" si="3"/>
        <v>0.52531642900797493</v>
      </c>
      <c r="H7" s="132">
        <f t="shared" si="4"/>
        <v>0.56183642890178143</v>
      </c>
      <c r="I7" s="132">
        <f t="shared" si="5"/>
        <v>0.29071864390319491</v>
      </c>
      <c r="J7" s="186">
        <f t="shared" si="7"/>
        <v>7.8860972840060812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8">
        <f t="shared" si="8"/>
        <v>7.9118593599999993</v>
      </c>
    </row>
    <row r="8" spans="2:20" s="25" customFormat="1" x14ac:dyDescent="0.25">
      <c r="B8" s="129"/>
      <c r="C8" s="131">
        <f t="shared" si="0"/>
        <v>5</v>
      </c>
      <c r="D8" s="132">
        <f t="shared" si="6"/>
        <v>3.234061762792162</v>
      </c>
      <c r="E8" s="132">
        <f t="shared" si="1"/>
        <v>3.2097502127680428</v>
      </c>
      <c r="F8" s="132">
        <f t="shared" si="2"/>
        <v>0.63641832329092041</v>
      </c>
      <c r="G8" s="132">
        <f t="shared" si="3"/>
        <v>0.39982584282034483</v>
      </c>
      <c r="H8" s="132">
        <f t="shared" si="4"/>
        <v>0.52511689023339003</v>
      </c>
      <c r="I8" s="132">
        <f t="shared" si="5"/>
        <v>0.19826582035405738</v>
      </c>
      <c r="J8" s="186">
        <f t="shared" si="7"/>
        <v>8.2034388522589179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8">
        <f t="shared" si="8"/>
        <v>8.1683692500000014</v>
      </c>
    </row>
    <row r="9" spans="2:20" s="25" customFormat="1" x14ac:dyDescent="0.25">
      <c r="B9" s="129"/>
      <c r="C9" s="131">
        <f t="shared" si="0"/>
        <v>6</v>
      </c>
      <c r="D9" s="132">
        <f t="shared" si="6"/>
        <v>3.9273647741770641</v>
      </c>
      <c r="E9" s="132">
        <f t="shared" si="1"/>
        <v>3.5504111363643336</v>
      </c>
      <c r="F9" s="132">
        <f t="shared" si="2"/>
        <v>0.69126221561607504</v>
      </c>
      <c r="G9" s="132">
        <f t="shared" si="3"/>
        <v>0.34895753291190196</v>
      </c>
      <c r="H9" s="132">
        <f t="shared" si="4"/>
        <v>0.54779151217404154</v>
      </c>
      <c r="I9" s="132">
        <f t="shared" si="5"/>
        <v>0.42896585567090151</v>
      </c>
      <c r="J9" s="186">
        <f t="shared" si="7"/>
        <v>9.4947530269143172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8">
        <f t="shared" si="8"/>
        <v>9.5019497200000007</v>
      </c>
    </row>
    <row r="10" spans="2:20" s="25" customFormat="1" x14ac:dyDescent="0.25">
      <c r="B10" s="129"/>
      <c r="C10" s="131">
        <f t="shared" si="0"/>
        <v>7</v>
      </c>
      <c r="D10" s="132">
        <f t="shared" si="6"/>
        <v>4.5789156393405746</v>
      </c>
      <c r="E10" s="132">
        <f t="shared" si="1"/>
        <v>3.6705115892098785</v>
      </c>
      <c r="F10" s="132">
        <f t="shared" si="2"/>
        <v>0.68345868365545248</v>
      </c>
      <c r="G10" s="132">
        <f t="shared" si="3"/>
        <v>0.37437066053408269</v>
      </c>
      <c r="H10" s="132">
        <f t="shared" si="4"/>
        <v>0.59736140364737278</v>
      </c>
      <c r="I10" s="132">
        <f t="shared" si="5"/>
        <v>0.53548775208451216</v>
      </c>
      <c r="J10" s="186">
        <f t="shared" si="7"/>
        <v>10.440105728471872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8">
        <f t="shared" si="8"/>
        <v>10.46127283</v>
      </c>
    </row>
    <row r="11" spans="2:20" s="25" customFormat="1" x14ac:dyDescent="0.25">
      <c r="B11" s="129"/>
      <c r="C11" s="131">
        <f t="shared" si="0"/>
        <v>8</v>
      </c>
      <c r="D11" s="132">
        <f t="shared" si="6"/>
        <v>5.5002844350902986</v>
      </c>
      <c r="E11" s="132">
        <f t="shared" si="1"/>
        <v>4.2860817965956075</v>
      </c>
      <c r="F11" s="132">
        <f t="shared" si="2"/>
        <v>0.50318255631493924</v>
      </c>
      <c r="G11" s="132">
        <f t="shared" si="3"/>
        <v>0.36129918181095566</v>
      </c>
      <c r="H11" s="132">
        <f t="shared" si="4"/>
        <v>0.61024210691395231</v>
      </c>
      <c r="I11" s="132">
        <f t="shared" si="5"/>
        <v>0.58668848604152879</v>
      </c>
      <c r="J11" s="186">
        <f t="shared" si="7"/>
        <v>11.847778562767285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8">
        <f t="shared" si="8"/>
        <v>11.812630089999999</v>
      </c>
    </row>
    <row r="12" spans="2:20" s="25" customFormat="1" x14ac:dyDescent="0.25">
      <c r="B12" s="129"/>
      <c r="C12" s="131">
        <f t="shared" si="0"/>
        <v>9</v>
      </c>
      <c r="D12" s="132">
        <f t="shared" si="6"/>
        <v>6.9171868825948435</v>
      </c>
      <c r="E12" s="132">
        <f t="shared" si="1"/>
        <v>5.2325609604809245</v>
      </c>
      <c r="F12" s="132">
        <f t="shared" si="2"/>
        <v>0.51731433798257676</v>
      </c>
      <c r="G12" s="132">
        <f t="shared" si="3"/>
        <v>0.24537800924199429</v>
      </c>
      <c r="H12" s="132">
        <f t="shared" si="4"/>
        <v>0.47207121783460188</v>
      </c>
      <c r="I12" s="132">
        <f t="shared" si="5"/>
        <v>0.74286192444458743</v>
      </c>
      <c r="J12" s="186">
        <f t="shared" si="7"/>
        <v>14.127373332579529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8">
        <f t="shared" si="8"/>
        <v>14.035626539999997</v>
      </c>
    </row>
    <row r="13" spans="2:20" s="25" customFormat="1" ht="15.75" thickBot="1" x14ac:dyDescent="0.3">
      <c r="B13" s="129"/>
      <c r="C13" s="130">
        <f t="shared" si="0"/>
        <v>10</v>
      </c>
      <c r="D13" s="133">
        <f t="shared" si="6"/>
        <v>10.552339959400578</v>
      </c>
      <c r="E13" s="133">
        <f t="shared" si="1"/>
        <v>5.2630844241560135</v>
      </c>
      <c r="F13" s="133">
        <f t="shared" si="2"/>
        <v>0.53648112301369566</v>
      </c>
      <c r="G13" s="133">
        <f t="shared" si="3"/>
        <v>0.20015484559198052</v>
      </c>
      <c r="H13" s="133">
        <f t="shared" si="4"/>
        <v>0.56541135581432822</v>
      </c>
      <c r="I13" s="133">
        <f t="shared" si="5"/>
        <v>1.2034330636882822</v>
      </c>
      <c r="J13" s="187">
        <f t="shared" si="7"/>
        <v>18.320904771664882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9">
        <f t="shared" si="8"/>
        <v>18.279321600000003</v>
      </c>
    </row>
    <row r="14" spans="2:20" s="25" customFormat="1" x14ac:dyDescent="0.25">
      <c r="B14" s="129"/>
      <c r="C14" s="131"/>
      <c r="D14" s="132">
        <f t="shared" ref="D14:I14" si="9">+SUM(D4:D13)</f>
        <v>44.669999999999995</v>
      </c>
      <c r="E14" s="132">
        <f t="shared" si="9"/>
        <v>34.19</v>
      </c>
      <c r="F14" s="132">
        <f t="shared" si="9"/>
        <v>6.88</v>
      </c>
      <c r="G14" s="132">
        <f t="shared" si="9"/>
        <v>4.5100000000000007</v>
      </c>
      <c r="H14" s="132">
        <f t="shared" si="9"/>
        <v>5.18</v>
      </c>
      <c r="I14" s="132">
        <f t="shared" si="9"/>
        <v>4.57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x14ac:dyDescent="0.25">
      <c r="B15" s="129"/>
      <c r="C15" s="131"/>
      <c r="D15" s="185">
        <f>+[1]IPCse!B$4</f>
        <v>0.44669999999999999</v>
      </c>
      <c r="E15" s="185">
        <f>+[1]IPCse!C$4</f>
        <v>0.34189999999999998</v>
      </c>
      <c r="F15" s="185">
        <f>+[1]IPCse!D$4</f>
        <v>6.88E-2</v>
      </c>
      <c r="G15" s="185">
        <f>+[1]IPCse!E$4</f>
        <v>4.5100000000000001E-2</v>
      </c>
      <c r="H15" s="185">
        <f>+[1]IPCse!F$4</f>
        <v>5.1799999999999999E-2</v>
      </c>
      <c r="I15" s="185">
        <f>+[1]IPCse!G$4</f>
        <v>4.5699999999999998E-2</v>
      </c>
      <c r="M15" s="151"/>
      <c r="N15" s="190">
        <f>+[1]IPCse!B$4</f>
        <v>0.44669999999999999</v>
      </c>
      <c r="O15" s="190">
        <f>+[1]IPCse!C$4</f>
        <v>0.34189999999999998</v>
      </c>
      <c r="P15" s="190">
        <f>+[1]IPCse!D$4</f>
        <v>6.88E-2</v>
      </c>
      <c r="Q15" s="190">
        <f>+[1]IPCse!E$4</f>
        <v>4.5100000000000001E-2</v>
      </c>
      <c r="R15" s="190">
        <f>+[1]IPCse!F$4</f>
        <v>5.1799999999999999E-2</v>
      </c>
      <c r="S15" s="190">
        <f>+[1]IPCse!G$4</f>
        <v>4.5699999999999998E-2</v>
      </c>
      <c r="T15" s="151"/>
    </row>
    <row r="16" spans="2:20" s="97" customFormat="1" ht="15.75" thickBot="1" x14ac:dyDescent="0.3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5">
      <c r="B17" s="141"/>
      <c r="C17" s="142"/>
      <c r="D17" s="253" t="s">
        <v>146</v>
      </c>
      <c r="E17" s="253"/>
      <c r="F17" s="253"/>
      <c r="G17" s="253"/>
      <c r="H17" s="253"/>
      <c r="I17" s="253"/>
      <c r="J17" s="143" t="s">
        <v>37</v>
      </c>
      <c r="L17" s="145" cm="1">
        <f t="array" ref="L17:U17">+TRANSPOSE(J4:J13)</f>
        <v>5.4985447530141593</v>
      </c>
      <c r="M17" s="145">
        <v>6.6101180663491901</v>
      </c>
      <c r="N17" s="145">
        <v>7.5708856219737708</v>
      </c>
      <c r="O17" s="145">
        <v>7.8860972840060812</v>
      </c>
      <c r="P17" s="145">
        <v>8.2034388522589179</v>
      </c>
      <c r="Q17" s="145">
        <v>9.4947530269143172</v>
      </c>
      <c r="R17" s="145">
        <v>10.440105728471872</v>
      </c>
      <c r="S17" s="145">
        <v>11.847778562767285</v>
      </c>
      <c r="T17" s="145">
        <v>14.127373332579529</v>
      </c>
      <c r="U17" s="145">
        <v>18.320904771664882</v>
      </c>
      <c r="AA17" s="252" t="s">
        <v>147</v>
      </c>
      <c r="AB17" s="252"/>
      <c r="AD17" s="252" t="s">
        <v>148</v>
      </c>
      <c r="AE17" s="252"/>
      <c r="AG17" s="252" t="s">
        <v>148</v>
      </c>
      <c r="AH17" s="252"/>
      <c r="AJ17" s="146" t="s">
        <v>149</v>
      </c>
      <c r="AK17" s="146"/>
      <c r="AM17" s="252" t="s">
        <v>150</v>
      </c>
      <c r="AN17" s="252"/>
      <c r="AO17" s="252"/>
      <c r="AP17" s="252"/>
      <c r="AR17" s="146" t="s">
        <v>151</v>
      </c>
      <c r="AS17" s="146"/>
    </row>
    <row r="18" spans="2:45" s="138" customFormat="1" ht="15.75" thickBot="1" x14ac:dyDescent="0.3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5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99.999999999999986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100.00000000000001</v>
      </c>
      <c r="P19" s="71">
        <f ca="1">+SUMPRODUCT($D$8:$I$8,$D19:$I19)/$J$8</f>
        <v>100</v>
      </c>
      <c r="Q19" s="71">
        <f ca="1">+SUMPRODUCT($D$9:$I$9,$D19:$I19)/$J$9</f>
        <v>100.00000000000001</v>
      </c>
      <c r="R19" s="71">
        <f ca="1">+SUMPRODUCT($D$10:$I$10,$D19:$I19)/$J$10</f>
        <v>100</v>
      </c>
      <c r="S19" s="71">
        <f ca="1">+SUMPRODUCT($D$11:$I$11,$D19:$I19)/$J$11</f>
        <v>99.999999999999957</v>
      </c>
      <c r="T19" s="71">
        <f ca="1">+SUMPRODUCT($D$12:$I$12,$D19:$I19)/$J$12</f>
        <v>100</v>
      </c>
      <c r="U19" s="71">
        <f ca="1">+SUMPRODUCT($D$13:$I$13,$D19:$I19)/$J$13</f>
        <v>99.999999999999986</v>
      </c>
      <c r="V19" s="34" cm="1">
        <f t="array" aca="1" ref="V19" ca="1">+SUMPRODUCT(_xlfn.ANCHORARRAY($L$17)/100,L19:U19)</f>
        <v>100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100.00000000000003</v>
      </c>
      <c r="AK19" s="19">
        <f ca="1">+Z19</f>
        <v>100</v>
      </c>
    </row>
    <row r="20" spans="2:45" x14ac:dyDescent="0.25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101.54885608906199</v>
      </c>
      <c r="M20" s="71">
        <f t="shared" ref="M20:M83" ca="1" si="12">+SUMPRODUCT($D$5:$I$5,$D20:$I20)/$J$5</f>
        <v>101.53611294962384</v>
      </c>
      <c r="N20" s="71">
        <f t="shared" ref="N20:N83" ca="1" si="13">+SUMPRODUCT($D$6:$I$6,$D20:$I20)/$J$6</f>
        <v>101.51953016803563</v>
      </c>
      <c r="O20" s="71">
        <f t="shared" ref="O20:O83" ca="1" si="14">+SUMPRODUCT($D$7:$I$7,$D20:$I20)/$J$7</f>
        <v>101.51935167068477</v>
      </c>
      <c r="P20" s="71">
        <f t="shared" ref="P20:P83" ca="1" si="15">+SUMPRODUCT($D$8:$I$8,$D20:$I20)/$J$8</f>
        <v>101.51432402144678</v>
      </c>
      <c r="Q20" s="71">
        <f t="shared" ref="Q20:Q83" ca="1" si="16">+SUMPRODUCT($D$9:$I$9,$D20:$I20)/$J$9</f>
        <v>101.51093437272557</v>
      </c>
      <c r="R20" s="71">
        <f t="shared" ref="R20:R83" ca="1" si="17">+SUMPRODUCT($D$10:$I$10,$D20:$I20)/$J$10</f>
        <v>101.50658655330116</v>
      </c>
      <c r="S20" s="71">
        <f t="shared" ref="S20:S83" ca="1" si="18">+SUMPRODUCT($D$11:$I$11,$D20:$I20)/$J$11</f>
        <v>101.50125990954083</v>
      </c>
      <c r="T20" s="71">
        <f t="shared" ref="T20:T83" ca="1" si="19">+SUMPRODUCT($D$12:$I$12,$D20:$I20)/$J$12</f>
        <v>101.4907136464507</v>
      </c>
      <c r="U20" s="71">
        <f t="shared" ref="U20:U83" ca="1" si="20">+SUMPRODUCT($D$13:$I$13,$D20:$I20)/$J$13</f>
        <v>101.46970978524133</v>
      </c>
      <c r="V20" s="34" cm="1">
        <f t="array" aca="1" ref="V20" ca="1">+SUMPRODUCT(_xlfn.ANCHORARRAY($L$17)/100,L20:U20)</f>
        <v>101.50426699000002</v>
      </c>
      <c r="W20" s="34"/>
      <c r="X20" s="34"/>
      <c r="Z20" s="19">
        <f t="shared" ref="Z20:Z83" ca="1" si="21">+L20/U20*100</f>
        <v>100.07799993119933</v>
      </c>
      <c r="AA20" s="24">
        <f ca="1">+Z20/Z19-1</f>
        <v>7.7999931199324024E-4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100.07799993119933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1.5488560890619896E-2</v>
      </c>
      <c r="AP20">
        <f ca="1">+U20/$U$19-1</f>
        <v>1.4697097852413465E-2</v>
      </c>
      <c r="AR20" s="24">
        <f ca="1">+AM20-AN20</f>
        <v>-2.0289421047612333E-3</v>
      </c>
      <c r="AS20" s="24">
        <f ca="1">+AO20-AP20</f>
        <v>7.9146303820643027E-4</v>
      </c>
    </row>
    <row r="21" spans="2:45" x14ac:dyDescent="0.25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103.20873966292139</v>
      </c>
      <c r="M21" s="71">
        <f t="shared" ca="1" si="12"/>
        <v>103.20267905185254</v>
      </c>
      <c r="N21" s="71">
        <f t="shared" ca="1" si="13"/>
        <v>103.19952549592209</v>
      </c>
      <c r="O21" s="71">
        <f t="shared" ca="1" si="14"/>
        <v>103.20759905534436</v>
      </c>
      <c r="P21" s="71">
        <f t="shared" ca="1" si="15"/>
        <v>103.2009093335097</v>
      </c>
      <c r="Q21" s="71">
        <f t="shared" ca="1" si="16"/>
        <v>103.20644302502613</v>
      </c>
      <c r="R21" s="71">
        <f t="shared" ca="1" si="17"/>
        <v>103.21025003476485</v>
      </c>
      <c r="S21" s="71">
        <f t="shared" ca="1" si="18"/>
        <v>103.21412764946371</v>
      </c>
      <c r="T21" s="71">
        <f t="shared" ca="1" si="19"/>
        <v>103.21436222357356</v>
      </c>
      <c r="U21" s="71">
        <f t="shared" ca="1" si="20"/>
        <v>103.22002769282213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1"/>
        <v>99.989064108823598</v>
      </c>
      <c r="AA21" s="24">
        <f t="shared" ref="AA21:AA84" ca="1" si="26">+Z21/Z20-1</f>
        <v>-8.8866506561757763E-4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99.989064108823598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3.2087396629214116E-2</v>
      </c>
      <c r="AP21">
        <f t="shared" ref="AP21:AP84" ca="1" si="28">+U21/$U$19-1</f>
        <v>3.2200276928221472E-2</v>
      </c>
      <c r="AR21" s="24">
        <f t="shared" ref="AR21:AR84" ca="1" si="29">+AM21-AN21</f>
        <v>-2.9985706082702457E-3</v>
      </c>
      <c r="AS21" s="24">
        <f t="shared" ref="AS21:AS84" ca="1" si="30">+AO21-AP21</f>
        <v>-1.128802990073563E-4</v>
      </c>
    </row>
    <row r="22" spans="2:45" x14ac:dyDescent="0.25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105.2418229464833</v>
      </c>
      <c r="M22" s="71">
        <f t="shared" ca="1" si="12"/>
        <v>105.23252721544553</v>
      </c>
      <c r="N22" s="71">
        <f t="shared" ca="1" si="13"/>
        <v>105.22076994919435</v>
      </c>
      <c r="O22" s="71">
        <f t="shared" ca="1" si="14"/>
        <v>105.21598444750114</v>
      </c>
      <c r="P22" s="71">
        <f t="shared" ca="1" si="15"/>
        <v>105.21759203009724</v>
      </c>
      <c r="Q22" s="71">
        <f t="shared" ca="1" si="16"/>
        <v>105.21190315835021</v>
      </c>
      <c r="R22" s="71">
        <f t="shared" ca="1" si="17"/>
        <v>105.20633731162749</v>
      </c>
      <c r="S22" s="71">
        <f t="shared" ca="1" si="18"/>
        <v>105.20186968188099</v>
      </c>
      <c r="T22" s="71">
        <f t="shared" ca="1" si="19"/>
        <v>105.19688075992751</v>
      </c>
      <c r="U22" s="71">
        <f t="shared" ca="1" si="20"/>
        <v>105.17693276048838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1"/>
        <v>100.06169621445673</v>
      </c>
      <c r="AA22" s="24">
        <f t="shared" ca="1" si="26"/>
        <v>7.2640049469896439E-4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100.06169621445673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5.241822946483321E-2</v>
      </c>
      <c r="AP22">
        <f t="shared" ca="1" si="28"/>
        <v>5.1769327604884063E-2</v>
      </c>
      <c r="AR22" s="24">
        <f t="shared" ca="1" si="29"/>
        <v>5.5588326160038726E-4</v>
      </c>
      <c r="AS22" s="24">
        <f t="shared" ca="1" si="30"/>
        <v>6.4890185994914695E-4</v>
      </c>
    </row>
    <row r="23" spans="2:45" x14ac:dyDescent="0.25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107.44919424284946</v>
      </c>
      <c r="M23" s="71">
        <f t="shared" ca="1" si="12"/>
        <v>107.44031787736006</v>
      </c>
      <c r="N23" s="71">
        <f t="shared" ca="1" si="13"/>
        <v>107.44030503820633</v>
      </c>
      <c r="O23" s="71">
        <f t="shared" ca="1" si="14"/>
        <v>107.43561580308801</v>
      </c>
      <c r="P23" s="71">
        <f t="shared" ca="1" si="15"/>
        <v>107.43017901201257</v>
      </c>
      <c r="Q23" s="71">
        <f t="shared" ca="1" si="16"/>
        <v>107.42123252263781</v>
      </c>
      <c r="R23" s="71">
        <f t="shared" ca="1" si="17"/>
        <v>107.42231192827182</v>
      </c>
      <c r="S23" s="71">
        <f t="shared" ca="1" si="18"/>
        <v>107.42100907790484</v>
      </c>
      <c r="T23" s="71">
        <f t="shared" ca="1" si="19"/>
        <v>107.41423597090842</v>
      </c>
      <c r="U23" s="71">
        <f t="shared" ca="1" si="20"/>
        <v>107.42153402903506</v>
      </c>
      <c r="V23" s="34" cm="1">
        <f t="array" aca="1" ref="V23" ca="1">+SUMPRODUCT(_xlfn.ANCHORARRAY($L$17)/100,L23:U23)</f>
        <v>107.42649675999998</v>
      </c>
      <c r="W23" s="34"/>
      <c r="X23" s="34"/>
      <c r="Z23" s="19">
        <f t="shared" ca="1" si="21"/>
        <v>100.02574922622769</v>
      </c>
      <c r="AA23" s="24">
        <f t="shared" ca="1" si="26"/>
        <v>-3.5924823972599551E-4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100.02574922622769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7.4491942428494662E-2</v>
      </c>
      <c r="AP23">
        <f t="shared" ca="1" si="28"/>
        <v>7.4215340290350706E-2</v>
      </c>
      <c r="AR23" s="24">
        <f t="shared" ca="1" si="29"/>
        <v>2.7453395401944025E-3</v>
      </c>
      <c r="AS23" s="24">
        <f t="shared" ca="1" si="30"/>
        <v>2.766021381439554E-4</v>
      </c>
    </row>
    <row r="24" spans="2:45" x14ac:dyDescent="0.25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109.26705688906668</v>
      </c>
      <c r="M24" s="71">
        <f t="shared" ca="1" si="12"/>
        <v>109.24102666704316</v>
      </c>
      <c r="N24" s="71">
        <f t="shared" ca="1" si="13"/>
        <v>109.22706806067578</v>
      </c>
      <c r="O24" s="71">
        <f t="shared" ca="1" si="14"/>
        <v>109.22456908029149</v>
      </c>
      <c r="P24" s="71">
        <f t="shared" ca="1" si="15"/>
        <v>109.20523037193666</v>
      </c>
      <c r="Q24" s="71">
        <f t="shared" ca="1" si="16"/>
        <v>109.19794976245079</v>
      </c>
      <c r="R24" s="71">
        <f t="shared" ca="1" si="17"/>
        <v>109.20107939564907</v>
      </c>
      <c r="S24" s="71">
        <f t="shared" ca="1" si="18"/>
        <v>109.19748873630942</v>
      </c>
      <c r="T24" s="71">
        <f t="shared" ca="1" si="19"/>
        <v>109.18286980184061</v>
      </c>
      <c r="U24" s="71">
        <f t="shared" ca="1" si="20"/>
        <v>109.19011857161769</v>
      </c>
      <c r="V24" s="34" cm="1">
        <f t="array" aca="1" ref="V24" ca="1">+SUMPRODUCT(_xlfn.ANCHORARRAY($L$17)/100,L24:U24)</f>
        <v>109.20620504999999</v>
      </c>
      <c r="W24" s="34"/>
      <c r="X24" s="34"/>
      <c r="Z24" s="19">
        <f t="shared" ca="1" si="21"/>
        <v>100.07046271077957</v>
      </c>
      <c r="AA24" s="24">
        <f t="shared" ca="1" si="26"/>
        <v>4.4701974139438327E-4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100.07046271077957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9.2670568890667049E-2</v>
      </c>
      <c r="AP24">
        <f t="shared" ca="1" si="28"/>
        <v>9.1901185716177114E-2</v>
      </c>
      <c r="AR24" s="24">
        <f t="shared" ca="1" si="29"/>
        <v>3.371075178411953E-3</v>
      </c>
      <c r="AS24" s="24">
        <f t="shared" ca="1" si="30"/>
        <v>7.6938317448993487E-4</v>
      </c>
    </row>
    <row r="25" spans="2:45" x14ac:dyDescent="0.25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110.70044335751993</v>
      </c>
      <c r="M25" s="71">
        <f t="shared" ca="1" si="12"/>
        <v>110.6685524113887</v>
      </c>
      <c r="N25" s="71">
        <f t="shared" ca="1" si="13"/>
        <v>110.66444827451957</v>
      </c>
      <c r="O25" s="71">
        <f t="shared" ca="1" si="14"/>
        <v>110.67459017135998</v>
      </c>
      <c r="P25" s="71">
        <f t="shared" ca="1" si="15"/>
        <v>110.6407772822993</v>
      </c>
      <c r="Q25" s="71">
        <f t="shared" ca="1" si="16"/>
        <v>110.63912691742027</v>
      </c>
      <c r="R25" s="71">
        <f t="shared" ca="1" si="17"/>
        <v>110.6547372543078</v>
      </c>
      <c r="S25" s="71">
        <f t="shared" ca="1" si="18"/>
        <v>110.66150650136116</v>
      </c>
      <c r="T25" s="71">
        <f t="shared" ca="1" si="19"/>
        <v>110.64816689104316</v>
      </c>
      <c r="U25" s="71">
        <f t="shared" ca="1" si="20"/>
        <v>110.69232710866623</v>
      </c>
      <c r="V25" s="34" cm="1">
        <f t="array" aca="1" ref="V25" ca="1">+SUMPRODUCT(_xlfn.ANCHORARRAY($L$17)/100,L25:U25)</f>
        <v>110.66459767999999</v>
      </c>
      <c r="W25" s="34"/>
      <c r="X25" s="34"/>
      <c r="Z25" s="19">
        <f t="shared" ca="1" si="21"/>
        <v>100.00733225966579</v>
      </c>
      <c r="AA25" s="24">
        <f t="shared" ca="1" si="26"/>
        <v>-6.308599900874956E-4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100.00733225966579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0.1070044335751994</v>
      </c>
      <c r="AP25">
        <f t="shared" ca="1" si="28"/>
        <v>0.10692327108666255</v>
      </c>
      <c r="AR25" s="24">
        <f t="shared" ca="1" si="29"/>
        <v>1.6396665291082968E-3</v>
      </c>
      <c r="AS25" s="24">
        <f t="shared" ca="1" si="30"/>
        <v>8.1162488536845601E-5</v>
      </c>
    </row>
    <row r="26" spans="2:45" x14ac:dyDescent="0.25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112.6050035808742</v>
      </c>
      <c r="M26" s="71">
        <f t="shared" ca="1" si="12"/>
        <v>112.58787282582279</v>
      </c>
      <c r="N26" s="71">
        <f t="shared" ca="1" si="13"/>
        <v>112.59835920012949</v>
      </c>
      <c r="O26" s="71">
        <f t="shared" ca="1" si="14"/>
        <v>112.6156952851189</v>
      </c>
      <c r="P26" s="71">
        <f t="shared" ca="1" si="15"/>
        <v>112.60620133867249</v>
      </c>
      <c r="Q26" s="71">
        <f t="shared" ca="1" si="16"/>
        <v>112.59759441509149</v>
      </c>
      <c r="R26" s="71">
        <f t="shared" ca="1" si="17"/>
        <v>112.60821538856887</v>
      </c>
      <c r="S26" s="71">
        <f t="shared" ca="1" si="18"/>
        <v>112.62538546172119</v>
      </c>
      <c r="T26" s="71">
        <f t="shared" ca="1" si="19"/>
        <v>112.62182593241242</v>
      </c>
      <c r="U26" s="71">
        <f t="shared" ca="1" si="20"/>
        <v>112.64925687873108</v>
      </c>
      <c r="V26" s="34" cm="1">
        <f t="array" aca="1" ref="V26" ca="1">+SUMPRODUCT(_xlfn.ANCHORARRAY($L$17)/100,L26:U26)</f>
        <v>112.61684038999999</v>
      </c>
      <c r="W26" s="34"/>
      <c r="X26" s="34"/>
      <c r="Z26" s="19">
        <f t="shared" ca="1" si="21"/>
        <v>99.960715854606548</v>
      </c>
      <c r="AA26" s="24">
        <f t="shared" ca="1" si="26"/>
        <v>-4.6612987273975115E-4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99.960715854606548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0.12605003580874219</v>
      </c>
      <c r="AP26">
        <f t="shared" ca="1" si="28"/>
        <v>0.12649256878731086</v>
      </c>
      <c r="AR26" s="24">
        <f t="shared" ca="1" si="29"/>
        <v>-3.6258953160492879E-3</v>
      </c>
      <c r="AS26" s="24">
        <f t="shared" ca="1" si="30"/>
        <v>-4.4253297856866602E-4</v>
      </c>
    </row>
    <row r="27" spans="2:45" x14ac:dyDescent="0.25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114.14769877337206</v>
      </c>
      <c r="M27" s="71">
        <f t="shared" ca="1" si="12"/>
        <v>114.15160029914725</v>
      </c>
      <c r="N27" s="71">
        <f t="shared" ca="1" si="13"/>
        <v>114.17912221169331</v>
      </c>
      <c r="O27" s="71">
        <f t="shared" ca="1" si="14"/>
        <v>114.21106654722307</v>
      </c>
      <c r="P27" s="71">
        <f t="shared" ca="1" si="15"/>
        <v>114.2030244301265</v>
      </c>
      <c r="Q27" s="71">
        <f t="shared" ca="1" si="16"/>
        <v>114.2080186306716</v>
      </c>
      <c r="R27" s="71">
        <f t="shared" ca="1" si="17"/>
        <v>114.22554969439713</v>
      </c>
      <c r="S27" s="71">
        <f t="shared" ca="1" si="18"/>
        <v>114.2508828904521</v>
      </c>
      <c r="T27" s="71">
        <f t="shared" ca="1" si="19"/>
        <v>114.25562058373754</v>
      </c>
      <c r="U27" s="71">
        <f t="shared" ca="1" si="20"/>
        <v>114.3023316669406</v>
      </c>
      <c r="V27" s="34" cm="1">
        <f t="array" aca="1" ref="V27" ca="1">+SUMPRODUCT(_xlfn.ANCHORARRAY($L$17)/100,L27:U27)</f>
        <v>114.22952817999999</v>
      </c>
      <c r="W27" s="34"/>
      <c r="X27" s="34"/>
      <c r="Z27" s="19">
        <f t="shared" ca="1" si="21"/>
        <v>99.864715888719473</v>
      </c>
      <c r="AA27" s="24">
        <f t="shared" ca="1" si="26"/>
        <v>-9.6037693474215757E-4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99.864715888719473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0.14147698773372075</v>
      </c>
      <c r="AP27">
        <f t="shared" ca="1" si="28"/>
        <v>0.14302331666940615</v>
      </c>
      <c r="AR27" s="24">
        <f t="shared" ca="1" si="29"/>
        <v>-3.1549382494175937E-3</v>
      </c>
      <c r="AS27" s="24">
        <f t="shared" ca="1" si="30"/>
        <v>-1.5463289356854037E-3</v>
      </c>
    </row>
    <row r="28" spans="2:45" x14ac:dyDescent="0.25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115.9751797260883</v>
      </c>
      <c r="M28" s="71">
        <f t="shared" ca="1" si="12"/>
        <v>115.99152035663354</v>
      </c>
      <c r="N28" s="71">
        <f t="shared" ca="1" si="13"/>
        <v>116.03363971185652</v>
      </c>
      <c r="O28" s="71">
        <f t="shared" ca="1" si="14"/>
        <v>116.06462077598103</v>
      </c>
      <c r="P28" s="71">
        <f t="shared" ca="1" si="15"/>
        <v>116.05979603301908</v>
      </c>
      <c r="Q28" s="71">
        <f t="shared" ca="1" si="16"/>
        <v>116.06881844347112</v>
      </c>
      <c r="R28" s="71">
        <f t="shared" ca="1" si="17"/>
        <v>116.09042557984715</v>
      </c>
      <c r="S28" s="71">
        <f t="shared" ca="1" si="18"/>
        <v>116.11911366286419</v>
      </c>
      <c r="T28" s="71">
        <f t="shared" ca="1" si="19"/>
        <v>116.13275141404</v>
      </c>
      <c r="U28" s="71">
        <f t="shared" ca="1" si="20"/>
        <v>116.19964667752079</v>
      </c>
      <c r="V28" s="34" cm="1">
        <f t="array" aca="1" ref="V28" ca="1">+SUMPRODUCT(_xlfn.ANCHORARRAY($L$17)/100,L28:U28)</f>
        <v>116.09604129999998</v>
      </c>
      <c r="W28" s="34"/>
      <c r="X28" s="34"/>
      <c r="Z28" s="19">
        <f t="shared" ca="1" si="21"/>
        <v>99.806826476800367</v>
      </c>
      <c r="AA28" s="24">
        <f t="shared" ca="1" si="26"/>
        <v>-5.7967833187066997E-4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99.806826476800367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0.15975179726088307</v>
      </c>
      <c r="AP28">
        <f t="shared" ca="1" si="28"/>
        <v>0.16199646677520807</v>
      </c>
      <c r="AR28" s="24">
        <f t="shared" ca="1" si="29"/>
        <v>-3.8155524367671223E-3</v>
      </c>
      <c r="AS28" s="24">
        <f t="shared" ca="1" si="30"/>
        <v>-2.2446695143250039E-3</v>
      </c>
    </row>
    <row r="29" spans="2:45" x14ac:dyDescent="0.25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117.54050365823436</v>
      </c>
      <c r="M29" s="71">
        <f t="shared" ca="1" si="12"/>
        <v>117.55852608685376</v>
      </c>
      <c r="N29" s="71">
        <f t="shared" ca="1" si="13"/>
        <v>117.59044889603628</v>
      </c>
      <c r="O29" s="71">
        <f t="shared" ca="1" si="14"/>
        <v>117.61086270183546</v>
      </c>
      <c r="P29" s="71">
        <f t="shared" ca="1" si="15"/>
        <v>117.61593297402639</v>
      </c>
      <c r="Q29" s="71">
        <f t="shared" ca="1" si="16"/>
        <v>117.61306540131945</v>
      </c>
      <c r="R29" s="71">
        <f t="shared" ca="1" si="17"/>
        <v>117.62271422623897</v>
      </c>
      <c r="S29" s="71">
        <f t="shared" ca="1" si="18"/>
        <v>117.64068309724362</v>
      </c>
      <c r="T29" s="71">
        <f t="shared" ca="1" si="19"/>
        <v>117.6439360146221</v>
      </c>
      <c r="U29" s="71">
        <f t="shared" ca="1" si="20"/>
        <v>117.674254961779</v>
      </c>
      <c r="V29" s="34" cm="1">
        <f t="array" aca="1" ref="V29" ca="1">+SUMPRODUCT(_xlfn.ANCHORARRAY($L$17)/100,L29:U29)</f>
        <v>117.62367082999999</v>
      </c>
      <c r="W29" s="34"/>
      <c r="X29" s="34"/>
      <c r="Z29" s="19">
        <f t="shared" ca="1" si="21"/>
        <v>99.886337666987487</v>
      </c>
      <c r="AA29" s="24">
        <f t="shared" ca="1" si="26"/>
        <v>7.9665082032831513E-4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99.886337666987487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0.17540503658234363</v>
      </c>
      <c r="AP29">
        <f t="shared" ca="1" si="28"/>
        <v>0.17674254961779012</v>
      </c>
      <c r="AR29" s="24">
        <f t="shared" ca="1" si="29"/>
        <v>-1.3578084696741488E-3</v>
      </c>
      <c r="AS29" s="24">
        <f t="shared" ca="1" si="30"/>
        <v>-1.3375130354464915E-3</v>
      </c>
    </row>
    <row r="30" spans="2:45" x14ac:dyDescent="0.25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119.02082077378557</v>
      </c>
      <c r="M30" s="71">
        <f t="shared" ca="1" si="12"/>
        <v>119.04784272199723</v>
      </c>
      <c r="N30" s="71">
        <f t="shared" ca="1" si="13"/>
        <v>119.0878736722085</v>
      </c>
      <c r="O30" s="71">
        <f t="shared" ca="1" si="14"/>
        <v>119.11405005883385</v>
      </c>
      <c r="P30" s="71">
        <f t="shared" ca="1" si="15"/>
        <v>119.12529693800403</v>
      </c>
      <c r="Q30" s="71">
        <f t="shared" ca="1" si="16"/>
        <v>119.12491935043322</v>
      </c>
      <c r="R30" s="71">
        <f t="shared" ca="1" si="17"/>
        <v>119.13545311382173</v>
      </c>
      <c r="S30" s="71">
        <f t="shared" ca="1" si="18"/>
        <v>119.15840066833807</v>
      </c>
      <c r="T30" s="71">
        <f t="shared" ca="1" si="19"/>
        <v>119.16691360607179</v>
      </c>
      <c r="U30" s="71">
        <f t="shared" ca="1" si="20"/>
        <v>119.19907492658726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1"/>
        <v>99.850456764944312</v>
      </c>
      <c r="AA30" s="24">
        <f t="shared" ca="1" si="26"/>
        <v>-3.5921731521282307E-4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99.850456764944312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0.19020820773785596</v>
      </c>
      <c r="AP30">
        <f t="shared" ca="1" si="28"/>
        <v>0.19199074926587278</v>
      </c>
      <c r="AR30" s="24">
        <f t="shared" ca="1" si="29"/>
        <v>-1.6815426829337454E-3</v>
      </c>
      <c r="AS30" s="24">
        <f t="shared" ca="1" si="30"/>
        <v>-1.7825415280168233E-3</v>
      </c>
    </row>
    <row r="31" spans="2:45" x14ac:dyDescent="0.25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120.91238830178432</v>
      </c>
      <c r="M31" s="71">
        <f t="shared" ca="1" si="12"/>
        <v>120.95225389303606</v>
      </c>
      <c r="N31" s="71">
        <f t="shared" ca="1" si="13"/>
        <v>121.02477407883731</v>
      </c>
      <c r="O31" s="71">
        <f t="shared" ca="1" si="14"/>
        <v>121.07015071731591</v>
      </c>
      <c r="P31" s="71">
        <f t="shared" ca="1" si="15"/>
        <v>121.08328563921921</v>
      </c>
      <c r="Q31" s="71">
        <f t="shared" ca="1" si="16"/>
        <v>121.09210493486962</v>
      </c>
      <c r="R31" s="71">
        <f t="shared" ca="1" si="17"/>
        <v>121.11811838470553</v>
      </c>
      <c r="S31" s="71">
        <f t="shared" ca="1" si="18"/>
        <v>121.16383991797153</v>
      </c>
      <c r="T31" s="71">
        <f t="shared" ca="1" si="19"/>
        <v>121.19186746276223</v>
      </c>
      <c r="U31" s="71">
        <f t="shared" ca="1" si="20"/>
        <v>121.27483092045487</v>
      </c>
      <c r="V31" s="34" cm="1">
        <f t="array" aca="1" ref="V31" ca="1">+SUMPRODUCT(_xlfn.ANCHORARRAY($L$17)/100,L31:U31)</f>
        <v>121.12421217000001</v>
      </c>
      <c r="W31" s="24">
        <f ca="1">+L31/L19-1</f>
        <v>0.20912388301784346</v>
      </c>
      <c r="X31" s="24">
        <f ca="1">+U31/U19-1</f>
        <v>0.21274830920454901</v>
      </c>
      <c r="Z31" s="19">
        <f t="shared" ca="1" si="21"/>
        <v>99.701139456621235</v>
      </c>
      <c r="AA31" s="24">
        <f t="shared" ca="1" si="26"/>
        <v>-1.4954093667751689E-3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-2.98860543378765E-3</v>
      </c>
      <c r="AE31" s="24">
        <f>+d1d10index!Y16</f>
        <v>-4.3038551734185804E-3</v>
      </c>
      <c r="AG31" s="193">
        <f ca="1">+W31-X31</f>
        <v>-3.6244261867055538E-3</v>
      </c>
      <c r="AH31" s="193">
        <f ca="1">+d1d10_y!AM16</f>
        <v>-8.3242114636870035E-3</v>
      </c>
      <c r="AJ31">
        <f>+d1d10index!I16</f>
        <v>99.569614482658167</v>
      </c>
      <c r="AK31" s="19">
        <f t="shared" ca="1" si="23"/>
        <v>99.701139456621235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0.20912388301784346</v>
      </c>
      <c r="AP31">
        <f t="shared" ca="1" si="28"/>
        <v>0.21274830920454901</v>
      </c>
      <c r="AR31" s="24">
        <f t="shared" ca="1" si="29"/>
        <v>-8.3242114636870035E-3</v>
      </c>
      <c r="AS31" s="24">
        <f t="shared" ca="1" si="30"/>
        <v>-3.6244261867055538E-3</v>
      </c>
    </row>
    <row r="32" spans="2:45" x14ac:dyDescent="0.25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122.70285605476296</v>
      </c>
      <c r="M32" s="71">
        <f t="shared" ca="1" si="12"/>
        <v>122.75464319999811</v>
      </c>
      <c r="N32" s="71">
        <f t="shared" ca="1" si="13"/>
        <v>122.82836855398088</v>
      </c>
      <c r="O32" s="71">
        <f t="shared" ca="1" si="14"/>
        <v>122.87380929240102</v>
      </c>
      <c r="P32" s="71">
        <f t="shared" ca="1" si="15"/>
        <v>122.8927971665526</v>
      </c>
      <c r="Q32" s="71">
        <f t="shared" ca="1" si="16"/>
        <v>122.91291800660352</v>
      </c>
      <c r="R32" s="71">
        <f t="shared" ca="1" si="17"/>
        <v>122.9379639693519</v>
      </c>
      <c r="S32" s="71">
        <f t="shared" ca="1" si="18"/>
        <v>122.98283557085379</v>
      </c>
      <c r="T32" s="71">
        <f t="shared" ca="1" si="19"/>
        <v>123.02089675541723</v>
      </c>
      <c r="U32" s="71">
        <f t="shared" ca="1" si="20"/>
        <v>123.10077540834109</v>
      </c>
      <c r="V32" s="34" cm="1">
        <f t="array" aca="1" ref="V32" ca="1">+SUMPRODUCT(_xlfn.ANCHORARRAY($L$17)/100,L32:U32)</f>
        <v>122.94033985</v>
      </c>
      <c r="W32" s="24">
        <f t="shared" ref="W32:W95" ca="1" si="31">+L32/L20-1</f>
        <v>0.20831352297211669</v>
      </c>
      <c r="X32" s="24">
        <f t="shared" ref="X32:X95" ca="1" si="32">+U32/U20-1</f>
        <v>0.21317756470262395</v>
      </c>
      <c r="Z32" s="19">
        <f t="shared" ca="1" si="21"/>
        <v>99.676753170515624</v>
      </c>
      <c r="AA32" s="24">
        <f t="shared" ca="1" si="26"/>
        <v>-2.4459385558195379E-4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-4.009340324142685E-3</v>
      </c>
      <c r="AE32" s="24">
        <f>+d1d10index!Y17</f>
        <v>-2.9770693141427662E-3</v>
      </c>
      <c r="AG32" s="193">
        <f t="shared" ref="AG32:AG95" ca="1" si="34">+W32-X32</f>
        <v>-4.8640417305072514E-3</v>
      </c>
      <c r="AH32" s="193">
        <f ca="1">+d1d10_y!AM17</f>
        <v>-6.4341580612867766E-3</v>
      </c>
      <c r="AJ32">
        <f>+d1d10index!I17</f>
        <v>99.459736589316549</v>
      </c>
      <c r="AK32" s="19">
        <f t="shared" ca="1" si="23"/>
        <v>99.676753170515624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0.22702856054762988</v>
      </c>
      <c r="AP32">
        <f t="shared" ca="1" si="28"/>
        <v>0.23100775408341101</v>
      </c>
      <c r="AR32" s="24">
        <f t="shared" ca="1" si="29"/>
        <v>-9.0688842783390733E-3</v>
      </c>
      <c r="AS32" s="24">
        <f t="shared" ca="1" si="30"/>
        <v>-3.9791935357811337E-3</v>
      </c>
    </row>
    <row r="33" spans="2:45" x14ac:dyDescent="0.25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125.1810030983188</v>
      </c>
      <c r="M33" s="71">
        <f t="shared" ca="1" si="12"/>
        <v>125.26245624800941</v>
      </c>
      <c r="N33" s="71">
        <f t="shared" ca="1" si="13"/>
        <v>125.3659288114483</v>
      </c>
      <c r="O33" s="71">
        <f t="shared" ca="1" si="14"/>
        <v>125.43432669012896</v>
      </c>
      <c r="P33" s="71">
        <f t="shared" ca="1" si="15"/>
        <v>125.46105776813512</v>
      </c>
      <c r="Q33" s="71">
        <f t="shared" ca="1" si="16"/>
        <v>125.48352046048618</v>
      </c>
      <c r="R33" s="71">
        <f t="shared" ca="1" si="17"/>
        <v>125.51494406439775</v>
      </c>
      <c r="S33" s="71">
        <f t="shared" ca="1" si="18"/>
        <v>125.5733062099996</v>
      </c>
      <c r="T33" s="71">
        <f t="shared" ca="1" si="19"/>
        <v>125.61158732625429</v>
      </c>
      <c r="U33" s="71">
        <f t="shared" ca="1" si="20"/>
        <v>125.70804310600835</v>
      </c>
      <c r="V33" s="34" cm="1">
        <f t="array" aca="1" ref="V33" ca="1">+SUMPRODUCT(_xlfn.ANCHORARRAY($L$17)/100,L33:U33)</f>
        <v>125.51079423000002</v>
      </c>
      <c r="W33" s="24">
        <f t="shared" ca="1" si="31"/>
        <v>0.21289150034346482</v>
      </c>
      <c r="X33" s="24">
        <f t="shared" ca="1" si="32"/>
        <v>0.21786484576529541</v>
      </c>
      <c r="Z33" s="19">
        <f t="shared" ca="1" si="21"/>
        <v>99.580742811146067</v>
      </c>
      <c r="AA33" s="24">
        <f t="shared" ca="1" si="26"/>
        <v>-9.6321716263481072E-4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-4.0836595613409354E-3</v>
      </c>
      <c r="AE33" s="24">
        <f>+d1d10index!Y18</f>
        <v>-4.6980257063267139E-3</v>
      </c>
      <c r="AG33" s="193">
        <f ca="1">+W33-X33</f>
        <v>-4.9733454218305884E-3</v>
      </c>
      <c r="AH33" s="193">
        <f ca="1">+d1d10_y!AM18</f>
        <v>-7.3116433705975314E-3</v>
      </c>
      <c r="AJ33">
        <f>+d1d10index!I18</f>
        <v>99.35429639291965</v>
      </c>
      <c r="AK33" s="19">
        <f t="shared" ca="1" si="23"/>
        <v>99.580742811146067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0.2518100309831881</v>
      </c>
      <c r="AP33">
        <f t="shared" ca="1" si="28"/>
        <v>0.2570804310600836</v>
      </c>
      <c r="AR33" s="24">
        <f t="shared" ca="1" si="29"/>
        <v>-1.1333253694100209E-2</v>
      </c>
      <c r="AS33" s="24">
        <f t="shared" ca="1" si="30"/>
        <v>-5.2704000768954984E-3</v>
      </c>
    </row>
    <row r="34" spans="2:45" x14ac:dyDescent="0.25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128.45064744420651</v>
      </c>
      <c r="M34" s="71">
        <f t="shared" ca="1" si="12"/>
        <v>128.53172614078125</v>
      </c>
      <c r="N34" s="71">
        <f t="shared" ca="1" si="13"/>
        <v>128.61817999642372</v>
      </c>
      <c r="O34" s="71">
        <f t="shared" ca="1" si="14"/>
        <v>128.67147125518443</v>
      </c>
      <c r="P34" s="71">
        <f t="shared" ca="1" si="15"/>
        <v>128.68609934054695</v>
      </c>
      <c r="Q34" s="71">
        <f t="shared" ca="1" si="16"/>
        <v>128.7231564031253</v>
      </c>
      <c r="R34" s="71">
        <f t="shared" ca="1" si="17"/>
        <v>128.75303914431834</v>
      </c>
      <c r="S34" s="71">
        <f t="shared" ca="1" si="18"/>
        <v>128.7947596398773</v>
      </c>
      <c r="T34" s="71">
        <f t="shared" ca="1" si="19"/>
        <v>128.83277558015845</v>
      </c>
      <c r="U34" s="71">
        <f t="shared" ca="1" si="20"/>
        <v>128.92846343281036</v>
      </c>
      <c r="V34" s="34" cm="1">
        <f t="array" aca="1" ref="V34" ca="1">+SUMPRODUCT(_xlfn.ANCHORARRAY($L$17)/100,L34:U34)</f>
        <v>128.74515867</v>
      </c>
      <c r="W34" s="24">
        <f t="shared" ca="1" si="31"/>
        <v>0.22052852989372074</v>
      </c>
      <c r="X34" s="24">
        <f t="shared" ca="1" si="32"/>
        <v>0.22582452301028377</v>
      </c>
      <c r="Z34" s="19">
        <f t="shared" ca="1" si="21"/>
        <v>99.629394490648792</v>
      </c>
      <c r="AA34" s="24">
        <f t="shared" ca="1" si="26"/>
        <v>4.8856513949679936E-4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-4.3203517446017692E-3</v>
      </c>
      <c r="AE34" s="24">
        <f>+d1d10index!Y19</f>
        <v>-7.1310439644787227E-3</v>
      </c>
      <c r="AG34" s="193">
        <f t="shared" ca="1" si="34"/>
        <v>-5.2959931165630358E-3</v>
      </c>
      <c r="AH34" s="193">
        <f ca="1">+d1d10_y!AM19</f>
        <v>-1.242386712123289E-2</v>
      </c>
      <c r="AJ34">
        <f>+d1d10index!I19</f>
        <v>99.279347288115403</v>
      </c>
      <c r="AK34" s="19">
        <f t="shared" ca="1" si="23"/>
        <v>99.629394490648792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0.28450647444206534</v>
      </c>
      <c r="AP34">
        <f t="shared" ca="1" si="28"/>
        <v>0.2892846343281037</v>
      </c>
      <c r="AR34" s="24">
        <f t="shared" ca="1" si="29"/>
        <v>-1.2487679198748047E-2</v>
      </c>
      <c r="AS34" s="24">
        <f t="shared" ca="1" si="30"/>
        <v>-4.7781598860383578E-3</v>
      </c>
    </row>
    <row r="35" spans="2:45" x14ac:dyDescent="0.25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131.1727478297428</v>
      </c>
      <c r="M35" s="71">
        <f t="shared" ca="1" si="12"/>
        <v>131.26385754141486</v>
      </c>
      <c r="N35" s="71">
        <f t="shared" ca="1" si="13"/>
        <v>131.35520971734968</v>
      </c>
      <c r="O35" s="71">
        <f t="shared" ca="1" si="14"/>
        <v>131.41630415647489</v>
      </c>
      <c r="P35" s="71">
        <f t="shared" ca="1" si="15"/>
        <v>131.4299701863938</v>
      </c>
      <c r="Q35" s="71">
        <f t="shared" ca="1" si="16"/>
        <v>131.46971492791681</v>
      </c>
      <c r="R35" s="71">
        <f t="shared" ca="1" si="17"/>
        <v>131.50074130905043</v>
      </c>
      <c r="S35" s="71">
        <f t="shared" ca="1" si="18"/>
        <v>131.54316990972345</v>
      </c>
      <c r="T35" s="71">
        <f t="shared" ca="1" si="19"/>
        <v>131.5765798133078</v>
      </c>
      <c r="U35" s="71">
        <f t="shared" ca="1" si="20"/>
        <v>131.67247972158683</v>
      </c>
      <c r="V35" s="34" cm="1">
        <f t="array" aca="1" ref="V35" ca="1">+SUMPRODUCT(_xlfn.ANCHORARRAY($L$17)/100,L35:U35)</f>
        <v>131.48782463999999</v>
      </c>
      <c r="W35" s="24">
        <f t="shared" ca="1" si="31"/>
        <v>0.22078856667156543</v>
      </c>
      <c r="X35" s="24">
        <f t="shared" ca="1" si="32"/>
        <v>0.22575497465896333</v>
      </c>
      <c r="Z35" s="19">
        <f t="shared" ca="1" si="21"/>
        <v>99.620473547015536</v>
      </c>
      <c r="AA35" s="24">
        <f t="shared" ca="1" si="26"/>
        <v>-8.9541281254046368E-5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-4.0517135072444255E-3</v>
      </c>
      <c r="AE35" s="24">
        <f>+d1d10index!Y20</f>
        <v>-1.1343113207474387E-2</v>
      </c>
      <c r="AG35" s="193">
        <f t="shared" ca="1" si="34"/>
        <v>-4.9664079873978917E-3</v>
      </c>
      <c r="AH35" s="193">
        <f ca="1">+d1d10_y!AM20</f>
        <v>-1.5944352250315097E-2</v>
      </c>
      <c r="AJ35">
        <f>+d1d10index!I20</f>
        <v>99.085707208491868</v>
      </c>
      <c r="AK35" s="19">
        <f t="shared" ca="1" si="23"/>
        <v>99.620473547015536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0.3117274782974282</v>
      </c>
      <c r="AP35">
        <f t="shared" ca="1" si="28"/>
        <v>0.31672479721586844</v>
      </c>
      <c r="AR35" s="24">
        <f t="shared" ca="1" si="29"/>
        <v>-1.3925744348118441E-2</v>
      </c>
      <c r="AS35" s="24">
        <f t="shared" ca="1" si="30"/>
        <v>-4.9973189184402411E-3</v>
      </c>
    </row>
    <row r="36" spans="2:45" x14ac:dyDescent="0.25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134.69415140889276</v>
      </c>
      <c r="M36" s="71">
        <f t="shared" ca="1" si="12"/>
        <v>134.76567131007857</v>
      </c>
      <c r="N36" s="71">
        <f t="shared" ca="1" si="13"/>
        <v>134.84725120135244</v>
      </c>
      <c r="O36" s="71">
        <f t="shared" ca="1" si="14"/>
        <v>134.91180647189867</v>
      </c>
      <c r="P36" s="71">
        <f t="shared" ca="1" si="15"/>
        <v>134.94041510162754</v>
      </c>
      <c r="Q36" s="71">
        <f t="shared" ca="1" si="16"/>
        <v>134.9641794497353</v>
      </c>
      <c r="R36" s="71">
        <f t="shared" ca="1" si="17"/>
        <v>134.98717970179973</v>
      </c>
      <c r="S36" s="71">
        <f t="shared" ca="1" si="18"/>
        <v>135.03784627430963</v>
      </c>
      <c r="T36" s="71">
        <f t="shared" ca="1" si="19"/>
        <v>135.07236885765116</v>
      </c>
      <c r="U36" s="71">
        <f t="shared" ca="1" si="20"/>
        <v>135.13439589360047</v>
      </c>
      <c r="V36" s="34" cm="1">
        <f t="array" aca="1" ref="V36" ca="1">+SUMPRODUCT(_xlfn.ANCHORARRAY($L$17)/100,L36:U36)</f>
        <v>134.97887668000001</v>
      </c>
      <c r="W36" s="24">
        <f t="shared" ca="1" si="31"/>
        <v>0.23270595222163748</v>
      </c>
      <c r="X36" s="24">
        <f t="shared" ca="1" si="32"/>
        <v>0.23760645799615965</v>
      </c>
      <c r="Z36" s="19">
        <f t="shared" ca="1" si="21"/>
        <v>99.674217299158727</v>
      </c>
      <c r="AA36" s="24">
        <f t="shared" ca="1" si="26"/>
        <v>5.3948500975375957E-4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-3.9596640295953556E-3</v>
      </c>
      <c r="AE36" s="24">
        <f>+d1d10index!Y21</f>
        <v>-8.3721404216945405E-3</v>
      </c>
      <c r="AG36" s="193">
        <f t="shared" ca="1" si="34"/>
        <v>-4.9005057745221681E-3</v>
      </c>
      <c r="AH36" s="193">
        <f ca="1">+d1d10_y!AM21</f>
        <v>-1.2505169228419488E-2</v>
      </c>
      <c r="AJ36">
        <f>+d1d10index!I21</f>
        <v>99.31506268755885</v>
      </c>
      <c r="AK36" s="19">
        <f t="shared" ca="1" si="23"/>
        <v>99.674217299158727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0.34694151408892782</v>
      </c>
      <c r="AP36">
        <f t="shared" ca="1" si="28"/>
        <v>0.35134395893600479</v>
      </c>
      <c r="AR36" s="24">
        <f t="shared" ca="1" si="29"/>
        <v>-9.5693302681461034E-3</v>
      </c>
      <c r="AS36" s="24">
        <f t="shared" ca="1" si="30"/>
        <v>-4.4024448470769695E-3</v>
      </c>
    </row>
    <row r="37" spans="2:45" x14ac:dyDescent="0.25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140.06457740412412</v>
      </c>
      <c r="M37" s="71">
        <f t="shared" ca="1" si="12"/>
        <v>140.17719137027115</v>
      </c>
      <c r="N37" s="71">
        <f t="shared" ca="1" si="13"/>
        <v>140.29600602748852</v>
      </c>
      <c r="O37" s="71">
        <f t="shared" ca="1" si="14"/>
        <v>140.38356285216088</v>
      </c>
      <c r="P37" s="71">
        <f t="shared" ca="1" si="15"/>
        <v>140.42717970148337</v>
      </c>
      <c r="Q37" s="71">
        <f t="shared" ca="1" si="16"/>
        <v>140.46244145092845</v>
      </c>
      <c r="R37" s="71">
        <f t="shared" ca="1" si="17"/>
        <v>140.49306541564206</v>
      </c>
      <c r="S37" s="71">
        <f t="shared" ca="1" si="18"/>
        <v>140.56029056021706</v>
      </c>
      <c r="T37" s="71">
        <f t="shared" ca="1" si="19"/>
        <v>140.60875016829669</v>
      </c>
      <c r="U37" s="71">
        <f t="shared" ca="1" si="20"/>
        <v>140.69420241038497</v>
      </c>
      <c r="V37" s="34" cm="1">
        <f t="array" aca="1" ref="V37" ca="1">+SUMPRODUCT(_xlfn.ANCHORARRAY($L$17)/100,L37:U37)</f>
        <v>140.47791599999999</v>
      </c>
      <c r="W37" s="24">
        <f t="shared" ca="1" si="31"/>
        <v>0.2652576011079677</v>
      </c>
      <c r="X37" s="24">
        <f t="shared" ca="1" si="32"/>
        <v>0.27103843676776274</v>
      </c>
      <c r="Z37" s="19">
        <f t="shared" ca="1" si="21"/>
        <v>99.552486886116085</v>
      </c>
      <c r="AA37" s="24">
        <f t="shared" ca="1" si="26"/>
        <v>-1.2212828587083724E-3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-4.5481202555099909E-3</v>
      </c>
      <c r="AE37" s="24">
        <f>+d1d10index!Y22</f>
        <v>-5.1579844610666337E-3</v>
      </c>
      <c r="AG37" s="193">
        <f t="shared" ca="1" si="34"/>
        <v>-5.7808356597950361E-3</v>
      </c>
      <c r="AH37" s="193">
        <f ca="1">+d1d10_y!AM22</f>
        <v>-1.0096717123007304E-2</v>
      </c>
      <c r="AJ37">
        <f>+d1d10index!I22</f>
        <v>99.551583210435723</v>
      </c>
      <c r="AK37" s="19">
        <f t="shared" ca="1" si="23"/>
        <v>99.552486886116085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0.40064577404124146</v>
      </c>
      <c r="AP37">
        <f t="shared" ca="1" si="28"/>
        <v>0.40694202410384994</v>
      </c>
      <c r="AR37" s="24">
        <f t="shared" ca="1" si="29"/>
        <v>-9.1723103764529412E-3</v>
      </c>
      <c r="AS37" s="24">
        <f t="shared" ca="1" si="30"/>
        <v>-6.2962500626084772E-3</v>
      </c>
    </row>
    <row r="38" spans="2:45" x14ac:dyDescent="0.25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144.64044161376594</v>
      </c>
      <c r="M38" s="71">
        <f t="shared" ca="1" si="12"/>
        <v>144.74297130468824</v>
      </c>
      <c r="N38" s="71">
        <f t="shared" ca="1" si="13"/>
        <v>144.83253876814638</v>
      </c>
      <c r="O38" s="71">
        <f t="shared" ca="1" si="14"/>
        <v>144.90611194890323</v>
      </c>
      <c r="P38" s="71">
        <f t="shared" ca="1" si="15"/>
        <v>144.95337245057033</v>
      </c>
      <c r="Q38" s="71">
        <f t="shared" ca="1" si="16"/>
        <v>144.97463776129015</v>
      </c>
      <c r="R38" s="71">
        <f t="shared" ca="1" si="17"/>
        <v>144.98803335398921</v>
      </c>
      <c r="S38" s="71">
        <f t="shared" ca="1" si="18"/>
        <v>145.0357591289289</v>
      </c>
      <c r="T38" s="71">
        <f t="shared" ca="1" si="19"/>
        <v>145.06230030207405</v>
      </c>
      <c r="U38" s="71">
        <f t="shared" ca="1" si="20"/>
        <v>145.088493264036</v>
      </c>
      <c r="V38" s="34" cm="1">
        <f t="array" aca="1" ref="V38" ca="1">+SUMPRODUCT(_xlfn.ANCHORARRAY($L$17)/100,L38:U38)</f>
        <v>144.96492556999999</v>
      </c>
      <c r="W38" s="24">
        <f t="shared" ca="1" si="31"/>
        <v>0.2844939124741781</v>
      </c>
      <c r="X38" s="24">
        <f t="shared" ca="1" si="32"/>
        <v>0.28796671442072919</v>
      </c>
      <c r="Z38" s="19">
        <f t="shared" ca="1" si="21"/>
        <v>99.691187329752822</v>
      </c>
      <c r="AA38" s="24">
        <f t="shared" ca="1" si="26"/>
        <v>1.3932393652344999E-3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-2.6963444844247952E-3</v>
      </c>
      <c r="AE38" s="24">
        <f>+d1d10index!Y23</f>
        <v>-2.1229478311139971E-3</v>
      </c>
      <c r="AG38" s="193">
        <f t="shared" ca="1" si="34"/>
        <v>-3.4728019465510851E-3</v>
      </c>
      <c r="AH38" s="193">
        <f ca="1">+d1d10_y!AM23</f>
        <v>-2.6618794247601496E-3</v>
      </c>
      <c r="AJ38">
        <f>+d1d10index!I23</f>
        <v>99.467591426470605</v>
      </c>
      <c r="AK38" s="19">
        <f t="shared" ca="1" si="23"/>
        <v>99.691187329752822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0.44640441613765969</v>
      </c>
      <c r="AP38">
        <f t="shared" ca="1" si="28"/>
        <v>0.45088493264036034</v>
      </c>
      <c r="AR38" s="24">
        <f t="shared" ca="1" si="29"/>
        <v>-7.7792145221753373E-3</v>
      </c>
      <c r="AS38" s="24">
        <f t="shared" ca="1" si="30"/>
        <v>-4.4805165027006488E-3</v>
      </c>
    </row>
    <row r="39" spans="2:45" x14ac:dyDescent="0.25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149.50882340259218</v>
      </c>
      <c r="M39" s="71">
        <f t="shared" ca="1" si="12"/>
        <v>149.60446432634961</v>
      </c>
      <c r="N39" s="71">
        <f t="shared" ca="1" si="13"/>
        <v>149.68471778331212</v>
      </c>
      <c r="O39" s="71">
        <f t="shared" ca="1" si="14"/>
        <v>149.76490671548265</v>
      </c>
      <c r="P39" s="71">
        <f t="shared" ca="1" si="15"/>
        <v>149.83351133526418</v>
      </c>
      <c r="Q39" s="71">
        <f t="shared" ca="1" si="16"/>
        <v>149.84674549643211</v>
      </c>
      <c r="R39" s="71">
        <f t="shared" ca="1" si="17"/>
        <v>149.84963358751961</v>
      </c>
      <c r="S39" s="71">
        <f t="shared" ca="1" si="18"/>
        <v>149.90444705135886</v>
      </c>
      <c r="T39" s="71">
        <f t="shared" ca="1" si="19"/>
        <v>149.93644136865669</v>
      </c>
      <c r="U39" s="71">
        <f t="shared" ca="1" si="20"/>
        <v>149.91809669208382</v>
      </c>
      <c r="V39" s="34" cm="1">
        <f t="array" aca="1" ref="V39" ca="1">+SUMPRODUCT(_xlfn.ANCHORARRAY($L$17)/100,L39:U39)</f>
        <v>149.82522488000001</v>
      </c>
      <c r="W39" s="24">
        <f t="shared" ca="1" si="31"/>
        <v>0.30978394666918185</v>
      </c>
      <c r="X39" s="24">
        <f t="shared" ca="1" si="32"/>
        <v>0.311592637750576</v>
      </c>
      <c r="Z39" s="19">
        <f t="shared" ca="1" si="21"/>
        <v>99.727002077452838</v>
      </c>
      <c r="AA39" s="24">
        <f t="shared" ca="1" si="26"/>
        <v>3.5925690785032494E-4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-1.3790036855468868E-3</v>
      </c>
      <c r="AE39" s="24">
        <f>+d1d10index!Y24</f>
        <v>-2.171014298088636E-3</v>
      </c>
      <c r="AG39" s="193">
        <f t="shared" ca="1" si="34"/>
        <v>-1.8086910813941426E-3</v>
      </c>
      <c r="AH39" s="193">
        <f ca="1">+d1d10_y!AM24</f>
        <v>-1.8134331898860268E-3</v>
      </c>
      <c r="AJ39">
        <f>+d1d10index!I24</f>
        <v>99.612397200450744</v>
      </c>
      <c r="AK39" s="19">
        <f t="shared" ca="1" si="23"/>
        <v>99.727002077452838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0.49508823402592217</v>
      </c>
      <c r="AP39">
        <f t="shared" ca="1" si="28"/>
        <v>0.49918096692083846</v>
      </c>
      <c r="AR39" s="24">
        <f t="shared" ca="1" si="29"/>
        <v>-6.3278554953900557E-3</v>
      </c>
      <c r="AS39" s="24">
        <f t="shared" ca="1" si="30"/>
        <v>-4.0927328949162955E-3</v>
      </c>
    </row>
    <row r="40" spans="2:45" x14ac:dyDescent="0.25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160.98626975971561</v>
      </c>
      <c r="M40" s="71">
        <f t="shared" ca="1" si="12"/>
        <v>161.06705350337424</v>
      </c>
      <c r="N40" s="71">
        <f t="shared" ca="1" si="13"/>
        <v>161.16047765488105</v>
      </c>
      <c r="O40" s="71">
        <f t="shared" ca="1" si="14"/>
        <v>161.23818354167386</v>
      </c>
      <c r="P40" s="71">
        <f t="shared" ca="1" si="15"/>
        <v>161.29281499987061</v>
      </c>
      <c r="Q40" s="71">
        <f t="shared" ca="1" si="16"/>
        <v>161.27778548350668</v>
      </c>
      <c r="R40" s="71">
        <f t="shared" ca="1" si="17"/>
        <v>161.28678691690723</v>
      </c>
      <c r="S40" s="71">
        <f t="shared" ca="1" si="18"/>
        <v>161.34398092490275</v>
      </c>
      <c r="T40" s="71">
        <f t="shared" ca="1" si="19"/>
        <v>161.352491466017</v>
      </c>
      <c r="U40" s="71">
        <f t="shared" ca="1" si="20"/>
        <v>161.36260013860752</v>
      </c>
      <c r="V40" s="34" cm="1">
        <f t="array" aca="1" ref="V40" ca="1">+SUMPRODUCT(_xlfn.ANCHORARRAY($L$17)/100,L40:U40)</f>
        <v>161.27193062999999</v>
      </c>
      <c r="W40" s="24">
        <f t="shared" ca="1" si="31"/>
        <v>0.38810968122606138</v>
      </c>
      <c r="X40" s="24">
        <f t="shared" ca="1" si="32"/>
        <v>0.38866687423261892</v>
      </c>
      <c r="Z40" s="19">
        <f t="shared" ca="1" si="21"/>
        <v>99.766779675979052</v>
      </c>
      <c r="AA40" s="24">
        <f t="shared" ca="1" si="26"/>
        <v>3.988648780930415E-4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-4.0124310365308169E-4</v>
      </c>
      <c r="AE40" s="24">
        <f>+d1d10index!Y25</f>
        <v>-4.427979160664175E-3</v>
      </c>
      <c r="AG40" s="193">
        <f t="shared" ca="1" si="34"/>
        <v>-5.5719300655754367E-4</v>
      </c>
      <c r="AH40" s="193">
        <f ca="1">+d1d10_y!AM25</f>
        <v>-1.7642330616816082E-3</v>
      </c>
      <c r="AJ40">
        <f>+d1d10index!I25</f>
        <v>99.493335602119345</v>
      </c>
      <c r="AK40" s="19">
        <f t="shared" ca="1" si="23"/>
        <v>99.766779675979052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0.60986269759715639</v>
      </c>
      <c r="AP40">
        <f t="shared" ca="1" si="28"/>
        <v>0.61362600138607548</v>
      </c>
      <c r="AR40" s="24">
        <f t="shared" ca="1" si="29"/>
        <v>-7.432895352365021E-3</v>
      </c>
      <c r="AS40" s="24">
        <f t="shared" ca="1" si="30"/>
        <v>-3.7633037889190923E-3</v>
      </c>
    </row>
    <row r="41" spans="2:45" x14ac:dyDescent="0.25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168.50822004057454</v>
      </c>
      <c r="M41" s="71">
        <f t="shared" ca="1" si="12"/>
        <v>168.53730794229241</v>
      </c>
      <c r="N41" s="71">
        <f t="shared" ca="1" si="13"/>
        <v>168.56863477842873</v>
      </c>
      <c r="O41" s="71">
        <f t="shared" ca="1" si="14"/>
        <v>168.61618861381828</v>
      </c>
      <c r="P41" s="71">
        <f t="shared" ca="1" si="15"/>
        <v>168.64391715117009</v>
      </c>
      <c r="Q41" s="71">
        <f t="shared" ca="1" si="16"/>
        <v>168.61469699307699</v>
      </c>
      <c r="R41" s="71">
        <f t="shared" ca="1" si="17"/>
        <v>168.60885624487531</v>
      </c>
      <c r="S41" s="71">
        <f t="shared" ca="1" si="18"/>
        <v>168.63282217850352</v>
      </c>
      <c r="T41" s="71">
        <f t="shared" ca="1" si="19"/>
        <v>168.60639710279085</v>
      </c>
      <c r="U41" s="71">
        <f t="shared" ca="1" si="20"/>
        <v>168.56450641233479</v>
      </c>
      <c r="V41" s="34" cm="1">
        <f t="array" aca="1" ref="V41" ca="1">+SUMPRODUCT(_xlfn.ANCHORARRAY($L$17)/100,L41:U41)</f>
        <v>168.59392390000002</v>
      </c>
      <c r="W41" s="24">
        <f t="shared" ca="1" si="31"/>
        <v>0.43361832556491353</v>
      </c>
      <c r="X41" s="24">
        <f t="shared" ca="1" si="32"/>
        <v>0.43246716511683148</v>
      </c>
      <c r="Z41" s="19">
        <f t="shared" ca="1" si="21"/>
        <v>99.966608408283435</v>
      </c>
      <c r="AA41" s="24">
        <f t="shared" ca="1" si="26"/>
        <v>2.0029586296499424E-3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8.0362082714025007E-4</v>
      </c>
      <c r="AE41" s="24">
        <f>+d1d10index!Y26</f>
        <v>-4.3865460842942294E-3</v>
      </c>
      <c r="AG41" s="193">
        <f t="shared" ca="1" si="34"/>
        <v>1.1511604480820559E-3</v>
      </c>
      <c r="AH41" s="193">
        <f ca="1">+d1d10_y!AM26</f>
        <v>-2.1231589087769009E-3</v>
      </c>
      <c r="AJ41">
        <f>+d1d10index!I26</f>
        <v>99.613674319808382</v>
      </c>
      <c r="AK41" s="19">
        <f t="shared" ca="1" si="23"/>
        <v>99.966608408283435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0.68508220040574574</v>
      </c>
      <c r="AP41">
        <f t="shared" ca="1" si="28"/>
        <v>0.68564506412334825</v>
      </c>
      <c r="AR41" s="24">
        <f t="shared" ca="1" si="29"/>
        <v>-4.5119229459558152E-3</v>
      </c>
      <c r="AS41" s="24">
        <f t="shared" ca="1" si="30"/>
        <v>-5.6286371760250198E-4</v>
      </c>
    </row>
    <row r="42" spans="2:45" x14ac:dyDescent="0.25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174.14159290263646</v>
      </c>
      <c r="M42" s="71">
        <f t="shared" ca="1" si="12"/>
        <v>174.16732630714367</v>
      </c>
      <c r="N42" s="71">
        <f t="shared" ca="1" si="13"/>
        <v>174.1711818218009</v>
      </c>
      <c r="O42" s="71">
        <f t="shared" ca="1" si="14"/>
        <v>174.20197895911505</v>
      </c>
      <c r="P42" s="71">
        <f t="shared" ca="1" si="15"/>
        <v>174.1984897573918</v>
      </c>
      <c r="Q42" s="71">
        <f t="shared" ca="1" si="16"/>
        <v>174.18597635312653</v>
      </c>
      <c r="R42" s="71">
        <f t="shared" ca="1" si="17"/>
        <v>174.1799960791428</v>
      </c>
      <c r="S42" s="71">
        <f t="shared" ca="1" si="18"/>
        <v>174.17557220771897</v>
      </c>
      <c r="T42" s="71">
        <f t="shared" ca="1" si="19"/>
        <v>174.1299068777266</v>
      </c>
      <c r="U42" s="71">
        <f t="shared" ca="1" si="20"/>
        <v>174.08960703214214</v>
      </c>
      <c r="V42" s="34" cm="1">
        <f t="array" aca="1" ref="V42" ca="1">+SUMPRODUCT(_xlfn.ANCHORARRAY($L$17)/100,L42:U42)</f>
        <v>174.15603766999999</v>
      </c>
      <c r="W42" s="24">
        <f t="shared" ca="1" si="31"/>
        <v>0.46311873645717028</v>
      </c>
      <c r="X42" s="24">
        <f t="shared" ca="1" si="32"/>
        <v>0.46049461490671018</v>
      </c>
      <c r="Z42" s="19">
        <f t="shared" ca="1" si="21"/>
        <v>100.02986155887221</v>
      </c>
      <c r="AA42" s="24">
        <f t="shared" ca="1" si="26"/>
        <v>6.3274278877645251E-4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1.796734834676128E-3</v>
      </c>
      <c r="AE42" s="24">
        <f>+d1d10index!Y27</f>
        <v>-3.0812707075710266E-3</v>
      </c>
      <c r="AG42" s="193">
        <f t="shared" ca="1" si="34"/>
        <v>2.6241215504601012E-3</v>
      </c>
      <c r="AH42" s="193">
        <f ca="1">+d1d10_y!AM27</f>
        <v>-1.6883760552852678E-3</v>
      </c>
      <c r="AJ42">
        <f>+d1d10index!I27</f>
        <v>99.610413106126131</v>
      </c>
      <c r="AK42" s="19">
        <f t="shared" ca="1" si="23"/>
        <v>100.02986155887221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0.74141592902636488</v>
      </c>
      <c r="AP42">
        <f t="shared" ca="1" si="28"/>
        <v>0.74089607032142157</v>
      </c>
      <c r="AR42" s="24">
        <f t="shared" ca="1" si="29"/>
        <v>-4.5360916332590762E-3</v>
      </c>
      <c r="AS42" s="24">
        <f t="shared" ca="1" si="30"/>
        <v>5.198587049433101E-4</v>
      </c>
    </row>
    <row r="43" spans="2:45" x14ac:dyDescent="0.25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178.7845743081036</v>
      </c>
      <c r="M43" s="71">
        <f t="shared" ca="1" si="12"/>
        <v>178.83616637696804</v>
      </c>
      <c r="N43" s="71">
        <f t="shared" ca="1" si="13"/>
        <v>178.87672753121112</v>
      </c>
      <c r="O43" s="71">
        <f t="shared" ca="1" si="14"/>
        <v>178.94578255363675</v>
      </c>
      <c r="P43" s="71">
        <f t="shared" ca="1" si="15"/>
        <v>178.92729249221134</v>
      </c>
      <c r="Q43" s="71">
        <f t="shared" ca="1" si="16"/>
        <v>178.94121875010586</v>
      </c>
      <c r="R43" s="71">
        <f t="shared" ca="1" si="17"/>
        <v>178.9597006428564</v>
      </c>
      <c r="S43" s="71">
        <f t="shared" ca="1" si="18"/>
        <v>178.97915576647753</v>
      </c>
      <c r="T43" s="71">
        <f t="shared" ca="1" si="19"/>
        <v>178.94484985480503</v>
      </c>
      <c r="U43" s="71">
        <f t="shared" ca="1" si="20"/>
        <v>178.97370934235715</v>
      </c>
      <c r="V43" s="34" cm="1">
        <f t="array" aca="1" ref="V43" ca="1">+SUMPRODUCT(_xlfn.ANCHORARRAY($L$17)/100,L43:U43)</f>
        <v>178.93288619</v>
      </c>
      <c r="W43" s="24">
        <f t="shared" ca="1" si="31"/>
        <v>0.47862908688790862</v>
      </c>
      <c r="X43" s="24">
        <f t="shared" ca="1" si="32"/>
        <v>0.47576960515201572</v>
      </c>
      <c r="Z43" s="19">
        <f t="shared" ca="1" si="21"/>
        <v>99.894322448281073</v>
      </c>
      <c r="AA43" s="24">
        <f t="shared" ca="1" si="26"/>
        <v>-1.3549864858242167E-3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1.9376207003520829E-3</v>
      </c>
      <c r="AE43" s="24">
        <f>+d1d10index!Y28</f>
        <v>-2.3245248281917874E-3</v>
      </c>
      <c r="AG43" s="193">
        <f t="shared" ca="1" si="34"/>
        <v>2.8594817358928992E-3</v>
      </c>
      <c r="AH43" s="193">
        <f ca="1">+d1d10_y!AM28</f>
        <v>7.3528007079604052E-5</v>
      </c>
      <c r="AJ43">
        <f>+d1d10index!I28</f>
        <v>99.338162441659748</v>
      </c>
      <c r="AK43" s="19">
        <f t="shared" ca="1" si="23"/>
        <v>99.894322448281073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0.78784574308103617</v>
      </c>
      <c r="AP43">
        <f t="shared" ca="1" si="28"/>
        <v>0.7897370934235719</v>
      </c>
      <c r="AR43" s="24">
        <f t="shared" ca="1" si="29"/>
        <v>-1.2200671095615734E-2</v>
      </c>
      <c r="AS43" s="24">
        <f t="shared" ca="1" si="30"/>
        <v>-1.8913503425357359E-3</v>
      </c>
    </row>
    <row r="44" spans="2:45" x14ac:dyDescent="0.25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184.28954316186855</v>
      </c>
      <c r="M44" s="71">
        <f t="shared" ca="1" si="12"/>
        <v>184.31448740853989</v>
      </c>
      <c r="N44" s="71">
        <f t="shared" ca="1" si="13"/>
        <v>184.32088164166029</v>
      </c>
      <c r="O44" s="71">
        <f t="shared" ca="1" si="14"/>
        <v>184.36641821936894</v>
      </c>
      <c r="P44" s="71">
        <f t="shared" ca="1" si="15"/>
        <v>184.31984288866423</v>
      </c>
      <c r="Q44" s="71">
        <f t="shared" ca="1" si="16"/>
        <v>184.32238771915948</v>
      </c>
      <c r="R44" s="71">
        <f t="shared" ca="1" si="17"/>
        <v>184.33452686691533</v>
      </c>
      <c r="S44" s="71">
        <f t="shared" ca="1" si="18"/>
        <v>184.32587112231931</v>
      </c>
      <c r="T44" s="71">
        <f t="shared" ca="1" si="19"/>
        <v>184.25754850762902</v>
      </c>
      <c r="U44" s="71">
        <f t="shared" ca="1" si="20"/>
        <v>184.26956824285111</v>
      </c>
      <c r="V44" s="34" cm="1">
        <f t="array" aca="1" ref="V44" ca="1">+SUMPRODUCT(_xlfn.ANCHORARRAY($L$17)/100,L44:U44)</f>
        <v>184.30605199000001</v>
      </c>
      <c r="W44" s="24">
        <f t="shared" ca="1" si="31"/>
        <v>0.50191730728434814</v>
      </c>
      <c r="X44" s="24">
        <f t="shared" ca="1" si="32"/>
        <v>0.49690014243700142</v>
      </c>
      <c r="Z44" s="19">
        <f t="shared" ca="1" si="21"/>
        <v>100.01084005308523</v>
      </c>
      <c r="AA44" s="24">
        <f t="shared" ca="1" si="26"/>
        <v>1.1664086801779217E-3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3.3517030996996766E-3</v>
      </c>
      <c r="AE44" s="24">
        <f>+d1d10index!Y29</f>
        <v>-3.1717509163553537E-4</v>
      </c>
      <c r="AG44" s="193">
        <f t="shared" ca="1" si="34"/>
        <v>5.0171648473467112E-3</v>
      </c>
      <c r="AH44" s="193">
        <f ca="1">+d1d10_y!AM29</f>
        <v>3.6297842829204896E-3</v>
      </c>
      <c r="AJ44">
        <f>+d1d10index!I29</f>
        <v>99.428190438249786</v>
      </c>
      <c r="AK44" s="19">
        <f t="shared" ca="1" si="23"/>
        <v>100.01084005308523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0.84289543161868585</v>
      </c>
      <c r="AP44">
        <f t="shared" ca="1" si="28"/>
        <v>0.84269568242851123</v>
      </c>
      <c r="AR44" s="24">
        <f t="shared" ca="1" si="29"/>
        <v>-8.9391727794352338E-3</v>
      </c>
      <c r="AS44" s="24">
        <f t="shared" ca="1" si="30"/>
        <v>1.9974919017462511E-4</v>
      </c>
    </row>
    <row r="45" spans="2:45" x14ac:dyDescent="0.25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191.53874553605888</v>
      </c>
      <c r="M45" s="71">
        <f t="shared" ca="1" si="12"/>
        <v>191.52750310149082</v>
      </c>
      <c r="N45" s="71">
        <f t="shared" ca="1" si="13"/>
        <v>191.5040110233999</v>
      </c>
      <c r="O45" s="71">
        <f t="shared" ca="1" si="14"/>
        <v>191.50904785471241</v>
      </c>
      <c r="P45" s="71">
        <f t="shared" ca="1" si="15"/>
        <v>191.49597136455327</v>
      </c>
      <c r="Q45" s="71">
        <f t="shared" ca="1" si="16"/>
        <v>191.44808560136929</v>
      </c>
      <c r="R45" s="71">
        <f t="shared" ca="1" si="17"/>
        <v>191.42993139677026</v>
      </c>
      <c r="S45" s="71">
        <f t="shared" ca="1" si="18"/>
        <v>191.40694373707086</v>
      </c>
      <c r="T45" s="71">
        <f t="shared" ca="1" si="19"/>
        <v>191.32897943620492</v>
      </c>
      <c r="U45" s="71">
        <f t="shared" ca="1" si="20"/>
        <v>191.25628146665449</v>
      </c>
      <c r="V45" s="34" cm="1">
        <f t="array" aca="1" ref="V45" ca="1">+SUMPRODUCT(_xlfn.ANCHORARRAY($L$17)/100,L45:U45)</f>
        <v>191.4125535</v>
      </c>
      <c r="W45" s="24">
        <f t="shared" ca="1" si="31"/>
        <v>0.53009434974428071</v>
      </c>
      <c r="X45" s="24">
        <f t="shared" ca="1" si="32"/>
        <v>0.52143233432859937</v>
      </c>
      <c r="Z45" s="19">
        <f t="shared" ca="1" si="21"/>
        <v>100.14768878033094</v>
      </c>
      <c r="AA45" s="24">
        <f t="shared" ca="1" si="26"/>
        <v>1.3683389437890714E-3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5.6933293845786714E-3</v>
      </c>
      <c r="AE45" s="24">
        <f>+d1d10index!Y30</f>
        <v>7.6902525722164494E-3</v>
      </c>
      <c r="AG45" s="193">
        <f t="shared" ca="1" si="34"/>
        <v>8.6620154156813456E-3</v>
      </c>
      <c r="AH45" s="193">
        <f ca="1">+d1d10_y!AM30</f>
        <v>1.7997574250600668E-2</v>
      </c>
      <c r="AJ45">
        <f>+d1d10index!I30</f>
        <v>100.11835602631606</v>
      </c>
      <c r="AK45" s="19">
        <f t="shared" ca="1" si="23"/>
        <v>100.14768878033094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0.91538745536058919</v>
      </c>
      <c r="AP45">
        <f t="shared" ca="1" si="28"/>
        <v>0.91256281466654521</v>
      </c>
      <c r="AR45" s="24">
        <f t="shared" ca="1" si="29"/>
        <v>6.1771221898963002E-3</v>
      </c>
      <c r="AS45" s="24">
        <f t="shared" ca="1" si="30"/>
        <v>2.8246406940439783E-3</v>
      </c>
    </row>
    <row r="46" spans="2:45" x14ac:dyDescent="0.25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200.53713858448893</v>
      </c>
      <c r="M46" s="71">
        <f t="shared" ca="1" si="12"/>
        <v>200.48065351072256</v>
      </c>
      <c r="N46" s="71">
        <f t="shared" ca="1" si="13"/>
        <v>200.3946897012278</v>
      </c>
      <c r="O46" s="71">
        <f t="shared" ca="1" si="14"/>
        <v>200.35467076320558</v>
      </c>
      <c r="P46" s="71">
        <f t="shared" ca="1" si="15"/>
        <v>200.33581052638212</v>
      </c>
      <c r="Q46" s="71">
        <f t="shared" ca="1" si="16"/>
        <v>200.24797603703496</v>
      </c>
      <c r="R46" s="71">
        <f t="shared" ca="1" si="17"/>
        <v>200.19941583778484</v>
      </c>
      <c r="S46" s="71">
        <f t="shared" ca="1" si="18"/>
        <v>200.13427152461892</v>
      </c>
      <c r="T46" s="71">
        <f t="shared" ca="1" si="19"/>
        <v>200.00947193673287</v>
      </c>
      <c r="U46" s="71">
        <f t="shared" ca="1" si="20"/>
        <v>199.84311858951122</v>
      </c>
      <c r="V46" s="34" cm="1">
        <f t="array" aca="1" ref="V46" ca="1">+SUMPRODUCT(_xlfn.ANCHORARRAY($L$17)/100,L46:U46)</f>
        <v>200.17957394000001</v>
      </c>
      <c r="W46" s="24">
        <f t="shared" ca="1" si="31"/>
        <v>0.56119990497979955</v>
      </c>
      <c r="X46" s="24">
        <f t="shared" ca="1" si="32"/>
        <v>0.55003102704048934</v>
      </c>
      <c r="Z46" s="19">
        <f t="shared" ca="1" si="21"/>
        <v>100.34728240825908</v>
      </c>
      <c r="AA46" s="24">
        <f t="shared" ca="1" si="26"/>
        <v>1.9929928524455853E-3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7.205583465406562E-3</v>
      </c>
      <c r="AE46" s="24">
        <f>+d1d10index!Y31</f>
        <v>1.28912459577184E-2</v>
      </c>
      <c r="AG46" s="193">
        <f t="shared" ca="1" si="34"/>
        <v>1.1168877939310207E-2</v>
      </c>
      <c r="AH46" s="193">
        <f ca="1">+d1d10_y!AM31</f>
        <v>2.651291830434066E-2</v>
      </c>
      <c r="AJ46">
        <f>+d1d10index!I31</f>
        <v>100.55918177252825</v>
      </c>
      <c r="AK46" s="19">
        <f t="shared" ca="1" si="23"/>
        <v>100.34728240825908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1.0053713858448896</v>
      </c>
      <c r="AP46">
        <f t="shared" ca="1" si="28"/>
        <v>0.99843118589511248</v>
      </c>
      <c r="AR46" s="24">
        <f t="shared" ca="1" si="29"/>
        <v>1.5864952010724576E-2</v>
      </c>
      <c r="AS46" s="24">
        <f t="shared" ca="1" si="30"/>
        <v>6.9401999497771261E-3</v>
      </c>
    </row>
    <row r="47" spans="2:45" x14ac:dyDescent="0.25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208.12390899047941</v>
      </c>
      <c r="M47" s="71">
        <f t="shared" ca="1" si="12"/>
        <v>208.05223855449125</v>
      </c>
      <c r="N47" s="71">
        <f t="shared" ca="1" si="13"/>
        <v>207.94750010819172</v>
      </c>
      <c r="O47" s="71">
        <f t="shared" ca="1" si="14"/>
        <v>207.89864984964984</v>
      </c>
      <c r="P47" s="71">
        <f t="shared" ca="1" si="15"/>
        <v>207.88609118460377</v>
      </c>
      <c r="Q47" s="71">
        <f t="shared" ca="1" si="16"/>
        <v>207.79553528470464</v>
      </c>
      <c r="R47" s="71">
        <f t="shared" ca="1" si="17"/>
        <v>207.73888603396961</v>
      </c>
      <c r="S47" s="71">
        <f t="shared" ca="1" si="18"/>
        <v>207.66941740094333</v>
      </c>
      <c r="T47" s="71">
        <f t="shared" ca="1" si="19"/>
        <v>207.54808424845746</v>
      </c>
      <c r="U47" s="71">
        <f t="shared" ca="1" si="20"/>
        <v>207.35315749345182</v>
      </c>
      <c r="V47" s="34" cm="1">
        <f t="array" aca="1" ref="V47" ca="1">+SUMPRODUCT(_xlfn.ANCHORARRAY($L$17)/100,L47:U47)</f>
        <v>207.72076259000002</v>
      </c>
      <c r="W47" s="24">
        <f t="shared" ca="1" si="31"/>
        <v>0.58663985037971655</v>
      </c>
      <c r="X47" s="24">
        <f t="shared" ca="1" si="32"/>
        <v>0.57476458202873548</v>
      </c>
      <c r="Z47" s="19">
        <f t="shared" ca="1" si="21"/>
        <v>100.37170955405004</v>
      </c>
      <c r="AA47" s="24">
        <f t="shared" ca="1" si="26"/>
        <v>2.4342608194993787E-4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7.5409800845802621E-3</v>
      </c>
      <c r="AE47" s="24">
        <f>+d1d10index!Y32</f>
        <v>1.1764091822997536E-2</v>
      </c>
      <c r="AG47" s="193">
        <f t="shared" ca="1" si="34"/>
        <v>1.1875268350981072E-2</v>
      </c>
      <c r="AH47" s="193">
        <f ca="1">+d1d10_y!AM32</f>
        <v>2.5029774405154193E-2</v>
      </c>
      <c r="AJ47">
        <f>+d1d10index!I32</f>
        <v>100.25136056643922</v>
      </c>
      <c r="AK47" s="19">
        <f t="shared" ca="1" si="23"/>
        <v>100.37170955405004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1.0812390899047943</v>
      </c>
      <c r="AP47">
        <f t="shared" ca="1" si="28"/>
        <v>1.0735315749345187</v>
      </c>
      <c r="AR47" s="24">
        <f t="shared" ca="1" si="29"/>
        <v>1.2414589484277538E-2</v>
      </c>
      <c r="AS47" s="24">
        <f t="shared" ca="1" si="30"/>
        <v>7.707514970275664E-3</v>
      </c>
    </row>
    <row r="48" spans="2:45" x14ac:dyDescent="0.25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214.57759496358284</v>
      </c>
      <c r="M48" s="71">
        <f t="shared" ca="1" si="12"/>
        <v>214.54889133765138</v>
      </c>
      <c r="N48" s="71">
        <f t="shared" ca="1" si="13"/>
        <v>214.48314560222718</v>
      </c>
      <c r="O48" s="71">
        <f t="shared" ca="1" si="14"/>
        <v>214.46695346498089</v>
      </c>
      <c r="P48" s="71">
        <f t="shared" ca="1" si="15"/>
        <v>214.47339011294582</v>
      </c>
      <c r="Q48" s="71">
        <f t="shared" ca="1" si="16"/>
        <v>214.39669708974765</v>
      </c>
      <c r="R48" s="71">
        <f t="shared" ca="1" si="17"/>
        <v>214.34806955255314</v>
      </c>
      <c r="S48" s="71">
        <f t="shared" ca="1" si="18"/>
        <v>214.30122068909799</v>
      </c>
      <c r="T48" s="71">
        <f t="shared" ca="1" si="19"/>
        <v>214.19655268980202</v>
      </c>
      <c r="U48" s="71">
        <f t="shared" ca="1" si="20"/>
        <v>214.01986131341371</v>
      </c>
      <c r="V48" s="34" cm="1">
        <f t="array" aca="1" ref="V48" ca="1">+SUMPRODUCT(_xlfn.ANCHORARRAY($L$17)/100,L48:U48)</f>
        <v>214.32137746000001</v>
      </c>
      <c r="W48" s="24">
        <f t="shared" ca="1" si="31"/>
        <v>0.59307284480516809</v>
      </c>
      <c r="X48" s="24">
        <f t="shared" ca="1" si="32"/>
        <v>0.58375563747607662</v>
      </c>
      <c r="Z48" s="19">
        <f t="shared" ca="1" si="21"/>
        <v>100.26059901485142</v>
      </c>
      <c r="AA48" s="24">
        <f t="shared" ca="1" si="26"/>
        <v>-1.1069906021555775E-3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5.8829828975004439E-3</v>
      </c>
      <c r="AE48" s="24">
        <f>+d1d10index!Y33</f>
        <v>6.6063058163023936E-3</v>
      </c>
      <c r="AG48" s="193">
        <f t="shared" ca="1" si="34"/>
        <v>9.3172073290914703E-3</v>
      </c>
      <c r="AH48" s="193">
        <f ca="1">+d1d10_y!AM33</f>
        <v>1.7050169404585924E-2</v>
      </c>
      <c r="AJ48">
        <f>+d1d10index!I33</f>
        <v>99.971168363838103</v>
      </c>
      <c r="AK48" s="19">
        <f t="shared" ca="1" si="23"/>
        <v>100.26059901485142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1.1457759496358286</v>
      </c>
      <c r="AP48">
        <f t="shared" ca="1" si="28"/>
        <v>1.1401986131341375</v>
      </c>
      <c r="AR48" s="24">
        <f t="shared" ca="1" si="29"/>
        <v>8.6808034627150477E-3</v>
      </c>
      <c r="AS48" s="24">
        <f t="shared" ca="1" si="30"/>
        <v>5.5773365016911214E-3</v>
      </c>
    </row>
    <row r="49" spans="2:45" x14ac:dyDescent="0.25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220.55799085169005</v>
      </c>
      <c r="M49" s="71">
        <f t="shared" ca="1" si="12"/>
        <v>220.50160911851864</v>
      </c>
      <c r="N49" s="71">
        <f t="shared" ca="1" si="13"/>
        <v>220.39875310825337</v>
      </c>
      <c r="O49" s="71">
        <f t="shared" ca="1" si="14"/>
        <v>220.3547833210971</v>
      </c>
      <c r="P49" s="71">
        <f t="shared" ca="1" si="15"/>
        <v>220.36116303285965</v>
      </c>
      <c r="Q49" s="71">
        <f t="shared" ca="1" si="16"/>
        <v>220.26771810376681</v>
      </c>
      <c r="R49" s="71">
        <f t="shared" ca="1" si="17"/>
        <v>220.20222638813851</v>
      </c>
      <c r="S49" s="71">
        <f t="shared" ca="1" si="18"/>
        <v>220.13351061418714</v>
      </c>
      <c r="T49" s="71">
        <f t="shared" ca="1" si="19"/>
        <v>220.01316326441176</v>
      </c>
      <c r="U49" s="71">
        <f t="shared" ca="1" si="20"/>
        <v>219.785322956334</v>
      </c>
      <c r="V49" s="34" cm="1">
        <f t="array" aca="1" ref="V49" ca="1">+SUMPRODUCT(_xlfn.ANCHORARRAY($L$17)/100,L49:U49)</f>
        <v>220.17651253</v>
      </c>
      <c r="W49" s="24">
        <f t="shared" ca="1" si="31"/>
        <v>0.57468786854881015</v>
      </c>
      <c r="X49" s="24">
        <f t="shared" ca="1" si="32"/>
        <v>0.56214910913849514</v>
      </c>
      <c r="Z49" s="19">
        <f t="shared" ca="1" si="21"/>
        <v>100.35155572945587</v>
      </c>
      <c r="AA49" s="24">
        <f t="shared" ca="1" si="26"/>
        <v>9.0720298400537303E-4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8.0266085593008185E-3</v>
      </c>
      <c r="AE49" s="24">
        <f>+d1d10index!Y34</f>
        <v>3.9210592885294826E-3</v>
      </c>
      <c r="AG49" s="193">
        <f t="shared" ca="1" si="34"/>
        <v>1.2538759410315015E-2</v>
      </c>
      <c r="AH49" s="193">
        <f ca="1">+d1d10_y!AM34</f>
        <v>1.6486960401218553E-2</v>
      </c>
      <c r="AJ49">
        <f>+d1d10index!I34</f>
        <v>99.941930870470827</v>
      </c>
      <c r="AK49" s="19">
        <f t="shared" ca="1" si="23"/>
        <v>100.35155572945587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1.205579908516901</v>
      </c>
      <c r="AP49">
        <f t="shared" ca="1" si="28"/>
        <v>1.1978532295633402</v>
      </c>
      <c r="AR49" s="24">
        <f t="shared" ca="1" si="29"/>
        <v>9.5160890302103951E-3</v>
      </c>
      <c r="AS49" s="24">
        <f t="shared" ca="1" si="30"/>
        <v>7.7266789535608282E-3</v>
      </c>
    </row>
    <row r="50" spans="2:45" x14ac:dyDescent="0.25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225.28702993941451</v>
      </c>
      <c r="M50" s="71">
        <f t="shared" ca="1" si="12"/>
        <v>225.24453679058217</v>
      </c>
      <c r="N50" s="71">
        <f t="shared" ca="1" si="13"/>
        <v>225.14010621359108</v>
      </c>
      <c r="O50" s="71">
        <f t="shared" ca="1" si="14"/>
        <v>225.0981326627757</v>
      </c>
      <c r="P50" s="71">
        <f t="shared" ca="1" si="15"/>
        <v>225.09192451576359</v>
      </c>
      <c r="Q50" s="71">
        <f t="shared" ca="1" si="16"/>
        <v>225.00567446253854</v>
      </c>
      <c r="R50" s="71">
        <f t="shared" ca="1" si="17"/>
        <v>224.94130996429777</v>
      </c>
      <c r="S50" s="71">
        <f t="shared" ca="1" si="18"/>
        <v>224.86174082202828</v>
      </c>
      <c r="T50" s="71">
        <f t="shared" ca="1" si="19"/>
        <v>224.72623724933632</v>
      </c>
      <c r="U50" s="71">
        <f t="shared" ca="1" si="20"/>
        <v>224.50060983010712</v>
      </c>
      <c r="V50" s="34" cm="1">
        <f t="array" aca="1" ref="V50" ca="1">+SUMPRODUCT(_xlfn.ANCHORARRAY($L$17)/100,L50:U50)</f>
        <v>224.90569627999994</v>
      </c>
      <c r="W50" s="24">
        <f t="shared" ca="1" si="31"/>
        <v>0.55756597135536645</v>
      </c>
      <c r="X50" s="24">
        <f t="shared" ca="1" si="32"/>
        <v>0.54733573131505864</v>
      </c>
      <c r="Z50" s="19">
        <f t="shared" ca="1" si="21"/>
        <v>100.35029753812364</v>
      </c>
      <c r="AA50" s="24">
        <f t="shared" ca="1" si="26"/>
        <v>-1.2537835841985867E-5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6.6115192929807609E-3</v>
      </c>
      <c r="AE50" s="24">
        <f>+d1d10index!Y35</f>
        <v>2.6968361836263721E-3</v>
      </c>
      <c r="AG50" s="193">
        <f t="shared" ca="1" si="34"/>
        <v>1.0230240040307814E-2</v>
      </c>
      <c r="AH50" s="193">
        <f ca="1">+d1d10_y!AM35</f>
        <v>1.0737726413745818E-2</v>
      </c>
      <c r="AJ50">
        <f>+d1d10index!I35</f>
        <v>99.735839226127666</v>
      </c>
      <c r="AK50" s="19">
        <f t="shared" ca="1" si="23"/>
        <v>100.35029753812364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1.2528702993941456</v>
      </c>
      <c r="AP50">
        <f t="shared" ca="1" si="28"/>
        <v>1.2450060983010713</v>
      </c>
      <c r="AR50" s="24">
        <f t="shared" ca="1" si="29"/>
        <v>3.9831971438677449E-3</v>
      </c>
      <c r="AS50" s="24">
        <f t="shared" ca="1" si="30"/>
        <v>7.8642010930742856E-3</v>
      </c>
    </row>
    <row r="51" spans="2:45" x14ac:dyDescent="0.25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235.76423488642033</v>
      </c>
      <c r="M51" s="71">
        <f t="shared" ca="1" si="12"/>
        <v>235.68208818828148</v>
      </c>
      <c r="N51" s="71">
        <f t="shared" ca="1" si="13"/>
        <v>235.55975558957928</v>
      </c>
      <c r="O51" s="71">
        <f t="shared" ca="1" si="14"/>
        <v>235.53269902195032</v>
      </c>
      <c r="P51" s="71">
        <f t="shared" ca="1" si="15"/>
        <v>235.46755795748973</v>
      </c>
      <c r="Q51" s="71">
        <f t="shared" ca="1" si="16"/>
        <v>235.40277495988605</v>
      </c>
      <c r="R51" s="71">
        <f t="shared" ca="1" si="17"/>
        <v>235.36287301685843</v>
      </c>
      <c r="S51" s="71">
        <f t="shared" ca="1" si="18"/>
        <v>235.28506615412695</v>
      </c>
      <c r="T51" s="71">
        <f t="shared" ca="1" si="19"/>
        <v>235.13572921126573</v>
      </c>
      <c r="U51" s="71">
        <f t="shared" ca="1" si="20"/>
        <v>234.975326901317</v>
      </c>
      <c r="V51" s="34" cm="1">
        <f t="array" aca="1" ref="V51" ca="1">+SUMPRODUCT(_xlfn.ANCHORARRAY($L$17)/100,L51:U51)</f>
        <v>235.33440753999997</v>
      </c>
      <c r="W51" s="24">
        <f t="shared" ca="1" si="31"/>
        <v>0.57692522434988702</v>
      </c>
      <c r="X51" s="24">
        <f t="shared" ca="1" si="32"/>
        <v>0.56735799136999376</v>
      </c>
      <c r="Z51" s="19">
        <f t="shared" ca="1" si="21"/>
        <v>100.33574077564094</v>
      </c>
      <c r="AA51" s="24">
        <f t="shared" ca="1" si="26"/>
        <v>-1.4505948502208099E-4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6.1040509140677379E-3</v>
      </c>
      <c r="AE51" s="24">
        <f>+d1d10index!Y36</f>
        <v>1.8830990831377736E-3</v>
      </c>
      <c r="AG51" s="193">
        <f t="shared" ca="1" si="34"/>
        <v>9.5672329798932587E-3</v>
      </c>
      <c r="AH51" s="193">
        <f ca="1">+d1d10_y!AM36</f>
        <v>1.0194948638374557E-2</v>
      </c>
      <c r="AJ51">
        <f>+d1d10index!I36</f>
        <v>99.799977214288063</v>
      </c>
      <c r="AK51" s="19">
        <f t="shared" ca="1" si="23"/>
        <v>100.33574077564094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1.3576423488642035</v>
      </c>
      <c r="AP51">
        <f t="shared" ca="1" si="28"/>
        <v>1.3497532690131702</v>
      </c>
      <c r="AR51" s="24">
        <f t="shared" ca="1" si="29"/>
        <v>5.9966992287465715E-3</v>
      </c>
      <c r="AS51" s="24">
        <f t="shared" ca="1" si="30"/>
        <v>7.8890798510333759E-3</v>
      </c>
    </row>
    <row r="52" spans="2:45" x14ac:dyDescent="0.25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251.11495980490241</v>
      </c>
      <c r="M52" s="71">
        <f t="shared" ca="1" si="12"/>
        <v>250.99197866871324</v>
      </c>
      <c r="N52" s="71">
        <f t="shared" ca="1" si="13"/>
        <v>250.82619655315614</v>
      </c>
      <c r="O52" s="71">
        <f t="shared" ca="1" si="14"/>
        <v>250.74915955355908</v>
      </c>
      <c r="P52" s="71">
        <f t="shared" ca="1" si="15"/>
        <v>250.71674047987622</v>
      </c>
      <c r="Q52" s="71">
        <f t="shared" ca="1" si="16"/>
        <v>250.58740369924368</v>
      </c>
      <c r="R52" s="71">
        <f t="shared" ca="1" si="17"/>
        <v>250.50760316409608</v>
      </c>
      <c r="S52" s="71">
        <f t="shared" ca="1" si="18"/>
        <v>250.40221089205639</v>
      </c>
      <c r="T52" s="71">
        <f t="shared" ca="1" si="19"/>
        <v>250.22295472596338</v>
      </c>
      <c r="U52" s="71">
        <f t="shared" ca="1" si="20"/>
        <v>249.94736543149716</v>
      </c>
      <c r="V52" s="34" cm="1">
        <f t="array" aca="1" ref="V52" ca="1">+SUMPRODUCT(_xlfn.ANCHORARRAY($L$17)/100,L52:U52)</f>
        <v>250.48557915000001</v>
      </c>
      <c r="W52" s="24">
        <f t="shared" ca="1" si="31"/>
        <v>0.55985327307546662</v>
      </c>
      <c r="X52" s="24">
        <f t="shared" ca="1" si="32"/>
        <v>0.54897953563463253</v>
      </c>
      <c r="Z52" s="19">
        <f t="shared" ca="1" si="21"/>
        <v>100.4671360993902</v>
      </c>
      <c r="AA52" s="24">
        <f t="shared" ca="1" si="26"/>
        <v>1.3095565222673855E-3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7.0199361519511783E-3</v>
      </c>
      <c r="AE52" s="24">
        <f>+d1d10index!Y37</f>
        <v>1.9437892173319593E-3</v>
      </c>
      <c r="AG52" s="193">
        <f t="shared" ca="1" si="34"/>
        <v>1.0873737440834086E-2</v>
      </c>
      <c r="AH52" s="193">
        <f ca="1">+d1d10_y!AM37</f>
        <v>9.8933204768012484E-3</v>
      </c>
      <c r="AJ52">
        <f>+d1d10index!I37</f>
        <v>99.686729675059127</v>
      </c>
      <c r="AK52" s="19">
        <f t="shared" ca="1" si="23"/>
        <v>100.4671360993902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1.5111495980490246</v>
      </c>
      <c r="AP52">
        <f t="shared" ca="1" si="28"/>
        <v>1.499473654314972</v>
      </c>
      <c r="AR52" s="24">
        <f t="shared" ca="1" si="29"/>
        <v>4.9016626435114397E-3</v>
      </c>
      <c r="AS52" s="24">
        <f t="shared" ca="1" si="30"/>
        <v>1.1675943734052563E-2</v>
      </c>
    </row>
    <row r="53" spans="2:45" x14ac:dyDescent="0.25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260.53446081397692</v>
      </c>
      <c r="M53" s="71">
        <f t="shared" ca="1" si="12"/>
        <v>260.45222375576952</v>
      </c>
      <c r="N53" s="71">
        <f t="shared" ca="1" si="13"/>
        <v>260.31935277458558</v>
      </c>
      <c r="O53" s="71">
        <f t="shared" ca="1" si="14"/>
        <v>260.28309302501651</v>
      </c>
      <c r="P53" s="71">
        <f t="shared" ca="1" si="15"/>
        <v>260.26848679807472</v>
      </c>
      <c r="Q53" s="71">
        <f t="shared" ca="1" si="16"/>
        <v>260.13353913743367</v>
      </c>
      <c r="R53" s="71">
        <f t="shared" ca="1" si="17"/>
        <v>260.05461583681881</v>
      </c>
      <c r="S53" s="71">
        <f t="shared" ca="1" si="18"/>
        <v>259.967242295527</v>
      </c>
      <c r="T53" s="71">
        <f t="shared" ca="1" si="19"/>
        <v>259.77515426963157</v>
      </c>
      <c r="U53" s="71">
        <f t="shared" ca="1" si="20"/>
        <v>259.48586413324841</v>
      </c>
      <c r="V53" s="34" cm="1">
        <f t="array" aca="1" ref="V53" ca="1">+SUMPRODUCT(_xlfn.ANCHORARRAY($L$17)/100,L53:U53)</f>
        <v>260.01634902999996</v>
      </c>
      <c r="W53" s="24">
        <f t="shared" ca="1" si="31"/>
        <v>0.54612315500836517</v>
      </c>
      <c r="X53" s="24">
        <f t="shared" ca="1" si="32"/>
        <v>0.53938613564652771</v>
      </c>
      <c r="Z53" s="19">
        <f t="shared" ca="1" si="21"/>
        <v>100.40410551234886</v>
      </c>
      <c r="AA53" s="24">
        <f t="shared" ca="1" si="26"/>
        <v>-6.2737517449473756E-4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4.3764324010933109E-3</v>
      </c>
      <c r="AE53" s="24">
        <f>+d1d10index!Y38</f>
        <v>-3.7000059612538605E-3</v>
      </c>
      <c r="AG53" s="193">
        <f t="shared" ca="1" si="34"/>
        <v>6.7370193618374596E-3</v>
      </c>
      <c r="AH53" s="193">
        <f ca="1">+d1d10_y!AM38</f>
        <v>2.7210792261245231E-4</v>
      </c>
      <c r="AJ53">
        <f>+d1d10index!I38</f>
        <v>99.245103131002693</v>
      </c>
      <c r="AK53" s="19">
        <f t="shared" ca="1" si="23"/>
        <v>100.40410551234886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1.6053446081397698</v>
      </c>
      <c r="AP53">
        <f t="shared" ca="1" si="28"/>
        <v>1.5948586413324843</v>
      </c>
      <c r="AR53" s="24">
        <f t="shared" ca="1" si="29"/>
        <v>-6.3243076804924137E-3</v>
      </c>
      <c r="AS53" s="24">
        <f t="shared" ca="1" si="30"/>
        <v>1.0485966807285418E-2</v>
      </c>
    </row>
    <row r="54" spans="2:45" x14ac:dyDescent="0.25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271.12531666512103</v>
      </c>
      <c r="M54" s="71">
        <f t="shared" ca="1" si="12"/>
        <v>270.99005383829245</v>
      </c>
      <c r="N54" s="71">
        <f t="shared" ca="1" si="13"/>
        <v>270.78735703379959</v>
      </c>
      <c r="O54" s="71">
        <f t="shared" ca="1" si="14"/>
        <v>270.73807143103625</v>
      </c>
      <c r="P54" s="71">
        <f t="shared" ca="1" si="15"/>
        <v>270.72244919652769</v>
      </c>
      <c r="Q54" s="71">
        <f t="shared" ca="1" si="16"/>
        <v>270.52882964162131</v>
      </c>
      <c r="R54" s="71">
        <f t="shared" ca="1" si="17"/>
        <v>270.41290790902451</v>
      </c>
      <c r="S54" s="71">
        <f t="shared" ca="1" si="18"/>
        <v>270.29346424296068</v>
      </c>
      <c r="T54" s="71">
        <f t="shared" ca="1" si="19"/>
        <v>270.02615910279991</v>
      </c>
      <c r="U54" s="71">
        <f t="shared" ca="1" si="20"/>
        <v>269.59482952906444</v>
      </c>
      <c r="V54" s="34" cm="1">
        <f t="array" aca="1" ref="V54" ca="1">+SUMPRODUCT(_xlfn.ANCHORARRAY($L$17)/100,L54:U54)</f>
        <v>270.36195315999998</v>
      </c>
      <c r="W54" s="24">
        <f t="shared" ca="1" si="31"/>
        <v>0.55692452415264571</v>
      </c>
      <c r="X54" s="24">
        <f t="shared" ca="1" si="32"/>
        <v>0.54859807041375652</v>
      </c>
      <c r="Z54" s="19">
        <f t="shared" ca="1" si="21"/>
        <v>100.56769899435018</v>
      </c>
      <c r="AA54" s="24">
        <f t="shared" ca="1" si="26"/>
        <v>1.6293505247273465E-3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5.3767687678085707E-3</v>
      </c>
      <c r="AE54" s="24">
        <f>+d1d10index!Y39</f>
        <v>-1.0285394892188826E-3</v>
      </c>
      <c r="AG54" s="193">
        <f t="shared" ca="1" si="34"/>
        <v>8.3264537388891835E-3</v>
      </c>
      <c r="AH54" s="193">
        <f ca="1">+d1d10_y!AM39</f>
        <v>4.6400721996255889E-3</v>
      </c>
      <c r="AJ54">
        <f>+d1d10index!I39</f>
        <v>99.507959862709072</v>
      </c>
      <c r="AK54" s="19">
        <f t="shared" ca="1" si="23"/>
        <v>100.56769899435018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1.7112531666512107</v>
      </c>
      <c r="AP54">
        <f t="shared" ca="1" si="28"/>
        <v>1.6959482952906448</v>
      </c>
      <c r="AR54" s="24">
        <f t="shared" ca="1" si="29"/>
        <v>1.4188670487333965E-3</v>
      </c>
      <c r="AS54" s="24">
        <f t="shared" ca="1" si="30"/>
        <v>1.5304871360565908E-2</v>
      </c>
    </row>
    <row r="55" spans="2:45" x14ac:dyDescent="0.25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280.94380872394487</v>
      </c>
      <c r="M55" s="71">
        <f t="shared" ca="1" si="12"/>
        <v>280.82318764224613</v>
      </c>
      <c r="N55" s="71">
        <f t="shared" ca="1" si="13"/>
        <v>280.65338453098821</v>
      </c>
      <c r="O55" s="71">
        <f t="shared" ca="1" si="14"/>
        <v>280.63453964793985</v>
      </c>
      <c r="P55" s="71">
        <f t="shared" ca="1" si="15"/>
        <v>280.596532221242</v>
      </c>
      <c r="Q55" s="71">
        <f t="shared" ca="1" si="16"/>
        <v>280.44505959358827</v>
      </c>
      <c r="R55" s="71">
        <f t="shared" ca="1" si="17"/>
        <v>280.36073286071132</v>
      </c>
      <c r="S55" s="71">
        <f t="shared" ca="1" si="18"/>
        <v>280.26752601416615</v>
      </c>
      <c r="T55" s="71">
        <f t="shared" ca="1" si="19"/>
        <v>280.03224451914713</v>
      </c>
      <c r="U55" s="71">
        <f t="shared" ca="1" si="20"/>
        <v>279.69800361433033</v>
      </c>
      <c r="V55" s="34" cm="1">
        <f t="array" aca="1" ref="V55" ca="1">+SUMPRODUCT(_xlfn.ANCHORARRAY($L$17)/100,L55:U55)</f>
        <v>280.31559390999996</v>
      </c>
      <c r="W55" s="24">
        <f t="shared" ca="1" si="31"/>
        <v>0.57140966893367362</v>
      </c>
      <c r="X55" s="24">
        <f t="shared" ca="1" si="32"/>
        <v>0.56278821421362291</v>
      </c>
      <c r="Z55" s="19">
        <f t="shared" ca="1" si="21"/>
        <v>100.44541079790199</v>
      </c>
      <c r="AA55" s="24">
        <f t="shared" ca="1" si="26"/>
        <v>-1.2159788646955993E-3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5.5167134238909288E-3</v>
      </c>
      <c r="AE55" s="24">
        <f>+d1d10index!Y40</f>
        <v>-1.7862375274503295E-3</v>
      </c>
      <c r="AG55" s="193">
        <f t="shared" ca="1" si="34"/>
        <v>8.6214547200507141E-3</v>
      </c>
      <c r="AH55" s="193">
        <f ca="1">+d1d10_y!AM40</f>
        <v>5.4177098741570173E-3</v>
      </c>
      <c r="AJ55">
        <f>+d1d10index!I40</f>
        <v>99.160720887998494</v>
      </c>
      <c r="AK55" s="19">
        <f t="shared" ca="1" si="23"/>
        <v>100.44541079790199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1.8094380872394491</v>
      </c>
      <c r="AP55">
        <f t="shared" ca="1" si="28"/>
        <v>1.7969800361433039</v>
      </c>
      <c r="AR55" s="24">
        <f t="shared" ca="1" si="29"/>
        <v>-8.8205907561569319E-3</v>
      </c>
      <c r="AS55" s="24">
        <f t="shared" ca="1" si="30"/>
        <v>1.2458051096145173E-2</v>
      </c>
    </row>
    <row r="56" spans="2:45" x14ac:dyDescent="0.25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288.23680530706042</v>
      </c>
      <c r="M56" s="71">
        <f t="shared" ca="1" si="12"/>
        <v>287.99082875681762</v>
      </c>
      <c r="N56" s="71">
        <f t="shared" ca="1" si="13"/>
        <v>287.68300425603434</v>
      </c>
      <c r="O56" s="71">
        <f t="shared" ca="1" si="14"/>
        <v>287.62345300504074</v>
      </c>
      <c r="P56" s="71">
        <f t="shared" ca="1" si="15"/>
        <v>287.53075807439598</v>
      </c>
      <c r="Q56" s="71">
        <f t="shared" ca="1" si="16"/>
        <v>287.3281578973066</v>
      </c>
      <c r="R56" s="71">
        <f t="shared" ca="1" si="17"/>
        <v>287.20794221811673</v>
      </c>
      <c r="S56" s="71">
        <f t="shared" ca="1" si="18"/>
        <v>287.0543532518052</v>
      </c>
      <c r="T56" s="71">
        <f t="shared" ca="1" si="19"/>
        <v>286.72175507327393</v>
      </c>
      <c r="U56" s="71">
        <f t="shared" ca="1" si="20"/>
        <v>286.24302596428214</v>
      </c>
      <c r="V56" s="34" cm="1">
        <f t="array" aca="1" ref="V56" ca="1">+SUMPRODUCT(_xlfn.ANCHORARRAY($L$17)/100,L56:U56)</f>
        <v>287.15923086999999</v>
      </c>
      <c r="W56" s="24">
        <f t="shared" ca="1" si="31"/>
        <v>0.56404319182608753</v>
      </c>
      <c r="X56" s="24">
        <f t="shared" ca="1" si="32"/>
        <v>0.55339282928713973</v>
      </c>
      <c r="Z56" s="19">
        <f t="shared" ca="1" si="21"/>
        <v>100.69653377093179</v>
      </c>
      <c r="AA56" s="24">
        <f t="shared" ca="1" si="26"/>
        <v>2.5000940414796613E-3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6.8561939634004254E-3</v>
      </c>
      <c r="AE56" s="24">
        <f>+d1d10index!Y41</f>
        <v>6.0087597157181261E-3</v>
      </c>
      <c r="AG56" s="193">
        <f t="shared" ca="1" si="34"/>
        <v>1.06503625389478E-2</v>
      </c>
      <c r="AH56" s="193">
        <f ca="1">+d1d10_y!AM41</f>
        <v>1.8397079542838535E-2</v>
      </c>
      <c r="AJ56">
        <f>+d1d10index!I41</f>
        <v>100.02563054356189</v>
      </c>
      <c r="AK56" s="19">
        <f t="shared" ca="1" si="23"/>
        <v>100.69653377093179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1.8823680530706048</v>
      </c>
      <c r="AP56">
        <f t="shared" ca="1" si="28"/>
        <v>1.8624302596428217</v>
      </c>
      <c r="AR56" s="24">
        <f t="shared" ca="1" si="29"/>
        <v>2.1142813612026856E-2</v>
      </c>
      <c r="AS56" s="24">
        <f t="shared" ca="1" si="30"/>
        <v>1.9937793427783124E-2</v>
      </c>
    </row>
    <row r="57" spans="2:45" x14ac:dyDescent="0.25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295.28798953260838</v>
      </c>
      <c r="M57" s="71">
        <f t="shared" ca="1" si="12"/>
        <v>295.00852758765757</v>
      </c>
      <c r="N57" s="71">
        <f t="shared" ca="1" si="13"/>
        <v>294.64148608146354</v>
      </c>
      <c r="O57" s="71">
        <f t="shared" ca="1" si="14"/>
        <v>294.54476690907597</v>
      </c>
      <c r="P57" s="71">
        <f t="shared" ca="1" si="15"/>
        <v>294.47930077834184</v>
      </c>
      <c r="Q57" s="71">
        <f t="shared" ca="1" si="16"/>
        <v>294.2226797232484</v>
      </c>
      <c r="R57" s="71">
        <f t="shared" ca="1" si="17"/>
        <v>294.05798083897412</v>
      </c>
      <c r="S57" s="71">
        <f t="shared" ca="1" si="18"/>
        <v>293.86936567730021</v>
      </c>
      <c r="T57" s="71">
        <f t="shared" ca="1" si="19"/>
        <v>293.49275919682361</v>
      </c>
      <c r="U57" s="71">
        <f t="shared" ca="1" si="20"/>
        <v>292.867897719361</v>
      </c>
      <c r="V57" s="34" cm="1">
        <f t="array" aca="1" ref="V57" ca="1">+SUMPRODUCT(_xlfn.ANCHORARRAY($L$17)/100,L57:U57)</f>
        <v>294.00097942000002</v>
      </c>
      <c r="W57" s="24">
        <f t="shared" ca="1" si="31"/>
        <v>0.54166191652862095</v>
      </c>
      <c r="X57" s="24">
        <f t="shared" ca="1" si="32"/>
        <v>0.53128511896966102</v>
      </c>
      <c r="Z57" s="19">
        <f t="shared" ca="1" si="21"/>
        <v>100.82634246774511</v>
      </c>
      <c r="AA57" s="24">
        <f t="shared" ca="1" si="26"/>
        <v>1.2891078962917746E-3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6.7765287015535414E-3</v>
      </c>
      <c r="AE57" s="24">
        <f>+d1d10index!Y42</f>
        <v>2.1621606173169994E-3</v>
      </c>
      <c r="AG57" s="193">
        <f t="shared" ca="1" si="34"/>
        <v>1.0376797558959927E-2</v>
      </c>
      <c r="AH57" s="193">
        <f ca="1">+d1d10_y!AM42</f>
        <v>1.0778938236129409E-2</v>
      </c>
      <c r="AJ57">
        <f>+d1d10index!I42</f>
        <v>100.33482799278669</v>
      </c>
      <c r="AK57" s="19">
        <f t="shared" ca="1" si="23"/>
        <v>100.82634246774511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1.9528798953260842</v>
      </c>
      <c r="AP57">
        <f t="shared" ca="1" si="28"/>
        <v>1.9286789771936106</v>
      </c>
      <c r="AR57" s="24">
        <f t="shared" ca="1" si="29"/>
        <v>3.0488498965151489E-2</v>
      </c>
      <c r="AS57" s="24">
        <f t="shared" ca="1" si="30"/>
        <v>2.4200918132473603E-2</v>
      </c>
    </row>
    <row r="58" spans="2:45" x14ac:dyDescent="0.25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304.46383560538555</v>
      </c>
      <c r="M58" s="71">
        <f t="shared" ca="1" si="12"/>
        <v>304.19870485337321</v>
      </c>
      <c r="N58" s="71">
        <f t="shared" ca="1" si="13"/>
        <v>303.84239661443041</v>
      </c>
      <c r="O58" s="71">
        <f t="shared" ca="1" si="14"/>
        <v>303.70713437109418</v>
      </c>
      <c r="P58" s="71">
        <f t="shared" ca="1" si="15"/>
        <v>303.63422899019656</v>
      </c>
      <c r="Q58" s="71">
        <f t="shared" ca="1" si="16"/>
        <v>303.3852412096291</v>
      </c>
      <c r="R58" s="71">
        <f t="shared" ca="1" si="17"/>
        <v>303.22437961884748</v>
      </c>
      <c r="S58" s="71">
        <f t="shared" ca="1" si="18"/>
        <v>303.01728627796768</v>
      </c>
      <c r="T58" s="71">
        <f t="shared" ca="1" si="19"/>
        <v>302.65334321146071</v>
      </c>
      <c r="U58" s="71">
        <f t="shared" ca="1" si="20"/>
        <v>302.07414245017043</v>
      </c>
      <c r="V58" s="34" cm="1">
        <f t="array" aca="1" ref="V58" ca="1">+SUMPRODUCT(_xlfn.ANCHORARRAY($L$17)/100,L58:U58)</f>
        <v>303.17474846999994</v>
      </c>
      <c r="W58" s="24">
        <f t="shared" ca="1" si="31"/>
        <v>0.51824164718053423</v>
      </c>
      <c r="X58" s="24">
        <f t="shared" ca="1" si="32"/>
        <v>0.5115563877415632</v>
      </c>
      <c r="Z58" s="19">
        <f t="shared" ca="1" si="21"/>
        <v>100.79109490664509</v>
      </c>
      <c r="AA58" s="24">
        <f t="shared" ca="1" si="26"/>
        <v>-3.4958682659047557E-4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4.4227654973292285E-3</v>
      </c>
      <c r="AE58" s="24">
        <f>+d1d10index!Y43</f>
        <v>7.6890691697428792E-4</v>
      </c>
      <c r="AG58" s="193">
        <f t="shared" ca="1" si="34"/>
        <v>6.6852594389710251E-3</v>
      </c>
      <c r="AH58" s="193">
        <f ca="1">+d1d10_y!AM43</f>
        <v>7.7638191148936553E-3</v>
      </c>
      <c r="AJ58">
        <f>+d1d10index!I43</f>
        <v>100.63650242295843</v>
      </c>
      <c r="AK58" s="19">
        <f t="shared" ca="1" si="23"/>
        <v>100.79109490664509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2.0446383560538561</v>
      </c>
      <c r="AP58">
        <f t="shared" ca="1" si="28"/>
        <v>2.0207414245017046</v>
      </c>
      <c r="AR58" s="24">
        <f t="shared" ca="1" si="29"/>
        <v>3.953460358684513E-2</v>
      </c>
      <c r="AS58" s="24">
        <f t="shared" ca="1" si="30"/>
        <v>2.3896931552151557E-2</v>
      </c>
    </row>
    <row r="59" spans="2:45" x14ac:dyDescent="0.25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310.1818170262257</v>
      </c>
      <c r="M59" s="71">
        <f t="shared" ca="1" si="12"/>
        <v>309.78470764611507</v>
      </c>
      <c r="N59" s="71">
        <f t="shared" ca="1" si="13"/>
        <v>309.32082199997279</v>
      </c>
      <c r="O59" s="71">
        <f t="shared" ca="1" si="14"/>
        <v>309.02267921979359</v>
      </c>
      <c r="P59" s="71">
        <f t="shared" ca="1" si="15"/>
        <v>308.95107080565572</v>
      </c>
      <c r="Q59" s="71">
        <f t="shared" ca="1" si="16"/>
        <v>308.5968371608929</v>
      </c>
      <c r="R59" s="71">
        <f t="shared" ca="1" si="17"/>
        <v>308.38050960824461</v>
      </c>
      <c r="S59" s="71">
        <f t="shared" ca="1" si="18"/>
        <v>308.09116848562701</v>
      </c>
      <c r="T59" s="71">
        <f t="shared" ca="1" si="19"/>
        <v>307.68523714058529</v>
      </c>
      <c r="U59" s="71">
        <f t="shared" ca="1" si="20"/>
        <v>306.99623266784806</v>
      </c>
      <c r="V59" s="34" cm="1">
        <f t="array" aca="1" ref="V59" ca="1">+SUMPRODUCT(_xlfn.ANCHORARRAY($L$17)/100,L59:U59)</f>
        <v>308.37543565999999</v>
      </c>
      <c r="W59" s="24">
        <f t="shared" ca="1" si="31"/>
        <v>0.49037089746577323</v>
      </c>
      <c r="X59" s="24">
        <f t="shared" ca="1" si="32"/>
        <v>0.48054766263948956</v>
      </c>
      <c r="Z59" s="19">
        <f t="shared" ca="1" si="21"/>
        <v>101.03766236174769</v>
      </c>
      <c r="AA59" s="24">
        <f t="shared" ca="1" si="26"/>
        <v>2.4463218236787654E-3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6.6348656474664036E-3</v>
      </c>
      <c r="AE59" s="24">
        <f>+d1d10index!Y44</f>
        <v>9.1581960821116581E-3</v>
      </c>
      <c r="AG59" s="193">
        <f t="shared" ca="1" si="34"/>
        <v>9.8232348262836666E-3</v>
      </c>
      <c r="AH59" s="193">
        <f ca="1">+d1d10_y!AM44</f>
        <v>2.1155115188920215E-2</v>
      </c>
      <c r="AJ59">
        <f>+d1d10index!I44</f>
        <v>101.16948218400515</v>
      </c>
      <c r="AK59" s="19">
        <f t="shared" ca="1" si="23"/>
        <v>101.03766236174769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2.1018181702622574</v>
      </c>
      <c r="AP59">
        <f t="shared" ca="1" si="28"/>
        <v>2.069962326678481</v>
      </c>
      <c r="AR59" s="24">
        <f t="shared" ca="1" si="29"/>
        <v>6.3143414578808343E-2</v>
      </c>
      <c r="AS59" s="24">
        <f t="shared" ca="1" si="30"/>
        <v>3.1855843583776355E-2</v>
      </c>
    </row>
    <row r="60" spans="2:45" x14ac:dyDescent="0.25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315.3923795751727</v>
      </c>
      <c r="M60" s="71">
        <f t="shared" ca="1" si="12"/>
        <v>314.92942365112606</v>
      </c>
      <c r="N60" s="71">
        <f t="shared" ca="1" si="13"/>
        <v>314.37993551259632</v>
      </c>
      <c r="O60" s="71">
        <f t="shared" ca="1" si="14"/>
        <v>314.03437931309458</v>
      </c>
      <c r="P60" s="71">
        <f t="shared" ca="1" si="15"/>
        <v>313.97723613802361</v>
      </c>
      <c r="Q60" s="71">
        <f t="shared" ca="1" si="16"/>
        <v>313.58885422515948</v>
      </c>
      <c r="R60" s="71">
        <f t="shared" ca="1" si="17"/>
        <v>313.33221428931813</v>
      </c>
      <c r="S60" s="71">
        <f t="shared" ca="1" si="18"/>
        <v>313.00711525157504</v>
      </c>
      <c r="T60" s="71">
        <f t="shared" ca="1" si="19"/>
        <v>312.5788009101127</v>
      </c>
      <c r="U60" s="71">
        <f t="shared" ca="1" si="20"/>
        <v>311.75423740361032</v>
      </c>
      <c r="V60" s="34" cm="1">
        <f t="array" aca="1" ref="V60" ca="1">+SUMPRODUCT(_xlfn.ANCHORARRAY($L$17)/100,L60:U60)</f>
        <v>313.32899313999997</v>
      </c>
      <c r="W60" s="24">
        <f t="shared" ca="1" si="31"/>
        <v>0.46982903610556215</v>
      </c>
      <c r="X60" s="24">
        <f t="shared" ca="1" si="32"/>
        <v>0.45666030942368008</v>
      </c>
      <c r="Z60" s="19">
        <f t="shared" ca="1" si="21"/>
        <v>101.1669904479445</v>
      </c>
      <c r="AA60" s="24">
        <f t="shared" ca="1" si="26"/>
        <v>1.279998796228865E-3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9.0403552541993282E-3</v>
      </c>
      <c r="AE60" s="24">
        <f>+d1d10index!Y45</f>
        <v>9.8687127365135741E-3</v>
      </c>
      <c r="AG60" s="193">
        <f t="shared" ca="1" si="34"/>
        <v>1.316872668188207E-2</v>
      </c>
      <c r="AH60" s="193">
        <f ca="1">+d1d10_y!AM45</f>
        <v>2.1517918176270578E-2</v>
      </c>
      <c r="AJ60">
        <f>+d1d10index!I45</f>
        <v>100.95775510635445</v>
      </c>
      <c r="AK60" s="19">
        <f t="shared" ca="1" si="23"/>
        <v>101.1669904479445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2.1539237957517274</v>
      </c>
      <c r="AP60">
        <f t="shared" ca="1" si="28"/>
        <v>2.1175423740361037</v>
      </c>
      <c r="AR60" s="24">
        <f t="shared" ca="1" si="29"/>
        <v>5.9688814018327374E-2</v>
      </c>
      <c r="AS60" s="24">
        <f t="shared" ca="1" si="30"/>
        <v>3.6381421715623752E-2</v>
      </c>
    </row>
    <row r="61" spans="2:45" x14ac:dyDescent="0.25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322.64904111854821</v>
      </c>
      <c r="M61" s="71">
        <f t="shared" ca="1" si="12"/>
        <v>322.16352454026338</v>
      </c>
      <c r="N61" s="71">
        <f t="shared" ca="1" si="13"/>
        <v>321.62425540521866</v>
      </c>
      <c r="O61" s="71">
        <f t="shared" ca="1" si="14"/>
        <v>321.29191572658613</v>
      </c>
      <c r="P61" s="71">
        <f t="shared" ca="1" si="15"/>
        <v>321.30600530485981</v>
      </c>
      <c r="Q61" s="71">
        <f t="shared" ca="1" si="16"/>
        <v>320.85507970786006</v>
      </c>
      <c r="R61" s="71">
        <f t="shared" ca="1" si="17"/>
        <v>320.57301653819013</v>
      </c>
      <c r="S61" s="71">
        <f t="shared" ca="1" si="18"/>
        <v>320.2823824909114</v>
      </c>
      <c r="T61" s="71">
        <f t="shared" ca="1" si="19"/>
        <v>319.86311584192669</v>
      </c>
      <c r="U61" s="71">
        <f t="shared" ca="1" si="20"/>
        <v>318.94595484257326</v>
      </c>
      <c r="V61" s="34" cm="1">
        <f t="array" aca="1" ref="V61" ca="1">+SUMPRODUCT(_xlfn.ANCHORARRAY($L$17)/100,L61:U61)</f>
        <v>320.58267837999995</v>
      </c>
      <c r="W61" s="24">
        <f t="shared" ca="1" si="31"/>
        <v>0.46287622530759864</v>
      </c>
      <c r="X61" s="24">
        <f t="shared" ca="1" si="32"/>
        <v>0.45117039915326851</v>
      </c>
      <c r="Z61" s="19">
        <f t="shared" ca="1" si="21"/>
        <v>101.16103879662082</v>
      </c>
      <c r="AA61" s="24">
        <f t="shared" ca="1" si="26"/>
        <v>-5.8829973070606556E-5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8.0664725253216663E-3</v>
      </c>
      <c r="AE61" s="24">
        <f>+d1d10index!Y46</f>
        <v>7.7626987231136368E-3</v>
      </c>
      <c r="AG61" s="193">
        <f t="shared" ca="1" si="34"/>
        <v>1.1705826154330135E-2</v>
      </c>
      <c r="AH61" s="193">
        <f ca="1">+d1d10_y!AM46</f>
        <v>1.8515270158073527E-2</v>
      </c>
      <c r="AJ61">
        <f>+d1d10index!I46</f>
        <v>100.71774996962455</v>
      </c>
      <c r="AK61" s="19">
        <f t="shared" ca="1" si="23"/>
        <v>101.16103879662082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2.2264904111854826</v>
      </c>
      <c r="AP61">
        <f t="shared" ca="1" si="28"/>
        <v>2.1894595484257331</v>
      </c>
      <c r="AR61" s="24">
        <f t="shared" ca="1" si="29"/>
        <v>5.5337685836862605E-2</v>
      </c>
      <c r="AS61" s="24">
        <f t="shared" ca="1" si="30"/>
        <v>3.7030862759749539E-2</v>
      </c>
    </row>
    <row r="62" spans="2:45" x14ac:dyDescent="0.25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330.91752344118527</v>
      </c>
      <c r="M62" s="71">
        <f t="shared" ca="1" si="12"/>
        <v>330.40745909872055</v>
      </c>
      <c r="N62" s="71">
        <f t="shared" ca="1" si="13"/>
        <v>329.79985551605074</v>
      </c>
      <c r="O62" s="71">
        <f t="shared" ca="1" si="14"/>
        <v>329.46128440461712</v>
      </c>
      <c r="P62" s="71">
        <f t="shared" ca="1" si="15"/>
        <v>329.48888411323321</v>
      </c>
      <c r="Q62" s="71">
        <f t="shared" ca="1" si="16"/>
        <v>329.03154558724566</v>
      </c>
      <c r="R62" s="71">
        <f t="shared" ca="1" si="17"/>
        <v>328.71674146799069</v>
      </c>
      <c r="S62" s="71">
        <f t="shared" ca="1" si="18"/>
        <v>328.40085981314058</v>
      </c>
      <c r="T62" s="71">
        <f t="shared" ca="1" si="19"/>
        <v>327.95720971430319</v>
      </c>
      <c r="U62" s="71">
        <f t="shared" ca="1" si="20"/>
        <v>326.90675026166105</v>
      </c>
      <c r="V62" s="34" cm="1">
        <f t="array" aca="1" ref="V62" ca="1">+SUMPRODUCT(_xlfn.ANCHORARRAY($L$17)/100,L62:U62)</f>
        <v>328.70712609999998</v>
      </c>
      <c r="W62" s="24">
        <f t="shared" ca="1" si="31"/>
        <v>0.46887072695741749</v>
      </c>
      <c r="X62" s="24">
        <f t="shared" ca="1" si="32"/>
        <v>0.45615083410709079</v>
      </c>
      <c r="Z62" s="19">
        <f t="shared" ca="1" si="21"/>
        <v>101.22688600841492</v>
      </c>
      <c r="AA62" s="24">
        <f t="shared" ca="1" si="26"/>
        <v>6.5091474521628001E-4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8.7352852138606885E-3</v>
      </c>
      <c r="AE62" s="24">
        <f>+d1d10index!Y47</f>
        <v>6.7242376148037852E-3</v>
      </c>
      <c r="AG62" s="193">
        <f t="shared" ca="1" si="34"/>
        <v>1.2719892850326708E-2</v>
      </c>
      <c r="AH62" s="193">
        <f ca="1">+d1d10_y!AM47</f>
        <v>1.9354970179818354E-2</v>
      </c>
      <c r="AJ62">
        <f>+d1d10index!I47</f>
        <v>100.40648670779601</v>
      </c>
      <c r="AK62" s="19">
        <f t="shared" ca="1" si="23"/>
        <v>101.22688600841492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2.3091752344118532</v>
      </c>
      <c r="AP62">
        <f t="shared" ca="1" si="28"/>
        <v>2.2690675026166107</v>
      </c>
      <c r="AR62" s="24">
        <f t="shared" ca="1" si="29"/>
        <v>5.0259529836630623E-2</v>
      </c>
      <c r="AS62" s="24">
        <f t="shared" ca="1" si="30"/>
        <v>4.0107731795242518E-2</v>
      </c>
    </row>
    <row r="63" spans="2:45" x14ac:dyDescent="0.25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340.59729918962483</v>
      </c>
      <c r="M63" s="71">
        <f t="shared" ca="1" si="12"/>
        <v>340.16747294810858</v>
      </c>
      <c r="N63" s="71">
        <f t="shared" ca="1" si="13"/>
        <v>339.62828671431555</v>
      </c>
      <c r="O63" s="71">
        <f t="shared" ca="1" si="14"/>
        <v>339.36310289634707</v>
      </c>
      <c r="P63" s="71">
        <f t="shared" ca="1" si="15"/>
        <v>339.38672568782607</v>
      </c>
      <c r="Q63" s="71">
        <f t="shared" ca="1" si="16"/>
        <v>338.98859137379554</v>
      </c>
      <c r="R63" s="71">
        <f t="shared" ca="1" si="17"/>
        <v>338.7073037854712</v>
      </c>
      <c r="S63" s="71">
        <f t="shared" ca="1" si="18"/>
        <v>338.43018900571417</v>
      </c>
      <c r="T63" s="71">
        <f t="shared" ca="1" si="19"/>
        <v>338.01480826678926</v>
      </c>
      <c r="U63" s="71">
        <f t="shared" ca="1" si="20"/>
        <v>337.05057603418595</v>
      </c>
      <c r="V63" s="34" cm="1">
        <f t="array" aca="1" ref="V63" ca="1">+SUMPRODUCT(_xlfn.ANCHORARRAY($L$17)/100,L63:U63)</f>
        <v>338.67744108999995</v>
      </c>
      <c r="W63" s="24">
        <f t="shared" ca="1" si="31"/>
        <v>0.44465210914500219</v>
      </c>
      <c r="X63" s="24">
        <f t="shared" ca="1" si="32"/>
        <v>0.43440837163187629</v>
      </c>
      <c r="Z63" s="19">
        <f t="shared" ca="1" si="21"/>
        <v>101.05228218185248</v>
      </c>
      <c r="AA63" s="24">
        <f t="shared" ca="1" si="26"/>
        <v>-1.7248760032777533E-3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7.141437344981405E-3</v>
      </c>
      <c r="AE63" s="24">
        <f>+d1d10index!Y48</f>
        <v>7.4842180541772052E-3</v>
      </c>
      <c r="AG63" s="193">
        <f t="shared" ca="1" si="34"/>
        <v>1.0243737513125906E-2</v>
      </c>
      <c r="AH63" s="193">
        <f ca="1">+d1d10_y!AM48</f>
        <v>1.8578915948595842E-2</v>
      </c>
      <c r="AJ63">
        <f>+d1d10index!I48</f>
        <v>100.54690200556171</v>
      </c>
      <c r="AK63" s="19">
        <f t="shared" ca="1" si="23"/>
        <v>101.05228218185248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2.4059729918962489</v>
      </c>
      <c r="AP63">
        <f t="shared" ca="1" si="28"/>
        <v>2.3705057603418598</v>
      </c>
      <c r="AR63" s="24">
        <f t="shared" ca="1" si="29"/>
        <v>5.2959911131060355E-2</v>
      </c>
      <c r="AS63" s="24">
        <f t="shared" ca="1" si="30"/>
        <v>3.5467231554389134E-2</v>
      </c>
    </row>
    <row r="64" spans="2:45" x14ac:dyDescent="0.25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348.74060984512676</v>
      </c>
      <c r="M64" s="71">
        <f t="shared" ca="1" si="12"/>
        <v>348.19230622162712</v>
      </c>
      <c r="N64" s="71">
        <f t="shared" ca="1" si="13"/>
        <v>347.58202264548646</v>
      </c>
      <c r="O64" s="71">
        <f t="shared" ca="1" si="14"/>
        <v>347.33200204748471</v>
      </c>
      <c r="P64" s="71">
        <f t="shared" ca="1" si="15"/>
        <v>347.33780199296439</v>
      </c>
      <c r="Q64" s="71">
        <f t="shared" ca="1" si="16"/>
        <v>346.84744168138354</v>
      </c>
      <c r="R64" s="71">
        <f t="shared" ca="1" si="17"/>
        <v>346.54223274419496</v>
      </c>
      <c r="S64" s="71">
        <f t="shared" ca="1" si="18"/>
        <v>346.26594091075953</v>
      </c>
      <c r="T64" s="71">
        <f t="shared" ca="1" si="19"/>
        <v>345.76111541811463</v>
      </c>
      <c r="U64" s="71">
        <f t="shared" ca="1" si="20"/>
        <v>344.67797342863423</v>
      </c>
      <c r="V64" s="34" cm="1">
        <f t="array" aca="1" ref="V64" ca="1">+SUMPRODUCT(_xlfn.ANCHORARRAY($L$17)/100,L64:U64)</f>
        <v>346.52279447000006</v>
      </c>
      <c r="W64" s="24">
        <f t="shared" ca="1" si="31"/>
        <v>0.38876875402434075</v>
      </c>
      <c r="X64" s="24">
        <f t="shared" ca="1" si="32"/>
        <v>0.37900222646315429</v>
      </c>
      <c r="Z64" s="19">
        <f t="shared" ca="1" si="21"/>
        <v>101.17867596123999</v>
      </c>
      <c r="AA64" s="24">
        <f t="shared" ca="1" si="26"/>
        <v>1.2507760998416995E-3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7.0823145704668189E-3</v>
      </c>
      <c r="AE64" s="24">
        <f>+d1d10index!Y49</f>
        <v>1.0164336839961541E-2</v>
      </c>
      <c r="AG64" s="193">
        <f t="shared" ca="1" si="34"/>
        <v>9.7665275611864555E-3</v>
      </c>
      <c r="AH64" s="193">
        <f ca="1">+d1d10_y!AM49</f>
        <v>2.1655522552521456E-2</v>
      </c>
      <c r="AJ64">
        <f>+d1d10index!I49</f>
        <v>100.69997917395061</v>
      </c>
      <c r="AK64" s="19">
        <f t="shared" ca="1" si="23"/>
        <v>101.17867596123999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2.487406098451268</v>
      </c>
      <c r="AP64">
        <f t="shared" ca="1" si="28"/>
        <v>2.4467797342863427</v>
      </c>
      <c r="AR64" s="24">
        <f t="shared" ca="1" si="29"/>
        <v>6.164360445918815E-2</v>
      </c>
      <c r="AS64" s="24">
        <f t="shared" ca="1" si="30"/>
        <v>4.0626364164925377E-2</v>
      </c>
    </row>
    <row r="65" spans="2:45" x14ac:dyDescent="0.25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360.74070237162033</v>
      </c>
      <c r="M65" s="71">
        <f t="shared" ca="1" si="12"/>
        <v>360.19312964534055</v>
      </c>
      <c r="N65" s="71">
        <f t="shared" ca="1" si="13"/>
        <v>359.58225379011935</v>
      </c>
      <c r="O65" s="71">
        <f t="shared" ca="1" si="14"/>
        <v>359.34004192438226</v>
      </c>
      <c r="P65" s="71">
        <f t="shared" ca="1" si="15"/>
        <v>359.38673852965354</v>
      </c>
      <c r="Q65" s="71">
        <f t="shared" ca="1" si="16"/>
        <v>358.86154408722552</v>
      </c>
      <c r="R65" s="71">
        <f t="shared" ca="1" si="17"/>
        <v>358.53529773153906</v>
      </c>
      <c r="S65" s="71">
        <f t="shared" ca="1" si="18"/>
        <v>358.26757528149199</v>
      </c>
      <c r="T65" s="71">
        <f t="shared" ca="1" si="19"/>
        <v>357.75381255564895</v>
      </c>
      <c r="U65" s="71">
        <f t="shared" ca="1" si="20"/>
        <v>356.59332680179176</v>
      </c>
      <c r="V65" s="34" cm="1">
        <f t="array" aca="1" ref="V65" ca="1">+SUMPRODUCT(_xlfn.ANCHORARRAY($L$17)/100,L65:U65)</f>
        <v>358.51178886999998</v>
      </c>
      <c r="W65" s="24">
        <f t="shared" ca="1" si="31"/>
        <v>0.38461799350678305</v>
      </c>
      <c r="X65" s="24">
        <f t="shared" ca="1" si="32"/>
        <v>0.37423026103139767</v>
      </c>
      <c r="Z65" s="19">
        <f t="shared" ca="1" si="21"/>
        <v>101.16305473437359</v>
      </c>
      <c r="AA65" s="24">
        <f t="shared" ca="1" si="26"/>
        <v>-1.543924815974318E-4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7.5589461023721771E-3</v>
      </c>
      <c r="AE65" s="24">
        <f>+d1d10index!Y50</f>
        <v>1.8079501745636328E-2</v>
      </c>
      <c r="AG65" s="193">
        <f t="shared" ca="1" si="34"/>
        <v>1.0387732475385381E-2</v>
      </c>
      <c r="AH65" s="193">
        <f ca="1">+d1d10_y!AM50</f>
        <v>3.3509577065594875E-2</v>
      </c>
      <c r="AJ65">
        <f>+d1d10index!I50</f>
        <v>101.03940514630551</v>
      </c>
      <c r="AK65" s="19">
        <f t="shared" ca="1" si="23"/>
        <v>101.16305473437359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2.6074070237162039</v>
      </c>
      <c r="AP65">
        <f t="shared" ca="1" si="28"/>
        <v>2.5659332680179183</v>
      </c>
      <c r="AR65" s="24">
        <f t="shared" ca="1" si="29"/>
        <v>7.9092438689438715E-2</v>
      </c>
      <c r="AS65" s="24">
        <f t="shared" ca="1" si="30"/>
        <v>4.1473755698285597E-2</v>
      </c>
    </row>
    <row r="66" spans="2:45" x14ac:dyDescent="0.25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375.00244350479545</v>
      </c>
      <c r="M66" s="71">
        <f t="shared" ca="1" si="12"/>
        <v>374.39169874255538</v>
      </c>
      <c r="N66" s="71">
        <f t="shared" ca="1" si="13"/>
        <v>373.77900906409502</v>
      </c>
      <c r="O66" s="71">
        <f t="shared" ca="1" si="14"/>
        <v>373.49248007188265</v>
      </c>
      <c r="P66" s="71">
        <f t="shared" ca="1" si="15"/>
        <v>373.5705724181604</v>
      </c>
      <c r="Q66" s="71">
        <f t="shared" ca="1" si="16"/>
        <v>372.95859757353577</v>
      </c>
      <c r="R66" s="71">
        <f t="shared" ca="1" si="17"/>
        <v>372.61307499841968</v>
      </c>
      <c r="S66" s="71">
        <f t="shared" ca="1" si="18"/>
        <v>372.35082984413037</v>
      </c>
      <c r="T66" s="71">
        <f t="shared" ca="1" si="19"/>
        <v>371.82554964984507</v>
      </c>
      <c r="U66" s="71">
        <f t="shared" ca="1" si="20"/>
        <v>370.63172799386524</v>
      </c>
      <c r="V66" s="34" cm="1">
        <f t="array" aca="1" ref="V66" ca="1">+SUMPRODUCT(_xlfn.ANCHORARRAY($L$17)/100,L66:U66)</f>
        <v>372.62567356</v>
      </c>
      <c r="W66" s="24">
        <f t="shared" ca="1" si="31"/>
        <v>0.38313326146513149</v>
      </c>
      <c r="X66" s="24">
        <f t="shared" ca="1" si="32"/>
        <v>0.37477313137382784</v>
      </c>
      <c r="Z66" s="19">
        <f t="shared" ca="1" si="21"/>
        <v>101.17926102403261</v>
      </c>
      <c r="AA66" s="24">
        <f t="shared" ca="1" si="26"/>
        <v>1.6019968655145433E-4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6.0810979648324714E-3</v>
      </c>
      <c r="AE66" s="24">
        <f>+d1d10index!Y51</f>
        <v>1.3051390668412211E-2</v>
      </c>
      <c r="AG66" s="193">
        <f t="shared" ca="1" si="34"/>
        <v>8.3601300913036525E-3</v>
      </c>
      <c r="AH66" s="193">
        <f ca="1">+d1d10_y!AM51</f>
        <v>2.7937494806326235E-2</v>
      </c>
      <c r="AJ66">
        <f>+d1d10index!I51</f>
        <v>100.80667712149396</v>
      </c>
      <c r="AK66" s="19">
        <f t="shared" ca="1" si="23"/>
        <v>101.17926102403261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2.7500244350479552</v>
      </c>
      <c r="AP66">
        <f t="shared" ca="1" si="28"/>
        <v>2.706317279938653</v>
      </c>
      <c r="AR66" s="24">
        <f t="shared" ca="1" si="29"/>
        <v>7.8199628527783283E-2</v>
      </c>
      <c r="AS66" s="24">
        <f t="shared" ca="1" si="30"/>
        <v>4.3707155109302231E-2</v>
      </c>
    </row>
    <row r="67" spans="2:45" x14ac:dyDescent="0.25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394.36409558686711</v>
      </c>
      <c r="M67" s="71">
        <f t="shared" ca="1" si="12"/>
        <v>393.39500466919429</v>
      </c>
      <c r="N67" s="71">
        <f t="shared" ca="1" si="13"/>
        <v>392.4952098199995</v>
      </c>
      <c r="O67" s="71">
        <f t="shared" ca="1" si="14"/>
        <v>392.01926086702315</v>
      </c>
      <c r="P67" s="71">
        <f t="shared" ca="1" si="15"/>
        <v>392.06612069422982</v>
      </c>
      <c r="Q67" s="71">
        <f t="shared" ca="1" si="16"/>
        <v>391.17621744386673</v>
      </c>
      <c r="R67" s="71">
        <f t="shared" ca="1" si="17"/>
        <v>390.70612183537514</v>
      </c>
      <c r="S67" s="71">
        <f t="shared" ca="1" si="18"/>
        <v>390.31629974772187</v>
      </c>
      <c r="T67" s="71">
        <f t="shared" ca="1" si="19"/>
        <v>389.57113737158085</v>
      </c>
      <c r="U67" s="71">
        <f t="shared" ca="1" si="20"/>
        <v>387.98480979623133</v>
      </c>
      <c r="V67" s="34" cm="1">
        <f t="array" aca="1" ref="V67" ca="1">+SUMPRODUCT(_xlfn.ANCHORARRAY($L$17)/100,L67:U67)</f>
        <v>390.77510407</v>
      </c>
      <c r="W67" s="24">
        <f t="shared" ca="1" si="31"/>
        <v>0.40371164389804681</v>
      </c>
      <c r="X67" s="24">
        <f t="shared" ca="1" si="32"/>
        <v>0.38715616408623132</v>
      </c>
      <c r="Z67" s="19">
        <f t="shared" ca="1" si="21"/>
        <v>101.64421019317385</v>
      </c>
      <c r="AA67" s="24">
        <f t="shared" ca="1" si="26"/>
        <v>4.5953010966426344E-3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1.193483490932068E-2</v>
      </c>
      <c r="AE67" s="24">
        <f>+d1d10index!Y52</f>
        <v>1.9100573043184133E-2</v>
      </c>
      <c r="AG67" s="193">
        <f t="shared" ca="1" si="34"/>
        <v>1.6555479811815488E-2</v>
      </c>
      <c r="AH67" s="193">
        <f ca="1">+d1d10_y!AM52</f>
        <v>3.9124012972197697E-2</v>
      </c>
      <c r="AJ67">
        <f>+d1d10index!I52</f>
        <v>101.0547474803345</v>
      </c>
      <c r="AK67" s="19">
        <f t="shared" ca="1" si="23"/>
        <v>101.64421019317385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2.9436409558686716</v>
      </c>
      <c r="AP67">
        <f t="shared" ca="1" si="28"/>
        <v>2.8798480979623138</v>
      </c>
      <c r="AR67" s="24">
        <f t="shared" ca="1" si="29"/>
        <v>9.8729733441885514E-2</v>
      </c>
      <c r="AS67" s="24">
        <f t="shared" ca="1" si="30"/>
        <v>6.3792857906357803E-2</v>
      </c>
    </row>
    <row r="68" spans="2:45" x14ac:dyDescent="0.25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410.66645527928432</v>
      </c>
      <c r="M68" s="71">
        <f t="shared" ca="1" si="12"/>
        <v>409.51876468290141</v>
      </c>
      <c r="N68" s="71">
        <f t="shared" ca="1" si="13"/>
        <v>408.32656301257737</v>
      </c>
      <c r="O68" s="71">
        <f t="shared" ca="1" si="14"/>
        <v>407.62971391227285</v>
      </c>
      <c r="P68" s="71">
        <f t="shared" ca="1" si="15"/>
        <v>407.76137352496909</v>
      </c>
      <c r="Q68" s="71">
        <f t="shared" ca="1" si="16"/>
        <v>406.68490051072229</v>
      </c>
      <c r="R68" s="71">
        <f t="shared" ca="1" si="17"/>
        <v>406.0328986777842</v>
      </c>
      <c r="S68" s="71">
        <f t="shared" ca="1" si="18"/>
        <v>405.46499672757591</v>
      </c>
      <c r="T68" s="71">
        <f t="shared" ca="1" si="19"/>
        <v>404.57675450295289</v>
      </c>
      <c r="U68" s="71">
        <f t="shared" ca="1" si="20"/>
        <v>402.42287163082727</v>
      </c>
      <c r="V68" s="34" cm="1">
        <f t="array" aca="1" ref="V68" ca="1">+SUMPRODUCT(_xlfn.ANCHORARRAY($L$17)/100,L68:U68)</f>
        <v>406.08698585999991</v>
      </c>
      <c r="W68" s="24">
        <f t="shared" ca="1" si="31"/>
        <v>0.42475370153301162</v>
      </c>
      <c r="X68" s="24">
        <f t="shared" ca="1" si="32"/>
        <v>0.40587834507116427</v>
      </c>
      <c r="Z68" s="19">
        <f t="shared" ca="1" si="21"/>
        <v>102.04848785434331</v>
      </c>
      <c r="AA68" s="24">
        <f t="shared" ca="1" si="26"/>
        <v>3.9773801223024208E-3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1.342602404256521E-2</v>
      </c>
      <c r="AE68" s="24">
        <f>+d1d10index!Y53</f>
        <v>1.1604332767395809E-2</v>
      </c>
      <c r="AG68" s="193">
        <f t="shared" ca="1" si="34"/>
        <v>1.8875356461847348E-2</v>
      </c>
      <c r="AH68" s="193">
        <f ca="1">+d1d10_y!AM53</f>
        <v>3.3216452838141342E-2</v>
      </c>
      <c r="AJ68">
        <f>+d1d10index!I53</f>
        <v>101.18636124565796</v>
      </c>
      <c r="AK68" s="19">
        <f t="shared" ca="1" si="23"/>
        <v>102.04848785434331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3.1066645527928438</v>
      </c>
      <c r="AP68">
        <f t="shared" ca="1" si="28"/>
        <v>3.0242287163082731</v>
      </c>
      <c r="AR68" s="24">
        <f t="shared" ca="1" si="29"/>
        <v>0.12566996148354725</v>
      </c>
      <c r="AS68" s="24">
        <f t="shared" ca="1" si="30"/>
        <v>8.2435836484570757E-2</v>
      </c>
    </row>
    <row r="69" spans="2:45" x14ac:dyDescent="0.25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427.29599984456382</v>
      </c>
      <c r="M69" s="71">
        <f t="shared" ca="1" si="12"/>
        <v>426.09409857720181</v>
      </c>
      <c r="N69" s="71">
        <f t="shared" ca="1" si="13"/>
        <v>424.88815828334015</v>
      </c>
      <c r="O69" s="71">
        <f t="shared" ca="1" si="14"/>
        <v>424.18059438455072</v>
      </c>
      <c r="P69" s="71">
        <f t="shared" ca="1" si="15"/>
        <v>424.26535507655052</v>
      </c>
      <c r="Q69" s="71">
        <f t="shared" ca="1" si="16"/>
        <v>423.17328869397471</v>
      </c>
      <c r="R69" s="71">
        <f t="shared" ca="1" si="17"/>
        <v>422.53672778946162</v>
      </c>
      <c r="S69" s="71">
        <f t="shared" ca="1" si="18"/>
        <v>421.96546528056399</v>
      </c>
      <c r="T69" s="71">
        <f t="shared" ca="1" si="19"/>
        <v>421.05358815470674</v>
      </c>
      <c r="U69" s="71">
        <f t="shared" ca="1" si="20"/>
        <v>418.95514368850178</v>
      </c>
      <c r="V69" s="34" cm="1">
        <f t="array" aca="1" ref="V69" ca="1">+SUMPRODUCT(_xlfn.ANCHORARRAY($L$17)/100,L69:U69)</f>
        <v>422.61008350000009</v>
      </c>
      <c r="W69" s="24">
        <f t="shared" ca="1" si="31"/>
        <v>0.44704835615191163</v>
      </c>
      <c r="X69" s="24">
        <f t="shared" ca="1" si="32"/>
        <v>0.43052600490192061</v>
      </c>
      <c r="Z69" s="19">
        <f t="shared" ca="1" si="21"/>
        <v>101.990870927763</v>
      </c>
      <c r="AA69" s="24">
        <f t="shared" ca="1" si="26"/>
        <v>-5.64603433051869E-4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1.154984333970499E-2</v>
      </c>
      <c r="AE69" s="24">
        <f>+d1d10index!Y54</f>
        <v>7.5271221807664546E-3</v>
      </c>
      <c r="AG69" s="193">
        <f t="shared" ca="1" si="34"/>
        <v>1.6522351249991019E-2</v>
      </c>
      <c r="AH69" s="193">
        <f ca="1">+d1d10_y!AM54</f>
        <v>2.822531160792785E-2</v>
      </c>
      <c r="AJ69">
        <f>+d1d10index!I54</f>
        <v>101.09006050207458</v>
      </c>
      <c r="AK69" s="19">
        <f t="shared" ca="1" si="23"/>
        <v>101.990870927763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3.2729599984456392</v>
      </c>
      <c r="AP69">
        <f t="shared" ca="1" si="28"/>
        <v>3.1895514368850186</v>
      </c>
      <c r="AR69" s="24">
        <f t="shared" ca="1" si="29"/>
        <v>0.12649221658877607</v>
      </c>
      <c r="AS69" s="24">
        <f t="shared" ca="1" si="30"/>
        <v>8.3408561560620598E-2</v>
      </c>
    </row>
    <row r="70" spans="2:45" x14ac:dyDescent="0.25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446.06580503270243</v>
      </c>
      <c r="M70" s="71">
        <f t="shared" ca="1" si="12"/>
        <v>445.07681885756091</v>
      </c>
      <c r="N70" s="71">
        <f t="shared" ca="1" si="13"/>
        <v>443.96525107264654</v>
      </c>
      <c r="O70" s="71">
        <f t="shared" ca="1" si="14"/>
        <v>443.3228009978302</v>
      </c>
      <c r="P70" s="71">
        <f t="shared" ca="1" si="15"/>
        <v>443.618976895576</v>
      </c>
      <c r="Q70" s="71">
        <f t="shared" ca="1" si="16"/>
        <v>442.46898885712477</v>
      </c>
      <c r="R70" s="71">
        <f t="shared" ca="1" si="17"/>
        <v>441.75179213613711</v>
      </c>
      <c r="S70" s="71">
        <f t="shared" ca="1" si="18"/>
        <v>441.20537898599127</v>
      </c>
      <c r="T70" s="71">
        <f t="shared" ca="1" si="19"/>
        <v>440.29137474524794</v>
      </c>
      <c r="U70" s="71">
        <f t="shared" ca="1" si="20"/>
        <v>437.90877134359147</v>
      </c>
      <c r="V70" s="34" cm="1">
        <f t="array" aca="1" ref="V70" ca="1">+SUMPRODUCT(_xlfn.ANCHORARRAY($L$17)/100,L70:U70)</f>
        <v>441.74639478999995</v>
      </c>
      <c r="W70" s="24">
        <f t="shared" ca="1" si="31"/>
        <v>0.46508633495259066</v>
      </c>
      <c r="X70" s="24">
        <f t="shared" ca="1" si="32"/>
        <v>0.44967314246643286</v>
      </c>
      <c r="Z70" s="19">
        <f t="shared" ca="1" si="21"/>
        <v>101.86272443552194</v>
      </c>
      <c r="AA70" s="24">
        <f t="shared" ca="1" si="26"/>
        <v>-1.2564506124457253E-3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1.063218461779214E-2</v>
      </c>
      <c r="AE70" s="24">
        <f>+d1d10index!Y55</f>
        <v>4.7794096454516488E-3</v>
      </c>
      <c r="AG70" s="193">
        <f t="shared" ca="1" si="34"/>
        <v>1.5413192486157801E-2</v>
      </c>
      <c r="AH70" s="193">
        <f ca="1">+d1d10_y!AM55</f>
        <v>2.0804689517436303E-2</v>
      </c>
      <c r="AJ70">
        <f>+d1d10index!I55</f>
        <v>101.11748549332323</v>
      </c>
      <c r="AK70" s="19">
        <f t="shared" ca="1" si="23"/>
        <v>101.86272443552194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3.4606580503270248</v>
      </c>
      <c r="AP70">
        <f t="shared" ca="1" si="28"/>
        <v>3.379087713435915</v>
      </c>
      <c r="AR70" s="24">
        <f t="shared" ca="1" si="29"/>
        <v>0.12007280866888781</v>
      </c>
      <c r="AS70" s="24">
        <f t="shared" ca="1" si="30"/>
        <v>8.1570336891109818E-2</v>
      </c>
    </row>
    <row r="71" spans="2:45" x14ac:dyDescent="0.25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466.21816600788225</v>
      </c>
      <c r="M71" s="71">
        <f t="shared" ca="1" si="12"/>
        <v>465.20201214335805</v>
      </c>
      <c r="N71" s="71">
        <f t="shared" ca="1" si="13"/>
        <v>464.08736837365313</v>
      </c>
      <c r="O71" s="71">
        <f t="shared" ca="1" si="14"/>
        <v>463.4643723582717</v>
      </c>
      <c r="P71" s="71">
        <f t="shared" ca="1" si="15"/>
        <v>463.64919795152292</v>
      </c>
      <c r="Q71" s="71">
        <f t="shared" ca="1" si="16"/>
        <v>462.54807599498815</v>
      </c>
      <c r="R71" s="71">
        <f t="shared" ca="1" si="17"/>
        <v>461.88150701159049</v>
      </c>
      <c r="S71" s="71">
        <f t="shared" ca="1" si="18"/>
        <v>461.32784006708226</v>
      </c>
      <c r="T71" s="71">
        <f t="shared" ca="1" si="19"/>
        <v>460.38594322327498</v>
      </c>
      <c r="U71" s="71">
        <f t="shared" ca="1" si="20"/>
        <v>458.16053101216875</v>
      </c>
      <c r="V71" s="34" cm="1">
        <f t="array" aca="1" ref="V71" ca="1">+SUMPRODUCT(_xlfn.ANCHORARRAY($L$17)/100,L71:U71)</f>
        <v>461.88098193999991</v>
      </c>
      <c r="W71" s="24">
        <f t="shared" ca="1" si="31"/>
        <v>0.50304802027922779</v>
      </c>
      <c r="X71" s="24">
        <f t="shared" ca="1" si="32"/>
        <v>0.49239789371575649</v>
      </c>
      <c r="Z71" s="19">
        <f t="shared" ca="1" si="21"/>
        <v>101.75869252157372</v>
      </c>
      <c r="AA71" s="24">
        <f t="shared" ca="1" si="26"/>
        <v>-1.0212952237897976E-3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7.1362514034074565E-3</v>
      </c>
      <c r="AE71" s="24">
        <f>+d1d10index!Y56</f>
        <v>-2.9946662210955655E-4</v>
      </c>
      <c r="AG71" s="193">
        <f t="shared" ca="1" si="34"/>
        <v>1.0650126563471307E-2</v>
      </c>
      <c r="AH71" s="193">
        <f ca="1">+d1d10_y!AM56</f>
        <v>1.1018139604473731E-2</v>
      </c>
      <c r="AJ71">
        <f>+d1d10index!I56</f>
        <v>101.13918530091493</v>
      </c>
      <c r="AK71" s="19">
        <f t="shared" ca="1" si="23"/>
        <v>101.75869252157372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3.6621816600788231</v>
      </c>
      <c r="AP71">
        <f t="shared" ca="1" si="28"/>
        <v>3.581605310121688</v>
      </c>
      <c r="AR71" s="24">
        <f t="shared" ca="1" si="29"/>
        <v>0.12663278313919868</v>
      </c>
      <c r="AS71" s="24">
        <f t="shared" ca="1" si="30"/>
        <v>8.0576349957135029E-2</v>
      </c>
    </row>
    <row r="72" spans="2:45" x14ac:dyDescent="0.25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482.24863591268587</v>
      </c>
      <c r="M72" s="71">
        <f t="shared" ca="1" si="12"/>
        <v>481.29017297056123</v>
      </c>
      <c r="N72" s="71">
        <f t="shared" ca="1" si="13"/>
        <v>480.21198012914584</v>
      </c>
      <c r="O72" s="71">
        <f t="shared" ca="1" si="14"/>
        <v>479.58279906644862</v>
      </c>
      <c r="P72" s="71">
        <f t="shared" ca="1" si="15"/>
        <v>479.78450949530003</v>
      </c>
      <c r="Q72" s="71">
        <f t="shared" ca="1" si="16"/>
        <v>478.64992780531981</v>
      </c>
      <c r="R72" s="71">
        <f t="shared" ca="1" si="17"/>
        <v>477.97174785620336</v>
      </c>
      <c r="S72" s="71">
        <f t="shared" ca="1" si="18"/>
        <v>477.40144866605101</v>
      </c>
      <c r="T72" s="71">
        <f t="shared" ca="1" si="19"/>
        <v>476.41899861071022</v>
      </c>
      <c r="U72" s="71">
        <f t="shared" ca="1" si="20"/>
        <v>474.17455147694517</v>
      </c>
      <c r="V72" s="34" cm="1">
        <f t="array" aca="1" ref="V72" ca="1">+SUMPRODUCT(_xlfn.ANCHORARRAY($L$17)/100,L72:U72)</f>
        <v>477.95340986999992</v>
      </c>
      <c r="W72" s="24">
        <f t="shared" ca="1" si="31"/>
        <v>0.52904339845580695</v>
      </c>
      <c r="X72" s="24">
        <f t="shared" ca="1" si="32"/>
        <v>0.52098831254395628</v>
      </c>
      <c r="Z72" s="19">
        <f t="shared" ca="1" si="21"/>
        <v>101.7027662936764</v>
      </c>
      <c r="AA72" s="24">
        <f t="shared" ca="1" si="26"/>
        <v>-5.4959656528075218E-4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5.2959551663998017E-3</v>
      </c>
      <c r="AE72" s="24">
        <f>+d1d10index!Y57</f>
        <v>-1.1390239469383223E-3</v>
      </c>
      <c r="AG72" s="193">
        <f t="shared" ca="1" si="34"/>
        <v>8.0550859118506679E-3</v>
      </c>
      <c r="AH72" s="193">
        <f ca="1">+d1d10_y!AM57</f>
        <v>8.8502178961455957E-3</v>
      </c>
      <c r="AJ72">
        <f>+d1d10index!I57</f>
        <v>100.84276180565918</v>
      </c>
      <c r="AK72" s="19">
        <f t="shared" ca="1" si="23"/>
        <v>101.7027662936764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3.8224863591268594</v>
      </c>
      <c r="AP72">
        <f t="shared" ca="1" si="28"/>
        <v>3.7417455147694527</v>
      </c>
      <c r="AR72" s="24">
        <f t="shared" ca="1" si="29"/>
        <v>0.11676872742287969</v>
      </c>
      <c r="AS72" s="24">
        <f t="shared" ca="1" si="30"/>
        <v>8.0740844357406694E-2</v>
      </c>
    </row>
    <row r="73" spans="2:45" x14ac:dyDescent="0.25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499.66984167613356</v>
      </c>
      <c r="M73" s="71">
        <f t="shared" ca="1" si="12"/>
        <v>498.71397330479567</v>
      </c>
      <c r="N73" s="71">
        <f t="shared" ca="1" si="13"/>
        <v>497.59319255163132</v>
      </c>
      <c r="O73" s="71">
        <f t="shared" ca="1" si="14"/>
        <v>496.92577829546406</v>
      </c>
      <c r="P73" s="71">
        <f t="shared" ca="1" si="15"/>
        <v>497.1722130107928</v>
      </c>
      <c r="Q73" s="71">
        <f t="shared" ca="1" si="16"/>
        <v>495.97739818966778</v>
      </c>
      <c r="R73" s="71">
        <f t="shared" ca="1" si="17"/>
        <v>495.24682313689328</v>
      </c>
      <c r="S73" s="71">
        <f t="shared" ca="1" si="18"/>
        <v>494.63516595961511</v>
      </c>
      <c r="T73" s="71">
        <f t="shared" ca="1" si="19"/>
        <v>493.6012442093762</v>
      </c>
      <c r="U73" s="71">
        <f t="shared" ca="1" si="20"/>
        <v>491.19151870279421</v>
      </c>
      <c r="V73" s="34" cm="1">
        <f t="array" aca="1" ref="V73" ca="1">+SUMPRODUCT(_xlfn.ANCHORARRAY($L$17)/100,L73:U73)</f>
        <v>495.20865363999997</v>
      </c>
      <c r="W73" s="24">
        <f t="shared" ca="1" si="31"/>
        <v>0.54864815325003269</v>
      </c>
      <c r="X73" s="24">
        <f t="shared" ca="1" si="32"/>
        <v>0.54004624057777639</v>
      </c>
      <c r="Z73" s="19">
        <f t="shared" ca="1" si="21"/>
        <v>101.72607275380692</v>
      </c>
      <c r="AA73" s="24">
        <f t="shared" ca="1" si="26"/>
        <v>2.2916249950588607E-4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5.5854898675178344E-3</v>
      </c>
      <c r="AE73" s="24">
        <f>+d1d10index!Y58</f>
        <v>2.1677803807345075E-3</v>
      </c>
      <c r="AG73" s="193">
        <f t="shared" ca="1" si="34"/>
        <v>8.6019126722562955E-3</v>
      </c>
      <c r="AH73" s="193">
        <f ca="1">+d1d10_y!AM58</f>
        <v>1.3179741637882714E-2</v>
      </c>
      <c r="AJ73">
        <f>+d1d10index!I58</f>
        <v>100.93608393200041</v>
      </c>
      <c r="AK73" s="19">
        <f t="shared" ca="1" si="23"/>
        <v>101.72607275380692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3.996698416761336</v>
      </c>
      <c r="AP73">
        <f t="shared" ca="1" si="28"/>
        <v>3.9119151870279429</v>
      </c>
      <c r="AR73" s="24">
        <f t="shared" ca="1" si="29"/>
        <v>0.12561684669522588</v>
      </c>
      <c r="AS73" s="24">
        <f t="shared" ca="1" si="30"/>
        <v>8.4783229733393028E-2</v>
      </c>
    </row>
    <row r="74" spans="2:45" x14ac:dyDescent="0.25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515.06752577269799</v>
      </c>
      <c r="M74" s="71">
        <f t="shared" ca="1" si="12"/>
        <v>514.11504577957123</v>
      </c>
      <c r="N74" s="71">
        <f t="shared" ca="1" si="13"/>
        <v>513.02784160567523</v>
      </c>
      <c r="O74" s="71">
        <f t="shared" ca="1" si="14"/>
        <v>512.42155634527626</v>
      </c>
      <c r="P74" s="71">
        <f t="shared" ca="1" si="15"/>
        <v>512.52734706205274</v>
      </c>
      <c r="Q74" s="71">
        <f t="shared" ca="1" si="16"/>
        <v>511.41285614580215</v>
      </c>
      <c r="R74" s="71">
        <f t="shared" ca="1" si="17"/>
        <v>510.76157832983</v>
      </c>
      <c r="S74" s="71">
        <f t="shared" ca="1" si="18"/>
        <v>510.16118966947738</v>
      </c>
      <c r="T74" s="71">
        <f t="shared" ca="1" si="19"/>
        <v>509.09926337369325</v>
      </c>
      <c r="U74" s="71">
        <f t="shared" ca="1" si="20"/>
        <v>506.92798165560384</v>
      </c>
      <c r="V74" s="34" cm="1">
        <f t="array" aca="1" ref="V74" ca="1">+SUMPRODUCT(_xlfn.ANCHORARRAY($L$17)/100,L74:U74)</f>
        <v>510.72086184</v>
      </c>
      <c r="W74" s="24">
        <f t="shared" ca="1" si="31"/>
        <v>0.55648307897554461</v>
      </c>
      <c r="X74" s="24">
        <f t="shared" ca="1" si="32"/>
        <v>0.55068067958171896</v>
      </c>
      <c r="Z74" s="19">
        <f t="shared" ca="1" si="21"/>
        <v>101.60566084565123</v>
      </c>
      <c r="AA74" s="24">
        <f t="shared" ca="1" si="26"/>
        <v>-1.1836877694777481E-3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3.7418402577831245E-3</v>
      </c>
      <c r="AE74" s="24">
        <f>+d1d10index!Y59</f>
        <v>4.8890666551590911E-3</v>
      </c>
      <c r="AG74" s="193">
        <f t="shared" ca="1" si="34"/>
        <v>5.8023993938256524E-3</v>
      </c>
      <c r="AH74" s="193">
        <f ca="1">+d1d10_y!AM59</f>
        <v>1.4655180731891093E-2</v>
      </c>
      <c r="AJ74">
        <f>+d1d10index!I59</f>
        <v>100.89738071392077</v>
      </c>
      <c r="AK74" s="19">
        <f t="shared" ca="1" si="23"/>
        <v>101.60566084565123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4.1506752577269808</v>
      </c>
      <c r="AP74">
        <f t="shared" ca="1" si="28"/>
        <v>4.0692798165560395</v>
      </c>
      <c r="AR74" s="24">
        <f t="shared" ca="1" si="29"/>
        <v>0.12443986147418684</v>
      </c>
      <c r="AS74" s="24">
        <f t="shared" ca="1" si="30"/>
        <v>8.1395441170941218E-2</v>
      </c>
    </row>
    <row r="75" spans="2:45" x14ac:dyDescent="0.25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530.96552908989486</v>
      </c>
      <c r="M75" s="71">
        <f t="shared" ca="1" si="12"/>
        <v>530.04695998981742</v>
      </c>
      <c r="N75" s="71">
        <f t="shared" ca="1" si="13"/>
        <v>528.94075461348348</v>
      </c>
      <c r="O75" s="71">
        <f t="shared" ca="1" si="14"/>
        <v>528.3988490883246</v>
      </c>
      <c r="P75" s="71">
        <f t="shared" ca="1" si="15"/>
        <v>528.50783134797757</v>
      </c>
      <c r="Q75" s="71">
        <f t="shared" ca="1" si="16"/>
        <v>527.44890334319973</v>
      </c>
      <c r="R75" s="71">
        <f t="shared" ca="1" si="17"/>
        <v>526.79716753724699</v>
      </c>
      <c r="S75" s="71">
        <f t="shared" ca="1" si="18"/>
        <v>526.20874037147678</v>
      </c>
      <c r="T75" s="71">
        <f t="shared" ca="1" si="19"/>
        <v>525.15233924119434</v>
      </c>
      <c r="U75" s="71">
        <f t="shared" ca="1" si="20"/>
        <v>522.92413127740588</v>
      </c>
      <c r="V75" s="34" cm="1">
        <f t="array" aca="1" ref="V75" ca="1">+SUMPRODUCT(_xlfn.ANCHORARRAY($L$17)/100,L75:U75)</f>
        <v>526.72033266999995</v>
      </c>
      <c r="W75" s="24">
        <f t="shared" ca="1" si="31"/>
        <v>0.55892466074513414</v>
      </c>
      <c r="X75" s="24">
        <f t="shared" ca="1" si="32"/>
        <v>0.55147081316475011</v>
      </c>
      <c r="Z75" s="19">
        <f t="shared" ca="1" si="21"/>
        <v>101.53777523956397</v>
      </c>
      <c r="AA75" s="24">
        <f t="shared" ca="1" si="26"/>
        <v>-6.6812818815664698E-4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4.80437499509212E-3</v>
      </c>
      <c r="AE75" s="24">
        <f>+d1d10index!Y60</f>
        <v>-7.9378470653168609E-4</v>
      </c>
      <c r="AG75" s="193">
        <f t="shared" ca="1" si="34"/>
        <v>7.4538475803840321E-3</v>
      </c>
      <c r="AH75" s="193">
        <f ca="1">+d1d10_y!AM60</f>
        <v>6.4198881686290399E-3</v>
      </c>
      <c r="AJ75">
        <f>+d1d10index!I60</f>
        <v>100.46708941246055</v>
      </c>
      <c r="AK75" s="19">
        <f t="shared" ca="1" si="23"/>
        <v>101.53777523956397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4.3096552908989496</v>
      </c>
      <c r="AP75">
        <f t="shared" ca="1" si="28"/>
        <v>4.2292413127740591</v>
      </c>
      <c r="AR75" s="24">
        <f t="shared" ca="1" si="29"/>
        <v>0.10185808401312979</v>
      </c>
      <c r="AS75" s="24">
        <f t="shared" ca="1" si="30"/>
        <v>8.0413978124890484E-2</v>
      </c>
    </row>
    <row r="76" spans="2:45" x14ac:dyDescent="0.25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547.95616580064109</v>
      </c>
      <c r="M76" s="71">
        <f t="shared" ca="1" si="12"/>
        <v>547.07190559325397</v>
      </c>
      <c r="N76" s="71">
        <f t="shared" ca="1" si="13"/>
        <v>545.97459333700806</v>
      </c>
      <c r="O76" s="71">
        <f t="shared" ca="1" si="14"/>
        <v>545.46726206356368</v>
      </c>
      <c r="P76" s="71">
        <f t="shared" ca="1" si="15"/>
        <v>545.58186962148886</v>
      </c>
      <c r="Q76" s="71">
        <f t="shared" ca="1" si="16"/>
        <v>544.61656081719843</v>
      </c>
      <c r="R76" s="71">
        <f t="shared" ca="1" si="17"/>
        <v>543.986503097953</v>
      </c>
      <c r="S76" s="71">
        <f t="shared" ca="1" si="18"/>
        <v>543.42499133492413</v>
      </c>
      <c r="T76" s="71">
        <f t="shared" ca="1" si="19"/>
        <v>542.45147578330489</v>
      </c>
      <c r="U76" s="71">
        <f t="shared" ca="1" si="20"/>
        <v>540.27269929356851</v>
      </c>
      <c r="V76" s="34" cm="1">
        <f t="array" aca="1" ref="V76" ca="1">+SUMPRODUCT(_xlfn.ANCHORARRAY($L$17)/100,L76:U76)</f>
        <v>543.90292483000007</v>
      </c>
      <c r="W76" s="24">
        <f t="shared" ca="1" si="31"/>
        <v>0.57124278140129592</v>
      </c>
      <c r="X76" s="24">
        <f t="shared" ca="1" si="32"/>
        <v>0.56747091761995705</v>
      </c>
      <c r="Z76" s="19">
        <f t="shared" ca="1" si="21"/>
        <v>101.42214598611388</v>
      </c>
      <c r="AA76" s="24">
        <f t="shared" ca="1" si="26"/>
        <v>-1.1387806476681472E-3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2.4063373290945655E-3</v>
      </c>
      <c r="AE76" s="24">
        <f>+d1d10index!Y61</f>
        <v>-3.2614582405743331E-3</v>
      </c>
      <c r="AG76" s="193">
        <f t="shared" ca="1" si="34"/>
        <v>3.7718637813388689E-3</v>
      </c>
      <c r="AH76" s="193">
        <f ca="1">+d1d10_y!AM61</f>
        <v>-1.9287407771664267E-3</v>
      </c>
      <c r="AJ76">
        <f>+d1d10index!I61</f>
        <v>100.37155039704807</v>
      </c>
      <c r="AK76" s="19">
        <f t="shared" ca="1" si="23"/>
        <v>101.42214598611388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4.4795616580064115</v>
      </c>
      <c r="AP76">
        <f t="shared" ca="1" si="28"/>
        <v>4.402726992935686</v>
      </c>
      <c r="AR76" s="24">
        <f t="shared" ca="1" si="29"/>
        <v>8.7264667816218555E-2</v>
      </c>
      <c r="AS76" s="24">
        <f t="shared" ca="1" si="30"/>
        <v>7.683466507072545E-2</v>
      </c>
    </row>
    <row r="77" spans="2:45" x14ac:dyDescent="0.25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565.46427218091026</v>
      </c>
      <c r="M77" s="71">
        <f t="shared" ca="1" si="12"/>
        <v>564.50411009033996</v>
      </c>
      <c r="N77" s="71">
        <f t="shared" ca="1" si="13"/>
        <v>563.38278596274381</v>
      </c>
      <c r="O77" s="71">
        <f t="shared" ca="1" si="14"/>
        <v>562.86926992643714</v>
      </c>
      <c r="P77" s="71">
        <f t="shared" ca="1" si="15"/>
        <v>562.96308530500983</v>
      </c>
      <c r="Q77" s="71">
        <f t="shared" ca="1" si="16"/>
        <v>561.98423266613145</v>
      </c>
      <c r="R77" s="71">
        <f t="shared" ca="1" si="17"/>
        <v>561.36395650953068</v>
      </c>
      <c r="S77" s="71">
        <f t="shared" ca="1" si="18"/>
        <v>560.81767988200716</v>
      </c>
      <c r="T77" s="71">
        <f t="shared" ca="1" si="19"/>
        <v>559.8535100147169</v>
      </c>
      <c r="U77" s="71">
        <f t="shared" ca="1" si="20"/>
        <v>557.70245856428858</v>
      </c>
      <c r="V77" s="34" cm="1">
        <f t="array" aca="1" ref="V77" ca="1">+SUMPRODUCT(_xlfn.ANCHORARRAY($L$17)/100,L77:U77)</f>
        <v>561.30968543999995</v>
      </c>
      <c r="W77" s="24">
        <f t="shared" ca="1" si="31"/>
        <v>0.56750892944260012</v>
      </c>
      <c r="X77" s="24">
        <f t="shared" ca="1" si="32"/>
        <v>0.56397334623785866</v>
      </c>
      <c r="Z77" s="19">
        <f t="shared" ca="1" si="21"/>
        <v>101.39174814409159</v>
      </c>
      <c r="AA77" s="24">
        <f t="shared" ca="1" si="26"/>
        <v>-2.9971602086242832E-4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2.2606415980468419E-3</v>
      </c>
      <c r="AE77" s="24">
        <f>+d1d10index!Y62</f>
        <v>-7.1877401065342239E-3</v>
      </c>
      <c r="AG77" s="193">
        <f t="shared" ca="1" si="34"/>
        <v>3.5355832047414548E-3</v>
      </c>
      <c r="AH77" s="193">
        <f ca="1">+d1d10_y!AM62</f>
        <v>-1.0384797254434419E-2</v>
      </c>
      <c r="AJ77">
        <f>+d1d10index!I62</f>
        <v>100.31316016159505</v>
      </c>
      <c r="AK77" s="19">
        <f t="shared" ca="1" si="23"/>
        <v>101.39174814409159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4.6546427218091031</v>
      </c>
      <c r="AP77">
        <f t="shared" ca="1" si="28"/>
        <v>4.5770245856428868</v>
      </c>
      <c r="AR77" s="24">
        <f t="shared" ca="1" si="29"/>
        <v>8.2804003747600774E-2</v>
      </c>
      <c r="AS77" s="24">
        <f t="shared" ca="1" si="30"/>
        <v>7.7618136166216267E-2</v>
      </c>
    </row>
    <row r="78" spans="2:45" x14ac:dyDescent="0.25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583.84812417709861</v>
      </c>
      <c r="M78" s="71">
        <f t="shared" ca="1" si="12"/>
        <v>582.80932698103493</v>
      </c>
      <c r="N78" s="71">
        <f t="shared" ca="1" si="13"/>
        <v>581.69426743868871</v>
      </c>
      <c r="O78" s="71">
        <f t="shared" ca="1" si="14"/>
        <v>581.1848806268008</v>
      </c>
      <c r="P78" s="71">
        <f t="shared" ca="1" si="15"/>
        <v>581.33649709043539</v>
      </c>
      <c r="Q78" s="71">
        <f t="shared" ca="1" si="16"/>
        <v>580.23223251419597</v>
      </c>
      <c r="R78" s="71">
        <f t="shared" ca="1" si="17"/>
        <v>579.58493939852133</v>
      </c>
      <c r="S78" s="71">
        <f t="shared" ca="1" si="18"/>
        <v>579.07724778833551</v>
      </c>
      <c r="T78" s="71">
        <f t="shared" ca="1" si="19"/>
        <v>578.08015929754663</v>
      </c>
      <c r="U78" s="71">
        <f t="shared" ca="1" si="20"/>
        <v>575.83718137198332</v>
      </c>
      <c r="V78" s="34" cm="1">
        <f t="array" aca="1" ref="V78" ca="1">+SUMPRODUCT(_xlfn.ANCHORARRAY($L$17)/100,L78:U78)</f>
        <v>579.56414366999991</v>
      </c>
      <c r="W78" s="24">
        <f t="shared" ca="1" si="31"/>
        <v>0.55691818624011846</v>
      </c>
      <c r="X78" s="24">
        <f t="shared" ca="1" si="32"/>
        <v>0.55366402247547097</v>
      </c>
      <c r="Z78" s="19">
        <f t="shared" ca="1" si="21"/>
        <v>101.39118192854941</v>
      </c>
      <c r="AA78" s="24">
        <f t="shared" ca="1" si="26"/>
        <v>-5.5844341629862626E-6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2.0945093131927717E-3</v>
      </c>
      <c r="AE78" s="24">
        <f>+d1d10index!Y63</f>
        <v>-6.4068828018414292E-3</v>
      </c>
      <c r="AG78" s="193">
        <f t="shared" ca="1" si="34"/>
        <v>3.2541637646474886E-3</v>
      </c>
      <c r="AH78" s="193">
        <f ca="1">+d1d10_y!AM63</f>
        <v>-8.5658183738375193E-3</v>
      </c>
      <c r="AJ78">
        <f>+d1d10index!I63</f>
        <v>100.16082055553348</v>
      </c>
      <c r="AK78" s="19">
        <f t="shared" ca="1" si="23"/>
        <v>101.39118192854941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4.838481241770987</v>
      </c>
      <c r="AP78">
        <f t="shared" ca="1" si="28"/>
        <v>4.7583718137198341</v>
      </c>
      <c r="AR78" s="24">
        <f t="shared" ca="1" si="29"/>
        <v>8.6298654274400199E-2</v>
      </c>
      <c r="AS78" s="24">
        <f t="shared" ca="1" si="30"/>
        <v>8.0109428051152953E-2</v>
      </c>
    </row>
    <row r="79" spans="2:45" x14ac:dyDescent="0.25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610.31952219296033</v>
      </c>
      <c r="M79" s="71">
        <f t="shared" ca="1" si="12"/>
        <v>608.99439144057669</v>
      </c>
      <c r="N79" s="71">
        <f t="shared" ca="1" si="13"/>
        <v>607.74142704377846</v>
      </c>
      <c r="O79" s="71">
        <f t="shared" ca="1" si="14"/>
        <v>607.06401103069481</v>
      </c>
      <c r="P79" s="71">
        <f t="shared" ca="1" si="15"/>
        <v>607.05319430418183</v>
      </c>
      <c r="Q79" s="71">
        <f t="shared" ca="1" si="16"/>
        <v>605.77321207006685</v>
      </c>
      <c r="R79" s="71">
        <f t="shared" ca="1" si="17"/>
        <v>605.120838550793</v>
      </c>
      <c r="S79" s="71">
        <f t="shared" ca="1" si="18"/>
        <v>604.51857087333326</v>
      </c>
      <c r="T79" s="71">
        <f t="shared" ca="1" si="19"/>
        <v>603.35266550650806</v>
      </c>
      <c r="U79" s="71">
        <f t="shared" ca="1" si="20"/>
        <v>601.16588220658798</v>
      </c>
      <c r="V79" s="34" cm="1">
        <f t="array" aca="1" ref="V79" ca="1">+SUMPRODUCT(_xlfn.ANCHORARRAY($L$17)/100,L79:U79)</f>
        <v>605.18910448999998</v>
      </c>
      <c r="W79" s="24">
        <f t="shared" ca="1" si="31"/>
        <v>0.54760417853131971</v>
      </c>
      <c r="X79" s="24">
        <f t="shared" ca="1" si="32"/>
        <v>0.54945726489219715</v>
      </c>
      <c r="Z79" s="19">
        <f t="shared" ca="1" si="21"/>
        <v>101.52264795080748</v>
      </c>
      <c r="AA79" s="24">
        <f t="shared" ca="1" si="26"/>
        <v>1.296621853670743E-3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-1.195958354492932E-3</v>
      </c>
      <c r="AE79" s="24">
        <f>+d1d10index!Y64</f>
        <v>-6.2992947208327932E-3</v>
      </c>
      <c r="AG79" s="193">
        <f t="shared" ca="1" si="34"/>
        <v>-1.8530863608774428E-3</v>
      </c>
      <c r="AH79" s="193">
        <f ca="1">+d1d10_y!AM64</f>
        <v>-1.0389866822245519E-2</v>
      </c>
      <c r="AJ79">
        <f>+d1d10index!I64</f>
        <v>100.41817384301653</v>
      </c>
      <c r="AK79" s="19">
        <f t="shared" ca="1" si="23"/>
        <v>101.52264795080748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5.103195221929604</v>
      </c>
      <c r="AP79">
        <f t="shared" ca="1" si="28"/>
        <v>5.0116588220658809</v>
      </c>
      <c r="AR79" s="24">
        <f t="shared" ca="1" si="29"/>
        <v>0.10865728775488837</v>
      </c>
      <c r="AS79" s="24">
        <f t="shared" ca="1" si="30"/>
        <v>9.1536399863723084E-2</v>
      </c>
    </row>
    <row r="80" spans="2:45" x14ac:dyDescent="0.25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630.34855655962576</v>
      </c>
      <c r="M80" s="71">
        <f t="shared" ca="1" si="12"/>
        <v>629.0679902375872</v>
      </c>
      <c r="N80" s="71">
        <f t="shared" ca="1" si="13"/>
        <v>627.80140823563909</v>
      </c>
      <c r="O80" s="71">
        <f t="shared" ca="1" si="14"/>
        <v>627.10374596472093</v>
      </c>
      <c r="P80" s="71">
        <f t="shared" ca="1" si="15"/>
        <v>627.01329657557756</v>
      </c>
      <c r="Q80" s="71">
        <f t="shared" ca="1" si="16"/>
        <v>625.77494522422569</v>
      </c>
      <c r="R80" s="71">
        <f t="shared" ca="1" si="17"/>
        <v>625.13665021160523</v>
      </c>
      <c r="S80" s="71">
        <f t="shared" ca="1" si="18"/>
        <v>624.47374381992711</v>
      </c>
      <c r="T80" s="71">
        <f t="shared" ca="1" si="19"/>
        <v>623.24976115309096</v>
      </c>
      <c r="U80" s="71">
        <f t="shared" ca="1" si="20"/>
        <v>621.12232746438065</v>
      </c>
      <c r="V80" s="34" cm="1">
        <f t="array" aca="1" ref="V80" ca="1">+SUMPRODUCT(_xlfn.ANCHORARRAY($L$17)/100,L80:U80)</f>
        <v>625.1739545800001</v>
      </c>
      <c r="W80" s="24">
        <f t="shared" ca="1" si="31"/>
        <v>0.53494045704546522</v>
      </c>
      <c r="X80" s="24">
        <f t="shared" ca="1" si="32"/>
        <v>0.54345682427857334</v>
      </c>
      <c r="Z80" s="19">
        <f t="shared" ca="1" si="21"/>
        <v>101.48541256485007</v>
      </c>
      <c r="AA80" s="24">
        <f t="shared" ca="1" si="26"/>
        <v>-3.6676925502832081E-4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-5.5177230092515739E-3</v>
      </c>
      <c r="AE80" s="24">
        <f>+d1d10index!Y65</f>
        <v>-5.5762307146389745E-3</v>
      </c>
      <c r="AG80" s="193">
        <f t="shared" ca="1" si="34"/>
        <v>-8.5163672331081131E-3</v>
      </c>
      <c r="AH80" s="193">
        <f ca="1">+d1d10_y!AM65</f>
        <v>-1.6840605125844954E-2</v>
      </c>
      <c r="AJ80">
        <f>+d1d10index!I65</f>
        <v>100.62212275017737</v>
      </c>
      <c r="AK80" s="19">
        <f t="shared" ca="1" si="23"/>
        <v>101.48541256485007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5.3034855655962589</v>
      </c>
      <c r="AP80">
        <f t="shared" ca="1" si="28"/>
        <v>5.2112232746438076</v>
      </c>
      <c r="AR80" s="24">
        <f t="shared" ca="1" si="29"/>
        <v>0.12130676491647208</v>
      </c>
      <c r="AS80" s="24">
        <f t="shared" ca="1" si="30"/>
        <v>9.2262290952451309E-2</v>
      </c>
    </row>
    <row r="81" spans="2:45" x14ac:dyDescent="0.25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658.72848330465774</v>
      </c>
      <c r="M81" s="71">
        <f t="shared" ca="1" si="12"/>
        <v>657.30563347644681</v>
      </c>
      <c r="N81" s="71">
        <f t="shared" ca="1" si="13"/>
        <v>655.92508952897538</v>
      </c>
      <c r="O81" s="71">
        <f t="shared" ca="1" si="14"/>
        <v>655.14558678821686</v>
      </c>
      <c r="P81" s="71">
        <f t="shared" ca="1" si="15"/>
        <v>654.87161796474982</v>
      </c>
      <c r="Q81" s="71">
        <f t="shared" ca="1" si="16"/>
        <v>653.57273783678158</v>
      </c>
      <c r="R81" s="71">
        <f t="shared" ca="1" si="17"/>
        <v>652.94533802080934</v>
      </c>
      <c r="S81" s="71">
        <f t="shared" ca="1" si="18"/>
        <v>652.17786671447561</v>
      </c>
      <c r="T81" s="71">
        <f t="shared" ca="1" si="19"/>
        <v>650.77786001443997</v>
      </c>
      <c r="U81" s="71">
        <f t="shared" ca="1" si="20"/>
        <v>648.7073017661927</v>
      </c>
      <c r="V81" s="34" cm="1">
        <f t="array" aca="1" ref="V81" ca="1">+SUMPRODUCT(_xlfn.ANCHORARRAY($L$17)/100,L81:U81)</f>
        <v>652.99466352999991</v>
      </c>
      <c r="W81" s="24">
        <f t="shared" ca="1" si="31"/>
        <v>0.54162099234320338</v>
      </c>
      <c r="X81" s="24">
        <f t="shared" ca="1" si="32"/>
        <v>0.54839321473640723</v>
      </c>
      <c r="Z81" s="19">
        <f t="shared" ca="1" si="21"/>
        <v>101.54479246821811</v>
      </c>
      <c r="AA81" s="24">
        <f t="shared" ca="1" si="26"/>
        <v>5.8510776935638553E-4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-4.3737096809461917E-3</v>
      </c>
      <c r="AE81" s="24">
        <f>+d1d10index!Y66</f>
        <v>1.9210743771427286E-3</v>
      </c>
      <c r="AG81" s="193">
        <f t="shared" ca="1" si="34"/>
        <v>-6.7722223932038528E-3</v>
      </c>
      <c r="AH81" s="193">
        <f ca="1">+d1d10_y!AM66</f>
        <v>-3.7013055280947782E-3</v>
      </c>
      <c r="AJ81">
        <f>+d1d10index!I66</f>
        <v>101.28426202708891</v>
      </c>
      <c r="AK81" s="19">
        <f t="shared" ca="1" si="23"/>
        <v>101.54479246821811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5.5872848330465787</v>
      </c>
      <c r="AP81">
        <f t="shared" ca="1" si="28"/>
        <v>5.4870730176619276</v>
      </c>
      <c r="AR81" s="24">
        <f t="shared" ca="1" si="29"/>
        <v>0.17707548118699012</v>
      </c>
      <c r="AS81" s="24">
        <f t="shared" ca="1" si="30"/>
        <v>0.10021181538465118</v>
      </c>
    </row>
    <row r="82" spans="2:45" x14ac:dyDescent="0.25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701.14920509656406</v>
      </c>
      <c r="M82" s="71">
        <f t="shared" ca="1" si="12"/>
        <v>699.69523404417293</v>
      </c>
      <c r="N82" s="71">
        <f t="shared" ca="1" si="13"/>
        <v>698.11009218204197</v>
      </c>
      <c r="O82" s="71">
        <f t="shared" ca="1" si="14"/>
        <v>697.16216591908403</v>
      </c>
      <c r="P82" s="71">
        <f t="shared" ca="1" si="15"/>
        <v>696.85173423144329</v>
      </c>
      <c r="Q82" s="71">
        <f t="shared" ca="1" si="16"/>
        <v>695.51049436671769</v>
      </c>
      <c r="R82" s="71">
        <f t="shared" ca="1" si="17"/>
        <v>694.78136856812887</v>
      </c>
      <c r="S82" s="71">
        <f t="shared" ca="1" si="18"/>
        <v>693.81746643531687</v>
      </c>
      <c r="T82" s="71">
        <f t="shared" ca="1" si="19"/>
        <v>692.26940996055691</v>
      </c>
      <c r="U82" s="71">
        <f t="shared" ca="1" si="20"/>
        <v>689.90072196677863</v>
      </c>
      <c r="V82" s="34" cm="1">
        <f t="array" aca="1" ref="V82" ca="1">+SUMPRODUCT(_xlfn.ANCHORARRAY($L$17)/100,L82:U82)</f>
        <v>694.77190156999995</v>
      </c>
      <c r="W82" s="24">
        <f t="shared" ca="1" si="31"/>
        <v>0.57185150080078584</v>
      </c>
      <c r="X82" s="24">
        <f t="shared" ca="1" si="32"/>
        <v>0.57544394429466572</v>
      </c>
      <c r="Z82" s="19">
        <f t="shared" ca="1" si="21"/>
        <v>101.63044953739404</v>
      </c>
      <c r="AA82" s="24">
        <f t="shared" ca="1" si="26"/>
        <v>8.4353975318562924E-4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-2.2802737646676619E-3</v>
      </c>
      <c r="AE82" s="24">
        <f>+d1d10index!Y67</f>
        <v>7.0601358620598909E-3</v>
      </c>
      <c r="AG82" s="193">
        <f t="shared" ca="1" si="34"/>
        <v>-3.5924434938798822E-3</v>
      </c>
      <c r="AH82" s="193">
        <f ca="1">+d1d10_y!AM67</f>
        <v>8.5637887390903611E-3</v>
      </c>
      <c r="AJ82">
        <f>+d1d10index!I67</f>
        <v>101.83138867893597</v>
      </c>
      <c r="AK82" s="19">
        <f t="shared" ca="1" si="23"/>
        <v>101.63044953739404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6.011492050965642</v>
      </c>
      <c r="AP82">
        <f t="shared" ca="1" si="28"/>
        <v>5.8990072196677872</v>
      </c>
      <c r="AR82" s="24">
        <f t="shared" ca="1" si="29"/>
        <v>0.22377611275164178</v>
      </c>
      <c r="AS82" s="24">
        <f t="shared" ca="1" si="30"/>
        <v>0.1124848312978548</v>
      </c>
    </row>
    <row r="83" spans="2:45" x14ac:dyDescent="0.25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747.7016289520227</v>
      </c>
      <c r="M83" s="71">
        <f t="shared" ca="1" si="12"/>
        <v>746.21636127038812</v>
      </c>
      <c r="N83" s="71">
        <f t="shared" ca="1" si="13"/>
        <v>744.70790552750589</v>
      </c>
      <c r="O83" s="71">
        <f t="shared" ca="1" si="14"/>
        <v>743.74214515086351</v>
      </c>
      <c r="P83" s="71">
        <f t="shared" ca="1" si="15"/>
        <v>743.44347581618536</v>
      </c>
      <c r="Q83" s="71">
        <f t="shared" ca="1" si="16"/>
        <v>742.03787013625151</v>
      </c>
      <c r="R83" s="71">
        <f t="shared" ca="1" si="17"/>
        <v>741.33236558263513</v>
      </c>
      <c r="S83" s="71">
        <f t="shared" ca="1" si="18"/>
        <v>740.41124370800731</v>
      </c>
      <c r="T83" s="71">
        <f t="shared" ca="1" si="19"/>
        <v>738.88418610083272</v>
      </c>
      <c r="U83" s="71">
        <f t="shared" ca="1" si="20"/>
        <v>736.63880547886481</v>
      </c>
      <c r="V83" s="34" cm="1">
        <f t="array" aca="1" ref="V83" ca="1">+SUMPRODUCT(_xlfn.ANCHORARRAY($L$17)/100,L83:U83)</f>
        <v>741.37628702999996</v>
      </c>
      <c r="W83" s="24">
        <f t="shared" ca="1" si="31"/>
        <v>0.6037591056445053</v>
      </c>
      <c r="X83" s="24">
        <f t="shared" ca="1" si="32"/>
        <v>0.60781812403500046</v>
      </c>
      <c r="Z83" s="19">
        <f t="shared" ca="1" si="21"/>
        <v>101.50179754187214</v>
      </c>
      <c r="AA83" s="24">
        <f t="shared" ca="1" si="26"/>
        <v>-1.2658804138672153E-3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-2.5245507124329603E-3</v>
      </c>
      <c r="AE83" s="24">
        <f>+d1d10index!Y68</f>
        <v>7.6451744069874206E-3</v>
      </c>
      <c r="AG83" s="193">
        <f t="shared" ca="1" si="34"/>
        <v>-4.0590183904951616E-3</v>
      </c>
      <c r="AH83" s="193">
        <f ca="1">+d1d10_y!AM68</f>
        <v>9.2226303551126154E-3</v>
      </c>
      <c r="AJ83">
        <f>+d1d10index!I68</f>
        <v>101.91241201192105</v>
      </c>
      <c r="AK83" s="19">
        <f t="shared" ca="1" si="23"/>
        <v>101.50179754187214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6.4770162895202281</v>
      </c>
      <c r="AP83">
        <f t="shared" ca="1" si="28"/>
        <v>6.3663880547886489</v>
      </c>
      <c r="AR83" s="24">
        <f t="shared" ca="1" si="29"/>
        <v>0.24222220011481443</v>
      </c>
      <c r="AS83" s="24">
        <f t="shared" ca="1" si="30"/>
        <v>0.11062823473157923</v>
      </c>
    </row>
    <row r="84" spans="2:45" x14ac:dyDescent="0.25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787.36793656411783</v>
      </c>
      <c r="M84" s="71">
        <f t="shared" ref="M84:M127" ca="1" si="36">+SUMPRODUCT($D$5:$I$5,$D84:$I84)/$J$5</f>
        <v>785.67396469069183</v>
      </c>
      <c r="N84" s="71">
        <f t="shared" ref="N84:N127" ca="1" si="37">+SUMPRODUCT($D$6:$I$6,$D84:$I84)/$J$6</f>
        <v>783.90547866374652</v>
      </c>
      <c r="O84" s="71">
        <f t="shared" ref="O84:O127" ca="1" si="38">+SUMPRODUCT($D$7:$I$7,$D84:$I84)/$J$7</f>
        <v>782.70941855041031</v>
      </c>
      <c r="P84" s="71">
        <f t="shared" ref="P84:P127" ca="1" si="39">+SUMPRODUCT($D$8:$I$8,$D84:$I84)/$J$8</f>
        <v>782.41752211931737</v>
      </c>
      <c r="Q84" s="71">
        <f t="shared" ref="Q84:Q127" ca="1" si="40">+SUMPRODUCT($D$9:$I$9,$D84:$I84)/$J$9</f>
        <v>780.76159715867391</v>
      </c>
      <c r="R84" s="71">
        <f t="shared" ref="R84:R127" ca="1" si="41">+SUMPRODUCT($D$10:$I$10,$D84:$I84)/$J$10</f>
        <v>779.90089539502878</v>
      </c>
      <c r="S84" s="71">
        <f t="shared" ref="S84:S127" ca="1" si="42">+SUMPRODUCT($D$11:$I$11,$D84:$I84)/$J$11</f>
        <v>778.78759717151047</v>
      </c>
      <c r="T84" s="71">
        <f t="shared" ref="T84:T127" ca="1" si="43">+SUMPRODUCT($D$12:$I$12,$D84:$I84)/$J$12</f>
        <v>777.02444335415851</v>
      </c>
      <c r="U84" s="71">
        <f t="shared" ref="U84:U110" ca="1" si="44">+SUMPRODUCT($D$13:$I$13,$D84:$I84)/$J$13</f>
        <v>774.3246475717649</v>
      </c>
      <c r="V84" s="34" cm="1">
        <f t="array" aca="1" ref="V84" ca="1">+SUMPRODUCT(_xlfn.ANCHORARRAY($L$17)/100,L84:U84)</f>
        <v>779.94603014000006</v>
      </c>
      <c r="W84" s="24">
        <f t="shared" ca="1" si="31"/>
        <v>0.63270122075923441</v>
      </c>
      <c r="X84" s="24">
        <f t="shared" ca="1" si="32"/>
        <v>0.63299494913828869</v>
      </c>
      <c r="Z84" s="19">
        <f t="shared" ref="Z84:Z109" ca="1" si="45">+L84/U84*100</f>
        <v>101.68447291885334</v>
      </c>
      <c r="AA84" s="24">
        <f t="shared" ca="1" si="26"/>
        <v>1.7997255359527564E-3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-1.7987096604865638E-4</v>
      </c>
      <c r="AE84" s="24">
        <f>+d1d10index!Y69</f>
        <v>7.4875836951346919E-3</v>
      </c>
      <c r="AG84" s="193">
        <f t="shared" ca="1" si="34"/>
        <v>-2.9372837905428106E-4</v>
      </c>
      <c r="AH84" s="193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101.68447291885334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6.8736793656411797</v>
      </c>
      <c r="AP84">
        <f t="shared" ca="1" si="28"/>
        <v>6.7432464757176502</v>
      </c>
      <c r="AR84" s="24">
        <f t="shared" ca="1" si="29"/>
        <v>0.24754471114959475</v>
      </c>
      <c r="AS84" s="24">
        <f t="shared" ca="1" si="30"/>
        <v>0.13043288992352942</v>
      </c>
    </row>
    <row r="85" spans="2:45" x14ac:dyDescent="0.25">
      <c r="B85" s="69">
        <f t="shared" ref="B85:B127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827.06033258180196</v>
      </c>
      <c r="M85" s="71">
        <f t="shared" ca="1" si="36"/>
        <v>825.31941096459411</v>
      </c>
      <c r="N85" s="71">
        <f t="shared" ca="1" si="37"/>
        <v>823.56509644398136</v>
      </c>
      <c r="O85" s="71">
        <f t="shared" ca="1" si="38"/>
        <v>822.35198131766595</v>
      </c>
      <c r="P85" s="71">
        <f t="shared" ca="1" si="39"/>
        <v>822.00495360836771</v>
      </c>
      <c r="Q85" s="71">
        <f t="shared" ca="1" si="40"/>
        <v>820.34100708279402</v>
      </c>
      <c r="R85" s="71">
        <f t="shared" ca="1" si="41"/>
        <v>819.51155562963152</v>
      </c>
      <c r="S85" s="71">
        <f t="shared" ca="1" si="42"/>
        <v>818.40343486887252</v>
      </c>
      <c r="T85" s="71">
        <f t="shared" ca="1" si="43"/>
        <v>816.63530514069328</v>
      </c>
      <c r="U85" s="71">
        <f t="shared" ca="1" si="44"/>
        <v>814.06002632697994</v>
      </c>
      <c r="V85" s="34" cm="1">
        <f t="array" aca="1" ref="V85" ca="1">+SUMPRODUCT(_xlfn.ANCHORARRAY($L$17)/100,L85:U85)</f>
        <v>819.58832519000009</v>
      </c>
      <c r="W85" s="24">
        <f t="shared" ca="1" si="31"/>
        <v>0.65521363027923174</v>
      </c>
      <c r="X85" s="24">
        <f t="shared" ca="1" si="32"/>
        <v>0.65731694325028478</v>
      </c>
      <c r="Z85" s="19">
        <f t="shared" ca="1" si="45"/>
        <v>101.59697145595996</v>
      </c>
      <c r="AA85" s="24">
        <f t="shared" ref="AA85:AA109" ca="1" si="49">+Z85/Z84-1</f>
        <v>-8.6051941246934049E-4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-1.2691072637730505E-3</v>
      </c>
      <c r="AE85" s="24">
        <f>+d1d10index!Y70</f>
        <v>3.299632302637967E-3</v>
      </c>
      <c r="AG85" s="193">
        <f t="shared" ca="1" si="34"/>
        <v>-2.1033129710530396E-3</v>
      </c>
      <c r="AH85" s="193">
        <f ca="1">+d1d10_y!AM70</f>
        <v>5.1300216916050356E-3</v>
      </c>
      <c r="AJ85">
        <f>+d1d10index!I70</f>
        <v>101.26913589504422</v>
      </c>
      <c r="AK85" s="19">
        <f t="shared" ca="1" si="47"/>
        <v>101.59697145595996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7.2706033258180209</v>
      </c>
      <c r="AP85">
        <f t="shared" ref="AP85:AP109" ca="1" si="51">+U85/$U$19-1</f>
        <v>7.1406002632697998</v>
      </c>
      <c r="AR85" s="24">
        <f t="shared" ref="AR85:AR109" ca="1" si="52">+AM85-AN85</f>
        <v>0.23110615371846777</v>
      </c>
      <c r="AS85" s="24">
        <f t="shared" ref="AS85:AS109" ca="1" si="53">+AO85-AP85</f>
        <v>0.13000306254822114</v>
      </c>
    </row>
    <row r="86" spans="2:45" x14ac:dyDescent="0.25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887.22291848933889</v>
      </c>
      <c r="M86" s="71">
        <f t="shared" ca="1" si="36"/>
        <v>885.32995328190759</v>
      </c>
      <c r="N86" s="71">
        <f t="shared" ca="1" si="37"/>
        <v>883.50726881668663</v>
      </c>
      <c r="O86" s="71">
        <f t="shared" ca="1" si="38"/>
        <v>882.4205090487568</v>
      </c>
      <c r="P86" s="71">
        <f t="shared" ca="1" si="39"/>
        <v>881.98460711958523</v>
      </c>
      <c r="Q86" s="71">
        <f t="shared" ca="1" si="40"/>
        <v>880.34325191250787</v>
      </c>
      <c r="R86" s="71">
        <f t="shared" ca="1" si="41"/>
        <v>879.55684373672591</v>
      </c>
      <c r="S86" s="71">
        <f t="shared" ca="1" si="42"/>
        <v>878.5197862637732</v>
      </c>
      <c r="T86" s="71">
        <f t="shared" ca="1" si="43"/>
        <v>876.72430612785615</v>
      </c>
      <c r="U86" s="71">
        <f t="shared" ca="1" si="44"/>
        <v>874.17449135394736</v>
      </c>
      <c r="V86" s="34" cm="1">
        <f t="array" aca="1" ref="V86" ca="1">+SUMPRODUCT(_xlfn.ANCHORARRAY($L$17)/100,L86:U86)</f>
        <v>879.6495897499999</v>
      </c>
      <c r="W86" s="24">
        <f t="shared" ca="1" si="31"/>
        <v>0.72253709289541779</v>
      </c>
      <c r="X86" s="24">
        <f t="shared" ca="1" si="32"/>
        <v>0.7244549975302863</v>
      </c>
      <c r="Z86" s="19">
        <f t="shared" ca="1" si="45"/>
        <v>101.49265704552666</v>
      </c>
      <c r="AA86" s="24">
        <f t="shared" ca="1" si="49"/>
        <v>-1.0267472439227099E-3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-1.1121801598853454E-3</v>
      </c>
      <c r="AE86" s="24">
        <f>+d1d10index!Y71</f>
        <v>-1.7400110066349006E-3</v>
      </c>
      <c r="AG86" s="193">
        <f t="shared" ca="1" si="34"/>
        <v>-1.9179046348685169E-3</v>
      </c>
      <c r="AH86" s="193">
        <f ca="1">+d1d10_y!AM71</f>
        <v>-4.4223362065927141E-3</v>
      </c>
      <c r="AJ86">
        <f>+d1d10index!I71</f>
        <v>100.72181816093791</v>
      </c>
      <c r="AK86" s="19">
        <f t="shared" ca="1" si="47"/>
        <v>101.49265704552666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7.8722291848933903</v>
      </c>
      <c r="AP86">
        <f t="shared" ca="1" si="51"/>
        <v>7.741744913539474</v>
      </c>
      <c r="AR86" s="24">
        <f t="shared" ca="1" si="52"/>
        <v>0.19105892439571903</v>
      </c>
      <c r="AS86" s="24">
        <f t="shared" ca="1" si="53"/>
        <v>0.13048427135391627</v>
      </c>
    </row>
    <row r="87" spans="2:45" x14ac:dyDescent="0.25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947.79340193945006</v>
      </c>
      <c r="M87" s="71">
        <f t="shared" ca="1" si="36"/>
        <v>945.64882470972441</v>
      </c>
      <c r="N87" s="71">
        <f t="shared" ca="1" si="37"/>
        <v>943.65343030798783</v>
      </c>
      <c r="O87" s="71">
        <f t="shared" ca="1" si="38"/>
        <v>942.37038352878938</v>
      </c>
      <c r="P87" s="71">
        <f t="shared" ca="1" si="39"/>
        <v>941.86274342051354</v>
      </c>
      <c r="Q87" s="71">
        <f t="shared" ca="1" si="40"/>
        <v>940.12179014217531</v>
      </c>
      <c r="R87" s="71">
        <f t="shared" ca="1" si="41"/>
        <v>939.29943037459111</v>
      </c>
      <c r="S87" s="71">
        <f t="shared" ca="1" si="42"/>
        <v>938.17044250917365</v>
      </c>
      <c r="T87" s="71">
        <f t="shared" ca="1" si="43"/>
        <v>936.33260279837953</v>
      </c>
      <c r="U87" s="71">
        <f t="shared" ca="1" si="44"/>
        <v>933.73778627193383</v>
      </c>
      <c r="V87" s="34" cm="1">
        <f t="array" aca="1" ref="V87" ca="1">+SUMPRODUCT(_xlfn.ANCHORARRAY($L$17)/100,L87:U87)</f>
        <v>939.47451491000004</v>
      </c>
      <c r="W87" s="24">
        <f t="shared" ca="1" si="31"/>
        <v>0.78503754012811688</v>
      </c>
      <c r="X87" s="24">
        <f t="shared" ca="1" si="32"/>
        <v>0.78560852411034654</v>
      </c>
      <c r="Z87" s="19">
        <f t="shared" ca="1" si="45"/>
        <v>101.50530650833302</v>
      </c>
      <c r="AA87" s="24">
        <f t="shared" ca="1" si="49"/>
        <v>1.2463426591247107E-4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-3.1976996890414888E-4</v>
      </c>
      <c r="AE87" s="24">
        <f>+d1d10index!Y72</f>
        <v>4.0065390310357607E-3</v>
      </c>
      <c r="AG87" s="193">
        <f t="shared" ca="1" si="34"/>
        <v>-5.7098398222965585E-4</v>
      </c>
      <c r="AH87" s="193">
        <f ca="1">+d1d10_y!AM72</f>
        <v>1.013397408787764E-2</v>
      </c>
      <c r="AJ87">
        <f>+d1d10index!I72</f>
        <v>100.86961472752613</v>
      </c>
      <c r="AK87" s="19">
        <f t="shared" ca="1" si="47"/>
        <v>101.50530650833302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8.4779340193945014</v>
      </c>
      <c r="AP87">
        <f t="shared" ca="1" si="51"/>
        <v>8.3373778627193396</v>
      </c>
      <c r="AR87" s="24">
        <f t="shared" ca="1" si="52"/>
        <v>0.23398120471200556</v>
      </c>
      <c r="AS87" s="24">
        <f t="shared" ca="1" si="53"/>
        <v>0.14055615667516186</v>
      </c>
    </row>
    <row r="88" spans="2:45" x14ac:dyDescent="0.25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999.95515199375086</v>
      </c>
      <c r="M88" s="71">
        <f t="shared" ca="1" si="36"/>
        <v>997.67512017014701</v>
      </c>
      <c r="N88" s="71">
        <f t="shared" ca="1" si="37"/>
        <v>995.56985115920179</v>
      </c>
      <c r="O88" s="71">
        <f t="shared" ca="1" si="38"/>
        <v>994.28834238506772</v>
      </c>
      <c r="P88" s="71">
        <f t="shared" ca="1" si="39"/>
        <v>993.77489004106042</v>
      </c>
      <c r="Q88" s="71">
        <f t="shared" ca="1" si="40"/>
        <v>991.94769385493146</v>
      </c>
      <c r="R88" s="71">
        <f t="shared" ca="1" si="41"/>
        <v>991.08467127672384</v>
      </c>
      <c r="S88" s="71">
        <f t="shared" ca="1" si="42"/>
        <v>989.94397676760639</v>
      </c>
      <c r="T88" s="71">
        <f t="shared" ca="1" si="43"/>
        <v>988.02386287734384</v>
      </c>
      <c r="U88" s="71">
        <f t="shared" ca="1" si="44"/>
        <v>985.24764183550883</v>
      </c>
      <c r="V88" s="34" cm="1">
        <f t="array" aca="1" ref="V88" ca="1">+SUMPRODUCT(_xlfn.ANCHORARRAY($L$17)/100,L88:U88)</f>
        <v>991.26594446000001</v>
      </c>
      <c r="W88" s="24">
        <f t="shared" ca="1" si="31"/>
        <v>0.82488165003614045</v>
      </c>
      <c r="X88" s="24">
        <f t="shared" ca="1" si="32"/>
        <v>0.82361174851841601</v>
      </c>
      <c r="Z88" s="19">
        <f t="shared" ca="1" si="45"/>
        <v>101.49277293684682</v>
      </c>
      <c r="AA88" s="24">
        <f t="shared" ca="1" si="49"/>
        <v>-1.234770074328706E-4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6.9636616388124573E-4</v>
      </c>
      <c r="AE88" s="24">
        <f>+d1d10index!Y73</f>
        <v>9.0083659084330137E-3</v>
      </c>
      <c r="AG88" s="193">
        <f t="shared" ca="1" si="34"/>
        <v>1.2699015177244366E-3</v>
      </c>
      <c r="AH88" s="193">
        <f ca="1">+d1d10_y!AM73</f>
        <v>2.6566858620307165E-2</v>
      </c>
      <c r="AJ88">
        <f>+d1d10index!I73</f>
        <v>101.27573404982139</v>
      </c>
      <c r="AK88" s="19">
        <f t="shared" ca="1" si="47"/>
        <v>101.49277293684682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8.9995515199375102</v>
      </c>
      <c r="AP88">
        <f t="shared" ca="1" si="51"/>
        <v>8.8524764183550904</v>
      </c>
      <c r="AR88" s="24">
        <f t="shared" ca="1" si="52"/>
        <v>0.30070932419328322</v>
      </c>
      <c r="AS88" s="24">
        <f t="shared" ca="1" si="53"/>
        <v>0.14707510158241988</v>
      </c>
    </row>
    <row r="89" spans="2:45" x14ac:dyDescent="0.25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1053.8704634521443</v>
      </c>
      <c r="M89" s="71">
        <f t="shared" ca="1" si="36"/>
        <v>1051.8307619402815</v>
      </c>
      <c r="N89" s="71">
        <f t="shared" ca="1" si="37"/>
        <v>1049.9331029144707</v>
      </c>
      <c r="O89" s="71">
        <f t="shared" ca="1" si="38"/>
        <v>1048.8895347092964</v>
      </c>
      <c r="P89" s="71">
        <f t="shared" ca="1" si="39"/>
        <v>1048.3672337259547</v>
      </c>
      <c r="Q89" s="71">
        <f t="shared" ca="1" si="40"/>
        <v>1046.8526450582071</v>
      </c>
      <c r="R89" s="71">
        <f t="shared" ca="1" si="41"/>
        <v>1046.1292712492016</v>
      </c>
      <c r="S89" s="71">
        <f t="shared" ca="1" si="42"/>
        <v>1045.1509267081042</v>
      </c>
      <c r="T89" s="71">
        <f t="shared" ca="1" si="43"/>
        <v>1043.4729496596083</v>
      </c>
      <c r="U89" s="71">
        <f t="shared" ca="1" si="44"/>
        <v>1041.0717489362314</v>
      </c>
      <c r="V89" s="34" cm="1">
        <f t="array" aca="1" ref="V89" ca="1">+SUMPRODUCT(_xlfn.ANCHORARRAY($L$17)/100,L89:U89)</f>
        <v>1046.2719682700001</v>
      </c>
      <c r="W89" s="24">
        <f t="shared" ca="1" si="31"/>
        <v>0.86372599525611982</v>
      </c>
      <c r="X89" s="24">
        <f t="shared" ca="1" si="32"/>
        <v>0.86671536578177544</v>
      </c>
      <c r="Z89" s="19">
        <f t="shared" ca="1" si="45"/>
        <v>101.22937871755629</v>
      </c>
      <c r="AA89" s="24">
        <f t="shared" ca="1" si="49"/>
        <v>-2.5952017239141423E-3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-1.6014067170886381E-3</v>
      </c>
      <c r="AE89" s="24">
        <f>+d1d10index!Y74</f>
        <v>9.3775252888961269E-3</v>
      </c>
      <c r="AG89" s="193">
        <f t="shared" ca="1" si="34"/>
        <v>-2.9893705256556213E-3</v>
      </c>
      <c r="AH89" s="193">
        <f ca="1">+d1d10_y!AM74</f>
        <v>2.8443934061027853E-2</v>
      </c>
      <c r="AJ89">
        <f>+d1d10index!I74</f>
        <v>101.2538493578195</v>
      </c>
      <c r="AK89" s="19">
        <f t="shared" ca="1" si="47"/>
        <v>101.22937871755629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9.5387046345214443</v>
      </c>
      <c r="AP89">
        <f t="shared" ca="1" si="51"/>
        <v>9.410717489362316</v>
      </c>
      <c r="AR89" s="24">
        <f t="shared" ca="1" si="52"/>
        <v>0.31189460760936605</v>
      </c>
      <c r="AS89" s="24">
        <f t="shared" ca="1" si="53"/>
        <v>0.12798714515912835</v>
      </c>
    </row>
    <row r="90" spans="2:45" x14ac:dyDescent="0.25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1103.1891628643064</v>
      </c>
      <c r="M90" s="71">
        <f t="shared" ca="1" si="36"/>
        <v>1101.3046722959652</v>
      </c>
      <c r="N90" s="71">
        <f t="shared" ca="1" si="37"/>
        <v>1099.5730234626978</v>
      </c>
      <c r="O90" s="71">
        <f t="shared" ca="1" si="38"/>
        <v>1098.6242770463989</v>
      </c>
      <c r="P90" s="71">
        <f t="shared" ca="1" si="39"/>
        <v>1098.202874980808</v>
      </c>
      <c r="Q90" s="71">
        <f t="shared" ca="1" si="40"/>
        <v>1096.6358685581356</v>
      </c>
      <c r="R90" s="71">
        <f t="shared" ca="1" si="41"/>
        <v>1095.9151372811539</v>
      </c>
      <c r="S90" s="71">
        <f t="shared" ca="1" si="42"/>
        <v>1095.0085928456547</v>
      </c>
      <c r="T90" s="71">
        <f t="shared" ca="1" si="43"/>
        <v>1093.3249058118572</v>
      </c>
      <c r="U90" s="71">
        <f t="shared" ca="1" si="44"/>
        <v>1090.9290197852874</v>
      </c>
      <c r="V90" s="34" cm="1">
        <f t="array" aca="1" ref="V90" ca="1">+SUMPRODUCT(_xlfn.ANCHORARRAY($L$17)/100,L90:U90)</f>
        <v>1096.0312031699998</v>
      </c>
      <c r="W90" s="24">
        <f t="shared" ca="1" si="31"/>
        <v>0.88951392867655432</v>
      </c>
      <c r="X90" s="24">
        <f t="shared" ca="1" si="32"/>
        <v>0.89450951601640583</v>
      </c>
      <c r="Z90" s="19">
        <f t="shared" ca="1" si="45"/>
        <v>101.12382591870477</v>
      </c>
      <c r="AA90" s="24">
        <f t="shared" ca="1" si="49"/>
        <v>-1.0427091442102299E-3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-2.6368763511708249E-3</v>
      </c>
      <c r="AE90" s="24">
        <f>+d1d10index!Y75</f>
        <v>7.6952892795625338E-3</v>
      </c>
      <c r="AG90" s="193">
        <f t="shared" ca="1" si="34"/>
        <v>-4.9955873398515038E-3</v>
      </c>
      <c r="AH90" s="193">
        <f ca="1">+d1d10_y!AM75</f>
        <v>2.0684597025458995E-2</v>
      </c>
      <c r="AJ90">
        <f>+d1d10index!I75</f>
        <v>100.93158704418666</v>
      </c>
      <c r="AK90" s="19">
        <f t="shared" ca="1" si="47"/>
        <v>101.12382591870477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10.031891628643065</v>
      </c>
      <c r="AP90">
        <f t="shared" ca="1" si="51"/>
        <v>9.9092901978528758</v>
      </c>
      <c r="AR90" s="24">
        <f t="shared" ca="1" si="52"/>
        <v>0.2825402674646238</v>
      </c>
      <c r="AS90" s="24">
        <f t="shared" ca="1" si="53"/>
        <v>0.12260143079018881</v>
      </c>
    </row>
    <row r="91" spans="2:45" x14ac:dyDescent="0.25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1159.8658458275381</v>
      </c>
      <c r="M91" s="71">
        <f t="shared" ca="1" si="36"/>
        <v>1158.1344179488226</v>
      </c>
      <c r="N91" s="71">
        <f t="shared" ca="1" si="37"/>
        <v>1156.7592038743317</v>
      </c>
      <c r="O91" s="71">
        <f t="shared" ca="1" si="38"/>
        <v>1155.9564389560317</v>
      </c>
      <c r="P91" s="71">
        <f t="shared" ca="1" si="39"/>
        <v>1155.6923716831363</v>
      </c>
      <c r="Q91" s="71">
        <f t="shared" ca="1" si="40"/>
        <v>1154.0406962385825</v>
      </c>
      <c r="R91" s="71">
        <f t="shared" ca="1" si="41"/>
        <v>1153.3942507694619</v>
      </c>
      <c r="S91" s="71">
        <f t="shared" ca="1" si="42"/>
        <v>1152.7060895996181</v>
      </c>
      <c r="T91" s="71">
        <f t="shared" ca="1" si="43"/>
        <v>1151.1508429619537</v>
      </c>
      <c r="U91" s="71">
        <f t="shared" ca="1" si="44"/>
        <v>1149.0377987407085</v>
      </c>
      <c r="V91" s="34" cm="1">
        <f t="array" aca="1" ref="V91" ca="1">+SUMPRODUCT(_xlfn.ANCHORARRAY($L$17)/100,L91:U91)</f>
        <v>1153.57353388</v>
      </c>
      <c r="W91" s="24">
        <f t="shared" ca="1" si="31"/>
        <v>0.90042396425397597</v>
      </c>
      <c r="X91" s="24">
        <f t="shared" ca="1" si="32"/>
        <v>0.91134898494762995</v>
      </c>
      <c r="Z91" s="19">
        <f t="shared" ca="1" si="45"/>
        <v>100.94235777958711</v>
      </c>
      <c r="AA91" s="24">
        <f t="shared" ca="1" si="49"/>
        <v>-1.7945141757546024E-3</v>
      </c>
      <c r="AB91" s="24">
        <f>+d1d10index!Q76</f>
        <v>-4.4271697428591716E-3</v>
      </c>
      <c r="AC91" s="35">
        <f t="shared" si="46"/>
        <v>44896</v>
      </c>
      <c r="AD91" s="24">
        <f t="shared" ca="1" si="33"/>
        <v>-5.7158691477545709E-3</v>
      </c>
      <c r="AE91" s="24">
        <f>+d1d10index!Y76</f>
        <v>6.6294705790426178E-4</v>
      </c>
      <c r="AG91" s="193">
        <f t="shared" ca="1" si="34"/>
        <v>-1.0925020693653975E-2</v>
      </c>
      <c r="AH91" s="193">
        <f ca="1">+d1d10_y!AM76</f>
        <v>5.3927775241122688E-3</v>
      </c>
      <c r="AJ91">
        <f>+d1d10index!I76</f>
        <v>100.48474577592587</v>
      </c>
      <c r="AK91" s="19">
        <f t="shared" ca="1" si="47"/>
        <v>100.94235777958711</v>
      </c>
      <c r="AM91">
        <f ca="1">+NAC_d!BV77/NAC_d!BV$5-1</f>
        <v>10.498007966195726</v>
      </c>
      <c r="AN91">
        <f ca="1">+NAC_d!CE77/NAC_d!CE$5-1</f>
        <v>10.254685733937421</v>
      </c>
      <c r="AO91">
        <f t="shared" ca="1" si="50"/>
        <v>10.598658458275382</v>
      </c>
      <c r="AP91">
        <f t="shared" ca="1" si="51"/>
        <v>10.490377987407086</v>
      </c>
      <c r="AR91" s="24">
        <f t="shared" ca="1" si="52"/>
        <v>0.24332223225830418</v>
      </c>
      <c r="AS91" s="24">
        <f t="shared" ca="1" si="53"/>
        <v>0.10828047086829606</v>
      </c>
    </row>
    <row r="92" spans="2:45" x14ac:dyDescent="0.25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1221.2701134914464</v>
      </c>
      <c r="M92" s="71">
        <f t="shared" ca="1" si="36"/>
        <v>1219.6821124968858</v>
      </c>
      <c r="N92" s="71">
        <f t="shared" ca="1" si="37"/>
        <v>1218.4462583300449</v>
      </c>
      <c r="O92" s="71">
        <f t="shared" ca="1" si="38"/>
        <v>1217.66072459214</v>
      </c>
      <c r="P92" s="71">
        <f t="shared" ca="1" si="39"/>
        <v>1217.2846373173909</v>
      </c>
      <c r="Q92" s="71">
        <f t="shared" ca="1" si="40"/>
        <v>1215.7105535008197</v>
      </c>
      <c r="R92" s="71">
        <f t="shared" ca="1" si="41"/>
        <v>1215.147698453889</v>
      </c>
      <c r="S92" s="71">
        <f t="shared" ca="1" si="42"/>
        <v>1214.4449819669628</v>
      </c>
      <c r="T92" s="71">
        <f t="shared" ca="1" si="43"/>
        <v>1212.867537929656</v>
      </c>
      <c r="U92" s="71">
        <f t="shared" ca="1" si="44"/>
        <v>1211.0826273031225</v>
      </c>
      <c r="V92" s="34" cm="1">
        <f t="array" aca="1" ref="V92" ca="1">+SUMPRODUCT(_xlfn.ANCHORARRAY($L$17)/100,L92:U92)</f>
        <v>1215.3105854599999</v>
      </c>
      <c r="W92" s="24">
        <f t="shared" ca="1" si="31"/>
        <v>0.93745206645194301</v>
      </c>
      <c r="X92" s="24">
        <f t="shared" ca="1" si="32"/>
        <v>0.94982948406821555</v>
      </c>
      <c r="Z92" s="19">
        <f t="shared" ca="1" si="45"/>
        <v>100.84118836804798</v>
      </c>
      <c r="AA92" s="24">
        <f t="shared" ca="1" si="49"/>
        <v>-1.002249340757877E-3</v>
      </c>
      <c r="AB92" s="24">
        <f>+d1d10index!Q77</f>
        <v>2.3003124823637311E-3</v>
      </c>
      <c r="AC92" s="35">
        <f t="shared" si="46"/>
        <v>44927</v>
      </c>
      <c r="AD92" s="24">
        <f t="shared" ca="1" si="33"/>
        <v>-6.3479487398291345E-3</v>
      </c>
      <c r="AE92" s="24">
        <f>+d1d10index!Y77</f>
        <v>9.3189587121722539E-4</v>
      </c>
      <c r="AG92" s="193">
        <f t="shared" ca="1" si="34"/>
        <v>-1.2377417616272535E-2</v>
      </c>
      <c r="AH92" s="193">
        <f ca="1">+d1d10_y!AM77</f>
        <v>6.6122860939159533E-3</v>
      </c>
      <c r="AJ92">
        <f>+d1d10index!I77</f>
        <v>100.71589209092137</v>
      </c>
      <c r="AK92" s="19">
        <f t="shared" ca="1" si="47"/>
        <v>100.84118836804798</v>
      </c>
      <c r="AM92">
        <f ca="1">+NAC_d!BV78/NAC_d!BV$5-1</f>
        <v>11.208358291344444</v>
      </c>
      <c r="AN92">
        <f ca="1">+NAC_d!CE78/NAC_d!CE$5-1</f>
        <v>10.926784783637537</v>
      </c>
      <c r="AO92">
        <f t="shared" ca="1" si="50"/>
        <v>11.212701134914466</v>
      </c>
      <c r="AP92">
        <f t="shared" ca="1" si="51"/>
        <v>11.110826273031227</v>
      </c>
      <c r="AR92" s="24">
        <f t="shared" ca="1" si="52"/>
        <v>0.28157350770690748</v>
      </c>
      <c r="AS92" s="24">
        <f t="shared" ca="1" si="53"/>
        <v>0.10187486188323902</v>
      </c>
    </row>
    <row r="93" spans="2:45" x14ac:dyDescent="0.25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1318.8333864026731</v>
      </c>
      <c r="M93" s="71">
        <f t="shared" ca="1" si="36"/>
        <v>1316.1564989243614</v>
      </c>
      <c r="N93" s="71">
        <f t="shared" ca="1" si="37"/>
        <v>1314.0243042674733</v>
      </c>
      <c r="O93" s="71">
        <f t="shared" ca="1" si="38"/>
        <v>1312.2723473907097</v>
      </c>
      <c r="P93" s="71">
        <f t="shared" ca="1" si="39"/>
        <v>1311.4680039945263</v>
      </c>
      <c r="Q93" s="71">
        <f t="shared" ca="1" si="40"/>
        <v>1309.1935591346796</v>
      </c>
      <c r="R93" s="71">
        <f t="shared" ca="1" si="41"/>
        <v>1308.353420329337</v>
      </c>
      <c r="S93" s="71">
        <f t="shared" ca="1" si="42"/>
        <v>1307.0013078122856</v>
      </c>
      <c r="T93" s="71">
        <f t="shared" ca="1" si="43"/>
        <v>1304.75283467738</v>
      </c>
      <c r="U93" s="71">
        <f t="shared" ca="1" si="44"/>
        <v>1302.4005898891935</v>
      </c>
      <c r="V93" s="34" cm="1">
        <f t="array" aca="1" ref="V93" ca="1">+SUMPRODUCT(_xlfn.ANCHORARRAY($L$17)/100,L93:U93)</f>
        <v>1308.7596414</v>
      </c>
      <c r="W93" s="24">
        <f t="shared" ca="1" si="31"/>
        <v>1.0020895100610385</v>
      </c>
      <c r="X93" s="24">
        <f t="shared" ca="1" si="32"/>
        <v>1.0076860339682212</v>
      </c>
      <c r="Z93" s="19">
        <f t="shared" ca="1" si="45"/>
        <v>101.26173134756317</v>
      </c>
      <c r="AA93" s="24">
        <f t="shared" ca="1" si="49"/>
        <v>4.1703493019171756E-3</v>
      </c>
      <c r="AB93" s="24">
        <f>+d1d10index!Q78</f>
        <v>9.0158989522506339E-3</v>
      </c>
      <c r="AC93" s="35">
        <f t="shared" si="46"/>
        <v>44958</v>
      </c>
      <c r="AD93" s="24">
        <f t="shared" ca="1" si="33"/>
        <v>-2.7875493540796548E-3</v>
      </c>
      <c r="AE93" s="24">
        <f>+d1d10index!Y78</f>
        <v>3.353673739747709E-3</v>
      </c>
      <c r="AG93" s="193">
        <f t="shared" ca="1" si="34"/>
        <v>-5.5965239071826822E-3</v>
      </c>
      <c r="AH93" s="193">
        <f ca="1">+d1d10_y!AM78</f>
        <v>1.2858666103020333E-2</v>
      </c>
      <c r="AJ93">
        <f>+d1d10index!I78</f>
        <v>101.6239363968989</v>
      </c>
      <c r="AK93" s="19">
        <f t="shared" ca="1" si="47"/>
        <v>101.26173134756317</v>
      </c>
      <c r="AM93">
        <f ca="1">+NAC_d!BV79/NAC_d!BV$5-1</f>
        <v>12.10552552843987</v>
      </c>
      <c r="AN93">
        <f ca="1">+NAC_d!CE79/NAC_d!CE$5-1</f>
        <v>11.66458555813516</v>
      </c>
      <c r="AO93">
        <f t="shared" ca="1" si="50"/>
        <v>12.188333864026733</v>
      </c>
      <c r="AP93">
        <f t="shared" ca="1" si="51"/>
        <v>12.024005898891938</v>
      </c>
      <c r="AR93" s="24">
        <f t="shared" ca="1" si="52"/>
        <v>0.44093997030470966</v>
      </c>
      <c r="AS93" s="24">
        <f t="shared" ca="1" si="53"/>
        <v>0.16432796513479531</v>
      </c>
    </row>
    <row r="94" spans="2:45" x14ac:dyDescent="0.25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1414.7418473120858</v>
      </c>
      <c r="M94" s="71">
        <f t="shared" ca="1" si="36"/>
        <v>1412.0976870247966</v>
      </c>
      <c r="N94" s="71">
        <f t="shared" ca="1" si="37"/>
        <v>1409.672239229855</v>
      </c>
      <c r="O94" s="71">
        <f t="shared" ca="1" si="38"/>
        <v>1407.4635906827903</v>
      </c>
      <c r="P94" s="71">
        <f t="shared" ca="1" si="39"/>
        <v>1406.9129220677473</v>
      </c>
      <c r="Q94" s="71">
        <f t="shared" ca="1" si="40"/>
        <v>1404.1004560918111</v>
      </c>
      <c r="R94" s="71">
        <f t="shared" ca="1" si="41"/>
        <v>1402.8667678490026</v>
      </c>
      <c r="S94" s="71">
        <f t="shared" ca="1" si="42"/>
        <v>1401.0886440002203</v>
      </c>
      <c r="T94" s="71">
        <f t="shared" ca="1" si="43"/>
        <v>1398.3492897177944</v>
      </c>
      <c r="U94" s="71">
        <f t="shared" ca="1" si="44"/>
        <v>1394.8950827221779</v>
      </c>
      <c r="V94" s="34" cm="1">
        <f t="array" aca="1" ref="V94" ca="1">+SUMPRODUCT(_xlfn.ANCHORARRAY($L$17)/100,L94:U94)</f>
        <v>1403.14734886</v>
      </c>
      <c r="W94" s="24">
        <f t="shared" ca="1" si="31"/>
        <v>1.0177472027758259</v>
      </c>
      <c r="X94" s="24">
        <f t="shared" ca="1" si="32"/>
        <v>1.0218779866552268</v>
      </c>
      <c r="Z94" s="19">
        <f t="shared" ca="1" si="45"/>
        <v>101.422814148228</v>
      </c>
      <c r="AA94" s="24">
        <f t="shared" ca="1" si="49"/>
        <v>1.5907569278263978E-3</v>
      </c>
      <c r="AB94" s="24">
        <f>+d1d10index!Q79</f>
        <v>6.0993105227438171E-3</v>
      </c>
      <c r="AC94" s="35">
        <f t="shared" si="46"/>
        <v>44986</v>
      </c>
      <c r="AD94" s="24">
        <f t="shared" ca="1" si="33"/>
        <v>-2.0430431048092945E-3</v>
      </c>
      <c r="AE94" s="24">
        <f>+d1d10index!Y79</f>
        <v>4.0496714023157132E-3</v>
      </c>
      <c r="AG94" s="193">
        <f t="shared" ca="1" si="34"/>
        <v>-4.1307838794009122E-3</v>
      </c>
      <c r="AH94" s="193">
        <f ca="1">+d1d10_y!AM79</f>
        <v>9.9893087715638984E-3</v>
      </c>
      <c r="AJ94">
        <f>+d1d10index!I79</f>
        <v>102.24377234152715</v>
      </c>
      <c r="AK94" s="19">
        <f t="shared" ca="1" si="47"/>
        <v>101.422814148228</v>
      </c>
      <c r="AM94">
        <f ca="1">+NAC_d!BV80/NAC_d!BV$5-1</f>
        <v>13.122671964182084</v>
      </c>
      <c r="AN94">
        <f ca="1">+NAC_d!CE80/NAC_d!CE$5-1</f>
        <v>12.597445150520683</v>
      </c>
      <c r="AO94">
        <f t="shared" ca="1" si="50"/>
        <v>13.14741847312086</v>
      </c>
      <c r="AP94">
        <f t="shared" ca="1" si="51"/>
        <v>12.948950827221781</v>
      </c>
      <c r="AR94" s="24">
        <f t="shared" ca="1" si="52"/>
        <v>0.52522681366140134</v>
      </c>
      <c r="AS94" s="24">
        <f t="shared" ca="1" si="53"/>
        <v>0.19846764589907906</v>
      </c>
    </row>
    <row r="95" spans="2:45" x14ac:dyDescent="0.25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1533.7946488975369</v>
      </c>
      <c r="M95" s="71">
        <f t="shared" ca="1" si="36"/>
        <v>1530.592890367649</v>
      </c>
      <c r="N95" s="71">
        <f t="shared" ca="1" si="37"/>
        <v>1527.8389777929785</v>
      </c>
      <c r="O95" s="71">
        <f t="shared" ca="1" si="38"/>
        <v>1525.514280801925</v>
      </c>
      <c r="P95" s="71">
        <f t="shared" ca="1" si="39"/>
        <v>1525.013094450386</v>
      </c>
      <c r="Q95" s="71">
        <f t="shared" ca="1" si="40"/>
        <v>1521.9297965601945</v>
      </c>
      <c r="R95" s="71">
        <f t="shared" ca="1" si="41"/>
        <v>1520.5870793945589</v>
      </c>
      <c r="S95" s="71">
        <f t="shared" ca="1" si="42"/>
        <v>1518.8332398842897</v>
      </c>
      <c r="T95" s="71">
        <f t="shared" ca="1" si="43"/>
        <v>1516.0515720365836</v>
      </c>
      <c r="U95" s="71">
        <f t="shared" ca="1" si="44"/>
        <v>1512.1809371711281</v>
      </c>
      <c r="V95" s="34" cm="1">
        <f t="array" aca="1" ref="V95" ca="1">+SUMPRODUCT(_xlfn.ANCHORARRAY($L$17)/100,L95:U95)</f>
        <v>1521.0142489899999</v>
      </c>
      <c r="W95" s="24">
        <f t="shared" ca="1" si="31"/>
        <v>1.0513458704741634</v>
      </c>
      <c r="X95" s="24">
        <f t="shared" ca="1" si="32"/>
        <v>1.0528119424663065</v>
      </c>
      <c r="Z95" s="19">
        <f t="shared" ca="1" si="45"/>
        <v>101.42930724724266</v>
      </c>
      <c r="AA95" s="24">
        <f t="shared" ca="1" si="49"/>
        <v>6.4020103062611966E-5</v>
      </c>
      <c r="AB95" s="24">
        <f>+d1d10index!Q80</f>
        <v>5.621168559895473E-3</v>
      </c>
      <c r="AC95" s="35">
        <f t="shared" si="46"/>
        <v>45017</v>
      </c>
      <c r="AD95" s="24">
        <f t="shared" ca="1" si="33"/>
        <v>-7.1417744695179142E-4</v>
      </c>
      <c r="AE95" s="24">
        <f>+d1d10index!Y80</f>
        <v>8.8908680527688411E-3</v>
      </c>
      <c r="AG95" s="193">
        <f t="shared" ca="1" si="34"/>
        <v>-1.4660719921431031E-3</v>
      </c>
      <c r="AH95" s="193">
        <f ca="1">+d1d10_y!AM80</f>
        <v>1.730830856551302E-2</v>
      </c>
      <c r="AJ95">
        <f>+d1d10index!I80</f>
        <v>102.81850182005846</v>
      </c>
      <c r="AK95" s="19">
        <f t="shared" ca="1" si="47"/>
        <v>101.42930724724266</v>
      </c>
      <c r="AM95">
        <f ca="1">+NAC_d!BV81/NAC_d!BV$5-1</f>
        <v>14.342373265743655</v>
      </c>
      <c r="AN95">
        <f ca="1">+NAC_d!CE81/NAC_d!CE$5-1</f>
        <v>13.711712353877287</v>
      </c>
      <c r="AO95">
        <f t="shared" ca="1" si="50"/>
        <v>14.337946488975371</v>
      </c>
      <c r="AP95">
        <f t="shared" ca="1" si="51"/>
        <v>14.121809371711283</v>
      </c>
      <c r="AR95" s="24">
        <f t="shared" ca="1" si="52"/>
        <v>0.63066091186636797</v>
      </c>
      <c r="AS95" s="24">
        <f t="shared" ca="1" si="53"/>
        <v>0.21613711726408802</v>
      </c>
    </row>
    <row r="96" spans="2:45" x14ac:dyDescent="0.25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1652.9948158118441</v>
      </c>
      <c r="M96" s="71">
        <f t="shared" ca="1" si="36"/>
        <v>1649.8849708353541</v>
      </c>
      <c r="N96" s="71">
        <f t="shared" ca="1" si="37"/>
        <v>1647.2273957869863</v>
      </c>
      <c r="O96" s="71">
        <f t="shared" ca="1" si="38"/>
        <v>1644.7582703082942</v>
      </c>
      <c r="P96" s="71">
        <f t="shared" ca="1" si="39"/>
        <v>1644.71962119574</v>
      </c>
      <c r="Q96" s="71">
        <f t="shared" ca="1" si="40"/>
        <v>1641.3597072100445</v>
      </c>
      <c r="R96" s="71">
        <f t="shared" ca="1" si="41"/>
        <v>1639.8294032687179</v>
      </c>
      <c r="S96" s="71">
        <f t="shared" ca="1" si="42"/>
        <v>1638.1208929559655</v>
      </c>
      <c r="T96" s="71">
        <f t="shared" ca="1" si="43"/>
        <v>1635.4678795169325</v>
      </c>
      <c r="U96" s="71">
        <f t="shared" ca="1" si="44"/>
        <v>1631.1015346156082</v>
      </c>
      <c r="V96" s="34" cm="1">
        <f t="array" aca="1" ref="V96" ca="1">+SUMPRODUCT(_xlfn.ANCHORARRAY($L$17)/100,L96:U96)</f>
        <v>1640.2956339099999</v>
      </c>
      <c r="W96" s="24">
        <f t="shared" ref="W96:W109" ca="1" si="54">+L96/L84-1</f>
        <v>1.0993931033375723</v>
      </c>
      <c r="X96" s="24">
        <f t="shared" ref="X96:X109" ca="1" si="55">+U96/U84-1</f>
        <v>1.1064827779028392</v>
      </c>
      <c r="Z96" s="19">
        <f t="shared" ca="1" si="45"/>
        <v>101.34223901649355</v>
      </c>
      <c r="AA96" s="24">
        <f t="shared" ca="1" si="49"/>
        <v>-8.5841294899979825E-4</v>
      </c>
      <c r="AB96" s="24">
        <f>+d1d10index!Q81</f>
        <v>-5.0623074404300139E-3</v>
      </c>
      <c r="AC96" s="35">
        <f t="shared" si="46"/>
        <v>45047</v>
      </c>
      <c r="AD96" s="24">
        <f t="shared" ref="AD96:AD109" ca="1" si="56">+Z96/Z84-1</f>
        <v>-3.3656456343428287E-3</v>
      </c>
      <c r="AE96" s="24">
        <f>+d1d10index!Y81</f>
        <v>6.8916090592316959E-3</v>
      </c>
      <c r="AG96" s="193">
        <f t="shared" ref="AG96:AG109" ca="1" si="57">+W96-X96</f>
        <v>-7.0896745652668791E-3</v>
      </c>
      <c r="AH96" s="193">
        <f ca="1">+d1d10_y!AM81</f>
        <v>6.3666410267106954E-3</v>
      </c>
      <c r="AJ96">
        <f>+d1d10index!I81</f>
        <v>102.29800295328091</v>
      </c>
      <c r="AK96" s="19">
        <f t="shared" ca="1" si="47"/>
        <v>101.34223901649355</v>
      </c>
      <c r="AM96">
        <f ca="1">+NAC_d!BV82/NAC_d!BV$5-1</f>
        <v>15.477712382910301</v>
      </c>
      <c r="AN96">
        <f ca="1">+NAC_d!CE82/NAC_d!CE$5-1</f>
        <v>14.899053915176307</v>
      </c>
      <c r="AO96">
        <f t="shared" ca="1" si="50"/>
        <v>15.529948158118444</v>
      </c>
      <c r="AP96">
        <f t="shared" ca="1" si="51"/>
        <v>15.311015346156083</v>
      </c>
      <c r="AR96" s="24">
        <f t="shared" ca="1" si="52"/>
        <v>0.57865846773399454</v>
      </c>
      <c r="AS96" s="24">
        <f t="shared" ca="1" si="53"/>
        <v>0.21893281196236103</v>
      </c>
    </row>
    <row r="97" spans="2:45" x14ac:dyDescent="0.25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1759.7430980999836</v>
      </c>
      <c r="M97" s="71">
        <f t="shared" ca="1" si="36"/>
        <v>1756.4415972117538</v>
      </c>
      <c r="N97" s="71">
        <f t="shared" ca="1" si="37"/>
        <v>1753.7026414292282</v>
      </c>
      <c r="O97" s="71">
        <f t="shared" ca="1" si="38"/>
        <v>1751.2474338737604</v>
      </c>
      <c r="P97" s="71">
        <f t="shared" ca="1" si="39"/>
        <v>1751.3892861412803</v>
      </c>
      <c r="Q97" s="71">
        <f t="shared" ca="1" si="40"/>
        <v>1747.8713328450208</v>
      </c>
      <c r="R97" s="71">
        <f t="shared" ca="1" si="41"/>
        <v>1746.2586858671441</v>
      </c>
      <c r="S97" s="71">
        <f t="shared" ca="1" si="42"/>
        <v>1744.6434041968212</v>
      </c>
      <c r="T97" s="71">
        <f t="shared" ca="1" si="43"/>
        <v>1742.0466402488914</v>
      </c>
      <c r="U97" s="71">
        <f t="shared" ca="1" si="44"/>
        <v>1737.3551052702578</v>
      </c>
      <c r="V97" s="34" cm="1">
        <f t="array" aca="1" ref="V97" ca="1">+SUMPRODUCT(_xlfn.ANCHORARRAY($L$17)/100,L97:U97)</f>
        <v>1746.7865852300001</v>
      </c>
      <c r="W97" s="24">
        <f t="shared" ca="1" si="54"/>
        <v>1.1277082563090195</v>
      </c>
      <c r="X97" s="24">
        <f t="shared" ca="1" si="55"/>
        <v>1.134185501171411</v>
      </c>
      <c r="Z97" s="19">
        <f t="shared" ca="1" si="45"/>
        <v>101.28862503479064</v>
      </c>
      <c r="AA97" s="24">
        <f t="shared" ca="1" si="49"/>
        <v>-5.2903885115651583E-4</v>
      </c>
      <c r="AB97" s="24">
        <f>+d1d10index!Q82</f>
        <v>-6.314486372712147E-3</v>
      </c>
      <c r="AC97" s="35">
        <f t="shared" si="46"/>
        <v>45078</v>
      </c>
      <c r="AD97" s="24">
        <f t="shared" ca="1" si="56"/>
        <v>-3.0349961888674892E-3</v>
      </c>
      <c r="AE97" s="24">
        <f>+d1d10index!Y82</f>
        <v>3.7810899564640899E-3</v>
      </c>
      <c r="AG97" s="193">
        <f t="shared" ca="1" si="57"/>
        <v>-6.4772448623915402E-3</v>
      </c>
      <c r="AH97" s="193">
        <f ca="1">+d1d10_y!AM82</f>
        <v>2.2138827762288038E-3</v>
      </c>
      <c r="AJ97">
        <f>+d1d10index!I82</f>
        <v>101.65204360767676</v>
      </c>
      <c r="AK97" s="19">
        <f t="shared" ca="1" si="47"/>
        <v>101.28862503479064</v>
      </c>
      <c r="AM97">
        <f ca="1">+NAC_d!BV83/NAC_d!BV$5-1</f>
        <v>16.414806917662556</v>
      </c>
      <c r="AN97">
        <f ca="1">+NAC_d!CE83/NAC_d!CE$5-1</f>
        <v>15.898563586230001</v>
      </c>
      <c r="AO97">
        <f t="shared" ca="1" si="50"/>
        <v>16.597430980999839</v>
      </c>
      <c r="AP97">
        <f t="shared" ca="1" si="51"/>
        <v>16.373551052702581</v>
      </c>
      <c r="AR97" s="24">
        <f t="shared" ca="1" si="52"/>
        <v>0.51624333143255541</v>
      </c>
      <c r="AS97" s="24">
        <f t="shared" ca="1" si="53"/>
        <v>0.22387992829725789</v>
      </c>
    </row>
    <row r="98" spans="2:45" x14ac:dyDescent="0.25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1873.2011646000581</v>
      </c>
      <c r="M98" s="71">
        <f t="shared" ca="1" si="36"/>
        <v>1869.9650547375977</v>
      </c>
      <c r="N98" s="71">
        <f t="shared" ca="1" si="37"/>
        <v>1867.0447897856386</v>
      </c>
      <c r="O98" s="71">
        <f t="shared" ca="1" si="38"/>
        <v>1864.7468490789727</v>
      </c>
      <c r="P98" s="71">
        <f t="shared" ca="1" si="39"/>
        <v>1864.7877108931214</v>
      </c>
      <c r="Q98" s="71">
        <f t="shared" ca="1" si="40"/>
        <v>1861.5233737858687</v>
      </c>
      <c r="R98" s="71">
        <f t="shared" ca="1" si="41"/>
        <v>1859.9109661413891</v>
      </c>
      <c r="S98" s="71">
        <f t="shared" ca="1" si="42"/>
        <v>1858.2461742611902</v>
      </c>
      <c r="T98" s="71">
        <f t="shared" ca="1" si="43"/>
        <v>1855.6215481117208</v>
      </c>
      <c r="U98" s="71">
        <f t="shared" ca="1" si="44"/>
        <v>1850.7431024163386</v>
      </c>
      <c r="V98" s="34" cm="1">
        <f t="array" aca="1" ref="V98" ca="1">+SUMPRODUCT(_xlfn.ANCHORARRAY($L$17)/100,L98:U98)</f>
        <v>1860.2980731999999</v>
      </c>
      <c r="W98" s="24">
        <f t="shared" ca="1" si="54"/>
        <v>1.1113083595603341</v>
      </c>
      <c r="X98" s="24">
        <f t="shared" ca="1" si="55"/>
        <v>1.1171323582662001</v>
      </c>
      <c r="Z98" s="19">
        <f t="shared" ca="1" si="45"/>
        <v>101.21346188751956</v>
      </c>
      <c r="AA98" s="24">
        <f t="shared" ca="1" si="49"/>
        <v>-7.4206898598205839E-4</v>
      </c>
      <c r="AB98" s="24">
        <f>+d1d10index!Q83</f>
        <v>-4.3650130322249181E-3</v>
      </c>
      <c r="AC98" s="35">
        <f t="shared" si="46"/>
        <v>45108</v>
      </c>
      <c r="AD98" s="24">
        <f t="shared" ca="1" si="56"/>
        <v>-2.750890223337632E-3</v>
      </c>
      <c r="AE98" s="24">
        <f>+d1d10index!Y83</f>
        <v>4.8302637950961014E-3</v>
      </c>
      <c r="AG98" s="193">
        <f t="shared" ca="1" si="57"/>
        <v>-5.8239987058659182E-3</v>
      </c>
      <c r="AH98" s="193">
        <f ca="1">+d1d10_y!AM83</f>
        <v>5.7937440851394406E-3</v>
      </c>
      <c r="AJ98">
        <f>+d1d10index!I83</f>
        <v>101.20833111257696</v>
      </c>
      <c r="AK98" s="19">
        <f t="shared" ca="1" si="47"/>
        <v>101.21346188751956</v>
      </c>
      <c r="AM98">
        <f ca="1">+NAC_d!BV84/NAC_d!BV$5-1</f>
        <v>17.471086568009923</v>
      </c>
      <c r="AN98">
        <f ca="1">+NAC_d!CE84/NAC_d!CE$5-1</f>
        <v>17.013573968746446</v>
      </c>
      <c r="AO98">
        <f t="shared" ca="1" si="50"/>
        <v>17.732011646000583</v>
      </c>
      <c r="AP98">
        <f t="shared" ca="1" si="51"/>
        <v>17.507431024163388</v>
      </c>
      <c r="AR98" s="24">
        <f t="shared" ca="1" si="52"/>
        <v>0.45751259926347743</v>
      </c>
      <c r="AS98" s="24">
        <f t="shared" ca="1" si="53"/>
        <v>0.22458062183719463</v>
      </c>
    </row>
    <row r="99" spans="2:45" x14ac:dyDescent="0.25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2138.3436165645535</v>
      </c>
      <c r="M99" s="71">
        <f t="shared" ca="1" si="36"/>
        <v>2132.5374028606398</v>
      </c>
      <c r="N99" s="71">
        <f t="shared" ca="1" si="37"/>
        <v>2127.4270594947657</v>
      </c>
      <c r="O99" s="71">
        <f t="shared" ca="1" si="38"/>
        <v>2123.3198572391639</v>
      </c>
      <c r="P99" s="71">
        <f t="shared" ca="1" si="39"/>
        <v>2122.3771636083011</v>
      </c>
      <c r="Q99" s="71">
        <f t="shared" ca="1" si="40"/>
        <v>2117.9874434138601</v>
      </c>
      <c r="R99" s="71">
        <f t="shared" ca="1" si="41"/>
        <v>2115.846900119745</v>
      </c>
      <c r="S99" s="71">
        <f t="shared" ca="1" si="42"/>
        <v>2112.9503562486766</v>
      </c>
      <c r="T99" s="71">
        <f t="shared" ca="1" si="43"/>
        <v>2109.1674335049338</v>
      </c>
      <c r="U99" s="71">
        <f t="shared" ca="1" si="44"/>
        <v>2102.9877414720318</v>
      </c>
      <c r="V99" s="34" cm="1">
        <f t="array" aca="1" ref="V99" ca="1">+SUMPRODUCT(_xlfn.ANCHORARRAY($L$17)/100,L99:U99)</f>
        <v>2116.74942134</v>
      </c>
      <c r="W99" s="24">
        <f t="shared" ca="1" si="54"/>
        <v>1.2561284053981647</v>
      </c>
      <c r="X99" s="24">
        <f t="shared" ca="1" si="55"/>
        <v>1.2522251668409781</v>
      </c>
      <c r="Z99" s="19">
        <f t="shared" ca="1" si="45"/>
        <v>101.68122116906748</v>
      </c>
      <c r="AA99" s="24">
        <f t="shared" ca="1" si="49"/>
        <v>4.6215125223931786E-3</v>
      </c>
      <c r="AB99" s="24">
        <f>+d1d10index!Q84</f>
        <v>7.1464047662816998E-3</v>
      </c>
      <c r="AC99" s="35">
        <f t="shared" si="46"/>
        <v>45139</v>
      </c>
      <c r="AD99" s="24">
        <f t="shared" ca="1" si="56"/>
        <v>1.7330587610218107E-3</v>
      </c>
      <c r="AE99" s="24">
        <f>+d1d10index!Y84</f>
        <v>1.0528364639538657E-2</v>
      </c>
      <c r="AG99" s="193">
        <f t="shared" ca="1" si="57"/>
        <v>3.9032385571866612E-3</v>
      </c>
      <c r="AH99" s="193">
        <f ca="1">+d1d10_y!AM84</f>
        <v>1.9306971185925725E-2</v>
      </c>
      <c r="AJ99">
        <f>+d1d10index!I84</f>
        <v>101.9316068124273</v>
      </c>
      <c r="AK99" s="19">
        <f t="shared" ca="1" si="47"/>
        <v>101.68122116906748</v>
      </c>
      <c r="AM99">
        <f ca="1">+NAC_d!BV85/NAC_d!BV$5-1</f>
        <v>19.905655993266436</v>
      </c>
      <c r="AN99">
        <f ca="1">+NAC_d!CE85/NAC_d!CE$5-1</f>
        <v>19.203122404838339</v>
      </c>
      <c r="AO99">
        <f t="shared" ca="1" si="50"/>
        <v>20.383436165645538</v>
      </c>
      <c r="AP99">
        <f t="shared" ca="1" si="51"/>
        <v>20.029877414720321</v>
      </c>
      <c r="AR99" s="24">
        <f t="shared" ca="1" si="52"/>
        <v>0.70253358842809632</v>
      </c>
      <c r="AS99" s="24">
        <f t="shared" ca="1" si="53"/>
        <v>0.35355875092521671</v>
      </c>
    </row>
    <row r="100" spans="2:45" x14ac:dyDescent="0.25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2429.5436808462136</v>
      </c>
      <c r="M100" s="71">
        <f t="shared" ca="1" si="36"/>
        <v>2422.4272993902023</v>
      </c>
      <c r="N100" s="71">
        <f t="shared" ca="1" si="37"/>
        <v>2415.2526642801827</v>
      </c>
      <c r="O100" s="71">
        <f t="shared" ca="1" si="38"/>
        <v>2409.9637983084021</v>
      </c>
      <c r="P100" s="71">
        <f t="shared" ca="1" si="39"/>
        <v>2408.4990106181226</v>
      </c>
      <c r="Q100" s="71">
        <f t="shared" ca="1" si="40"/>
        <v>2403.301496842877</v>
      </c>
      <c r="R100" s="71">
        <f t="shared" ca="1" si="41"/>
        <v>2400.3560694369735</v>
      </c>
      <c r="S100" s="71">
        <f t="shared" ca="1" si="42"/>
        <v>2396.0990227237526</v>
      </c>
      <c r="T100" s="71">
        <f t="shared" ca="1" si="43"/>
        <v>2390.8311254084661</v>
      </c>
      <c r="U100" s="71">
        <f t="shared" ca="1" si="44"/>
        <v>2382.0074140965003</v>
      </c>
      <c r="V100" s="34" cm="1">
        <f t="array" aca="1" ref="V100" ca="1">+SUMPRODUCT(_xlfn.ANCHORARRAY($L$17)/100,L100:U100)</f>
        <v>2401.0414093899999</v>
      </c>
      <c r="W100" s="24">
        <f t="shared" ca="1" si="54"/>
        <v>1.4296526459232615</v>
      </c>
      <c r="X100" s="24">
        <f t="shared" ca="1" si="55"/>
        <v>1.4176738039776868</v>
      </c>
      <c r="Z100" s="19">
        <f t="shared" ca="1" si="45"/>
        <v>101.99563890810744</v>
      </c>
      <c r="AA100" s="24">
        <f t="shared" ca="1" si="49"/>
        <v>3.092190823683838E-3</v>
      </c>
      <c r="AB100" s="24">
        <f>+d1d10index!Q85</f>
        <v>6.102440384113228E-3</v>
      </c>
      <c r="AC100" s="35">
        <f t="shared" si="46"/>
        <v>45170</v>
      </c>
      <c r="AD100" s="24">
        <f t="shared" ca="1" si="56"/>
        <v>4.9546973317353693E-3</v>
      </c>
      <c r="AE100" s="24">
        <f>+d1d10index!Y85</f>
        <v>1.2618070147059957E-2</v>
      </c>
      <c r="AG100" s="193">
        <f t="shared" ca="1" si="57"/>
        <v>1.1978841945574636E-2</v>
      </c>
      <c r="AH100" s="193">
        <f ca="1">+d1d10_y!AM85</f>
        <v>2.5717181338587025E-2</v>
      </c>
      <c r="AJ100">
        <f>+d1d10index!I85</f>
        <v>102.55363836625702</v>
      </c>
      <c r="AK100" s="19">
        <f t="shared" ca="1" si="47"/>
        <v>101.99563890810744</v>
      </c>
      <c r="AM100">
        <f ca="1">+NAC_d!BV86/NAC_d!BV$5-1</f>
        <v>22.685162997738225</v>
      </c>
      <c r="AN100">
        <f ca="1">+NAC_d!CE86/NAC_d!CE$5-1</f>
        <v>21.717012368290419</v>
      </c>
      <c r="AO100">
        <f t="shared" ca="1" si="50"/>
        <v>23.295436808462139</v>
      </c>
      <c r="AP100">
        <f t="shared" ca="1" si="51"/>
        <v>22.820074140965005</v>
      </c>
      <c r="AR100" s="24">
        <f t="shared" ca="1" si="52"/>
        <v>0.9681506294478055</v>
      </c>
      <c r="AS100" s="24">
        <f t="shared" ca="1" si="53"/>
        <v>0.47536266749713363</v>
      </c>
    </row>
    <row r="101" spans="2:45" x14ac:dyDescent="0.25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2638.6800068740718</v>
      </c>
      <c r="M101" s="71">
        <f t="shared" ca="1" si="36"/>
        <v>2632.2046741855288</v>
      </c>
      <c r="N101" s="71">
        <f t="shared" ca="1" si="37"/>
        <v>2625.721660651122</v>
      </c>
      <c r="O101" s="71">
        <f t="shared" ca="1" si="38"/>
        <v>2620.8072794113659</v>
      </c>
      <c r="P101" s="71">
        <f t="shared" ca="1" si="39"/>
        <v>2619.6948207131959</v>
      </c>
      <c r="Q101" s="71">
        <f t="shared" ca="1" si="40"/>
        <v>2614.7243695569282</v>
      </c>
      <c r="R101" s="71">
        <f t="shared" ca="1" si="41"/>
        <v>2611.9338978771466</v>
      </c>
      <c r="S101" s="71">
        <f t="shared" ca="1" si="42"/>
        <v>2608.0638247671409</v>
      </c>
      <c r="T101" s="71">
        <f t="shared" ca="1" si="43"/>
        <v>2603.248217542463</v>
      </c>
      <c r="U101" s="71">
        <f t="shared" ca="1" si="44"/>
        <v>2594.9382655693139</v>
      </c>
      <c r="V101" s="34" cm="1">
        <f t="array" aca="1" ref="V101" ca="1">+SUMPRODUCT(_xlfn.ANCHORARRAY($L$17)/100,L101:U101)</f>
        <v>2612.5903673100001</v>
      </c>
      <c r="W101" s="24">
        <f t="shared" ca="1" si="54"/>
        <v>1.5037991844183538</v>
      </c>
      <c r="X101" s="24">
        <f t="shared" ca="1" si="55"/>
        <v>1.4925642908097596</v>
      </c>
      <c r="Z101" s="19">
        <f t="shared" ca="1" si="45"/>
        <v>101.68565633661272</v>
      </c>
      <c r="AA101" s="24">
        <f t="shared" ca="1" si="49"/>
        <v>-3.0391747609326281E-3</v>
      </c>
      <c r="AB101" s="24">
        <f>+d1d10index!Q86</f>
        <v>-1.0529996818200438E-3</v>
      </c>
      <c r="AC101" s="35">
        <f t="shared" si="46"/>
        <v>45200</v>
      </c>
      <c r="AD101" s="24">
        <f t="shared" ca="1" si="56"/>
        <v>4.5073636214789659E-3</v>
      </c>
      <c r="AE101" s="24">
        <f>+d1d10index!Y86</f>
        <v>1.1770417296992575E-2</v>
      </c>
      <c r="AG101" s="193">
        <f t="shared" ca="1" si="57"/>
        <v>1.1234893608594199E-2</v>
      </c>
      <c r="AH101" s="193">
        <f ca="1">+d1d10_y!AM86</f>
        <v>2.099434806225231E-2</v>
      </c>
      <c r="AJ101">
        <f>+d1d10index!I86</f>
        <v>102.44564941768786</v>
      </c>
      <c r="AK101" s="19">
        <f t="shared" ca="1" si="47"/>
        <v>101.68565633661272</v>
      </c>
      <c r="AM101">
        <f ca="1">+NAC_d!BV87/NAC_d!BV$5-1</f>
        <v>24.601694444223686</v>
      </c>
      <c r="AN101">
        <f ca="1">+NAC_d!CE87/NAC_d!CE$5-1</f>
        <v>23.626400385825516</v>
      </c>
      <c r="AO101">
        <f t="shared" ca="1" si="50"/>
        <v>25.386800068740722</v>
      </c>
      <c r="AP101">
        <f t="shared" ca="1" si="51"/>
        <v>24.949382655693142</v>
      </c>
      <c r="AR101" s="24">
        <f t="shared" ca="1" si="52"/>
        <v>0.97529405839816974</v>
      </c>
      <c r="AS101" s="24">
        <f t="shared" ca="1" si="53"/>
        <v>0.43741741304758008</v>
      </c>
    </row>
    <row r="102" spans="2:45" x14ac:dyDescent="0.25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2988.9334566134057</v>
      </c>
      <c r="M102" s="71">
        <f t="shared" ca="1" si="36"/>
        <v>2981.8044692919239</v>
      </c>
      <c r="N102" s="71">
        <f t="shared" ca="1" si="37"/>
        <v>2975.5860424205043</v>
      </c>
      <c r="O102" s="71">
        <f t="shared" ca="1" si="38"/>
        <v>2970.8690001647124</v>
      </c>
      <c r="P102" s="71">
        <f t="shared" ca="1" si="39"/>
        <v>2970.290867285938</v>
      </c>
      <c r="Q102" s="71">
        <f t="shared" ca="1" si="40"/>
        <v>2964.5230633430369</v>
      </c>
      <c r="R102" s="71">
        <f t="shared" ca="1" si="41"/>
        <v>2961.6736366817122</v>
      </c>
      <c r="S102" s="71">
        <f t="shared" ca="1" si="42"/>
        <v>2958.4015149879565</v>
      </c>
      <c r="T102" s="71">
        <f t="shared" ca="1" si="43"/>
        <v>2953.7458893486642</v>
      </c>
      <c r="U102" s="71">
        <f t="shared" ca="1" si="44"/>
        <v>2945.186335158277</v>
      </c>
      <c r="V102" s="34" cm="1">
        <f t="array" aca="1" ref="V102" ca="1">+SUMPRODUCT(_xlfn.ANCHORARRAY($L$17)/100,L102:U102)</f>
        <v>2962.7308257799996</v>
      </c>
      <c r="W102" s="24">
        <f t="shared" ca="1" si="54"/>
        <v>1.7093571594312773</v>
      </c>
      <c r="X102" s="24">
        <f t="shared" ca="1" si="55"/>
        <v>1.6997048219855198</v>
      </c>
      <c r="Z102" s="19">
        <f t="shared" ca="1" si="45"/>
        <v>101.48537703482106</v>
      </c>
      <c r="AA102" s="24">
        <f t="shared" ca="1" si="49"/>
        <v>-1.9695924578455593E-3</v>
      </c>
      <c r="AB102" s="24">
        <f>+d1d10index!Q87</f>
        <v>6.0078582471929654E-3</v>
      </c>
      <c r="AC102" s="35">
        <f t="shared" si="46"/>
        <v>45231</v>
      </c>
      <c r="AD102" s="24">
        <f t="shared" ca="1" si="56"/>
        <v>3.5753306684316311E-3</v>
      </c>
      <c r="AE102" s="24">
        <f>+d1d10index!Y87</f>
        <v>2.109885889649199E-2</v>
      </c>
      <c r="AG102" s="193">
        <f t="shared" ca="1" si="57"/>
        <v>9.6523374457575528E-3</v>
      </c>
      <c r="AH102" s="193">
        <f ca="1">+d1d10_y!AM87</f>
        <v>4.4306817758621442E-2</v>
      </c>
      <c r="AJ102">
        <f>+d1d10index!I87</f>
        <v>103.06112835743095</v>
      </c>
      <c r="AK102" s="19">
        <f t="shared" ca="1" si="47"/>
        <v>101.48537703482106</v>
      </c>
      <c r="AM102">
        <f ca="1">+NAC_d!BV88/NAC_d!BV$5-1</f>
        <v>27.945752015237659</v>
      </c>
      <c r="AN102">
        <f ca="1">+NAC_d!CE88/NAC_d!CE$5-1</f>
        <v>26.726669589482462</v>
      </c>
      <c r="AO102">
        <f t="shared" ca="1" si="50"/>
        <v>28.88933456613406</v>
      </c>
      <c r="AP102">
        <f t="shared" ca="1" si="51"/>
        <v>28.451863351582773</v>
      </c>
      <c r="AR102" s="24">
        <f t="shared" ca="1" si="52"/>
        <v>1.2190824257551967</v>
      </c>
      <c r="AS102" s="24">
        <f t="shared" ca="1" si="53"/>
        <v>0.43747121455128735</v>
      </c>
    </row>
    <row r="103" spans="2:45" x14ac:dyDescent="0.25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3837.3122290111282</v>
      </c>
      <c r="M103" s="71">
        <f t="shared" ca="1" si="36"/>
        <v>3826.2222372006349</v>
      </c>
      <c r="N103" s="71">
        <f t="shared" ca="1" si="37"/>
        <v>3817.7972848108902</v>
      </c>
      <c r="O103" s="71">
        <f t="shared" ca="1" si="38"/>
        <v>3811.2544976133336</v>
      </c>
      <c r="P103" s="71">
        <f t="shared" ca="1" si="39"/>
        <v>3810.098107528127</v>
      </c>
      <c r="Q103" s="71">
        <f t="shared" ca="1" si="40"/>
        <v>3801.4022531002011</v>
      </c>
      <c r="R103" s="71">
        <f t="shared" ca="1" si="41"/>
        <v>3797.7652552788891</v>
      </c>
      <c r="S103" s="71">
        <f t="shared" ca="1" si="42"/>
        <v>3793.7107120876867</v>
      </c>
      <c r="T103" s="71">
        <f t="shared" ca="1" si="43"/>
        <v>3787.2021673729892</v>
      </c>
      <c r="U103" s="71">
        <f t="shared" ca="1" si="44"/>
        <v>3776.4775356080308</v>
      </c>
      <c r="V103" s="34" cm="1">
        <f t="array" aca="1" ref="V103" ca="1">+SUMPRODUCT(_xlfn.ANCHORARRAY($L$17)/100,L103:U103)</f>
        <v>3799.8854591899994</v>
      </c>
      <c r="W103" s="24">
        <f t="shared" ca="1" si="54"/>
        <v>2.3084104017851241</v>
      </c>
      <c r="X103" s="24">
        <f t="shared" ca="1" si="55"/>
        <v>2.2866434330940835</v>
      </c>
      <c r="Z103" s="19">
        <f t="shared" ca="1" si="45"/>
        <v>101.6108845565608</v>
      </c>
      <c r="AA103" s="24">
        <f t="shared" ca="1" si="49"/>
        <v>1.2367054782354003E-3</v>
      </c>
      <c r="AB103" s="24">
        <f>+d1d10index!Q88</f>
        <v>2.6105584957938355E-3</v>
      </c>
      <c r="AC103" s="35">
        <f t="shared" si="46"/>
        <v>45261</v>
      </c>
      <c r="AD103" s="24">
        <f t="shared" ca="1" si="56"/>
        <v>6.622856763792484E-3</v>
      </c>
      <c r="AE103" s="24">
        <f>+d1d10index!Y88</f>
        <v>2.8317031244421642E-2</v>
      </c>
      <c r="AG103" s="193">
        <f t="shared" ca="1" si="57"/>
        <v>2.1766968691040667E-2</v>
      </c>
      <c r="AH103" s="193">
        <f ca="1">+d1d10_y!AM88</f>
        <v>8.862268798607742E-2</v>
      </c>
      <c r="AJ103">
        <f>+d1d10index!I88</f>
        <v>103.33017546165054</v>
      </c>
      <c r="AK103" s="19">
        <f t="shared" ca="1" si="47"/>
        <v>101.6108845565608</v>
      </c>
      <c r="AM103">
        <f ca="1">+NAC_d!BV89/NAC_d!BV$5-1</f>
        <v>35.474815087299902</v>
      </c>
      <c r="AN103">
        <f ca="1">+NAC_d!CE89/NAC_d!CE$5-1</f>
        <v>33.70551014615058</v>
      </c>
      <c r="AO103">
        <f t="shared" ca="1" si="50"/>
        <v>37.37312229011129</v>
      </c>
      <c r="AP103">
        <f t="shared" ca="1" si="51"/>
        <v>36.764775356080314</v>
      </c>
      <c r="AR103" s="24">
        <f t="shared" ca="1" si="52"/>
        <v>1.769304941149322</v>
      </c>
      <c r="AS103" s="24">
        <f t="shared" ca="1" si="53"/>
        <v>0.60834693403097617</v>
      </c>
    </row>
    <row r="104" spans="2:45" x14ac:dyDescent="0.25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4620.2145252081318</v>
      </c>
      <c r="M104" s="71">
        <f t="shared" ca="1" si="36"/>
        <v>4607.5330109967899</v>
      </c>
      <c r="N104" s="71">
        <f t="shared" ca="1" si="37"/>
        <v>4593.9644035860374</v>
      </c>
      <c r="O104" s="71">
        <f t="shared" ca="1" si="38"/>
        <v>4584.5176274243458</v>
      </c>
      <c r="P104" s="71">
        <f t="shared" ca="1" si="39"/>
        <v>4581.8644560662333</v>
      </c>
      <c r="Q104" s="71">
        <f t="shared" ca="1" si="40"/>
        <v>4572.9510903518603</v>
      </c>
      <c r="R104" s="71">
        <f t="shared" ca="1" si="41"/>
        <v>4567.4277358726158</v>
      </c>
      <c r="S104" s="71">
        <f t="shared" ca="1" si="42"/>
        <v>4559.4500186371251</v>
      </c>
      <c r="T104" s="71">
        <f t="shared" ca="1" si="43"/>
        <v>4549.8714214784068</v>
      </c>
      <c r="U104" s="71">
        <f t="shared" ca="1" si="44"/>
        <v>4532.9242189512297</v>
      </c>
      <c r="V104" s="34" cm="1">
        <f t="array" aca="1" ref="V104" ca="1">+SUMPRODUCT(_xlfn.ANCHORARRAY($L$17)/100,L104:U104)</f>
        <v>4568.2999849299995</v>
      </c>
      <c r="W104" s="24">
        <f t="shared" ca="1" si="54"/>
        <v>2.7831225657357339</v>
      </c>
      <c r="X104" s="24">
        <f t="shared" ca="1" si="55"/>
        <v>2.7428694927655681</v>
      </c>
      <c r="Z104" s="19">
        <f t="shared" ca="1" si="45"/>
        <v>101.9256952474952</v>
      </c>
      <c r="AA104" s="24">
        <f t="shared" ca="1" si="49"/>
        <v>3.0981985080462682E-3</v>
      </c>
      <c r="AB104" s="24">
        <f>+d1d10index!Q89</f>
        <v>-6.4056417634739127E-3</v>
      </c>
      <c r="AC104" s="35">
        <f t="shared" si="46"/>
        <v>45292</v>
      </c>
      <c r="AD104" s="24">
        <f t="shared" ca="1" si="56"/>
        <v>1.0754602330637075E-2</v>
      </c>
      <c r="AE104" s="24">
        <f>+d1d10index!Y89</f>
        <v>1.9385096461265627E-2</v>
      </c>
      <c r="AG104" s="193">
        <f t="shared" ca="1" si="57"/>
        <v>4.0253072970165782E-2</v>
      </c>
      <c r="AH104" s="193">
        <f ca="1">+d1d10_y!AM89</f>
        <v>7.8251854119547826E-2</v>
      </c>
      <c r="AJ104">
        <f>+d1d10index!I89</f>
        <v>102.6682793742863</v>
      </c>
      <c r="AK104" s="19">
        <f t="shared" ca="1" si="47"/>
        <v>101.9256952474952</v>
      </c>
      <c r="AM104">
        <f ca="1">+NAC_d!BV90/NAC_d!BV$5-1</f>
        <v>42.924778670854828</v>
      </c>
      <c r="AN104">
        <f ca="1">+NAC_d!CE90/NAC_d!CE$5-1</f>
        <v>40.978404796973734</v>
      </c>
      <c r="AO104">
        <f t="shared" ca="1" si="50"/>
        <v>45.202145252081323</v>
      </c>
      <c r="AP104">
        <f t="shared" ca="1" si="51"/>
        <v>44.329242189512307</v>
      </c>
      <c r="AR104" s="24">
        <f t="shared" ca="1" si="52"/>
        <v>1.9463738738810932</v>
      </c>
      <c r="AS104" s="24">
        <f t="shared" ca="1" si="53"/>
        <v>0.87290306256901573</v>
      </c>
    </row>
    <row r="105" spans="2:45" x14ac:dyDescent="0.25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5170.1195539984546</v>
      </c>
      <c r="M105" s="71">
        <f t="shared" ca="1" si="36"/>
        <v>5161.2235366053292</v>
      </c>
      <c r="N105" s="71">
        <f t="shared" ca="1" si="37"/>
        <v>5151.3774849974607</v>
      </c>
      <c r="O105" s="71">
        <f t="shared" ca="1" si="38"/>
        <v>5144.4132744736444</v>
      </c>
      <c r="P105" s="71">
        <f t="shared" ca="1" si="39"/>
        <v>5143.4144781366567</v>
      </c>
      <c r="Q105" s="71">
        <f t="shared" ca="1" si="40"/>
        <v>5134.588821807547</v>
      </c>
      <c r="R105" s="71">
        <f t="shared" ca="1" si="41"/>
        <v>5129.5814140462653</v>
      </c>
      <c r="S105" s="71">
        <f t="shared" ca="1" si="42"/>
        <v>5123.2934850388283</v>
      </c>
      <c r="T105" s="71">
        <f t="shared" ca="1" si="43"/>
        <v>5114.1800314362881</v>
      </c>
      <c r="U105" s="71">
        <f t="shared" ca="1" si="44"/>
        <v>5098.6256275957594</v>
      </c>
      <c r="V105" s="34" cm="1">
        <f t="array" aca="1" ref="V105" ca="1">+SUMPRODUCT(_xlfn.ANCHORARRAY($L$17)/100,L105:U105)</f>
        <v>5129.7398710899997</v>
      </c>
      <c r="W105" s="24">
        <f t="shared" ca="1" si="54"/>
        <v>2.9202219228774413</v>
      </c>
      <c r="X105" s="24">
        <f t="shared" ca="1" si="55"/>
        <v>2.9147906313752081</v>
      </c>
      <c r="Z105" s="19">
        <f t="shared" ca="1" si="45"/>
        <v>101.40221957101032</v>
      </c>
      <c r="AA105" s="24">
        <f t="shared" ca="1" si="49"/>
        <v>-5.1358558331515702E-3</v>
      </c>
      <c r="AB105" s="24">
        <f>+d1d10index!Q90</f>
        <v>-4.9792318048659245E-3</v>
      </c>
      <c r="AC105" s="35">
        <f t="shared" si="46"/>
        <v>45323</v>
      </c>
      <c r="AD105" s="24">
        <f t="shared" ca="1" si="56"/>
        <v>1.387377260664735E-3</v>
      </c>
      <c r="AE105" s="24">
        <f>+d1d10index!Y90</f>
        <v>5.2461441101228079E-3</v>
      </c>
      <c r="AG105" s="193">
        <f t="shared" ca="1" si="57"/>
        <v>5.4312915022332042E-3</v>
      </c>
      <c r="AH105" s="193">
        <f ca="1">+d1d10_y!AM90</f>
        <v>1.148886808192362E-3</v>
      </c>
      <c r="AJ105">
        <f>+d1d10index!I90</f>
        <v>102.15707021227499</v>
      </c>
      <c r="AK105" s="19">
        <f t="shared" ca="1" si="47"/>
        <v>101.40221957101032</v>
      </c>
      <c r="AM105">
        <f ca="1">+NAC_d!BV91/NAC_d!BV$5-1</f>
        <v>48.354142487655821</v>
      </c>
      <c r="AN105">
        <f ca="1">+NAC_d!CE91/NAC_d!CE$5-1</f>
        <v>46.67905500117206</v>
      </c>
      <c r="AO105">
        <f t="shared" ca="1" si="50"/>
        <v>50.701195539984553</v>
      </c>
      <c r="AP105">
        <f t="shared" ca="1" si="51"/>
        <v>49.986256275957601</v>
      </c>
      <c r="AR105" s="24">
        <f t="shared" ca="1" si="52"/>
        <v>1.6750874864837613</v>
      </c>
      <c r="AS105" s="24">
        <f t="shared" ca="1" si="53"/>
        <v>0.71493926402695251</v>
      </c>
    </row>
    <row r="106" spans="2:45" x14ac:dyDescent="0.25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5530.6354000000001</v>
      </c>
      <c r="E106" s="71" cm="1">
        <f t="array" aca="1" ref="E106" ca="1">INDIRECT(_xlfn.CONCAT(E$18,"!$P",$B106))</f>
        <v>5679.6896999999999</v>
      </c>
      <c r="F106" s="71" cm="1">
        <f t="array" aca="1" ref="F106" ca="1">INDIRECT(_xlfn.CONCAT(F$18,"!$P",$B106))</f>
        <v>5653.9534999999996</v>
      </c>
      <c r="G106" s="71" cm="1">
        <f t="array" aca="1" ref="G106" ca="1">INDIRECT(_xlfn.CONCAT(G$18,"!$P",$B106))</f>
        <v>5737.4418999999998</v>
      </c>
      <c r="H106" s="71" cm="1">
        <f t="array" aca="1" ref="H106" ca="1">INDIRECT(_xlfn.CONCAT(H$18,"!$P",$B106))</f>
        <v>5823.9408999999996</v>
      </c>
      <c r="I106" s="71" cm="1">
        <f t="array" aca="1" ref="I106" ca="1">INDIRECT(_xlfn.CONCAT(I$18,"!$P",$B106))</f>
        <v>5486.3941000000004</v>
      </c>
      <c r="J106" s="71" cm="1">
        <f t="array" aca="1" ref="J106" ca="1">INDIRECT(_xlfn.CONCAT(J$18,"!$P",$B106))</f>
        <v>5612.3990999999996</v>
      </c>
      <c r="K106" s="71"/>
      <c r="L106" s="71">
        <f t="shared" ca="1" si="35"/>
        <v>5641.4176189945574</v>
      </c>
      <c r="M106" s="71">
        <f t="shared" ca="1" si="36"/>
        <v>5635.6170492178917</v>
      </c>
      <c r="N106" s="71">
        <f t="shared" ca="1" si="37"/>
        <v>5628.752401441744</v>
      </c>
      <c r="O106" s="71">
        <f t="shared" ca="1" si="38"/>
        <v>5624.683230768539</v>
      </c>
      <c r="P106" s="71">
        <f t="shared" ca="1" si="39"/>
        <v>5626.3079223751538</v>
      </c>
      <c r="Q106" s="71">
        <f t="shared" ca="1" si="40"/>
        <v>5617.8739126416885</v>
      </c>
      <c r="R106" s="71">
        <f t="shared" ca="1" si="41"/>
        <v>5613.0415921538925</v>
      </c>
      <c r="S106" s="71">
        <f t="shared" ca="1" si="42"/>
        <v>5609.0181076128611</v>
      </c>
      <c r="T106" s="71">
        <f t="shared" ca="1" si="43"/>
        <v>5601.4250353755478</v>
      </c>
      <c r="U106" s="71">
        <f t="shared" ca="1" si="44"/>
        <v>5585.4707561288251</v>
      </c>
      <c r="V106" s="34" cm="1">
        <f t="array" aca="1" ref="V106" ca="1">+SUMPRODUCT(_xlfn.ANCHORARRAY($L$17)/100,L106:U106)</f>
        <v>5612.57972109</v>
      </c>
      <c r="W106" s="24">
        <f t="shared" ca="1" si="54"/>
        <v>2.9875950723539213</v>
      </c>
      <c r="X106" s="24">
        <f t="shared" ca="1" si="55"/>
        <v>3.0042228446519559</v>
      </c>
      <c r="Z106" s="19">
        <f t="shared" ca="1" si="45"/>
        <v>101.00164991114389</v>
      </c>
      <c r="AA106" s="24">
        <f t="shared" ca="1" si="49"/>
        <v>-3.9503046536957243E-3</v>
      </c>
      <c r="AB106" s="24">
        <f>+d1d10index!Q91</f>
        <v>-2.0828134593665615E-3</v>
      </c>
      <c r="AC106" s="35">
        <f t="shared" si="46"/>
        <v>45352</v>
      </c>
      <c r="AD106" s="24">
        <f t="shared" ca="1" si="56"/>
        <v>-4.1525591714364207E-3</v>
      </c>
      <c r="AE106" s="24">
        <f>+d1d10index!Y91</f>
        <v>-2.9290414780412943E-3</v>
      </c>
      <c r="AG106" s="193">
        <f t="shared" ca="1" si="57"/>
        <v>-1.6627772298034582E-2</v>
      </c>
      <c r="AH106" s="193">
        <f ca="1">+d1d10_y!AM91</f>
        <v>-3.2120728448460589E-2</v>
      </c>
      <c r="AJ106">
        <f>+d1d10index!I91</f>
        <v>101.94429609146741</v>
      </c>
      <c r="AK106" s="19">
        <f t="shared" ca="1" si="47"/>
        <v>101.00164991114389</v>
      </c>
      <c r="AM106">
        <f ca="1">+NAC_d!BV92/NAC_d!BV$5-1</f>
        <v>53.492206068870885</v>
      </c>
      <c r="AN106">
        <f ca="1">+NAC_d!CE92/NAC_d!CE$5-1</f>
        <v>51.902382852257929</v>
      </c>
      <c r="AO106">
        <f t="shared" ca="1" si="50"/>
        <v>55.414176189945579</v>
      </c>
      <c r="AP106">
        <f t="shared" ca="1" si="51"/>
        <v>54.854707561288258</v>
      </c>
      <c r="AR106" s="24">
        <f t="shared" ca="1" si="52"/>
        <v>1.589823216612956</v>
      </c>
      <c r="AS106" s="24">
        <f t="shared" ca="1" si="53"/>
        <v>0.55946862865732072</v>
      </c>
    </row>
    <row r="107" spans="2:45" x14ac:dyDescent="0.25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5884.3477999999996</v>
      </c>
      <c r="E107" s="71" cm="1">
        <f t="array" aca="1" ref="E107" ca="1">INDIRECT(_xlfn.CONCAT(E$18,"!$P",$B107))</f>
        <v>6044.5825000000004</v>
      </c>
      <c r="F107" s="71" cm="1">
        <f t="array" aca="1" ref="F107" ca="1">INDIRECT(_xlfn.CONCAT(F$18,"!$P",$B107))</f>
        <v>6030.9297999999999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6165.4781999999996</v>
      </c>
      <c r="I107" s="71" cm="1">
        <f t="array" aca="1" ref="I107" ca="1">INDIRECT(_xlfn.CONCAT(I$18,"!$P",$B107))</f>
        <v>5807.0343000000003</v>
      </c>
      <c r="J107" s="71" cm="1">
        <f t="array" aca="1" ref="J107" ca="1">INDIRECT(_xlfn.CONCAT(J$18,"!$P",$B107))</f>
        <v>5965.8926000000001</v>
      </c>
      <c r="K107" s="71"/>
      <c r="L107" s="71">
        <f t="shared" ca="1" si="35"/>
        <v>5989.3496965605191</v>
      </c>
      <c r="M107" s="71">
        <f t="shared" ca="1" si="36"/>
        <v>5986.4569341094793</v>
      </c>
      <c r="N107" s="71">
        <f t="shared" ca="1" si="37"/>
        <v>5981.3313114515977</v>
      </c>
      <c r="O107" s="71">
        <f t="shared" ca="1" si="38"/>
        <v>5977.0175031582066</v>
      </c>
      <c r="P107" s="71">
        <f t="shared" ca="1" si="39"/>
        <v>5980.9173291530087</v>
      </c>
      <c r="Q107" s="71">
        <f t="shared" ca="1" si="40"/>
        <v>5972.4713091316489</v>
      </c>
      <c r="R107" s="71">
        <f t="shared" ca="1" si="41"/>
        <v>5967.08985758176</v>
      </c>
      <c r="S107" s="71">
        <f t="shared" ca="1" si="42"/>
        <v>5963.1810584669902</v>
      </c>
      <c r="T107" s="71">
        <f t="shared" ca="1" si="43"/>
        <v>5956.6646076335783</v>
      </c>
      <c r="U107" s="71">
        <f t="shared" ca="1" si="44"/>
        <v>5939.6978734356908</v>
      </c>
      <c r="V107" s="34" cm="1">
        <f t="array" aca="1" ref="V107" ca="1">+SUMPRODUCT(_xlfn.ANCHORARRAY($L$17)/100,L107:U107)</f>
        <v>5966.1460239200005</v>
      </c>
      <c r="W107" s="24">
        <f t="shared" ca="1" si="54"/>
        <v>2.9049228010187362</v>
      </c>
      <c r="X107" s="24">
        <f t="shared" ca="1" si="55"/>
        <v>2.9279015674851854</v>
      </c>
      <c r="Z107" s="19">
        <f t="shared" ca="1" si="45"/>
        <v>100.83593179624317</v>
      </c>
      <c r="AA107" s="24">
        <f t="shared" ca="1" si="49"/>
        <v>-1.6407466120256231E-3</v>
      </c>
      <c r="AB107" s="24">
        <f>+d1d10index!Q92</f>
        <v>-2.2297846192715909E-3</v>
      </c>
      <c r="AC107" s="35">
        <f t="shared" si="46"/>
        <v>45383</v>
      </c>
      <c r="AD107" s="24">
        <f t="shared" ca="1" si="56"/>
        <v>-5.8501380626911903E-3</v>
      </c>
      <c r="AE107" s="24">
        <f>+d1d10index!Y92</f>
        <v>-1.0713242583188287E-2</v>
      </c>
      <c r="AG107" s="193">
        <f t="shared" ca="1" si="57"/>
        <v>-2.2978766466449141E-2</v>
      </c>
      <c r="AH107" s="193">
        <f ca="1">+d1d10_y!AM92</f>
        <v>-7.1510814325530081E-2</v>
      </c>
      <c r="AJ107">
        <f>+d1d10index!I92</f>
        <v>101.71698226802019</v>
      </c>
      <c r="AK107" s="19">
        <f t="shared" ca="1" si="47"/>
        <v>100.83593179624317</v>
      </c>
      <c r="AM107">
        <f ca="1">+NAC_d!BV93/NAC_d!BV$5-1</f>
        <v>58.053910395051808</v>
      </c>
      <c r="AN107">
        <f ca="1">+NAC_d!CE93/NAC_d!CE$5-1</f>
        <v>56.678497214254968</v>
      </c>
      <c r="AO107">
        <f t="shared" ca="1" si="50"/>
        <v>58.893496965605202</v>
      </c>
      <c r="AP107">
        <f t="shared" ca="1" si="51"/>
        <v>58.396978734356914</v>
      </c>
      <c r="AR107" s="24">
        <f t="shared" ca="1" si="52"/>
        <v>1.3754131807968406</v>
      </c>
      <c r="AS107" s="24">
        <f t="shared" ca="1" si="53"/>
        <v>0.49651823124828809</v>
      </c>
    </row>
    <row r="108" spans="2:45" x14ac:dyDescent="0.25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6114.3774000000003</v>
      </c>
      <c r="E108" s="71" cm="1">
        <f t="array" aca="1" ref="E108" ca="1">INDIRECT(_xlfn.CONCAT(E$18,"!$P",$B108))</f>
        <v>6271.7434000000003</v>
      </c>
      <c r="F108" s="71" cm="1">
        <f t="array" aca="1" ref="F108" ca="1">INDIRECT(_xlfn.CONCAT(F$18,"!$P",$B108))</f>
        <v>6238.8406999999997</v>
      </c>
      <c r="G108" s="71" cm="1">
        <f t="array" aca="1" ref="G108" ca="1">INDIRECT(_xlfn.CONCAT(G$18,"!$P",$B108))</f>
        <v>6188.5459000000001</v>
      </c>
      <c r="H108" s="71" cm="1">
        <f t="array" aca="1" ref="H108" ca="1">INDIRECT(_xlfn.CONCAT(H$18,"!$P",$B108))</f>
        <v>6357.8564999999999</v>
      </c>
      <c r="I108" s="71" cm="1">
        <f t="array" aca="1" ref="I108" ca="1">INDIRECT(_xlfn.CONCAT(I$18,"!$P",$B108))</f>
        <v>6032.3671000000004</v>
      </c>
      <c r="J108" s="71" cm="1">
        <f t="array" aca="1" ref="J108" ca="1">INDIRECT(_xlfn.CONCAT(J$18,"!$P",$B108))</f>
        <v>6188.6725999999999</v>
      </c>
      <c r="K108" s="71"/>
      <c r="L108" s="71">
        <f t="shared" ca="1" si="35"/>
        <v>6204.5284890647126</v>
      </c>
      <c r="M108" s="71">
        <f t="shared" ca="1" si="36"/>
        <v>6203.9838400722301</v>
      </c>
      <c r="N108" s="71">
        <f t="shared" ca="1" si="37"/>
        <v>6200.7592549919118</v>
      </c>
      <c r="O108" s="71">
        <f t="shared" ca="1" si="38"/>
        <v>6197.5610774101197</v>
      </c>
      <c r="P108" s="71">
        <f t="shared" ca="1" si="39"/>
        <v>6202.8239553034482</v>
      </c>
      <c r="Q108" s="71">
        <f t="shared" ca="1" si="40"/>
        <v>6195.3514491263822</v>
      </c>
      <c r="R108" s="71">
        <f t="shared" ca="1" si="41"/>
        <v>6190.2363315666635</v>
      </c>
      <c r="S108" s="71">
        <f t="shared" ca="1" si="42"/>
        <v>6187.3341170316362</v>
      </c>
      <c r="T108" s="71">
        <f t="shared" ca="1" si="43"/>
        <v>6182.3327289914259</v>
      </c>
      <c r="U108" s="71">
        <f t="shared" ca="1" si="44"/>
        <v>6166.1663204927745</v>
      </c>
      <c r="V108" s="34" cm="1">
        <f t="array" aca="1" ref="V108" ca="1">+SUMPRODUCT(_xlfn.ANCHORARRAY($L$17)/100,L108:U108)</f>
        <v>6188.9532564599995</v>
      </c>
      <c r="W108" s="24">
        <f t="shared" ca="1" si="54"/>
        <v>2.7535075305226835</v>
      </c>
      <c r="X108" s="24">
        <f t="shared" ca="1" si="55"/>
        <v>2.7803693943221734</v>
      </c>
      <c r="Z108" s="19">
        <f t="shared" ca="1" si="45"/>
        <v>100.62213969876947</v>
      </c>
      <c r="AA108" s="24">
        <f t="shared" ca="1" si="49"/>
        <v>-2.1201975691136354E-3</v>
      </c>
      <c r="AB108" s="24">
        <f>+d1d10index!Q93</f>
        <v>2.379103661477977E-3</v>
      </c>
      <c r="AC108" s="35">
        <f t="shared" si="46"/>
        <v>45413</v>
      </c>
      <c r="AD108" s="24">
        <f t="shared" ca="1" si="56"/>
        <v>-7.1056187894850131E-3</v>
      </c>
      <c r="AE108" s="24">
        <f>+d1d10index!Y93</f>
        <v>-3.3140963706518312E-3</v>
      </c>
      <c r="AG108" s="193">
        <f t="shared" ca="1" si="57"/>
        <v>-2.686186379948996E-2</v>
      </c>
      <c r="AH108" s="193">
        <f ca="1">+d1d10_y!AM93</f>
        <v>-3.875344651874757E-2</v>
      </c>
      <c r="AJ108">
        <f>+d1d10index!I93</f>
        <v>101.95897751296852</v>
      </c>
      <c r="AK108" s="19">
        <f t="shared" ca="1" si="47"/>
        <v>100.62213969876947</v>
      </c>
      <c r="AM108">
        <f ca="1">+NAC_d!BV94/NAC_d!BV$5-1</f>
        <v>60.579485080132898</v>
      </c>
      <c r="AN108">
        <f ca="1">+NAC_d!CE94/NAC_d!CE$5-1</f>
        <v>59.033101667614048</v>
      </c>
      <c r="AO108">
        <f t="shared" ca="1" si="50"/>
        <v>61.045284890647132</v>
      </c>
      <c r="AP108">
        <f t="shared" ca="1" si="51"/>
        <v>60.661663204927756</v>
      </c>
      <c r="AR108" s="24">
        <f t="shared" ca="1" si="52"/>
        <v>1.5463834125188498</v>
      </c>
      <c r="AS108" s="24">
        <f t="shared" ca="1" si="53"/>
        <v>0.38362168571937616</v>
      </c>
    </row>
    <row r="109" spans="2:45" x14ac:dyDescent="0.25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6350.2435999999998</v>
      </c>
      <c r="E109" s="71" cm="1">
        <f t="array" aca="1" ref="E109" ca="1">INDIRECT(_xlfn.CONCAT(E$18,"!$P",$B109))</f>
        <v>6503.4826000000003</v>
      </c>
      <c r="F109" s="71" cm="1">
        <f t="array" aca="1" ref="F109" ca="1">INDIRECT(_xlfn.CONCAT(F$18,"!$P",$B109))</f>
        <v>6428.7070999999996</v>
      </c>
      <c r="G109" s="71" cm="1">
        <f t="array" aca="1" ref="G109" ca="1">INDIRECT(_xlfn.CONCAT(G$18,"!$P",$B109))</f>
        <v>6380.1203999999998</v>
      </c>
      <c r="H109" s="71" cm="1">
        <f t="array" aca="1" ref="H109" ca="1">INDIRECT(_xlfn.CONCAT(H$18,"!$P",$B109))</f>
        <v>6557.5713999999998</v>
      </c>
      <c r="I109" s="71" cm="1">
        <f t="array" aca="1" ref="I109" ca="1">INDIRECT(_xlfn.CONCAT(I$18,"!$P",$B109))</f>
        <v>6236.8553000000002</v>
      </c>
      <c r="J109" s="71" cm="1">
        <f t="array" aca="1" ref="J109" ca="1">INDIRECT(_xlfn.CONCAT(J$18,"!$P",$B109))</f>
        <v>6414.6575000000003</v>
      </c>
      <c r="K109" s="71"/>
      <c r="L109" s="71">
        <f t="shared" ca="1" si="35"/>
        <v>6422.7560357664424</v>
      </c>
      <c r="M109" s="71">
        <f t="shared" ca="1" si="36"/>
        <v>6424.1255702355475</v>
      </c>
      <c r="N109" s="71">
        <f t="shared" ca="1" si="37"/>
        <v>6423.0410003774696</v>
      </c>
      <c r="O109" s="71">
        <f t="shared" ca="1" si="38"/>
        <v>6421.4259750963938</v>
      </c>
      <c r="P109" s="71">
        <f t="shared" ca="1" si="39"/>
        <v>6428.2755516619891</v>
      </c>
      <c r="Q109" s="71">
        <f t="shared" ca="1" si="40"/>
        <v>6421.1942332007993</v>
      </c>
      <c r="R109" s="71">
        <f t="shared" ca="1" si="41"/>
        <v>6416.3740282633044</v>
      </c>
      <c r="S109" s="71">
        <f t="shared" ca="1" si="42"/>
        <v>6414.9871597904939</v>
      </c>
      <c r="T109" s="71">
        <f t="shared" ca="1" si="43"/>
        <v>6411.3586727210077</v>
      </c>
      <c r="U109" s="71">
        <f t="shared" ca="1" si="44"/>
        <v>6395.8392864909938</v>
      </c>
      <c r="V109" s="34" cm="1">
        <f t="array" aca="1" ref="V109" ca="1">+SUMPRODUCT(_xlfn.ANCHORARRAY($L$17)/100,L109:U109)</f>
        <v>6414.9394813099998</v>
      </c>
      <c r="W109" s="24">
        <f t="shared" ca="1" si="54"/>
        <v>2.6498259562439377</v>
      </c>
      <c r="X109" s="24">
        <f t="shared" ca="1" si="55"/>
        <v>2.6813655809852852</v>
      </c>
      <c r="Z109" s="19">
        <f t="shared" ca="1" si="45"/>
        <v>100.42084780542095</v>
      </c>
      <c r="AA109" s="24">
        <f t="shared" ca="1" si="49"/>
        <v>-2.0004731955723942E-3</v>
      </c>
      <c r="AB109" s="24">
        <f>+d1d10index!Q94</f>
        <v>-3.5071113164151235E-3</v>
      </c>
      <c r="AC109" s="35">
        <f t="shared" si="46"/>
        <v>45444</v>
      </c>
      <c r="AD109" s="24">
        <f t="shared" ca="1" si="56"/>
        <v>-8.567371006089064E-3</v>
      </c>
      <c r="AE109" s="24">
        <f>+d1d10index!Y94</f>
        <v>-4.9824456800462436E-4</v>
      </c>
      <c r="AG109" s="193">
        <f t="shared" ca="1" si="57"/>
        <v>-3.1539624741347527E-2</v>
      </c>
      <c r="AH109" s="193">
        <f ca="1">+d1d10_y!AM94</f>
        <v>-2.8525456678433869E-2</v>
      </c>
      <c r="AJ109">
        <f>+d1d10index!I94</f>
        <v>101.60139602912267</v>
      </c>
      <c r="AK109" s="19">
        <f t="shared" ca="1" si="47"/>
        <v>100.42084780542095</v>
      </c>
      <c r="AM109">
        <f ca="1">+NAC_d!BV95/NAC_d!BV$5-1</f>
        <v>63.28395800749594</v>
      </c>
      <c r="AN109">
        <f ca="1">+NAC_d!CE95/NAC_d!CE$5-1</f>
        <v>61.86036804728171</v>
      </c>
      <c r="AO109">
        <f t="shared" ca="1" si="50"/>
        <v>63.22756035766443</v>
      </c>
      <c r="AP109">
        <f t="shared" ca="1" si="51"/>
        <v>62.958392864909946</v>
      </c>
      <c r="AR109" s="24">
        <f t="shared" ca="1" si="52"/>
        <v>1.4235899602142297</v>
      </c>
      <c r="AS109" s="24">
        <f t="shared" ca="1" si="53"/>
        <v>0.26916749275448382</v>
      </c>
    </row>
    <row r="110" spans="2:45" x14ac:dyDescent="0.25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6597.5519000000004</v>
      </c>
      <c r="E110" s="71" cm="1">
        <f t="array" aca="1" ref="E110" ca="1">INDIRECT(_xlfn.CONCAT(E$18,"!$P",$B110))</f>
        <v>6744.5447000000004</v>
      </c>
      <c r="F110" s="71" cm="1">
        <f t="array" aca="1" ref="F110" ca="1">INDIRECT(_xlfn.CONCAT(F$18,"!$P",$B110))</f>
        <v>6654.2232000000004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6836.7214999999997</v>
      </c>
      <c r="I110" s="71" cm="1">
        <f t="array" aca="1" ref="I110" ca="1">INDIRECT(_xlfn.CONCAT(I$18,"!$P",$B110))</f>
        <v>6467.4624000000003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6660.8800014019771</v>
      </c>
      <c r="M110" s="71">
        <f t="shared" ca="1" si="36"/>
        <v>6664.0615977073066</v>
      </c>
      <c r="N110" s="71">
        <f t="shared" ca="1" si="37"/>
        <v>6664.5109197239562</v>
      </c>
      <c r="O110" s="71">
        <f t="shared" ca="1" si="38"/>
        <v>6663.8794075524384</v>
      </c>
      <c r="P110" s="71">
        <f t="shared" ca="1" si="39"/>
        <v>6671.2295848723215</v>
      </c>
      <c r="Q110" s="71">
        <f t="shared" ca="1" si="40"/>
        <v>6664.2645490460427</v>
      </c>
      <c r="R110" s="71">
        <f t="shared" ca="1" si="41"/>
        <v>6659.6606987464766</v>
      </c>
      <c r="S110" s="71">
        <f t="shared" ca="1" si="42"/>
        <v>6658.7631306112735</v>
      </c>
      <c r="T110" s="71">
        <f t="shared" ca="1" si="43"/>
        <v>6655.0804810930549</v>
      </c>
      <c r="U110" s="71">
        <f t="shared" ca="1" si="44"/>
        <v>6640.1850977537742</v>
      </c>
      <c r="V110" s="34" cm="1">
        <f t="array" aca="1" ref="V110" ca="1">+SUMPRODUCT(_xlfn.ANCHORARRAY($L$17)/100,L110:U110)</f>
        <v>6657.7832014999994</v>
      </c>
      <c r="W110" s="24">
        <f t="shared" ref="W110:W122" ca="1" si="59">+L110/L98-1</f>
        <v>2.5558807709924327</v>
      </c>
      <c r="X110" s="24">
        <f t="shared" ref="X110:X122" ca="1" si="60">+U110/U98-1</f>
        <v>2.5878480860386937</v>
      </c>
      <c r="Z110" s="19">
        <f t="shared" ref="Z110:Z122" ca="1" si="61">+L110/U110*100</f>
        <v>100.31166154773612</v>
      </c>
      <c r="AA110" s="24">
        <f t="shared" ref="AA110:AA122" ca="1" si="62">+Z110/Z109-1</f>
        <v>-1.0872867544037268E-3</v>
      </c>
      <c r="AB110" s="24">
        <f>+d1d10index!Q95</f>
        <v>-4.421154300112029E-3</v>
      </c>
      <c r="AC110" s="35">
        <f t="shared" ref="AC110:AC122" si="63">+C110</f>
        <v>45474</v>
      </c>
      <c r="AD110" s="24">
        <f t="shared" ref="AD110:AD122" ca="1" si="64">+Z110/Z98-1</f>
        <v>-8.9098853350715324E-3</v>
      </c>
      <c r="AE110" s="24">
        <f>+d1d10index!Y95</f>
        <v>-5.5460387291039748E-4</v>
      </c>
      <c r="AG110" s="193">
        <f t="shared" ref="AG110:AG122" ca="1" si="65">+W110-X110</f>
        <v>-3.1967315046260936E-2</v>
      </c>
      <c r="AH110" s="193">
        <f ca="1">+d1d10_y!AM95</f>
        <v>-2.3680523905551976E-2</v>
      </c>
      <c r="AJ110">
        <f>+d1d10index!I95</f>
        <v>101.15220058017113</v>
      </c>
      <c r="AK110" s="19">
        <f t="shared" ref="AK110:AK122" ca="1" si="66">+Z110</f>
        <v>100.31166154773612</v>
      </c>
      <c r="AM110">
        <f ca="1">+NAC_d!BV96/NAC_d!BV$5-1</f>
        <v>65.740866980504279</v>
      </c>
      <c r="AN110">
        <f ca="1">+NAC_d!CE96/NAC_d!CE$5-1</f>
        <v>64.514325163519047</v>
      </c>
      <c r="AO110">
        <f t="shared" ref="AO110:AO122" ca="1" si="67">+L110/$L$19-1</f>
        <v>65.608800014019778</v>
      </c>
      <c r="AP110">
        <f t="shared" ref="AP110:AP122" ca="1" si="68">+U110/$U$19-1</f>
        <v>65.401850977537748</v>
      </c>
      <c r="AR110" s="24">
        <f t="shared" ref="AR110:AR122" ca="1" si="69">+AM110-AN110</f>
        <v>1.2265418169852325</v>
      </c>
      <c r="AS110" s="24">
        <f t="shared" ref="AS110:AS122" ca="1" si="70">+AO110-AP110</f>
        <v>0.20694903648202967</v>
      </c>
    </row>
    <row r="111" spans="2:45" x14ac:dyDescent="0.25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6880.7826999999997</v>
      </c>
      <c r="E111" s="71" cm="1">
        <f t="array" aca="1" ref="E111" ca="1">INDIRECT(_xlfn.CONCAT(E$18,"!$P",$B111))</f>
        <v>7016.4718999999996</v>
      </c>
      <c r="F111" s="71" cm="1">
        <f t="array" aca="1" ref="F111" ca="1">INDIRECT(_xlfn.CONCAT(F$18,"!$P",$B111))</f>
        <v>6893.5545000000002</v>
      </c>
      <c r="G111" s="71" cm="1">
        <f t="array" aca="1" ref="G111" ca="1">INDIRECT(_xlfn.CONCAT(G$18,"!$P",$B111))</f>
        <v>6850.5465000000004</v>
      </c>
      <c r="H111" s="71" cm="1">
        <f t="array" aca="1" ref="H111" ca="1">INDIRECT(_xlfn.CONCAT(H$18,"!$P",$B111))</f>
        <v>7104.0812999999998</v>
      </c>
      <c r="I111" s="71" cm="1">
        <f t="array" aca="1" ref="I111" ca="1">INDIRECT(_xlfn.CONCAT(I$18,"!$P",$B111))</f>
        <v>6745.4682000000003</v>
      </c>
      <c r="J111" s="71" cm="1">
        <f t="array" aca="1" ref="J111" ca="1">INDIRECT(_xlfn.CONCAT(J$18,"!$P",$B111))</f>
        <v>6931.7975999999999</v>
      </c>
      <c r="K111" s="71"/>
      <c r="L111" s="71">
        <f t="shared" ca="1" si="58"/>
        <v>6929.7733237840839</v>
      </c>
      <c r="M111" s="71">
        <f t="shared" ca="1" si="36"/>
        <v>6934.0369215973069</v>
      </c>
      <c r="N111" s="71">
        <f t="shared" ca="1" si="37"/>
        <v>6935.8891006601125</v>
      </c>
      <c r="O111" s="71">
        <f t="shared" ca="1" si="38"/>
        <v>6936.7460340238231</v>
      </c>
      <c r="P111" s="71">
        <f t="shared" ca="1" si="39"/>
        <v>6944.4141925290714</v>
      </c>
      <c r="Q111" s="71">
        <f t="shared" ca="1" si="40"/>
        <v>6938.1097032104462</v>
      </c>
      <c r="R111" s="71">
        <f t="shared" ca="1" si="41"/>
        <v>6934.0761200811958</v>
      </c>
      <c r="S111" s="71">
        <f t="shared" ca="1" si="42"/>
        <v>6934.2911267821319</v>
      </c>
      <c r="T111" s="71">
        <f t="shared" ca="1" si="43"/>
        <v>6931.32872739905</v>
      </c>
      <c r="U111" s="71">
        <f ca="1">+SUMPRODUCT($D$13:$I$13,$D111:$I111)/$J$13</f>
        <v>6917.8091051937517</v>
      </c>
      <c r="V111" s="34" cm="1">
        <f t="array" aca="1" ref="V111" ca="1">+SUMPRODUCT(_xlfn.ANCHORARRAY($L$17)/100,L111:U111)</f>
        <v>6932.0728795299983</v>
      </c>
      <c r="W111" s="24">
        <f t="shared" ca="1" si="59"/>
        <v>2.2407201864578736</v>
      </c>
      <c r="X111" s="24">
        <f t="shared" ca="1" si="60"/>
        <v>2.2895147074663789</v>
      </c>
      <c r="Z111" s="19">
        <f t="shared" ca="1" si="61"/>
        <v>100.17294808816493</v>
      </c>
      <c r="AA111" s="24">
        <f t="shared" ca="1" si="62"/>
        <v>-1.3828248623434236E-3</v>
      </c>
      <c r="AB111" s="24">
        <f>+d1d10index!Q96</f>
        <v>-1.3700940124188321E-3</v>
      </c>
      <c r="AC111" s="35">
        <f t="shared" si="63"/>
        <v>45505</v>
      </c>
      <c r="AD111" s="24">
        <f t="shared" ca="1" si="64"/>
        <v>-1.4833349398850282E-2</v>
      </c>
      <c r="AE111" s="24">
        <f>+d1d10index!Y96</f>
        <v>-9.0059823966410768E-3</v>
      </c>
      <c r="AG111" s="193">
        <f t="shared" ca="1" si="65"/>
        <v>-4.8794521008505232E-2</v>
      </c>
      <c r="AH111" s="193">
        <f ca="1">+d1d10_y!AM96</f>
        <v>-5.4001715911697445E-2</v>
      </c>
      <c r="AJ111">
        <f>+d1d10index!I96</f>
        <v>101.01361255581324</v>
      </c>
      <c r="AK111" s="19">
        <f t="shared" ca="1" si="66"/>
        <v>100.17294808816493</v>
      </c>
      <c r="AM111">
        <f ca="1">+NAC_d!BV97/NAC_d!BV$5-1</f>
        <v>68.541999317770319</v>
      </c>
      <c r="AN111">
        <f ca="1">+NAC_d!CE97/NAC_d!CE$5-1</f>
        <v>67.296046971347792</v>
      </c>
      <c r="AO111">
        <f t="shared" ca="1" si="67"/>
        <v>68.297733237840845</v>
      </c>
      <c r="AP111">
        <f t="shared" ca="1" si="68"/>
        <v>68.178091051937528</v>
      </c>
      <c r="AR111" s="24">
        <f t="shared" ca="1" si="69"/>
        <v>1.2459523464225271</v>
      </c>
      <c r="AS111" s="24">
        <f t="shared" ca="1" si="70"/>
        <v>0.11964218590331654</v>
      </c>
    </row>
    <row r="112" spans="2:45" x14ac:dyDescent="0.25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7117.1826000000001</v>
      </c>
      <c r="E112" s="71" cm="1">
        <f t="array" aca="1" ref="E112" ca="1">INDIRECT(_xlfn.CONCAT(E$18,"!$P",$B112))</f>
        <v>7238.5775999999996</v>
      </c>
      <c r="F112" s="71" cm="1">
        <f t="array" aca="1" ref="F112" ca="1">INDIRECT(_xlfn.CONCAT(F$18,"!$P",$B112))</f>
        <v>7102.4164000000001</v>
      </c>
      <c r="G112" s="71" cm="1">
        <f t="array" aca="1" ref="G112" ca="1">INDIRECT(_xlfn.CONCAT(G$18,"!$P",$B112))</f>
        <v>7062.5909000000001</v>
      </c>
      <c r="H112" s="71" cm="1">
        <f t="array" aca="1" ref="H112" ca="1">INDIRECT(_xlfn.CONCAT(H$18,"!$P",$B112))</f>
        <v>7312.5110999999997</v>
      </c>
      <c r="I112" s="71" cm="1">
        <f t="array" aca="1" ref="I112" ca="1">INDIRECT(_xlfn.CONCAT(I$18,"!$P",$B112))</f>
        <v>6960.7093999999997</v>
      </c>
      <c r="J112" s="71" cm="1">
        <f t="array" aca="1" ref="J112" ca="1">INDIRECT(_xlfn.CONCAT(J$18,"!$P",$B112))</f>
        <v>7157.9270999999999</v>
      </c>
      <c r="K112" s="71"/>
      <c r="L112" s="71">
        <f t="shared" ca="1" si="58"/>
        <v>7151.8684599955541</v>
      </c>
      <c r="M112" s="71">
        <f t="shared" ca="1" si="36"/>
        <v>7156.9026073399773</v>
      </c>
      <c r="N112" s="71">
        <f t="shared" ca="1" si="37"/>
        <v>7159.9428576144974</v>
      </c>
      <c r="O112" s="71">
        <f t="shared" ca="1" si="38"/>
        <v>7161.5612607612584</v>
      </c>
      <c r="P112" s="71">
        <f t="shared" ca="1" si="39"/>
        <v>7169.5959828807945</v>
      </c>
      <c r="Q112" s="71">
        <f t="shared" ca="1" si="40"/>
        <v>7163.6948464826128</v>
      </c>
      <c r="R112" s="71">
        <f t="shared" ca="1" si="41"/>
        <v>7160.088713445778</v>
      </c>
      <c r="S112" s="71">
        <f t="shared" ca="1" si="42"/>
        <v>7161.1192347623282</v>
      </c>
      <c r="T112" s="71">
        <f t="shared" ca="1" si="43"/>
        <v>7158.9556412198272</v>
      </c>
      <c r="U112" s="71">
        <f ca="1">+SUMPRODUCT($D$13:$I$13,$D112:$I112)/$J$13</f>
        <v>7146.7771800241972</v>
      </c>
      <c r="V112" s="34" cm="1">
        <f t="array" aca="1" ref="V112" ca="1">+SUMPRODUCT(_xlfn.ANCHORARRAY($L$17)/100,L112:U112)</f>
        <v>7158.1767413299995</v>
      </c>
      <c r="W112" s="24">
        <f t="shared" ca="1" si="59"/>
        <v>1.9437085311034816</v>
      </c>
      <c r="X112" s="24">
        <f t="shared" ca="1" si="60"/>
        <v>2.0003169334109661</v>
      </c>
      <c r="Z112" s="19">
        <f t="shared" ca="1" si="61"/>
        <v>100.07123882336207</v>
      </c>
      <c r="AA112" s="24">
        <f t="shared" ca="1" si="62"/>
        <v>-1.01533664271658E-3</v>
      </c>
      <c r="AB112" s="24">
        <f>+d1d10index!Q97</f>
        <v>-1.8565877631183669E-3</v>
      </c>
      <c r="AC112" s="35">
        <f t="shared" si="63"/>
        <v>45536</v>
      </c>
      <c r="AD112" s="24">
        <f t="shared" ca="1" si="64"/>
        <v>-1.8867474191510802E-2</v>
      </c>
      <c r="AE112" s="24">
        <f>+d1d10index!Y97</f>
        <v>-1.6845491539300705E-2</v>
      </c>
      <c r="AG112" s="193">
        <f t="shared" ca="1" si="65"/>
        <v>-5.6608402307484429E-2</v>
      </c>
      <c r="AH112" s="193">
        <f ca="1">+d1d10_y!AM97</f>
        <v>-8.1295730885359241E-2</v>
      </c>
      <c r="AJ112">
        <f>+d1d10index!I97</f>
        <v>100.82607191883373</v>
      </c>
      <c r="AK112" s="19">
        <f t="shared" ca="1" si="66"/>
        <v>100.07123882336207</v>
      </c>
      <c r="AM112">
        <f ca="1">+NAC_d!BV98/NAC_d!BV$5-1</f>
        <v>70.831081809400644</v>
      </c>
      <c r="AN112">
        <f ca="1">+NAC_d!CE98/NAC_d!CE$5-1</f>
        <v>69.74172304715195</v>
      </c>
      <c r="AO112">
        <f t="shared" ca="1" si="67"/>
        <v>70.518684599955549</v>
      </c>
      <c r="AP112">
        <f t="shared" ca="1" si="68"/>
        <v>70.467771800241977</v>
      </c>
      <c r="AR112" s="24">
        <f t="shared" ca="1" si="69"/>
        <v>1.0893587622486933</v>
      </c>
      <c r="AS112" s="24">
        <f t="shared" ca="1" si="70"/>
        <v>5.0912799713572099E-2</v>
      </c>
    </row>
    <row r="113" spans="2:45" x14ac:dyDescent="0.25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7336.5033000000003</v>
      </c>
      <c r="E113" s="71" cm="1">
        <f t="array" aca="1" ref="E113" ca="1">INDIRECT(_xlfn.CONCAT(E$18,"!$P",$B113))</f>
        <v>7440.4641000000001</v>
      </c>
      <c r="F113" s="71" cm="1">
        <f t="array" aca="1" ref="F113" ca="1">INDIRECT(_xlfn.CONCAT(F$18,"!$P",$B113))</f>
        <v>7285.5011000000004</v>
      </c>
      <c r="G113" s="71" cm="1">
        <f t="array" aca="1" ref="G113" ca="1">INDIRECT(_xlfn.CONCAT(G$18,"!$P",$B113))</f>
        <v>7240.3346000000001</v>
      </c>
      <c r="H113" s="71" cm="1">
        <f t="array" aca="1" ref="H113" ca="1">INDIRECT(_xlfn.CONCAT(H$18,"!$P",$B113))</f>
        <v>7511.1797999999999</v>
      </c>
      <c r="I113" s="71" cm="1">
        <f t="array" aca="1" ref="I113" ca="1">INDIRECT(_xlfn.CONCAT(I$18,"!$P",$B113))</f>
        <v>7200.3347000000003</v>
      </c>
      <c r="J113" s="71" cm="1">
        <f t="array" aca="1" ref="J113" ca="1">INDIRECT(_xlfn.CONCAT(J$18,"!$P",$B113))</f>
        <v>7366.7822999999999</v>
      </c>
      <c r="K113" s="71"/>
      <c r="L113" s="71">
        <f t="shared" ca="1" si="58"/>
        <v>7353.6873779109592</v>
      </c>
      <c r="M113" s="71">
        <f t="shared" ca="1" si="36"/>
        <v>7360.550855358063</v>
      </c>
      <c r="N113" s="71">
        <f t="shared" ca="1" si="37"/>
        <v>7365.2370855061554</v>
      </c>
      <c r="O113" s="71">
        <f t="shared" ca="1" si="38"/>
        <v>7368.3949383479985</v>
      </c>
      <c r="P113" s="71">
        <f t="shared" ca="1" si="39"/>
        <v>7376.4264030998856</v>
      </c>
      <c r="Q113" s="71">
        <f t="shared" ca="1" si="40"/>
        <v>7372.0559382941829</v>
      </c>
      <c r="R113" s="71">
        <f t="shared" ca="1" si="41"/>
        <v>7369.2766334901871</v>
      </c>
      <c r="S113" s="71">
        <f t="shared" ca="1" si="42"/>
        <v>7371.2677755399409</v>
      </c>
      <c r="T113" s="71">
        <f t="shared" ca="1" si="43"/>
        <v>7370.1475336917192</v>
      </c>
      <c r="U113" s="71">
        <f t="shared" ref="U113:U127" ca="1" si="71">+SUMPRODUCT($D$13:$I$13,$D113:$I113)/$J$13</f>
        <v>7360.2705977953874</v>
      </c>
      <c r="V113" s="34" cm="1">
        <f t="array" aca="1" ref="V113" ca="1">+SUMPRODUCT(_xlfn.ANCHORARRAY($L$17)/100,L113:U113)</f>
        <v>7367.0266754700006</v>
      </c>
      <c r="W113" s="24">
        <f t="shared" ca="1" si="59"/>
        <v>1.7868810764297827</v>
      </c>
      <c r="X113" s="24">
        <f t="shared" ca="1" si="60"/>
        <v>1.836395260517147</v>
      </c>
      <c r="Z113" s="19">
        <f t="shared" ca="1" si="61"/>
        <v>99.910557366105536</v>
      </c>
      <c r="AA113" s="24">
        <f t="shared" ca="1" si="62"/>
        <v>-1.6056707116433033E-3</v>
      </c>
      <c r="AB113" s="24">
        <f>+d1d10index!Q98</f>
        <v>-4.2780458310496261E-3</v>
      </c>
      <c r="AC113" s="35">
        <f t="shared" si="63"/>
        <v>45566</v>
      </c>
      <c r="AD113" s="24">
        <f t="shared" ca="1" si="64"/>
        <v>-1.7456729242431468E-2</v>
      </c>
      <c r="AE113" s="24">
        <f>+d1d10index!Y98</f>
        <v>-2.0019552486076564E-2</v>
      </c>
      <c r="AG113" s="193">
        <f t="shared" ca="1" si="65"/>
        <v>-4.9514184087364299E-2</v>
      </c>
      <c r="AH113" s="193">
        <f ca="1">+d1d10_y!AM98</f>
        <v>-8.3310095042170573E-2</v>
      </c>
      <c r="AJ113">
        <f>+d1d10index!I98</f>
        <v>100.39473336220026</v>
      </c>
      <c r="AK113" s="19">
        <f t="shared" ca="1" si="66"/>
        <v>99.910557366105536</v>
      </c>
      <c r="AM113">
        <f ca="1">+NAC_d!BV99/NAC_d!BV$5-1</f>
        <v>72.567661583570114</v>
      </c>
      <c r="AN113">
        <f ca="1">+NAC_d!CE99/NAC_d!CE$5-1</f>
        <v>71.816736431544328</v>
      </c>
      <c r="AO113">
        <f t="shared" ca="1" si="67"/>
        <v>72.536873779109598</v>
      </c>
      <c r="AP113">
        <f t="shared" ca="1" si="68"/>
        <v>72.602705977953889</v>
      </c>
      <c r="AR113" s="24">
        <f t="shared" ca="1" si="69"/>
        <v>0.75092515202578625</v>
      </c>
      <c r="AS113" s="24">
        <f t="shared" ca="1" si="70"/>
        <v>-6.5832198844290701E-2</v>
      </c>
    </row>
    <row r="114" spans="2:45" x14ac:dyDescent="0.25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7543.8585000000003</v>
      </c>
      <c r="E114" s="71" cm="1">
        <f t="array" aca="1" ref="E114" ca="1">INDIRECT(_xlfn.CONCAT(E$18,"!$P",$B114))</f>
        <v>7635.6219000000001</v>
      </c>
      <c r="F114" s="71" cm="1">
        <f t="array" aca="1" ref="F114" ca="1">INDIRECT(_xlfn.CONCAT(F$18,"!$P",$B114))</f>
        <v>7488.3968999999997</v>
      </c>
      <c r="G114" s="71" cm="1">
        <f t="array" aca="1" ref="G114" ca="1">INDIRECT(_xlfn.CONCAT(G$18,"!$P",$B114))</f>
        <v>7407.2565999999997</v>
      </c>
      <c r="H114" s="71" cm="1">
        <f t="array" aca="1" ref="H114" ca="1">INDIRECT(_xlfn.CONCAT(H$18,"!$P",$B114))</f>
        <v>7682.8535000000002</v>
      </c>
      <c r="I114" s="71" cm="1">
        <f t="array" aca="1" ref="I114" ca="1">INDIRECT(_xlfn.CONCAT(I$18,"!$P",$B114))</f>
        <v>7425.1370999999999</v>
      </c>
      <c r="J114" s="71" cm="1">
        <f t="array" aca="1" ref="J114" ca="1">INDIRECT(_xlfn.CONCAT(J$18,"!$P",$B114))</f>
        <v>7566.7781999999997</v>
      </c>
      <c r="K114" s="71"/>
      <c r="L114" s="71">
        <f t="shared" ca="1" si="58"/>
        <v>7549.0596362496753</v>
      </c>
      <c r="M114" s="71">
        <f t="shared" ca="1" si="36"/>
        <v>7557.3479868101922</v>
      </c>
      <c r="N114" s="71">
        <f t="shared" ca="1" si="37"/>
        <v>7563.0428841593548</v>
      </c>
      <c r="O114" s="71">
        <f t="shared" ca="1" si="38"/>
        <v>7566.6455748751951</v>
      </c>
      <c r="P114" s="71">
        <f t="shared" ca="1" si="39"/>
        <v>7574.8301541277533</v>
      </c>
      <c r="Q114" s="71">
        <f t="shared" ca="1" si="40"/>
        <v>7571.769060738543</v>
      </c>
      <c r="R114" s="71">
        <f t="shared" ca="1" si="41"/>
        <v>7569.4549419463237</v>
      </c>
      <c r="S114" s="71">
        <f t="shared" ca="1" si="42"/>
        <v>7571.8141285959964</v>
      </c>
      <c r="T114" s="71">
        <f t="shared" ca="1" si="43"/>
        <v>7571.8445468900636</v>
      </c>
      <c r="U114" s="71">
        <f t="shared" ca="1" si="71"/>
        <v>7563.5943692364717</v>
      </c>
      <c r="V114" s="34" cm="1">
        <f t="array" aca="1" ref="V114" ca="1">+SUMPRODUCT(_xlfn.ANCHORARRAY($L$17)/100,L114:U114)</f>
        <v>7567.0302757099998</v>
      </c>
      <c r="W114" s="24">
        <f t="shared" ca="1" si="59"/>
        <v>1.5256700243849171</v>
      </c>
      <c r="X114" s="24">
        <f t="shared" ca="1" si="60"/>
        <v>1.5681208278558705</v>
      </c>
      <c r="Z114" s="19">
        <f t="shared" ca="1" si="61"/>
        <v>99.807832992129846</v>
      </c>
      <c r="AA114" s="24">
        <f t="shared" ca="1" si="62"/>
        <v>-1.0281633561434189E-3</v>
      </c>
      <c r="AB114" s="24">
        <f>+d1d10index!Q99</f>
        <v>-5.61010477490409E-3</v>
      </c>
      <c r="AC114" s="35">
        <f t="shared" si="63"/>
        <v>45597</v>
      </c>
      <c r="AD114" s="24">
        <f t="shared" ca="1" si="64"/>
        <v>-1.6529908955411621E-2</v>
      </c>
      <c r="AE114" s="24">
        <f>+d1d10index!Y99</f>
        <v>-3.1336935852675718E-2</v>
      </c>
      <c r="AG114" s="193">
        <f t="shared" ca="1" si="65"/>
        <v>-4.2450803470953424E-2</v>
      </c>
      <c r="AH114" s="193">
        <f ca="1">+d1d10_y!AM99</f>
        <v>-0.10546766823358</v>
      </c>
      <c r="AJ114">
        <f>+d1d10index!I99</f>
        <v>99.83150838918975</v>
      </c>
      <c r="AK114" s="19">
        <f t="shared" ca="1" si="66"/>
        <v>99.807832992129846</v>
      </c>
      <c r="AM114">
        <f ca="1">+NAC_d!BV100/NAC_d!BV$5-1</f>
        <v>74.026992185467677</v>
      </c>
      <c r="AN114">
        <f ca="1">+NAC_d!CE100/NAC_d!CE$5-1</f>
        <v>73.791414449092414</v>
      </c>
      <c r="AO114">
        <f t="shared" ca="1" si="67"/>
        <v>74.49059636249676</v>
      </c>
      <c r="AP114">
        <f t="shared" ca="1" si="68"/>
        <v>74.635943692364734</v>
      </c>
      <c r="AR114" s="24">
        <f t="shared" ca="1" si="69"/>
        <v>0.23557773637526225</v>
      </c>
      <c r="AS114" s="24">
        <f t="shared" ca="1" si="70"/>
        <v>-0.14534732986797394</v>
      </c>
    </row>
    <row r="115" spans="2:45" x14ac:dyDescent="0.25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7784.3253469186438</v>
      </c>
      <c r="M115" s="71">
        <f t="shared" ca="1" si="36"/>
        <v>7794.4988079768091</v>
      </c>
      <c r="N115" s="71">
        <f t="shared" ca="1" si="37"/>
        <v>7802.5071884167401</v>
      </c>
      <c r="O115" s="71">
        <f t="shared" ca="1" si="38"/>
        <v>7806.9877925584542</v>
      </c>
      <c r="P115" s="71">
        <f t="shared" ca="1" si="39"/>
        <v>7815.1784354493275</v>
      </c>
      <c r="Q115" s="71">
        <f t="shared" ca="1" si="40"/>
        <v>7812.79302110353</v>
      </c>
      <c r="R115" s="71">
        <f t="shared" ca="1" si="41"/>
        <v>7811.3440282580677</v>
      </c>
      <c r="S115" s="71">
        <f t="shared" ca="1" si="42"/>
        <v>7814.5274169958129</v>
      </c>
      <c r="T115" s="71">
        <f t="shared" ca="1" si="43"/>
        <v>7815.2783274777939</v>
      </c>
      <c r="U115" s="71">
        <f t="shared" ca="1" si="71"/>
        <v>7810.2256237755255</v>
      </c>
      <c r="V115" s="34" cm="1">
        <f t="array" aca="1" ref="V115" ca="1">+SUMPRODUCT(_xlfn.ANCHORARRAY($L$17)/100,L115:U115)</f>
        <v>7808.9125447100014</v>
      </c>
      <c r="W115" s="24">
        <f t="shared" ca="1" si="59"/>
        <v>1.0285879496766039</v>
      </c>
      <c r="X115" s="24">
        <f t="shared" ca="1" si="60"/>
        <v>1.0681244758200426</v>
      </c>
      <c r="Z115" s="19">
        <f t="shared" ca="1" si="61"/>
        <v>99.668379914940772</v>
      </c>
      <c r="AA115" s="24">
        <f t="shared" ca="1" si="62"/>
        <v>-1.3972157596094936E-3</v>
      </c>
      <c r="AB115" s="24">
        <f>+d1d10index!Q100</f>
        <v>-1.3463363796152317E-3</v>
      </c>
      <c r="AC115" s="35">
        <f t="shared" si="63"/>
        <v>45627</v>
      </c>
      <c r="AD115" s="24">
        <f t="shared" ca="1" si="64"/>
        <v>-1.9117092131392233E-2</v>
      </c>
      <c r="AE115" s="24">
        <f>+d1d10index!Y100</f>
        <v>-3.515985381622988E-2</v>
      </c>
      <c r="AG115" s="193">
        <f t="shared" ca="1" si="65"/>
        <v>-3.9536526143438611E-2</v>
      </c>
      <c r="AH115" s="193">
        <f ca="1">+d1d10_y!AM100</f>
        <v>-0.10306516840305857</v>
      </c>
      <c r="AJ115">
        <f>+d1d10index!I100</f>
        <v>99.697101597613525</v>
      </c>
      <c r="AK115" s="19">
        <f t="shared" ca="1" si="66"/>
        <v>99.668379914940772</v>
      </c>
      <c r="AM115">
        <f ca="1">+NAC_d!BV101/NAC_d!BV$5-1</f>
        <v>76.008269122974255</v>
      </c>
      <c r="AN115">
        <f ca="1">+NAC_d!CE101/NAC_d!CE$5-1</f>
        <v>75.849713742677096</v>
      </c>
      <c r="AO115">
        <f t="shared" ca="1" si="67"/>
        <v>76.84325346918645</v>
      </c>
      <c r="AP115">
        <f t="shared" ca="1" si="68"/>
        <v>77.10225623775527</v>
      </c>
      <c r="AR115" s="24">
        <f t="shared" ca="1" si="69"/>
        <v>0.15855538029715888</v>
      </c>
      <c r="AS115" s="24">
        <f t="shared" ca="1" si="70"/>
        <v>-0.25900276856881987</v>
      </c>
    </row>
    <row r="116" spans="2:45" x14ac:dyDescent="0.25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7976.4864984978312</v>
      </c>
      <c r="M116" s="71">
        <f t="shared" ca="1" si="36"/>
        <v>7985.544218593338</v>
      </c>
      <c r="N116" s="71">
        <f t="shared" ca="1" si="37"/>
        <v>7991.7469300306348</v>
      </c>
      <c r="O116" s="71">
        <f t="shared" ca="1" si="38"/>
        <v>7995.2018163849143</v>
      </c>
      <c r="P116" s="71">
        <f t="shared" ca="1" si="39"/>
        <v>8002.2925839729769</v>
      </c>
      <c r="Q116" s="71">
        <f t="shared" ca="1" si="40"/>
        <v>8000.3446691545787</v>
      </c>
      <c r="R116" s="71">
        <f t="shared" ca="1" si="41"/>
        <v>7998.6802903692405</v>
      </c>
      <c r="S116" s="71">
        <f t="shared" ca="1" si="42"/>
        <v>8000.7221703646737</v>
      </c>
      <c r="T116" s="71">
        <f t="shared" ca="1" si="43"/>
        <v>8000.93136724743</v>
      </c>
      <c r="U116" s="71">
        <f t="shared" ca="1" si="71"/>
        <v>7995.2012603284875</v>
      </c>
      <c r="V116" s="34" cm="1">
        <f t="array" aca="1" ref="V116" ca="1">+SUMPRODUCT(_xlfn.ANCHORARRAY($L$17)/100,L116:U116)</f>
        <v>7996.1693189399994</v>
      </c>
      <c r="W116" s="24">
        <f t="shared" ca="1" si="59"/>
        <v>0.72643206391774751</v>
      </c>
      <c r="X116" s="24">
        <f t="shared" ca="1" si="60"/>
        <v>0.7638065130015157</v>
      </c>
      <c r="Z116" s="19">
        <f t="shared" ca="1" si="61"/>
        <v>99.765925069034637</v>
      </c>
      <c r="AA116" s="24">
        <f t="shared" ca="1" si="62"/>
        <v>9.7869709708442443E-4</v>
      </c>
      <c r="AB116" s="24">
        <f>+d1d10index!Q101</f>
        <v>-2.6498508106966856E-3</v>
      </c>
      <c r="AC116" s="35">
        <f t="shared" si="63"/>
        <v>45658</v>
      </c>
      <c r="AD116" s="24">
        <f t="shared" ca="1" si="64"/>
        <v>-2.1189653631660033E-2</v>
      </c>
      <c r="AE116" s="24">
        <f>+d1d10index!Y101</f>
        <v>-3.1512753908834235E-2</v>
      </c>
      <c r="AG116" s="193">
        <f t="shared" ca="1" si="65"/>
        <v>-3.7374449083768191E-2</v>
      </c>
      <c r="AH116" s="193">
        <f ca="1">+d1d10_y!AM101</f>
        <v>-8.1530160108874039E-2</v>
      </c>
      <c r="AJ116">
        <f>+d1d10index!I101</f>
        <v>99.432919152120974</v>
      </c>
      <c r="AK116" s="19">
        <f t="shared" ca="1" si="66"/>
        <v>99.765925069034637</v>
      </c>
      <c r="AM116">
        <f ca="1">+NAC_d!BV102/NAC_d!BV$5-1</f>
        <v>77.686444071903665</v>
      </c>
      <c r="AN116">
        <f ca="1">+NAC_d!CE102/NAC_d!CE$5-1</f>
        <v>77.622233899756736</v>
      </c>
      <c r="AO116">
        <f t="shared" ca="1" si="67"/>
        <v>78.764864984978317</v>
      </c>
      <c r="AP116">
        <f t="shared" ca="1" si="68"/>
        <v>78.952012603284885</v>
      </c>
      <c r="AR116" s="24">
        <f t="shared" ca="1" si="69"/>
        <v>6.4210172146928812E-2</v>
      </c>
      <c r="AS116" s="24">
        <f t="shared" ca="1" si="70"/>
        <v>-0.18714761830656812</v>
      </c>
    </row>
    <row r="117" spans="2:45" x14ac:dyDescent="0.25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8204.9534263823789</v>
      </c>
      <c r="M117" s="71">
        <f t="shared" ca="1" si="36"/>
        <v>8217.0285009926592</v>
      </c>
      <c r="N117" s="71">
        <f t="shared" ca="1" si="37"/>
        <v>8224.112338029965</v>
      </c>
      <c r="O117" s="71">
        <f t="shared" ca="1" si="38"/>
        <v>8228.4545629944751</v>
      </c>
      <c r="P117" s="71">
        <f t="shared" ca="1" si="39"/>
        <v>8236.6502602257606</v>
      </c>
      <c r="Q117" s="71">
        <f t="shared" ca="1" si="40"/>
        <v>8235.6081274276185</v>
      </c>
      <c r="R117" s="71">
        <f t="shared" ca="1" si="41"/>
        <v>8233.5762732226867</v>
      </c>
      <c r="S117" s="71">
        <f t="shared" ca="1" si="42"/>
        <v>8235.4357033164142</v>
      </c>
      <c r="T117" s="71">
        <f t="shared" ca="1" si="43"/>
        <v>8235.6714108346841</v>
      </c>
      <c r="U117" s="71">
        <f t="shared" ca="1" si="71"/>
        <v>8228.3950446494164</v>
      </c>
      <c r="V117" s="34" cm="1">
        <f t="array" aca="1" ref="V117" ca="1">+SUMPRODUCT(_xlfn.ANCHORARRAY($L$17)/100,L117:U117)</f>
        <v>8229.8003324399997</v>
      </c>
      <c r="W117" s="24">
        <f t="shared" ca="1" si="59"/>
        <v>0.58699491195263587</v>
      </c>
      <c r="X117" s="24">
        <f t="shared" ca="1" si="60"/>
        <v>0.6138456999302162</v>
      </c>
      <c r="Z117" s="19">
        <f t="shared" ca="1" si="61"/>
        <v>99.715113115743264</v>
      </c>
      <c r="AA117" s="24">
        <f t="shared" ca="1" si="62"/>
        <v>-5.0931170393309078E-4</v>
      </c>
      <c r="AB117" s="24">
        <f>+d1d10index!Q102</f>
        <v>3.2215857728228325E-3</v>
      </c>
      <c r="AC117" s="35">
        <f t="shared" si="63"/>
        <v>45689</v>
      </c>
      <c r="AD117" s="24">
        <f t="shared" ca="1" si="64"/>
        <v>-1.6637766534149723E-2</v>
      </c>
      <c r="AE117" s="24">
        <f>+d1d10index!Y102</f>
        <v>-2.3530621791211681E-2</v>
      </c>
      <c r="AG117" s="193">
        <f t="shared" ca="1" si="65"/>
        <v>-2.6850787977580337E-2</v>
      </c>
      <c r="AH117" s="193">
        <f ca="1">+d1d10_y!AM102</f>
        <v>-5.207190242473847E-2</v>
      </c>
      <c r="AJ117">
        <f>+d1d10index!I102</f>
        <v>99.753250829811691</v>
      </c>
      <c r="AK117" s="19">
        <f t="shared" ca="1" si="66"/>
        <v>99.715113115743264</v>
      </c>
      <c r="AM117">
        <f ca="1">+NAC_d!BV103/NAC_d!BV$5-1</f>
        <v>79.696316500896501</v>
      </c>
      <c r="AN117">
        <f ca="1">+NAC_d!CE103/NAC_d!CE$5-1</f>
        <v>79.440209717323981</v>
      </c>
      <c r="AO117">
        <f t="shared" ca="1" si="67"/>
        <v>81.049534263823801</v>
      </c>
      <c r="AP117">
        <f t="shared" ca="1" si="68"/>
        <v>81.283950446494174</v>
      </c>
      <c r="AR117" s="24">
        <f t="shared" ca="1" si="69"/>
        <v>0.2561067835725197</v>
      </c>
      <c r="AS117" s="24">
        <f t="shared" ca="1" si="70"/>
        <v>-0.23441618267037256</v>
      </c>
    </row>
    <row r="118" spans="2:45" x14ac:dyDescent="0.25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8470.4364833768013</v>
      </c>
      <c r="M118" s="71">
        <f t="shared" ca="1" si="36"/>
        <v>8482.4668827477344</v>
      </c>
      <c r="N118" s="71">
        <f t="shared" ca="1" si="37"/>
        <v>8489.0208182461847</v>
      </c>
      <c r="O118" s="71">
        <f t="shared" ca="1" si="38"/>
        <v>8491.4667005722404</v>
      </c>
      <c r="P118" s="71">
        <f t="shared" ca="1" si="39"/>
        <v>8500.1533402759451</v>
      </c>
      <c r="Q118" s="71">
        <f t="shared" ca="1" si="40"/>
        <v>8498.7344770551408</v>
      </c>
      <c r="R118" s="71">
        <f t="shared" ca="1" si="41"/>
        <v>8496.1263651804802</v>
      </c>
      <c r="S118" s="71">
        <f t="shared" ca="1" si="42"/>
        <v>8497.0063739613688</v>
      </c>
      <c r="T118" s="71">
        <f t="shared" ca="1" si="43"/>
        <v>8497.5388027563949</v>
      </c>
      <c r="U118" s="71">
        <f t="shared" ca="1" si="71"/>
        <v>8489.492281503266</v>
      </c>
      <c r="V118" s="34" cm="1">
        <f t="array" aca="1" ref="V118" ca="1">+SUMPRODUCT(_xlfn.ANCHORARRAY($L$17)/100,L118:U118)</f>
        <v>8492.5718309899985</v>
      </c>
      <c r="W118" s="24">
        <f t="shared" ca="1" si="59"/>
        <v>0.50147304373584856</v>
      </c>
      <c r="X118" s="24">
        <f t="shared" ca="1" si="60"/>
        <v>0.51992421984985171</v>
      </c>
      <c r="Z118" s="19">
        <f t="shared" ca="1" si="61"/>
        <v>99.775536657616342</v>
      </c>
      <c r="AA118" s="24">
        <f t="shared" ca="1" si="62"/>
        <v>6.0596172420668282E-4</v>
      </c>
      <c r="AB118" s="24">
        <f>+d1d10index!Q103</f>
        <v>8.3425360377322733E-3</v>
      </c>
      <c r="AC118" s="35">
        <f t="shared" si="63"/>
        <v>45717</v>
      </c>
      <c r="AD118" s="24">
        <f t="shared" ca="1" si="64"/>
        <v>-1.2139536874954171E-2</v>
      </c>
      <c r="AE118" s="24">
        <f>+d1d10index!Y103</f>
        <v>-1.3329339882908742E-2</v>
      </c>
      <c r="AG118" s="193">
        <f t="shared" ca="1" si="65"/>
        <v>-1.8451176114003154E-2</v>
      </c>
      <c r="AH118" s="193">
        <f ca="1">+d1d10_y!AM103</f>
        <v>-3.0405536704033675E-2</v>
      </c>
      <c r="AJ118">
        <f>+d1d10index!I103</f>
        <v>100.58544591974035</v>
      </c>
      <c r="AK118" s="19">
        <f t="shared" ca="1" si="66"/>
        <v>99.775536657616342</v>
      </c>
      <c r="AM118">
        <f ca="1">+NAC_d!BV104/NAC_d!BV$5-1</f>
        <v>82.992385661479744</v>
      </c>
      <c r="AN118">
        <f ca="1">+NAC_d!CE104/NAC_d!CE$5-1</f>
        <v>82.150412954449365</v>
      </c>
      <c r="AO118">
        <f t="shared" ca="1" si="67"/>
        <v>83.704364833768025</v>
      </c>
      <c r="AP118">
        <f t="shared" ca="1" si="68"/>
        <v>83.894922815032672</v>
      </c>
      <c r="AR118" s="24">
        <f t="shared" ca="1" si="69"/>
        <v>0.8419727070303793</v>
      </c>
      <c r="AS118" s="24">
        <f t="shared" ca="1" si="70"/>
        <v>-0.19055798126464651</v>
      </c>
    </row>
    <row r="119" spans="2:45" x14ac:dyDescent="0.25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8741.9068882217816</v>
      </c>
      <c r="M119" s="71">
        <f t="shared" ca="1" si="36"/>
        <v>8754.8660734039786</v>
      </c>
      <c r="N119" s="71">
        <f t="shared" ca="1" si="37"/>
        <v>8762.2528842416523</v>
      </c>
      <c r="O119" s="71">
        <f t="shared" ca="1" si="38"/>
        <v>8764.4468896287963</v>
      </c>
      <c r="P119" s="71">
        <f t="shared" ca="1" si="39"/>
        <v>8774.361061618225</v>
      </c>
      <c r="Q119" s="71">
        <f t="shared" ca="1" si="40"/>
        <v>8772.1856178362814</v>
      </c>
      <c r="R119" s="71">
        <f t="shared" ca="1" si="41"/>
        <v>8769.1818807514392</v>
      </c>
      <c r="S119" s="71">
        <f t="shared" ca="1" si="42"/>
        <v>8770.1779576710578</v>
      </c>
      <c r="T119" s="71">
        <f t="shared" ca="1" si="43"/>
        <v>8770.869830760581</v>
      </c>
      <c r="U119" s="71">
        <f t="shared" ca="1" si="71"/>
        <v>8761.9951338465926</v>
      </c>
      <c r="V119" s="34" cm="1">
        <f t="array" aca="1" ref="V119" ca="1">+SUMPRODUCT(_xlfn.ANCHORARRAY($L$17)/100,L119:U119)</f>
        <v>8765.587736190002</v>
      </c>
      <c r="W119" s="24">
        <f t="shared" ca="1" si="59"/>
        <v>0.45957530134564739</v>
      </c>
      <c r="X119" s="24">
        <f t="shared" ca="1" si="60"/>
        <v>0.47515838693297119</v>
      </c>
      <c r="Z119" s="19">
        <f t="shared" ca="1" si="61"/>
        <v>99.770734343971355</v>
      </c>
      <c r="AA119" s="24">
        <f t="shared" ca="1" si="62"/>
        <v>-4.8131173290166807E-5</v>
      </c>
      <c r="AB119" s="24">
        <f>+d1d10index!Q104</f>
        <v>1.4993197641699485E-3</v>
      </c>
      <c r="AC119" s="35">
        <f t="shared" si="63"/>
        <v>45748</v>
      </c>
      <c r="AD119" s="24">
        <f t="shared" ca="1" si="64"/>
        <v>-1.0563669450927793E-2</v>
      </c>
      <c r="AE119" s="24">
        <f>+d1d10index!Y104</f>
        <v>-9.6417193998181716E-3</v>
      </c>
      <c r="AG119" s="193">
        <f t="shared" ca="1" si="65"/>
        <v>-1.5583085587323797E-2</v>
      </c>
      <c r="AH119" s="193">
        <f ca="1">+d1d10_y!AM104</f>
        <v>-1.8074406240404128E-2</v>
      </c>
      <c r="AJ119">
        <f>+d1d10index!I104</f>
        <v>100.73625566679566</v>
      </c>
      <c r="AK119" s="19">
        <f t="shared" ca="1" si="66"/>
        <v>99.770734343971355</v>
      </c>
      <c r="AM119">
        <f ca="1">+NAC_d!BV105/NAC_d!BV$5-1</f>
        <v>85.398718653101383</v>
      </c>
      <c r="AN119">
        <f ca="1">+NAC_d!CE105/NAC_d!CE$5-1</f>
        <v>84.428927433301951</v>
      </c>
      <c r="AO119">
        <f t="shared" ca="1" si="67"/>
        <v>86.419068882217829</v>
      </c>
      <c r="AP119">
        <f t="shared" ca="1" si="68"/>
        <v>86.619951338465938</v>
      </c>
      <c r="AR119" s="24">
        <f t="shared" ca="1" si="69"/>
        <v>0.96979121979943272</v>
      </c>
      <c r="AS119" s="24">
        <f t="shared" ca="1" si="70"/>
        <v>-0.20088245624810952</v>
      </c>
    </row>
    <row r="120" spans="2:45" x14ac:dyDescent="0.25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8932.1628390990118</v>
      </c>
      <c r="M120" s="71">
        <f t="shared" ca="1" si="36"/>
        <v>8945.8926073753591</v>
      </c>
      <c r="N120" s="71">
        <f t="shared" ca="1" si="37"/>
        <v>8954.1384141706822</v>
      </c>
      <c r="O120" s="71">
        <f t="shared" ca="1" si="38"/>
        <v>8957.2294644656213</v>
      </c>
      <c r="P120" s="71">
        <f t="shared" ca="1" si="39"/>
        <v>8969.4798042407056</v>
      </c>
      <c r="Q120" s="71">
        <f t="shared" ca="1" si="40"/>
        <v>8965.8308047355549</v>
      </c>
      <c r="R120" s="71">
        <f t="shared" ca="1" si="41"/>
        <v>8962.0364269373767</v>
      </c>
      <c r="S120" s="71">
        <f t="shared" ca="1" si="42"/>
        <v>8963.9526438768171</v>
      </c>
      <c r="T120" s="71">
        <f t="shared" ca="1" si="43"/>
        <v>8964.6704315906481</v>
      </c>
      <c r="U120" s="71">
        <f t="shared" ca="1" si="71"/>
        <v>8952.7836964870567</v>
      </c>
      <c r="V120" s="34" cm="1">
        <f t="array" aca="1" ref="V120" ca="1">+SUMPRODUCT(_xlfn.ANCHORARRAY($L$17)/100,L120:U120)</f>
        <v>8958.2244981399981</v>
      </c>
      <c r="W120" s="24">
        <f t="shared" ca="1" si="59"/>
        <v>0.43961992516299486</v>
      </c>
      <c r="X120" s="24">
        <f t="shared" ca="1" si="60"/>
        <v>0.45192056638712064</v>
      </c>
      <c r="Z120" s="19">
        <f t="shared" ca="1" si="61"/>
        <v>99.769670997455947</v>
      </c>
      <c r="AA120" s="24">
        <f t="shared" ca="1" si="62"/>
        <v>-1.0657900058608227E-5</v>
      </c>
      <c r="AB120" s="24">
        <f>+d1d10index!Q105</f>
        <v>-3.1176096888576588E-3</v>
      </c>
      <c r="AC120" s="35">
        <f t="shared" si="63"/>
        <v>45778</v>
      </c>
      <c r="AD120" s="24">
        <f t="shared" ca="1" si="64"/>
        <v>-8.4719794656080705E-3</v>
      </c>
      <c r="AE120" s="24">
        <f>+d1d10index!Y105</f>
        <v>-1.5072514557763483E-2</v>
      </c>
      <c r="AG120" s="193">
        <f t="shared" ca="1" si="65"/>
        <v>-1.2300641224125775E-2</v>
      </c>
      <c r="AH120" s="193">
        <f ca="1">+d1d10_y!AM105</f>
        <v>-2.6018564188934112E-2</v>
      </c>
      <c r="AJ120">
        <f>+d1d10index!I105</f>
        <v>100.42219934010961</v>
      </c>
      <c r="AK120" s="19">
        <f t="shared" ca="1" si="66"/>
        <v>99.769670997455947</v>
      </c>
      <c r="AM120">
        <f ca="1">+NAC_d!BV106/NAC_d!BV$5-1</f>
        <v>86.48742287610753</v>
      </c>
      <c r="AN120">
        <f ca="1">+NAC_d!CE106/NAC_d!CE$5-1</f>
        <v>85.852414698363717</v>
      </c>
      <c r="AO120">
        <f t="shared" ca="1" si="67"/>
        <v>88.321628390990128</v>
      </c>
      <c r="AP120">
        <f t="shared" ca="1" si="68"/>
        <v>88.527836964870573</v>
      </c>
      <c r="AR120" s="24">
        <f t="shared" ca="1" si="69"/>
        <v>0.63500817774381346</v>
      </c>
      <c r="AS120" s="24">
        <f t="shared" ca="1" si="70"/>
        <v>-0.20620857388044556</v>
      </c>
    </row>
    <row r="121" spans="2:45" x14ac:dyDescent="0.25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9075.8074085259395</v>
      </c>
      <c r="M121" s="71">
        <f t="shared" ca="1" si="36"/>
        <v>9091.4759417452078</v>
      </c>
      <c r="N121" s="71">
        <f t="shared" ca="1" si="37"/>
        <v>9102.5058439012992</v>
      </c>
      <c r="O121" s="71">
        <f t="shared" ca="1" si="38"/>
        <v>9107.4321985639162</v>
      </c>
      <c r="P121" s="71">
        <f t="shared" ca="1" si="39"/>
        <v>9118.4761007140842</v>
      </c>
      <c r="Q121" s="71">
        <f t="shared" ca="1" si="40"/>
        <v>9117.1907807459465</v>
      </c>
      <c r="R121" s="71">
        <f t="shared" ca="1" si="41"/>
        <v>9115.3266980186927</v>
      </c>
      <c r="S121" s="71">
        <f t="shared" ca="1" si="42"/>
        <v>9118.6986688487104</v>
      </c>
      <c r="T121" s="71">
        <f t="shared" ca="1" si="43"/>
        <v>9121.0296442133968</v>
      </c>
      <c r="U121" s="71">
        <f t="shared" ca="1" si="71"/>
        <v>9115.414515434315</v>
      </c>
      <c r="V121" s="34" cm="1">
        <f t="array" aca="1" ref="V121" ca="1">+SUMPRODUCT(_xlfn.ANCHORARRAY($L$17)/100,L121:U121)</f>
        <v>9111.6405474000003</v>
      </c>
      <c r="W121" s="24">
        <f t="shared" ca="1" si="59"/>
        <v>0.41307055070836141</v>
      </c>
      <c r="X121" s="24">
        <f t="shared" ca="1" si="60"/>
        <v>0.42521006346852497</v>
      </c>
      <c r="Z121" s="19">
        <f t="shared" ca="1" si="61"/>
        <v>99.565493079428123</v>
      </c>
      <c r="AA121" s="24">
        <f t="shared" ca="1" si="62"/>
        <v>-2.0464928468395538E-3</v>
      </c>
      <c r="AB121" s="24">
        <f>+d1d10index!Q106</f>
        <v>-3.6997227324483406E-3</v>
      </c>
      <c r="AC121" s="35">
        <f t="shared" si="63"/>
        <v>45809</v>
      </c>
      <c r="AD121" s="24">
        <f t="shared" ca="1" si="64"/>
        <v>-8.5177007034454855E-3</v>
      </c>
      <c r="AE121" s="24">
        <f>+d1d10index!Y106</f>
        <v>-1.5262890505063798E-2</v>
      </c>
      <c r="AG121" s="193">
        <f t="shared" ca="1" si="65"/>
        <v>-1.2139512760163562E-2</v>
      </c>
      <c r="AH121" s="193">
        <f ca="1">+d1d10_y!AM106</f>
        <v>-2.9439506583144759E-2</v>
      </c>
      <c r="AJ121">
        <f>+d1d10index!I106</f>
        <v>100.05066504636855</v>
      </c>
      <c r="AK121" s="19">
        <f t="shared" ca="1" si="66"/>
        <v>99.565493079428123</v>
      </c>
      <c r="AM121">
        <f ca="1">+NAC_d!BV107/NAC_d!BV$5-1</f>
        <v>87.588772756449302</v>
      </c>
      <c r="AN121">
        <f ca="1">+NAC_d!CE107/NAC_d!CE$5-1</f>
        <v>87.477522684283841</v>
      </c>
      <c r="AO121">
        <f t="shared" ca="1" si="67"/>
        <v>89.758074085259409</v>
      </c>
      <c r="AP121">
        <f t="shared" ca="1" si="68"/>
        <v>90.154145154343169</v>
      </c>
      <c r="AR121" s="24">
        <f t="shared" ca="1" si="69"/>
        <v>0.11125007216546123</v>
      </c>
      <c r="AS121" s="24">
        <f t="shared" ca="1" si="70"/>
        <v>-0.39607106908376011</v>
      </c>
    </row>
    <row r="122" spans="2:45" x14ac:dyDescent="0.25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9208.9466207885798</v>
      </c>
      <c r="M122" s="71">
        <f t="shared" ca="1" si="36"/>
        <v>9225.005044798716</v>
      </c>
      <c r="N122" s="71">
        <f t="shared" ca="1" si="37"/>
        <v>9235.8906813276681</v>
      </c>
      <c r="O122" s="71">
        <f t="shared" ca="1" si="38"/>
        <v>9241.4837893832482</v>
      </c>
      <c r="P122" s="71">
        <f t="shared" ca="1" si="39"/>
        <v>9251.9531768031447</v>
      </c>
      <c r="Q122" s="71">
        <f t="shared" ca="1" si="40"/>
        <v>9251.9300382979072</v>
      </c>
      <c r="R122" s="71">
        <f t="shared" ca="1" si="41"/>
        <v>9250.4350251590731</v>
      </c>
      <c r="S122" s="71">
        <f t="shared" ca="1" si="42"/>
        <v>9253.8936933414334</v>
      </c>
      <c r="T122" s="71">
        <f t="shared" ca="1" si="43"/>
        <v>9256.5667475360187</v>
      </c>
      <c r="U122" s="71">
        <f t="shared" ca="1" si="71"/>
        <v>9251.6466885146583</v>
      </c>
      <c r="V122" s="34" cm="1">
        <f t="array" aca="1" ref="V122" ca="1">+SUMPRODUCT(_xlfn.ANCHORARRAY($L$17)/100,L122:U122)</f>
        <v>9246.4302789499998</v>
      </c>
      <c r="W122" s="24">
        <f t="shared" ca="1" si="59"/>
        <v>0.38254203931767083</v>
      </c>
      <c r="X122" s="24">
        <f t="shared" ca="1" si="60"/>
        <v>0.39328144506759055</v>
      </c>
      <c r="Z122" s="19">
        <f t="shared" ca="1" si="61"/>
        <v>99.538459809764589</v>
      </c>
      <c r="AA122" s="24">
        <f t="shared" ca="1" si="62"/>
        <v>-2.7151243696410532E-4</v>
      </c>
      <c r="AB122" s="24">
        <f>+d1d10index!Q107</f>
        <v>-1.8887573503663102E-3</v>
      </c>
      <c r="AC122" s="35">
        <f t="shared" si="63"/>
        <v>45839</v>
      </c>
      <c r="AD122" s="24">
        <f t="shared" ca="1" si="64"/>
        <v>-7.707994524680295E-3</v>
      </c>
      <c r="AE122" s="24">
        <f>+d1d10index!Y107</f>
        <v>-1.2758071059414178E-2</v>
      </c>
      <c r="AG122" s="193">
        <f t="shared" ca="1" si="65"/>
        <v>-1.0739405749919717E-2</v>
      </c>
      <c r="AH122" s="193">
        <f ca="1">+d1d10_y!AM107</f>
        <v>-2.6412674848101503E-2</v>
      </c>
      <c r="AJ122">
        <f>+d1d10index!I107</f>
        <v>99.861693617353183</v>
      </c>
      <c r="AK122" s="19">
        <f t="shared" ca="1" si="66"/>
        <v>99.538459809764589</v>
      </c>
      <c r="AM122">
        <f ca="1">+NAC_d!BV108/NAC_d!BV$5-1</f>
        <v>89.17515548453413</v>
      </c>
      <c r="AN122">
        <f ca="1">+NAC_d!CE108/NAC_d!CE$5-1</f>
        <v>89.248354549126248</v>
      </c>
      <c r="AO122">
        <f t="shared" ca="1" si="67"/>
        <v>91.089466207885806</v>
      </c>
      <c r="AP122">
        <f t="shared" ca="1" si="68"/>
        <v>91.516466885146599</v>
      </c>
      <c r="AR122" s="24">
        <f t="shared" ca="1" si="69"/>
        <v>-7.3199064592117224E-2</v>
      </c>
      <c r="AS122" s="24">
        <f t="shared" ca="1" si="70"/>
        <v>-0.42700067726079283</v>
      </c>
    </row>
    <row r="123" spans="2:45" x14ac:dyDescent="0.25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9393.163795820732</v>
      </c>
      <c r="M123" s="71">
        <f t="shared" ca="1" si="36"/>
        <v>9411.5758572515333</v>
      </c>
      <c r="N123" s="71">
        <f t="shared" ca="1" si="37"/>
        <v>9424.0137930051187</v>
      </c>
      <c r="O123" s="71">
        <f t="shared" ca="1" si="38"/>
        <v>9430.0607141630699</v>
      </c>
      <c r="P123" s="71">
        <f t="shared" ca="1" si="39"/>
        <v>9442.1940994665056</v>
      </c>
      <c r="Q123" s="71">
        <f t="shared" ca="1" si="40"/>
        <v>9441.9512923424718</v>
      </c>
      <c r="R123" s="71">
        <f t="shared" ca="1" si="41"/>
        <v>9440.1028319854031</v>
      </c>
      <c r="S123" s="71">
        <f t="shared" ca="1" si="42"/>
        <v>9443.8839891388143</v>
      </c>
      <c r="T123" s="71">
        <f t="shared" ca="1" si="43"/>
        <v>9446.9040191490731</v>
      </c>
      <c r="U123" s="71">
        <f t="shared" ca="1" si="71"/>
        <v>9441.0619026986551</v>
      </c>
      <c r="V123" s="34" cm="1">
        <f t="array" aca="1" ref="V123" ca="1">+SUMPRODUCT(_xlfn.ANCHORARRAY($L$17)/100,L123:U123)</f>
        <v>9435.5577727</v>
      </c>
      <c r="W123" s="24">
        <f t="shared" ref="W123" ca="1" si="73">+L123/L111-1</f>
        <v>0.35547922809854415</v>
      </c>
      <c r="X123" s="24">
        <f t="shared" ref="X123" ca="1" si="74">+U123/U111-1</f>
        <v>0.36474738737883006</v>
      </c>
      <c r="Z123" s="19">
        <f t="shared" ref="Z123" ca="1" si="75">+L123/U123*100</f>
        <v>99.492661870332284</v>
      </c>
      <c r="AA123" s="24">
        <f t="shared" ref="AA123" ca="1" si="76">+Z123/Z122-1</f>
        <v>-4.6010295437393101E-4</v>
      </c>
      <c r="AB123" s="24">
        <f>+d1d10index!Q108</f>
        <v>-2.9525042997544659E-3</v>
      </c>
      <c r="AC123" s="35">
        <f t="shared" ref="AC123" si="77">+C123</f>
        <v>45870</v>
      </c>
      <c r="AD123" s="24">
        <f t="shared" ref="AD123" ca="1" si="78">+Z123/Z111-1</f>
        <v>-6.7911170711867364E-3</v>
      </c>
      <c r="AE123" s="24">
        <f>+d1d10index!Y108</f>
        <v>-1.4322436171131603E-2</v>
      </c>
      <c r="AG123" s="193">
        <f t="shared" ref="AG123" ca="1" si="79">+W123-X123</f>
        <v>-9.2681592802859036E-3</v>
      </c>
      <c r="AH123" s="193">
        <f ca="1">+d1d10_y!AM108</f>
        <v>-2.8217276022957316E-2</v>
      </c>
      <c r="AJ123">
        <f>+d1d10index!I108</f>
        <v>99.566851537567189</v>
      </c>
      <c r="AK123" s="19">
        <f t="shared" ref="AK123" ca="1" si="80">+Z123</f>
        <v>99.492661870332284</v>
      </c>
      <c r="AM123">
        <f ca="1">+NAC_d!BV109/NAC_d!BV$5-1</f>
        <v>90.726608248232978</v>
      </c>
      <c r="AN123">
        <f ca="1">+NAC_d!CE109/NAC_d!CE$5-1</f>
        <v>91.010312770652334</v>
      </c>
      <c r="AO123">
        <f t="shared" ref="AO123" ca="1" si="81">+L123/$L$19-1</f>
        <v>92.931637958207332</v>
      </c>
      <c r="AP123">
        <f t="shared" ref="AP123" ca="1" si="82">+U123/$U$19-1</f>
        <v>93.410619026986566</v>
      </c>
      <c r="AR123" s="24">
        <f t="shared" ref="AR123" ca="1" si="83">+AM123-AN123</f>
        <v>-0.28370452241935595</v>
      </c>
      <c r="AS123" s="24">
        <f t="shared" ref="AS123" ca="1" si="84">+AO123-AP123</f>
        <v>-0.47898106877923396</v>
      </c>
    </row>
    <row r="124" spans="2:45" x14ac:dyDescent="0.25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9566.2770680536814</v>
      </c>
      <c r="M124" s="71">
        <f t="shared" ca="1" si="36"/>
        <v>9586.8316405619116</v>
      </c>
      <c r="N124" s="71">
        <f t="shared" ca="1" si="37"/>
        <v>9600.5930034950816</v>
      </c>
      <c r="O124" s="71">
        <f t="shared" ca="1" si="38"/>
        <v>9607.693928278959</v>
      </c>
      <c r="P124" s="71">
        <f t="shared" ca="1" si="39"/>
        <v>9620.423130393312</v>
      </c>
      <c r="Q124" s="71">
        <f t="shared" ca="1" si="40"/>
        <v>9621.2031181438324</v>
      </c>
      <c r="R124" s="71">
        <f t="shared" ca="1" si="41"/>
        <v>9619.6128062099033</v>
      </c>
      <c r="S124" s="71">
        <f t="shared" ca="1" si="42"/>
        <v>9623.877783632719</v>
      </c>
      <c r="T124" s="71">
        <f t="shared" ca="1" si="43"/>
        <v>9627.5591840337329</v>
      </c>
      <c r="U124" s="71">
        <f t="shared" ca="1" si="71"/>
        <v>9622.3289079369406</v>
      </c>
      <c r="V124" s="34" cm="1">
        <f t="array" aca="1" ref="V124" ca="1">+SUMPRODUCT(_xlfn.ANCHORARRAY($L$17)/100,L124:U124)</f>
        <v>9614.4763457999998</v>
      </c>
      <c r="W124" s="24">
        <f t="shared" ref="W124" ca="1" si="86">+L124/L112-1</f>
        <v>0.33759130520412683</v>
      </c>
      <c r="X124" s="24">
        <f t="shared" ref="X124" ca="1" si="87">+U124/U112-1</f>
        <v>0.34638714284140626</v>
      </c>
      <c r="Z124" s="19">
        <f t="shared" ref="Z124" ca="1" si="88">+L124/U124*100</f>
        <v>99.417481563771688</v>
      </c>
      <c r="AA124" s="24">
        <f t="shared" ref="AA124" ca="1" si="89">+Z124/Z123-1</f>
        <v>-7.5563669870026828E-4</v>
      </c>
      <c r="AB124" s="24">
        <f>+d1d10index!Q109</f>
        <v>-6.0796936918794398E-4</v>
      </c>
      <c r="AC124" s="35">
        <f t="shared" ref="AC124" si="90">+C124</f>
        <v>45901</v>
      </c>
      <c r="AD124" s="24">
        <f t="shared" ref="AD124" ca="1" si="91">+Z124/Z112-1</f>
        <v>-6.5329186215465906E-3</v>
      </c>
      <c r="AE124" s="24">
        <f>+d1d10index!Y109</f>
        <v>-1.3089411816521901E-2</v>
      </c>
      <c r="AG124" s="193">
        <f t="shared" ref="AG124" ca="1" si="92">+W124-X124</f>
        <v>-8.7958376372794245E-3</v>
      </c>
      <c r="AH124" s="193">
        <f ca="1">+d1d10_y!AM109</f>
        <v>-2.5212766818434984E-2</v>
      </c>
      <c r="AJ124">
        <f>+d1d10index!I109</f>
        <v>99.506317941645861</v>
      </c>
      <c r="AK124" s="19">
        <f t="shared" ref="AK124" ca="1" si="93">+Z124</f>
        <v>99.417481563771688</v>
      </c>
      <c r="AM124">
        <f ca="1">+NAC_d!BV110/NAC_d!BV$5-1</f>
        <v>92.578916615901846</v>
      </c>
      <c r="AN124">
        <f ca="1">+NAC_d!CE110/NAC_d!CE$5-1</f>
        <v>92.943334272685462</v>
      </c>
      <c r="AO124">
        <f t="shared" ref="AO124" ca="1" si="94">+L124/$L$19-1</f>
        <v>94.662770680536823</v>
      </c>
      <c r="AP124">
        <f t="shared" ref="AP124" ca="1" si="95">+U124/$U$19-1</f>
        <v>95.223289079369422</v>
      </c>
      <c r="AR124" s="24">
        <f t="shared" ref="AR124" ca="1" si="96">+AM124-AN124</f>
        <v>-0.36441765678361548</v>
      </c>
      <c r="AS124" s="24">
        <f t="shared" ref="AS124" ca="1" si="97">+AO124-AP124</f>
        <v>-0.56051839883259902</v>
      </c>
    </row>
    <row r="125" spans="2:45" x14ac:dyDescent="0.25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9773.4936480998695</v>
      </c>
      <c r="M125" s="71">
        <f t="shared" ca="1" si="36"/>
        <v>9794.8665970018683</v>
      </c>
      <c r="N125" s="71">
        <f t="shared" ca="1" si="37"/>
        <v>9810.2187247577785</v>
      </c>
      <c r="O125" s="71">
        <f t="shared" ca="1" si="38"/>
        <v>9818.7409327483911</v>
      </c>
      <c r="P125" s="71">
        <f t="shared" ca="1" si="39"/>
        <v>9831.9814583503448</v>
      </c>
      <c r="Q125" s="71">
        <f t="shared" ca="1" si="40"/>
        <v>9833.4273412528237</v>
      </c>
      <c r="R125" s="71">
        <f t="shared" ca="1" si="41"/>
        <v>9832.5140130794589</v>
      </c>
      <c r="S125" s="71">
        <f t="shared" ca="1" si="42"/>
        <v>9838.1988782931458</v>
      </c>
      <c r="T125" s="71">
        <f t="shared" ca="1" si="43"/>
        <v>9843.1408270008342</v>
      </c>
      <c r="U125" s="71">
        <f t="shared" ca="1" si="71"/>
        <v>9839.7575185252845</v>
      </c>
      <c r="V125" s="34" cm="1">
        <f t="array" aca="1" ref="V125" ca="1">+SUMPRODUCT(_xlfn.ANCHORARRAY($L$17)/100,L125:U125)</f>
        <v>9827.5510300599981</v>
      </c>
      <c r="W125" s="24">
        <f t="shared" ref="W125" ca="1" si="99">+L125/L113-1</f>
        <v>0.32906025859319721</v>
      </c>
      <c r="X125" s="24">
        <f t="shared" ref="X125" ca="1" si="100">+U125/U113-1</f>
        <v>0.33687442435507386</v>
      </c>
      <c r="Z125" s="19">
        <f t="shared" ref="Z125" ca="1" si="101">+L125/U125*100</f>
        <v>99.326570087721564</v>
      </c>
      <c r="AA125" s="24">
        <f t="shared" ref="AA125" ca="1" si="102">+Z125/Z124-1</f>
        <v>-9.1444155112507808E-4</v>
      </c>
      <c r="AB125" s="24">
        <f>+d1d10index!Q110</f>
        <v>1.5946718261705684E-4</v>
      </c>
      <c r="AC125" s="35">
        <f t="shared" ref="AC125" si="103">+C125</f>
        <v>45931</v>
      </c>
      <c r="AD125" s="24">
        <f t="shared" ref="AD125" ca="1" si="104">+Z125/Z113-1</f>
        <v>-5.8451007959453571E-3</v>
      </c>
      <c r="AE125" s="24">
        <f>+d1d10index!Y110</f>
        <v>-8.691167346714157E-3</v>
      </c>
      <c r="AG125" s="193">
        <f t="shared" ref="AG125" ca="1" si="105">+W125-X125</f>
        <v>-7.8141657618766569E-3</v>
      </c>
      <c r="AH125" s="193">
        <f ca="1">+d1d10_y!AM110</f>
        <v>-1.8997206077735695E-2</v>
      </c>
      <c r="AJ125">
        <f>+d1d10index!I110</f>
        <v>99.522185933820623</v>
      </c>
      <c r="AK125" s="19">
        <f t="shared" ref="AK125" ca="1" si="106">+Z125</f>
        <v>99.326570087721564</v>
      </c>
      <c r="AM125">
        <f ca="1">+NAC_d!BV111/NAC_d!BV$5-1</f>
        <v>94.736573290128518</v>
      </c>
      <c r="AN125">
        <f ca="1">+NAC_d!CE111/NAC_d!CE$5-1</f>
        <v>95.142678568290037</v>
      </c>
      <c r="AO125">
        <f t="shared" ref="AO125" ca="1" si="107">+L125/$L$19-1</f>
        <v>96.734936480998712</v>
      </c>
      <c r="AP125">
        <f t="shared" ref="AP125" ca="1" si="108">+U125/$U$19-1</f>
        <v>97.397575185252862</v>
      </c>
      <c r="AR125" s="24">
        <f t="shared" ref="AR125" ca="1" si="109">+AM125-AN125</f>
        <v>-0.40610527816151887</v>
      </c>
      <c r="AS125" s="24">
        <f t="shared" ref="AS125" ca="1" si="110">+AO125-AP125</f>
        <v>-0.6626387042541495</v>
      </c>
    </row>
    <row r="126" spans="2:45" x14ac:dyDescent="0.25">
      <c r="B126" s="69">
        <f t="shared" si="48"/>
        <v>112</v>
      </c>
      <c r="C126" s="154">
        <f>+NAC!A112</f>
        <v>45962</v>
      </c>
      <c r="D126" s="71" cm="1">
        <f t="array" aca="1" ref="D126" ca="1">INDIRECT(_xlfn.CONCAT(D$18,"!$P",$B126))</f>
        <v>10107.6944</v>
      </c>
      <c r="E126" s="71" cm="1">
        <f t="array" aca="1" ref="E126" ca="1">INDIRECT(_xlfn.CONCAT(E$18,"!$P",$B126))</f>
        <v>10158.513800000001</v>
      </c>
      <c r="F126" s="71" cm="1">
        <f t="array" aca="1" ref="F126" ca="1">INDIRECT(_xlfn.CONCAT(F$18,"!$P",$B126))</f>
        <v>9936.4168000000009</v>
      </c>
      <c r="G126" s="71" cm="1">
        <f t="array" aca="1" ref="G126" ca="1">INDIRECT(_xlfn.CONCAT(G$18,"!$P",$B126))</f>
        <v>9618.7963</v>
      </c>
      <c r="H126" s="71" cm="1">
        <f t="array" aca="1" ref="H126" ca="1">INDIRECT(_xlfn.CONCAT(H$18,"!$P",$B126))</f>
        <v>10218.186600000001</v>
      </c>
      <c r="I126" s="71" cm="1">
        <f t="array" aca="1" ref="I126" ca="1">INDIRECT(_xlfn.CONCAT(I$18,"!$P",$B126))</f>
        <v>9886.7333999999992</v>
      </c>
      <c r="J126" s="71" cm="1">
        <f t="array" aca="1" ref="J126" ca="1">INDIRECT(_xlfn.CONCAT(J$18,"!$P",$B126))</f>
        <v>10086.479300000001</v>
      </c>
      <c r="K126" s="71"/>
      <c r="L126" s="71">
        <f t="shared" ref="L126" ca="1" si="111">+SUMPRODUCT($D$4:$I$4,$D126:$I126)/J$4</f>
        <v>10027.414880023114</v>
      </c>
      <c r="M126" s="71">
        <f t="shared" ca="1" si="36"/>
        <v>10050.331425491486</v>
      </c>
      <c r="N126" s="71">
        <f t="shared" ca="1" si="37"/>
        <v>10067.950192711245</v>
      </c>
      <c r="O126" s="71">
        <f t="shared" ca="1" si="38"/>
        <v>10077.472599527797</v>
      </c>
      <c r="P126" s="71">
        <f t="shared" ca="1" si="39"/>
        <v>10092.194996189672</v>
      </c>
      <c r="Q126" s="71">
        <f t="shared" ca="1" si="40"/>
        <v>10092.651283123978</v>
      </c>
      <c r="R126" s="71">
        <f t="shared" ca="1" si="41"/>
        <v>10091.806131353285</v>
      </c>
      <c r="S126" s="71">
        <f t="shared" ca="1" si="42"/>
        <v>10098.645061346077</v>
      </c>
      <c r="T126" s="71">
        <f t="shared" ca="1" si="43"/>
        <v>10103.826949394277</v>
      </c>
      <c r="U126" s="71">
        <f t="shared" ca="1" si="71"/>
        <v>10100.832623222632</v>
      </c>
      <c r="V126" s="34" cm="1">
        <f t="array" aca="1" ref="V126" ca="1">+SUMPRODUCT(_xlfn.ANCHORARRAY($L$17)/100,L126:U126)</f>
        <v>10086.861927929998</v>
      </c>
      <c r="W126" s="24">
        <f t="shared" ref="W126" ca="1" si="112">+L126/L114-1</f>
        <v>0.32829986292235325</v>
      </c>
      <c r="X126" s="24">
        <f t="shared" ref="X126" ca="1" si="113">+U126/U114-1</f>
        <v>0.33545403549216091</v>
      </c>
      <c r="Z126" s="19">
        <f t="shared" ref="Z126" ca="1" si="114">+L126/U126*100</f>
        <v>99.273151571379131</v>
      </c>
      <c r="AA126" s="24">
        <f t="shared" ref="AA126" ca="1" si="115">+Z126/Z125-1</f>
        <v>-5.3780691606741815E-4</v>
      </c>
      <c r="AB126" s="24">
        <f>+d1d10index!Q111</f>
        <v>1.1473182379173608E-3</v>
      </c>
      <c r="AC126" s="35">
        <f t="shared" ref="AC126" si="116">+C126</f>
        <v>45962</v>
      </c>
      <c r="AD126" s="24">
        <f t="shared" ref="AD126" ca="1" si="117">+Z126/Z114-1</f>
        <v>-5.3571088032026148E-3</v>
      </c>
      <c r="AE126" s="24">
        <f>+d1d10index!Y111</f>
        <v>-1.9546818386145803E-3</v>
      </c>
      <c r="AG126" s="193">
        <f t="shared" ref="AG126" ca="1" si="118">+W126-X126</f>
        <v>-7.1541725698076597E-3</v>
      </c>
      <c r="AH126" s="193">
        <f ca="1">+d1d10_y!AM111</f>
        <v>-8.7988152084788052E-3</v>
      </c>
      <c r="AJ126">
        <f>+d1d10index!I111</f>
        <v>99.6363695528199</v>
      </c>
      <c r="AK126" s="19">
        <f t="shared" ref="AK126" ca="1" si="119">+Z126</f>
        <v>99.273151571379131</v>
      </c>
      <c r="AM126">
        <f ca="1">+NAC_d!BV112/NAC_d!BV$5-1</f>
        <v>97.142574050997979</v>
      </c>
      <c r="AN126">
        <f ca="1">+NAC_d!CE112/NAC_d!CE$5-1</f>
        <v>97.492491385042086</v>
      </c>
      <c r="AO126">
        <f t="shared" ref="AO126" ca="1" si="120">+L126/$L$19-1</f>
        <v>99.27414880023116</v>
      </c>
      <c r="AP126">
        <f t="shared" ref="AP126" ca="1" si="121">+U126/$U$19-1</f>
        <v>100.00832623222634</v>
      </c>
      <c r="AR126" s="24">
        <f t="shared" ref="AR126" ca="1" si="122">+AM126-AN126</f>
        <v>-0.34991733404410752</v>
      </c>
      <c r="AS126" s="24">
        <f t="shared" ref="AS126" ca="1" si="123">+AO126-AP126</f>
        <v>-0.73417743199517815</v>
      </c>
    </row>
    <row r="127" spans="2:45" x14ac:dyDescent="0.25">
      <c r="B127" s="69">
        <f t="shared" si="48"/>
        <v>113</v>
      </c>
      <c r="C127" s="154">
        <f>+NAC!A113</f>
        <v>45992</v>
      </c>
      <c r="D127" s="71" cm="1">
        <f t="array" aca="1" ref="D127" ca="1">INDIRECT(_xlfn.CONCAT(D$18,"!$P",$B127))</f>
        <v>10407.4143</v>
      </c>
      <c r="E127" s="71" cm="1">
        <f t="array" aca="1" ref="E127" ca="1">INDIRECT(_xlfn.CONCAT(E$18,"!$P",$B127))</f>
        <v>10470.6116</v>
      </c>
      <c r="F127" s="71" cm="1">
        <f t="array" aca="1" ref="F127" ca="1">INDIRECT(_xlfn.CONCAT(F$18,"!$P",$B127))</f>
        <v>10208.427</v>
      </c>
      <c r="G127" s="71" cm="1">
        <f t="array" aca="1" ref="G127" ca="1">INDIRECT(_xlfn.CONCAT(G$18,"!$P",$B127))</f>
        <v>9987.7566000000006</v>
      </c>
      <c r="H127" s="71" cm="1">
        <f t="array" aca="1" ref="H127" ca="1">INDIRECT(_xlfn.CONCAT(H$18,"!$P",$B127))</f>
        <v>10566.980100000001</v>
      </c>
      <c r="I127" s="71" cm="1">
        <f t="array" aca="1" ref="I127" ca="1">INDIRECT(_xlfn.CONCAT(I$18,"!$P",$B127))</f>
        <v>10148.402899999999</v>
      </c>
      <c r="J127" s="71" cm="1">
        <f t="array" aca="1" ref="J127" ca="1">INDIRECT(_xlfn.CONCAT(J$18,"!$P",$B127))</f>
        <v>10392.492200000001</v>
      </c>
      <c r="K127" s="71"/>
      <c r="L127" s="71">
        <f t="shared" ref="L127" ca="1" si="124">+SUMPRODUCT($D$4:$I$4,$D127:$I127)/J$4</f>
        <v>10338.811369839836</v>
      </c>
      <c r="M127" s="71">
        <f t="shared" ca="1" si="36"/>
        <v>10359.398352437502</v>
      </c>
      <c r="N127" s="71">
        <f t="shared" ca="1" si="37"/>
        <v>10375.963017926377</v>
      </c>
      <c r="O127" s="71">
        <f t="shared" ca="1" si="38"/>
        <v>10385.73002038013</v>
      </c>
      <c r="P127" s="71">
        <f t="shared" ca="1" si="39"/>
        <v>10400.204638005442</v>
      </c>
      <c r="Q127" s="71">
        <f t="shared" ca="1" si="40"/>
        <v>10398.639245446304</v>
      </c>
      <c r="R127" s="71">
        <f t="shared" ca="1" si="41"/>
        <v>10397.402936971779</v>
      </c>
      <c r="S127" s="71">
        <f t="shared" ca="1" si="42"/>
        <v>10404.420881379194</v>
      </c>
      <c r="T127" s="71">
        <f t="shared" ca="1" si="43"/>
        <v>10407.958398660452</v>
      </c>
      <c r="U127" s="71">
        <f t="shared" ca="1" si="71"/>
        <v>10403.068483276389</v>
      </c>
      <c r="V127" s="34" cm="1">
        <f t="array" aca="1" ref="V127" ca="1">+SUMPRODUCT(_xlfn.ANCHORARRAY($L$17)/100,L127:U127)</f>
        <v>10392.83325582</v>
      </c>
      <c r="W127" s="24">
        <f t="shared" ref="W127" ca="1" si="125">+L127/L115-1</f>
        <v>0.32815766416191261</v>
      </c>
      <c r="X127" s="24">
        <f t="shared" ref="X127" ca="1" si="126">+U127/U115-1</f>
        <v>0.33198053224068858</v>
      </c>
      <c r="Z127" s="19">
        <f t="shared" ref="Z127" ca="1" si="127">+L127/U127*100</f>
        <v>99.382325382747879</v>
      </c>
      <c r="AA127" s="24">
        <f t="shared" ref="AA127" ca="1" si="128">+Z127/Z126-1</f>
        <v>1.0997314947762682E-3</v>
      </c>
      <c r="AB127" s="24">
        <f>+d1d10index!Q112</f>
        <v>1.3159655288954575E-3</v>
      </c>
      <c r="AC127" s="35">
        <f t="shared" ref="AC127" si="129">+C127</f>
        <v>45992</v>
      </c>
      <c r="AD127" s="24">
        <f t="shared" ref="AD127" ca="1" si="130">+Z127/Z115-1</f>
        <v>-2.8700630273815753E-3</v>
      </c>
      <c r="AE127" s="24">
        <f>+d1d10index!Y112</f>
        <v>7.0599828715445234E-4</v>
      </c>
      <c r="AG127" s="193">
        <f t="shared" ref="AG127" ca="1" si="131">+W127-X127</f>
        <v>-3.822868078775965E-3</v>
      </c>
      <c r="AH127" s="193">
        <f ca="1">+d1d10_y!AM112</f>
        <v>-5.0315629639601234E-3</v>
      </c>
      <c r="AJ127">
        <f>+d1d10index!I112</f>
        <v>99.767487580575704</v>
      </c>
      <c r="AK127" s="19">
        <f t="shared" ref="AK127" ca="1" si="132">+Z127</f>
        <v>99.382325382747879</v>
      </c>
      <c r="AM127">
        <f ca="1">+NAC_d!BV113/NAC_d!BV$5-1</f>
        <v>100.04684384126357</v>
      </c>
      <c r="AN127">
        <f ca="1">+NAC_d!CE113/NAC_d!CE$5-1</f>
        <v>100.22546865930171</v>
      </c>
      <c r="AO127">
        <f t="shared" ref="AO127" ca="1" si="133">+L127/$L$19-1</f>
        <v>102.38811369839837</v>
      </c>
      <c r="AP127">
        <f t="shared" ref="AP127" ca="1" si="134">+U127/$U$19-1</f>
        <v>103.03068483276391</v>
      </c>
      <c r="AR127" s="24">
        <f t="shared" ref="AR127" ca="1" si="135">+AM127-AN127</f>
        <v>-0.17862481803814489</v>
      </c>
      <c r="AS127" s="24">
        <f t="shared" ref="AS127" ca="1" si="136">+AO127-AP127</f>
        <v>-0.64257113436553936</v>
      </c>
    </row>
    <row r="128" spans="2:45" x14ac:dyDescent="0.25">
      <c r="C128" s="70"/>
    </row>
    <row r="129" spans="3:3" x14ac:dyDescent="0.25">
      <c r="C129" s="70"/>
    </row>
    <row r="130" spans="3:3" x14ac:dyDescent="0.25">
      <c r="C130" s="70"/>
    </row>
    <row r="131" spans="3:3" x14ac:dyDescent="0.25">
      <c r="C131" s="70"/>
    </row>
    <row r="132" spans="3:3" x14ac:dyDescent="0.25">
      <c r="C132" s="70"/>
    </row>
    <row r="133" spans="3:3" x14ac:dyDescent="0.25">
      <c r="C133" s="70"/>
    </row>
    <row r="134" spans="3:3" x14ac:dyDescent="0.25">
      <c r="C134" s="70"/>
    </row>
    <row r="135" spans="3:3" x14ac:dyDescent="0.25">
      <c r="C135" s="70"/>
    </row>
    <row r="136" spans="3:3" x14ac:dyDescent="0.25">
      <c r="C136" s="70"/>
    </row>
    <row r="137" spans="3:3" x14ac:dyDescent="0.25">
      <c r="C137" s="70"/>
    </row>
    <row r="138" spans="3:3" x14ac:dyDescent="0.25">
      <c r="C138" s="70"/>
    </row>
    <row r="139" spans="3:3" x14ac:dyDescent="0.25">
      <c r="C139" s="70"/>
    </row>
    <row r="140" spans="3:3" x14ac:dyDescent="0.25">
      <c r="C140" s="70"/>
    </row>
    <row r="141" spans="3:3" x14ac:dyDescent="0.25">
      <c r="C141" s="70"/>
    </row>
    <row r="142" spans="3:3" x14ac:dyDescent="0.25">
      <c r="C142" s="70"/>
    </row>
    <row r="143" spans="3:3" x14ac:dyDescent="0.25">
      <c r="C143" s="70"/>
    </row>
    <row r="144" spans="3:3" x14ac:dyDescent="0.25">
      <c r="C144" s="70"/>
    </row>
    <row r="145" spans="3:3" x14ac:dyDescent="0.25">
      <c r="C145" s="70"/>
    </row>
    <row r="146" spans="3:3" x14ac:dyDescent="0.25">
      <c r="C146" s="70"/>
    </row>
    <row r="147" spans="3:3" x14ac:dyDescent="0.25">
      <c r="C147" s="70"/>
    </row>
    <row r="148" spans="3:3" x14ac:dyDescent="0.25">
      <c r="C148" s="70"/>
    </row>
    <row r="149" spans="3:3" x14ac:dyDescent="0.25">
      <c r="C149" s="70"/>
    </row>
    <row r="150" spans="3:3" x14ac:dyDescent="0.25">
      <c r="C150" s="70"/>
    </row>
    <row r="151" spans="3:3" x14ac:dyDescent="0.25">
      <c r="C151" s="70"/>
    </row>
    <row r="152" spans="3:3" x14ac:dyDescent="0.25">
      <c r="C152" s="70"/>
    </row>
    <row r="153" spans="3:3" x14ac:dyDescent="0.25">
      <c r="C153" s="70"/>
    </row>
    <row r="154" spans="3:3" x14ac:dyDescent="0.25">
      <c r="C154" s="70"/>
    </row>
    <row r="155" spans="3:3" x14ac:dyDescent="0.25">
      <c r="C155" s="70"/>
    </row>
    <row r="156" spans="3:3" x14ac:dyDescent="0.25">
      <c r="C156" s="70"/>
    </row>
    <row r="157" spans="3:3" x14ac:dyDescent="0.25">
      <c r="C157" s="70"/>
    </row>
    <row r="158" spans="3:3" x14ac:dyDescent="0.25">
      <c r="C158" s="70"/>
    </row>
    <row r="159" spans="3:3" x14ac:dyDescent="0.25">
      <c r="C159" s="70"/>
    </row>
    <row r="160" spans="3:3" x14ac:dyDescent="0.25">
      <c r="C160" s="70"/>
    </row>
    <row r="161" spans="3:3" x14ac:dyDescent="0.25">
      <c r="C161" s="70"/>
    </row>
    <row r="162" spans="3:3" x14ac:dyDescent="0.25">
      <c r="C162" s="70"/>
    </row>
    <row r="163" spans="3:3" x14ac:dyDescent="0.25">
      <c r="C163" s="70"/>
    </row>
    <row r="164" spans="3:3" x14ac:dyDescent="0.25">
      <c r="C164" s="70"/>
    </row>
    <row r="165" spans="3:3" x14ac:dyDescent="0.25">
      <c r="C165" s="70"/>
    </row>
    <row r="166" spans="3:3" x14ac:dyDescent="0.25">
      <c r="C166" s="70"/>
    </row>
    <row r="167" spans="3:3" x14ac:dyDescent="0.25">
      <c r="C167" s="70"/>
    </row>
    <row r="168" spans="3:3" x14ac:dyDescent="0.25">
      <c r="C168" s="70"/>
    </row>
    <row r="169" spans="3:3" x14ac:dyDescent="0.25">
      <c r="C169" s="70"/>
    </row>
    <row r="170" spans="3:3" x14ac:dyDescent="0.25">
      <c r="C170" s="70"/>
    </row>
    <row r="171" spans="3:3" x14ac:dyDescent="0.25">
      <c r="C171" s="70"/>
    </row>
    <row r="172" spans="3:3" x14ac:dyDescent="0.25">
      <c r="C172" s="70"/>
    </row>
    <row r="173" spans="3:3" x14ac:dyDescent="0.25">
      <c r="C173" s="70"/>
    </row>
    <row r="174" spans="3:3" x14ac:dyDescent="0.25">
      <c r="C174" s="70"/>
    </row>
    <row r="175" spans="3:3" x14ac:dyDescent="0.25">
      <c r="C175" s="70"/>
    </row>
    <row r="176" spans="3:3" x14ac:dyDescent="0.25">
      <c r="C176" s="70"/>
    </row>
    <row r="177" spans="3:3" x14ac:dyDescent="0.25">
      <c r="C177" s="70"/>
    </row>
    <row r="178" spans="3:3" x14ac:dyDescent="0.25">
      <c r="C178" s="70"/>
    </row>
    <row r="179" spans="3:3" x14ac:dyDescent="0.25">
      <c r="C179" s="70"/>
    </row>
    <row r="180" spans="3:3" x14ac:dyDescent="0.25">
      <c r="C180" s="70"/>
    </row>
    <row r="181" spans="3:3" x14ac:dyDescent="0.25">
      <c r="C181" s="70"/>
    </row>
    <row r="182" spans="3:3" x14ac:dyDescent="0.25">
      <c r="C182" s="70"/>
    </row>
    <row r="183" spans="3:3" x14ac:dyDescent="0.25">
      <c r="C183" s="70"/>
    </row>
    <row r="184" spans="3:3" x14ac:dyDescent="0.25">
      <c r="C184" s="70"/>
    </row>
    <row r="185" spans="3:3" x14ac:dyDescent="0.25">
      <c r="C185" s="70"/>
    </row>
    <row r="186" spans="3:3" x14ac:dyDescent="0.25">
      <c r="C186" s="70"/>
    </row>
    <row r="187" spans="3:3" x14ac:dyDescent="0.25">
      <c r="C187" s="70"/>
    </row>
    <row r="188" spans="3:3" x14ac:dyDescent="0.25">
      <c r="C188" s="70"/>
    </row>
    <row r="189" spans="3:3" x14ac:dyDescent="0.25">
      <c r="C189" s="70"/>
    </row>
    <row r="190" spans="3:3" x14ac:dyDescent="0.25">
      <c r="C190" s="70"/>
    </row>
    <row r="191" spans="3:3" x14ac:dyDescent="0.25">
      <c r="C191" s="70"/>
    </row>
    <row r="192" spans="3:3" x14ac:dyDescent="0.25">
      <c r="C192" s="70"/>
    </row>
    <row r="193" spans="3:3" x14ac:dyDescent="0.25">
      <c r="C193" s="70"/>
    </row>
    <row r="194" spans="3:3" x14ac:dyDescent="0.25">
      <c r="C194" s="70"/>
    </row>
    <row r="195" spans="3:3" x14ac:dyDescent="0.25">
      <c r="C195" s="70"/>
    </row>
    <row r="196" spans="3:3" x14ac:dyDescent="0.25">
      <c r="C196" s="70"/>
    </row>
    <row r="197" spans="3:3" x14ac:dyDescent="0.25">
      <c r="C197" s="70"/>
    </row>
    <row r="198" spans="3:3" x14ac:dyDescent="0.25">
      <c r="C198" s="70"/>
    </row>
    <row r="199" spans="3:3" x14ac:dyDescent="0.25">
      <c r="C199" s="70"/>
    </row>
    <row r="200" spans="3:3" x14ac:dyDescent="0.25">
      <c r="C200" s="70"/>
    </row>
    <row r="201" spans="3:3" x14ac:dyDescent="0.25">
      <c r="C201" s="70"/>
    </row>
    <row r="202" spans="3:3" x14ac:dyDescent="0.25">
      <c r="C202" s="70"/>
    </row>
    <row r="203" spans="3:3" x14ac:dyDescent="0.25">
      <c r="C203" s="70"/>
    </row>
    <row r="204" spans="3:3" x14ac:dyDescent="0.25">
      <c r="C204" s="70"/>
    </row>
    <row r="205" spans="3:3" x14ac:dyDescent="0.25">
      <c r="C205" s="70"/>
    </row>
    <row r="206" spans="3:3" x14ac:dyDescent="0.25">
      <c r="C206" s="70"/>
    </row>
    <row r="207" spans="3:3" x14ac:dyDescent="0.25">
      <c r="C207" s="70"/>
    </row>
    <row r="208" spans="3:3" x14ac:dyDescent="0.25">
      <c r="C208" s="70"/>
    </row>
    <row r="209" spans="3:3" x14ac:dyDescent="0.25">
      <c r="C209" s="70"/>
    </row>
    <row r="210" spans="3:3" x14ac:dyDescent="0.25">
      <c r="C210" s="70"/>
    </row>
    <row r="211" spans="3:3" x14ac:dyDescent="0.25">
      <c r="C211" s="70"/>
    </row>
    <row r="212" spans="3:3" x14ac:dyDescent="0.25">
      <c r="C212" s="70"/>
    </row>
    <row r="213" spans="3:3" x14ac:dyDescent="0.25">
      <c r="C213" s="70"/>
    </row>
    <row r="214" spans="3:3" x14ac:dyDescent="0.25">
      <c r="C214" s="70"/>
    </row>
    <row r="215" spans="3:3" x14ac:dyDescent="0.25">
      <c r="C215" s="70"/>
    </row>
    <row r="216" spans="3:3" x14ac:dyDescent="0.25">
      <c r="C216" s="70"/>
    </row>
    <row r="217" spans="3:3" x14ac:dyDescent="0.25">
      <c r="C217" s="70"/>
    </row>
    <row r="218" spans="3:3" x14ac:dyDescent="0.25">
      <c r="C218" s="70"/>
    </row>
    <row r="219" spans="3:3" x14ac:dyDescent="0.25">
      <c r="C219" s="70"/>
    </row>
    <row r="220" spans="3:3" x14ac:dyDescent="0.25">
      <c r="C220" s="70"/>
    </row>
    <row r="221" spans="3:3" x14ac:dyDescent="0.25">
      <c r="C221" s="70"/>
    </row>
    <row r="222" spans="3:3" x14ac:dyDescent="0.25">
      <c r="C222" s="70"/>
    </row>
    <row r="223" spans="3:3" x14ac:dyDescent="0.25">
      <c r="C223" s="70"/>
    </row>
    <row r="224" spans="3:3" x14ac:dyDescent="0.25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13"/>
  <sheetViews>
    <sheetView zoomScale="86" zoomScaleNormal="100" workbookViewId="0">
      <pane xSplit="1" ySplit="4" topLeftCell="B98" activePane="bottomRight" state="frozen"/>
      <selection pane="topRight" activeCell="B1" sqref="B1"/>
      <selection pane="bottomLeft" activeCell="A5" sqref="A5"/>
      <selection pane="bottomRight" activeCell="F116" sqref="F116"/>
    </sheetView>
  </sheetViews>
  <sheetFormatPr baseColWidth="10" defaultColWidth="11.42578125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43" t="s">
        <v>161</v>
      </c>
      <c r="C1" s="243"/>
      <c r="D1" s="243"/>
      <c r="E1" s="243"/>
      <c r="F1" s="243"/>
      <c r="G1" s="243"/>
      <c r="J1" s="243" t="s">
        <v>162</v>
      </c>
      <c r="K1" s="243"/>
      <c r="L1" s="243"/>
      <c r="M1" s="243"/>
      <c r="N1" s="243"/>
      <c r="O1" s="243"/>
    </row>
    <row r="2" spans="1:24" x14ac:dyDescent="0.25">
      <c r="B2" s="243" t="s">
        <v>163</v>
      </c>
      <c r="C2" s="243"/>
      <c r="D2" s="243"/>
      <c r="E2" s="243"/>
      <c r="F2" s="243"/>
      <c r="G2" s="243"/>
      <c r="J2" s="243" t="s">
        <v>164</v>
      </c>
      <c r="K2" s="243"/>
      <c r="L2" s="243"/>
      <c r="M2" s="243"/>
      <c r="N2" s="243"/>
      <c r="O2" s="243"/>
      <c r="S2" t="s">
        <v>23</v>
      </c>
      <c r="U2" s="243" t="s">
        <v>146</v>
      </c>
      <c r="V2" s="243"/>
      <c r="W2" s="243"/>
    </row>
    <row r="3" spans="1:24" ht="15.75" thickBot="1" x14ac:dyDescent="0.3">
      <c r="B3" s="254" t="s">
        <v>165</v>
      </c>
      <c r="C3" s="254"/>
      <c r="D3" s="254"/>
      <c r="E3" s="254"/>
      <c r="F3" s="254"/>
      <c r="G3" s="254"/>
      <c r="J3" s="254" t="s">
        <v>165</v>
      </c>
      <c r="K3" s="254"/>
      <c r="L3" s="254"/>
      <c r="M3" s="254"/>
      <c r="N3" s="254"/>
      <c r="O3" s="254"/>
      <c r="S3" t="s">
        <v>166</v>
      </c>
      <c r="T3" t="s">
        <v>140</v>
      </c>
      <c r="V3" t="s">
        <v>166</v>
      </c>
      <c r="W3" t="s">
        <v>140</v>
      </c>
    </row>
    <row r="4" spans="1:24" ht="15.75" thickBot="1" x14ac:dyDescent="0.3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5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100.45990782578653</v>
      </c>
      <c r="C6" s="19">
        <f>+PAM_d!$O33</f>
        <v>102.80033740777338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1.0007799993119932</v>
      </c>
      <c r="X6" s="34"/>
    </row>
    <row r="7" spans="1:24" x14ac:dyDescent="0.25">
      <c r="A7" s="35">
        <f>+NAC!A7</f>
        <v>42767</v>
      </c>
      <c r="B7" s="19">
        <f>+GBA_d!$O34</f>
        <v>102.90664451515423</v>
      </c>
      <c r="C7" s="19">
        <f>+PAM_d!$O34</f>
        <v>104.61125580382055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0.999890641088236</v>
      </c>
      <c r="X7" s="34"/>
    </row>
    <row r="8" spans="1:24" x14ac:dyDescent="0.25">
      <c r="A8" s="35">
        <f>+NAC!A8</f>
        <v>42795</v>
      </c>
      <c r="B8" s="19">
        <f>+GBA_d!$O35</f>
        <v>105.39415420735374</v>
      </c>
      <c r="C8" s="19">
        <f>+PAM_d!$O35</f>
        <v>106.92835397051093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1.0006169621445673</v>
      </c>
      <c r="X8" s="34"/>
    </row>
    <row r="9" spans="1:24" x14ac:dyDescent="0.25">
      <c r="A9" s="35">
        <f>+NAC!A9</f>
        <v>42826</v>
      </c>
      <c r="B9" s="19">
        <f>+GBA_d!$O36</f>
        <v>108.17038648907862</v>
      </c>
      <c r="C9" s="19">
        <f>+PAM_d!$O36</f>
        <v>109.86817832871665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1.0002574922622769</v>
      </c>
      <c r="X9" s="34"/>
    </row>
    <row r="10" spans="1:24" x14ac:dyDescent="0.25">
      <c r="A10" s="35">
        <f>+NAC!A10</f>
        <v>42856</v>
      </c>
      <c r="B10" s="19">
        <f>+GBA_d!$O37</f>
        <v>109.5606059811076</v>
      </c>
      <c r="C10" s="19">
        <f>+PAM_d!$O37</f>
        <v>111.47890933862431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1.0007046271077957</v>
      </c>
      <c r="X10" s="34"/>
    </row>
    <row r="11" spans="1:24" x14ac:dyDescent="0.25">
      <c r="A11" s="35">
        <f>+NAC!A11</f>
        <v>42887</v>
      </c>
      <c r="B11" s="19">
        <f>+GBA_d!$O38</f>
        <v>111.0684036672087</v>
      </c>
      <c r="C11" s="19">
        <f>+PAM_d!$O38</f>
        <v>112.64028494719179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1.0000733225966578</v>
      </c>
      <c r="X11" s="34"/>
    </row>
    <row r="12" spans="1:24" x14ac:dyDescent="0.25">
      <c r="A12" s="35">
        <f>+NAC!A12</f>
        <v>42917</v>
      </c>
      <c r="B12" s="19">
        <f>+GBA_d!$O39</f>
        <v>112.94699675352184</v>
      </c>
      <c r="C12" s="19">
        <f>+PAM_d!$O39</f>
        <v>114.83380657861409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0.99960715854606552</v>
      </c>
      <c r="X12" s="34"/>
    </row>
    <row r="13" spans="1:24" x14ac:dyDescent="0.25">
      <c r="A13" s="35">
        <f>+NAC!A13</f>
        <v>42948</v>
      </c>
      <c r="B13" s="19">
        <f>+GBA_d!$O40</f>
        <v>114.63399439166963</v>
      </c>
      <c r="C13" s="19">
        <f>+PAM_d!$O40</f>
        <v>116.33920946592495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0.99864715888719469</v>
      </c>
      <c r="X13" s="34"/>
    </row>
    <row r="14" spans="1:24" x14ac:dyDescent="0.25">
      <c r="A14" s="35">
        <f>+NAC!A14</f>
        <v>42979</v>
      </c>
      <c r="B14" s="19">
        <f>+GBA_d!$O41</f>
        <v>117.00453359453178</v>
      </c>
      <c r="C14" s="19">
        <f>+PAM_d!$O41</f>
        <v>118.60340178559221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0.9980682647680037</v>
      </c>
      <c r="X14" s="34"/>
    </row>
    <row r="15" spans="1:24" x14ac:dyDescent="0.25">
      <c r="A15" s="35">
        <f>+NAC!A15</f>
        <v>43009</v>
      </c>
      <c r="B15" s="19">
        <f>+GBA_d!$O42</f>
        <v>118.53871231402771</v>
      </c>
      <c r="C15" s="19">
        <f>+PAM_d!$O42</f>
        <v>120.58376056586557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0.9988633766698749</v>
      </c>
      <c r="X15" s="34"/>
    </row>
    <row r="16" spans="1:24" x14ac:dyDescent="0.25">
      <c r="A16" s="35">
        <f>+NAC!A16</f>
        <v>43040</v>
      </c>
      <c r="B16" s="19">
        <f>+GBA_d!$O43</f>
        <v>119.90501458818532</v>
      </c>
      <c r="C16" s="19">
        <f>+PAM_d!$O43</f>
        <v>122.50345739752559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0.99850456764944306</v>
      </c>
      <c r="X16" s="34"/>
    </row>
    <row r="17" spans="1:24" x14ac:dyDescent="0.25">
      <c r="A17" s="35">
        <f>+NAC!A17</f>
        <v>43070</v>
      </c>
      <c r="B17" s="19">
        <f>+GBA_d!$O44</f>
        <v>123.85052991477453</v>
      </c>
      <c r="C17" s="19">
        <f>+PAM_d!$O44</f>
        <v>126.45792168409019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0.99701139456621235</v>
      </c>
      <c r="X17" s="34"/>
    </row>
    <row r="18" spans="1:24" x14ac:dyDescent="0.25">
      <c r="A18" s="35">
        <f>+NAC!A18</f>
        <v>43101</v>
      </c>
      <c r="B18" s="19">
        <f>+GBA_d!$O45</f>
        <v>125.82103221126097</v>
      </c>
      <c r="C18" s="19">
        <f>+PAM_d!$O45</f>
        <v>128.79124227535274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0.9967675317051562</v>
      </c>
      <c r="X18" s="34"/>
    </row>
    <row r="19" spans="1:24" x14ac:dyDescent="0.25">
      <c r="A19" s="35">
        <f>+NAC!A19</f>
        <v>43132</v>
      </c>
      <c r="B19" s="19">
        <f>+GBA_d!$O46</f>
        <v>129.02940288333642</v>
      </c>
      <c r="C19" s="19">
        <f>+PAM_d!$O46</f>
        <v>131.81180786817021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0.99580742811146061</v>
      </c>
      <c r="X19" s="34"/>
    </row>
    <row r="20" spans="1:24" x14ac:dyDescent="0.25">
      <c r="A20" s="35">
        <f>+NAC!A20</f>
        <v>43160</v>
      </c>
      <c r="B20" s="19">
        <f>+GBA_d!$O47</f>
        <v>132.28758868539541</v>
      </c>
      <c r="C20" s="19">
        <f>+PAM_d!$O47</f>
        <v>134.37136033632873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0.99629394490648793</v>
      </c>
      <c r="X20" s="34"/>
    </row>
    <row r="21" spans="1:24" x14ac:dyDescent="0.25">
      <c r="A21" s="35">
        <f>+NAC!A21</f>
        <v>43191</v>
      </c>
      <c r="B21" s="19">
        <f>+GBA_d!$O48</f>
        <v>135.57655448154361</v>
      </c>
      <c r="C21" s="19">
        <f>+PAM_d!$O48</f>
        <v>138.27114183831753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0.99620473547015531</v>
      </c>
      <c r="X21" s="34"/>
    </row>
    <row r="22" spans="1:24" x14ac:dyDescent="0.25">
      <c r="A22" s="35">
        <f>+NAC!A22</f>
        <v>43221</v>
      </c>
      <c r="B22" s="19">
        <f>+GBA_d!$O49</f>
        <v>138.25436461864237</v>
      </c>
      <c r="C22" s="19">
        <f>+PAM_d!$O49</f>
        <v>141.28030319371553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0.99674217299158729</v>
      </c>
      <c r="X22" s="34"/>
    </row>
    <row r="23" spans="1:24" x14ac:dyDescent="0.25">
      <c r="A23" s="35">
        <f>+NAC!A23</f>
        <v>43252</v>
      </c>
      <c r="B23" s="19">
        <f>+GBA_d!$O50</f>
        <v>143.66417682654969</v>
      </c>
      <c r="C23" s="19">
        <f>+PAM_d!$O50</f>
        <v>146.4599095803994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0.99552486886116087</v>
      </c>
      <c r="X23" s="34"/>
    </row>
    <row r="24" spans="1:24" x14ac:dyDescent="0.25">
      <c r="A24" s="35">
        <f>+NAC!A24</f>
        <v>43282</v>
      </c>
      <c r="B24" s="19">
        <f>+GBA_d!$O51</f>
        <v>147.71162244187917</v>
      </c>
      <c r="C24" s="19">
        <f>+PAM_d!$O51</f>
        <v>151.20669550730921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0.99691187329752817</v>
      </c>
      <c r="X24" s="34"/>
    </row>
    <row r="25" spans="1:24" x14ac:dyDescent="0.25">
      <c r="A25" s="35">
        <f>+NAC!A25</f>
        <v>43313</v>
      </c>
      <c r="B25" s="19">
        <f>+GBA_d!$O52</f>
        <v>153.68575928820241</v>
      </c>
      <c r="C25" s="19">
        <f>+PAM_d!$O52</f>
        <v>156.84736822147855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0.99727002077452842</v>
      </c>
      <c r="X25" s="34"/>
    </row>
    <row r="26" spans="1:24" x14ac:dyDescent="0.25">
      <c r="A26" s="35">
        <f>+NAC!A26</f>
        <v>43344</v>
      </c>
      <c r="B26" s="19">
        <f>+GBA_d!$O53</f>
        <v>163.9329255855898</v>
      </c>
      <c r="C26" s="19">
        <f>+PAM_d!$O53</f>
        <v>166.80233198979678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0.99766779675979056</v>
      </c>
      <c r="X26" s="34"/>
    </row>
    <row r="27" spans="1:24" x14ac:dyDescent="0.25">
      <c r="A27" s="35">
        <f>+NAC!A27</f>
        <v>43374</v>
      </c>
      <c r="B27" s="19">
        <f>+GBA_d!$O54</f>
        <v>172.23758841061834</v>
      </c>
      <c r="C27" s="19">
        <f>+PAM_d!$O54</f>
        <v>176.41086300157662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0.99966608408283431</v>
      </c>
      <c r="X27" s="34"/>
    </row>
    <row r="28" spans="1:24" x14ac:dyDescent="0.25">
      <c r="A28" s="35">
        <f>+NAC!A28</f>
        <v>43405</v>
      </c>
      <c r="B28" s="19">
        <f>+GBA_d!$O55</f>
        <v>177.23046915566027</v>
      </c>
      <c r="C28" s="19">
        <f>+PAM_d!$O55</f>
        <v>182.11145682071225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1.0002986155887221</v>
      </c>
      <c r="X28" s="34"/>
    </row>
    <row r="29" spans="1:24" x14ac:dyDescent="0.25">
      <c r="A29" s="35">
        <f>+NAC!A29</f>
        <v>43435</v>
      </c>
      <c r="B29" s="19">
        <f>+GBA_d!$O56</f>
        <v>182.18341804936421</v>
      </c>
      <c r="C29" s="19">
        <f>+PAM_d!$O56</f>
        <v>186.3605595590204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0.9989432244828107</v>
      </c>
      <c r="X29" s="34"/>
    </row>
    <row r="30" spans="1:24" x14ac:dyDescent="0.25">
      <c r="A30" s="35">
        <f>+NAC!A30</f>
        <v>43466</v>
      </c>
      <c r="B30" s="19">
        <f>+GBA_d!$O57</f>
        <v>187.33947868371749</v>
      </c>
      <c r="C30" s="19">
        <f>+PAM_d!$O57</f>
        <v>191.6867343820571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1.0001084005308523</v>
      </c>
      <c r="X30" s="34"/>
    </row>
    <row r="31" spans="1:24" x14ac:dyDescent="0.25">
      <c r="A31" s="35">
        <f>+NAC!A31</f>
        <v>43497</v>
      </c>
      <c r="B31" s="19">
        <f>+GBA_d!$O58</f>
        <v>194.5272453366311</v>
      </c>
      <c r="C31" s="19">
        <f>+PAM_d!$O58</f>
        <v>198.51830413646047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1.0014768878033093</v>
      </c>
      <c r="X31" s="34"/>
    </row>
    <row r="32" spans="1:24" x14ac:dyDescent="0.25">
      <c r="A32" s="35">
        <f>+NAC!A32</f>
        <v>43525</v>
      </c>
      <c r="B32" s="19">
        <f>+GBA_d!$O59</f>
        <v>203.99258588327544</v>
      </c>
      <c r="C32" s="19">
        <f>+PAM_d!$O59</f>
        <v>207.45740310892685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1.0034728240825908</v>
      </c>
      <c r="X32" s="34"/>
    </row>
    <row r="33" spans="1:24" x14ac:dyDescent="0.25">
      <c r="A33" s="35">
        <f>+NAC!A33</f>
        <v>43556</v>
      </c>
      <c r="B33" s="19">
        <f>+GBA_d!$O60</f>
        <v>210.54015667736215</v>
      </c>
      <c r="C33" s="19">
        <f>+PAM_d!$O60</f>
        <v>215.04533888330127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1.0037170955405004</v>
      </c>
      <c r="X33" s="34"/>
    </row>
    <row r="34" spans="1:24" x14ac:dyDescent="0.25">
      <c r="A34" s="35">
        <f>+NAC!A34</f>
        <v>43586</v>
      </c>
      <c r="B34" s="19">
        <f>+GBA_d!$O61</f>
        <v>216.92280725203094</v>
      </c>
      <c r="C34" s="19">
        <f>+PAM_d!$O61</f>
        <v>221.44189720264129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1.0026059901485143</v>
      </c>
      <c r="X34" s="34"/>
    </row>
    <row r="35" spans="1:24" x14ac:dyDescent="0.25">
      <c r="A35" s="35">
        <f>+NAC!A35</f>
        <v>43617</v>
      </c>
      <c r="B35" s="19">
        <f>+GBA_d!$O62</f>
        <v>222.60810403550747</v>
      </c>
      <c r="C35" s="19">
        <f>+PAM_d!$O62</f>
        <v>227.64733473585989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1.0035155572945587</v>
      </c>
      <c r="X35" s="34"/>
    </row>
    <row r="36" spans="1:24" x14ac:dyDescent="0.25">
      <c r="A36" s="35">
        <f>+NAC!A36</f>
        <v>43647</v>
      </c>
      <c r="B36" s="19">
        <f>+GBA_d!$O63</f>
        <v>227.41445190025877</v>
      </c>
      <c r="C36" s="19">
        <f>+PAM_d!$O63</f>
        <v>232.6874706814653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1.0035029753812363</v>
      </c>
      <c r="X36" s="34"/>
    </row>
    <row r="37" spans="1:24" x14ac:dyDescent="0.25">
      <c r="A37" s="35">
        <f>+NAC!A37</f>
        <v>43678</v>
      </c>
      <c r="B37" s="19">
        <f>+GBA_d!$O64</f>
        <v>236.262541765826</v>
      </c>
      <c r="C37" s="19">
        <f>+PAM_d!$O64</f>
        <v>241.61012652420331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1.0033574077564094</v>
      </c>
      <c r="X37" s="34"/>
    </row>
    <row r="38" spans="1:24" x14ac:dyDescent="0.25">
      <c r="A38" s="35">
        <f>+NAC!A38</f>
        <v>43709</v>
      </c>
      <c r="B38" s="19">
        <f>+GBA_d!$O65</f>
        <v>250.07984648165703</v>
      </c>
      <c r="C38" s="19">
        <f>+PAM_d!$O65</f>
        <v>256.18218611025725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1.004671360993902</v>
      </c>
      <c r="X38" s="34"/>
    </row>
    <row r="39" spans="1:24" x14ac:dyDescent="0.25">
      <c r="A39" s="35">
        <f>+NAC!A39</f>
        <v>43739</v>
      </c>
      <c r="B39" s="19">
        <f>+GBA_d!$O66</f>
        <v>258.1259234113877</v>
      </c>
      <c r="C39" s="19">
        <f>+PAM_d!$O66</f>
        <v>265.00334120234913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1.0040410551234886</v>
      </c>
      <c r="X39" s="34"/>
    </row>
    <row r="40" spans="1:24" x14ac:dyDescent="0.25">
      <c r="A40" s="35">
        <f>+NAC!A40</f>
        <v>43770</v>
      </c>
      <c r="B40" s="19">
        <f>+GBA_d!$O67</f>
        <v>268.78505586683997</v>
      </c>
      <c r="C40" s="19">
        <f>+PAM_d!$O67</f>
        <v>276.79017766123349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1.0056769899435019</v>
      </c>
      <c r="X40" s="34"/>
    </row>
    <row r="41" spans="1:24" x14ac:dyDescent="0.25">
      <c r="A41" s="35">
        <f>+NAC!A41</f>
        <v>43800</v>
      </c>
      <c r="B41" s="19">
        <f>+GBA_d!$O68</f>
        <v>279.05627606260686</v>
      </c>
      <c r="C41" s="19">
        <f>+PAM_d!$O68</f>
        <v>286.78432223124258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1.0044541079790199</v>
      </c>
      <c r="X41" s="34"/>
    </row>
    <row r="42" spans="1:24" x14ac:dyDescent="0.25">
      <c r="A42" s="35">
        <f>+NAC!A42</f>
        <v>43831</v>
      </c>
      <c r="B42" s="19">
        <f>+GBA_d!$O69</f>
        <v>284.42717719201005</v>
      </c>
      <c r="C42" s="19">
        <f>+PAM_d!$O69</f>
        <v>293.78826239994146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1.006965337709318</v>
      </c>
      <c r="X42" s="34"/>
    </row>
    <row r="43" spans="1:24" x14ac:dyDescent="0.25">
      <c r="A43" s="35">
        <f>+NAC!A43</f>
        <v>43862</v>
      </c>
      <c r="B43" s="19">
        <f>+GBA_d!$O70</f>
        <v>289.67100849244696</v>
      </c>
      <c r="C43" s="19">
        <f>+PAM_d!$O70</f>
        <v>300.31062217341054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1.0082634246774511</v>
      </c>
      <c r="X43" s="34"/>
    </row>
    <row r="44" spans="1:24" x14ac:dyDescent="0.25">
      <c r="A44" s="35">
        <f>+NAC!A44</f>
        <v>43891</v>
      </c>
      <c r="B44" s="19">
        <f>+GBA_d!$O71</f>
        <v>300.27905733813026</v>
      </c>
      <c r="C44" s="19">
        <f>+PAM_d!$O71</f>
        <v>309.40351712428179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1.0079109490664508</v>
      </c>
      <c r="X44" s="34"/>
    </row>
    <row r="45" spans="1:24" x14ac:dyDescent="0.25">
      <c r="A45" s="35">
        <f>+NAC!A45</f>
        <v>43922</v>
      </c>
      <c r="B45" s="19">
        <f>+GBA_d!$O72</f>
        <v>304.52627926993154</v>
      </c>
      <c r="C45" s="19">
        <f>+PAM_d!$O72</f>
        <v>313.89097560191732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1.0103766236174769</v>
      </c>
      <c r="X45" s="34"/>
    </row>
    <row r="46" spans="1:24" x14ac:dyDescent="0.25">
      <c r="A46" s="35">
        <f>+NAC!A46</f>
        <v>43952</v>
      </c>
      <c r="B46" s="19">
        <f>+GBA_d!$O73</f>
        <v>309.122945115167</v>
      </c>
      <c r="C46" s="19">
        <f>+PAM_d!$O73</f>
        <v>318.83598667225471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1.011669904479445</v>
      </c>
      <c r="X46" s="34"/>
    </row>
    <row r="47" spans="1:24" x14ac:dyDescent="0.25">
      <c r="A47" s="35">
        <f>+NAC!A47</f>
        <v>43983</v>
      </c>
      <c r="B47" s="19">
        <f>+GBA_d!$O74</f>
        <v>315.37794270171804</v>
      </c>
      <c r="C47" s="19">
        <f>+PAM_d!$O74</f>
        <v>327.00729695543822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1.0116103879662082</v>
      </c>
      <c r="X47" s="34"/>
    </row>
    <row r="48" spans="1:24" x14ac:dyDescent="0.25">
      <c r="A48" s="35">
        <f>+NAC!A48</f>
        <v>44013</v>
      </c>
      <c r="B48" s="19">
        <f>+GBA_d!$O75</f>
        <v>320.563560043748</v>
      </c>
      <c r="C48" s="19">
        <f>+PAM_d!$O75</f>
        <v>333.98416863842681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1.0122688600841492</v>
      </c>
      <c r="X48" s="34"/>
    </row>
    <row r="49" spans="1:24" x14ac:dyDescent="0.25">
      <c r="A49" s="35">
        <f>+NAC!A49</f>
        <v>44044</v>
      </c>
      <c r="B49" s="19">
        <f>+GBA_d!$O76</f>
        <v>329.61162193301146</v>
      </c>
      <c r="C49" s="19">
        <f>+PAM_d!$O76</f>
        <v>342.78370199252129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1.0105228218185247</v>
      </c>
      <c r="X49" s="34"/>
    </row>
    <row r="50" spans="1:24" x14ac:dyDescent="0.25">
      <c r="A50" s="35">
        <f>+NAC!A50</f>
        <v>44075</v>
      </c>
      <c r="B50" s="19">
        <f>+GBA_d!$O77</f>
        <v>338.81638980221544</v>
      </c>
      <c r="C50" s="19">
        <f>+PAM_d!$O77</f>
        <v>352.74842848523582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1.0117867596123999</v>
      </c>
      <c r="X50" s="34"/>
    </row>
    <row r="51" spans="1:24" x14ac:dyDescent="0.25">
      <c r="A51" s="35">
        <f>+NAC!A51</f>
        <v>44105</v>
      </c>
      <c r="B51" s="19">
        <f>+GBA_d!$O78</f>
        <v>350.96637337061532</v>
      </c>
      <c r="C51" s="19">
        <f>+PAM_d!$O78</f>
        <v>366.84015697537961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1.0116305473437359</v>
      </c>
      <c r="X51" s="34"/>
    </row>
    <row r="52" spans="1:24" x14ac:dyDescent="0.25">
      <c r="A52" s="35">
        <f>+NAC!A52</f>
        <v>44136</v>
      </c>
      <c r="B52" s="19">
        <f>+GBA_d!$O79</f>
        <v>361.26575492142308</v>
      </c>
      <c r="C52" s="19">
        <f>+PAM_d!$O79</f>
        <v>379.11463500267917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1.0117926102403261</v>
      </c>
      <c r="X52" s="34"/>
    </row>
    <row r="53" spans="1:24" x14ac:dyDescent="0.25">
      <c r="A53" s="35">
        <f>+NAC!A53</f>
        <v>44166</v>
      </c>
      <c r="B53" s="19">
        <f>+GBA_d!$O80</f>
        <v>374.45953582630113</v>
      </c>
      <c r="C53" s="19">
        <f>+PAM_d!$O80</f>
        <v>394.77195681211856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1.0164421019317385</v>
      </c>
      <c r="X53" s="34"/>
    </row>
    <row r="54" spans="1:24" x14ac:dyDescent="0.25">
      <c r="A54" s="35">
        <f>+NAC!A54</f>
        <v>44197</v>
      </c>
      <c r="B54" s="19">
        <f>+GBA_d!$O81</f>
        <v>386.77728886501899</v>
      </c>
      <c r="C54" s="19">
        <f>+PAM_d!$O81</f>
        <v>412.47175432798724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1.0204848785434331</v>
      </c>
      <c r="X54" s="34"/>
    </row>
    <row r="55" spans="1:24" x14ac:dyDescent="0.25">
      <c r="A55" s="35">
        <f>+NAC!A55</f>
        <v>44228</v>
      </c>
      <c r="B55" s="19">
        <f>+GBA_d!$O82</f>
        <v>400.66696398061197</v>
      </c>
      <c r="C55" s="19">
        <f>+PAM_d!$O82</f>
        <v>426.70225495747439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1.01990870927763</v>
      </c>
      <c r="X55" s="34"/>
    </row>
    <row r="56" spans="1:24" x14ac:dyDescent="0.25">
      <c r="A56" s="35">
        <f>+NAC!A56</f>
        <v>44256</v>
      </c>
      <c r="B56" s="19">
        <f>+GBA_d!$O83</f>
        <v>421.88489281724452</v>
      </c>
      <c r="C56" s="19">
        <f>+PAM_d!$O83</f>
        <v>447.48561929996259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104.87069475284574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1.0186272443552193</v>
      </c>
      <c r="X56" s="34"/>
    </row>
    <row r="57" spans="1:24" x14ac:dyDescent="0.25">
      <c r="A57" s="35">
        <f>+NAC!A57</f>
        <v>44287</v>
      </c>
      <c r="B57" s="19">
        <f>+GBA_d!$O84</f>
        <v>439.2823028723127</v>
      </c>
      <c r="C57" s="19">
        <f>+PAM_d!$O84</f>
        <v>465.29174685928535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109.04365783247545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1.0175869252157372</v>
      </c>
      <c r="X57" s="34"/>
    </row>
    <row r="58" spans="1:24" x14ac:dyDescent="0.25">
      <c r="A58" s="35">
        <f>+NAC!A58</f>
        <v>44317</v>
      </c>
      <c r="B58" s="19">
        <f>+GBA_d!$O85</f>
        <v>453.87638230722274</v>
      </c>
      <c r="C58" s="19">
        <f>+PAM_d!$O85</f>
        <v>480.29644403164104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112.56009042640468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1.0170276629367641</v>
      </c>
      <c r="X58" s="34"/>
    </row>
    <row r="59" spans="1:24" x14ac:dyDescent="0.25">
      <c r="A59" s="35">
        <f>+NAC!A59</f>
        <v>44348</v>
      </c>
      <c r="B59" s="19">
        <f>+GBA_d!$O86</f>
        <v>467.82264317467093</v>
      </c>
      <c r="C59" s="19">
        <f>+PAM_d!$O86</f>
        <v>495.8740085174868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116.21077759875118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1.0172607275380692</v>
      </c>
      <c r="X59" s="34"/>
    </row>
    <row r="60" spans="1:24" x14ac:dyDescent="0.25">
      <c r="A60" s="35">
        <f>+NAC!A60</f>
        <v>44378</v>
      </c>
      <c r="B60" s="19">
        <f>+GBA_d!$O87</f>
        <v>482.24769917046649</v>
      </c>
      <c r="C60" s="19">
        <f>+PAM_d!$O87</f>
        <v>510.08535711156924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119.54128462770952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1.0160566084565124</v>
      </c>
      <c r="X60" s="34"/>
    </row>
    <row r="61" spans="1:24" x14ac:dyDescent="0.25">
      <c r="A61" s="35">
        <f>+NAC!A61</f>
        <v>44409</v>
      </c>
      <c r="B61" s="19">
        <f>+GBA_d!$O88</f>
        <v>494.74303157400436</v>
      </c>
      <c r="C61" s="19">
        <f>+PAM_d!$O88</f>
        <v>521.853672149408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122.29925342236979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1.0153777523956398</v>
      </c>
      <c r="X61" s="34"/>
    </row>
    <row r="62" spans="1:24" x14ac:dyDescent="0.25">
      <c r="A62" s="35">
        <f>+NAC!A62</f>
        <v>44440</v>
      </c>
      <c r="B62" s="19">
        <f>+GBA_d!$O89</f>
        <v>513.71624854516313</v>
      </c>
      <c r="C62" s="19">
        <f>+PAM_d!$O89</f>
        <v>539.9757560542447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126.54626259429054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1.0142214598611388</v>
      </c>
      <c r="X62" s="34"/>
    </row>
    <row r="63" spans="1:24" x14ac:dyDescent="0.25">
      <c r="A63" s="35">
        <f>+NAC!A63</f>
        <v>44470</v>
      </c>
      <c r="B63" s="19">
        <f>+GBA_d!$O90</f>
        <v>533.06688375759018</v>
      </c>
      <c r="C63" s="19">
        <f>+PAM_d!$O90</f>
        <v>558.51580957175202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130.89122522387754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1.013917481440916</v>
      </c>
      <c r="X63" s="34"/>
    </row>
    <row r="64" spans="1:24" x14ac:dyDescent="0.25">
      <c r="A64" s="35">
        <f>+NAC!A64</f>
        <v>44501</v>
      </c>
      <c r="B64" s="19">
        <f>+GBA_d!$O91</f>
        <v>545.02890281195539</v>
      </c>
      <c r="C64" s="19">
        <f>+PAM_d!$O91</f>
        <v>574.09370912765712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134.54199092171939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1.0139118192854941</v>
      </c>
      <c r="X64" s="34"/>
    </row>
    <row r="65" spans="1:24" x14ac:dyDescent="0.25">
      <c r="A65" s="35">
        <f>+NAC!A65</f>
        <v>44531</v>
      </c>
      <c r="B65" s="19">
        <f>+GBA_d!$O92</f>
        <v>566.9132220959483</v>
      </c>
      <c r="C65" s="19">
        <f>+PAM_d!$O92</f>
        <v>594.3787969301103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139.29591185060571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1.0152264795080748</v>
      </c>
      <c r="X65" s="34"/>
    </row>
    <row r="66" spans="1:24" x14ac:dyDescent="0.25">
      <c r="A66" s="35">
        <f>+NAC!A66</f>
        <v>44562</v>
      </c>
      <c r="B66" s="19">
        <f>+GBA_d!$O93</f>
        <v>589.32520315769261</v>
      </c>
      <c r="C66" s="19">
        <f>+PAM_d!$O93</f>
        <v>617.05981870273217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144.61133296898771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1.0148541256485006</v>
      </c>
      <c r="X66" s="34"/>
    </row>
    <row r="67" spans="1:24" x14ac:dyDescent="0.25">
      <c r="A67" s="35">
        <f>+NAC!A67</f>
        <v>44593</v>
      </c>
      <c r="B67" s="19">
        <f>+GBA_d!$O94</f>
        <v>616.76018952200809</v>
      </c>
      <c r="C67" s="19">
        <f>+PAM_d!$O94</f>
        <v>645.60310496209183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151.30060773323856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1.015447924682181</v>
      </c>
      <c r="X67" s="34"/>
    </row>
    <row r="68" spans="1:24" x14ac:dyDescent="0.25">
      <c r="A68" s="35">
        <f>+NAC!A68</f>
        <v>44621</v>
      </c>
      <c r="B68" s="19">
        <f>+GBA_d!$O95</f>
        <v>658.20484126263705</v>
      </c>
      <c r="C68" s="19">
        <f>+PAM_d!$O95</f>
        <v>688.16842316530358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161.27602213723645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1.0163044953739404</v>
      </c>
      <c r="X68" s="34"/>
    </row>
    <row r="69" spans="1:24" x14ac:dyDescent="0.25">
      <c r="A69" s="35">
        <f>+NAC!A69</f>
        <v>44652</v>
      </c>
      <c r="B69" s="19">
        <f>+GBA_d!$O96</f>
        <v>698.91035519981858</v>
      </c>
      <c r="C69" s="19">
        <f>+PAM_d!$O96</f>
        <v>728.84006551126697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170.80764327901289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1.0150179754187214</v>
      </c>
      <c r="X69" s="34"/>
    </row>
    <row r="70" spans="1:24" x14ac:dyDescent="0.25">
      <c r="A70" s="35">
        <f>+NAC!A70</f>
        <v>44682</v>
      </c>
      <c r="B70" s="19">
        <f>+GBA_d!$O97</f>
        <v>732.17704639638259</v>
      </c>
      <c r="C70" s="19">
        <f>+PAM_d!$O97</f>
        <v>767.26046058821589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179.81167234859865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1.0168447291885334</v>
      </c>
      <c r="X70" s="34"/>
    </row>
    <row r="71" spans="1:24" x14ac:dyDescent="0.25">
      <c r="A71" s="35">
        <f>+NAC!A71</f>
        <v>44713</v>
      </c>
      <c r="B71" s="19">
        <f>+GBA_d!$O98</f>
        <v>772.15876044178174</v>
      </c>
      <c r="C71" s="19">
        <f>+PAM_d!$O98</f>
        <v>807.24901990656826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189.1832092584136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1.0159697145595996</v>
      </c>
      <c r="X71" s="34"/>
    </row>
    <row r="72" spans="1:24" x14ac:dyDescent="0.25">
      <c r="A72" s="35">
        <f>+NAC!A72</f>
        <v>44743</v>
      </c>
      <c r="B72" s="19">
        <f>+GBA_d!$O99</f>
        <v>828.79810654127027</v>
      </c>
      <c r="C72" s="19">
        <f>+PAM_d!$O99</f>
        <v>868.18024137651003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203.46277323119227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1.0149265704552666</v>
      </c>
      <c r="X72" s="34"/>
    </row>
    <row r="73" spans="1:24" x14ac:dyDescent="0.25">
      <c r="A73" s="35">
        <f>+NAC!A73</f>
        <v>44774</v>
      </c>
      <c r="B73" s="19">
        <f>+GBA_d!$O100</f>
        <v>886.50996146426519</v>
      </c>
      <c r="C73" s="19">
        <f>+PAM_d!$O100</f>
        <v>928.2270690705833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217.5350747005289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1.0150530650833303</v>
      </c>
      <c r="X73" s="34"/>
    </row>
    <row r="74" spans="1:24" x14ac:dyDescent="0.25">
      <c r="A74" s="35">
        <f>+NAC!A74</f>
        <v>44805</v>
      </c>
      <c r="B74" s="19">
        <f>+GBA_d!$O101</f>
        <v>940.53150891344023</v>
      </c>
      <c r="C74" s="19">
        <f>+PAM_d!$O101</f>
        <v>986.46590577163965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231.18366362276475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1.0149277293684682</v>
      </c>
      <c r="X74" s="34"/>
    </row>
    <row r="75" spans="1:24" x14ac:dyDescent="0.25">
      <c r="A75" s="35">
        <f>+NAC!A75</f>
        <v>44835</v>
      </c>
      <c r="B75" s="19">
        <f>+GBA_d!$O102</f>
        <v>1002.2955186007035</v>
      </c>
      <c r="C75" s="19">
        <f>+PAM_d!$O102</f>
        <v>1047.5844207574778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245.50712085219263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1.0122937871755628</v>
      </c>
      <c r="X75" s="34"/>
    </row>
    <row r="76" spans="1:24" x14ac:dyDescent="0.25">
      <c r="A76" s="35">
        <f>+NAC!A76</f>
        <v>44866</v>
      </c>
      <c r="B76" s="19">
        <f>+GBA_d!$O103</f>
        <v>1051.6056167238555</v>
      </c>
      <c r="C76" s="19">
        <f>+PAM_d!$O103</f>
        <v>1099.4736347478615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257.66764107150925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1.0112382591870477</v>
      </c>
      <c r="X76" s="34"/>
    </row>
    <row r="77" spans="1:24" x14ac:dyDescent="0.25">
      <c r="A77" s="35">
        <f>+NAC!A77</f>
        <v>44896</v>
      </c>
      <c r="B77" s="19">
        <f>+GBA_d!$O104</f>
        <v>1107.8062068178997</v>
      </c>
      <c r="C77" s="19">
        <f>+PAM_d!$O104</f>
        <v>1155.6464532422813</v>
      </c>
      <c r="D77" s="19">
        <f>+NOA_d!$O104</f>
        <v>1184.3721671332451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270.83204736226537</v>
      </c>
      <c r="L77" s="19">
        <f t="shared" si="8"/>
        <v>269.13171944002829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1.0048474577592588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1.0094235777958711</v>
      </c>
      <c r="X77" s="34"/>
    </row>
    <row r="78" spans="1:24" x14ac:dyDescent="0.25">
      <c r="A78" s="35">
        <f>+NAC!A78</f>
        <v>44927</v>
      </c>
      <c r="B78" s="19">
        <f>+GBA_d!$O105</f>
        <v>1173.502349171162</v>
      </c>
      <c r="C78" s="19">
        <f>+PAM_d!$O105</f>
        <v>1225.4766186032491</v>
      </c>
      <c r="D78" s="19">
        <f>+NOA_d!$O105</f>
        <v>1259.9384665362193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287.19712735649392</v>
      </c>
      <c r="L78" s="19">
        <f t="shared" si="8"/>
        <v>286.30308554808914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1.0071589209092138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1.0084118836804798</v>
      </c>
      <c r="X78" s="34"/>
    </row>
    <row r="79" spans="1:24" x14ac:dyDescent="0.25">
      <c r="A79" s="35">
        <f>+NAC!A79</f>
        <v>44958</v>
      </c>
      <c r="B79" s="19">
        <f>+GBA_d!$O106</f>
        <v>1252.9390373282242</v>
      </c>
      <c r="C79" s="19">
        <f>+PAM_d!$O106</f>
        <v>1302.8429400258192</v>
      </c>
      <c r="D79" s="19">
        <f>+NOA_d!$O106</f>
        <v>1351.6634712172217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305.32834661388466</v>
      </c>
      <c r="L79" s="19">
        <f t="shared" si="8"/>
        <v>307.14628746594167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1.0162393639689891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1.0126173134756318</v>
      </c>
      <c r="X79" s="34"/>
    </row>
    <row r="80" spans="1:24" x14ac:dyDescent="0.25">
      <c r="A80" s="35">
        <f>+NAC!A80</f>
        <v>44986</v>
      </c>
      <c r="B80" s="19">
        <f>+GBA_d!$O107</f>
        <v>1352.2075575403114</v>
      </c>
      <c r="C80" s="19">
        <f>+PAM_d!$O107</f>
        <v>1404.2306021952161</v>
      </c>
      <c r="D80" s="19">
        <f>+NOA_d!$O107</f>
        <v>1449.2688263075779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329.08909804921541</v>
      </c>
      <c r="L80" s="19">
        <f t="shared" si="8"/>
        <v>329.32571532737569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1.0224377234152715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1.01422814148228</v>
      </c>
      <c r="X80" s="34"/>
    </row>
    <row r="81" spans="1:24" x14ac:dyDescent="0.25">
      <c r="A81" s="35">
        <f>+NAC!A81</f>
        <v>45017</v>
      </c>
      <c r="B81" s="19">
        <f>+GBA_d!$O108</f>
        <v>1468.9121422264234</v>
      </c>
      <c r="C81" s="19">
        <f>+PAM_d!$O108</f>
        <v>1523.7693420697096</v>
      </c>
      <c r="D81" s="19">
        <f>+NOA_d!$O108</f>
        <v>1560.0737311568319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357.10365351164364</v>
      </c>
      <c r="L81" s="19">
        <f t="shared" si="8"/>
        <v>354.5045530204718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1.0281850182005845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1.0142930724724266</v>
      </c>
      <c r="X81" s="34"/>
    </row>
    <row r="82" spans="1:24" x14ac:dyDescent="0.25">
      <c r="A82" s="35">
        <f>+NAC!A82</f>
        <v>45047</v>
      </c>
      <c r="B82" s="19">
        <f>+GBA_d!$O109</f>
        <v>1584.3359545058074</v>
      </c>
      <c r="C82" s="19">
        <f>+PAM_d!$O109</f>
        <v>1642.1454724235577</v>
      </c>
      <c r="D82" s="19">
        <f>+NOA_d!$O109</f>
        <v>1683.9127692828465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384.84574509389824</v>
      </c>
      <c r="L82" s="19">
        <f t="shared" si="8"/>
        <v>382.64521200380972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1.0229800295328091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1.0134223901649355</v>
      </c>
      <c r="X82" s="34"/>
    </row>
    <row r="83" spans="1:24" x14ac:dyDescent="0.25">
      <c r="A83" s="35">
        <f>+NAC!A83</f>
        <v>45078</v>
      </c>
      <c r="B83" s="19">
        <f>+GBA_d!$O110</f>
        <v>1675.6859119792291</v>
      </c>
      <c r="C83" s="19">
        <f>+PAM_d!$O110</f>
        <v>1738.9005268992196</v>
      </c>
      <c r="D83" s="19">
        <f>+NOA_d!$O110</f>
        <v>1796.5280913666793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407.52081965737921</v>
      </c>
      <c r="L83" s="19">
        <f t="shared" si="8"/>
        <v>408.23544124828396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1.0165204360767677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1.0128862503479064</v>
      </c>
      <c r="X83" s="34"/>
    </row>
    <row r="84" spans="1:24" x14ac:dyDescent="0.25">
      <c r="A84" s="35">
        <f>+NAC!A84</f>
        <v>45108</v>
      </c>
      <c r="B84" s="19">
        <f>+GBA_d!$O111</f>
        <v>1779.2509131888223</v>
      </c>
      <c r="C84" s="19">
        <f>+PAM_d!$O111</f>
        <v>1850.7662860430987</v>
      </c>
      <c r="D84" s="19">
        <f>+NOA_d!$O111</f>
        <v>1906.3923960030888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433.7371702494396</v>
      </c>
      <c r="L84" s="19">
        <f t="shared" si="8"/>
        <v>433.20054092928098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1.0120833111257697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1.0121346188751956</v>
      </c>
      <c r="X84" s="34"/>
    </row>
    <row r="85" spans="1:24" x14ac:dyDescent="0.25">
      <c r="A85" s="35">
        <f>+NAC!A85</f>
        <v>45139</v>
      </c>
      <c r="B85" s="19">
        <f>+GBA_d!$O112</f>
        <v>1998.5418711538646</v>
      </c>
      <c r="C85" s="19">
        <f>+PAM_d!$O112</f>
        <v>2075.7614505562228</v>
      </c>
      <c r="D85" s="19">
        <f>+NOA_d!$O112</f>
        <v>2166.3516837549669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486.46601381637777</v>
      </c>
      <c r="L85" s="19">
        <f t="shared" si="8"/>
        <v>492.27258942769606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1.019316068124273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1.0168122116906748</v>
      </c>
      <c r="X85" s="34"/>
    </row>
    <row r="86" spans="1:24" x14ac:dyDescent="0.25">
      <c r="A86" s="35">
        <f>+NAC!A86</f>
        <v>45170</v>
      </c>
      <c r="B86" s="19">
        <f>+GBA_d!$O113</f>
        <v>2242.6659913605831</v>
      </c>
      <c r="C86" s="19">
        <f>+PAM_d!$O113</f>
        <v>2345.2331181934301</v>
      </c>
      <c r="D86" s="19">
        <f>+NOA_d!$O113</f>
        <v>2450.8526613722756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549.61816839406174</v>
      </c>
      <c r="L86" s="19">
        <f t="shared" si="8"/>
        <v>556.92138767989366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1.0255363836625702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1.0199563890810743</v>
      </c>
      <c r="X86" s="34"/>
    </row>
    <row r="87" spans="1:24" x14ac:dyDescent="0.25">
      <c r="A87" s="35">
        <f>+NAC!A87</f>
        <v>45200</v>
      </c>
      <c r="B87" s="19">
        <f>+GBA_d!$O114</f>
        <v>2436.0375636562326</v>
      </c>
      <c r="C87" s="19">
        <f>+PAM_d!$O114</f>
        <v>2541.8427064565335</v>
      </c>
      <c r="D87" s="19">
        <f>+NOA_d!$O114</f>
        <v>2638.3386571004694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595.6946973973354</v>
      </c>
      <c r="L87" s="19">
        <f t="shared" si="8"/>
        <v>599.52491197866925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1.0244564941768786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1.0168565633661273</v>
      </c>
      <c r="X87" s="34"/>
    </row>
    <row r="88" spans="1:24" x14ac:dyDescent="0.25">
      <c r="A88" s="35">
        <f>+NAC!A88</f>
        <v>45231</v>
      </c>
      <c r="B88" s="19">
        <f>+GBA_d!$O115</f>
        <v>2753.1594889328921</v>
      </c>
      <c r="C88" s="19">
        <f>+PAM_d!$O115</f>
        <v>2870.9747326511042</v>
      </c>
      <c r="D88" s="19">
        <f>+NOA_d!$O115</f>
        <v>2948.7533164089728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672.82858229498424</v>
      </c>
      <c r="L88" s="19">
        <f t="shared" si="8"/>
        <v>670.06222560138053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1.0306112835743095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1.0148537703482106</v>
      </c>
      <c r="X88" s="34"/>
    </row>
    <row r="89" spans="1:24" x14ac:dyDescent="0.25">
      <c r="A89" s="35">
        <f>+NAC!A89</f>
        <v>45261</v>
      </c>
      <c r="B89" s="19">
        <f>+GBA_d!$O116</f>
        <v>3447.0520632709613</v>
      </c>
      <c r="C89" s="19">
        <f>+PAM_d!$O116</f>
        <v>3601.6227162036266</v>
      </c>
      <c r="D89" s="19">
        <f>+NOA_d!$O116</f>
        <v>3697.843159172483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844.05992102445498</v>
      </c>
      <c r="L89" s="19">
        <f t="shared" si="8"/>
        <v>840.28223160336472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1.0333017546165053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1.016108845565608</v>
      </c>
      <c r="X89" s="34"/>
    </row>
    <row r="90" spans="1:24" x14ac:dyDescent="0.25">
      <c r="A90" s="35">
        <f>+NAC!A90</f>
        <v>45292</v>
      </c>
      <c r="B90" s="19">
        <f>+GBA_d!$O117</f>
        <v>4121.5126411455585</v>
      </c>
      <c r="C90" s="19">
        <f>+PAM_d!$O117</f>
        <v>4358.0374741158066</v>
      </c>
      <c r="D90" s="19">
        <f>+NOA_d!$O117</f>
        <v>4507.2651175424235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1021.3298438158321</v>
      </c>
      <c r="L90" s="19">
        <f t="shared" si="8"/>
        <v>1024.2118522528419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1.0266827937428631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1.019256952474952</v>
      </c>
      <c r="X90" s="34"/>
    </row>
    <row r="91" spans="1:24" x14ac:dyDescent="0.25">
      <c r="A91" s="35">
        <f>+NAC!A91</f>
        <v>45323</v>
      </c>
      <c r="B91" s="19">
        <f>+GBA_d!$O118</f>
        <v>4732.5324767624634</v>
      </c>
      <c r="C91" s="19">
        <f>+PAM_d!$O118</f>
        <v>4883.6358535006912</v>
      </c>
      <c r="D91" s="19">
        <f>+NOA_d!$O118</f>
        <v>5047.0187305970621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1144.5066897964716</v>
      </c>
      <c r="L91" s="19">
        <f t="shared" si="8"/>
        <v>1146.8631792482861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1.0215707021227498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1.0140221957101032</v>
      </c>
      <c r="X91" s="34"/>
    </row>
    <row r="92" spans="1:24" x14ac:dyDescent="0.25">
      <c r="A92" s="35">
        <f>+NAC!A92</f>
        <v>45352</v>
      </c>
      <c r="B92" s="19">
        <f>+GBA_d!$O119</f>
        <v>5278.625339865951</v>
      </c>
      <c r="C92" s="19">
        <f>+PAM_d!$O119</f>
        <v>5435.9216681979233</v>
      </c>
      <c r="D92" s="19">
        <f>+NOA_d!$O119</f>
        <v>5489.936948000769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1273.937881753091</v>
      </c>
      <c r="L92" s="19">
        <f t="shared" si="8"/>
        <v>1247.5100407071313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1.019442960914674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1.0100164991114389</v>
      </c>
      <c r="X92" s="34"/>
    </row>
    <row r="93" spans="1:24" x14ac:dyDescent="0.25">
      <c r="A93" s="35">
        <f>+NAC!A93</f>
        <v>45383</v>
      </c>
      <c r="B93" s="19">
        <f>+GBA_d!$O120</f>
        <v>5758.1321743974959</v>
      </c>
      <c r="C93" s="19">
        <f>+PAM_d!$O120</f>
        <v>5919.6823342813577</v>
      </c>
      <c r="D93" s="19">
        <f>+NOA_d!$O120</f>
        <v>5996.2302775797434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5530.0111506616013</v>
      </c>
      <c r="I93" s="35">
        <f t="shared" si="12"/>
        <v>45383</v>
      </c>
      <c r="J93" s="19">
        <f t="shared" si="6"/>
        <v>1437.1367474849083</v>
      </c>
      <c r="K93" s="19">
        <f t="shared" si="7"/>
        <v>1387.3098315056525</v>
      </c>
      <c r="L93" s="19">
        <f t="shared" si="8"/>
        <v>1362.5579944769506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1385.717389870277</v>
      </c>
      <c r="R93" s="35">
        <f t="shared" si="13"/>
        <v>45383</v>
      </c>
      <c r="S93">
        <f t="shared" si="14"/>
        <v>1.0678297755555357</v>
      </c>
      <c r="T93">
        <f>+d1d10index!I92/100</f>
        <v>1.017169822680202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1.0083593179624317</v>
      </c>
      <c r="X93" s="34"/>
    </row>
    <row r="94" spans="1:24" x14ac:dyDescent="0.25">
      <c r="A94" s="35">
        <f>+NAC!A94</f>
        <v>45413</v>
      </c>
      <c r="B94" s="19">
        <f>+GBA_d!$O121</f>
        <v>6006.9998650910438</v>
      </c>
      <c r="C94" s="19">
        <f>+PAM_d!$O121</f>
        <v>6158.2752975212243</v>
      </c>
      <c r="D94" s="19">
        <f>+NOA_d!$O121</f>
        <v>6248.6820498389961</v>
      </c>
      <c r="E94" s="19">
        <f>+NEA_d!$O121</f>
        <v>6205.6807541324897</v>
      </c>
      <c r="F94" s="19">
        <f>+CUY_d!$O121</f>
        <v>6158.4612630160536</v>
      </c>
      <c r="G94" s="19">
        <f>+PAT_d!$O121</f>
        <v>5780.40099882082</v>
      </c>
      <c r="I94" s="35">
        <f t="shared" si="12"/>
        <v>45413</v>
      </c>
      <c r="J94" s="19">
        <f t="shared" si="6"/>
        <v>1499.2501017332986</v>
      </c>
      <c r="K94" s="19">
        <f t="shared" si="7"/>
        <v>1443.2253933448194</v>
      </c>
      <c r="L94" s="19">
        <f t="shared" si="8"/>
        <v>1419.9240669238147</v>
      </c>
      <c r="M94" s="19">
        <f t="shared" si="9"/>
        <v>1399.1820546235906</v>
      </c>
      <c r="N94" s="19">
        <f t="shared" si="10"/>
        <v>1418.6152999458886</v>
      </c>
      <c r="O94" s="19">
        <f t="shared" si="11"/>
        <v>1448.4604038332229</v>
      </c>
      <c r="R94" s="35">
        <f t="shared" si="13"/>
        <v>45413</v>
      </c>
      <c r="S94">
        <f t="shared" si="14"/>
        <v>1.0654038126891814</v>
      </c>
      <c r="T94">
        <f>+d1d10index!I93/100</f>
        <v>1.0195897751296852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1.0062213969876947</v>
      </c>
      <c r="X94" s="34"/>
    </row>
    <row r="95" spans="1:24" x14ac:dyDescent="0.25">
      <c r="A95" s="35">
        <f>+NAC!A95</f>
        <v>45444</v>
      </c>
      <c r="B95" s="19">
        <f>+GBA_d!$O122</f>
        <v>6261.8750415171216</v>
      </c>
      <c r="C95" s="19">
        <f>+PAM_d!$O122</f>
        <v>6450.0584804316431</v>
      </c>
      <c r="D95" s="19">
        <f>+NOA_d!$O122</f>
        <v>6557.6026460373423</v>
      </c>
      <c r="E95" s="19">
        <f>+NEA_d!$O122</f>
        <v>6482.2840349258031</v>
      </c>
      <c r="F95" s="19">
        <f>+CUY_d!$O122</f>
        <v>6468.0573506233695</v>
      </c>
      <c r="G95" s="19">
        <f>+PAT_d!$O122</f>
        <v>6072.7697280026068</v>
      </c>
      <c r="I95" s="35">
        <f t="shared" si="12"/>
        <v>45444</v>
      </c>
      <c r="J95" s="19">
        <f t="shared" si="6"/>
        <v>1562.862827348084</v>
      </c>
      <c r="K95" s="19">
        <f t="shared" si="7"/>
        <v>1511.6063731780519</v>
      </c>
      <c r="L95" s="19">
        <f t="shared" si="8"/>
        <v>1490.1218759676894</v>
      </c>
      <c r="M95" s="19">
        <f t="shared" si="9"/>
        <v>1461.5472264829857</v>
      </c>
      <c r="N95" s="19">
        <f t="shared" si="10"/>
        <v>1489.9314498615629</v>
      </c>
      <c r="O95" s="19">
        <f t="shared" si="11"/>
        <v>1521.7225404263843</v>
      </c>
      <c r="R95" s="35">
        <f t="shared" si="13"/>
        <v>45444</v>
      </c>
      <c r="S95">
        <f t="shared" si="14"/>
        <v>1.0650918181201605</v>
      </c>
      <c r="T95">
        <f>+d1d10index!I94/100</f>
        <v>1.0160139602912266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1.0042084780542095</v>
      </c>
      <c r="X95" s="34"/>
    </row>
    <row r="96" spans="1:24" x14ac:dyDescent="0.25">
      <c r="A96" s="35">
        <f>+NAC!A96</f>
        <v>45474</v>
      </c>
      <c r="B96" s="19">
        <f>+GBA_d!$O123</f>
        <v>6512.8665880588069</v>
      </c>
      <c r="C96" s="19">
        <f>+PAM_d!$O123</f>
        <v>6705.8399942816932</v>
      </c>
      <c r="D96" s="19">
        <f>+NOA_d!$O123</f>
        <v>6793.8434623020612</v>
      </c>
      <c r="E96" s="19">
        <f>+NEA_d!$O123</f>
        <v>6784.9769901899353</v>
      </c>
      <c r="F96" s="19">
        <f>+CUY_d!$O123</f>
        <v>6768.7820104666571</v>
      </c>
      <c r="G96" s="19">
        <f>+PAT_d!$O123</f>
        <v>6332.8029893635157</v>
      </c>
      <c r="I96" s="35">
        <f t="shared" ref="I96:I108" si="16">+A96</f>
        <v>45474</v>
      </c>
      <c r="J96" s="19">
        <f t="shared" ref="J96:J108" si="17">+B96/B$55*100</f>
        <v>1625.5062616976729</v>
      </c>
      <c r="K96" s="19">
        <f t="shared" ref="K96:K108" si="18">+C96/C$55*100</f>
        <v>1571.5501655715423</v>
      </c>
      <c r="L96" s="19">
        <f t="shared" ref="L96:L108" si="19">+D96/D$55*100</f>
        <v>1543.8042393730486</v>
      </c>
      <c r="M96" s="19">
        <f t="shared" ref="M96:M108" si="20">+E96/E$55*100</f>
        <v>1529.7947834950869</v>
      </c>
      <c r="N96" s="19">
        <f t="shared" ref="N96:N108" si="21">+F96/F$55*100</f>
        <v>1559.2040465874179</v>
      </c>
      <c r="O96" s="19">
        <f t="shared" ref="O96:O108" si="22">+G96/G$55*100</f>
        <v>1586.8820134175708</v>
      </c>
      <c r="R96" s="35">
        <f t="shared" ref="R96:R108" si="23">+A96</f>
        <v>45474</v>
      </c>
      <c r="S96">
        <f t="shared" ref="S96:S108" si="24">+F96/G96</f>
        <v>1.0688445577472416</v>
      </c>
      <c r="T96">
        <f>+d1d10index!I95/100</f>
        <v>1.0115220058017114</v>
      </c>
      <c r="U96" s="35">
        <f t="shared" ref="U96:U108" si="25">+R96</f>
        <v>45474</v>
      </c>
      <c r="V96">
        <f ca="1">+W_nucleo!H110/W_nucleo!I110</f>
        <v>1.0570948970650373</v>
      </c>
      <c r="W96">
        <f ca="1">+W_nucleo!Z110/100</f>
        <v>1.0031166154773612</v>
      </c>
      <c r="X96" s="34"/>
    </row>
    <row r="97" spans="1:24" x14ac:dyDescent="0.25">
      <c r="A97" s="35">
        <f>+NAC!A97</f>
        <v>45505</v>
      </c>
      <c r="B97" s="19">
        <f>+GBA_d!$O124</f>
        <v>6778.487950328923</v>
      </c>
      <c r="C97" s="19">
        <f>+PAM_d!$O124</f>
        <v>6967.9847145848453</v>
      </c>
      <c r="D97" s="19">
        <f>+NOA_d!$O124</f>
        <v>7142.9033381079125</v>
      </c>
      <c r="E97" s="19">
        <f>+NEA_d!$O124</f>
        <v>7085.0351150661327</v>
      </c>
      <c r="F97" s="19">
        <f>+CUY_d!$O124</f>
        <v>7074.1319645435015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1632.9852100920541</v>
      </c>
      <c r="L97" s="19">
        <f t="shared" si="19"/>
        <v>1623.1231284605383</v>
      </c>
      <c r="M97" s="19">
        <f t="shared" si="20"/>
        <v>1597.4482707279262</v>
      </c>
      <c r="N97" s="19">
        <f t="shared" si="21"/>
        <v>1629.5420901653752</v>
      </c>
      <c r="O97" s="19">
        <f t="shared" si="22"/>
        <v>1660.5476295755379</v>
      </c>
      <c r="R97" s="35">
        <f t="shared" si="23"/>
        <v>45505</v>
      </c>
      <c r="S97">
        <f t="shared" si="24"/>
        <v>1.0675063822771591</v>
      </c>
      <c r="T97">
        <f>+d1d10index!I96/100</f>
        <v>1.0101361255581325</v>
      </c>
      <c r="U97" s="35">
        <f t="shared" si="25"/>
        <v>45505</v>
      </c>
      <c r="V97">
        <f ca="1">+W_nucleo!H111/W_nucleo!I111</f>
        <v>1.0531635594991018</v>
      </c>
      <c r="W97">
        <f ca="1">+W_nucleo!Z111/100</f>
        <v>1.0017294808816493</v>
      </c>
      <c r="X97" s="34"/>
    </row>
    <row r="98" spans="1:24" x14ac:dyDescent="0.25">
      <c r="A98" s="35">
        <f>+NAC!A98</f>
        <v>45536</v>
      </c>
      <c r="B98" s="19">
        <f>+GBA_d!$O125</f>
        <v>7027.5105866241574</v>
      </c>
      <c r="C98" s="19">
        <f>+PAM_d!$O125</f>
        <v>7196.1839415733084</v>
      </c>
      <c r="D98" s="19">
        <f>+NOA_d!$O125</f>
        <v>7390.6078900344583</v>
      </c>
      <c r="E98" s="19">
        <f>+NEA_d!$O125</f>
        <v>7316.92989830635</v>
      </c>
      <c r="F98" s="19">
        <f>+CUY_d!$O125</f>
        <v>7284.937927292498</v>
      </c>
      <c r="G98" s="19">
        <f>+PAT_d!$O125</f>
        <v>6873.6914734409911</v>
      </c>
      <c r="I98" s="35">
        <f t="shared" si="16"/>
        <v>45536</v>
      </c>
      <c r="J98" s="19">
        <f t="shared" si="17"/>
        <v>1753.953087822887</v>
      </c>
      <c r="K98" s="19">
        <f t="shared" si="18"/>
        <v>1686.4649431699131</v>
      </c>
      <c r="L98" s="19">
        <f t="shared" si="19"/>
        <v>1679.4104626474559</v>
      </c>
      <c r="M98" s="19">
        <f t="shared" si="20"/>
        <v>1649.7331097529557</v>
      </c>
      <c r="N98" s="19">
        <f t="shared" si="21"/>
        <v>1678.1017142830872</v>
      </c>
      <c r="O98" s="19">
        <f t="shared" si="22"/>
        <v>1722.4185535703079</v>
      </c>
      <c r="R98" s="35">
        <f t="shared" si="23"/>
        <v>45536</v>
      </c>
      <c r="S98">
        <f t="shared" si="24"/>
        <v>1.0598290533464452</v>
      </c>
      <c r="T98">
        <f>+d1d10index!I97/100</f>
        <v>1.0082607191883373</v>
      </c>
      <c r="U98" s="35">
        <f t="shared" si="25"/>
        <v>45536</v>
      </c>
      <c r="V98">
        <f ca="1">+W_nucleo!H112/W_nucleo!I112</f>
        <v>1.0505410698513</v>
      </c>
      <c r="W98">
        <f ca="1">+W_nucleo!Z112/100</f>
        <v>1.0007123882336206</v>
      </c>
      <c r="X98" s="34"/>
    </row>
    <row r="99" spans="1:24" x14ac:dyDescent="0.25">
      <c r="A99" s="35">
        <f>+NAC!A99</f>
        <v>45566</v>
      </c>
      <c r="B99" s="19">
        <f>+GBA_d!$O126</f>
        <v>7223.1097825179713</v>
      </c>
      <c r="C99" s="19">
        <f>+PAM_d!$O126</f>
        <v>7384.451159624663</v>
      </c>
      <c r="D99" s="19">
        <f>+NOA_d!$O126</f>
        <v>7580.5341282921563</v>
      </c>
      <c r="E99" s="19">
        <f>+NEA_d!$O126</f>
        <v>7504.4519646147992</v>
      </c>
      <c r="F99" s="19">
        <f>+CUY_d!$O126</f>
        <v>7448.3195346872162</v>
      </c>
      <c r="G99" s="19">
        <f>+PAT_d!$O126</f>
        <v>7104.3259559163689</v>
      </c>
      <c r="I99" s="35">
        <f t="shared" si="16"/>
        <v>45566</v>
      </c>
      <c r="J99" s="19">
        <f t="shared" si="17"/>
        <v>1802.7714865125474</v>
      </c>
      <c r="K99" s="19">
        <f t="shared" si="18"/>
        <v>1730.5863922281371</v>
      </c>
      <c r="L99" s="19">
        <f t="shared" si="19"/>
        <v>1722.5684973324437</v>
      </c>
      <c r="M99" s="19">
        <f t="shared" si="20"/>
        <v>1692.0133237085311</v>
      </c>
      <c r="N99" s="19">
        <f t="shared" si="21"/>
        <v>1715.7370322758793</v>
      </c>
      <c r="O99" s="19">
        <f t="shared" si="22"/>
        <v>1780.2112422942041</v>
      </c>
      <c r="R99" s="35">
        <f t="shared" si="23"/>
        <v>45566</v>
      </c>
      <c r="S99">
        <f t="shared" si="24"/>
        <v>1.0484202978446358</v>
      </c>
      <c r="T99">
        <f>+d1d10index!I98/100</f>
        <v>1.0039473336220026</v>
      </c>
      <c r="U99" s="35">
        <f t="shared" si="25"/>
        <v>45566</v>
      </c>
      <c r="V99">
        <f ca="1">+W_nucleo!H113/W_nucleo!I113</f>
        <v>1.0431709237071993</v>
      </c>
      <c r="W99">
        <f ca="1">+W_nucleo!Z113/100</f>
        <v>0.99910557366105535</v>
      </c>
      <c r="X99" s="34"/>
    </row>
    <row r="100" spans="1:24" x14ac:dyDescent="0.25">
      <c r="A100" s="35">
        <f>+NAC!A100</f>
        <v>45597</v>
      </c>
      <c r="B100" s="19">
        <f>+GBA_d!$O127</f>
        <v>7406.608148263108</v>
      </c>
      <c r="C100" s="19">
        <f>+PAM_d!$O127</f>
        <v>7559.1394670613754</v>
      </c>
      <c r="D100" s="19">
        <f>+NOA_d!$O127</f>
        <v>7730.1161927928279</v>
      </c>
      <c r="E100" s="19">
        <f>+NEA_d!$O127</f>
        <v>7638.0681766444868</v>
      </c>
      <c r="F100" s="19">
        <f>+CUY_d!$O127</f>
        <v>7610.8759504468608</v>
      </c>
      <c r="G100" s="19">
        <f>+PAT_d!$O127</f>
        <v>7342.632986023189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1771.5255495461881</v>
      </c>
      <c r="L100" s="19">
        <f t="shared" si="19"/>
        <v>1756.5588926943146</v>
      </c>
      <c r="M100" s="19">
        <f t="shared" si="20"/>
        <v>1722.1394957572984</v>
      </c>
      <c r="N100" s="19">
        <f t="shared" si="21"/>
        <v>1753.1822655333926</v>
      </c>
      <c r="O100" s="19">
        <f t="shared" si="22"/>
        <v>1839.926527987227</v>
      </c>
      <c r="R100" s="35">
        <f t="shared" si="23"/>
        <v>45597</v>
      </c>
      <c r="S100">
        <f t="shared" si="24"/>
        <v>1.0365322582422785</v>
      </c>
      <c r="T100">
        <f>+d1d10index!I99/100</f>
        <v>0.99831508389189749</v>
      </c>
      <c r="U100" s="35">
        <f t="shared" si="25"/>
        <v>45597</v>
      </c>
      <c r="V100">
        <f ca="1">+W_nucleo!H114/W_nucleo!I114</f>
        <v>1.0347086385785389</v>
      </c>
      <c r="W100">
        <f ca="1">+W_nucleo!Z114/100</f>
        <v>0.99807832992129841</v>
      </c>
      <c r="X100" s="34"/>
    </row>
    <row r="101" spans="1:24" x14ac:dyDescent="0.25">
      <c r="A101" s="35">
        <f>+NAC!A101</f>
        <v>45627</v>
      </c>
      <c r="B101" s="19">
        <f>+GBA_d!$O128</f>
        <v>7615.276520131707</v>
      </c>
      <c r="C101" s="19">
        <f>+PAM_d!$O128</f>
        <v>7752.4471840115039</v>
      </c>
      <c r="D101" s="19">
        <f>+NOA_d!$O128</f>
        <v>7943.6173992628783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1816.8282670041481</v>
      </c>
      <c r="L101" s="19">
        <f t="shared" si="19"/>
        <v>1805.0740033954432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0.99697101597613524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0.99668379914940775</v>
      </c>
      <c r="X101" s="34"/>
    </row>
    <row r="102" spans="1:24" x14ac:dyDescent="0.25">
      <c r="A102" s="35">
        <f>+NAC!A102</f>
        <v>45658</v>
      </c>
      <c r="B102" s="19">
        <f>+GBA_d!$O129</f>
        <v>7767.2413561996309</v>
      </c>
      <c r="C102" s="19">
        <f>+PAM_d!$O129</f>
        <v>7933.9614261072666</v>
      </c>
      <c r="D102" s="19">
        <f>+NOA_d!$O129</f>
        <v>8155.5427616295829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1859.3671193272635</v>
      </c>
      <c r="L102" s="19">
        <f t="shared" si="19"/>
        <v>1853.23102595091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0.99432919152120969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0.99765925069034633</v>
      </c>
      <c r="X102" s="34"/>
    </row>
    <row r="103" spans="1:24" x14ac:dyDescent="0.25">
      <c r="A103" s="35">
        <f>+NAC!A103</f>
        <v>45689</v>
      </c>
      <c r="B103" s="19">
        <f>+GBA_d!$O130</f>
        <v>7942.1264106004419</v>
      </c>
      <c r="C103" s="19">
        <f>+PAM_d!$O130</f>
        <v>8130.7574367874649</v>
      </c>
      <c r="D103" s="19">
        <f>+NOA_d!$O130</f>
        <v>8367.9033067172968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1905.4873374404326</v>
      </c>
      <c r="L103" s="19">
        <f t="shared" si="19"/>
        <v>1901.4869375863682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0.9975325082981169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0.99715113115743259</v>
      </c>
      <c r="X103" s="34"/>
    </row>
    <row r="104" spans="1:24" x14ac:dyDescent="0.25">
      <c r="A104" s="35">
        <f>+NAC!A104</f>
        <v>45717</v>
      </c>
      <c r="B104" s="19">
        <f>+GBA_d!$O131</f>
        <v>8256.7292951408308</v>
      </c>
      <c r="C104" s="19">
        <f>+PAM_d!$O131</f>
        <v>8421.1311050706827</v>
      </c>
      <c r="D104" s="19">
        <f>+NOA_d!$O131</f>
        <v>8722.7005433737322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1973.537989835545</v>
      </c>
      <c r="L104" s="19">
        <f t="shared" si="19"/>
        <v>1982.1095602751825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1.0058544591974035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0.99775536657616337</v>
      </c>
      <c r="X104" s="34"/>
    </row>
    <row r="105" spans="1:24" x14ac:dyDescent="0.25">
      <c r="A105" s="35">
        <f>+NAC!A105</f>
        <v>45748</v>
      </c>
      <c r="B105" s="19">
        <f>+GBA_d!$O132</f>
        <v>8484.4325395202213</v>
      </c>
      <c r="C105" s="19">
        <f>+PAM_d!$O132</f>
        <v>8658.4477809242289</v>
      </c>
      <c r="D105" s="19">
        <f>+NOA_d!$O132</f>
        <v>8968.0965659599879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493.96247750748989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2029.1544467669005</v>
      </c>
      <c r="L105" s="19">
        <f t="shared" si="19"/>
        <v>2037.8723140236441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1.0073625566679565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0.99770734343971357</v>
      </c>
      <c r="X105" s="34"/>
    </row>
    <row r="106" spans="1:24" x14ac:dyDescent="0.25">
      <c r="A106" s="35">
        <f>+NAC!A106</f>
        <v>45778</v>
      </c>
      <c r="B106" s="19">
        <f>+GBA_d!$O133</f>
        <v>8609.4052939882695</v>
      </c>
      <c r="C106" s="19">
        <f>+PAM_d!$O133</f>
        <v>8795.7957378050287</v>
      </c>
      <c r="D106" s="19">
        <f>+NOA_d!$O133</f>
        <v>9072.7931226217297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466.36978181871564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2061.3426893377036</v>
      </c>
      <c r="L106" s="19">
        <f t="shared" si="19"/>
        <v>2061.6631165228509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1.0042219934010961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0.9976967099745595</v>
      </c>
      <c r="X106" s="34"/>
    </row>
    <row r="107" spans="1:24" x14ac:dyDescent="0.25">
      <c r="A107" s="35">
        <f>+NAC!A107</f>
        <v>45809</v>
      </c>
      <c r="B107" s="19">
        <f>+GBA_d!$O134</f>
        <v>8779.6499986308881</v>
      </c>
      <c r="C107" s="19">
        <f>+PAM_d!$O134</f>
        <v>8916.6878722923793</v>
      </c>
      <c r="D107" s="19">
        <f>+NOA_d!$O134</f>
        <v>9183.3389212120437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414.68577658939648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2089.6744202069021</v>
      </c>
      <c r="L107" s="19">
        <f t="shared" si="19"/>
        <v>2086.7830760061065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1.0005066504636855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0.99565493079428125</v>
      </c>
      <c r="X107" s="34"/>
    </row>
    <row r="108" spans="1:24" x14ac:dyDescent="0.25">
      <c r="A108" s="35">
        <f>+NAC!A108</f>
        <v>45839</v>
      </c>
      <c r="B108" s="19">
        <f>+GBA_d!$O135</f>
        <v>8941.8823294851791</v>
      </c>
      <c r="C108" s="19">
        <f>+PAM_d!$O135</f>
        <v>9093.3665030321627</v>
      </c>
      <c r="D108" s="19">
        <f>+NOA_d!$O135</f>
        <v>9346.3547831219112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404.4724536367321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2131.0800206430636</v>
      </c>
      <c r="L108" s="19">
        <f t="shared" si="19"/>
        <v>2123.8261106444447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0.99861693617353187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0.9953845980976459</v>
      </c>
      <c r="X108" s="34"/>
    </row>
    <row r="109" spans="1:24" x14ac:dyDescent="0.25">
      <c r="A109" s="35">
        <f>+NAC!A109</f>
        <v>45870</v>
      </c>
      <c r="B109" s="19">
        <f>+GBA_d!$O136</f>
        <v>9106.5213649700308</v>
      </c>
      <c r="C109" s="19">
        <f>+PAM_d!$O136</f>
        <v>9261.6627381141388</v>
      </c>
      <c r="D109" s="19">
        <f>+NOA_d!$O136</f>
        <v>9539.9707411441705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433.44937617413962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2170.5211609526568</v>
      </c>
      <c r="L109" s="19">
        <f t="shared" ref="L109" si="30">+D109/D$55*100</f>
        <v>2167.8225816352201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0.99566851537567191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0.99492661870332288</v>
      </c>
      <c r="X109" s="34"/>
    </row>
    <row r="110" spans="1:24" x14ac:dyDescent="0.25">
      <c r="A110" s="35">
        <f>+NAC!A110</f>
        <v>45901</v>
      </c>
      <c r="B110" s="19">
        <f>+GBA_d!$O137</f>
        <v>9297.9137261519209</v>
      </c>
      <c r="C110" s="19">
        <f>+PAM_d!$O137</f>
        <v>9448.8428711129964</v>
      </c>
      <c r="D110" s="19">
        <f>+NOA_d!$O137</f>
        <v>9753.0554133328642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455.14168718094334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2214.3878457016071</v>
      </c>
      <c r="L110" s="19">
        <f t="shared" ref="L110" si="40">+D110/D$55*100</f>
        <v>2216.2430408488699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0.99506317941645861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0.99417481563771692</v>
      </c>
      <c r="X110" s="34"/>
    </row>
    <row r="111" spans="1:24" x14ac:dyDescent="0.25">
      <c r="A111" s="35">
        <f>+NAC!A111</f>
        <v>45931</v>
      </c>
      <c r="B111" s="19">
        <f>+GBA_d!$O138</f>
        <v>9520.0223803262998</v>
      </c>
      <c r="C111" s="19">
        <f>+PAM_d!$O138</f>
        <v>9669.0614327370095</v>
      </c>
      <c r="D111" s="19">
        <f>+NOA_d!$O138</f>
        <v>9962.0260276006975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442.00364727439774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2265.9972663375397</v>
      </c>
      <c r="L111" s="19">
        <f t="shared" ref="L111" si="51">+D111/D$55*100</f>
        <v>2263.7286389497358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0.99522185933820628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0.99326570087721566</v>
      </c>
      <c r="X111" s="34"/>
    </row>
    <row r="112" spans="1:24" x14ac:dyDescent="0.25">
      <c r="A112" s="35">
        <f>+NAC!A112</f>
        <v>45962</v>
      </c>
      <c r="B112" s="19">
        <f>+GBA_d!$O139</f>
        <v>9755.6232802552622</v>
      </c>
      <c r="C112" s="19">
        <f>+PAM_d!$O139</f>
        <v>9907.9538463295812</v>
      </c>
      <c r="D112" s="19">
        <f>+NOA_d!$O139</f>
        <v>10191.695759287053</v>
      </c>
      <c r="E112" s="19">
        <f>+NEA_d!$O139</f>
        <v>9845.3672401504846</v>
      </c>
      <c r="F112" s="19">
        <f>+CUY_d!$O139</f>
        <v>9961.6610954193056</v>
      </c>
      <c r="G112" s="19">
        <f>+PAT_d!$O139</f>
        <v>9809.3678633195796</v>
      </c>
      <c r="H112" s="19">
        <f t="shared" ref="H112" si="58">+MAX(B112:G112)-MIN(B112:G112)</f>
        <v>436.07247903179086</v>
      </c>
      <c r="I112" s="35">
        <f t="shared" ref="I112" si="59">+A112</f>
        <v>45962</v>
      </c>
      <c r="J112" s="19">
        <f t="shared" ref="J112" si="60">+B112/B$55*100</f>
        <v>2434.8459337234826</v>
      </c>
      <c r="K112" s="19">
        <f t="shared" ref="K112" si="61">+C112/C$55*100</f>
        <v>2321.9830059995861</v>
      </c>
      <c r="L112" s="19">
        <f t="shared" ref="L112" si="62">+D112/D$55*100</f>
        <v>2315.9178169018764</v>
      </c>
      <c r="M112" s="19">
        <f t="shared" ref="M112" si="63">+E112/E$55*100</f>
        <v>2219.8146681045723</v>
      </c>
      <c r="N112" s="19">
        <f t="shared" ref="N112" si="64">+F112/F$55*100</f>
        <v>2294.6908715175773</v>
      </c>
      <c r="O112" s="19">
        <f t="shared" ref="O112" si="65">+G112/G$55*100</f>
        <v>2458.0441632943794</v>
      </c>
      <c r="R112" s="35">
        <f t="shared" ref="R112" si="66">+A112</f>
        <v>45962</v>
      </c>
      <c r="S112">
        <f t="shared" ref="S112" si="67">+F112/G112</f>
        <v>1.0155252850358687</v>
      </c>
      <c r="T112">
        <f>+d1d10index!I111/100</f>
        <v>0.99636369552819903</v>
      </c>
      <c r="U112" s="35">
        <f t="shared" ref="U112" si="68">+R112</f>
        <v>45962</v>
      </c>
      <c r="V112">
        <f ca="1">+W_nucleo!H126/W_nucleo!I126</f>
        <v>1.0335250468066632</v>
      </c>
      <c r="W112">
        <f ca="1">+W_nucleo!Z126/100</f>
        <v>0.99273151571379126</v>
      </c>
      <c r="X112" s="34"/>
    </row>
    <row r="113" spans="1:24" x14ac:dyDescent="0.25">
      <c r="A113" s="35">
        <f>+NAC!A113</f>
        <v>45992</v>
      </c>
      <c r="B113" s="19">
        <f>+GBA_d!$O140</f>
        <v>10025.45351818446</v>
      </c>
      <c r="C113" s="19">
        <f>+PAM_d!$O140</f>
        <v>10194.43969054656</v>
      </c>
      <c r="D113" s="19">
        <f>+NOA_d!$O140</f>
        <v>10465.178277009483</v>
      </c>
      <c r="E113" s="19">
        <f>+NEA_d!$O140</f>
        <v>10186.391577585033</v>
      </c>
      <c r="F113" s="19">
        <f>+CUY_d!$O140</f>
        <v>10258.353435462976</v>
      </c>
      <c r="G113" s="19">
        <f>+PAT_d!$O140</f>
        <v>10058.910915456212</v>
      </c>
      <c r="H113" s="19">
        <f t="shared" ref="H113" si="69">+MAX(B113:G113)-MIN(B113:G113)</f>
        <v>439.72475882502295</v>
      </c>
      <c r="I113" s="35">
        <f t="shared" ref="I113" si="70">+A113</f>
        <v>45992</v>
      </c>
      <c r="J113" s="19">
        <f t="shared" ref="J113" si="71">+B113/B$55*100</f>
        <v>2502.1912010368756</v>
      </c>
      <c r="K113" s="19">
        <f t="shared" ref="K113" si="72">+C113/C$55*100</f>
        <v>2389.1225256268094</v>
      </c>
      <c r="L113" s="19">
        <f t="shared" ref="L113" si="73">+D113/D$55*100</f>
        <v>2378.0628269535564</v>
      </c>
      <c r="M113" s="19">
        <f t="shared" ref="M113" si="74">+E113/E$55*100</f>
        <v>2296.7047228839087</v>
      </c>
      <c r="N113" s="19">
        <f t="shared" ref="N113" si="75">+F113/F$55*100</f>
        <v>2363.0346143759302</v>
      </c>
      <c r="O113" s="19">
        <f t="shared" ref="O113" si="76">+G113/G$55*100</f>
        <v>2520.5749860081214</v>
      </c>
      <c r="R113" s="35">
        <f t="shared" ref="R113" si="77">+A113</f>
        <v>45992</v>
      </c>
      <c r="S113">
        <f t="shared" ref="S113" si="78">+F113/G113</f>
        <v>1.019827446697068</v>
      </c>
      <c r="T113">
        <f>+d1d10index!I112/100</f>
        <v>0.99767487580575709</v>
      </c>
      <c r="U113" s="35">
        <f t="shared" ref="U113" si="79">+R113</f>
        <v>45992</v>
      </c>
      <c r="V113">
        <f ca="1">+W_nucleo!H127/W_nucleo!I127</f>
        <v>1.0412456229935452</v>
      </c>
      <c r="W113">
        <f ca="1">+W_nucleo!Z127/100</f>
        <v>0.99382325382747883</v>
      </c>
      <c r="X113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2:G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3:G1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2:O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3:O1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42578125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169</v>
      </c>
    </row>
    <row r="3" spans="1:14" ht="15.75" thickBot="1" x14ac:dyDescent="0.3">
      <c r="A3" s="64" t="s">
        <v>73</v>
      </c>
      <c r="B3" s="65"/>
      <c r="C3" s="65"/>
      <c r="D3" s="65"/>
      <c r="E3" s="65"/>
      <c r="F3" s="65"/>
      <c r="G3" s="65"/>
      <c r="H3" s="66"/>
      <c r="J3" s="206" t="s">
        <v>170</v>
      </c>
      <c r="N3" s="54" t="s">
        <v>171</v>
      </c>
    </row>
    <row r="4" spans="1:14" ht="15.75" thickBot="1" x14ac:dyDescent="0.3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7">
        <f>+MAX(d1d10_m!A:A)</f>
        <v>112</v>
      </c>
      <c r="K4" s="170"/>
    </row>
    <row r="5" spans="1:14" ht="15.75" thickBot="1" x14ac:dyDescent="0.3">
      <c r="A5" s="67" t="s">
        <v>172</v>
      </c>
      <c r="B5" s="57"/>
      <c r="C5" s="195">
        <f>+AVERAGE(d1d10_m!AN5:AN100000)</f>
        <v>5.0629256669615167E-5</v>
      </c>
      <c r="D5" s="195">
        <f>+AVERAGE(d1d10_m!AO5:AO100000)</f>
        <v>-1.6640154358564891E-5</v>
      </c>
      <c r="E5" s="195">
        <f>+AVERAGE(d1d10_m!AP5:AP100000)</f>
        <v>-3.4559462151506218E-5</v>
      </c>
      <c r="F5" s="195">
        <f>+AVERAGE(d1d10_m!AQ5:AQ100000)</f>
        <v>-1.8336788505647062E-5</v>
      </c>
      <c r="G5" s="195">
        <f>+AVERAGE(d1d10_m!AR5:AR100000)</f>
        <v>-1.1681469824402439E-4</v>
      </c>
      <c r="H5" s="196">
        <f>+AVERAGE(d1d10_m!AS5:AS100000)</f>
        <v>-7.5756826595870837E-5</v>
      </c>
      <c r="I5" s="48"/>
      <c r="K5" s="48"/>
      <c r="N5" t="s">
        <v>173</v>
      </c>
    </row>
    <row r="6" spans="1:14" ht="15.75" thickBot="1" x14ac:dyDescent="0.3">
      <c r="C6" s="52"/>
      <c r="D6" s="52"/>
      <c r="E6" s="52"/>
      <c r="F6" s="52"/>
      <c r="G6" s="52"/>
      <c r="H6" s="52"/>
    </row>
    <row r="7" spans="1:14" x14ac:dyDescent="0.25">
      <c r="A7" s="64" t="s">
        <v>74</v>
      </c>
      <c r="B7" s="65"/>
      <c r="C7" s="197" t="s">
        <v>174</v>
      </c>
      <c r="D7" s="197"/>
      <c r="E7" s="197"/>
      <c r="F7" s="197"/>
      <c r="G7" s="197"/>
      <c r="H7" s="198"/>
    </row>
    <row r="8" spans="1:14" x14ac:dyDescent="0.25">
      <c r="A8" s="171" t="str">
        <f>+A4</f>
        <v>Fecha</v>
      </c>
      <c r="B8" s="37"/>
      <c r="C8" s="199" t="str">
        <f t="shared" ref="C8:H8" si="0">+C4</f>
        <v>GBA</v>
      </c>
      <c r="D8" s="199" t="str">
        <f t="shared" si="0"/>
        <v>PAM</v>
      </c>
      <c r="E8" s="199" t="str">
        <f t="shared" si="0"/>
        <v>NOA</v>
      </c>
      <c r="F8" s="199" t="str">
        <f t="shared" si="0"/>
        <v>NEA</v>
      </c>
      <c r="G8" s="199" t="str">
        <f t="shared" si="0"/>
        <v>CUY</v>
      </c>
      <c r="H8" s="200" t="str">
        <f t="shared" si="0"/>
        <v>PAT</v>
      </c>
      <c r="I8" s="37"/>
      <c r="J8" s="37"/>
      <c r="K8" s="37"/>
      <c r="L8" t="s">
        <v>175</v>
      </c>
    </row>
    <row r="9" spans="1:14" x14ac:dyDescent="0.25">
      <c r="A9" s="173" t="str">
        <f>+A5</f>
        <v>Promedio</v>
      </c>
      <c r="B9" s="172" t="s">
        <v>176</v>
      </c>
      <c r="C9" s="201">
        <f>+AVERAGE(d1d10_y!AN$16:AN$100000)</f>
        <v>1.7876983772063162E-3</v>
      </c>
      <c r="D9" s="201">
        <f>+AVERAGE(d1d10_y!AO$16:AO$100000)</f>
        <v>4.9915229888341953E-4</v>
      </c>
      <c r="E9" s="201">
        <f>+AVERAGE(d1d10_y!AP$16:AP$100000)</f>
        <v>-1.5520084889621634E-3</v>
      </c>
      <c r="F9" s="201">
        <f>+AVERAGE(d1d10_y!AQ$16:AQ$100000)</f>
        <v>-2.5728928655727764E-3</v>
      </c>
      <c r="G9" s="201">
        <f>+AVERAGE(d1d10_y!AR$16:AR$100000)</f>
        <v>-1.9426807493709635E-3</v>
      </c>
      <c r="H9" s="202">
        <f>+AVERAGE(d1d10_y!AS$16:AS$100000)</f>
        <v>2.8600785644981304E-3</v>
      </c>
      <c r="I9" s="48"/>
      <c r="J9" t="s">
        <v>177</v>
      </c>
      <c r="K9" s="48"/>
      <c r="N9" t="s">
        <v>178</v>
      </c>
    </row>
    <row r="10" spans="1:14" x14ac:dyDescent="0.25">
      <c r="A10" s="68"/>
      <c r="C10" s="52"/>
      <c r="D10" s="52"/>
      <c r="E10" s="52"/>
      <c r="F10" s="52"/>
      <c r="G10" s="52"/>
      <c r="H10" s="203"/>
    </row>
    <row r="11" spans="1:14" x14ac:dyDescent="0.25">
      <c r="A11" s="68" t="s">
        <v>74</v>
      </c>
      <c r="C11" s="52" t="s">
        <v>179</v>
      </c>
      <c r="D11" s="52"/>
      <c r="E11" s="52"/>
      <c r="F11" s="52"/>
      <c r="G11" s="52"/>
      <c r="H11" s="203"/>
    </row>
    <row r="12" spans="1:14" x14ac:dyDescent="0.25">
      <c r="A12" s="171" t="str">
        <f t="shared" ref="A12:H12" si="1">+A8</f>
        <v>Fecha</v>
      </c>
      <c r="B12" s="37"/>
      <c r="C12" s="199" t="str">
        <f t="shared" si="1"/>
        <v>GBA</v>
      </c>
      <c r="D12" s="199" t="str">
        <f t="shared" si="1"/>
        <v>PAM</v>
      </c>
      <c r="E12" s="199" t="str">
        <f t="shared" si="1"/>
        <v>NOA</v>
      </c>
      <c r="F12" s="199" t="str">
        <f t="shared" si="1"/>
        <v>NEA</v>
      </c>
      <c r="G12" s="199" t="str">
        <f t="shared" si="1"/>
        <v>CUY</v>
      </c>
      <c r="H12" s="200" t="str">
        <f t="shared" si="1"/>
        <v>PAT</v>
      </c>
      <c r="I12" s="37"/>
      <c r="J12" s="37"/>
      <c r="K12" s="37"/>
    </row>
    <row r="13" spans="1:14" x14ac:dyDescent="0.25">
      <c r="A13" s="173" t="str">
        <f>+A9</f>
        <v>Promedio</v>
      </c>
      <c r="B13" s="172" t="s">
        <v>180</v>
      </c>
      <c r="C13" s="201">
        <f>+AVERAGE(d1d10_y!AN$54:AN$100000)</f>
        <v>-8.1154859900046874E-4</v>
      </c>
      <c r="D13" s="201">
        <f>+AVERAGE(d1d10_y!AO$54:AO$100000)</f>
        <v>4.0416825574881709E-4</v>
      </c>
      <c r="E13" s="201">
        <f>+AVERAGE(d1d10_y!AP$54:AP$100000)</f>
        <v>-6.979266212276642E-3</v>
      </c>
      <c r="F13" s="201">
        <f>+AVERAGE(d1d10_y!AQ$54:AQ$100000)</f>
        <v>-8.0737473337639237E-3</v>
      </c>
      <c r="G13" s="201">
        <f>+AVERAGE(d1d10_y!AR$54:AR$100000)</f>
        <v>-5.573989959008728E-3</v>
      </c>
      <c r="H13" s="202">
        <f>+AVERAGE(d1d10_y!AS$54:AS$100000)</f>
        <v>6.8024619448043121E-3</v>
      </c>
      <c r="I13" s="48"/>
      <c r="J13" t="s">
        <v>181</v>
      </c>
      <c r="K13" s="48"/>
      <c r="N13" t="s">
        <v>182</v>
      </c>
    </row>
    <row r="14" spans="1:14" x14ac:dyDescent="0.25">
      <c r="A14" s="68"/>
      <c r="C14" s="52"/>
      <c r="D14" s="52"/>
      <c r="E14" s="52"/>
      <c r="F14" s="52"/>
      <c r="G14" s="52"/>
      <c r="H14" s="203"/>
    </row>
    <row r="15" spans="1:14" x14ac:dyDescent="0.25">
      <c r="A15" s="68" t="s">
        <v>74</v>
      </c>
      <c r="C15" s="52" t="s">
        <v>183</v>
      </c>
      <c r="D15" s="52"/>
      <c r="E15" s="52"/>
      <c r="F15" s="52"/>
      <c r="G15" s="52"/>
      <c r="H15" s="203"/>
    </row>
    <row r="16" spans="1:14" x14ac:dyDescent="0.25">
      <c r="A16" s="171" t="str">
        <f>+A12</f>
        <v>Fecha</v>
      </c>
      <c r="B16" s="37"/>
      <c r="C16" s="199" t="str">
        <f t="shared" ref="C16:H16" si="2">+C12</f>
        <v>GBA</v>
      </c>
      <c r="D16" s="199" t="str">
        <f t="shared" si="2"/>
        <v>PAM</v>
      </c>
      <c r="E16" s="199" t="str">
        <f t="shared" si="2"/>
        <v>NOA</v>
      </c>
      <c r="F16" s="199" t="str">
        <f t="shared" si="2"/>
        <v>NEA</v>
      </c>
      <c r="G16" s="199" t="str">
        <f t="shared" si="2"/>
        <v>CUY</v>
      </c>
      <c r="H16" s="200" t="str">
        <f t="shared" si="2"/>
        <v>PAT</v>
      </c>
    </row>
    <row r="17" spans="1:14" ht="15.75" thickBot="1" x14ac:dyDescent="0.3">
      <c r="A17" s="174" t="s">
        <v>184</v>
      </c>
      <c r="B17" s="175" t="s">
        <v>185</v>
      </c>
      <c r="C17" s="204">
        <f>+HLOOKUP(F19data!C$16,d1d10_y!$AL$3:$AS$100000,F19data!$J$4-3+1,FALSE)</f>
        <v>-1.2348867532498975E-3</v>
      </c>
      <c r="D17" s="204">
        <f>+HLOOKUP(F19data!D$16,d1d10_y!$AL$3:$AS$100000,F19data!$J$4-3+1,FALSE)</f>
        <v>-8.0673131041364421E-4</v>
      </c>
      <c r="E17" s="204">
        <f>+HLOOKUP(F19data!E$16,d1d10_y!$AL$3:$AS$100000,F19data!$J$4-3+1,FALSE)</f>
        <v>3.7609989787579234E-3</v>
      </c>
      <c r="F17" s="204">
        <f>+HLOOKUP(F19data!F$16,d1d10_y!$AL$3:$AS$100000,F19data!$J$4-3+1,FALSE)</f>
        <v>9.7665951587586619E-3</v>
      </c>
      <c r="G17" s="204">
        <f>+HLOOKUP(F19data!G$16,d1d10_y!$AL$3:$AS$100000,F19data!$J$4-3+1,FALSE)</f>
        <v>-9.1037102704216721E-4</v>
      </c>
      <c r="H17" s="205">
        <f>+HLOOKUP(F19data!H$16,d1d10_y!$AL$3:$AS$100000,F19data!$J$4-3+1,FALSE)</f>
        <v>-1.2332926266611421E-2</v>
      </c>
      <c r="J17" t="s">
        <v>186</v>
      </c>
    </row>
    <row r="18" spans="1:14" ht="15.75" thickBot="1" x14ac:dyDescent="0.3">
      <c r="C18" s="52"/>
      <c r="D18" s="52"/>
      <c r="E18" s="52"/>
      <c r="F18" s="52"/>
      <c r="G18" s="52"/>
      <c r="H18" s="52"/>
    </row>
    <row r="19" spans="1:14" ht="15.75" thickBot="1" x14ac:dyDescent="0.3">
      <c r="A19" s="64" t="s">
        <v>187</v>
      </c>
      <c r="B19" s="65"/>
      <c r="C19" s="197"/>
      <c r="D19" s="197"/>
      <c r="E19" s="197"/>
      <c r="F19" s="197"/>
      <c r="G19" s="197"/>
      <c r="H19" s="198"/>
      <c r="J19" s="206" t="s">
        <v>170</v>
      </c>
    </row>
    <row r="20" spans="1:14" x14ac:dyDescent="0.25">
      <c r="A20" s="171" t="str">
        <f t="shared" ref="A20:H20" si="3">+A8</f>
        <v>Fecha</v>
      </c>
      <c r="B20" s="37"/>
      <c r="C20" s="199" t="str">
        <f t="shared" si="3"/>
        <v>GBA</v>
      </c>
      <c r="D20" s="199" t="str">
        <f t="shared" si="3"/>
        <v>PAM</v>
      </c>
      <c r="E20" s="199" t="str">
        <f t="shared" si="3"/>
        <v>NOA</v>
      </c>
      <c r="F20" s="199" t="str">
        <f t="shared" si="3"/>
        <v>NEA</v>
      </c>
      <c r="G20" s="199" t="str">
        <f t="shared" si="3"/>
        <v>CUY</v>
      </c>
      <c r="H20" s="200" t="str">
        <f t="shared" si="3"/>
        <v>PAT</v>
      </c>
      <c r="I20" s="37"/>
      <c r="J20" s="207">
        <f>+MAX(GBA_d!B32:B100000)</f>
        <v>140</v>
      </c>
      <c r="K20" s="37"/>
      <c r="L20" t="s">
        <v>175</v>
      </c>
    </row>
    <row r="21" spans="1:14" x14ac:dyDescent="0.25">
      <c r="A21" s="173" t="s">
        <v>188</v>
      </c>
      <c r="B21" s="172" t="s">
        <v>189</v>
      </c>
      <c r="C21" s="201" cm="1">
        <f t="array" aca="1" ref="C21" ca="1">INDIRECT(_xlfn.CONCAT(C$20,"_d!$E$",$J$20))/100-INDIRECT(_xlfn.CONCAT(C$20,"_d!$N$",$J$20))/100</f>
        <v>0.31927734375000227</v>
      </c>
      <c r="D21" s="201" cm="1">
        <f t="array" aca="1" ref="D21" ca="1">INDIRECT(_xlfn.CONCAT(D$20,"_d!$E$",$J$20))/100-INDIRECT(_xlfn.CONCAT(D$20,"_d!$N$",$J$20))/100</f>
        <v>-0.29433593749999432</v>
      </c>
      <c r="E21" s="201" cm="1">
        <f t="array" aca="1" ref="E21" ca="1">INDIRECT(_xlfn.CONCAT(E$20,"_d!$E$",$J$20))/100-INDIRECT(_xlfn.CONCAT(E$20,"_d!$N$",$J$20))/100</f>
        <v>-0.54071289062500227</v>
      </c>
      <c r="F21" s="201" cm="1">
        <f t="array" aca="1" ref="F21" ca="1">INDIRECT(_xlfn.CONCAT(F$20,"_d!$E$",$J$20))/100-INDIRECT(_xlfn.CONCAT(F$20,"_d!$N$",$J$20))/100</f>
        <v>-0.27194335937500114</v>
      </c>
      <c r="G21" s="201" cm="1">
        <f t="array" aca="1" ref="G21" ca="1">INDIRECT(_xlfn.CONCAT(G$20,"_d!$E$",$J$20))/100-INDIRECT(_xlfn.CONCAT(G$20,"_d!$N$",$J$20))/100</f>
        <v>-1.2216503906249869</v>
      </c>
      <c r="H21" s="202" cm="1">
        <f t="array" aca="1" ref="H21" ca="1">INDIRECT(_xlfn.CONCAT(H$20,"_d!$E$",$J$20))/100-INDIRECT(_xlfn.CONCAT(H$20,"_d!$N$",$J$20))/100</f>
        <v>-1.0322753906249886</v>
      </c>
      <c r="I21" s="48"/>
      <c r="J21" t="s">
        <v>190</v>
      </c>
      <c r="K21" s="48"/>
      <c r="N21" t="s">
        <v>191</v>
      </c>
    </row>
    <row r="22" spans="1:14" x14ac:dyDescent="0.25">
      <c r="A22" s="68"/>
      <c r="C22" s="52"/>
      <c r="D22" s="52"/>
      <c r="E22" s="52"/>
      <c r="F22" s="52"/>
      <c r="G22" s="52"/>
      <c r="H22" s="203"/>
    </row>
    <row r="23" spans="1:14" x14ac:dyDescent="0.25">
      <c r="A23" s="68" t="s">
        <v>192</v>
      </c>
      <c r="C23" s="52"/>
      <c r="D23" s="52"/>
      <c r="E23" s="52"/>
      <c r="F23" s="52"/>
      <c r="G23" s="52"/>
      <c r="H23" s="203"/>
    </row>
    <row r="24" spans="1:14" x14ac:dyDescent="0.25">
      <c r="A24" s="171" t="str">
        <f t="shared" ref="A24:H24" si="4">+A12</f>
        <v>Fecha</v>
      </c>
      <c r="B24" s="37"/>
      <c r="C24" s="199" t="str">
        <f t="shared" si="4"/>
        <v>GBA</v>
      </c>
      <c r="D24" s="199" t="str">
        <f t="shared" si="4"/>
        <v>PAM</v>
      </c>
      <c r="E24" s="199" t="str">
        <f t="shared" si="4"/>
        <v>NOA</v>
      </c>
      <c r="F24" s="199" t="str">
        <f t="shared" si="4"/>
        <v>NEA</v>
      </c>
      <c r="G24" s="199" t="str">
        <f t="shared" si="4"/>
        <v>CUY</v>
      </c>
      <c r="H24" s="200" t="str">
        <f t="shared" si="4"/>
        <v>PAT</v>
      </c>
      <c r="I24" s="37"/>
      <c r="J24" s="37"/>
      <c r="K24" s="37"/>
    </row>
    <row r="25" spans="1:14" ht="15.75" thickBot="1" x14ac:dyDescent="0.3">
      <c r="A25" s="174" t="s">
        <v>188</v>
      </c>
      <c r="B25" s="175" t="s">
        <v>193</v>
      </c>
      <c r="C25" s="204" cm="1">
        <f t="array" aca="1" ref="C25" ca="1">INDIRECT(_xlfn.CONCAT(C$20,"_d!$E$",$J$20))/INDIRECT(_xlfn.CONCAT(C$20,"_d!$E$82"))-INDIRECT(_xlfn.CONCAT(C$20,"_d!$N$",$J$20))/INDIRECT(_xlfn.CONCAT(C$20,"_d!$N$82"))</f>
        <v>-0.20189185866705017</v>
      </c>
      <c r="D25" s="204" cm="1">
        <f t="array" aca="1" ref="D25" ca="1">INDIRECT(_xlfn.CONCAT(D$20,"_d!$E$",$J$20))/INDIRECT(_xlfn.CONCAT(D$20,"_d!$E$82"))-INDIRECT(_xlfn.CONCAT(D$20,"_d!$N$",$J$20))/INDIRECT(_xlfn.CONCAT(D$20,"_d!$N$82"))</f>
        <v>-0.14268199469627163</v>
      </c>
      <c r="E25" s="204" cm="1">
        <f t="array" aca="1" ref="E25" ca="1">INDIRECT(_xlfn.CONCAT(E$20,"_d!$E$",$J$20))/INDIRECT(_xlfn.CONCAT(E$20,"_d!$E$82"))-INDIRECT(_xlfn.CONCAT(E$20,"_d!$N$",$J$20))/INDIRECT(_xlfn.CONCAT(E$20,"_d!$N$82"))</f>
        <v>-0.57553938889726552</v>
      </c>
      <c r="F25" s="204" cm="1">
        <f t="array" aca="1" ref="F25" ca="1">INDIRECT(_xlfn.CONCAT(F$20,"_d!$E$",$J$20))/INDIRECT(_xlfn.CONCAT(F$20,"_d!$E$82"))-INDIRECT(_xlfn.CONCAT(F$20,"_d!$N$",$J$20))/INDIRECT(_xlfn.CONCAT(F$20,"_d!$N$82"))</f>
        <v>-0.61261920074172949</v>
      </c>
      <c r="G25" s="204" cm="1">
        <f t="array" aca="1" ref="G25" ca="1">INDIRECT(_xlfn.CONCAT(G$20,"_d!$E$",$J$20))/INDIRECT(_xlfn.CONCAT(G$20,"_d!$E$82"))-INDIRECT(_xlfn.CONCAT(G$20,"_d!$N$",$J$20))/INDIRECT(_xlfn.CONCAT(G$20,"_d!$N$82"))</f>
        <v>-0.47219977826659587</v>
      </c>
      <c r="H25" s="204" cm="1">
        <f t="array" aca="1" ref="H25" ca="1">INDIRECT(_xlfn.CONCAT(H$20,"_d!$E$",$J$20))/INDIRECT(_xlfn.CONCAT(H$20,"_d!$E$82"))-INDIRECT(_xlfn.CONCAT(H$20,"_d!$N$",$J$20))/INDIRECT(_xlfn.CONCAT(H$20,"_d!$N$82"))</f>
        <v>0.15151870703306258</v>
      </c>
      <c r="I25" s="48"/>
      <c r="J25" t="s">
        <v>194</v>
      </c>
      <c r="K25" s="48"/>
      <c r="N25" t="s">
        <v>195</v>
      </c>
    </row>
    <row r="26" spans="1:14" x14ac:dyDescent="0.25">
      <c r="C26" s="52"/>
      <c r="D26" s="52"/>
      <c r="E26" s="52"/>
      <c r="F26" s="52"/>
      <c r="G26" s="52"/>
      <c r="H26" s="52"/>
    </row>
    <row r="28" spans="1:14" x14ac:dyDescent="0.25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 J3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13"/>
  <sheetViews>
    <sheetView zoomScale="85" zoomScaleNormal="85" workbookViewId="0">
      <pane xSplit="1" ySplit="4" topLeftCell="AY98" activePane="bottomRight" state="frozen"/>
      <selection pane="topRight" activeCell="B1" sqref="B1"/>
      <selection pane="bottomLeft" activeCell="A5" sqref="A5"/>
      <selection pane="bottomRight" activeCell="A113" sqref="A113:XFD113"/>
    </sheetView>
  </sheetViews>
  <sheetFormatPr baseColWidth="10" defaultColWidth="11.42578125" defaultRowHeight="15" x14ac:dyDescent="0.25"/>
  <cols>
    <col min="12" max="12" width="2.42578125" customWidth="1"/>
    <col min="28" max="30" width="11.5703125" style="73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2" customFormat="1" x14ac:dyDescent="0.25">
      <c r="BJ2" s="162"/>
      <c r="BK2" s="162"/>
    </row>
    <row r="3" spans="1:64" s="156" customFormat="1" ht="15.75" thickBot="1" x14ac:dyDescent="0.3">
      <c r="B3" s="255" t="s">
        <v>165</v>
      </c>
      <c r="C3" s="255"/>
      <c r="D3" s="255"/>
      <c r="E3" s="255"/>
      <c r="F3" s="255"/>
      <c r="G3" s="255"/>
      <c r="H3" s="255"/>
      <c r="I3" s="255"/>
      <c r="J3" s="255"/>
      <c r="K3" s="255"/>
      <c r="M3" s="255" t="s">
        <v>196</v>
      </c>
      <c r="N3" s="255"/>
      <c r="O3" s="255"/>
      <c r="P3" s="255"/>
      <c r="Q3" s="255"/>
      <c r="R3" s="255"/>
      <c r="S3" s="255"/>
      <c r="T3" s="255"/>
      <c r="U3" s="255"/>
      <c r="V3" s="255"/>
      <c r="AI3" s="255" t="s">
        <v>165</v>
      </c>
      <c r="AJ3" s="255"/>
      <c r="AK3" s="255"/>
      <c r="AL3" s="255"/>
      <c r="AM3" s="255"/>
      <c r="AN3" s="255"/>
      <c r="AO3" s="255"/>
      <c r="AP3" s="255"/>
      <c r="AQ3" s="255"/>
      <c r="AR3" s="255"/>
      <c r="AT3" s="255" t="s">
        <v>196</v>
      </c>
      <c r="AU3" s="255"/>
      <c r="AV3" s="255"/>
      <c r="AW3" s="255"/>
      <c r="AX3" s="255"/>
      <c r="AY3" s="255"/>
      <c r="AZ3" s="255"/>
      <c r="BA3" s="255"/>
      <c r="BB3" s="255"/>
      <c r="BC3" s="255"/>
      <c r="BJ3" s="163"/>
      <c r="BK3" s="163"/>
    </row>
    <row r="4" spans="1:64" s="159" customFormat="1" ht="30.75" thickBot="1" x14ac:dyDescent="0.3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5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1.2891544534877397E-2</v>
      </c>
      <c r="C6" s="24">
        <f>+PAM_d!$AA33</f>
        <v>1.7585889884812689E-2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1.3279903685522676E-2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1.3279903685522676E-2</v>
      </c>
      <c r="Y6" s="24">
        <f ca="1">+W6-X6</f>
        <v>3.6593873141945732E-3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2.4355354711361299E-2</v>
      </c>
      <c r="C7" s="24">
        <f>+PAM_d!$AA34</f>
        <v>1.7615879886307084E-2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2.3381327455846979E-2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2.3381327455846979E-2</v>
      </c>
      <c r="X7" s="24">
        <f t="shared" ref="X7:X70" ca="1" si="7">+MIN(M7:V7)</f>
        <v>1.9754432303726865E-2</v>
      </c>
      <c r="Y7" s="24">
        <f t="shared" ref="Y7:Y70" ca="1" si="8">+W7-X7</f>
        <v>3.6268951521201132E-3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2.4172488607703047E-2</v>
      </c>
      <c r="C8" s="24">
        <f>+PAM_d!$AA35</f>
        <v>2.2149606644964459E-2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2.6637089680241921E-2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2.6637089680241921E-2</v>
      </c>
      <c r="X8" s="24">
        <f t="shared" ca="1" si="7"/>
        <v>2.1811464478843412E-2</v>
      </c>
      <c r="Y8" s="24">
        <f t="shared" ca="1" si="8"/>
        <v>4.825625201398509E-3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2.6341425694853093E-2</v>
      </c>
      <c r="C9" s="24">
        <f>+PAM_d!$AA36</f>
        <v>2.7493403284001516E-2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2.7834912187520544E-2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2.7834912187520544E-2</v>
      </c>
      <c r="X9" s="24">
        <f t="shared" ca="1" si="7"/>
        <v>2.5297721018142427E-2</v>
      </c>
      <c r="Y9" s="24">
        <f t="shared" ca="1" si="8"/>
        <v>2.5371911693781168E-3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1.2852126512179263E-2</v>
      </c>
      <c r="C10" s="24">
        <f>+PAM_d!$AA37</f>
        <v>1.4660578107415834E-2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1.3787026235077438E-2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1.3787026235077438E-2</v>
      </c>
      <c r="Y10" s="24">
        <f t="shared" ca="1" si="8"/>
        <v>1.1700153365030719E-3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1.3762224775948129E-2</v>
      </c>
      <c r="C11" s="24">
        <f>+PAM_d!$AA38</f>
        <v>1.0417895326188864E-2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1.2705227721169221E-2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1.691383889825171E-2</v>
      </c>
      <c r="C12" s="24">
        <f>+PAM_d!$AA39</f>
        <v>1.9473686811522839E-2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1.9473686811522839E-2</v>
      </c>
      <c r="I12" s="24">
        <f t="shared" si="4"/>
        <v>1.3089792154489466E-2</v>
      </c>
      <c r="J12" s="24">
        <f t="shared" si="5"/>
        <v>6.3838946570333732E-3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1.4900727596770524E-2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1.4936188536550654E-2</v>
      </c>
      <c r="C13" s="24">
        <f>+PAM_d!$AA40</f>
        <v>1.310940507994296E-2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1.489659419749545E-2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1.489659419749545E-2</v>
      </c>
      <c r="X13" s="24">
        <f t="shared" ca="1" si="7"/>
        <v>1.370641401853212E-2</v>
      </c>
      <c r="Y13" s="24">
        <f t="shared" ca="1" si="8"/>
        <v>1.1901801789633293E-3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2.0679199180329899E-2</v>
      </c>
      <c r="C14" s="24">
        <f>+PAM_d!$AA41</f>
        <v>1.9461988181468826E-2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1.9526194316617396E-2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1.9526194316617396E-2</v>
      </c>
      <c r="X14" s="24">
        <f t="shared" ca="1" si="7"/>
        <v>1.8467061112844352E-2</v>
      </c>
      <c r="Y14" s="24">
        <f t="shared" ca="1" si="8"/>
        <v>1.0591332037730439E-3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1.3112130550534618E-2</v>
      </c>
      <c r="C15" s="24">
        <f>+PAM_d!$AA42</f>
        <v>1.6697318546169404E-2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1.4935915799382027E-2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1.1526211542926657E-2</v>
      </c>
      <c r="C16" s="24">
        <f>+PAM_d!$AA43</f>
        <v>1.5920027893071342E-2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1.5920027893071342E-2</v>
      </c>
      <c r="I16" s="24">
        <f t="shared" si="4"/>
        <v>1.1526211542926657E-2</v>
      </c>
      <c r="J16" s="24">
        <f t="shared" si="5"/>
        <v>4.3938163501446859E-3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1.2095171528611948E-2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1.2095171528611948E-2</v>
      </c>
      <c r="Y16" s="24">
        <f t="shared" ca="1" si="8"/>
        <v>2.0004493574197202E-3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3.2905340449189024E-2</v>
      </c>
      <c r="C17" s="24">
        <f>+PAM_d!$AA44</f>
        <v>3.2280430043148067E-2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8.0255140268959049E-3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3.1713557487468735E-2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2.8333865226928636E-3</v>
      </c>
      <c r="AB17" s="74">
        <f t="shared" si="9"/>
        <v>43070</v>
      </c>
      <c r="AC17" s="75">
        <f>+K17</f>
        <v>8.0255140268959049E-3</v>
      </c>
      <c r="AD17" s="75">
        <f ca="1">+Z17</f>
        <v>2.8333865226928636E-3</v>
      </c>
      <c r="AH17" s="35">
        <f t="shared" si="2"/>
        <v>43070</v>
      </c>
      <c r="AI17" s="24">
        <f>+GBA_d!$AN44</f>
        <v>0.24872854506679754</v>
      </c>
      <c r="AJ17" s="24">
        <f>+PAM_d!$AN44</f>
        <v>0.2517643425570939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0.2502586657748036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1.5910325921434598E-2</v>
      </c>
      <c r="C18" s="24">
        <f>+PAM_d!$AA45</f>
        <v>1.8451359631637132E-2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7.852290728037151E-3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1.6179172727429636E-2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1.6179172727429636E-2</v>
      </c>
      <c r="Y18" s="24">
        <f t="shared" ca="1" si="8"/>
        <v>2.1120067279110089E-3</v>
      </c>
      <c r="Z18" s="24">
        <f t="shared" ref="Z18:Z81" ca="1" si="15">+AVERAGE(Y7:Y18)</f>
        <v>2.7044381405025666E-3</v>
      </c>
      <c r="AB18" s="74">
        <f t="shared" si="9"/>
        <v>43101</v>
      </c>
      <c r="AC18" s="75">
        <f>+K18</f>
        <v>7.852290728037151E-3</v>
      </c>
      <c r="AD18" s="75">
        <f t="shared" ref="AD18:AD70" ca="1" si="16">+Z18</f>
        <v>2.7044381405025666E-3</v>
      </c>
      <c r="AH18" s="35">
        <f t="shared" si="2"/>
        <v>43101</v>
      </c>
      <c r="AI18" s="24">
        <f>+GBA_d!$AN45</f>
        <v>0.25245020560296227</v>
      </c>
      <c r="AJ18" s="24">
        <f>+PAM_d!$AN45</f>
        <v>0.25282898405753707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0.25383599542564617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5">
      <c r="A19" s="35">
        <f>+NAC!A19</f>
        <v>43132</v>
      </c>
      <c r="B19" s="24">
        <f>+GBA_d!AA46</f>
        <v>2.5499478232609007E-2</v>
      </c>
      <c r="C19" s="24">
        <f>+PAM_d!$AA46</f>
        <v>2.3453190911533861E-2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7.7002995410762054E-3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2.4911614496739842E-2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2.4911614496739842E-2</v>
      </c>
      <c r="X19" s="24">
        <f t="shared" ca="1" si="7"/>
        <v>2.2574318109689129E-2</v>
      </c>
      <c r="Y19" s="24">
        <f t="shared" ca="1" si="8"/>
        <v>2.3372963870507135E-3</v>
      </c>
      <c r="Z19" s="24">
        <f t="shared" ca="1" si="15"/>
        <v>2.5969715767467836E-3</v>
      </c>
      <c r="AB19" s="74">
        <f t="shared" si="9"/>
        <v>43132</v>
      </c>
      <c r="AC19" s="75">
        <f t="shared" ref="AC19:AC70" si="23">+K19</f>
        <v>7.7002995410762054E-3</v>
      </c>
      <c r="AD19" s="75">
        <f t="shared" ca="1" si="16"/>
        <v>2.5969715767467836E-3</v>
      </c>
      <c r="AH19" s="35">
        <f t="shared" si="2"/>
        <v>43132</v>
      </c>
      <c r="AI19" s="24">
        <f>+GBA_d!$AN46</f>
        <v>0.25384909294496816</v>
      </c>
      <c r="AJ19" s="24">
        <f>+PAM_d!$AN46</f>
        <v>0.2600155390100598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0.25571088694821764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5">
      <c r="A20" s="35">
        <f>+NAC!A20</f>
        <v>43160</v>
      </c>
      <c r="B20" s="24">
        <f>+GBA_d!AA47</f>
        <v>2.5251498722387522E-2</v>
      </c>
      <c r="C20" s="24">
        <f>+PAM_d!$AA47</f>
        <v>1.9418233537305207E-2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1.9418233537305207E-2</v>
      </c>
      <c r="J20" s="24">
        <f t="shared" si="5"/>
        <v>1.184442344998593E-2</v>
      </c>
      <c r="K20" s="24">
        <f t="shared" si="14"/>
        <v>7.7453238547515553E-3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2.5676672829651803E-2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2.5676672829651803E-2</v>
      </c>
      <c r="X20" s="24">
        <f t="shared" ca="1" si="7"/>
        <v>2.2792273032214316E-2</v>
      </c>
      <c r="Y20" s="24">
        <f t="shared" ca="1" si="8"/>
        <v>2.8843997974374869E-3</v>
      </c>
      <c r="Z20" s="24">
        <f t="shared" ca="1" si="15"/>
        <v>2.4352027930833651E-3</v>
      </c>
      <c r="AB20" s="74">
        <f t="shared" si="9"/>
        <v>43160</v>
      </c>
      <c r="AC20" s="75">
        <f t="shared" si="23"/>
        <v>7.7453238547515553E-3</v>
      </c>
      <c r="AD20" s="75">
        <f t="shared" ca="1" si="16"/>
        <v>2.4352027930833651E-3</v>
      </c>
      <c r="AH20" s="35">
        <f t="shared" si="2"/>
        <v>43160</v>
      </c>
      <c r="AI20" s="24">
        <f>+GBA_d!$AN47</f>
        <v>0.25517007731881591</v>
      </c>
      <c r="AJ20" s="24">
        <f>+PAM_d!$AN47</f>
        <v>0.25664854406517978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0.25453617203930068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5">
      <c r="A21" s="35">
        <f>+NAC!A21</f>
        <v>43191</v>
      </c>
      <c r="B21" s="24">
        <f>+GBA_d!AA48</f>
        <v>2.4862240130251179E-2</v>
      </c>
      <c r="C21" s="24">
        <f>+PAM_d!$AA48</f>
        <v>2.902241587960197E-2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7.4378579825482198E-3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2.6102542981348842E-2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2.6102542981348842E-2</v>
      </c>
      <c r="Y21" s="24">
        <f t="shared" ca="1" si="8"/>
        <v>1.7641289089223022E-3</v>
      </c>
      <c r="Z21" s="24">
        <f t="shared" ca="1" si="15"/>
        <v>2.3707809380453804E-3</v>
      </c>
      <c r="AB21" s="74">
        <f t="shared" si="9"/>
        <v>43191</v>
      </c>
      <c r="AC21" s="75">
        <f t="shared" si="23"/>
        <v>7.4378579825482198E-3</v>
      </c>
      <c r="AD21" s="75">
        <f t="shared" ca="1" si="16"/>
        <v>2.3707809380453804E-3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0.25851856235043358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0.25242170812423104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5">
      <c r="A22" s="35">
        <f>+NAC!A22</f>
        <v>43221</v>
      </c>
      <c r="B22" s="24">
        <f>+GBA_d!AA49</f>
        <v>1.9751277404407741E-2</v>
      </c>
      <c r="C22" s="24">
        <f>+PAM_d!$AA49</f>
        <v>2.1762757690369394E-2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7.5203246991969079E-3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2.0852816717735978E-2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2.5574435530849593E-3</v>
      </c>
      <c r="AB22" s="74">
        <f t="shared" si="9"/>
        <v>43221</v>
      </c>
      <c r="AC22" s="75">
        <f t="shared" si="23"/>
        <v>7.5203246991969079E-3</v>
      </c>
      <c r="AD22" s="75">
        <f t="shared" ca="1" si="16"/>
        <v>2.5574435530849593E-3</v>
      </c>
      <c r="AH22" s="35">
        <f t="shared" si="2"/>
        <v>43221</v>
      </c>
      <c r="AI22" s="24">
        <f>+GBA_d!$AN49</f>
        <v>0.26189850248256796</v>
      </c>
      <c r="AJ22" s="24">
        <f>+PAM_d!$AN49</f>
        <v>0.26732764100308493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0.26732764100308493</v>
      </c>
      <c r="AP22" s="24">
        <f t="shared" si="18"/>
        <v>0.2483323806893929</v>
      </c>
      <c r="AQ22" s="24">
        <f t="shared" si="19"/>
        <v>1.8995260313692031E-2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0.26115071052466909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5">
      <c r="A23" s="35">
        <f>+NAC!A23</f>
        <v>43252</v>
      </c>
      <c r="B23" s="24">
        <f>+GBA_d!AA50</f>
        <v>3.9129413547482672E-2</v>
      </c>
      <c r="C23" s="24">
        <f>+PAM_d!$AA50</f>
        <v>3.6661914432487341E-2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7.810884110980354E-3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3.7480628887494927E-2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3.7480628887494927E-2</v>
      </c>
      <c r="X23" s="24">
        <f t="shared" ca="1" si="7"/>
        <v>3.6621981395149161E-2</v>
      </c>
      <c r="Y23" s="24">
        <f t="shared" ca="1" si="8"/>
        <v>8.5864749234576543E-4</v>
      </c>
      <c r="Z23" s="24">
        <f t="shared" ca="1" si="15"/>
        <v>2.4953941077569541E-3</v>
      </c>
      <c r="AB23" s="74">
        <f t="shared" si="9"/>
        <v>43252</v>
      </c>
      <c r="AC23" s="75">
        <f t="shared" si="23"/>
        <v>7.810884110980354E-3</v>
      </c>
      <c r="AD23" s="75">
        <f t="shared" ca="1" si="16"/>
        <v>2.4953941077569541E-3</v>
      </c>
      <c r="AH23" s="35">
        <f t="shared" si="2"/>
        <v>43252</v>
      </c>
      <c r="AI23" s="24">
        <f>+GBA_d!$AN50</f>
        <v>0.29347476044588561</v>
      </c>
      <c r="AJ23" s="24">
        <f>+PAM_d!$AN50</f>
        <v>0.30024448756555433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0.30024448756555433</v>
      </c>
      <c r="AP23" s="24">
        <f t="shared" si="18"/>
        <v>0.26966106201016427</v>
      </c>
      <c r="AQ23" s="24">
        <f t="shared" si="19"/>
        <v>3.0583425555390065E-2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0.29200422438946405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5">
      <c r="A24" s="35">
        <f>+NAC!A24</f>
        <v>43282</v>
      </c>
      <c r="B24" s="24">
        <f>+GBA_d!AA51</f>
        <v>2.817296353715304E-2</v>
      </c>
      <c r="C24" s="24">
        <f>+PAM_d!$AA51</f>
        <v>3.2410138313679893E-2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7.9956767600444598E-3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2.962059790500704E-2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2.962059790500704E-2</v>
      </c>
      <c r="Y24" s="24">
        <f t="shared" ca="1" si="8"/>
        <v>2.4530664161002136E-3</v>
      </c>
      <c r="Z24" s="24">
        <f t="shared" ca="1" si="15"/>
        <v>2.3053590400185509E-3</v>
      </c>
      <c r="AB24" s="74">
        <f t="shared" si="9"/>
        <v>43282</v>
      </c>
      <c r="AC24" s="75">
        <f t="shared" si="23"/>
        <v>7.9956767600444598E-3</v>
      </c>
      <c r="AD24" s="75">
        <f t="shared" ca="1" si="16"/>
        <v>2.3053590400185509E-3</v>
      </c>
      <c r="AH24" s="35">
        <f t="shared" si="2"/>
        <v>43282</v>
      </c>
      <c r="AI24" s="24">
        <f>+GBA_d!$AN51</f>
        <v>0.30779592806900657</v>
      </c>
      <c r="AJ24" s="24">
        <f>+PAM_d!$AN51</f>
        <v>0.3167437361209009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0.31074313559878042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5">
      <c r="A25" s="35">
        <f>+NAC!A25</f>
        <v>43313</v>
      </c>
      <c r="B25" s="24">
        <f>+GBA_d!AA52</f>
        <v>4.0444595676104589E-2</v>
      </c>
      <c r="C25" s="24">
        <f>+PAM_d!$AA52</f>
        <v>3.7304384539616375E-2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8.1083962570789505E-3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4.1052466947633537E-2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4.1052466947633537E-2</v>
      </c>
      <c r="X25" s="24">
        <f t="shared" ca="1" si="7"/>
        <v>3.836325186721945E-2</v>
      </c>
      <c r="Y25" s="24">
        <f t="shared" ca="1" si="8"/>
        <v>2.6892150804140869E-3</v>
      </c>
      <c r="Z25" s="24">
        <f t="shared" ca="1" si="15"/>
        <v>2.4302786151394473E-3</v>
      </c>
      <c r="AB25" s="74">
        <f t="shared" si="9"/>
        <v>43313</v>
      </c>
      <c r="AC25" s="75">
        <f t="shared" si="23"/>
        <v>8.1083962570789505E-3</v>
      </c>
      <c r="AD25" s="75">
        <f t="shared" ca="1" si="16"/>
        <v>2.4302786151394473E-3</v>
      </c>
      <c r="AH25" s="35">
        <f t="shared" si="2"/>
        <v>43313</v>
      </c>
      <c r="AI25" s="24">
        <f>+GBA_d!$AN52</f>
        <v>0.34066478363394292</v>
      </c>
      <c r="AJ25" s="24">
        <f>+PAM_d!$AN52</f>
        <v>0.34819008089803272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0.34452355309042426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0.34666660427782903</v>
      </c>
      <c r="BE25" s="24">
        <f t="shared" ca="1" si="12"/>
        <v>0.3418361073632914</v>
      </c>
      <c r="BF25" s="24">
        <f t="shared" ca="1" si="13"/>
        <v>4.8304969145376297E-3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5">
      <c r="A26" s="35">
        <f>+NAC!A26</f>
        <v>43344</v>
      </c>
      <c r="B26" s="24">
        <f>+GBA_d!AA53</f>
        <v>6.667609507118466E-2</v>
      </c>
      <c r="C26" s="24">
        <f>+PAM_d!$AA53</f>
        <v>6.3469115747362581E-2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8.5282533236240941E-3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6.5441119487151145E-2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2.4790997122688765E-3</v>
      </c>
      <c r="AB26" s="74">
        <f t="shared" si="9"/>
        <v>43344</v>
      </c>
      <c r="AC26" s="75">
        <f t="shared" si="23"/>
        <v>8.5282533236240941E-3</v>
      </c>
      <c r="AD26" s="75">
        <f t="shared" ca="1" si="16"/>
        <v>2.4790997122688765E-3</v>
      </c>
      <c r="AH26" s="35">
        <f t="shared" si="2"/>
        <v>43344</v>
      </c>
      <c r="AI26" s="24">
        <f>+GBA_d!$AN53</f>
        <v>0.40108182605713338</v>
      </c>
      <c r="AJ26" s="24">
        <f>+PAM_d!$AN53</f>
        <v>0.40638741788652233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0.40507491378552318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5">
      <c r="A27" s="35">
        <f>+NAC!A27</f>
        <v>43374</v>
      </c>
      <c r="B27" s="24">
        <f>+GBA_d!AA54</f>
        <v>5.0658906960656003E-2</v>
      </c>
      <c r="C27" s="24">
        <f>+PAM_d!$AA54</f>
        <v>5.7604296637576935E-2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8.9684421255073477E-3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5.3063208216917346E-2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5.4997583256243043E-2</v>
      </c>
      <c r="X27" s="24">
        <f t="shared" ca="1" si="7"/>
        <v>5.2698987907841444E-2</v>
      </c>
      <c r="Y27" s="24">
        <f t="shared" ca="1" si="8"/>
        <v>2.2985953484015997E-3</v>
      </c>
      <c r="Z27" s="24">
        <f t="shared" ca="1" si="15"/>
        <v>2.4921811035647501E-3</v>
      </c>
      <c r="AB27" s="74">
        <f t="shared" si="9"/>
        <v>43374</v>
      </c>
      <c r="AC27" s="75">
        <f t="shared" si="23"/>
        <v>8.9684421255073477E-3</v>
      </c>
      <c r="AD27" s="75">
        <f t="shared" ca="1" si="16"/>
        <v>2.4921811035647501E-3</v>
      </c>
      <c r="AH27" s="35">
        <f t="shared" si="2"/>
        <v>43374</v>
      </c>
      <c r="AI27" s="24">
        <f>+GBA_d!$AN54</f>
        <v>0.45300708138564771</v>
      </c>
      <c r="AJ27" s="24">
        <f>+PAM_d!$AN54</f>
        <v>0.4629736390184731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0.4578582484498106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5">
      <c r="A28" s="35">
        <f>+NAC!A28</f>
        <v>43405</v>
      </c>
      <c r="B28" s="24">
        <f>+GBA_d!AA55</f>
        <v>2.8988334028102969E-2</v>
      </c>
      <c r="C28" s="24">
        <f>+PAM_d!$AA55</f>
        <v>3.2314301523963973E-2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9.700808012446863E-3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3.0058607700716111E-2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3.0058607700716111E-2</v>
      </c>
      <c r="Y28" s="24">
        <f t="shared" ca="1" si="8"/>
        <v>2.0546561046375089E-3</v>
      </c>
      <c r="Z28" s="24">
        <f t="shared" ca="1" si="15"/>
        <v>2.496698332499566E-3</v>
      </c>
      <c r="AB28" s="74">
        <f t="shared" si="9"/>
        <v>43405</v>
      </c>
      <c r="AC28" s="75">
        <f t="shared" si="23"/>
        <v>9.700808012446863E-3</v>
      </c>
      <c r="AD28" s="75">
        <f t="shared" ca="1" si="16"/>
        <v>2.496698332499566E-3</v>
      </c>
      <c r="AH28" s="35">
        <f t="shared" si="2"/>
        <v>43405</v>
      </c>
      <c r="AI28" s="24">
        <f>+GBA_d!$AN55</f>
        <v>0.47809055162838399</v>
      </c>
      <c r="AJ28" s="24">
        <f>+PAM_d!$AN55</f>
        <v>0.48658218053191571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0.48373342731708124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5">
      <c r="A29" s="35">
        <f>+NAC!A29</f>
        <v>43435</v>
      </c>
      <c r="B29" s="24">
        <f>+GBA_d!AA56</f>
        <v>2.7946373540058689E-2</v>
      </c>
      <c r="C29" s="24">
        <f>+PAM_d!$AA56</f>
        <v>2.3332429559834722E-2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2.3073147573178687E-2</v>
      </c>
      <c r="J29" s="24">
        <f t="shared" si="5"/>
        <v>4.8732259668800015E-3</v>
      </c>
      <c r="K29" s="24">
        <f t="shared" si="14"/>
        <v>9.2169096009708795E-3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2.5862789908166928E-2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2.3929968597667939E-3</v>
      </c>
      <c r="AB29" s="74">
        <f t="shared" si="9"/>
        <v>43435</v>
      </c>
      <c r="AC29" s="75">
        <f t="shared" si="23"/>
        <v>9.2169096009708795E-3</v>
      </c>
      <c r="AD29" s="75">
        <f t="shared" ca="1" si="16"/>
        <v>2.3929968597667939E-3</v>
      </c>
      <c r="AH29" s="35">
        <f t="shared" si="2"/>
        <v>43435</v>
      </c>
      <c r="AI29" s="24">
        <f>+GBA_d!$AN56</f>
        <v>0.47099425553310414</v>
      </c>
      <c r="AJ29" s="24">
        <f>+PAM_d!$AN56</f>
        <v>0.47369620722199968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2.6861723364566697E-2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0.47531929010828677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0.47531929010828677</v>
      </c>
      <c r="BF29" s="24">
        <f t="shared" ca="1" si="13"/>
        <v>6.1178591519928105E-3</v>
      </c>
      <c r="BG29" s="24">
        <f t="shared" ref="BG29:BG82" ca="1" si="25">+AVERAGE(BF17:BF29)</f>
        <v>9.2781869848966598E-3</v>
      </c>
      <c r="BI29" s="35">
        <f t="shared" si="10"/>
        <v>43435</v>
      </c>
      <c r="BJ29" s="164">
        <f t="shared" si="20"/>
        <v>2.6861723364566697E-2</v>
      </c>
      <c r="BK29" s="164">
        <f t="shared" ca="1" si="21"/>
        <v>9.2781869848966598E-3</v>
      </c>
      <c r="BL29" t="b">
        <f t="shared" ca="1" si="22"/>
        <v>1</v>
      </c>
    </row>
    <row r="30" spans="1:64" x14ac:dyDescent="0.25">
      <c r="A30" s="35">
        <f>+NAC!A30</f>
        <v>43466</v>
      </c>
      <c r="B30" s="24">
        <f>+GBA_d!AA57</f>
        <v>2.8301481493536285E-2</v>
      </c>
      <c r="C30" s="24">
        <f>+PAM_d!$AA57</f>
        <v>2.8579946506062548E-2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8.7705311188081558E-3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2.9595409678138784E-2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2.3810456645305309E-3</v>
      </c>
      <c r="AB30" s="74">
        <f t="shared" si="9"/>
        <v>43466</v>
      </c>
      <c r="AC30" s="75">
        <f t="shared" si="23"/>
        <v>8.7705311188081558E-3</v>
      </c>
      <c r="AD30" s="75">
        <f t="shared" ca="1" si="16"/>
        <v>2.3810456645305309E-3</v>
      </c>
      <c r="AH30" s="35">
        <f t="shared" si="2"/>
        <v>43466</v>
      </c>
      <c r="AI30" s="24">
        <f>+GBA_d!$AN57</f>
        <v>0.48893611339289755</v>
      </c>
      <c r="AJ30" s="24">
        <f>+PAM_d!$AN57</f>
        <v>0.48835224348745099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0.48835224348745099</v>
      </c>
      <c r="AQ30" s="24">
        <f t="shared" ref="AQ30:AQ93" si="26">+AO30-AP30</f>
        <v>3.0372681012291292E-2</v>
      </c>
      <c r="AR30" s="24">
        <f t="shared" si="24"/>
        <v>2.684155263542231E-2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0.49479738383945393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8.9291780815088893E-3</v>
      </c>
      <c r="BI30" s="35">
        <f t="shared" si="10"/>
        <v>43466</v>
      </c>
      <c r="BJ30" s="164">
        <f t="shared" si="20"/>
        <v>2.684155263542231E-2</v>
      </c>
      <c r="BK30" s="164">
        <f t="shared" ca="1" si="21"/>
        <v>8.9291780815088893E-3</v>
      </c>
      <c r="BL30" t="b">
        <f t="shared" ca="1" si="22"/>
        <v>1</v>
      </c>
    </row>
    <row r="31" spans="1:64" x14ac:dyDescent="0.25">
      <c r="A31" s="35">
        <f>+NAC!A31</f>
        <v>43497</v>
      </c>
      <c r="B31" s="24">
        <f>+GBA_d!AA58</f>
        <v>3.8367602511847565E-2</v>
      </c>
      <c r="C31" s="24">
        <f>+PAM_d!$AA58</f>
        <v>3.5639241163069491E-2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9.5278141517804449E-3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4.121549211072173E-2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2.8668574355476171E-3</v>
      </c>
      <c r="AB31" s="74">
        <f t="shared" si="9"/>
        <v>43497</v>
      </c>
      <c r="AC31" s="75">
        <f t="shared" si="23"/>
        <v>9.5278141517804449E-3</v>
      </c>
      <c r="AD31" s="75">
        <f t="shared" ca="1" si="16"/>
        <v>2.8668574355476171E-3</v>
      </c>
      <c r="AH31" s="35">
        <f t="shared" si="2"/>
        <v>43497</v>
      </c>
      <c r="AI31" s="24">
        <f>+GBA_d!$AN58</f>
        <v>0.507619511442019</v>
      </c>
      <c r="AJ31" s="24">
        <f>+PAM_d!$AN58</f>
        <v>0.50607375277794442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0.50607375277794442</v>
      </c>
      <c r="AQ31" s="24">
        <f t="shared" si="26"/>
        <v>3.3802974118664286E-2</v>
      </c>
      <c r="AR31" s="24">
        <f t="shared" si="24"/>
        <v>2.7610911324192758E-2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0.51857601339063297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9.5797516216471826E-3</v>
      </c>
      <c r="BI31" s="35">
        <f t="shared" si="10"/>
        <v>43497</v>
      </c>
      <c r="BJ31" s="164">
        <f t="shared" si="20"/>
        <v>2.7610911324192758E-2</v>
      </c>
      <c r="BK31" s="164">
        <f t="shared" ca="1" si="21"/>
        <v>9.5797516216471826E-3</v>
      </c>
      <c r="BL31" t="b">
        <f t="shared" ca="1" si="22"/>
        <v>1</v>
      </c>
    </row>
    <row r="32" spans="1:64" x14ac:dyDescent="0.25">
      <c r="A32" s="35">
        <f>+NAC!A32</f>
        <v>43525</v>
      </c>
      <c r="B32" s="24">
        <f>+GBA_d!AA59</f>
        <v>4.8658173975909991E-2</v>
      </c>
      <c r="C32" s="24">
        <f>+PAM_d!$AA59</f>
        <v>4.5029091958803447E-2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9.4077497527227192E-3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4.963719260625421E-2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4.963719260625421E-2</v>
      </c>
      <c r="X32" s="24">
        <f t="shared" ca="1" si="7"/>
        <v>4.4273968631181715E-2</v>
      </c>
      <c r="Y32" s="24">
        <f t="shared" ca="1" si="8"/>
        <v>5.3632239750724953E-3</v>
      </c>
      <c r="Z32" s="24">
        <f t="shared" ca="1" si="15"/>
        <v>3.0734261170172008E-3</v>
      </c>
      <c r="AB32" s="74">
        <f t="shared" si="9"/>
        <v>43525</v>
      </c>
      <c r="AC32" s="75">
        <f t="shared" si="23"/>
        <v>9.4077497527227192E-3</v>
      </c>
      <c r="AD32" s="75">
        <f t="shared" ca="1" si="16"/>
        <v>3.0734261170172008E-3</v>
      </c>
      <c r="AH32" s="35">
        <f t="shared" si="2"/>
        <v>43525</v>
      </c>
      <c r="AI32" s="24">
        <f>+GBA_d!$AN59</f>
        <v>0.5420387347781197</v>
      </c>
      <c r="AJ32" s="24">
        <f>+PAM_d!$AN59</f>
        <v>0.54391086455971926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2.8078039236543582E-2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0.55405100425762677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1.0798845110961332E-2</v>
      </c>
      <c r="BI32" s="35">
        <f t="shared" si="10"/>
        <v>43525</v>
      </c>
      <c r="BJ32" s="164">
        <f t="shared" si="20"/>
        <v>2.8078039236543582E-2</v>
      </c>
      <c r="BK32" s="164">
        <f t="shared" ca="1" si="21"/>
        <v>1.0798845110961332E-2</v>
      </c>
      <c r="BL32" t="b">
        <f t="shared" ca="1" si="22"/>
        <v>1</v>
      </c>
    </row>
    <row r="33" spans="1:64" x14ac:dyDescent="0.25">
      <c r="A33" s="35">
        <f>+NAC!A33</f>
        <v>43556</v>
      </c>
      <c r="B33" s="24">
        <f>+GBA_d!AA60</f>
        <v>3.2097101792872174E-2</v>
      </c>
      <c r="C33" s="24">
        <f>+PAM_d!$AA60</f>
        <v>3.6575873700637862E-2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3.688986185289056E-2</v>
      </c>
      <c r="I33" s="24">
        <f t="shared" si="4"/>
        <v>3.2097101792872174E-2</v>
      </c>
      <c r="J33" s="24">
        <f t="shared" si="5"/>
        <v>4.7927600600183862E-3</v>
      </c>
      <c r="K33" s="24">
        <f t="shared" si="14"/>
        <v>9.1231355846248165E-3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3.2149645454139453E-2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3.2149645454139453E-2</v>
      </c>
      <c r="Y33" s="24">
        <f t="shared" ca="1" si="8"/>
        <v>2.9930006423188882E-3</v>
      </c>
      <c r="Z33" s="24">
        <f t="shared" ca="1" si="15"/>
        <v>3.1758320948002496E-3</v>
      </c>
      <c r="AB33" s="74">
        <f t="shared" si="9"/>
        <v>43556</v>
      </c>
      <c r="AC33" s="75">
        <f t="shared" si="23"/>
        <v>9.1231355846248165E-3</v>
      </c>
      <c r="AD33" s="75">
        <f t="shared" ca="1" si="16"/>
        <v>3.1758320948002496E-3</v>
      </c>
      <c r="AH33" s="35">
        <f t="shared" si="2"/>
        <v>43556</v>
      </c>
      <c r="AI33" s="24">
        <f>+GBA_d!$AN60</f>
        <v>0.55292452653399993</v>
      </c>
      <c r="AJ33" s="24">
        <f>+PAM_d!$AN60</f>
        <v>0.55524382039715081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2.899792614355599E-2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0.56320945117403753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1.1673956373896378E-2</v>
      </c>
      <c r="BI33" s="35">
        <f t="shared" si="10"/>
        <v>43556</v>
      </c>
      <c r="BJ33" s="164">
        <f t="shared" si="20"/>
        <v>2.899792614355599E-2</v>
      </c>
      <c r="BK33" s="164">
        <f t="shared" ca="1" si="21"/>
        <v>1.1673956373896378E-2</v>
      </c>
      <c r="BL33" t="b">
        <f t="shared" ca="1" si="22"/>
        <v>1</v>
      </c>
    </row>
    <row r="34" spans="1:64" x14ac:dyDescent="0.25">
      <c r="A34" s="35">
        <f>+NAC!A34</f>
        <v>43586</v>
      </c>
      <c r="B34" s="24">
        <f>+GBA_d!AA61</f>
        <v>3.0315597154464635E-2</v>
      </c>
      <c r="C34" s="24">
        <f>+PAM_d!$AA61</f>
        <v>2.9745161427615185E-2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9.5781514302424684E-3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3.0873307205778078E-2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3.0527887901680337E-3</v>
      </c>
      <c r="AB34" s="74">
        <f t="shared" si="9"/>
        <v>43586</v>
      </c>
      <c r="AC34" s="75">
        <f t="shared" si="23"/>
        <v>9.5781514302424684E-3</v>
      </c>
      <c r="AD34" s="75">
        <f t="shared" ca="1" si="16"/>
        <v>3.0527887901680337E-3</v>
      </c>
      <c r="AH34" s="35">
        <f t="shared" si="2"/>
        <v>43586</v>
      </c>
      <c r="AI34" s="24">
        <f>+GBA_d!$AN61</f>
        <v>0.56901236246960996</v>
      </c>
      <c r="AJ34" s="24">
        <f>+PAM_d!$AN61</f>
        <v>0.5673939834274897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0.5673939834274897</v>
      </c>
      <c r="AQ34" s="24">
        <f t="shared" si="26"/>
        <v>3.0986334007578886E-2</v>
      </c>
      <c r="AR34" s="24">
        <f t="shared" si="24"/>
        <v>2.9603474202914145E-2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0.57855360772607645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1.1748082900314585E-2</v>
      </c>
      <c r="BI34" s="35">
        <f t="shared" si="10"/>
        <v>43586</v>
      </c>
      <c r="BJ34" s="164">
        <f t="shared" si="20"/>
        <v>2.9603474202914145E-2</v>
      </c>
      <c r="BK34" s="164">
        <f t="shared" ca="1" si="21"/>
        <v>1.1748082900314585E-2</v>
      </c>
      <c r="BL34" t="b">
        <f t="shared" ca="1" si="22"/>
        <v>1</v>
      </c>
    </row>
    <row r="35" spans="1:64" x14ac:dyDescent="0.25">
      <c r="A35" s="35">
        <f>+NAC!A35</f>
        <v>43617</v>
      </c>
      <c r="B35" s="24">
        <f>+GBA_d!AA62</f>
        <v>2.6208847541195013E-2</v>
      </c>
      <c r="C35" s="24">
        <f>+PAM_d!$AA62</f>
        <v>2.8022870159660984E-2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9.149095279165834E-3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2.6866230313171924E-2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2.6866230313171924E-2</v>
      </c>
      <c r="Y35" s="24">
        <f t="shared" ca="1" si="8"/>
        <v>6.0249816563695546E-4</v>
      </c>
      <c r="Z35" s="24">
        <f t="shared" ca="1" si="15"/>
        <v>3.0314430129422996E-3</v>
      </c>
      <c r="AB35" s="74">
        <f t="shared" si="9"/>
        <v>43617</v>
      </c>
      <c r="AC35" s="75">
        <f t="shared" si="23"/>
        <v>9.149095279165834E-3</v>
      </c>
      <c r="AD35" s="75">
        <f t="shared" ca="1" si="16"/>
        <v>3.0314430129422996E-3</v>
      </c>
      <c r="AH35" s="35">
        <f t="shared" si="2"/>
        <v>43617</v>
      </c>
      <c r="AI35" s="24">
        <f>+GBA_d!$AN62</f>
        <v>0.54950321613069408</v>
      </c>
      <c r="AJ35" s="24">
        <f>+PAM_d!$AN62</f>
        <v>0.55433207208756685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3.1468016037607703E-2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0.56240352579027486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1.1984144875582551E-2</v>
      </c>
      <c r="BI35" s="35">
        <f t="shared" si="10"/>
        <v>43617</v>
      </c>
      <c r="BJ35" s="164">
        <f t="shared" si="20"/>
        <v>3.1468016037607703E-2</v>
      </c>
      <c r="BK35" s="164">
        <f t="shared" ca="1" si="21"/>
        <v>1.1984144875582551E-2</v>
      </c>
      <c r="BL35" t="b">
        <f t="shared" ca="1" si="22"/>
        <v>1</v>
      </c>
    </row>
    <row r="36" spans="1:64" x14ac:dyDescent="0.25">
      <c r="A36" s="35">
        <f>+NAC!A36</f>
        <v>43647</v>
      </c>
      <c r="B36" s="24">
        <f>+GBA_d!AA63</f>
        <v>2.1591073180267761E-2</v>
      </c>
      <c r="C36" s="24">
        <f>+PAM_d!$AA63</f>
        <v>2.2140105226593265E-2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9.2862023542247072E-3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2.1327085134253077E-2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3.0393096435007982E-3</v>
      </c>
      <c r="AB36" s="74">
        <f t="shared" si="9"/>
        <v>43647</v>
      </c>
      <c r="AC36" s="75">
        <f t="shared" si="23"/>
        <v>9.2862023542247072E-3</v>
      </c>
      <c r="AD36" s="75">
        <f t="shared" ca="1" si="16"/>
        <v>3.0393096435007982E-3</v>
      </c>
      <c r="AH36" s="35">
        <f t="shared" si="2"/>
        <v>43647</v>
      </c>
      <c r="AI36" s="24">
        <f>+GBA_d!$AN63</f>
        <v>0.53958400930665196</v>
      </c>
      <c r="AJ36" s="24">
        <f>+PAM_d!$AN63</f>
        <v>0.53887015320837683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0.53887015320837683</v>
      </c>
      <c r="AQ36" s="24">
        <f t="shared" si="26"/>
        <v>2.8433220156760086E-2</v>
      </c>
      <c r="AR36" s="24">
        <f t="shared" si="24"/>
        <v>3.1302615622328472E-2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0.54981848852453075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1.1938250543563166E-2</v>
      </c>
      <c r="BI36" s="35">
        <f t="shared" si="10"/>
        <v>43647</v>
      </c>
      <c r="BJ36" s="164">
        <f t="shared" si="20"/>
        <v>3.1302615622328472E-2</v>
      </c>
      <c r="BK36" s="164">
        <f t="shared" ca="1" si="21"/>
        <v>1.1938250543563166E-2</v>
      </c>
      <c r="BL36" t="b">
        <f t="shared" ca="1" si="22"/>
        <v>1</v>
      </c>
    </row>
    <row r="37" spans="1:64" x14ac:dyDescent="0.25">
      <c r="A37" s="35">
        <f>+NAC!A37</f>
        <v>43678</v>
      </c>
      <c r="B37" s="24">
        <f>+GBA_d!AA64</f>
        <v>3.8907333248319187E-2</v>
      </c>
      <c r="C37" s="24">
        <f>+PAM_d!$AA64</f>
        <v>3.8346094942742104E-2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3.8346094942742104E-2</v>
      </c>
      <c r="J37" s="24">
        <f t="shared" si="5"/>
        <v>5.4105773724648643E-3</v>
      </c>
      <c r="K37" s="24">
        <f t="shared" si="14"/>
        <v>9.17662560175736E-3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3.9307253063405767E-2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2.9468244821967415E-3</v>
      </c>
      <c r="AB37" s="74">
        <f t="shared" si="9"/>
        <v>43678</v>
      </c>
      <c r="AC37" s="75">
        <f t="shared" si="23"/>
        <v>9.17662560175736E-3</v>
      </c>
      <c r="AD37" s="75">
        <f t="shared" ca="1" si="16"/>
        <v>2.9468244821967415E-3</v>
      </c>
      <c r="AH37" s="35">
        <f t="shared" si="2"/>
        <v>43678</v>
      </c>
      <c r="AI37" s="24">
        <f>+GBA_d!$AN64</f>
        <v>0.53730926573860227</v>
      </c>
      <c r="AJ37" s="24">
        <f>+PAM_d!$AN64</f>
        <v>0.54041555981375677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3.1750466814708472E-2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0.54722038244430959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1.2283955136070519E-2</v>
      </c>
      <c r="BI37" s="35">
        <f t="shared" si="10"/>
        <v>43678</v>
      </c>
      <c r="BJ37" s="164">
        <f t="shared" si="20"/>
        <v>3.1750466814708472E-2</v>
      </c>
      <c r="BK37" s="164">
        <f t="shared" ca="1" si="21"/>
        <v>1.2283955136070519E-2</v>
      </c>
      <c r="BL37" t="b">
        <f t="shared" ca="1" si="22"/>
        <v>1</v>
      </c>
    </row>
    <row r="38" spans="1:64" x14ac:dyDescent="0.25">
      <c r="A38" s="35">
        <f>+NAC!A38</f>
        <v>43709</v>
      </c>
      <c r="B38" s="24">
        <f>+GBA_d!AA65</f>
        <v>5.8482841217911696E-2</v>
      </c>
      <c r="C38" s="24">
        <f>+PAM_d!$AA65</f>
        <v>6.0312288212779785E-2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8.8015955518228415E-3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5.7605045989056913E-2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5.7605045989056913E-2</v>
      </c>
      <c r="Y38" s="24">
        <f t="shared" ca="1" si="8"/>
        <v>1.5930291284447229E-3</v>
      </c>
      <c r="Z38" s="24">
        <f t="shared" ca="1" si="15"/>
        <v>2.9424947121232856E-3</v>
      </c>
      <c r="AB38" s="74">
        <f t="shared" si="9"/>
        <v>43709</v>
      </c>
      <c r="AC38" s="75">
        <f t="shared" si="23"/>
        <v>8.8015955518228415E-3</v>
      </c>
      <c r="AD38" s="75">
        <f t="shared" ca="1" si="16"/>
        <v>2.9424947121232856E-3</v>
      </c>
      <c r="AH38" s="35">
        <f t="shared" si="2"/>
        <v>43709</v>
      </c>
      <c r="AI38" s="24">
        <f>+GBA_d!$AN65</f>
        <v>0.52550102786453179</v>
      </c>
      <c r="AJ38" s="24">
        <f>+PAM_d!$AN65</f>
        <v>0.53584295287866701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3.2745962475023399E-2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0.53584093367625485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1.2688265954074299E-2</v>
      </c>
      <c r="BI38" s="35">
        <f t="shared" si="10"/>
        <v>43709</v>
      </c>
      <c r="BJ38" s="164">
        <f t="shared" si="20"/>
        <v>3.2745962475023399E-2</v>
      </c>
      <c r="BK38" s="164">
        <f t="shared" ca="1" si="21"/>
        <v>1.2688265954074299E-2</v>
      </c>
      <c r="BL38" t="b">
        <f t="shared" ca="1" si="22"/>
        <v>1</v>
      </c>
    </row>
    <row r="39" spans="1:64" x14ac:dyDescent="0.25">
      <c r="A39" s="35">
        <f>+NAC!A39</f>
        <v>43739</v>
      </c>
      <c r="B39" s="24">
        <f>+GBA_d!AA66</f>
        <v>3.2174031785967339E-2</v>
      </c>
      <c r="C39" s="24">
        <f>+PAM_d!$AA66</f>
        <v>3.4433132240878628E-2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8.6941600212330026E-3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3.0500939293346407E-2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3.1249807493985982E-3</v>
      </c>
      <c r="AB39" s="74">
        <f t="shared" si="9"/>
        <v>43739</v>
      </c>
      <c r="AC39" s="75">
        <f t="shared" si="23"/>
        <v>8.6941600212330026E-3</v>
      </c>
      <c r="AD39" s="75">
        <f t="shared" ca="1" si="16"/>
        <v>3.1249807493985982E-3</v>
      </c>
      <c r="AH39" s="35">
        <f t="shared" si="2"/>
        <v>43739</v>
      </c>
      <c r="AI39" s="24">
        <f>+GBA_d!$AN66</f>
        <v>0.49866196916325611</v>
      </c>
      <c r="AJ39" s="24">
        <f>+PAM_d!$AN66</f>
        <v>0.50219400717959606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3.3612943829288908E-2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0.50293497333214021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0.50293497333214021</v>
      </c>
      <c r="BF39" s="24">
        <f t="shared" ca="1" si="13"/>
        <v>4.6766357891483423E-3</v>
      </c>
      <c r="BG39" s="24">
        <f t="shared" ca="1" si="25"/>
        <v>1.2656298364961814E-2</v>
      </c>
      <c r="BI39" s="35">
        <f t="shared" si="10"/>
        <v>43739</v>
      </c>
      <c r="BJ39" s="164">
        <f t="shared" si="20"/>
        <v>3.3612943829288908E-2</v>
      </c>
      <c r="BK39" s="164">
        <f t="shared" ca="1" si="21"/>
        <v>1.2656298364961814E-2</v>
      </c>
      <c r="BL39" t="b">
        <f t="shared" ca="1" si="22"/>
        <v>1</v>
      </c>
    </row>
    <row r="40" spans="1:64" x14ac:dyDescent="0.25">
      <c r="A40" s="35">
        <f>+NAC!A40</f>
        <v>43770</v>
      </c>
      <c r="B40" s="24">
        <f>+GBA_d!AA67</f>
        <v>4.1294312150369716E-2</v>
      </c>
      <c r="C40" s="24">
        <f>+PAM_d!$AA67</f>
        <v>4.4478067353438622E-2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8.1535877211270456E-3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4.293889719393662E-2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3.2416578584439915E-3</v>
      </c>
      <c r="AB40" s="74">
        <f t="shared" si="9"/>
        <v>43770</v>
      </c>
      <c r="AC40" s="75">
        <f t="shared" si="23"/>
        <v>8.1535877211270456E-3</v>
      </c>
      <c r="AD40" s="75">
        <f t="shared" ca="1" si="16"/>
        <v>3.2416578584439915E-3</v>
      </c>
      <c r="AH40" s="35">
        <f t="shared" si="2"/>
        <v>43770</v>
      </c>
      <c r="AI40" s="24">
        <f>+GBA_d!$AN67</f>
        <v>0.51658491424952424</v>
      </c>
      <c r="AJ40" s="24">
        <f>+PAM_d!$AN67</f>
        <v>0.51989436850056014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3.4137376473510846E-2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0.52172830936300452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1.2553690877632183E-2</v>
      </c>
      <c r="BI40" s="35">
        <f t="shared" si="10"/>
        <v>43770</v>
      </c>
      <c r="BJ40" s="164">
        <f t="shared" si="20"/>
        <v>3.4137376473510846E-2</v>
      </c>
      <c r="BK40" s="164">
        <f t="shared" ca="1" si="21"/>
        <v>1.2553690877632183E-2</v>
      </c>
      <c r="BL40" t="b">
        <f t="shared" ca="1" si="22"/>
        <v>1</v>
      </c>
    </row>
    <row r="41" spans="1:64" x14ac:dyDescent="0.25">
      <c r="A41" s="35">
        <f>+NAC!A41</f>
        <v>43800</v>
      </c>
      <c r="B41" s="24">
        <f>+GBA_d!AA68</f>
        <v>3.8213509164941817E-2</v>
      </c>
      <c r="C41" s="24">
        <f>+PAM_d!$AA68</f>
        <v>3.6107294899174747E-2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8.3884279815096829E-3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3.6468759068990275E-2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3.2050879985303093E-3</v>
      </c>
      <c r="AB41" s="74">
        <f t="shared" si="9"/>
        <v>43800</v>
      </c>
      <c r="AC41" s="75">
        <f t="shared" si="23"/>
        <v>8.3884279815096829E-3</v>
      </c>
      <c r="AD41" s="75">
        <f t="shared" ca="1" si="16"/>
        <v>3.2050879985303093E-3</v>
      </c>
      <c r="AH41" s="35">
        <f t="shared" si="2"/>
        <v>43800</v>
      </c>
      <c r="AI41" s="24">
        <f>+GBA_d!$AN68</f>
        <v>0.53173257506341276</v>
      </c>
      <c r="AJ41" s="24">
        <f>+PAM_d!$AN68</f>
        <v>0.53886811088060704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3.4903027215060729E-2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0.53746082610795898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1.2525253417614244E-2</v>
      </c>
      <c r="BI41" s="35">
        <f t="shared" si="10"/>
        <v>43800</v>
      </c>
      <c r="BJ41" s="164">
        <f t="shared" si="20"/>
        <v>3.4903027215060729E-2</v>
      </c>
      <c r="BK41" s="164">
        <f t="shared" ca="1" si="21"/>
        <v>1.2525253417614244E-2</v>
      </c>
      <c r="BL41" t="b">
        <f t="shared" ca="1" si="22"/>
        <v>1</v>
      </c>
    </row>
    <row r="42" spans="1:64" x14ac:dyDescent="0.25">
      <c r="A42" s="35">
        <f>+NAC!A42</f>
        <v>43831</v>
      </c>
      <c r="B42" s="24">
        <f>+GBA_d!AA69</f>
        <v>1.9246659509633224E-2</v>
      </c>
      <c r="C42" s="24">
        <f>+PAM_d!$AA69</f>
        <v>2.4422325858703742E-2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8.9135720670642984E-3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2.3859097738230917E-2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3.9290271127351284E-3</v>
      </c>
      <c r="AB42" s="74">
        <f t="shared" si="9"/>
        <v>43831</v>
      </c>
      <c r="AC42" s="75">
        <f t="shared" si="23"/>
        <v>8.9135720670642984E-3</v>
      </c>
      <c r="AD42" s="75">
        <f t="shared" ca="1" si="16"/>
        <v>3.9290271127351284E-3</v>
      </c>
      <c r="AH42" s="35">
        <f t="shared" si="2"/>
        <v>43831</v>
      </c>
      <c r="AI42" s="24">
        <f>+GBA_d!$AN69</f>
        <v>0.51824473512176428</v>
      </c>
      <c r="AJ42" s="24">
        <f>+PAM_d!$AN69</f>
        <v>0.53264785561207617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3.6065631402399233E-2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0.52889498091183418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1.3469808832294684E-2</v>
      </c>
      <c r="BI42" s="35">
        <f t="shared" si="10"/>
        <v>43831</v>
      </c>
      <c r="BJ42" s="164">
        <f t="shared" si="20"/>
        <v>3.6065631402399233E-2</v>
      </c>
      <c r="BK42" s="164">
        <f t="shared" ca="1" si="21"/>
        <v>1.3469808832294684E-2</v>
      </c>
      <c r="BL42" t="b">
        <f t="shared" ca="1" si="22"/>
        <v>1</v>
      </c>
    </row>
    <row r="43" spans="1:64" x14ac:dyDescent="0.25">
      <c r="A43" s="35">
        <f>+NAC!A43</f>
        <v>43862</v>
      </c>
      <c r="B43" s="24">
        <f>+GBA_d!AA70</f>
        <v>1.8436463604520226E-2</v>
      </c>
      <c r="C43" s="24">
        <f>+PAM_d!$AA70</f>
        <v>2.2200886176283019E-2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8.057898445880821E-3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1.9476476254897568E-2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3.5047462613972957E-3</v>
      </c>
      <c r="AB43" s="74">
        <f t="shared" si="9"/>
        <v>43862</v>
      </c>
      <c r="AC43" s="75">
        <f t="shared" si="23"/>
        <v>8.057898445880821E-3</v>
      </c>
      <c r="AD43" s="75">
        <f t="shared" ca="1" si="16"/>
        <v>3.5047462613972957E-3</v>
      </c>
      <c r="AH43" s="35">
        <f t="shared" si="2"/>
        <v>43862</v>
      </c>
      <c r="AI43" s="24">
        <f>+GBA_d!$AN70</f>
        <v>0.48910250587864312</v>
      </c>
      <c r="AJ43" s="24">
        <f>+PAM_d!$AN70</f>
        <v>0.5127603647418757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3.703485451578966E-2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0.49697394969037578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0.49697394969037578</v>
      </c>
      <c r="BF43" s="24">
        <f t="shared" ca="1" si="13"/>
        <v>1.250397516805446E-2</v>
      </c>
      <c r="BG43" s="24">
        <f t="shared" ca="1" si="25"/>
        <v>1.3908853071785398E-2</v>
      </c>
      <c r="BI43" s="35">
        <f t="shared" si="10"/>
        <v>43862</v>
      </c>
      <c r="BJ43" s="164">
        <f t="shared" si="20"/>
        <v>3.703485451578966E-2</v>
      </c>
      <c r="BK43" s="164">
        <f t="shared" ca="1" si="21"/>
        <v>1.3908853071785398E-2</v>
      </c>
      <c r="BL43" t="b">
        <f t="shared" ca="1" si="22"/>
        <v>1</v>
      </c>
    </row>
    <row r="44" spans="1:64" x14ac:dyDescent="0.25">
      <c r="A44" s="35">
        <f>+NAC!A44</f>
        <v>43891</v>
      </c>
      <c r="B44" s="24">
        <f>+GBA_d!AA71</f>
        <v>3.662102362570363E-2</v>
      </c>
      <c r="C44" s="24">
        <f>+PAM_d!$AA71</f>
        <v>3.0278299465613667E-2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8.117661243564259E-3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3.639629526228183E-2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3.639629526228183E-2</v>
      </c>
      <c r="X44" s="24">
        <f t="shared" ca="1" si="7"/>
        <v>3.1791659356606328E-2</v>
      </c>
      <c r="Y44" s="24">
        <f t="shared" ca="1" si="8"/>
        <v>4.6046359056755026E-3</v>
      </c>
      <c r="Z44" s="24">
        <f t="shared" ca="1" si="15"/>
        <v>3.4415305889475465E-3</v>
      </c>
      <c r="AB44" s="74">
        <f t="shared" si="9"/>
        <v>43891</v>
      </c>
      <c r="AC44" s="75">
        <f t="shared" si="23"/>
        <v>8.117661243564259E-3</v>
      </c>
      <c r="AD44" s="75">
        <f t="shared" ca="1" si="16"/>
        <v>3.4415305889475465E-3</v>
      </c>
      <c r="AH44" s="35">
        <f t="shared" si="2"/>
        <v>43891</v>
      </c>
      <c r="AI44" s="24">
        <f>+GBA_d!$AN71</f>
        <v>0.47200966171363667</v>
      </c>
      <c r="AJ44" s="24">
        <f>+PAM_d!$AN71</f>
        <v>0.49140745274743214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3.7168838150310322E-2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0.47809001671422546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0.47809001671422546</v>
      </c>
      <c r="BF44" s="24">
        <f t="shared" ca="1" si="13"/>
        <v>1.1084169587432857E-2</v>
      </c>
      <c r="BG44" s="24">
        <f t="shared" ca="1" si="25"/>
        <v>1.337705271308018E-2</v>
      </c>
      <c r="BI44" s="35">
        <f t="shared" si="10"/>
        <v>43891</v>
      </c>
      <c r="BJ44" s="164">
        <f t="shared" si="20"/>
        <v>3.7168838150310322E-2</v>
      </c>
      <c r="BK44" s="164">
        <f t="shared" ca="1" si="21"/>
        <v>1.337705271308018E-2</v>
      </c>
      <c r="BL44" t="b">
        <f t="shared" ca="1" si="22"/>
        <v>1</v>
      </c>
    </row>
    <row r="45" spans="1:64" x14ac:dyDescent="0.25">
      <c r="A45" s="35">
        <f>+NAC!A45</f>
        <v>43922</v>
      </c>
      <c r="B45" s="24">
        <f>+GBA_d!AA72</f>
        <v>1.4144249583875279E-2</v>
      </c>
      <c r="C45" s="24">
        <f>+PAM_d!$AA72</f>
        <v>1.4503579401241806E-2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9.3220434004712329E-3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1.690368169448786E-2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3.818472664407472E-3</v>
      </c>
      <c r="AB45" s="74">
        <f t="shared" si="9"/>
        <v>43922</v>
      </c>
      <c r="AC45" s="75">
        <f t="shared" si="23"/>
        <v>9.3220434004712329E-3</v>
      </c>
      <c r="AD45" s="75">
        <f t="shared" ca="1" si="16"/>
        <v>3.818472664407472E-3</v>
      </c>
      <c r="AH45" s="35">
        <f t="shared" si="2"/>
        <v>43922</v>
      </c>
      <c r="AI45" s="24">
        <f>+GBA_d!$AN72</f>
        <v>0.44640473378480694</v>
      </c>
      <c r="AJ45" s="24">
        <f>+PAM_d!$AN72</f>
        <v>0.45965021716772325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3.7327193534614528E-2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0.4562570325848625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1.2964914011893992E-2</v>
      </c>
      <c r="BI45" s="35">
        <f t="shared" si="10"/>
        <v>43922</v>
      </c>
      <c r="BJ45" s="164">
        <f t="shared" si="20"/>
        <v>3.7327193534614528E-2</v>
      </c>
      <c r="BK45" s="164">
        <f t="shared" ca="1" si="21"/>
        <v>1.2964914011893992E-2</v>
      </c>
      <c r="BL45" t="b">
        <f t="shared" ca="1" si="22"/>
        <v>1</v>
      </c>
    </row>
    <row r="46" spans="1:64" x14ac:dyDescent="0.25">
      <c r="A46" s="35">
        <f>+NAC!A46</f>
        <v>43952</v>
      </c>
      <c r="B46" s="24">
        <f>+GBA_d!AA73</f>
        <v>1.5094480043743586E-2</v>
      </c>
      <c r="C46" s="24">
        <f>+PAM_d!$AA73</f>
        <v>1.5753912838222917E-2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8.4753244688952813E-3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1.4845584725190708E-2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3.7761158427161434E-3</v>
      </c>
      <c r="AB46" s="74">
        <f t="shared" si="9"/>
        <v>43952</v>
      </c>
      <c r="AC46" s="75">
        <f t="shared" si="23"/>
        <v>8.4753244688952813E-3</v>
      </c>
      <c r="AD46" s="75">
        <f t="shared" ca="1" si="16"/>
        <v>3.7761158427161434E-3</v>
      </c>
      <c r="AH46" s="35">
        <f t="shared" si="2"/>
        <v>43952</v>
      </c>
      <c r="AI46" s="24">
        <f>+GBA_d!$AN73</f>
        <v>0.42503662492258676</v>
      </c>
      <c r="AJ46" s="24">
        <f>+PAM_d!$AN73</f>
        <v>0.43981780638597123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3.807807860120685E-2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0.43361556596086093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1.2694771225056791E-2</v>
      </c>
      <c r="BI46" s="35">
        <f t="shared" si="10"/>
        <v>43952</v>
      </c>
      <c r="BJ46" s="164">
        <f t="shared" si="20"/>
        <v>3.807807860120685E-2</v>
      </c>
      <c r="BK46" s="164">
        <f t="shared" ca="1" si="21"/>
        <v>1.2694771225056791E-2</v>
      </c>
      <c r="BL46" t="b">
        <f t="shared" ca="1" si="22"/>
        <v>1</v>
      </c>
    </row>
    <row r="47" spans="1:64" x14ac:dyDescent="0.25">
      <c r="A47" s="35">
        <f>+NAC!A47</f>
        <v>43983</v>
      </c>
      <c r="B47" s="24">
        <f>+GBA_d!AA74</f>
        <v>2.0234659656922727E-2</v>
      </c>
      <c r="C47" s="24">
        <f>+PAM_d!$AA74</f>
        <v>2.5628569624366548E-2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2.5628569624366548E-2</v>
      </c>
      <c r="I47" s="24">
        <f t="shared" si="4"/>
        <v>1.8685174297655927E-2</v>
      </c>
      <c r="J47" s="24">
        <f t="shared" si="5"/>
        <v>6.9433953267106219E-3</v>
      </c>
      <c r="K47" s="24">
        <f t="shared" si="14"/>
        <v>8.8150746191065412E-3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1.9810213863143966E-2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1.9810213863143966E-2</v>
      </c>
      <c r="Y47" s="24">
        <f t="shared" ca="1" si="8"/>
        <v>3.2975839178330801E-3</v>
      </c>
      <c r="Z47" s="24">
        <f t="shared" ca="1" si="15"/>
        <v>4.0007063220658208E-3</v>
      </c>
      <c r="AB47" s="74">
        <f t="shared" si="9"/>
        <v>43983</v>
      </c>
      <c r="AC47" s="75">
        <f t="shared" si="23"/>
        <v>8.8150746191065412E-3</v>
      </c>
      <c r="AD47" s="75">
        <f t="shared" ca="1" si="16"/>
        <v>4.0007063220658208E-3</v>
      </c>
      <c r="AH47" s="35">
        <f t="shared" si="2"/>
        <v>43983</v>
      </c>
      <c r="AI47" s="24">
        <f>+GBA_d!$AN74</f>
        <v>0.41674061718531674</v>
      </c>
      <c r="AJ47" s="24">
        <f>+PAM_d!$AN74</f>
        <v>0.43646442131583085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3.9706022503245439E-2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0.42376460902234014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1.2807471283017376E-2</v>
      </c>
      <c r="BI47" s="35">
        <f t="shared" si="10"/>
        <v>43983</v>
      </c>
      <c r="BJ47" s="164">
        <f t="shared" si="20"/>
        <v>3.9706022503245439E-2</v>
      </c>
      <c r="BK47" s="164">
        <f t="shared" ca="1" si="21"/>
        <v>1.2807471283017376E-2</v>
      </c>
      <c r="BL47" t="b">
        <f t="shared" ca="1" si="22"/>
        <v>1</v>
      </c>
    </row>
    <row r="48" spans="1:64" x14ac:dyDescent="0.25">
      <c r="A48" s="35">
        <f>+NAC!A48</f>
        <v>44013</v>
      </c>
      <c r="B48" s="24">
        <f>+GBA_d!AA75</f>
        <v>1.6442549208124158E-2</v>
      </c>
      <c r="C48" s="24">
        <f>+PAM_d!$AA75</f>
        <v>2.1335522931585693E-2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8.8628650759227465E-3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1.7000735511298215E-2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1.7000735511298215E-2</v>
      </c>
      <c r="Y48" s="24">
        <f t="shared" ca="1" si="8"/>
        <v>3.5350894976333702E-3</v>
      </c>
      <c r="Z48" s="24">
        <f t="shared" ca="1" si="15"/>
        <v>4.083008281635085E-3</v>
      </c>
      <c r="AB48" s="74">
        <f t="shared" si="9"/>
        <v>44013</v>
      </c>
      <c r="AC48" s="75">
        <f t="shared" si="23"/>
        <v>8.8628650759227465E-3</v>
      </c>
      <c r="AD48" s="75">
        <f t="shared" ca="1" si="16"/>
        <v>4.083008281635085E-3</v>
      </c>
      <c r="AH48" s="35">
        <f t="shared" si="2"/>
        <v>44013</v>
      </c>
      <c r="AI48" s="24">
        <f>+GBA_d!$AN75</f>
        <v>0.40960065363103348</v>
      </c>
      <c r="AJ48" s="24">
        <f>+PAM_d!$AN75</f>
        <v>0.43533370172573838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4.0582536333674105E-2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0.41773353086033227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1.3028087419832746E-2</v>
      </c>
      <c r="BI48" s="35">
        <f t="shared" si="10"/>
        <v>44013</v>
      </c>
      <c r="BJ48" s="164">
        <f t="shared" si="20"/>
        <v>4.0582536333674105E-2</v>
      </c>
      <c r="BK48" s="164">
        <f t="shared" ca="1" si="21"/>
        <v>1.3028087419832746E-2</v>
      </c>
      <c r="BL48" t="b">
        <f t="shared" ca="1" si="22"/>
        <v>1</v>
      </c>
    </row>
    <row r="49" spans="1:64" x14ac:dyDescent="0.25">
      <c r="A49" s="35">
        <f>+NAC!A49</f>
        <v>44044</v>
      </c>
      <c r="B49" s="24">
        <f>+GBA_d!AA76</f>
        <v>2.8225484793183098E-2</v>
      </c>
      <c r="C49" s="24">
        <f>+PAM_d!$AA76</f>
        <v>2.6347157082229566E-2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8.8440496091877572E-3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2.8028153942954548E-2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2.8028153942954548E-2</v>
      </c>
      <c r="X49" s="24">
        <f t="shared" ca="1" si="7"/>
        <v>2.680699902463668E-2</v>
      </c>
      <c r="Y49" s="24">
        <f t="shared" ca="1" si="8"/>
        <v>1.2211549183178683E-3</v>
      </c>
      <c r="Z49" s="24">
        <f t="shared" ca="1" si="15"/>
        <v>4.0531550960977896E-3</v>
      </c>
      <c r="AB49" s="74">
        <f t="shared" si="9"/>
        <v>44044</v>
      </c>
      <c r="AC49" s="75">
        <f t="shared" si="23"/>
        <v>8.8440496091877572E-3</v>
      </c>
      <c r="AD49" s="75">
        <f t="shared" ca="1" si="16"/>
        <v>4.0531550960977896E-3</v>
      </c>
      <c r="AH49" s="35">
        <f t="shared" si="2"/>
        <v>44044</v>
      </c>
      <c r="AI49" s="24">
        <f>+GBA_d!$AN76</f>
        <v>0.39510740665657162</v>
      </c>
      <c r="AJ49" s="24">
        <f>+PAM_d!$AN76</f>
        <v>0.41874724757524984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0.4023475543131394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1.363125584559044E-2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1.363125584559044E-2</v>
      </c>
      <c r="BL49" t="b">
        <f t="shared" ca="1" si="22"/>
        <v>1</v>
      </c>
    </row>
    <row r="50" spans="1:64" x14ac:dyDescent="0.25">
      <c r="A50" s="35">
        <f>+NAC!A50</f>
        <v>44075</v>
      </c>
      <c r="B50" s="24">
        <f>+GBA_d!AA77</f>
        <v>2.7926102287360255E-2</v>
      </c>
      <c r="C50" s="24">
        <f>+PAM_d!$AA77</f>
        <v>2.9070012473731754E-2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9.2026834673352154E-3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2.8577426786148274E-2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4.1027794041868333E-3</v>
      </c>
      <c r="AB50" s="74">
        <f t="shared" si="9"/>
        <v>44075</v>
      </c>
      <c r="AC50" s="75">
        <f t="shared" si="23"/>
        <v>9.2026834673352154E-3</v>
      </c>
      <c r="AD50" s="75">
        <f t="shared" ca="1" si="16"/>
        <v>4.1027794041868333E-3</v>
      </c>
      <c r="AH50" s="35">
        <f t="shared" si="2"/>
        <v>44075</v>
      </c>
      <c r="AI50" s="24">
        <f>+GBA_d!$AN77</f>
        <v>0.35483284466534215</v>
      </c>
      <c r="AJ50" s="24">
        <f>+PAM_d!$AN77</f>
        <v>0.37694362688207295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0.36385793954521461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1.451283845437097E-2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1.451283845437097E-2</v>
      </c>
      <c r="BL50" t="b">
        <f t="shared" ca="1" si="22"/>
        <v>1</v>
      </c>
    </row>
    <row r="51" spans="1:64" x14ac:dyDescent="0.25">
      <c r="A51" s="35">
        <f>+NAC!A51</f>
        <v>44105</v>
      </c>
      <c r="B51" s="24">
        <f>+GBA_d!AA78</f>
        <v>3.5860082139156368E-2</v>
      </c>
      <c r="C51" s="24">
        <f>+PAM_d!$AA78</f>
        <v>3.9948380636750658E-2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8.9667541535424587E-3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3.7564685354898986E-2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4.0914762314585018E-3</v>
      </c>
      <c r="AB51" s="74">
        <f t="shared" si="9"/>
        <v>44105</v>
      </c>
      <c r="AC51" s="75">
        <f t="shared" si="23"/>
        <v>8.9667541535424587E-3</v>
      </c>
      <c r="AD51" s="75">
        <f t="shared" ca="1" si="16"/>
        <v>4.0914762314585018E-3</v>
      </c>
      <c r="AH51" s="35">
        <f t="shared" si="2"/>
        <v>44105</v>
      </c>
      <c r="AI51" s="24">
        <f>+GBA_d!$AN78</f>
        <v>0.35967115868197141</v>
      </c>
      <c r="AJ51" s="24">
        <f>+PAM_d!$AN78</f>
        <v>0.38428502565660394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0.3732067385434823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1.6314610724910052E-2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1.6314610724910052E-2</v>
      </c>
      <c r="BL51" t="b">
        <f t="shared" ca="1" si="22"/>
        <v>1</v>
      </c>
    </row>
    <row r="52" spans="1:64" x14ac:dyDescent="0.25">
      <c r="A52" s="35">
        <f>+NAC!A52</f>
        <v>44136</v>
      </c>
      <c r="B52" s="24">
        <f>+GBA_d!AA79</f>
        <v>2.9345778776167064E-2</v>
      </c>
      <c r="C52" s="24">
        <f>+PAM_d!$AA79</f>
        <v>3.3460017377877627E-2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9.0635357655877904E-3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2.8785302251205458E-2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2.8785302251205458E-2</v>
      </c>
      <c r="Y52" s="24">
        <f t="shared" ca="1" si="8"/>
        <v>3.3419182992671104E-3</v>
      </c>
      <c r="Z52" s="24">
        <f t="shared" ca="1" si="15"/>
        <v>4.082070971965575E-3</v>
      </c>
      <c r="AB52" s="74">
        <f t="shared" si="9"/>
        <v>44136</v>
      </c>
      <c r="AC52" s="75">
        <f t="shared" si="23"/>
        <v>9.0635357655877904E-3</v>
      </c>
      <c r="AD52" s="75">
        <f t="shared" ca="1" si="16"/>
        <v>4.082070971965575E-3</v>
      </c>
      <c r="AH52" s="35">
        <f t="shared" si="2"/>
        <v>44136</v>
      </c>
      <c r="AI52" s="24">
        <f>+GBA_d!$AN79</f>
        <v>0.34406934848490756</v>
      </c>
      <c r="AJ52" s="24">
        <f>+PAM_d!$AN79</f>
        <v>0.36968240060412016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0.35457111952278408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1.8103907572385277E-2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1.8103907572385277E-2</v>
      </c>
      <c r="BL52" t="b">
        <f t="shared" ca="1" si="22"/>
        <v>1</v>
      </c>
    </row>
    <row r="53" spans="1:64" x14ac:dyDescent="0.25">
      <c r="A53" s="35">
        <f>+NAC!A53</f>
        <v>44166</v>
      </c>
      <c r="B53" s="24">
        <f>+GBA_d!AA80</f>
        <v>3.6520984137419221E-2</v>
      </c>
      <c r="C53" s="24">
        <f>+PAM_d!$AA80</f>
        <v>4.1299702949554318E-2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1.0560392007597508E-2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3.8275154613315765E-2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3.8275154613315765E-2</v>
      </c>
      <c r="Y53" s="24">
        <f t="shared" ca="1" si="8"/>
        <v>5.1128854946336233E-3</v>
      </c>
      <c r="Z53" s="24">
        <f t="shared" ca="1" si="15"/>
        <v>4.1939648757923402E-3</v>
      </c>
      <c r="AB53" s="74">
        <f t="shared" si="9"/>
        <v>44166</v>
      </c>
      <c r="AC53" s="75">
        <f t="shared" si="23"/>
        <v>1.0560392007597508E-2</v>
      </c>
      <c r="AD53" s="75">
        <f t="shared" ca="1" si="16"/>
        <v>4.1939648757923402E-3</v>
      </c>
      <c r="AH53" s="35">
        <f t="shared" si="2"/>
        <v>44166</v>
      </c>
      <c r="AI53" s="24">
        <f>+GBA_d!$AN80</f>
        <v>0.34187820861728402</v>
      </c>
      <c r="AJ53" s="24">
        <f>+PAM_d!$AN80</f>
        <v>0.37654650624102937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0.35693191545934067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2.0715504248134928E-2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2.0715504248134928E-2</v>
      </c>
      <c r="BL53" t="b">
        <f t="shared" ca="1" si="22"/>
        <v>1</v>
      </c>
    </row>
    <row r="54" spans="1:64" x14ac:dyDescent="0.25">
      <c r="A54" s="35">
        <f>+NAC!A54</f>
        <v>44197</v>
      </c>
      <c r="B54" s="24">
        <f>+GBA_d!AA81</f>
        <v>3.2894750594445021E-2</v>
      </c>
      <c r="C54" s="24">
        <f>+PAM_d!$AA81</f>
        <v>4.4835498597212808E-2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1.1486987307856781E-2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3.8037675211270994E-2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3.7993197984452962E-3</v>
      </c>
      <c r="AB54" s="74">
        <f t="shared" si="9"/>
        <v>44197</v>
      </c>
      <c r="AC54" s="75">
        <f t="shared" si="23"/>
        <v>1.1486987307856781E-2</v>
      </c>
      <c r="AD54" s="75">
        <f t="shared" ca="1" si="16"/>
        <v>3.7993197984452962E-3</v>
      </c>
      <c r="AH54" s="35">
        <f t="shared" si="2"/>
        <v>44197</v>
      </c>
      <c r="AI54" s="24">
        <f>+GBA_d!$AN81</f>
        <v>0.35984645589586117</v>
      </c>
      <c r="AJ54" s="24">
        <f>+PAM_d!$AN81</f>
        <v>0.40397628876840197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0.37572294279062257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2.2811574937291228E-2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2.2811574937291228E-2</v>
      </c>
      <c r="BL54" t="b">
        <f t="shared" ca="1" si="22"/>
        <v>1</v>
      </c>
    </row>
    <row r="55" spans="1:64" x14ac:dyDescent="0.25">
      <c r="A55" s="35">
        <f>+NAC!A55</f>
        <v>44228</v>
      </c>
      <c r="B55" s="24">
        <f>+GBA_d!AA82</f>
        <v>3.5911299643139882E-2</v>
      </c>
      <c r="C55" s="24">
        <f>+PAM_d!$AA82</f>
        <v>3.4500545746876554E-2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1.1661123161699464E-2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3.5457037009101189E-2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3.5345624910033013E-2</v>
      </c>
      <c r="Y55" s="24">
        <f t="shared" ca="1" si="8"/>
        <v>9.83051815017566E-4</v>
      </c>
      <c r="Z55" s="24">
        <f t="shared" ca="1" si="15"/>
        <v>3.6249351644299468E-3</v>
      </c>
      <c r="AB55" s="74">
        <f t="shared" si="9"/>
        <v>44228</v>
      </c>
      <c r="AC55" s="75">
        <f t="shared" si="23"/>
        <v>1.1661123161699464E-2</v>
      </c>
      <c r="AD55" s="75">
        <f t="shared" ca="1" si="16"/>
        <v>3.6249351644299468E-3</v>
      </c>
      <c r="AH55" s="35">
        <f t="shared" si="2"/>
        <v>44228</v>
      </c>
      <c r="AI55" s="24">
        <f>+GBA_d!$AN82</f>
        <v>0.38317937326841323</v>
      </c>
      <c r="AJ55" s="24">
        <f>+PAM_d!$AN82</f>
        <v>0.42086967110700679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0.3972877602045366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2.3567592788451944E-2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2.3567592788451944E-2</v>
      </c>
      <c r="BL55" t="b">
        <f t="shared" ca="1" si="22"/>
        <v>1</v>
      </c>
    </row>
    <row r="56" spans="1:64" x14ac:dyDescent="0.25">
      <c r="A56" s="35">
        <f>+NAC!A56</f>
        <v>44256</v>
      </c>
      <c r="B56" s="24">
        <f>+GBA_d!AA83</f>
        <v>5.2956521860033634E-2</v>
      </c>
      <c r="C56" s="24">
        <f>+PAM_d!$AA83</f>
        <v>4.8706947528457389E-2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1.2395877485006404E-2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4.9712050796966389E-2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4.9712050796966389E-2</v>
      </c>
      <c r="X56" s="24">
        <f t="shared" ca="1" si="7"/>
        <v>4.5219916479888989E-2</v>
      </c>
      <c r="Y56" s="24">
        <f t="shared" ca="1" si="8"/>
        <v>4.4921343170774009E-3</v>
      </c>
      <c r="Z56" s="24">
        <f t="shared" ca="1" si="15"/>
        <v>3.6155600320467718E-3</v>
      </c>
      <c r="AB56" s="74">
        <f t="shared" si="9"/>
        <v>44256</v>
      </c>
      <c r="AC56" s="75">
        <f t="shared" si="23"/>
        <v>1.2395877485006404E-2</v>
      </c>
      <c r="AD56" s="75">
        <f t="shared" ca="1" si="16"/>
        <v>3.6155600320467718E-3</v>
      </c>
      <c r="AH56" s="35">
        <f t="shared" si="2"/>
        <v>44256</v>
      </c>
      <c r="AI56" s="24">
        <f>+GBA_d!$AN83</f>
        <v>0.40497607977428673</v>
      </c>
      <c r="AJ56" s="24">
        <f>+PAM_d!$AN83</f>
        <v>0.44628484982675776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0.41524029661512074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0.41524029661512074</v>
      </c>
      <c r="BF56" s="24">
        <f t="shared" ca="1" si="13"/>
        <v>2.4145701245103179E-2</v>
      </c>
      <c r="BG56" s="24">
        <f t="shared" ca="1" si="25"/>
        <v>2.4463110178994156E-2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2.4463110178994156E-2</v>
      </c>
      <c r="BL56" t="b">
        <f t="shared" ca="1" si="22"/>
        <v>1</v>
      </c>
    </row>
    <row r="57" spans="1:64" x14ac:dyDescent="0.25">
      <c r="A57" s="35">
        <f>+NAC!A57</f>
        <v>44287</v>
      </c>
      <c r="B57" s="24">
        <f>+GBA_d!AA84</f>
        <v>4.1237338314942917E-2</v>
      </c>
      <c r="C57" s="24">
        <f>+PAM_d!$AA84</f>
        <v>3.9791507908518486E-2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3.9791507908518486E-2</v>
      </c>
      <c r="J57" s="24">
        <f t="shared" si="5"/>
        <v>6.8844309674853665E-3</v>
      </c>
      <c r="K57" s="24">
        <f t="shared" si="14"/>
        <v>1.1365801237055015E-2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4.1926889814681845E-2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4.1926889814681845E-2</v>
      </c>
      <c r="X57" s="24">
        <f t="shared" ca="1" si="7"/>
        <v>4.060451371911844E-2</v>
      </c>
      <c r="Y57" s="24">
        <f t="shared" ca="1" si="8"/>
        <v>1.3223760955634045E-3</v>
      </c>
      <c r="Z57" s="24">
        <f t="shared" ca="1" si="15"/>
        <v>3.0993992443572225E-3</v>
      </c>
      <c r="AB57" s="74">
        <f t="shared" si="9"/>
        <v>44287</v>
      </c>
      <c r="AC57" s="75">
        <f t="shared" si="23"/>
        <v>1.1365801237055015E-2</v>
      </c>
      <c r="AD57" s="75">
        <f t="shared" ca="1" si="16"/>
        <v>3.0993992443572225E-3</v>
      </c>
      <c r="AH57" s="35">
        <f t="shared" si="2"/>
        <v>44287</v>
      </c>
      <c r="AI57" s="24">
        <f>+GBA_d!$AN84</f>
        <v>0.44251032759945708</v>
      </c>
      <c r="AJ57" s="24">
        <f>+PAM_d!$AN84</f>
        <v>0.48233553375353311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0.48411086637351497</v>
      </c>
      <c r="AP57" s="24">
        <f t="shared" si="18"/>
        <v>0.4403464277487843</v>
      </c>
      <c r="AQ57" s="24">
        <f t="shared" si="26"/>
        <v>4.3764438624730673E-2</v>
      </c>
      <c r="AR57" s="24">
        <f t="shared" si="24"/>
        <v>6.2073126388210879E-2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0.450065475360933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0.450065475360933</v>
      </c>
      <c r="BF57" s="24">
        <f t="shared" ca="1" si="13"/>
        <v>2.0389413935038903E-2</v>
      </c>
      <c r="BG57" s="24">
        <f t="shared" ca="1" si="25"/>
        <v>2.5178898205733082E-2</v>
      </c>
      <c r="BI57" s="35">
        <f t="shared" si="10"/>
        <v>44287</v>
      </c>
      <c r="BJ57" s="164">
        <f t="shared" si="20"/>
        <v>6.2073126388210879E-2</v>
      </c>
      <c r="BK57" s="164">
        <f t="shared" ca="1" si="21"/>
        <v>2.5178898205733082E-2</v>
      </c>
      <c r="BL57" t="b">
        <f t="shared" ca="1" si="22"/>
        <v>1</v>
      </c>
    </row>
    <row r="58" spans="1:64" x14ac:dyDescent="0.25">
      <c r="A58" s="35">
        <f>+NAC!A58</f>
        <v>44317</v>
      </c>
      <c r="B58" s="24">
        <f>+GBA_d!AA85</f>
        <v>3.3222552648910497E-2</v>
      </c>
      <c r="C58" s="24">
        <f>+PAM_d!$AA85</f>
        <v>3.2247933202420365E-2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1.162812392739652E-2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3.1724896551153181E-2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3.2377292118317227E-3</v>
      </c>
      <c r="AB58" s="74">
        <f t="shared" si="9"/>
        <v>44317</v>
      </c>
      <c r="AC58" s="75">
        <f t="shared" si="23"/>
        <v>1.162812392739652E-2</v>
      </c>
      <c r="AD58" s="75">
        <f t="shared" ca="1" si="16"/>
        <v>3.2377292118317227E-3</v>
      </c>
      <c r="AH58" s="35">
        <f t="shared" si="2"/>
        <v>44317</v>
      </c>
      <c r="AI58" s="24">
        <f>+GBA_d!$AN85</f>
        <v>0.46827140941649059</v>
      </c>
      <c r="AJ58" s="24">
        <f>+PAM_d!$AN85</f>
        <v>0.50640600217239129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6.2934206985308855E-2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0.4741835359753539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0.4741835359753539</v>
      </c>
      <c r="BF58" s="24">
        <f t="shared" ca="1" si="13"/>
        <v>2.0311164425371064E-2</v>
      </c>
      <c r="BG58" s="24">
        <f t="shared" ca="1" si="25"/>
        <v>2.5113978916229299E-2</v>
      </c>
      <c r="BI58" s="35">
        <f t="shared" si="10"/>
        <v>44317</v>
      </c>
      <c r="BJ58" s="164">
        <f t="shared" si="20"/>
        <v>6.2934206985308855E-2</v>
      </c>
      <c r="BK58" s="164">
        <f t="shared" ca="1" si="21"/>
        <v>2.5113978916229299E-2</v>
      </c>
      <c r="BL58" t="b">
        <f t="shared" ca="1" si="22"/>
        <v>1</v>
      </c>
    </row>
    <row r="59" spans="1:64" x14ac:dyDescent="0.25">
      <c r="A59" s="35">
        <f>+NAC!A59</f>
        <v>44348</v>
      </c>
      <c r="B59" s="24">
        <f>+GBA_d!AA86</f>
        <v>3.0727002794360248E-2</v>
      </c>
      <c r="C59" s="24">
        <f>+PAM_d!$AA86</f>
        <v>3.2433228851512341E-2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1.1617413595591616E-2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3.2143155814228441E-2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3.0970794831346273E-3</v>
      </c>
      <c r="AB59" s="74">
        <f t="shared" si="9"/>
        <v>44348</v>
      </c>
      <c r="AC59" s="75">
        <f t="shared" si="23"/>
        <v>1.1617413595591616E-2</v>
      </c>
      <c r="AD59" s="75">
        <f t="shared" ca="1" si="16"/>
        <v>3.0970794831346273E-3</v>
      </c>
      <c r="AH59" s="35">
        <f t="shared" si="2"/>
        <v>44348</v>
      </c>
      <c r="AI59" s="24">
        <f>+GBA_d!$AN86</f>
        <v>0.48337147223112509</v>
      </c>
      <c r="AJ59" s="24">
        <f>+PAM_d!$AN86</f>
        <v>0.51640043856593287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6.3295380311753829E-2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0.49201138249746035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0.49201138249746035</v>
      </c>
      <c r="BF59" s="24">
        <f t="shared" ca="1" si="13"/>
        <v>1.7751972653722525E-2</v>
      </c>
      <c r="BG59" s="24">
        <f t="shared" ca="1" si="25"/>
        <v>2.4824290799110218E-2</v>
      </c>
      <c r="BI59" s="35">
        <f t="shared" si="10"/>
        <v>44348</v>
      </c>
      <c r="BJ59" s="164">
        <f t="shared" si="20"/>
        <v>6.3295380311753829E-2</v>
      </c>
      <c r="BK59" s="164">
        <f t="shared" ca="1" si="21"/>
        <v>2.4824290799110218E-2</v>
      </c>
      <c r="BL59" t="b">
        <f t="shared" ca="1" si="22"/>
        <v>1</v>
      </c>
    </row>
    <row r="60" spans="1:64" x14ac:dyDescent="0.25">
      <c r="A60" s="35">
        <f>+NAC!A60</f>
        <v>44378</v>
      </c>
      <c r="B60" s="24">
        <f>+GBA_d!AA87</f>
        <v>3.0834454480241247E-2</v>
      </c>
      <c r="C60" s="24">
        <f>+PAM_d!$AA87</f>
        <v>2.8659192355271923E-2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1.1201883362756534E-2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3.0225216692264301E-2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2.8875984650125197E-3</v>
      </c>
      <c r="AB60" s="74">
        <f t="shared" si="9"/>
        <v>44378</v>
      </c>
      <c r="AC60" s="75">
        <f t="shared" si="23"/>
        <v>1.1201883362756534E-2</v>
      </c>
      <c r="AD60" s="75">
        <f t="shared" ca="1" si="16"/>
        <v>2.8875984650125197E-3</v>
      </c>
      <c r="AH60" s="35">
        <f t="shared" si="2"/>
        <v>44378</v>
      </c>
      <c r="AI60" s="24">
        <f>+GBA_d!$AN87</f>
        <v>0.5043746678650971</v>
      </c>
      <c r="AJ60" s="24">
        <f>+PAM_d!$AN87</f>
        <v>0.52727405969889118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6.3407387179554325E-2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0.51141262357886919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2.4552434231098184E-2</v>
      </c>
      <c r="BI60" s="35">
        <f t="shared" si="10"/>
        <v>44378</v>
      </c>
      <c r="BJ60" s="164">
        <f t="shared" si="20"/>
        <v>6.3407387179554325E-2</v>
      </c>
      <c r="BK60" s="164">
        <f t="shared" ca="1" si="21"/>
        <v>2.4552434231098184E-2</v>
      </c>
      <c r="BL60" t="b">
        <f t="shared" ca="1" si="22"/>
        <v>1</v>
      </c>
    </row>
    <row r="61" spans="1:64" x14ac:dyDescent="0.25">
      <c r="A61" s="35">
        <f>+NAC!A61</f>
        <v>44409</v>
      </c>
      <c r="B61" s="24">
        <f>+GBA_d!AA88</f>
        <v>2.5910610719411586E-2</v>
      </c>
      <c r="C61" s="24">
        <f>+PAM_d!$AA88</f>
        <v>2.3071266159214066E-2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1.210056902371289E-2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2.399806605736754E-2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3.214682752475051E-3</v>
      </c>
      <c r="AB61" s="74">
        <f t="shared" si="9"/>
        <v>44409</v>
      </c>
      <c r="AC61" s="75">
        <f t="shared" si="23"/>
        <v>1.210056902371289E-2</v>
      </c>
      <c r="AD61" s="75">
        <f t="shared" ca="1" si="16"/>
        <v>3.214682752475051E-3</v>
      </c>
      <c r="AH61" s="35">
        <f t="shared" si="2"/>
        <v>44409</v>
      </c>
      <c r="AI61" s="24">
        <f>+GBA_d!$AN88</f>
        <v>0.50098782522466201</v>
      </c>
      <c r="AJ61" s="24">
        <f>+PAM_d!$AN88</f>
        <v>0.52239931220765445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6.2060223253318898E-2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0.50548756629221181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0.50548756629221181</v>
      </c>
      <c r="BF61" s="24">
        <f t="shared" ca="1" si="13"/>
        <v>1.2478273806416862E-2</v>
      </c>
      <c r="BG61" s="24">
        <f t="shared" ca="1" si="25"/>
        <v>2.4023457586990375E-2</v>
      </c>
      <c r="BI61" s="35">
        <f t="shared" si="10"/>
        <v>44409</v>
      </c>
      <c r="BJ61" s="164">
        <f t="shared" si="20"/>
        <v>6.2060223253318898E-2</v>
      </c>
      <c r="BK61" s="164">
        <f t="shared" ca="1" si="21"/>
        <v>2.4023457586990375E-2</v>
      </c>
      <c r="BL61" t="b">
        <f t="shared" ca="1" si="22"/>
        <v>1</v>
      </c>
    </row>
    <row r="62" spans="1:64" x14ac:dyDescent="0.25">
      <c r="A62" s="35">
        <f>+NAC!A62</f>
        <v>44440</v>
      </c>
      <c r="B62" s="24">
        <f>+GBA_d!AA89</f>
        <v>3.8349639631701793E-2</v>
      </c>
      <c r="C62" s="24">
        <f>+PAM_d!$AA89</f>
        <v>3.4726370383091343E-2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1.1884996854174138E-2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3.5392830316617108E-2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3.3286581006890894E-3</v>
      </c>
      <c r="AB62" s="74">
        <f t="shared" si="9"/>
        <v>44440</v>
      </c>
      <c r="AC62" s="75">
        <f t="shared" si="23"/>
        <v>1.1884996854174138E-2</v>
      </c>
      <c r="AD62" s="75">
        <f t="shared" ca="1" si="16"/>
        <v>3.3286581006890894E-3</v>
      </c>
      <c r="AH62" s="35">
        <f t="shared" si="2"/>
        <v>44440</v>
      </c>
      <c r="AI62" s="24">
        <f>+GBA_d!$AN89</f>
        <v>0.51620837718342294</v>
      </c>
      <c r="AJ62" s="24">
        <f>+PAM_d!$AN89</f>
        <v>0.53076729036893555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5.9890756603282622E-2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0.51546299935848539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0.51546299935848539</v>
      </c>
      <c r="BF62" s="24">
        <f t="shared" ca="1" si="13"/>
        <v>1.12202747124035E-2</v>
      </c>
      <c r="BG62" s="24">
        <f t="shared" ca="1" si="25"/>
        <v>2.3457408261129426E-2</v>
      </c>
      <c r="BI62" s="35">
        <f t="shared" si="10"/>
        <v>44440</v>
      </c>
      <c r="BJ62" s="164">
        <f t="shared" si="20"/>
        <v>5.9890756603282622E-2</v>
      </c>
      <c r="BK62" s="164">
        <f t="shared" ca="1" si="21"/>
        <v>2.3457408261129426E-2</v>
      </c>
      <c r="BL62" t="b">
        <f t="shared" ca="1" si="22"/>
        <v>1</v>
      </c>
    </row>
    <row r="63" spans="1:64" x14ac:dyDescent="0.25">
      <c r="A63" s="35">
        <f>+NAC!A63</f>
        <v>44470</v>
      </c>
      <c r="B63" s="24">
        <f>+GBA_d!AA90</f>
        <v>3.7667944643035467E-2</v>
      </c>
      <c r="C63" s="24">
        <f>+PAM_d!$AA90</f>
        <v>3.4334973949543102E-2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1.2112789442570993E-2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3.5478849104203958E-2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3.0955161848206605E-3</v>
      </c>
      <c r="AB63" s="74">
        <f t="shared" si="9"/>
        <v>44470</v>
      </c>
      <c r="AC63" s="75">
        <f t="shared" si="23"/>
        <v>1.2112789442570993E-2</v>
      </c>
      <c r="AD63" s="75">
        <f t="shared" ca="1" si="16"/>
        <v>3.0955161848206605E-3</v>
      </c>
      <c r="AH63" s="35">
        <f t="shared" si="2"/>
        <v>44470</v>
      </c>
      <c r="AI63" s="24">
        <f>+GBA_d!$AN90</f>
        <v>0.51885458039217736</v>
      </c>
      <c r="AJ63" s="24">
        <f>+PAM_d!$AN90</f>
        <v>0.52250455396363993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0.52275187534356027</v>
      </c>
      <c r="AP63" s="24">
        <f t="shared" si="18"/>
        <v>0.51885458039217736</v>
      </c>
      <c r="AQ63" s="24">
        <f t="shared" si="26"/>
        <v>3.8972949513829125E-3</v>
      </c>
      <c r="AR63" s="24">
        <f t="shared" si="24"/>
        <v>5.6575654279872087E-2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0.51241643493193334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0.51241643493193334</v>
      </c>
      <c r="BF63" s="24">
        <f t="shared" ca="1" si="13"/>
        <v>1.2782876230788887E-2</v>
      </c>
      <c r="BG63" s="24">
        <f t="shared" ca="1" si="25"/>
        <v>2.2774897005611534E-2</v>
      </c>
      <c r="BI63" s="35">
        <f t="shared" si="10"/>
        <v>44470</v>
      </c>
      <c r="BJ63" s="164">
        <f t="shared" si="20"/>
        <v>5.6575654279872087E-2</v>
      </c>
      <c r="BK63" s="164">
        <f t="shared" ca="1" si="21"/>
        <v>2.2774897005611534E-2</v>
      </c>
      <c r="BL63" t="b">
        <f t="shared" ca="1" si="22"/>
        <v>1</v>
      </c>
    </row>
    <row r="64" spans="1:64" x14ac:dyDescent="0.25">
      <c r="A64" s="35">
        <f>+NAC!A64</f>
        <v>44501</v>
      </c>
      <c r="B64" s="24">
        <f>+GBA_d!AA91</f>
        <v>2.2439996591131051E-2</v>
      </c>
      <c r="C64" s="24">
        <f>+PAM_d!$AA91</f>
        <v>2.7891600002960759E-2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1.2155607788995215E-2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2.2928147585804526E-2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2.2928147585804526E-2</v>
      </c>
      <c r="Y64" s="24">
        <f t="shared" ca="1" si="8"/>
        <v>2.6359580676769134E-3</v>
      </c>
      <c r="Z64" s="24">
        <f t="shared" ca="1" si="15"/>
        <v>3.0366861655214774E-3</v>
      </c>
      <c r="AB64" s="74">
        <f t="shared" si="9"/>
        <v>44501</v>
      </c>
      <c r="AC64" s="75">
        <f t="shared" si="23"/>
        <v>1.2155607788995215E-2</v>
      </c>
      <c r="AD64" s="75">
        <f t="shared" ca="1" si="16"/>
        <v>3.0366861655214774E-3</v>
      </c>
      <c r="AH64" s="35">
        <f t="shared" si="2"/>
        <v>44501</v>
      </c>
      <c r="AI64" s="24">
        <f>+GBA_d!$AN91</f>
        <v>0.50866473056794881</v>
      </c>
      <c r="AJ64" s="24">
        <f>+PAM_d!$AN91</f>
        <v>0.51430110083616287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0.51430110083616287</v>
      </c>
      <c r="AP64" s="24">
        <f t="shared" si="18"/>
        <v>0.50866473056794881</v>
      </c>
      <c r="AQ64" s="24">
        <f t="shared" si="26"/>
        <v>5.6363702682140637E-3</v>
      </c>
      <c r="AR64" s="24">
        <f t="shared" si="24"/>
        <v>5.2981694781790538E-2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0.50380583662876299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0.50380583662876299</v>
      </c>
      <c r="BF64" s="24">
        <f t="shared" ca="1" si="13"/>
        <v>1.1208729501671399E-2</v>
      </c>
      <c r="BG64" s="24">
        <f t="shared" ca="1" si="25"/>
        <v>2.1059447193002036E-2</v>
      </c>
      <c r="BI64" s="35">
        <f t="shared" si="10"/>
        <v>44501</v>
      </c>
      <c r="BJ64" s="164">
        <f t="shared" si="20"/>
        <v>5.2981694781790538E-2</v>
      </c>
      <c r="BK64" s="164">
        <f t="shared" ca="1" si="21"/>
        <v>2.1059447193002036E-2</v>
      </c>
      <c r="BL64" t="b">
        <f t="shared" ca="1" si="22"/>
        <v>1</v>
      </c>
    </row>
    <row r="65" spans="1:64" x14ac:dyDescent="0.25">
      <c r="A65" s="35">
        <f>+NAC!A65</f>
        <v>44531</v>
      </c>
      <c r="B65" s="24">
        <f>+GBA_d!AA92</f>
        <v>4.015258488327067E-2</v>
      </c>
      <c r="C65" s="24">
        <f>+PAM_d!$AA92</f>
        <v>3.5334105704235341E-2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1.1175540818001151E-2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3.9982314478580028E-2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2.9426670769608179E-3</v>
      </c>
      <c r="AB65" s="74">
        <f t="shared" si="9"/>
        <v>44531</v>
      </c>
      <c r="AC65" s="75">
        <f t="shared" si="23"/>
        <v>1.1175540818001151E-2</v>
      </c>
      <c r="AD65" s="75">
        <f t="shared" ca="1" si="16"/>
        <v>2.9426670769608179E-3</v>
      </c>
      <c r="AH65" s="35">
        <f t="shared" si="2"/>
        <v>44531</v>
      </c>
      <c r="AI65" s="24">
        <f>+GBA_d!$AN92</f>
        <v>0.51395055501783182</v>
      </c>
      <c r="AJ65" s="24">
        <f>+PAM_d!$AN92</f>
        <v>0.50562568255827101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4.9258512802292431E-2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0.5062784345311937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1.970962965576506E-2</v>
      </c>
      <c r="BI65" s="35">
        <f t="shared" si="10"/>
        <v>44531</v>
      </c>
      <c r="BJ65" s="164">
        <f t="shared" si="20"/>
        <v>4.9258512802292431E-2</v>
      </c>
      <c r="BK65" s="164">
        <f t="shared" ca="1" si="21"/>
        <v>1.970962965576506E-2</v>
      </c>
      <c r="BL65" t="b">
        <f t="shared" ca="1" si="22"/>
        <v>1</v>
      </c>
    </row>
    <row r="66" spans="1:64" x14ac:dyDescent="0.25">
      <c r="A66" s="35">
        <f>+NAC!A66</f>
        <v>44562</v>
      </c>
      <c r="B66" s="24">
        <f>+GBA_d!AA93</f>
        <v>3.9533353938870031E-2</v>
      </c>
      <c r="C66" s="24">
        <f>+PAM_d!$AA93</f>
        <v>3.8159204012266912E-2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9.7024104442536094E-3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3.9319396100135684E-2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2.5695974337330654E-3</v>
      </c>
      <c r="AB66" s="74">
        <f t="shared" si="9"/>
        <v>44562</v>
      </c>
      <c r="AC66" s="75">
        <f t="shared" si="23"/>
        <v>9.7024104442536094E-3</v>
      </c>
      <c r="AD66" s="75">
        <f t="shared" ca="1" si="16"/>
        <v>2.5695974337330654E-3</v>
      </c>
      <c r="AH66" s="35">
        <f t="shared" si="2"/>
        <v>44562</v>
      </c>
      <c r="AI66" s="24">
        <f>+GBA_d!$AN93</f>
        <v>0.52368099193993944</v>
      </c>
      <c r="AJ66" s="24">
        <f>+PAM_d!$AN93</f>
        <v>0.49600502877601071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4.4662574198646901E-2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0.50813831744304649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1.7995521359891773E-2</v>
      </c>
      <c r="BI66" s="35">
        <f t="shared" si="10"/>
        <v>44562</v>
      </c>
      <c r="BJ66" s="164">
        <f t="shared" si="20"/>
        <v>4.4662574198646901E-2</v>
      </c>
      <c r="BK66" s="164">
        <f t="shared" ca="1" si="21"/>
        <v>1.7995521359891773E-2</v>
      </c>
      <c r="BL66" t="b">
        <f t="shared" ca="1" si="22"/>
        <v>1</v>
      </c>
    </row>
    <row r="67" spans="1:64" x14ac:dyDescent="0.25">
      <c r="A67" s="35">
        <f>+NAC!A67</f>
        <v>44593</v>
      </c>
      <c r="B67" s="24">
        <f>+GBA_d!AA94</f>
        <v>4.6553220899623327E-2</v>
      </c>
      <c r="C67" s="24">
        <f>+PAM_d!$AA94</f>
        <v>4.6256919336227886E-2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4.6256919336227886E-2</v>
      </c>
      <c r="J67" s="24">
        <f t="shared" si="5"/>
        <v>7.7395322537314737E-3</v>
      </c>
      <c r="K67" s="24">
        <f t="shared" si="14"/>
        <v>9.717189095941936E-3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5.0472585636515355E-2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3.1750625077182439E-3</v>
      </c>
      <c r="AB67" s="74">
        <f t="shared" si="9"/>
        <v>44593</v>
      </c>
      <c r="AC67" s="75">
        <f t="shared" si="23"/>
        <v>9.717189095941936E-3</v>
      </c>
      <c r="AD67" s="75">
        <f t="shared" ca="1" si="16"/>
        <v>3.1750625077182439E-3</v>
      </c>
      <c r="AH67" s="35">
        <f t="shared" si="2"/>
        <v>44593</v>
      </c>
      <c r="AI67" s="24">
        <f>+GBA_d!$AN94</f>
        <v>0.53933377335260602</v>
      </c>
      <c r="AJ67" s="24">
        <f>+PAM_d!$AN94</f>
        <v>0.51300607733238568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4.0230381713774341E-2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0.53000839358627672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0.53000839358627672</v>
      </c>
      <c r="BE67" s="24">
        <f t="shared" ca="1" si="12"/>
        <v>0.5201305681642967</v>
      </c>
      <c r="BF67" s="24">
        <f t="shared" ca="1" si="13"/>
        <v>9.8778254219800132E-3</v>
      </c>
      <c r="BG67" s="24">
        <f t="shared" ca="1" si="25"/>
        <v>1.6200242327879363E-2</v>
      </c>
      <c r="BI67" s="35">
        <f t="shared" si="10"/>
        <v>44593</v>
      </c>
      <c r="BJ67" s="164">
        <f t="shared" si="20"/>
        <v>4.0230381713774341E-2</v>
      </c>
      <c r="BK67" s="164">
        <f t="shared" ca="1" si="21"/>
        <v>1.6200242327879363E-2</v>
      </c>
      <c r="BL67" t="b">
        <f t="shared" ca="1" si="22"/>
        <v>1</v>
      </c>
    </row>
    <row r="68" spans="1:64" x14ac:dyDescent="0.25">
      <c r="A68" s="35">
        <f>+NAC!A68</f>
        <v>44621</v>
      </c>
      <c r="B68" s="24">
        <f>+GBA_d!AA95</f>
        <v>6.71973523011411E-2</v>
      </c>
      <c r="C68" s="24">
        <f>+PAM_d!$AA95</f>
        <v>6.5931092765904697E-2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6.5931092765904697E-2</v>
      </c>
      <c r="J68" s="24">
        <f t="shared" si="5"/>
        <v>7.2256768936505011E-3</v>
      </c>
      <c r="K68" s="24">
        <f t="shared" si="14"/>
        <v>8.657840827647997E-3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6.9794582620491097E-2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3.2567680094639138E-3</v>
      </c>
      <c r="AB68" s="74">
        <f t="shared" si="9"/>
        <v>44621</v>
      </c>
      <c r="AC68" s="75">
        <f t="shared" si="23"/>
        <v>8.657840827647997E-3</v>
      </c>
      <c r="AD68" s="75">
        <f t="shared" ca="1" si="16"/>
        <v>3.2567680094639138E-3</v>
      </c>
      <c r="AH68" s="35">
        <f t="shared" si="2"/>
        <v>44621</v>
      </c>
      <c r="AI68" s="24">
        <f>+GBA_d!$AN95</f>
        <v>0.56015266834350363</v>
      </c>
      <c r="AJ68" s="24">
        <f>+PAM_d!$AN95</f>
        <v>0.53785595220212956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0.53785595220212956</v>
      </c>
      <c r="AQ68" s="24">
        <f t="shared" si="26"/>
        <v>2.842086368970298E-2</v>
      </c>
      <c r="AR68" s="24">
        <f t="shared" si="24"/>
        <v>3.539827776073326E-2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0.55927969920873588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0.55927969920873588</v>
      </c>
      <c r="BE68" s="24">
        <f t="shared" ca="1" si="12"/>
        <v>0.54791696083279673</v>
      </c>
      <c r="BF68" s="24">
        <f t="shared" ca="1" si="13"/>
        <v>1.1362738375939152E-2</v>
      </c>
      <c r="BG68" s="24">
        <f t="shared" ca="1" si="25"/>
        <v>1.4903121310034077E-2</v>
      </c>
      <c r="BI68" s="35">
        <f t="shared" si="10"/>
        <v>44621</v>
      </c>
      <c r="BJ68" s="164">
        <f t="shared" si="20"/>
        <v>3.539827776073326E-2</v>
      </c>
      <c r="BK68" s="164">
        <f t="shared" ca="1" si="21"/>
        <v>1.4903121310034077E-2</v>
      </c>
      <c r="BL68" t="b">
        <f t="shared" ca="1" si="22"/>
        <v>1</v>
      </c>
    </row>
    <row r="69" spans="1:64" x14ac:dyDescent="0.25">
      <c r="A69" s="35">
        <f>+NAC!A69</f>
        <v>44652</v>
      </c>
      <c r="B69" s="24">
        <f>+GBA_d!AA96</f>
        <v>6.1843230838436236E-2</v>
      </c>
      <c r="C69" s="24">
        <f>+PAM_d!$AA96</f>
        <v>5.9101291161965719E-2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8.4976915761800966E-3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6.1695203535136356E-2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6.1695203535136356E-2</v>
      </c>
      <c r="X69" s="24">
        <f t="shared" ca="1" si="7"/>
        <v>6.0031014668653793E-2</v>
      </c>
      <c r="Y69" s="24">
        <f t="shared" ca="1" si="8"/>
        <v>1.6641888664825633E-3</v>
      </c>
      <c r="Z69" s="24">
        <f t="shared" ca="1" si="15"/>
        <v>3.28525240704051E-3</v>
      </c>
      <c r="AB69" s="74">
        <f t="shared" si="9"/>
        <v>44652</v>
      </c>
      <c r="AC69" s="75">
        <f t="shared" si="23"/>
        <v>8.4976915761800966E-3</v>
      </c>
      <c r="AD69" s="75">
        <f t="shared" ca="1" si="16"/>
        <v>3.28525240704051E-3</v>
      </c>
      <c r="AH69" s="35">
        <f t="shared" si="2"/>
        <v>44652</v>
      </c>
      <c r="AI69" s="24">
        <f>+GBA_d!$AN96</f>
        <v>0.5910277983654002</v>
      </c>
      <c r="AJ69" s="24">
        <f>+PAM_d!$AN96</f>
        <v>0.56641520171146409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0.56641520171146409</v>
      </c>
      <c r="AQ69" s="24">
        <f t="shared" si="26"/>
        <v>2.4612596653936114E-2</v>
      </c>
      <c r="AR69" s="24">
        <f t="shared" si="24"/>
        <v>3.1880620433532236E-2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0.58886366577416038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0.58886366577416038</v>
      </c>
      <c r="BE69" s="24">
        <f t="shared" ca="1" si="12"/>
        <v>0.57714762790401464</v>
      </c>
      <c r="BF69" s="24">
        <f t="shared" ca="1" si="13"/>
        <v>1.1716037870145746E-2</v>
      </c>
      <c r="BG69" s="24">
        <f t="shared" ca="1" si="25"/>
        <v>1.3946993358114276E-2</v>
      </c>
      <c r="BI69" s="35">
        <f t="shared" si="10"/>
        <v>44652</v>
      </c>
      <c r="BJ69" s="164">
        <f t="shared" si="20"/>
        <v>3.1880620433532236E-2</v>
      </c>
      <c r="BK69" s="164">
        <f t="shared" ca="1" si="21"/>
        <v>1.3946993358114276E-2</v>
      </c>
      <c r="BL69" t="b">
        <f t="shared" ca="1" si="22"/>
        <v>1</v>
      </c>
    </row>
    <row r="70" spans="1:64" x14ac:dyDescent="0.25">
      <c r="A70" s="35">
        <f>+NAC!A70</f>
        <v>44682</v>
      </c>
      <c r="B70" s="24">
        <f>+GBA_d!AA97</f>
        <v>4.7597937201907747E-2</v>
      </c>
      <c r="C70" s="24">
        <f>+PAM_d!$AA97</f>
        <v>5.2714438866636293E-2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8.748033547324785E-3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4.8563356417440584E-2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4.8563356417440584E-2</v>
      </c>
      <c r="Y70" s="24">
        <f t="shared" ca="1" si="8"/>
        <v>2.3866034068997788E-3</v>
      </c>
      <c r="Z70" s="24">
        <f t="shared" ca="1" si="15"/>
        <v>3.2270422900497011E-3</v>
      </c>
      <c r="AB70" s="74">
        <f t="shared" si="9"/>
        <v>44682</v>
      </c>
      <c r="AC70" s="75">
        <f t="shared" si="23"/>
        <v>8.748033547324785E-3</v>
      </c>
      <c r="AD70" s="75">
        <f t="shared" ca="1" si="16"/>
        <v>3.2270422900497011E-3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0.59747270695526988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0.59747270695526988</v>
      </c>
      <c r="AQ70" s="24">
        <f t="shared" si="26"/>
        <v>2.2063107286853123E-2</v>
      </c>
      <c r="AR70" s="24">
        <f t="shared" si="24"/>
        <v>3.0211287253695502E-2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0.61479501351867416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1.3356671283938634E-2</v>
      </c>
      <c r="BI70" s="35">
        <f t="shared" si="10"/>
        <v>44682</v>
      </c>
      <c r="BJ70" s="164">
        <f t="shared" si="20"/>
        <v>3.0211287253695502E-2</v>
      </c>
      <c r="BK70" s="164">
        <f t="shared" ca="1" si="21"/>
        <v>1.3356671283938634E-2</v>
      </c>
      <c r="BL70" t="b">
        <f t="shared" ca="1" si="22"/>
        <v>1</v>
      </c>
    </row>
    <row r="71" spans="1:64" x14ac:dyDescent="0.25">
      <c r="A71" s="35">
        <f>+NAC!A71</f>
        <v>44713</v>
      </c>
      <c r="B71" s="24">
        <f>+GBA_d!AA98</f>
        <v>5.4606620409886508E-2</v>
      </c>
      <c r="C71" s="24">
        <f>+PAM_d!$AA98</f>
        <v>5.2118623821297172E-2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8.6389518170835369E-3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5.3014322834998628E-2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3.4186235400576193E-3</v>
      </c>
      <c r="AB71" s="74">
        <f t="shared" ref="AB71:AB95" si="34">+A71</f>
        <v>44713</v>
      </c>
      <c r="AC71" s="75">
        <f t="shared" ref="AC71:AC95" si="35">+K71</f>
        <v>8.6389518170835369E-3</v>
      </c>
      <c r="AD71" s="75">
        <f t="shared" ref="AD71:AD95" ca="1" si="36">+Z71</f>
        <v>3.4186235400576193E-3</v>
      </c>
      <c r="AH71" s="35">
        <f t="shared" si="27"/>
        <v>44713</v>
      </c>
      <c r="AI71" s="24">
        <f>+GBA_d!$AN98</f>
        <v>0.65053738143555573</v>
      </c>
      <c r="AJ71" s="24">
        <f>+PAM_d!$AN98</f>
        <v>0.62793170450695435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0.62793170450695435</v>
      </c>
      <c r="AQ71" s="24">
        <f t="shared" si="26"/>
        <v>2.4087436832078257E-2</v>
      </c>
      <c r="AR71" s="24">
        <f t="shared" si="24"/>
        <v>2.8056949774528678E-2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0.64744809680620308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0.64744809680620308</v>
      </c>
      <c r="BE71" s="24">
        <f t="shared" ref="BE71:BE95" ca="1" si="38">+MIN(AT71:BC71)</f>
        <v>0.63786765275438384</v>
      </c>
      <c r="BF71" s="24">
        <f t="shared" ref="BF71:BF95" ca="1" si="39">+BD71-BE71</f>
        <v>9.5804440518192369E-3</v>
      </c>
      <c r="BG71" s="24">
        <f t="shared" ca="1" si="25"/>
        <v>1.2531231255203877E-2</v>
      </c>
      <c r="BI71" s="35">
        <f t="shared" ref="BI71:BI95" si="40">+AH71</f>
        <v>44713</v>
      </c>
      <c r="BJ71" s="164">
        <f t="shared" si="20"/>
        <v>2.8056949774528678E-2</v>
      </c>
      <c r="BK71" s="164">
        <f t="shared" ca="1" si="21"/>
        <v>1.2531231255203877E-2</v>
      </c>
      <c r="BL71" t="b">
        <f t="shared" ca="1" si="22"/>
        <v>1</v>
      </c>
    </row>
    <row r="72" spans="1:64" x14ac:dyDescent="0.25">
      <c r="A72" s="35">
        <f>+NAC!A72</f>
        <v>44743</v>
      </c>
      <c r="B72" s="24">
        <f>+GBA_d!AA99</f>
        <v>7.3351943928063434E-2</v>
      </c>
      <c r="C72" s="24">
        <f>+PAM_d!$AA99</f>
        <v>7.5480081074603245E-2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9.2901067963477302E-3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6.9997313703841657E-2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6.9997313703841657E-2</v>
      </c>
      <c r="Y72" s="24">
        <f t="shared" ca="1" si="33"/>
        <v>7.8934509035153422E-3</v>
      </c>
      <c r="Z72" s="24">
        <f t="shared" ca="1" si="15"/>
        <v>3.9913013420032244E-3</v>
      </c>
      <c r="AB72" s="74">
        <f t="shared" si="34"/>
        <v>44743</v>
      </c>
      <c r="AC72" s="75">
        <f t="shared" si="35"/>
        <v>9.2901067963477302E-3</v>
      </c>
      <c r="AD72" s="75">
        <f t="shared" ca="1" si="36"/>
        <v>3.9913013420032244E-3</v>
      </c>
      <c r="AH72" s="35">
        <f t="shared" si="27"/>
        <v>44743</v>
      </c>
      <c r="AI72" s="24">
        <f>+GBA_d!$AN99</f>
        <v>0.71861495237181838</v>
      </c>
      <c r="AJ72" s="24">
        <f>+PAM_d!$AN99</f>
        <v>0.70202933542868973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2.5920434149241098E-2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0.71104823439367881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0.70688949010309399</v>
      </c>
      <c r="BF72" s="24">
        <f t="shared" ca="1" si="39"/>
        <v>7.9280798986056666E-3</v>
      </c>
      <c r="BG72" s="24">
        <f t="shared" ca="1" si="25"/>
        <v>1.1775547197117965E-2</v>
      </c>
      <c r="BI72" s="35">
        <f t="shared" si="40"/>
        <v>44743</v>
      </c>
      <c r="BJ72" s="164">
        <f t="shared" si="20"/>
        <v>2.5920434149241098E-2</v>
      </c>
      <c r="BK72" s="164">
        <f t="shared" ca="1" si="21"/>
        <v>1.1775547197117965E-2</v>
      </c>
      <c r="BL72" t="b">
        <f t="shared" ca="1" si="22"/>
        <v>1</v>
      </c>
    </row>
    <row r="73" spans="1:64" x14ac:dyDescent="0.25">
      <c r="A73" s="35">
        <f>+NAC!A73</f>
        <v>44774</v>
      </c>
      <c r="B73" s="24">
        <f>+GBA_d!AA100</f>
        <v>6.9633188671047064E-2</v>
      </c>
      <c r="C73" s="24">
        <f>+PAM_d!$AA100</f>
        <v>6.9164010918825181E-2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8.9661954846328995E-3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7.0463771091228367E-2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3.8590382584320717E-3</v>
      </c>
      <c r="AB73" s="74">
        <f t="shared" si="34"/>
        <v>44774</v>
      </c>
      <c r="AC73" s="75">
        <f t="shared" si="35"/>
        <v>8.9661954846328995E-3</v>
      </c>
      <c r="AD73" s="75">
        <f t="shared" ca="1" si="36"/>
        <v>3.8590382584320717E-3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0.77871138713541455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2.5636563328528483E-2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0.78869004368357132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1.160415503120845E-2</v>
      </c>
      <c r="BI73" s="35">
        <f t="shared" si="40"/>
        <v>44774</v>
      </c>
      <c r="BJ73" s="164">
        <f t="shared" si="20"/>
        <v>2.5636563328528483E-2</v>
      </c>
      <c r="BK73" s="164">
        <f t="shared" ca="1" si="21"/>
        <v>1.160415503120845E-2</v>
      </c>
      <c r="BL73" t="b">
        <f t="shared" ca="1" si="22"/>
        <v>1</v>
      </c>
    </row>
    <row r="74" spans="1:64" x14ac:dyDescent="0.25">
      <c r="A74" s="35">
        <f>+NAC!A74</f>
        <v>44805</v>
      </c>
      <c r="B74" s="24">
        <f>+GBA_d!AA101</f>
        <v>6.0937327043620204E-2</v>
      </c>
      <c r="C74" s="24">
        <f>+PAM_d!$AA101</f>
        <v>6.2742015010798902E-2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8.7974625708587464E-3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6.3216530641238666E-2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4.0384805331015738E-3</v>
      </c>
      <c r="AB74" s="74">
        <f t="shared" si="34"/>
        <v>44805</v>
      </c>
      <c r="AC74" s="75">
        <f t="shared" si="35"/>
        <v>8.7974625708587464E-3</v>
      </c>
      <c r="AD74" s="75">
        <f t="shared" ca="1" si="36"/>
        <v>4.0384805331015738E-3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0.82687073393817623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2.8977126910606173E-2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0.83675680085231385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1.2687892324584627E-2</v>
      </c>
      <c r="BI74" s="35">
        <f t="shared" si="40"/>
        <v>44805</v>
      </c>
      <c r="BJ74" s="164">
        <f t="shared" si="20"/>
        <v>2.8977126910606173E-2</v>
      </c>
      <c r="BK74" s="164">
        <f t="shared" ca="1" si="21"/>
        <v>1.2687892324584627E-2</v>
      </c>
      <c r="BL74" t="b">
        <f t="shared" ca="1" si="22"/>
        <v>1</v>
      </c>
    </row>
    <row r="75" spans="1:64" x14ac:dyDescent="0.25">
      <c r="A75" s="35">
        <f>+NAC!A75</f>
        <v>44835</v>
      </c>
      <c r="B75" s="24">
        <f>+GBA_d!AA102</f>
        <v>6.5669261584459626E-2</v>
      </c>
      <c r="C75" s="24">
        <f>+PAM_d!$AA102</f>
        <v>6.1957047504880292E-2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8.5845019494711541E-3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6.5336835925440706E-2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6.5336835925440706E-2</v>
      </c>
      <c r="X75" s="24">
        <f t="shared" ca="1" si="32"/>
        <v>6.2990318357619035E-2</v>
      </c>
      <c r="Y75" s="24">
        <f t="shared" ca="1" si="33"/>
        <v>2.346517567821671E-3</v>
      </c>
      <c r="Z75" s="24">
        <f t="shared" ca="1" si="15"/>
        <v>4.1044331027080272E-3</v>
      </c>
      <c r="AB75" s="74">
        <f t="shared" si="34"/>
        <v>44835</v>
      </c>
      <c r="AC75" s="75">
        <f t="shared" si="35"/>
        <v>8.5845019494711541E-3</v>
      </c>
      <c r="AD75" s="75">
        <f t="shared" ca="1" si="36"/>
        <v>4.1044331027080272E-3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0.87565759608617766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3.2669882895733027E-2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0.88971960197674949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1.4012789197555732E-2</v>
      </c>
      <c r="BI75" s="35">
        <f t="shared" si="40"/>
        <v>44835</v>
      </c>
      <c r="BJ75" s="164">
        <f t="shared" si="20"/>
        <v>3.2669882895733027E-2</v>
      </c>
      <c r="BK75" s="164">
        <f t="shared" ca="1" si="21"/>
        <v>1.4012789197555732E-2</v>
      </c>
      <c r="BL75" t="b">
        <f t="shared" ca="1" si="22"/>
        <v>1</v>
      </c>
    </row>
    <row r="76" spans="1:64" x14ac:dyDescent="0.25">
      <c r="A76" s="35">
        <f>+NAC!A76</f>
        <v>44866</v>
      </c>
      <c r="B76" s="24">
        <f>+GBA_d!AA103</f>
        <v>4.9197165115527408E-2</v>
      </c>
      <c r="C76" s="24">
        <f>+PAM_d!$AA103</f>
        <v>4.9532250539640721E-2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8.234752366358844E-3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4.7361985179146693E-2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4.2438721278628133E-3</v>
      </c>
      <c r="AB76" s="74">
        <f t="shared" si="34"/>
        <v>44866</v>
      </c>
      <c r="AC76" s="75">
        <f t="shared" si="35"/>
        <v>8.234752366358844E-3</v>
      </c>
      <c r="AD76" s="75">
        <f t="shared" ca="1" si="36"/>
        <v>4.2438721278628133E-3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0.91514663419413877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3.5642850278457455E-2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0.93485776926702102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1.4620613874068818E-2</v>
      </c>
      <c r="BI76" s="35">
        <f t="shared" si="40"/>
        <v>44866</v>
      </c>
      <c r="BJ76" s="164">
        <f t="shared" si="20"/>
        <v>3.5642850278457455E-2</v>
      </c>
      <c r="BK76" s="164">
        <f t="shared" ca="1" si="21"/>
        <v>1.4620613874068818E-2</v>
      </c>
      <c r="BL76" t="b">
        <f t="shared" ca="1" si="22"/>
        <v>1</v>
      </c>
    </row>
    <row r="77" spans="1:64" x14ac:dyDescent="0.25">
      <c r="A77" s="35">
        <f>+NAC!A77</f>
        <v>44896</v>
      </c>
      <c r="B77" s="24">
        <f>+GBA_d!AA104</f>
        <v>5.3442649221606464E-2</v>
      </c>
      <c r="C77" s="24">
        <f>+PAM_d!$AA104</f>
        <v>5.1090646213905577E-2</v>
      </c>
      <c r="D77" s="24">
        <f>+NOA_d!$AA104</f>
        <v>4.6994079168066749E-2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7.6689727357301023E-3</v>
      </c>
      <c r="M77" s="24">
        <f ca="1">+NAC_d!CH77</f>
        <v>4.8278832473068078E-2</v>
      </c>
      <c r="N77" s="24">
        <f ca="1">+NAC_d!CI77</f>
        <v>4.880395495315315E-2</v>
      </c>
      <c r="O77" s="24">
        <f ca="1">+NAC_d!CJ77</f>
        <v>5.0482544927624495E-2</v>
      </c>
      <c r="P77" s="24">
        <f ca="1">+NAC_d!CK77</f>
        <v>5.0520299993693341E-2</v>
      </c>
      <c r="Q77" s="24">
        <f ca="1">+NAC_d!CL77</f>
        <v>5.073001673629407E-2</v>
      </c>
      <c r="R77" s="24">
        <f ca="1">+NAC_d!CM77</f>
        <v>5.0848982968853207E-2</v>
      </c>
      <c r="S77" s="24">
        <f ca="1">+NAC_d!CN77</f>
        <v>5.1347033085043181E-2</v>
      </c>
      <c r="T77" s="24">
        <f ca="1">+NAC_d!CO77</f>
        <v>5.1957675583846452E-2</v>
      </c>
      <c r="U77" s="24">
        <f ca="1">+NAC_d!CP77</f>
        <v>5.252279881535471E-2</v>
      </c>
      <c r="V77" s="24">
        <f ca="1">+NAC_d!CQ77</f>
        <v>5.3225410226152681E-2</v>
      </c>
      <c r="W77" s="24">
        <f t="shared" ca="1" si="31"/>
        <v>5.3225410226152681E-2</v>
      </c>
      <c r="X77" s="24">
        <f t="shared" ca="1" si="32"/>
        <v>4.8278832473068078E-2</v>
      </c>
      <c r="Y77" s="24">
        <f t="shared" ca="1" si="33"/>
        <v>4.9465777530846022E-3</v>
      </c>
      <c r="Z77" s="24">
        <f t="shared" ca="1" si="15"/>
        <v>4.3240322379610547E-3</v>
      </c>
      <c r="AB77" s="74">
        <f t="shared" si="34"/>
        <v>44896</v>
      </c>
      <c r="AC77" s="75">
        <f t="shared" si="35"/>
        <v>7.6689727357301023E-3</v>
      </c>
      <c r="AD77" s="75">
        <f t="shared" ca="1" si="36"/>
        <v>4.3240322379610547E-3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0.94429286376136878</v>
      </c>
      <c r="AK77" s="24">
        <f>+NOA_d!$AN104</f>
        <v>0.94714092475260259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3.6763649693176609E-2</v>
      </c>
      <c r="AT77" s="24">
        <f ca="1">+NAC_d!CT77</f>
        <v>0.95247300954651104</v>
      </c>
      <c r="AU77" s="24">
        <f ca="1">+NAC_d!CU77</f>
        <v>0.9516866251362428</v>
      </c>
      <c r="AV77" s="24">
        <f ca="1">+NAC_d!CV77</f>
        <v>0.95439315191784413</v>
      </c>
      <c r="AW77" s="24">
        <f ca="1">+NAC_d!CW77</f>
        <v>0.94897059780667492</v>
      </c>
      <c r="AX77" s="24">
        <f ca="1">+NAC_d!CX77</f>
        <v>0.94886398469347322</v>
      </c>
      <c r="AY77" s="24">
        <f ca="1">+NAC_d!CY77</f>
        <v>0.94920786476425301</v>
      </c>
      <c r="AZ77" s="24">
        <f ca="1">+NAC_d!CZ77</f>
        <v>0.94608454958008448</v>
      </c>
      <c r="BA77" s="24">
        <f ca="1">+NAC_d!DA77</f>
        <v>0.94907014598205985</v>
      </c>
      <c r="BB77" s="24">
        <f ca="1">+NAC_d!DB77</f>
        <v>0.94711591606453971</v>
      </c>
      <c r="BC77" s="24">
        <f ca="1">+NAC_d!DC77</f>
        <v>0.94708023202239877</v>
      </c>
      <c r="BD77" s="24">
        <f t="shared" ca="1" si="37"/>
        <v>0.95439315191784413</v>
      </c>
      <c r="BE77" s="24">
        <f t="shared" ca="1" si="38"/>
        <v>0.94608454958008448</v>
      </c>
      <c r="BF77" s="24">
        <f t="shared" ca="1" si="39"/>
        <v>8.3086023377596518E-3</v>
      </c>
      <c r="BG77" s="24">
        <f t="shared" ca="1" si="25"/>
        <v>1.4397527169152529E-2</v>
      </c>
      <c r="BI77" s="35">
        <f t="shared" si="40"/>
        <v>44896</v>
      </c>
      <c r="BJ77" s="164">
        <f t="shared" si="20"/>
        <v>3.6763649693176609E-2</v>
      </c>
      <c r="BK77" s="164">
        <f t="shared" ca="1" si="21"/>
        <v>1.4397527169152529E-2</v>
      </c>
      <c r="BL77" t="b">
        <f t="shared" ca="1" si="22"/>
        <v>1</v>
      </c>
    </row>
    <row r="78" spans="1:64" x14ac:dyDescent="0.25">
      <c r="A78" s="35">
        <f>+NAC!A78</f>
        <v>44927</v>
      </c>
      <c r="B78" s="24">
        <f>+GBA_d!AA105</f>
        <v>5.9302919543996913E-2</v>
      </c>
      <c r="C78" s="24">
        <f>+PAM_d!$AA105</f>
        <v>6.0425197658896757E-2</v>
      </c>
      <c r="D78" s="24">
        <f>+NOA_d!$AA105</f>
        <v>6.3802832842552615E-2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7.783494980540262E-3</v>
      </c>
      <c r="M78" s="24">
        <f ca="1">+NAC_d!CH78</f>
        <v>6.1780295094346682E-2</v>
      </c>
      <c r="N78" s="24">
        <f ca="1">+NAC_d!CI78</f>
        <v>6.1374941760140578E-2</v>
      </c>
      <c r="O78" s="24">
        <f ca="1">+NAC_d!CJ78</f>
        <v>6.0476268401499E-2</v>
      </c>
      <c r="P78" s="24">
        <f ca="1">+NAC_d!CK78</f>
        <v>6.0754414258004541E-2</v>
      </c>
      <c r="Q78" s="24">
        <f ca="1">+NAC_d!CL78</f>
        <v>6.0491896035679504E-2</v>
      </c>
      <c r="R78" s="24">
        <f ca="1">+NAC_d!CM78</f>
        <v>6.0019547620163483E-2</v>
      </c>
      <c r="S78" s="24">
        <f ca="1">+NAC_d!CN78</f>
        <v>6.0185204424451744E-2</v>
      </c>
      <c r="T78" s="24">
        <f ca="1">+NAC_d!CO78</f>
        <v>5.9687347092371112E-2</v>
      </c>
      <c r="U78" s="24">
        <f ca="1">+NAC_d!CP78</f>
        <v>5.9733693673531763E-2</v>
      </c>
      <c r="V78" s="24">
        <f ca="1">+NAC_d!CQ78</f>
        <v>5.9717264932015457E-2</v>
      </c>
      <c r="W78" s="24">
        <f t="shared" ca="1" si="31"/>
        <v>6.1780295094346682E-2</v>
      </c>
      <c r="X78" s="24">
        <f t="shared" ca="1" si="32"/>
        <v>5.9687347092371112E-2</v>
      </c>
      <c r="Y78" s="24">
        <f t="shared" ca="1" si="33"/>
        <v>2.0929480019755697E-3</v>
      </c>
      <c r="Z78" s="24">
        <f t="shared" ca="1" si="15"/>
        <v>4.3781708124060086E-3</v>
      </c>
      <c r="AB78" s="74">
        <f t="shared" si="34"/>
        <v>44927</v>
      </c>
      <c r="AC78" s="75">
        <f t="shared" si="35"/>
        <v>7.783494980540262E-3</v>
      </c>
      <c r="AD78" s="75">
        <f t="shared" ca="1" si="36"/>
        <v>4.3781708124060086E-3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0.9859932237681821</v>
      </c>
      <c r="AK78" s="24">
        <f>+NOA_d!$AN105</f>
        <v>0.99142383919506072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3.6779549273054948E-2</v>
      </c>
      <c r="AT78" s="24">
        <f ca="1">+NAC_d!CT78</f>
        <v>0.99405843828105311</v>
      </c>
      <c r="AU78" s="24">
        <f ca="1">+NAC_d!CU78</f>
        <v>0.9926145831897033</v>
      </c>
      <c r="AV78" s="24">
        <f ca="1">+NAC_d!CV78</f>
        <v>0.99417769408740186</v>
      </c>
      <c r="AW78" s="24">
        <f ca="1">+NAC_d!CW78</f>
        <v>0.99021532123361089</v>
      </c>
      <c r="AX78" s="24">
        <f ca="1">+NAC_d!CX78</f>
        <v>0.98864440307297485</v>
      </c>
      <c r="AY78" s="24">
        <f ca="1">+NAC_d!CY78</f>
        <v>0.98905656166691092</v>
      </c>
      <c r="AZ78" s="24">
        <f ca="1">+NAC_d!CZ78</f>
        <v>0.98628885648749298</v>
      </c>
      <c r="BA78" s="24">
        <f ca="1">+NAC_d!DA78</f>
        <v>0.98861157817947798</v>
      </c>
      <c r="BB78" s="24">
        <f ca="1">+NAC_d!DB78</f>
        <v>0.98691332452145719</v>
      </c>
      <c r="BC78" s="24">
        <f ca="1">+NAC_d!DC78</f>
        <v>0.98744615218713716</v>
      </c>
      <c r="BD78" s="24">
        <f t="shared" ca="1" si="37"/>
        <v>0.99417769408740186</v>
      </c>
      <c r="BE78" s="24">
        <f t="shared" ca="1" si="38"/>
        <v>0.98628885648749298</v>
      </c>
      <c r="BF78" s="24">
        <f t="shared" ca="1" si="39"/>
        <v>7.8888375999088822E-3</v>
      </c>
      <c r="BG78" s="24">
        <f t="shared" ca="1" si="25"/>
        <v>1.4205140305895866E-2</v>
      </c>
      <c r="BI78" s="35">
        <f t="shared" si="40"/>
        <v>44927</v>
      </c>
      <c r="BJ78" s="164">
        <f t="shared" si="20"/>
        <v>3.6779549273054948E-2</v>
      </c>
      <c r="BK78" s="164">
        <f t="shared" ca="1" si="21"/>
        <v>1.4205140305895866E-2</v>
      </c>
      <c r="BL78" t="b">
        <f t="shared" ca="1" si="22"/>
        <v>1</v>
      </c>
    </row>
    <row r="79" spans="1:64" x14ac:dyDescent="0.25">
      <c r="A79" s="35">
        <f>+NAC!A79</f>
        <v>44958</v>
      </c>
      <c r="B79" s="24">
        <f>+GBA_d!AA106</f>
        <v>6.7691971995768041E-2</v>
      </c>
      <c r="C79" s="24">
        <f>+PAM_d!$AA106</f>
        <v>6.3131617729883072E-2</v>
      </c>
      <c r="D79" s="24">
        <f>+NOA_d!$AA106</f>
        <v>7.2801178087029683E-2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8.9155933253825901E-3</v>
      </c>
      <c r="M79" s="24">
        <f ca="1">+NAC_d!CH79</f>
        <v>7.348795109752837E-2</v>
      </c>
      <c r="N79" s="24">
        <f ca="1">+NAC_d!CI79</f>
        <v>7.148944245986355E-2</v>
      </c>
      <c r="O79" s="24">
        <f ca="1">+NAC_d!CJ79</f>
        <v>7.1666401253816403E-2</v>
      </c>
      <c r="P79" s="24">
        <f ca="1">+NAC_d!CK79</f>
        <v>6.8243521790264383E-2</v>
      </c>
      <c r="Q79" s="24">
        <f ca="1">+NAC_d!CL79</f>
        <v>6.8088459838585802E-2</v>
      </c>
      <c r="R79" s="24">
        <f ca="1">+NAC_d!CM79</f>
        <v>6.6990039281858538E-2</v>
      </c>
      <c r="S79" s="24">
        <f ca="1">+NAC_d!CN79</f>
        <v>6.5813159995886883E-2</v>
      </c>
      <c r="T79" s="24">
        <f ca="1">+NAC_d!CO79</f>
        <v>6.4725392250454927E-2</v>
      </c>
      <c r="U79" s="24">
        <f ca="1">+NAC_d!CP79</f>
        <v>6.3816166318797052E-2</v>
      </c>
      <c r="V79" s="24">
        <f ca="1">+NAC_d!CQ79</f>
        <v>6.186082736311449E-2</v>
      </c>
      <c r="W79" s="24">
        <f t="shared" ca="1" si="31"/>
        <v>7.348795109752837E-2</v>
      </c>
      <c r="X79" s="24">
        <f t="shared" ca="1" si="32"/>
        <v>6.186082736311449E-2</v>
      </c>
      <c r="Y79" s="24">
        <f t="shared" ca="1" si="33"/>
        <v>1.162712373441388E-2</v>
      </c>
      <c r="Z79" s="24">
        <f t="shared" ca="1" si="15"/>
        <v>4.6597117317038568E-3</v>
      </c>
      <c r="AB79" s="74">
        <f t="shared" si="34"/>
        <v>44958</v>
      </c>
      <c r="AC79" s="75">
        <f t="shared" si="35"/>
        <v>8.9155933253825901E-3</v>
      </c>
      <c r="AD79" s="75">
        <f t="shared" ca="1" si="36"/>
        <v>4.6597117317038568E-3</v>
      </c>
      <c r="AH79" s="35">
        <f t="shared" si="27"/>
        <v>44958</v>
      </c>
      <c r="AI79" s="24">
        <f>+GBA_d!$AN106</f>
        <v>1.031484941171799</v>
      </c>
      <c r="AJ79" s="24">
        <f>+PAM_d!$AN106</f>
        <v>1.0180245881907877</v>
      </c>
      <c r="AK79" s="24">
        <f>+NOA_d!$AN106</f>
        <v>1.0367775260875316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3.7840653907585051E-2</v>
      </c>
      <c r="AT79" s="24">
        <f ca="1">+NAC_d!CT79</f>
        <v>1.035423178853252</v>
      </c>
      <c r="AU79" s="24">
        <f ca="1">+NAC_d!CU79</f>
        <v>1.0314723370332795</v>
      </c>
      <c r="AV79" s="24">
        <f ca="1">+NAC_d!CV79</f>
        <v>1.0344112374796968</v>
      </c>
      <c r="AW79" s="24">
        <f ca="1">+NAC_d!CW79</f>
        <v>1.0267113767891081</v>
      </c>
      <c r="AX79" s="24">
        <f ca="1">+NAC_d!CX79</f>
        <v>1.0251872696433106</v>
      </c>
      <c r="AY79" s="24">
        <f ca="1">+NAC_d!CY79</f>
        <v>1.0246584819527755</v>
      </c>
      <c r="AZ79" s="24">
        <f ca="1">+NAC_d!CZ79</f>
        <v>1.0212800388247953</v>
      </c>
      <c r="BA79" s="24">
        <f ca="1">+NAC_d!DA79</f>
        <v>1.0230886211723029</v>
      </c>
      <c r="BB79" s="24">
        <f ca="1">+NAC_d!DB79</f>
        <v>1.0219654907317617</v>
      </c>
      <c r="BC79" s="24">
        <f ca="1">+NAC_d!DC79</f>
        <v>1.0225645127502316</v>
      </c>
      <c r="BD79" s="24">
        <f t="shared" ca="1" si="37"/>
        <v>1.035423178853252</v>
      </c>
      <c r="BE79" s="24">
        <f t="shared" ca="1" si="38"/>
        <v>1.0212800388247953</v>
      </c>
      <c r="BF79" s="24">
        <f t="shared" ca="1" si="39"/>
        <v>1.4143140028456624E-2</v>
      </c>
      <c r="BG79" s="24">
        <f t="shared" ca="1" si="25"/>
        <v>1.3997642990712147E-2</v>
      </c>
      <c r="BI79" s="35">
        <f t="shared" si="40"/>
        <v>44958</v>
      </c>
      <c r="BJ79" s="164">
        <f t="shared" si="20"/>
        <v>3.7840653907585051E-2</v>
      </c>
      <c r="BK79" s="164">
        <f t="shared" ca="1" si="21"/>
        <v>1.3997642990712147E-2</v>
      </c>
      <c r="BL79" t="b">
        <f t="shared" ca="1" si="22"/>
        <v>1</v>
      </c>
    </row>
    <row r="80" spans="1:64" x14ac:dyDescent="0.25">
      <c r="A80" s="35">
        <f>+NAC!A80</f>
        <v>44986</v>
      </c>
      <c r="B80" s="24">
        <f>+GBA_d!AA107</f>
        <v>7.9228531680015424E-2</v>
      </c>
      <c r="C80" s="24">
        <f>+PAM_d!$AA107</f>
        <v>7.7820325884705444E-2</v>
      </c>
      <c r="D80" s="24">
        <f>+NOA_d!$AA107</f>
        <v>7.2211284220368155E-2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7.761202963856273E-2</v>
      </c>
      <c r="N80" s="24">
        <f ca="1">+NAC_d!CI80</f>
        <v>7.7565149393936661E-2</v>
      </c>
      <c r="O80" s="24">
        <f ca="1">+NAC_d!CJ80</f>
        <v>7.8784924664564882E-2</v>
      </c>
      <c r="P80" s="24">
        <f ca="1">+NAC_d!CK80</f>
        <v>7.7412498438803601E-2</v>
      </c>
      <c r="Q80" s="24">
        <f ca="1">+NAC_d!CL80</f>
        <v>7.7475084970641594E-2</v>
      </c>
      <c r="R80" s="24">
        <f ca="1">+NAC_d!CM80</f>
        <v>7.8525564853287211E-2</v>
      </c>
      <c r="S80" s="24">
        <f ca="1">+NAC_d!CN80</f>
        <v>7.6692442342721323E-2</v>
      </c>
      <c r="T80" s="24">
        <f ca="1">+NAC_d!CO80</f>
        <v>7.6520534611276725E-2</v>
      </c>
      <c r="U80" s="24">
        <f ca="1">+NAC_d!CP80</f>
        <v>7.678251251104129E-2</v>
      </c>
      <c r="V80" s="24">
        <f ca="1">+NAC_d!CQ80</f>
        <v>7.3658911940177374E-2</v>
      </c>
      <c r="W80" s="24">
        <f t="shared" ca="1" si="31"/>
        <v>7.8784924664564882E-2</v>
      </c>
      <c r="X80" s="24">
        <f t="shared" ca="1" si="32"/>
        <v>7.3658911940177374E-2</v>
      </c>
      <c r="Y80" s="24">
        <f t="shared" ca="1" si="33"/>
        <v>5.1260127243875075E-3</v>
      </c>
      <c r="Z80" s="24">
        <f t="shared" ca="1" si="15"/>
        <v>4.6308294305673625E-3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4.6308294305673625E-3</v>
      </c>
      <c r="AH80" s="35">
        <f t="shared" si="27"/>
        <v>44986</v>
      </c>
      <c r="AI80" s="24">
        <f>+GBA_d!$AN107</f>
        <v>1.0543871341729516</v>
      </c>
      <c r="AJ80" s="24">
        <f>+PAM_d!$AN107</f>
        <v>1.0405333271996247</v>
      </c>
      <c r="AK80" s="24">
        <f>+NOA_d!$AN107</f>
        <v>1.0464008189079363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3.9601601961071757E-2</v>
      </c>
      <c r="AT80" s="24">
        <f ca="1">+NAC_d!CT80</f>
        <v>1.0494937994017506</v>
      </c>
      <c r="AU80" s="24">
        <f ca="1">+NAC_d!CU80</f>
        <v>1.0473830896016314</v>
      </c>
      <c r="AV80" s="24">
        <f ca="1">+NAC_d!CV80</f>
        <v>1.0515080270693837</v>
      </c>
      <c r="AW80" s="24">
        <f ca="1">+NAC_d!CW80</f>
        <v>1.0445502108320373</v>
      </c>
      <c r="AX80" s="24">
        <f ca="1">+NAC_d!CX80</f>
        <v>1.0443358096525159</v>
      </c>
      <c r="AY80" s="24">
        <f ca="1">+NAC_d!CY80</f>
        <v>1.0435182830392078</v>
      </c>
      <c r="AZ80" s="24">
        <f ca="1">+NAC_d!CZ80</f>
        <v>1.0393841361228979</v>
      </c>
      <c r="BA80" s="24">
        <f ca="1">+NAC_d!DA80</f>
        <v>1.0411814706072988</v>
      </c>
      <c r="BB80" s="24">
        <f ca="1">+NAC_d!DB80</f>
        <v>1.041115781201801</v>
      </c>
      <c r="BC80" s="24">
        <f ca="1">+NAC_d!DC80</f>
        <v>1.0395044906301867</v>
      </c>
      <c r="BD80" s="24">
        <f t="shared" ca="1" si="37"/>
        <v>1.0515080270693837</v>
      </c>
      <c r="BE80" s="24">
        <f t="shared" ca="1" si="38"/>
        <v>1.0393841361228979</v>
      </c>
      <c r="BF80" s="24">
        <f t="shared" ca="1" si="39"/>
        <v>1.2123890946485805E-2</v>
      </c>
      <c r="BG80" s="24">
        <f t="shared" ca="1" si="25"/>
        <v>1.4170417261827977E-2</v>
      </c>
      <c r="BI80" s="35">
        <f t="shared" si="40"/>
        <v>44986</v>
      </c>
      <c r="BJ80" s="164">
        <f t="shared" si="20"/>
        <v>3.9601601961071757E-2</v>
      </c>
      <c r="BK80" s="164">
        <f t="shared" ca="1" si="21"/>
        <v>1.4170417261827977E-2</v>
      </c>
      <c r="BL80" t="b">
        <f t="shared" ca="1" si="22"/>
        <v>1</v>
      </c>
    </row>
    <row r="81" spans="1:64" x14ac:dyDescent="0.25">
      <c r="A81" s="35">
        <f>+NAC!A81</f>
        <v>45017</v>
      </c>
      <c r="B81" s="24">
        <f>+GBA_d!AA108</f>
        <v>8.6306709377071966E-2</v>
      </c>
      <c r="C81" s="24">
        <f>+PAM_d!$AA108</f>
        <v>8.5127570704996769E-2</v>
      </c>
      <c r="D81" s="24">
        <f>+NOA_d!$AA108</f>
        <v>7.6455729149685014E-2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8.6364768979621864E-2</v>
      </c>
      <c r="N81" s="24">
        <f ca="1">+NAC_d!CI81</f>
        <v>8.5597205067178495E-2</v>
      </c>
      <c r="O81" s="24">
        <f ca="1">+NAC_d!CJ81</f>
        <v>8.5340653578717784E-2</v>
      </c>
      <c r="P81" s="24">
        <f ca="1">+NAC_d!CK81</f>
        <v>8.4258242550918627E-2</v>
      </c>
      <c r="Q81" s="24">
        <f ca="1">+NAC_d!CL81</f>
        <v>8.4333544577683606E-2</v>
      </c>
      <c r="R81" s="24">
        <f ca="1">+NAC_d!CM81</f>
        <v>8.4270273139573026E-2</v>
      </c>
      <c r="S81" s="24">
        <f ca="1">+NAC_d!CN81</f>
        <v>8.3387366912833105E-2</v>
      </c>
      <c r="T81" s="24">
        <f ca="1">+NAC_d!CO81</f>
        <v>8.3539606018790291E-2</v>
      </c>
      <c r="U81" s="24">
        <f ca="1">+NAC_d!CP81</f>
        <v>8.2727330663300291E-2</v>
      </c>
      <c r="V81" s="24">
        <f ca="1">+NAC_d!CQ81</f>
        <v>8.1946806258228477E-2</v>
      </c>
      <c r="W81" s="24">
        <f t="shared" ca="1" si="31"/>
        <v>8.6364768979621864E-2</v>
      </c>
      <c r="X81" s="24">
        <f t="shared" ca="1" si="32"/>
        <v>8.1946806258228477E-2</v>
      </c>
      <c r="Y81" s="24">
        <f t="shared" ca="1" si="33"/>
        <v>4.417962721393387E-3</v>
      </c>
      <c r="Z81" s="24">
        <f t="shared" ca="1" si="15"/>
        <v>4.8603105851432642E-3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4.8603105851432642E-3</v>
      </c>
      <c r="AH81" s="35">
        <f t="shared" si="27"/>
        <v>45017</v>
      </c>
      <c r="AI81" s="24">
        <f>+GBA_d!$AN108</f>
        <v>1.101717525427794</v>
      </c>
      <c r="AJ81" s="24">
        <f>+PAM_d!$AN108</f>
        <v>1.0906772475533648</v>
      </c>
      <c r="AK81" s="24">
        <f>+NOA_d!$AN108</f>
        <v>1.0725922537113073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4.2637454321108617E-2</v>
      </c>
      <c r="AT81" s="24">
        <f ca="1">+NAC_d!CT81</f>
        <v>1.09853880796669</v>
      </c>
      <c r="AU81" s="24">
        <f ca="1">+NAC_d!CU81</f>
        <v>1.0948148320228515</v>
      </c>
      <c r="AV81" s="24">
        <f ca="1">+NAC_d!CV81</f>
        <v>1.0971980051408257</v>
      </c>
      <c r="AW81" s="24">
        <f ca="1">+NAC_d!CW81</f>
        <v>1.0909532745608352</v>
      </c>
      <c r="AX81" s="24">
        <f ca="1">+NAC_d!CX81</f>
        <v>1.0903403034949775</v>
      </c>
      <c r="AY81" s="24">
        <f ca="1">+NAC_d!CY81</f>
        <v>1.0897790452354554</v>
      </c>
      <c r="AZ81" s="24">
        <f ca="1">+NAC_d!CZ81</f>
        <v>1.0836387731414088</v>
      </c>
      <c r="BA81" s="24">
        <f ca="1">+NAC_d!DA81</f>
        <v>1.0857712245112525</v>
      </c>
      <c r="BB81" s="24">
        <f ca="1">+NAC_d!DB81</f>
        <v>1.0848180956725679</v>
      </c>
      <c r="BC81" s="24">
        <f ca="1">+NAC_d!DC81</f>
        <v>1.081230499401177</v>
      </c>
      <c r="BD81" s="24">
        <f t="shared" ca="1" si="37"/>
        <v>1.09853880796669</v>
      </c>
      <c r="BE81" s="24">
        <f t="shared" ca="1" si="38"/>
        <v>1.081230499401177</v>
      </c>
      <c r="BF81" s="24">
        <f t="shared" ca="1" si="39"/>
        <v>1.730830856551302E-2</v>
      </c>
      <c r="BG81" s="24">
        <f t="shared" ca="1" si="25"/>
        <v>1.462776881487212E-2</v>
      </c>
      <c r="BI81" s="35">
        <f t="shared" si="40"/>
        <v>45017</v>
      </c>
      <c r="BJ81" s="164">
        <f t="shared" si="20"/>
        <v>4.2637454321108617E-2</v>
      </c>
      <c r="BK81" s="164">
        <f t="shared" ca="1" si="21"/>
        <v>1.462776881487212E-2</v>
      </c>
      <c r="BL81" t="b">
        <f t="shared" ca="1" si="22"/>
        <v>1</v>
      </c>
    </row>
    <row r="82" spans="1:64" x14ac:dyDescent="0.25">
      <c r="A82" s="35">
        <f>+NAC!A82</f>
        <v>45047</v>
      </c>
      <c r="B82" s="24">
        <f>+GBA_d!AA109</f>
        <v>7.8577750813902725E-2</v>
      </c>
      <c r="C82" s="24">
        <f>+PAM_d!$AA109</f>
        <v>7.7686384077697568E-2</v>
      </c>
      <c r="D82" s="24">
        <f>+NOA_d!$AA109</f>
        <v>7.9380247005495841E-2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7.9380247005495841E-2</v>
      </c>
      <c r="I82" s="24">
        <f t="shared" si="29"/>
        <v>7.2346696495608098E-2</v>
      </c>
      <c r="J82" s="24">
        <f t="shared" si="30"/>
        <v>7.0335505098877427E-3</v>
      </c>
      <c r="K82" s="24">
        <f t="shared" ref="K82:K95" si="41">+AVERAGE(J71:J82)</f>
        <v>1.0402318555695492E-2</v>
      </c>
      <c r="M82" s="24">
        <f ca="1">+NAC_d!CH82</f>
        <v>7.4000227833175281E-2</v>
      </c>
      <c r="N82" s="24">
        <f ca="1">+NAC_d!CI82</f>
        <v>7.4618319641548192E-2</v>
      </c>
      <c r="O82" s="24">
        <f ca="1">+NAC_d!CJ82</f>
        <v>7.5864056229503429E-2</v>
      </c>
      <c r="P82" s="24">
        <f ca="1">+NAC_d!CK82</f>
        <v>7.602490179013488E-2</v>
      </c>
      <c r="Q82" s="24">
        <f ca="1">+NAC_d!CL82</f>
        <v>7.6499056702134638E-2</v>
      </c>
      <c r="R82" s="24">
        <f ca="1">+NAC_d!CM82</f>
        <v>7.6586011352601346E-2</v>
      </c>
      <c r="S82" s="24">
        <f ca="1">+NAC_d!CN82</f>
        <v>7.7433990460073154E-2</v>
      </c>
      <c r="T82" s="24">
        <f ca="1">+NAC_d!CO82</f>
        <v>7.8023165112438342E-2</v>
      </c>
      <c r="U82" s="24">
        <f ca="1">+NAC_d!CP82</f>
        <v>7.9098395260877696E-2</v>
      </c>
      <c r="V82" s="24">
        <f ca="1">+NAC_d!CQ82</f>
        <v>8.0707230588701329E-2</v>
      </c>
      <c r="W82" s="24">
        <f t="shared" ca="1" si="31"/>
        <v>8.0707230588701329E-2</v>
      </c>
      <c r="X82" s="24">
        <f t="shared" ca="1" si="32"/>
        <v>7.4000227833175281E-2</v>
      </c>
      <c r="Y82" s="24">
        <f t="shared" ca="1" si="33"/>
        <v>6.7070027555260481E-3</v>
      </c>
      <c r="Z82" s="24">
        <f t="shared" ref="Z82:Z95" ca="1" si="42">+AVERAGE(Y71:Y82)</f>
        <v>5.2203438641954536E-3</v>
      </c>
      <c r="AB82" s="74">
        <f t="shared" si="34"/>
        <v>45047</v>
      </c>
      <c r="AC82" s="75">
        <f t="shared" si="35"/>
        <v>1.0402318555695492E-2</v>
      </c>
      <c r="AD82" s="75">
        <f t="shared" ca="1" si="36"/>
        <v>5.2203438641954536E-3</v>
      </c>
      <c r="AH82" s="35">
        <f t="shared" si="27"/>
        <v>45047</v>
      </c>
      <c r="AI82" s="24">
        <f>+GBA_d!$AN109</f>
        <v>1.1638700124560954</v>
      </c>
      <c r="AJ82" s="24">
        <f>+PAM_d!$AN109</f>
        <v>1.1402712074653452</v>
      </c>
      <c r="AK82" s="24">
        <f>+NOA_d!$AN109</f>
        <v>1.1180889917732735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4.6940411426544454E-2</v>
      </c>
      <c r="AT82" s="24">
        <f ca="1">+NAC_d!CT82</f>
        <v>1.1465264347437452</v>
      </c>
      <c r="AU82" s="24">
        <f ca="1">+NAC_d!CU82</f>
        <v>1.1430322640535673</v>
      </c>
      <c r="AV82" s="24">
        <f ca="1">+NAC_d!CV82</f>
        <v>1.1518012609521162</v>
      </c>
      <c r="AW82" s="24">
        <f ca="1">+NAC_d!CW82</f>
        <v>1.1416728372349647</v>
      </c>
      <c r="AX82" s="24">
        <f ca="1">+NAC_d!CX82</f>
        <v>1.1418121078911483</v>
      </c>
      <c r="AY82" s="24">
        <f ca="1">+NAC_d!CY82</f>
        <v>1.1420519304127073</v>
      </c>
      <c r="AZ82" s="24">
        <f ca="1">+NAC_d!CZ82</f>
        <v>1.1366909596180435</v>
      </c>
      <c r="BA82" s="24">
        <f ca="1">+NAC_d!DA82</f>
        <v>1.1396393139167853</v>
      </c>
      <c r="BB82" s="24">
        <f ca="1">+NAC_d!DB82</f>
        <v>1.1408483013319919</v>
      </c>
      <c r="BC82" s="24">
        <f ca="1">+NAC_d!DC82</f>
        <v>1.1401597937170345</v>
      </c>
      <c r="BD82" s="24">
        <f t="shared" ca="1" si="37"/>
        <v>1.1518012609521162</v>
      </c>
      <c r="BE82" s="24">
        <f t="shared" ca="1" si="38"/>
        <v>1.1366909596180435</v>
      </c>
      <c r="BF82" s="24">
        <f t="shared" ca="1" si="39"/>
        <v>1.5110301334072762E-2</v>
      </c>
      <c r="BG82" s="24">
        <f t="shared" ca="1" si="25"/>
        <v>1.4888866004404968E-2</v>
      </c>
      <c r="BI82" s="35">
        <f t="shared" si="40"/>
        <v>45047</v>
      </c>
      <c r="BJ82" s="164">
        <f t="shared" ref="BJ82:BJ95" si="46">+AR82</f>
        <v>4.6940411426544454E-2</v>
      </c>
      <c r="BK82" s="164">
        <f t="shared" ref="BK82:BK95" ca="1" si="47">+BG82</f>
        <v>1.4888866004404968E-2</v>
      </c>
      <c r="BL82" t="b">
        <f t="shared" ref="BL82:BL94" ca="1" si="48">+BJ82&gt;BK82</f>
        <v>1</v>
      </c>
    </row>
    <row r="83" spans="1:64" x14ac:dyDescent="0.25">
      <c r="A83" s="35">
        <f>+NAC!A83</f>
        <v>45078</v>
      </c>
      <c r="B83" s="24">
        <f>+GBA_d!AA110</f>
        <v>5.7658198826849194E-2</v>
      </c>
      <c r="C83" s="24">
        <f>+PAM_d!$AA110</f>
        <v>5.8919904539800561E-2</v>
      </c>
      <c r="D83" s="24">
        <f>+NOA_d!$AA110</f>
        <v>6.687717091889156E-2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1.1228806044940939E-2</v>
      </c>
      <c r="M83" s="24">
        <f ca="1">+NAC_d!CH83</f>
        <v>5.6870426730117662E-2</v>
      </c>
      <c r="N83" s="24">
        <f ca="1">+NAC_d!CI83</f>
        <v>5.7064580808077636E-2</v>
      </c>
      <c r="O83" s="24">
        <f ca="1">+NAC_d!CJ83</f>
        <v>5.6679668413314621E-2</v>
      </c>
      <c r="P83" s="24">
        <f ca="1">+NAC_d!CK83</f>
        <v>5.803011122741375E-2</v>
      </c>
      <c r="Q83" s="24">
        <f ca="1">+NAC_d!CL83</f>
        <v>5.8200565950948357E-2</v>
      </c>
      <c r="R83" s="24">
        <f ca="1">+NAC_d!CM83</f>
        <v>5.864866321107165E-2</v>
      </c>
      <c r="S83" s="24">
        <f ca="1">+NAC_d!CN83</f>
        <v>5.9579580100840523E-2</v>
      </c>
      <c r="T83" s="24">
        <f ca="1">+NAC_d!CO83</f>
        <v>6.0048156711395073E-2</v>
      </c>
      <c r="U83" s="24">
        <f ca="1">+NAC_d!CP83</f>
        <v>6.1181412481008834E-2</v>
      </c>
      <c r="V83" s="24">
        <f ca="1">+NAC_d!CQ83</f>
        <v>6.2865984126239116E-2</v>
      </c>
      <c r="W83" s="24">
        <f t="shared" ca="1" si="31"/>
        <v>6.2865984126239116E-2</v>
      </c>
      <c r="X83" s="24">
        <f t="shared" ca="1" si="32"/>
        <v>5.6679668413314621E-2</v>
      </c>
      <c r="Y83" s="24">
        <f t="shared" ca="1" si="33"/>
        <v>6.186315712924495E-3</v>
      </c>
      <c r="Z83" s="24">
        <f t="shared" ca="1" si="42"/>
        <v>5.4101399924755822E-3</v>
      </c>
      <c r="AB83" s="74">
        <f t="shared" si="34"/>
        <v>45078</v>
      </c>
      <c r="AC83" s="75">
        <f t="shared" si="35"/>
        <v>1.1228806044940939E-2</v>
      </c>
      <c r="AD83" s="75">
        <f t="shared" ca="1" si="36"/>
        <v>5.4101399924755822E-3</v>
      </c>
      <c r="AH83" s="35">
        <f t="shared" si="27"/>
        <v>45078</v>
      </c>
      <c r="AI83" s="24">
        <f>+GBA_d!$AN110</f>
        <v>1.1701313225022596</v>
      </c>
      <c r="AJ83" s="24">
        <f>+PAM_d!$AN110</f>
        <v>1.1541067056364858</v>
      </c>
      <c r="AK83" s="24">
        <f>+NOA_d!$AN110</f>
        <v>1.14637682206435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5.0567934398707409E-2</v>
      </c>
      <c r="AT83" s="24">
        <f ca="1">+NAC_d!CT83</f>
        <v>1.1587275466063467</v>
      </c>
      <c r="AU83" s="24">
        <f ca="1">+NAC_d!CU83</f>
        <v>1.1543738697868728</v>
      </c>
      <c r="AV83" s="24">
        <f ca="1">+NAC_d!CV83</f>
        <v>1.1592912780071658</v>
      </c>
      <c r="AW83" s="24">
        <f ca="1">+NAC_d!CW83</f>
        <v>1.1539066733217203</v>
      </c>
      <c r="AX83" s="24">
        <f ca="1">+NAC_d!CX83</f>
        <v>1.1530545203610751</v>
      </c>
      <c r="AY83" s="24">
        <f ca="1">+NAC_d!CY83</f>
        <v>1.1547269690378763</v>
      </c>
      <c r="AZ83" s="24">
        <f ca="1">+NAC_d!CZ83</f>
        <v>1.1505193100081894</v>
      </c>
      <c r="BA83" s="24">
        <f ca="1">+NAC_d!DA83</f>
        <v>1.1531353112291227</v>
      </c>
      <c r="BB83" s="24">
        <f ca="1">+NAC_d!DB83</f>
        <v>1.155573306223026</v>
      </c>
      <c r="BC83" s="24">
        <f ca="1">+NAC_d!DC83</f>
        <v>1.1565136638301179</v>
      </c>
      <c r="BD83" s="24">
        <f t="shared" ca="1" si="37"/>
        <v>1.1592912780071658</v>
      </c>
      <c r="BE83" s="24">
        <f t="shared" ca="1" si="38"/>
        <v>1.1505193100081894</v>
      </c>
      <c r="BF83" s="24">
        <f t="shared" ca="1" si="39"/>
        <v>8.7719679989763932E-3</v>
      </c>
      <c r="BG83" s="24">
        <f t="shared" ref="BG83:BG95" ca="1" si="49">+AVERAGE(BF71:BF83)</f>
        <v>1.4585538391191187E-2</v>
      </c>
      <c r="BI83" s="35">
        <f t="shared" si="40"/>
        <v>45078</v>
      </c>
      <c r="BJ83" s="164">
        <f t="shared" si="46"/>
        <v>5.0567934398707409E-2</v>
      </c>
      <c r="BK83" s="164">
        <f t="shared" ca="1" si="47"/>
        <v>1.4585538391191187E-2</v>
      </c>
      <c r="BL83" t="b">
        <f t="shared" ca="1" si="48"/>
        <v>1</v>
      </c>
    </row>
    <row r="84" spans="1:64" x14ac:dyDescent="0.25">
      <c r="A84" s="35">
        <f>+NAC!A84</f>
        <v>45108</v>
      </c>
      <c r="B84" s="24">
        <f>+GBA_d!AA111</f>
        <v>6.1804542527464479E-2</v>
      </c>
      <c r="C84" s="24">
        <f>+PAM_d!$AA111</f>
        <v>6.4331315916820397E-2</v>
      </c>
      <c r="D84" s="24">
        <f>+NOA_d!$AA111</f>
        <v>6.1153680348428052E-2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6.1153680348428052E-2</v>
      </c>
      <c r="J84" s="24">
        <f t="shared" si="30"/>
        <v>1.747676265831033E-2</v>
      </c>
      <c r="K84" s="24">
        <f t="shared" si="41"/>
        <v>1.1547896784345721E-2</v>
      </c>
      <c r="M84" s="24">
        <f ca="1">+NAC_d!CH84</f>
        <v>6.0654112063456722E-2</v>
      </c>
      <c r="N84" s="24">
        <f ca="1">+NAC_d!CI84</f>
        <v>6.154898527882513E-2</v>
      </c>
      <c r="O84" s="24">
        <f ca="1">+NAC_d!CJ84</f>
        <v>6.1064040590772306E-2</v>
      </c>
      <c r="P84" s="24">
        <f ca="1">+NAC_d!CK84</f>
        <v>6.2751173561202522E-2</v>
      </c>
      <c r="Q84" s="24">
        <f ca="1">+NAC_d!CL84</f>
        <v>6.3090594722526872E-2</v>
      </c>
      <c r="R84" s="24">
        <f ca="1">+NAC_d!CM84</f>
        <v>6.3330504199375026E-2</v>
      </c>
      <c r="S84" s="24">
        <f ca="1">+NAC_d!CN84</f>
        <v>6.3786620319262743E-2</v>
      </c>
      <c r="T84" s="24">
        <f ca="1">+NAC_d!CO84</f>
        <v>6.4038356365347049E-2</v>
      </c>
      <c r="U84" s="24">
        <f ca="1">+NAC_d!CP84</f>
        <v>6.5266090839107616E-2</v>
      </c>
      <c r="V84" s="24">
        <f ca="1">+NAC_d!CQ84</f>
        <v>6.5982553891445805E-2</v>
      </c>
      <c r="W84" s="24">
        <f t="shared" ca="1" si="31"/>
        <v>6.5982553891445805E-2</v>
      </c>
      <c r="X84" s="24">
        <f t="shared" ca="1" si="32"/>
        <v>6.0654112063456722E-2</v>
      </c>
      <c r="Y84" s="24">
        <f t="shared" ca="1" si="33"/>
        <v>5.3284418279890833E-3</v>
      </c>
      <c r="Z84" s="24">
        <f t="shared" ca="1" si="42"/>
        <v>5.196389236181727E-3</v>
      </c>
      <c r="AB84" s="74">
        <f t="shared" si="34"/>
        <v>45108</v>
      </c>
      <c r="AC84" s="75">
        <f t="shared" si="35"/>
        <v>1.1547896784345721E-2</v>
      </c>
      <c r="AD84" s="75">
        <f t="shared" ca="1" si="36"/>
        <v>5.196389236181727E-3</v>
      </c>
      <c r="AH84" s="35">
        <f t="shared" si="27"/>
        <v>45108</v>
      </c>
      <c r="AI84" s="24">
        <f>+GBA_d!$AN111</f>
        <v>1.1467844812218138</v>
      </c>
      <c r="AJ84" s="24">
        <f>+PAM_d!$AN111</f>
        <v>1.131776557260376</v>
      </c>
      <c r="AK84" s="24">
        <f>+NOA_d!$AN111</f>
        <v>1.1356483235091233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1.1384828980819393</v>
      </c>
      <c r="AU84" s="24">
        <f ca="1">+NAC_d!CU84</f>
        <v>1.1348481180331063</v>
      </c>
      <c r="AV84" s="24">
        <f ca="1">+NAC_d!CV84</f>
        <v>1.1412636264700464</v>
      </c>
      <c r="AW84" s="24">
        <f ca="1">+NAC_d!CW84</f>
        <v>1.134125703133285</v>
      </c>
      <c r="AX84" s="24">
        <f ca="1">+NAC_d!CX84</f>
        <v>1.1342142054036226</v>
      </c>
      <c r="AY84" s="24">
        <f ca="1">+NAC_d!CY84</f>
        <v>1.1349178778087583</v>
      </c>
      <c r="AZ84" s="24">
        <f ca="1">+NAC_d!CZ84</f>
        <v>1.131272734596513</v>
      </c>
      <c r="BA84" s="24">
        <f ca="1">+NAC_d!DA84</f>
        <v>1.1320025544594547</v>
      </c>
      <c r="BB84" s="24">
        <f ca="1">+NAC_d!DB84</f>
        <v>1.1354078646094905</v>
      </c>
      <c r="BC84" s="24">
        <f ca="1">+NAC_d!DC84</f>
        <v>1.1326891539967998</v>
      </c>
      <c r="BD84" s="24">
        <f t="shared" ca="1" si="37"/>
        <v>1.1412636264700464</v>
      </c>
      <c r="BE84" s="24">
        <f t="shared" ca="1" si="38"/>
        <v>1.131272734596513</v>
      </c>
      <c r="BF84" s="24">
        <f t="shared" ca="1" si="39"/>
        <v>9.990891873533414E-3</v>
      </c>
      <c r="BG84" s="24">
        <f t="shared" ca="1" si="49"/>
        <v>1.4617111300553817E-2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1.4617111300553817E-2</v>
      </c>
      <c r="BL84" t="b">
        <f t="shared" ca="1" si="48"/>
        <v>1</v>
      </c>
    </row>
    <row r="85" spans="1:64" x14ac:dyDescent="0.25">
      <c r="A85" s="35">
        <f>+NAC!A85</f>
        <v>45139</v>
      </c>
      <c r="B85" s="24">
        <f>+GBA_d!AA112</f>
        <v>0.12324903493910422</v>
      </c>
      <c r="C85" s="24">
        <f>+PAM_d!$AA112</f>
        <v>0.12156865305460007</v>
      </c>
      <c r="D85" s="24">
        <f>+NOA_d!$AA112</f>
        <v>0.13636189920653496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1.2158705880722783E-2</v>
      </c>
      <c r="M85" s="24">
        <f ca="1">+NAC_d!CH85</f>
        <v>0.131804342765246</v>
      </c>
      <c r="N85" s="24">
        <f ca="1">+NAC_d!CI85</f>
        <v>0.12944668965213557</v>
      </c>
      <c r="O85" s="24">
        <f ca="1">+NAC_d!CJ85</f>
        <v>0.12725811303094914</v>
      </c>
      <c r="P85" s="24">
        <f ca="1">+NAC_d!CK85</f>
        <v>0.12524074024957121</v>
      </c>
      <c r="Q85" s="24">
        <f ca="1">+NAC_d!CL85</f>
        <v>0.1252909248859122</v>
      </c>
      <c r="R85" s="24">
        <f ca="1">+NAC_d!CM85</f>
        <v>0.12436501715735515</v>
      </c>
      <c r="S85" s="24">
        <f ca="1">+NAC_d!CN85</f>
        <v>0.12323464931962724</v>
      </c>
      <c r="T85" s="24">
        <f ca="1">+NAC_d!CO85</f>
        <v>0.1230787678335834</v>
      </c>
      <c r="U85" s="24">
        <f ca="1">+NAC_d!CP85</f>
        <v>0.12232158156270123</v>
      </c>
      <c r="V85" s="24">
        <f ca="1">+NAC_d!CQ85</f>
        <v>0.12154991785032565</v>
      </c>
      <c r="W85" s="24">
        <f t="shared" ca="1" si="31"/>
        <v>0.131804342765246</v>
      </c>
      <c r="X85" s="24">
        <f t="shared" ca="1" si="32"/>
        <v>0.12154991785032565</v>
      </c>
      <c r="Y85" s="24">
        <f t="shared" ca="1" si="33"/>
        <v>1.0254424914920346E-2</v>
      </c>
      <c r="Z85" s="24">
        <f t="shared" ca="1" si="42"/>
        <v>5.7543405320072223E-3</v>
      </c>
      <c r="AB85" s="74">
        <f t="shared" si="34"/>
        <v>45139</v>
      </c>
      <c r="AC85" s="75">
        <f t="shared" si="35"/>
        <v>1.2158705880722783E-2</v>
      </c>
      <c r="AD85" s="75">
        <f t="shared" ca="1" si="36"/>
        <v>5.7543405320072223E-3</v>
      </c>
      <c r="AH85" s="35">
        <f t="shared" si="27"/>
        <v>45139</v>
      </c>
      <c r="AI85" s="24">
        <f>+GBA_d!$AN112</f>
        <v>1.254393022107541</v>
      </c>
      <c r="AJ85" s="24">
        <f>+PAM_d!$AN112</f>
        <v>1.2362647241419542</v>
      </c>
      <c r="AK85" s="24">
        <f>+NOA_d!$AN112</f>
        <v>1.2570876016414552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1.2577947172650403</v>
      </c>
      <c r="AU85" s="24">
        <f ca="1">+NAC_d!CU85</f>
        <v>1.2507471626289233</v>
      </c>
      <c r="AV85" s="24">
        <f ca="1">+NAC_d!CV85</f>
        <v>1.2548701415797132</v>
      </c>
      <c r="AW85" s="24">
        <f ca="1">+NAC_d!CW85</f>
        <v>1.2437920479452846</v>
      </c>
      <c r="AX85" s="24">
        <f ca="1">+NAC_d!CX85</f>
        <v>1.2450819065705065</v>
      </c>
      <c r="AY85" s="24">
        <f ca="1">+NAC_d!CY85</f>
        <v>1.2446736175637936</v>
      </c>
      <c r="AZ85" s="24">
        <f ca="1">+NAC_d!CZ85</f>
        <v>1.2389240316188319</v>
      </c>
      <c r="BA85" s="24">
        <f ca="1">+NAC_d!DA85</f>
        <v>1.2395329177288921</v>
      </c>
      <c r="BB85" s="24">
        <f ca="1">+NAC_d!DB85</f>
        <v>1.2431055927918546</v>
      </c>
      <c r="BC85" s="24">
        <f ca="1">+NAC_d!DC85</f>
        <v>1.2384877460791146</v>
      </c>
      <c r="BD85" s="24">
        <f t="shared" ca="1" si="37"/>
        <v>1.2577947172650403</v>
      </c>
      <c r="BE85" s="24">
        <f t="shared" ca="1" si="38"/>
        <v>1.2384877460791146</v>
      </c>
      <c r="BF85" s="24">
        <f t="shared" ca="1" si="39"/>
        <v>1.9306971185925725E-2</v>
      </c>
      <c r="BG85" s="24">
        <f t="shared" ca="1" si="49"/>
        <v>1.5492410630347666E-2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1.5492410630347666E-2</v>
      </c>
      <c r="BL85" t="b">
        <f t="shared" ca="1" si="48"/>
        <v>1</v>
      </c>
    </row>
    <row r="86" spans="1:64" x14ac:dyDescent="0.25">
      <c r="A86" s="35">
        <f>+NAC!A86</f>
        <v>45170</v>
      </c>
      <c r="B86" s="24">
        <f>+GBA_d!AA113</f>
        <v>0.12215111613637242</v>
      </c>
      <c r="C86" s="24">
        <f>+PAM_d!$AA113</f>
        <v>0.12981822529029019</v>
      </c>
      <c r="D86" s="24">
        <f>+NOA_d!$AA113</f>
        <v>0.13132723543952918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1.2927281094261037E-2</v>
      </c>
      <c r="M86" s="24">
        <f ca="1">+NAC_d!CH86</f>
        <v>0.1329547853158517</v>
      </c>
      <c r="N86" s="24">
        <f ca="1">+NAC_d!CI86</f>
        <v>0.13208109450087058</v>
      </c>
      <c r="O86" s="24">
        <f ca="1">+NAC_d!CJ86</f>
        <v>0.1274080114165419</v>
      </c>
      <c r="P86" s="24">
        <f ca="1">+NAC_d!CK86</f>
        <v>0.12971790842193842</v>
      </c>
      <c r="Q86" s="24">
        <f ca="1">+NAC_d!CL86</f>
        <v>0.12887867003080022</v>
      </c>
      <c r="R86" s="24">
        <f ca="1">+NAC_d!CM86</f>
        <v>0.12894778534736062</v>
      </c>
      <c r="S86" s="24">
        <f ca="1">+NAC_d!CN86</f>
        <v>0.12767115614810609</v>
      </c>
      <c r="T86" s="24">
        <f ca="1">+NAC_d!CO86</f>
        <v>0.1266574316789999</v>
      </c>
      <c r="U86" s="24">
        <f ca="1">+NAC_d!CP86</f>
        <v>0.1251341136007087</v>
      </c>
      <c r="V86" s="24">
        <f ca="1">+NAC_d!CQ86</f>
        <v>0.12443076436789013</v>
      </c>
      <c r="W86" s="24">
        <f t="shared" ca="1" si="31"/>
        <v>0.1329547853158517</v>
      </c>
      <c r="X86" s="24">
        <f t="shared" ca="1" si="32"/>
        <v>0.12443076436789013</v>
      </c>
      <c r="Y86" s="24">
        <f t="shared" ca="1" si="33"/>
        <v>8.5240209479615636E-3</v>
      </c>
      <c r="Z86" s="24">
        <f t="shared" ca="1" si="42"/>
        <v>5.988881252661042E-3</v>
      </c>
      <c r="AB86" s="74">
        <f t="shared" si="34"/>
        <v>45170</v>
      </c>
      <c r="AC86" s="75">
        <f t="shared" si="35"/>
        <v>1.2927281094261037E-2</v>
      </c>
      <c r="AD86" s="75">
        <f t="shared" ca="1" si="36"/>
        <v>5.988881252661042E-3</v>
      </c>
      <c r="AH86" s="35">
        <f t="shared" si="27"/>
        <v>45170</v>
      </c>
      <c r="AI86" s="24">
        <f>+GBA_d!$AN113</f>
        <v>1.3844666235067962</v>
      </c>
      <c r="AJ86" s="24">
        <f>+PAM_d!$AN113</f>
        <v>1.3774091983026286</v>
      </c>
      <c r="AK86" s="24">
        <f>+NOA_d!$AN113</f>
        <v>1.4079423465926135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1.4079423465926135</v>
      </c>
      <c r="AP86" s="24">
        <f t="shared" si="44"/>
        <v>1.3572542902637355</v>
      </c>
      <c r="AQ86" s="24">
        <f t="shared" si="26"/>
        <v>5.0688056328878073E-2</v>
      </c>
      <c r="AR86" s="24">
        <f t="shared" si="45"/>
        <v>5.6401419334275824E-2</v>
      </c>
      <c r="AT86" s="24">
        <f ca="1">+NAC_d!CT86</f>
        <v>1.4019660306360753</v>
      </c>
      <c r="AU86" s="24">
        <f ca="1">+NAC_d!CU86</f>
        <v>1.3934335620115927</v>
      </c>
      <c r="AV86" s="24">
        <f ca="1">+NAC_d!CV86</f>
        <v>1.3910074656078897</v>
      </c>
      <c r="AW86" s="24">
        <f ca="1">+NAC_d!CW86</f>
        <v>1.3834856171881671</v>
      </c>
      <c r="AX86" s="24">
        <f ca="1">+NAC_d!CX86</f>
        <v>1.3853508604492566</v>
      </c>
      <c r="AY86" s="24">
        <f ca="1">+NAC_d!CY86</f>
        <v>1.3853750441646042</v>
      </c>
      <c r="AZ86" s="24">
        <f ca="1">+NAC_d!CZ86</f>
        <v>1.3782123568757685</v>
      </c>
      <c r="BA86" s="24">
        <f ca="1">+NAC_d!DA86</f>
        <v>1.377553742588173</v>
      </c>
      <c r="BB86" s="24">
        <f ca="1">+NAC_d!DB86</f>
        <v>1.3807948411387354</v>
      </c>
      <c r="BC86" s="24">
        <f ca="1">+NAC_d!DC86</f>
        <v>1.3762488492974883</v>
      </c>
      <c r="BD86" s="24">
        <f t="shared" ca="1" si="37"/>
        <v>1.4019660306360753</v>
      </c>
      <c r="BE86" s="24">
        <f t="shared" ca="1" si="38"/>
        <v>1.3762488492974883</v>
      </c>
      <c r="BF86" s="24">
        <f t="shared" ca="1" si="39"/>
        <v>2.5717181338587025E-2</v>
      </c>
      <c r="BG86" s="24">
        <f t="shared" ca="1" si="49"/>
        <v>1.6489652532001024E-2</v>
      </c>
      <c r="BI86" s="35">
        <f t="shared" si="40"/>
        <v>45170</v>
      </c>
      <c r="BJ86" s="164">
        <f t="shared" si="46"/>
        <v>5.6401419334275824E-2</v>
      </c>
      <c r="BK86" s="164">
        <f t="shared" ca="1" si="47"/>
        <v>1.6489652532001024E-2</v>
      </c>
      <c r="BL86" t="b">
        <f t="shared" ca="1" si="48"/>
        <v>1</v>
      </c>
    </row>
    <row r="87" spans="1:64" x14ac:dyDescent="0.25">
      <c r="A87" s="35">
        <f>+NAC!A87</f>
        <v>45200</v>
      </c>
      <c r="B87" s="24">
        <f>+GBA_d!AA114</f>
        <v>8.622397318217434E-2</v>
      </c>
      <c r="C87" s="24">
        <f>+PAM_d!$AA114</f>
        <v>8.3833707932009283E-2</v>
      </c>
      <c r="D87" s="24">
        <f>+NOA_d!$AA114</f>
        <v>7.6498272900345166E-2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1.3426592177893437E-2</v>
      </c>
      <c r="M87" s="24">
        <f ca="1">+NAC_d!CH87</f>
        <v>8.0916962516512037E-2</v>
      </c>
      <c r="N87" s="24">
        <f ca="1">+NAC_d!CI87</f>
        <v>8.1638283073847351E-2</v>
      </c>
      <c r="O87" s="24">
        <f ca="1">+NAC_d!CJ87</f>
        <v>8.3602010414559835E-2</v>
      </c>
      <c r="P87" s="24">
        <f ca="1">+NAC_d!CK87</f>
        <v>8.2796264726284763E-2</v>
      </c>
      <c r="Q87" s="24">
        <f ca="1">+NAC_d!CL87</f>
        <v>8.2748098639263912E-2</v>
      </c>
      <c r="R87" s="24">
        <f ca="1">+NAC_d!CM87</f>
        <v>8.2942430743214501E-2</v>
      </c>
      <c r="S87" s="24">
        <f ca="1">+NAC_d!CN87</f>
        <v>8.2570155164493952E-2</v>
      </c>
      <c r="T87" s="24">
        <f ca="1">+NAC_d!CO87</f>
        <v>8.3207610808265331E-2</v>
      </c>
      <c r="U87" s="24">
        <f ca="1">+NAC_d!CP87</f>
        <v>8.3461496495372378E-2</v>
      </c>
      <c r="V87" s="24">
        <f ca="1">+NAC_d!CQ87</f>
        <v>8.4051018090755658E-2</v>
      </c>
      <c r="W87" s="24">
        <f t="shared" ca="1" si="31"/>
        <v>8.4051018090755658E-2</v>
      </c>
      <c r="X87" s="24">
        <f t="shared" ca="1" si="32"/>
        <v>8.0916962516512037E-2</v>
      </c>
      <c r="Y87" s="24">
        <f t="shared" ca="1" si="33"/>
        <v>3.1340555742436216E-3</v>
      </c>
      <c r="Z87" s="24">
        <f t="shared" ca="1" si="42"/>
        <v>6.0545094198628706E-3</v>
      </c>
      <c r="AB87" s="74">
        <f t="shared" si="34"/>
        <v>45200</v>
      </c>
      <c r="AC87" s="75">
        <f t="shared" si="35"/>
        <v>1.3426592177893437E-2</v>
      </c>
      <c r="AD87" s="75">
        <f t="shared" ca="1" si="36"/>
        <v>6.0545094198628706E-3</v>
      </c>
      <c r="AH87" s="35">
        <f t="shared" si="27"/>
        <v>45200</v>
      </c>
      <c r="AI87" s="24">
        <f>+GBA_d!$AN114</f>
        <v>1.4304584011880692</v>
      </c>
      <c r="AJ87" s="24">
        <f>+PAM_d!$AN114</f>
        <v>1.4263846006974799</v>
      </c>
      <c r="AK87" s="24">
        <f>+NOA_d!$AN114</f>
        <v>1.4389135200582879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1.4389135200582879</v>
      </c>
      <c r="AP87" s="24">
        <f t="shared" si="44"/>
        <v>1.3877751791981017</v>
      </c>
      <c r="AQ87" s="24">
        <f t="shared" si="26"/>
        <v>5.1138340860186204E-2</v>
      </c>
      <c r="AR87" s="24">
        <f t="shared" si="45"/>
        <v>5.4139508670733964E-2</v>
      </c>
      <c r="AT87" s="24">
        <f ca="1">+NAC_d!CT87</f>
        <v>1.4424180462420999</v>
      </c>
      <c r="AU87" s="24">
        <f ca="1">+NAC_d!CU87</f>
        <v>1.4353797610983308</v>
      </c>
      <c r="AV87" s="24">
        <f ca="1">+NAC_d!CV87</f>
        <v>1.4320012312333663</v>
      </c>
      <c r="AW87" s="24">
        <f ca="1">+NAC_d!CW87</f>
        <v>1.4278954180012668</v>
      </c>
      <c r="AX87" s="24">
        <f ca="1">+NAC_d!CX87</f>
        <v>1.4281040038480608</v>
      </c>
      <c r="AY87" s="24">
        <f ca="1">+NAC_d!CY87</f>
        <v>1.4277882125411701</v>
      </c>
      <c r="AZ87" s="24">
        <f ca="1">+NAC_d!CZ87</f>
        <v>1.4210934958770083</v>
      </c>
      <c r="BA87" s="24">
        <f ca="1">+NAC_d!DA87</f>
        <v>1.4212380708632684</v>
      </c>
      <c r="BB87" s="24">
        <f ca="1">+NAC_d!DB87</f>
        <v>1.423968489456132</v>
      </c>
      <c r="BC87" s="24">
        <f ca="1">+NAC_d!DC87</f>
        <v>1.4214236981798476</v>
      </c>
      <c r="BD87" s="24">
        <f t="shared" ca="1" si="37"/>
        <v>1.4424180462420999</v>
      </c>
      <c r="BE87" s="24">
        <f t="shared" ca="1" si="38"/>
        <v>1.4210934958770083</v>
      </c>
      <c r="BF87" s="24">
        <f t="shared" ca="1" si="39"/>
        <v>2.1324550365091621E-2</v>
      </c>
      <c r="BG87" s="24">
        <f t="shared" ca="1" si="49"/>
        <v>1.6086398050830598E-2</v>
      </c>
      <c r="BI87" s="35">
        <f t="shared" si="40"/>
        <v>45200</v>
      </c>
      <c r="BJ87" s="164">
        <f t="shared" si="46"/>
        <v>5.4139508670733964E-2</v>
      </c>
      <c r="BK87" s="164">
        <f t="shared" ca="1" si="47"/>
        <v>1.6086398050830598E-2</v>
      </c>
      <c r="BL87" t="b">
        <f t="shared" ca="1" si="48"/>
        <v>1</v>
      </c>
    </row>
    <row r="88" spans="1:64" s="81" customFormat="1" x14ac:dyDescent="0.25">
      <c r="A88" s="79">
        <f>+NAC!A88</f>
        <v>45231</v>
      </c>
      <c r="B88" s="80">
        <f>+GBA_d!AA115</f>
        <v>0.13017940692207275</v>
      </c>
      <c r="C88" s="80">
        <f>+PAM_d!$AA115</f>
        <v>0.12948559930893544</v>
      </c>
      <c r="D88" s="80">
        <f>+NOA_d!$AA115</f>
        <v>0.11765535045059328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0.11765535045059328</v>
      </c>
      <c r="J88" s="80">
        <f t="shared" si="30"/>
        <v>1.2524056471479472E-2</v>
      </c>
      <c r="K88" s="80">
        <f t="shared" si="41"/>
        <v>1.4122468225813867E-2</v>
      </c>
      <c r="M88" s="80">
        <f ca="1">+NAC_d!CH88</f>
        <v>0.13061860332328368</v>
      </c>
      <c r="N88" s="80">
        <f ca="1">+NAC_d!CI88</f>
        <v>0.13029118121234773</v>
      </c>
      <c r="O88" s="80">
        <f ca="1">+NAC_d!CJ88</f>
        <v>0.12903429359136798</v>
      </c>
      <c r="P88" s="80">
        <f ca="1">+NAC_d!CK88</f>
        <v>0.12865401462536474</v>
      </c>
      <c r="Q88" s="80">
        <f ca="1">+NAC_d!CL88</f>
        <v>0.12945090730257891</v>
      </c>
      <c r="R88" s="80">
        <f ca="1">+NAC_d!CM88</f>
        <v>0.12853044626762444</v>
      </c>
      <c r="S88" s="80">
        <f ca="1">+NAC_d!CN88</f>
        <v>0.12766010518582882</v>
      </c>
      <c r="T88" s="80">
        <f ca="1">+NAC_d!CO88</f>
        <v>0.1276756700845485</v>
      </c>
      <c r="U88" s="80">
        <f ca="1">+NAC_d!CP88</f>
        <v>0.12728715292868742</v>
      </c>
      <c r="V88" s="80">
        <f ca="1">+NAC_d!CQ88</f>
        <v>0.12589209771158427</v>
      </c>
      <c r="W88" s="80">
        <f t="shared" ca="1" si="31"/>
        <v>0.13061860332328368</v>
      </c>
      <c r="X88" s="80">
        <f t="shared" ca="1" si="32"/>
        <v>0.12589209771158427</v>
      </c>
      <c r="Y88" s="80">
        <f t="shared" ca="1" si="33"/>
        <v>4.7265056116994053E-3</v>
      </c>
      <c r="Z88" s="80">
        <f t="shared" ca="1" si="42"/>
        <v>6.0892826900432922E-3</v>
      </c>
      <c r="AB88" s="79">
        <f t="shared" si="34"/>
        <v>45231</v>
      </c>
      <c r="AC88" s="80">
        <f t="shared" si="35"/>
        <v>1.4122468225813867E-2</v>
      </c>
      <c r="AD88" s="80">
        <f t="shared" ca="1" si="36"/>
        <v>6.0892826900432922E-3</v>
      </c>
      <c r="AH88" s="79">
        <f t="shared" si="27"/>
        <v>45231</v>
      </c>
      <c r="AI88" s="80">
        <f>+GBA_d!$AN115</f>
        <v>1.6180532370205598</v>
      </c>
      <c r="AJ88" s="80">
        <f>+PAM_d!$AN115</f>
        <v>1.6112265377873247</v>
      </c>
      <c r="AK88" s="80">
        <f>+NOA_d!$AN115</f>
        <v>1.6067205468701822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5.3356073221096305E-2</v>
      </c>
      <c r="AT88" s="80">
        <f ca="1">+NAC_d!CT88</f>
        <v>1.6389979217963409</v>
      </c>
      <c r="AU88" s="80">
        <f ca="1">+NAC_d!CU88</f>
        <v>1.6301151369991889</v>
      </c>
      <c r="AV88" s="80">
        <f ca="1">+NAC_d!CV88</f>
        <v>1.6216464135360438</v>
      </c>
      <c r="AW88" s="80">
        <f ca="1">+NAC_d!CW88</f>
        <v>1.6138417460341592</v>
      </c>
      <c r="AX88" s="80">
        <f ca="1">+NAC_d!CX88</f>
        <v>1.6159813093804436</v>
      </c>
      <c r="AY88" s="80">
        <f ca="1">+NAC_d!CY88</f>
        <v>1.6130711337572983</v>
      </c>
      <c r="AZ88" s="80">
        <f ca="1">+NAC_d!CZ88</f>
        <v>1.6022579800199681</v>
      </c>
      <c r="BA88" s="80">
        <f ca="1">+NAC_d!DA88</f>
        <v>1.601894745069357</v>
      </c>
      <c r="BB88" s="80">
        <f ca="1">+NAC_d!DB88</f>
        <v>1.6026775397707809</v>
      </c>
      <c r="BC88" s="80">
        <f ca="1">+NAC_d!DC88</f>
        <v>1.5946911040377194</v>
      </c>
      <c r="BD88" s="80">
        <f t="shared" ca="1" si="37"/>
        <v>1.6389979217963409</v>
      </c>
      <c r="BE88" s="80">
        <f t="shared" ca="1" si="38"/>
        <v>1.5946911040377194</v>
      </c>
      <c r="BF88" s="80">
        <f t="shared" ca="1" si="39"/>
        <v>4.4306817758621442E-2</v>
      </c>
      <c r="BG88" s="80">
        <f t="shared" ca="1" si="49"/>
        <v>1.7306619873722413E-2</v>
      </c>
      <c r="BI88" s="79">
        <f t="shared" si="40"/>
        <v>45231</v>
      </c>
      <c r="BJ88" s="165">
        <f t="shared" si="46"/>
        <v>5.3356073221096305E-2</v>
      </c>
      <c r="BK88" s="165">
        <f t="shared" ca="1" si="47"/>
        <v>1.7306619873722413E-2</v>
      </c>
      <c r="BL88" s="81" t="b">
        <f t="shared" ca="1" si="48"/>
        <v>1</v>
      </c>
    </row>
    <row r="89" spans="1:64" x14ac:dyDescent="0.25">
      <c r="A89" s="35">
        <f>+NAC!A89</f>
        <v>45261</v>
      </c>
      <c r="B89" s="24">
        <f>+GBA_d!AA116</f>
        <v>0.25203500818872571</v>
      </c>
      <c r="C89" s="24">
        <f>+PAM_d!$AA116</f>
        <v>0.25449474537096695</v>
      </c>
      <c r="D89" s="24">
        <f>+NOA_d!$AA116</f>
        <v>0.25403611709227714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1.7038211842563395E-2</v>
      </c>
      <c r="M89" s="24">
        <f ca="1">+NAC_d!CH89</f>
        <v>0.26010943049946622</v>
      </c>
      <c r="N89" s="24">
        <f ca="1">+NAC_d!CI89</f>
        <v>0.25863644478524073</v>
      </c>
      <c r="O89" s="24">
        <f ca="1">+NAC_d!CJ89</f>
        <v>0.25470435784766021</v>
      </c>
      <c r="P89" s="24">
        <f ca="1">+NAC_d!CK89</f>
        <v>0.25587494884688566</v>
      </c>
      <c r="Q89" s="24">
        <f ca="1">+NAC_d!CL89</f>
        <v>0.25660229899284381</v>
      </c>
      <c r="R89" s="24">
        <f ca="1">+NAC_d!CM89</f>
        <v>0.25361800027375003</v>
      </c>
      <c r="S89" s="24">
        <f ca="1">+NAC_d!CN89</f>
        <v>0.25509901736659679</v>
      </c>
      <c r="T89" s="24">
        <f ca="1">+NAC_d!CO89</f>
        <v>0.25403513295943481</v>
      </c>
      <c r="U89" s="24">
        <f ca="1">+NAC_d!CP89</f>
        <v>0.25193964855897266</v>
      </c>
      <c r="V89" s="24">
        <f ca="1">+NAC_d!CQ89</f>
        <v>0.25170136406557098</v>
      </c>
      <c r="W89" s="24">
        <f t="shared" ca="1" si="31"/>
        <v>0.26010943049946622</v>
      </c>
      <c r="X89" s="24">
        <f t="shared" ca="1" si="32"/>
        <v>0.25170136406557098</v>
      </c>
      <c r="Y89" s="24">
        <f t="shared" ca="1" si="33"/>
        <v>8.4080664338952449E-3</v>
      </c>
      <c r="Z89" s="24">
        <f t="shared" ca="1" si="42"/>
        <v>6.3777400801108457E-3</v>
      </c>
      <c r="AB89" s="74">
        <f t="shared" si="34"/>
        <v>45261</v>
      </c>
      <c r="AC89" s="75">
        <f t="shared" si="35"/>
        <v>1.7038211842563395E-2</v>
      </c>
      <c r="AD89" s="75">
        <f t="shared" ca="1" si="36"/>
        <v>6.3777400801108457E-3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2.1165437371428912</v>
      </c>
      <c r="AK89" s="24">
        <f>+NOA_d!$AN116</f>
        <v>2.1221969426409744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5.9016519026917916E-2</v>
      </c>
      <c r="AT89" s="24">
        <f ca="1">+NAC_d!CT89</f>
        <v>2.1722725531706253</v>
      </c>
      <c r="AU89" s="24">
        <f ca="1">+NAC_d!CU89</f>
        <v>2.1563179655976499</v>
      </c>
      <c r="AV89" s="24">
        <f ca="1">+NAC_d!CV89</f>
        <v>2.1313144570393536</v>
      </c>
      <c r="AW89" s="24">
        <f ca="1">+NAC_d!CW89</f>
        <v>2.1247928946391714</v>
      </c>
      <c r="AX89" s="24">
        <f ca="1">+NAC_d!CX89</f>
        <v>2.1285373741395546</v>
      </c>
      <c r="AY89" s="24">
        <f ca="1">+NAC_d!CY89</f>
        <v>2.1172823710778412</v>
      </c>
      <c r="AZ89" s="24">
        <f ca="1">+NAC_d!CZ89</f>
        <v>2.106577876644137</v>
      </c>
      <c r="BA89" s="24">
        <f ca="1">+NAC_d!DA89</f>
        <v>2.1017097914786196</v>
      </c>
      <c r="BB89" s="24">
        <f ca="1">+NAC_d!DB89</f>
        <v>2.0957953672076104</v>
      </c>
      <c r="BC89" s="24">
        <f ca="1">+NAC_d!DC89</f>
        <v>2.0836498651845479</v>
      </c>
      <c r="BD89" s="24">
        <f t="shared" ca="1" si="37"/>
        <v>2.1722725531706253</v>
      </c>
      <c r="BE89" s="24">
        <f t="shared" ca="1" si="38"/>
        <v>2.0836498651845479</v>
      </c>
      <c r="BF89" s="24">
        <f t="shared" ca="1" si="39"/>
        <v>8.862268798607742E-2</v>
      </c>
      <c r="BG89" s="24">
        <f t="shared" ca="1" si="49"/>
        <v>2.2532626870693059E-2</v>
      </c>
      <c r="BI89" s="35">
        <f t="shared" si="40"/>
        <v>45261</v>
      </c>
      <c r="BJ89" s="164">
        <f t="shared" si="46"/>
        <v>5.9016519026917916E-2</v>
      </c>
      <c r="BK89" s="164">
        <f t="shared" ca="1" si="47"/>
        <v>2.2532626870693059E-2</v>
      </c>
      <c r="BL89" t="b">
        <f t="shared" ca="1" si="48"/>
        <v>1</v>
      </c>
    </row>
    <row r="90" spans="1:64" x14ac:dyDescent="0.25">
      <c r="A90" s="35">
        <f>+NAC!A90</f>
        <v>45292</v>
      </c>
      <c r="B90" s="24">
        <f>+GBA_d!AA117</f>
        <v>0.1956630087085458</v>
      </c>
      <c r="C90" s="24">
        <f>+PAM_d!$AA117</f>
        <v>0.2100205428261781</v>
      </c>
      <c r="D90" s="24">
        <f>+NOA_d!$AA117</f>
        <v>0.21889028915738984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2.0338541064977827E-2</v>
      </c>
      <c r="M90" s="24">
        <f ca="1">+NAC_d!CH90</f>
        <v>0.20424952301263111</v>
      </c>
      <c r="N90" s="24">
        <f ca="1">+NAC_d!CI90</f>
        <v>0.20485904342502415</v>
      </c>
      <c r="O90" s="24">
        <f ca="1">+NAC_d!CJ90</f>
        <v>0.19900470390323632</v>
      </c>
      <c r="P90" s="24">
        <f ca="1">+NAC_d!CK90</f>
        <v>0.20706411314338524</v>
      </c>
      <c r="Q90" s="24">
        <f ca="1">+NAC_d!CL90</f>
        <v>0.20616523264582542</v>
      </c>
      <c r="R90" s="24">
        <f ca="1">+NAC_d!CM90</f>
        <v>0.20576627673445191</v>
      </c>
      <c r="S90" s="24">
        <f ca="1">+NAC_d!CN90</f>
        <v>0.20874525301865288</v>
      </c>
      <c r="T90" s="24">
        <f ca="1">+NAC_d!CO90</f>
        <v>0.20765927839623344</v>
      </c>
      <c r="U90" s="24">
        <f ca="1">+NAC_d!CP90</f>
        <v>0.20736948482735884</v>
      </c>
      <c r="V90" s="24">
        <f ca="1">+NAC_d!CQ90</f>
        <v>0.2095602289145384</v>
      </c>
      <c r="W90" s="24">
        <f t="shared" ca="1" si="31"/>
        <v>0.2095602289145384</v>
      </c>
      <c r="X90" s="24">
        <f t="shared" ca="1" si="32"/>
        <v>0.19900470390323632</v>
      </c>
      <c r="Y90" s="24">
        <f t="shared" ca="1" si="33"/>
        <v>1.055552501130208E-2</v>
      </c>
      <c r="Z90" s="24">
        <f t="shared" ca="1" si="42"/>
        <v>7.0829548308880552E-3</v>
      </c>
      <c r="AB90" s="74">
        <f t="shared" si="34"/>
        <v>45292</v>
      </c>
      <c r="AC90" s="75">
        <f t="shared" si="35"/>
        <v>2.0338541064977827E-2</v>
      </c>
      <c r="AD90" s="75">
        <f t="shared" ca="1" si="36"/>
        <v>7.0829548308880552E-3</v>
      </c>
      <c r="AH90" s="35">
        <f t="shared" si="27"/>
        <v>45292</v>
      </c>
      <c r="AI90" s="24">
        <f>+GBA_d!$AN117</f>
        <v>2.5121469028643695</v>
      </c>
      <c r="AJ90" s="24">
        <f>+PAM_d!$AN117</f>
        <v>2.5561979787773752</v>
      </c>
      <c r="AK90" s="24">
        <f>+NOA_d!$AN117</f>
        <v>2.5773692424310579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6.5258788855513894E-2</v>
      </c>
      <c r="AT90" s="24">
        <f ca="1">+NAC_d!CT90</f>
        <v>2.5979267336867791</v>
      </c>
      <c r="AU90" s="24">
        <f ca="1">+NAC_d!CU90</f>
        <v>2.5830111444581489</v>
      </c>
      <c r="AV90" s="24">
        <f ca="1">+NAC_d!CV90</f>
        <v>2.5403534008824655</v>
      </c>
      <c r="AW90" s="24">
        <f ca="1">+NAC_d!CW90</f>
        <v>2.5557951147087778</v>
      </c>
      <c r="AX90" s="24">
        <f ca="1">+NAC_d!CX90</f>
        <v>2.5582855690141342</v>
      </c>
      <c r="AY90" s="24">
        <f ca="1">+NAC_d!CY90</f>
        <v>2.5458911739345886</v>
      </c>
      <c r="AZ90" s="24">
        <f ca="1">+NAC_d!CZ90</f>
        <v>2.5418917806581693</v>
      </c>
      <c r="BA90" s="24">
        <f ca="1">+NAC_d!DA90</f>
        <v>2.5348243223339018</v>
      </c>
      <c r="BB90" s="24">
        <f ca="1">+NAC_d!DB90</f>
        <v>2.5270831530132112</v>
      </c>
      <c r="BC90" s="24">
        <f ca="1">+NAC_d!DC90</f>
        <v>2.5196748795672312</v>
      </c>
      <c r="BD90" s="24">
        <f t="shared" ca="1" si="37"/>
        <v>2.5979267336867791</v>
      </c>
      <c r="BE90" s="24">
        <f t="shared" ca="1" si="38"/>
        <v>2.5196748795672312</v>
      </c>
      <c r="BF90" s="24">
        <f t="shared" ca="1" si="39"/>
        <v>7.8251854119547826E-2</v>
      </c>
      <c r="BG90" s="24">
        <f t="shared" ca="1" si="49"/>
        <v>2.7912877007753689E-2</v>
      </c>
      <c r="BI90" s="35">
        <f t="shared" si="40"/>
        <v>45292</v>
      </c>
      <c r="BJ90" s="164">
        <f t="shared" si="46"/>
        <v>6.5258788855513894E-2</v>
      </c>
      <c r="BK90" s="164">
        <f t="shared" ca="1" si="47"/>
        <v>2.7912877007753689E-2</v>
      </c>
      <c r="BL90" t="b">
        <f t="shared" ca="1" si="48"/>
        <v>1</v>
      </c>
    </row>
    <row r="91" spans="1:64" x14ac:dyDescent="0.25">
      <c r="A91" s="35">
        <f>+NAC!A91</f>
        <v>45323</v>
      </c>
      <c r="B91" s="24">
        <f>+GBA_d!AA118</f>
        <v>0.14825135546522894</v>
      </c>
      <c r="C91" s="24">
        <f>+PAM_d!$AA118</f>
        <v>0.12060437352974396</v>
      </c>
      <c r="D91" s="24">
        <f>+NOA_d!$AA118</f>
        <v>0.11975191140940433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2.1804006143499848E-2</v>
      </c>
      <c r="M91" s="24">
        <f ca="1">+NAC_d!CH91</f>
        <v>0.12360594591688878</v>
      </c>
      <c r="N91" s="24">
        <f ca="1">+NAC_d!CI91</f>
        <v>0.12528413222222068</v>
      </c>
      <c r="O91" s="24">
        <f ca="1">+NAC_d!CJ91</f>
        <v>0.1374814279890455</v>
      </c>
      <c r="P91" s="24">
        <f ca="1">+NAC_d!CK91</f>
        <v>0.13109924718950849</v>
      </c>
      <c r="Q91" s="24">
        <f ca="1">+NAC_d!CL91</f>
        <v>0.12990918396423368</v>
      </c>
      <c r="R91" s="24">
        <f ca="1">+NAC_d!CM91</f>
        <v>0.13032376715270311</v>
      </c>
      <c r="S91" s="24">
        <f ca="1">+NAC_d!CN91</f>
        <v>0.13353502205723644</v>
      </c>
      <c r="T91" s="24">
        <f ca="1">+NAC_d!CO91</f>
        <v>0.13354861390218087</v>
      </c>
      <c r="U91" s="24">
        <f ca="1">+NAC_d!CP91</f>
        <v>0.1336841343302364</v>
      </c>
      <c r="V91" s="24">
        <f ca="1">+NAC_d!CQ91</f>
        <v>0.13579959104613937</v>
      </c>
      <c r="W91" s="24">
        <f t="shared" ca="1" si="31"/>
        <v>0.1374814279890455</v>
      </c>
      <c r="X91" s="24">
        <f t="shared" ca="1" si="32"/>
        <v>0.12360594591688878</v>
      </c>
      <c r="Y91" s="24">
        <f t="shared" ca="1" si="33"/>
        <v>1.387548207215672E-2</v>
      </c>
      <c r="Z91" s="24">
        <f t="shared" ca="1" si="42"/>
        <v>7.2703180256999582E-3</v>
      </c>
      <c r="AB91" s="74">
        <f t="shared" si="34"/>
        <v>45323</v>
      </c>
      <c r="AC91" s="75">
        <f t="shared" si="35"/>
        <v>2.1804006143499848E-2</v>
      </c>
      <c r="AD91" s="75">
        <f t="shared" ca="1" si="36"/>
        <v>7.2703180256999582E-3</v>
      </c>
      <c r="AH91" s="35">
        <f t="shared" si="27"/>
        <v>45323</v>
      </c>
      <c r="AI91" s="24">
        <f>+GBA_d!$AN118</f>
        <v>2.7771450451844393</v>
      </c>
      <c r="AJ91" s="24">
        <f>+PAM_d!$AN118</f>
        <v>2.7484455750314072</v>
      </c>
      <c r="AK91" s="24">
        <f>+NOA_d!$AN118</f>
        <v>2.7339314393486123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7.059108298193241E-2</v>
      </c>
      <c r="AT91" s="24">
        <f ca="1">+NAC_d!CT91</f>
        <v>2.7659033497400789</v>
      </c>
      <c r="AU91" s="24">
        <f ca="1">+NAC_d!CU91</f>
        <v>2.7628980992831043</v>
      </c>
      <c r="AV91" s="24">
        <f ca="1">+NAC_d!CV91</f>
        <v>2.757779694604678</v>
      </c>
      <c r="AW91" s="24">
        <f ca="1">+NAC_d!CW91</f>
        <v>2.7650190198830793</v>
      </c>
      <c r="AX91" s="24">
        <f ca="1">+NAC_d!CX91</f>
        <v>2.7642383517598068</v>
      </c>
      <c r="AY91" s="24">
        <f ca="1">+NAC_d!CY91</f>
        <v>2.7563659660148905</v>
      </c>
      <c r="AZ91" s="24">
        <f ca="1">+NAC_d!CZ91</f>
        <v>2.7669438963656598</v>
      </c>
      <c r="BA91" s="24">
        <f ca="1">+NAC_d!DA91</f>
        <v>2.7633132825921844</v>
      </c>
      <c r="BB91" s="24">
        <f ca="1">+NAC_d!DB91</f>
        <v>2.7587304438803493</v>
      </c>
      <c r="BC91" s="24">
        <f ca="1">+NAC_d!DC91</f>
        <v>2.7647544629318865</v>
      </c>
      <c r="BD91" s="24">
        <f t="shared" ca="1" si="37"/>
        <v>2.7669438963656598</v>
      </c>
      <c r="BE91" s="24">
        <f t="shared" ca="1" si="38"/>
        <v>2.7563659660148905</v>
      </c>
      <c r="BF91" s="24">
        <f t="shared" ca="1" si="39"/>
        <v>1.0577930350769371E-2</v>
      </c>
      <c r="BG91" s="24">
        <f t="shared" ca="1" si="49"/>
        <v>2.8119730296281419E-2</v>
      </c>
      <c r="BI91" s="35">
        <f t="shared" si="40"/>
        <v>45323</v>
      </c>
      <c r="BJ91" s="164">
        <f t="shared" si="46"/>
        <v>7.059108298193241E-2</v>
      </c>
      <c r="BK91" s="164">
        <f t="shared" ca="1" si="47"/>
        <v>2.8119730296281419E-2</v>
      </c>
      <c r="BL91" t="b">
        <f t="shared" ca="1" si="48"/>
        <v>1</v>
      </c>
    </row>
    <row r="92" spans="1:64" x14ac:dyDescent="0.25">
      <c r="A92" s="35">
        <f>+NAC!A92</f>
        <v>45352</v>
      </c>
      <c r="B92" s="24">
        <f>+GBA_d!AA119</f>
        <v>0.11539125527080829</v>
      </c>
      <c r="C92" s="24">
        <f>+PAM_d!$AA119</f>
        <v>0.11308906545547259</v>
      </c>
      <c r="D92" s="24">
        <f>+NOA_d!$AA119</f>
        <v>8.775838589988938E-2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8.775838589988938E-2</v>
      </c>
      <c r="J92" s="24">
        <f t="shared" si="30"/>
        <v>2.7632869370918911E-2</v>
      </c>
      <c r="K92" s="24">
        <f t="shared" si="41"/>
        <v>2.2687428494034285E-2</v>
      </c>
      <c r="M92" s="24">
        <f ca="1">+NAC_d!CH92</f>
        <v>0.10410602478809494</v>
      </c>
      <c r="N92" s="24">
        <f ca="1">+NAC_d!CI92</f>
        <v>0.1056580047153024</v>
      </c>
      <c r="O92" s="24">
        <f ca="1">+NAC_d!CJ92</f>
        <v>0.11082503828781487</v>
      </c>
      <c r="P92" s="24">
        <f ca="1">+NAC_d!CK92</f>
        <v>0.10826750650737793</v>
      </c>
      <c r="Q92" s="24">
        <f ca="1">+NAC_d!CL92</f>
        <v>0.11014196381046037</v>
      </c>
      <c r="R92" s="24">
        <f ca="1">+NAC_d!CM92</f>
        <v>0.11125825681651658</v>
      </c>
      <c r="S92" s="24">
        <f ca="1">+NAC_d!CN92</f>
        <v>0.11112690953566817</v>
      </c>
      <c r="T92" s="24">
        <f ca="1">+NAC_d!CO92</f>
        <v>0.11118711509022705</v>
      </c>
      <c r="U92" s="24">
        <f ca="1">+NAC_d!CP92</f>
        <v>0.11282802003574566</v>
      </c>
      <c r="V92" s="24">
        <f ca="1">+NAC_d!CQ92</f>
        <v>0.10955183258052137</v>
      </c>
      <c r="W92" s="24">
        <f t="shared" ca="1" si="31"/>
        <v>0.11282802003574566</v>
      </c>
      <c r="X92" s="24">
        <f t="shared" ca="1" si="32"/>
        <v>0.10410602478809494</v>
      </c>
      <c r="Y92" s="24">
        <f t="shared" ca="1" si="33"/>
        <v>8.7219952476507157E-3</v>
      </c>
      <c r="Z92" s="24">
        <f t="shared" ca="1" si="42"/>
        <v>7.5699832359718928E-3</v>
      </c>
      <c r="AB92" s="74">
        <f t="shared" si="34"/>
        <v>45352</v>
      </c>
      <c r="AC92" s="75">
        <f t="shared" si="35"/>
        <v>2.2687428494034285E-2</v>
      </c>
      <c r="AD92" s="75">
        <f t="shared" ca="1" si="36"/>
        <v>7.5699832359718928E-3</v>
      </c>
      <c r="AH92" s="35">
        <f t="shared" si="27"/>
        <v>45352</v>
      </c>
      <c r="AI92" s="24">
        <f>+GBA_d!$AN119</f>
        <v>2.9037093901973603</v>
      </c>
      <c r="AJ92" s="24">
        <f>+PAM_d!$AN119</f>
        <v>2.8711032644495962</v>
      </c>
      <c r="AK92" s="24">
        <f>+NOA_d!$AN119</f>
        <v>2.7880735777557124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2.7880735777557124</v>
      </c>
      <c r="AQ92" s="24">
        <f t="shared" si="26"/>
        <v>0.13971569423494712</v>
      </c>
      <c r="AR92" s="24">
        <f t="shared" si="45"/>
        <v>7.7197906330864347E-2</v>
      </c>
      <c r="AT92" s="24">
        <f ca="1">+NAC_d!CT92</f>
        <v>2.8584912406854737</v>
      </c>
      <c r="AU92" s="24">
        <f ca="1">+NAC_d!CU92</f>
        <v>2.8609994084723054</v>
      </c>
      <c r="AV92" s="24">
        <f ca="1">+NAC_d!CV92</f>
        <v>2.8693864529431972</v>
      </c>
      <c r="AW92" s="24">
        <f ca="1">+NAC_d!CW92</f>
        <v>2.872841875479391</v>
      </c>
      <c r="AX92" s="24">
        <f ca="1">+NAC_d!CX92</f>
        <v>2.8783624924256555</v>
      </c>
      <c r="AY92" s="24">
        <f ca="1">+NAC_d!CY92</f>
        <v>2.8703697264018309</v>
      </c>
      <c r="AZ92" s="24">
        <f ca="1">+NAC_d!CZ92</f>
        <v>2.8874172097427269</v>
      </c>
      <c r="BA92" s="24">
        <f ca="1">+NAC_d!DA92</f>
        <v>2.8845011267475149</v>
      </c>
      <c r="BB92" s="24">
        <f ca="1">+NAC_d!DB92</f>
        <v>2.8845546887246254</v>
      </c>
      <c r="BC92" s="24">
        <f ca="1">+NAC_d!DC92</f>
        <v>2.8906119691339343</v>
      </c>
      <c r="BD92" s="24">
        <f t="shared" ca="1" si="37"/>
        <v>2.8906119691339343</v>
      </c>
      <c r="BE92" s="24">
        <f t="shared" ca="1" si="38"/>
        <v>2.8584912406854737</v>
      </c>
      <c r="BF92" s="24">
        <f t="shared" ca="1" si="39"/>
        <v>3.2120728448460589E-2</v>
      </c>
      <c r="BG92" s="24">
        <f t="shared" ca="1" si="49"/>
        <v>2.95026217132048E-2</v>
      </c>
      <c r="BI92" s="35">
        <f t="shared" si="40"/>
        <v>45352</v>
      </c>
      <c r="BJ92" s="164">
        <f t="shared" si="46"/>
        <v>7.7197906330864347E-2</v>
      </c>
      <c r="BK92" s="164">
        <f t="shared" ca="1" si="47"/>
        <v>2.95026217132048E-2</v>
      </c>
      <c r="BL92" t="b">
        <f t="shared" ca="1" si="48"/>
        <v>1</v>
      </c>
    </row>
    <row r="93" spans="1:64" x14ac:dyDescent="0.25">
      <c r="A93" s="35">
        <f>+NAC!A93</f>
        <v>45383</v>
      </c>
      <c r="B93" s="24">
        <f>+GBA_d!AA120</f>
        <v>9.0839338588807994E-2</v>
      </c>
      <c r="C93" s="24">
        <f>+PAM_d!$AA120</f>
        <v>8.8993310722927932E-2</v>
      </c>
      <c r="D93" s="24">
        <f>+NOA_d!$AA120</f>
        <v>9.2222066368785383E-2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8.7480502625203238E-2</v>
      </c>
      <c r="H93" s="24">
        <f t="shared" si="28"/>
        <v>9.2222066368785383E-2</v>
      </c>
      <c r="I93" s="24">
        <f t="shared" si="29"/>
        <v>6.2682455633487733E-2</v>
      </c>
      <c r="J93" s="24">
        <f t="shared" si="30"/>
        <v>2.953961073529765E-2</v>
      </c>
      <c r="K93" s="24">
        <f t="shared" si="41"/>
        <v>2.3935663140251567E-2</v>
      </c>
      <c r="M93" s="24">
        <f ca="1">+NAC_d!CH93</f>
        <v>8.3712968427366308E-2</v>
      </c>
      <c r="N93" s="24">
        <f ca="1">+NAC_d!CI93</f>
        <v>8.4787781418589336E-2</v>
      </c>
      <c r="O93" s="24">
        <f ca="1">+NAC_d!CJ93</f>
        <v>8.9725440387638189E-2</v>
      </c>
      <c r="P93" s="24">
        <f ca="1">+NAC_d!CK93</f>
        <v>8.5358030767125781E-2</v>
      </c>
      <c r="Q93" s="24">
        <f ca="1">+NAC_d!CL93</f>
        <v>8.7980950406110203E-2</v>
      </c>
      <c r="R93" s="24">
        <f ca="1">+NAC_d!CM93</f>
        <v>8.8393960052835618E-2</v>
      </c>
      <c r="S93" s="24">
        <f ca="1">+NAC_d!CN93</f>
        <v>8.7803008021854367E-2</v>
      </c>
      <c r="T93" s="24">
        <f ca="1">+NAC_d!CO93</f>
        <v>8.8291590768718731E-2</v>
      </c>
      <c r="U93" s="24">
        <f ca="1">+NAC_d!CP93</f>
        <v>9.0244475794041934E-2</v>
      </c>
      <c r="V93" s="24">
        <f ca="1">+NAC_d!CQ93</f>
        <v>9.028164903905056E-2</v>
      </c>
      <c r="W93" s="24">
        <f t="shared" ca="1" si="31"/>
        <v>9.028164903905056E-2</v>
      </c>
      <c r="X93" s="24">
        <f t="shared" ca="1" si="32"/>
        <v>8.3712968427366308E-2</v>
      </c>
      <c r="Y93" s="24">
        <f t="shared" ca="1" si="33"/>
        <v>6.5686806116842522E-3</v>
      </c>
      <c r="Z93" s="24">
        <f t="shared" ca="1" si="42"/>
        <v>7.7492097268294646E-3</v>
      </c>
      <c r="AB93" s="74">
        <f t="shared" si="34"/>
        <v>45383</v>
      </c>
      <c r="AC93" s="75">
        <f t="shared" si="35"/>
        <v>2.3935663140251567E-2</v>
      </c>
      <c r="AD93" s="75">
        <f t="shared" ca="1" si="36"/>
        <v>7.7492097268294646E-3</v>
      </c>
      <c r="AH93" s="35">
        <f t="shared" si="27"/>
        <v>45383</v>
      </c>
      <c r="AI93" s="24">
        <f>+GBA_d!$AN120</f>
        <v>2.919997669615503</v>
      </c>
      <c r="AJ93" s="24">
        <f>+PAM_d!$AN120</f>
        <v>2.8848939736776402</v>
      </c>
      <c r="AK93" s="24">
        <f>+NOA_d!$AN120</f>
        <v>2.8435556972896374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2.9548230257742292</v>
      </c>
      <c r="AO93" s="24">
        <f t="shared" si="43"/>
        <v>2.9548230257742292</v>
      </c>
      <c r="AP93" s="24">
        <f t="shared" si="44"/>
        <v>2.7993327495264073</v>
      </c>
      <c r="AQ93" s="24">
        <f t="shared" si="26"/>
        <v>0.15549027624782186</v>
      </c>
      <c r="AR93" s="24">
        <f t="shared" si="45"/>
        <v>8.4407731352041576E-2</v>
      </c>
      <c r="AT93" s="24">
        <f ca="1">+NAC_d!CT93</f>
        <v>2.8490727198579489</v>
      </c>
      <c r="AU93" s="24">
        <f ca="1">+NAC_d!CU93</f>
        <v>2.8581206388754241</v>
      </c>
      <c r="AV93" s="24">
        <f ca="1">+NAC_d!CV93</f>
        <v>2.8850188118910878</v>
      </c>
      <c r="AW93" s="24">
        <f ca="1">+NAC_d!CW93</f>
        <v>2.8767701885792896</v>
      </c>
      <c r="AX93" s="24">
        <f ca="1">+NAC_d!CX93</f>
        <v>2.8914082586756829</v>
      </c>
      <c r="AY93" s="24">
        <f ca="1">+NAC_d!CY93</f>
        <v>2.8850894816009074</v>
      </c>
      <c r="AZ93" s="24">
        <f ca="1">+NAC_d!CZ93</f>
        <v>2.9032614403138943</v>
      </c>
      <c r="BA93" s="24">
        <f ca="1">+NAC_d!DA93</f>
        <v>2.9015370431208978</v>
      </c>
      <c r="BB93" s="24">
        <f ca="1">+NAC_d!DB93</f>
        <v>2.9115243241411037</v>
      </c>
      <c r="BC93" s="24">
        <f ca="1">+NAC_d!DC93</f>
        <v>2.9205835341834789</v>
      </c>
      <c r="BD93" s="24">
        <f t="shared" ca="1" si="37"/>
        <v>2.9205835341834789</v>
      </c>
      <c r="BE93" s="24">
        <f t="shared" ca="1" si="38"/>
        <v>2.8490727198579489</v>
      </c>
      <c r="BF93" s="24">
        <f t="shared" ca="1" si="39"/>
        <v>7.1510814325530081E-2</v>
      </c>
      <c r="BG93" s="24">
        <f t="shared" ca="1" si="49"/>
        <v>3.4070846588515898E-2</v>
      </c>
      <c r="BI93" s="35">
        <f t="shared" si="40"/>
        <v>45383</v>
      </c>
      <c r="BJ93" s="164">
        <f t="shared" si="46"/>
        <v>8.4407731352041576E-2</v>
      </c>
      <c r="BK93" s="164">
        <f t="shared" ca="1" si="47"/>
        <v>3.4070846588515898E-2</v>
      </c>
      <c r="BL93" t="b">
        <f t="shared" ca="1" si="48"/>
        <v>1</v>
      </c>
    </row>
    <row r="94" spans="1:64" x14ac:dyDescent="0.25">
      <c r="A94" s="35">
        <f>+NAC!A94</f>
        <v>45413</v>
      </c>
      <c r="B94" s="24">
        <f>+GBA_d!AA121</f>
        <v>4.3220211547086995E-2</v>
      </c>
      <c r="C94" s="24">
        <f>+PAM_d!$AA121</f>
        <v>4.0305028169865809E-2</v>
      </c>
      <c r="D94" s="24">
        <f>+NOA_d!$AA121</f>
        <v>4.2101747360034691E-2</v>
      </c>
      <c r="E94" s="24">
        <f>+NEA_d!$AA121</f>
        <v>3.7837662410286521E-2</v>
      </c>
      <c r="F94" s="24">
        <f>+CUY_d!$AA121</f>
        <v>4.2903633109167894E-2</v>
      </c>
      <c r="G94" s="24">
        <f>+PAT_d!$AA121</f>
        <v>4.5278362255971594E-2</v>
      </c>
      <c r="H94" s="24">
        <f t="shared" si="28"/>
        <v>4.5278362255971594E-2</v>
      </c>
      <c r="I94" s="24">
        <f t="shared" si="29"/>
        <v>3.7837662410286521E-2</v>
      </c>
      <c r="J94" s="24">
        <f t="shared" si="30"/>
        <v>7.4406998456850726E-3</v>
      </c>
      <c r="K94" s="24">
        <f t="shared" si="41"/>
        <v>2.3969592251568011E-2</v>
      </c>
      <c r="M94" s="24">
        <f ca="1">+NAC_d!CH94</f>
        <v>4.2767272618964736E-2</v>
      </c>
      <c r="N94" s="24">
        <f ca="1">+NAC_d!CI94</f>
        <v>4.2604180615643639E-2</v>
      </c>
      <c r="O94" s="24">
        <f ca="1">+NAC_d!CJ94</f>
        <v>4.3657367228491228E-2</v>
      </c>
      <c r="P94" s="24">
        <f ca="1">+NAC_d!CK94</f>
        <v>4.3120098999813727E-2</v>
      </c>
      <c r="Q94" s="24">
        <f ca="1">+NAC_d!CL94</f>
        <v>4.2119115643090677E-2</v>
      </c>
      <c r="R94" s="24">
        <f ca="1">+NAC_d!CM94</f>
        <v>4.2617202872379467E-2</v>
      </c>
      <c r="S94" s="24">
        <f ca="1">+NAC_d!CN94</f>
        <v>4.19718627806418E-2</v>
      </c>
      <c r="T94" s="24">
        <f ca="1">+NAC_d!CO94</f>
        <v>4.1621725118853981E-2</v>
      </c>
      <c r="U94" s="24">
        <f ca="1">+NAC_d!CP94</f>
        <v>4.1494212934903851E-2</v>
      </c>
      <c r="V94" s="24">
        <f ca="1">+NAC_d!CQ94</f>
        <v>4.0822916113999463E-2</v>
      </c>
      <c r="W94" s="24">
        <f t="shared" ca="1" si="31"/>
        <v>4.3657367228491228E-2</v>
      </c>
      <c r="X94" s="24">
        <f t="shared" ca="1" si="32"/>
        <v>4.0822916113999463E-2</v>
      </c>
      <c r="Y94" s="24">
        <f t="shared" ca="1" si="33"/>
        <v>2.834451114491765E-3</v>
      </c>
      <c r="Z94" s="24">
        <f t="shared" ca="1" si="42"/>
        <v>7.4264970900766074E-3</v>
      </c>
      <c r="AB94" s="74">
        <f t="shared" si="34"/>
        <v>45413</v>
      </c>
      <c r="AC94" s="75">
        <f t="shared" si="35"/>
        <v>2.3969592251568011E-2</v>
      </c>
      <c r="AD94" s="75">
        <f t="shared" ca="1" si="36"/>
        <v>7.4264970900766074E-3</v>
      </c>
      <c r="AH94" s="35">
        <f t="shared" si="27"/>
        <v>45413</v>
      </c>
      <c r="AI94" s="24">
        <f>+GBA_d!$AN121</f>
        <v>2.7914937472745622</v>
      </c>
      <c r="AJ94" s="24">
        <f>+PAM_d!$AN121</f>
        <v>2.7501399242251927</v>
      </c>
      <c r="AK94" s="24">
        <f>+NOA_d!$AN121</f>
        <v>2.7108110133877168</v>
      </c>
      <c r="AL94" s="24">
        <f>+NEA_d!$AN121</f>
        <v>2.677066971319273</v>
      </c>
      <c r="AM94" s="24">
        <f>+CUY_d!$AN121</f>
        <v>2.7417604554913337</v>
      </c>
      <c r="AN94" s="24">
        <f>+PAT_d!$AN121</f>
        <v>2.8498275656491709</v>
      </c>
      <c r="AO94" s="24">
        <f t="shared" si="43"/>
        <v>2.8498275656491709</v>
      </c>
      <c r="AP94" s="24">
        <f t="shared" si="44"/>
        <v>2.677066971319273</v>
      </c>
      <c r="AQ94" s="24">
        <f t="shared" ref="AQ94:AQ108" si="50">+AO94-AP94</f>
        <v>0.17276059432989799</v>
      </c>
      <c r="AR94" s="24">
        <f t="shared" si="45"/>
        <v>9.2474935195096641E-2</v>
      </c>
      <c r="AT94" s="24">
        <f ca="1">+NAC_d!CT94</f>
        <v>2.7371379988401463</v>
      </c>
      <c r="AU94" s="24">
        <f ca="1">+NAC_d!CU94</f>
        <v>2.7431827039322818</v>
      </c>
      <c r="AV94" s="24">
        <f ca="1">+NAC_d!CV94</f>
        <v>2.768718251506006</v>
      </c>
      <c r="AW94" s="24">
        <f ca="1">+NAC_d!CW94</f>
        <v>2.7582186956664629</v>
      </c>
      <c r="AX94" s="24">
        <f ca="1">+NAC_d!CX94</f>
        <v>2.7671291097651376</v>
      </c>
      <c r="AY94" s="24">
        <f ca="1">+NAC_d!CY94</f>
        <v>2.7625058151428803</v>
      </c>
      <c r="AZ94" s="24">
        <f ca="1">+NAC_d!CZ94</f>
        <v>2.7747914302824612</v>
      </c>
      <c r="BA94" s="24">
        <f ca="1">+NAC_d!DA94</f>
        <v>2.7697944506107461</v>
      </c>
      <c r="BB94" s="24">
        <f ca="1">+NAC_d!DB94</f>
        <v>2.7752163891988748</v>
      </c>
      <c r="BC94" s="24">
        <f ca="1">+NAC_d!DC94</f>
        <v>2.7758914453588939</v>
      </c>
      <c r="BD94" s="24">
        <f t="shared" ca="1" si="37"/>
        <v>2.7758914453588939</v>
      </c>
      <c r="BE94" s="24">
        <f t="shared" ca="1" si="38"/>
        <v>2.7371379988401463</v>
      </c>
      <c r="BF94" s="24">
        <f t="shared" ca="1" si="39"/>
        <v>3.875344651874757E-2</v>
      </c>
      <c r="BG94" s="24">
        <f t="shared" ca="1" si="49"/>
        <v>3.5720472584918554E-2</v>
      </c>
      <c r="BI94" s="35">
        <f t="shared" si="40"/>
        <v>45413</v>
      </c>
      <c r="BJ94" s="164">
        <f t="shared" si="46"/>
        <v>9.2474935195096641E-2</v>
      </c>
      <c r="BK94" s="164">
        <f t="shared" ca="1" si="47"/>
        <v>3.5720472584918554E-2</v>
      </c>
      <c r="BL94" t="b">
        <f t="shared" ca="1" si="48"/>
        <v>1</v>
      </c>
    </row>
    <row r="95" spans="1:64" x14ac:dyDescent="0.25">
      <c r="A95" s="35">
        <f>+NAC!A95</f>
        <v>45444</v>
      </c>
      <c r="B95" s="24">
        <f>+GBA_d!AA122</f>
        <v>4.2429695713371629E-2</v>
      </c>
      <c r="C95" s="24">
        <f>+PAM_d!$AA122</f>
        <v>4.7380665659403798E-2</v>
      </c>
      <c r="D95" s="24">
        <f>+NOA_d!$AA122</f>
        <v>4.9437720423990195E-2</v>
      </c>
      <c r="E95" s="24">
        <f>+NEA_d!$AA122</f>
        <v>4.4572592718231219E-2</v>
      </c>
      <c r="F95" s="24">
        <f>+CUY_d!$AA122</f>
        <v>5.0271662739288514E-2</v>
      </c>
      <c r="G95" s="24">
        <f>+PAT_d!$AA122</f>
        <v>5.0579316078837699E-2</v>
      </c>
      <c r="H95" s="24">
        <f t="shared" si="28"/>
        <v>5.0579316078837699E-2</v>
      </c>
      <c r="I95" s="24">
        <f t="shared" si="29"/>
        <v>4.2429695713371629E-2</v>
      </c>
      <c r="J95" s="24">
        <f t="shared" si="30"/>
        <v>8.1496203654660704E-3</v>
      </c>
      <c r="K95" s="24">
        <f t="shared" si="41"/>
        <v>2.3363415577598339E-2</v>
      </c>
      <c r="M95" s="24">
        <f ca="1">+NAC_d!CH95</f>
        <v>4.3918407629484513E-2</v>
      </c>
      <c r="N95" s="24">
        <f ca="1">+NAC_d!CI95</f>
        <v>4.4132534040902005E-2</v>
      </c>
      <c r="O95" s="24">
        <f ca="1">+NAC_d!CJ95</f>
        <v>4.2869121206046801E-2</v>
      </c>
      <c r="P95" s="24">
        <f ca="1">+NAC_d!CK95</f>
        <v>4.4747323991825905E-2</v>
      </c>
      <c r="Q95" s="24">
        <f ca="1">+NAC_d!CL95</f>
        <v>4.5364816435001121E-2</v>
      </c>
      <c r="R95" s="24">
        <f ca="1">+NAC_d!CM95</f>
        <v>4.5630001489841865E-2</v>
      </c>
      <c r="S95" s="24">
        <f ca="1">+NAC_d!CN95</f>
        <v>4.5868533433233161E-2</v>
      </c>
      <c r="T95" s="24">
        <f ca="1">+NAC_d!CO95</f>
        <v>4.592721336317207E-2</v>
      </c>
      <c r="U95" s="24">
        <f ca="1">+NAC_d!CP95</f>
        <v>4.6892387471634045E-2</v>
      </c>
      <c r="V95" s="24">
        <f ca="1">+NAC_d!CQ95</f>
        <v>4.7095124208664352E-2</v>
      </c>
      <c r="W95" s="24">
        <f t="shared" ca="1" si="31"/>
        <v>4.7095124208664352E-2</v>
      </c>
      <c r="X95" s="24">
        <f t="shared" ca="1" si="32"/>
        <v>4.2869121206046801E-2</v>
      </c>
      <c r="Y95" s="24">
        <f t="shared" ca="1" si="33"/>
        <v>4.226003002617551E-3</v>
      </c>
      <c r="Z95" s="24">
        <f t="shared" ca="1" si="42"/>
        <v>7.2631376975510293E-3</v>
      </c>
      <c r="AB95" s="74">
        <f t="shared" si="34"/>
        <v>45444</v>
      </c>
      <c r="AC95" s="75">
        <f t="shared" si="35"/>
        <v>2.3363415577598339E-2</v>
      </c>
      <c r="AD95" s="75">
        <f t="shared" ca="1" si="36"/>
        <v>7.2631376975510293E-3</v>
      </c>
      <c r="AH95" s="35">
        <f t="shared" si="27"/>
        <v>45444</v>
      </c>
      <c r="AI95" s="24">
        <f>+GBA_d!$AN122</f>
        <v>2.7369026001543064</v>
      </c>
      <c r="AJ95" s="24">
        <f>+PAM_d!$AN122</f>
        <v>2.7092739812629119</v>
      </c>
      <c r="AK95" s="24">
        <f>+NOA_d!$AN122</f>
        <v>2.6501531356789161</v>
      </c>
      <c r="AL95" s="24">
        <f>+NEA_d!$AN122</f>
        <v>2.602244937299337</v>
      </c>
      <c r="AM95" s="24">
        <f>+CUY_d!$AN122</f>
        <v>2.7297794427824993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2.602244937299337</v>
      </c>
      <c r="AQ95" s="24">
        <f t="shared" si="50"/>
        <v>0.18099885425678597</v>
      </c>
      <c r="AR95" s="24">
        <f t="shared" si="45"/>
        <v>0.10020169021295694</v>
      </c>
      <c r="AT95" s="24">
        <f ca="1">+NAC_d!CT95</f>
        <v>2.6913391179948976</v>
      </c>
      <c r="AU95" s="24">
        <f ca="1">+NAC_d!CU95</f>
        <v>2.697388894675774</v>
      </c>
      <c r="AV95" s="24">
        <f ca="1">+NAC_d!CV95</f>
        <v>2.7194620172098838</v>
      </c>
      <c r="AW95" s="24">
        <f ca="1">+NAC_d!CW95</f>
        <v>2.7110370334532443</v>
      </c>
      <c r="AX95" s="24">
        <f ca="1">+NAC_d!CX95</f>
        <v>2.7214346287725619</v>
      </c>
      <c r="AY95" s="24">
        <f ca="1">+NAC_d!CY95</f>
        <v>2.7162366494284198</v>
      </c>
      <c r="AZ95" s="24">
        <f ca="1">+NAC_d!CZ95</f>
        <v>2.7259453195862151</v>
      </c>
      <c r="BA95" s="24">
        <f ca="1">+NAC_d!DA95</f>
        <v>2.7195768698956724</v>
      </c>
      <c r="BB95" s="24">
        <f ca="1">+NAC_d!DB95</f>
        <v>2.7243823274950008</v>
      </c>
      <c r="BC95" s="24">
        <f ca="1">+NAC_d!DC95</f>
        <v>2.7198645746733314</v>
      </c>
      <c r="BD95" s="24">
        <f t="shared" ca="1" si="37"/>
        <v>2.7259453195862151</v>
      </c>
      <c r="BE95" s="24">
        <f t="shared" ca="1" si="38"/>
        <v>2.6913391179948976</v>
      </c>
      <c r="BF95" s="24">
        <f t="shared" ca="1" si="39"/>
        <v>3.4606201591317554E-2</v>
      </c>
      <c r="BG95" s="24">
        <f t="shared" ca="1" si="49"/>
        <v>3.7220157220091234E-2</v>
      </c>
      <c r="BI95" s="35">
        <f t="shared" si="40"/>
        <v>45444</v>
      </c>
      <c r="BJ95" s="164">
        <f t="shared" si="46"/>
        <v>0.10020169021295694</v>
      </c>
      <c r="BK95" s="164">
        <f t="shared" ca="1" si="47"/>
        <v>3.7220157220091234E-2</v>
      </c>
      <c r="BL95" t="b">
        <f t="shared" ref="BL95:BL108" ca="1" si="51">+BJ95&gt;BK95</f>
        <v>1</v>
      </c>
    </row>
    <row r="96" spans="1:64" x14ac:dyDescent="0.25">
      <c r="A96" s="35">
        <f>+NAC!A96</f>
        <v>45474</v>
      </c>
      <c r="B96" s="24">
        <f>+GBA_d!AA123</f>
        <v>4.0082490448559938E-2</v>
      </c>
      <c r="C96" s="24">
        <f>+PAM_d!$AA123</f>
        <v>3.9655689111353976E-2</v>
      </c>
      <c r="D96" s="24">
        <f>+NOA_d!$AA123</f>
        <v>3.6025485076848218E-2</v>
      </c>
      <c r="E96" s="24">
        <f>+NEA_d!$AA123</f>
        <v>4.6695416867458706E-2</v>
      </c>
      <c r="F96" s="24">
        <f>+CUY_d!$AA123</f>
        <v>4.6493814686770607E-2</v>
      </c>
      <c r="G96" s="24">
        <f>+PAT_d!$AA123</f>
        <v>4.281954907031138E-2</v>
      </c>
      <c r="H96" s="24">
        <f t="shared" ref="H96:H108" si="52">+MAX(B96:G96)</f>
        <v>4.6695416867458706E-2</v>
      </c>
      <c r="I96" s="24">
        <f t="shared" ref="I96:I108" si="53">+MIN(B96:G96)</f>
        <v>3.6025485076848218E-2</v>
      </c>
      <c r="J96" s="24">
        <f t="shared" ref="J96:J108" si="54">+H96-I96</f>
        <v>1.0669931790610487E-2</v>
      </c>
      <c r="K96" s="24">
        <f t="shared" ref="K96:K108" si="55">+AVERAGE(J85:J96)</f>
        <v>2.2796179671956684E-2</v>
      </c>
      <c r="M96" s="24">
        <f ca="1">+NAC_d!CH96</f>
        <v>3.8219628180359511E-2</v>
      </c>
      <c r="N96" s="24">
        <f ca="1">+NAC_d!CI96</f>
        <v>3.8630590961281852E-2</v>
      </c>
      <c r="O96" s="24">
        <f ca="1">+NAC_d!CJ96</f>
        <v>3.9294991550844038E-2</v>
      </c>
      <c r="P96" s="24">
        <f ca="1">+NAC_d!CK96</f>
        <v>3.9570018898392956E-2</v>
      </c>
      <c r="Q96" s="24">
        <f ca="1">+NAC_d!CL96</f>
        <v>3.9915520054515818E-2</v>
      </c>
      <c r="R96" s="24">
        <f ca="1">+NAC_d!CM96</f>
        <v>3.991540822207007E-2</v>
      </c>
      <c r="S96" s="24">
        <f ca="1">+NAC_d!CN96</f>
        <v>4.0336913882254466E-2</v>
      </c>
      <c r="T96" s="24">
        <f ca="1">+NAC_d!CO96</f>
        <v>4.0852419562841469E-2</v>
      </c>
      <c r="U96" s="24">
        <f ca="1">+NAC_d!CP96</f>
        <v>4.1682715941327109E-2</v>
      </c>
      <c r="V96" s="24">
        <f ca="1">+NAC_d!CQ96</f>
        <v>4.2219878735694216E-2</v>
      </c>
      <c r="W96" s="24">
        <f t="shared" ref="W96:W108" ca="1" si="56">+MAX(M96:V96)</f>
        <v>4.2219878735694216E-2</v>
      </c>
      <c r="X96" s="24">
        <f t="shared" ref="X96:X108" ca="1" si="57">+MIN(M96:V96)</f>
        <v>3.8219628180359511E-2</v>
      </c>
      <c r="Y96" s="24">
        <f t="shared" ref="Y96:Y108" ca="1" si="58">+W96-X96</f>
        <v>4.0002505553347056E-3</v>
      </c>
      <c r="Z96" s="24">
        <f t="shared" ref="Z96:Z108" ca="1" si="59">+AVERAGE(Y85:Y96)</f>
        <v>7.1524550914964973E-3</v>
      </c>
      <c r="AB96" s="74">
        <f t="shared" ref="AB96:AB108" si="60">+A96</f>
        <v>45474</v>
      </c>
      <c r="AC96" s="75">
        <f t="shared" ref="AC96:AC108" si="61">+K96</f>
        <v>2.2796179671956684E-2</v>
      </c>
      <c r="AD96" s="75">
        <f t="shared" ref="AD96:AD108" ca="1" si="62">+Z96</f>
        <v>7.1524550914964973E-3</v>
      </c>
      <c r="AH96" s="35">
        <f t="shared" ref="AH96:AH108" si="63">+A96</f>
        <v>45474</v>
      </c>
      <c r="AI96" s="24">
        <f>+GBA_d!$AN123</f>
        <v>2.6604542618366671</v>
      </c>
      <c r="AJ96" s="24">
        <f>+PAM_d!$AN123</f>
        <v>2.6232775822919514</v>
      </c>
      <c r="AK96" s="24">
        <f>+NOA_d!$AN123</f>
        <v>2.5637172475855037</v>
      </c>
      <c r="AL96" s="24">
        <f>+NEA_d!$AN123</f>
        <v>2.5482883510333112</v>
      </c>
      <c r="AM96" s="24">
        <f>+CUY_d!$AN123</f>
        <v>2.6688107282369575</v>
      </c>
      <c r="AN96" s="24">
        <f>+PAT_d!$AN123</f>
        <v>2.6576388236698083</v>
      </c>
      <c r="AO96" s="24">
        <f t="shared" ref="AO96:AO108" si="64">+MAX(AI96:AN96)</f>
        <v>2.6688107282369575</v>
      </c>
      <c r="AP96" s="24">
        <f t="shared" ref="AP96:AP108" si="65">+MIN(AI96:AN96)</f>
        <v>2.5482883510333112</v>
      </c>
      <c r="AQ96" s="24">
        <f t="shared" si="50"/>
        <v>0.12052237720364634</v>
      </c>
      <c r="AR96" s="24">
        <f t="shared" si="45"/>
        <v>0.10414795723439346</v>
      </c>
      <c r="AT96" s="24">
        <f ca="1">+NAC_d!CT96</f>
        <v>2.6132615552835312</v>
      </c>
      <c r="AU96" s="24">
        <f ca="1">+NAC_d!CU96</f>
        <v>2.6175638297860671</v>
      </c>
      <c r="AV96" s="24">
        <f ca="1">+NAC_d!CV96</f>
        <v>2.6431526259221427</v>
      </c>
      <c r="AW96" s="24">
        <f ca="1">+NAC_d!CW96</f>
        <v>2.6300904058963663</v>
      </c>
      <c r="AX96" s="24">
        <f ca="1">+NAC_d!CX96</f>
        <v>2.6403084050790526</v>
      </c>
      <c r="AY96" s="24">
        <f ca="1">+NAC_d!CY96</f>
        <v>2.6344031672917785</v>
      </c>
      <c r="AZ96" s="24">
        <f ca="1">+NAC_d!CZ96</f>
        <v>2.6438120023628606</v>
      </c>
      <c r="BA96" s="24">
        <f ca="1">+NAC_d!DA96</f>
        <v>2.6385253986573081</v>
      </c>
      <c r="BB96" s="24">
        <f ca="1">+NAC_d!DB96</f>
        <v>2.6419301538575235</v>
      </c>
      <c r="BC96" s="24">
        <f ca="1">+NAC_d!DC96</f>
        <v>2.6369420791890832</v>
      </c>
      <c r="BD96" s="24">
        <f t="shared" ref="BD96:BD108" ca="1" si="66">+MAX(AT96:BC96)</f>
        <v>2.6438120023628606</v>
      </c>
      <c r="BE96" s="24">
        <f t="shared" ref="BE96:BE108" ca="1" si="67">+MIN(AT96:BC96)</f>
        <v>2.6132615552835312</v>
      </c>
      <c r="BF96" s="24">
        <f t="shared" ref="BF96:BF108" ca="1" si="68">+BD96-BE96</f>
        <v>3.0550447079329413E-2</v>
      </c>
      <c r="BG96" s="24">
        <f t="shared" ref="BG96:BG108" ca="1" si="69">+AVERAGE(BF84:BF96)</f>
        <v>3.8895424841656853E-2</v>
      </c>
      <c r="BI96" s="35">
        <f t="shared" ref="BI96:BI108" si="70">+AH96</f>
        <v>45474</v>
      </c>
      <c r="BJ96" s="164">
        <f t="shared" ref="BJ96:BJ108" si="71">+AR96</f>
        <v>0.10414795723439346</v>
      </c>
      <c r="BK96" s="164">
        <f t="shared" ref="BK96:BK108" ca="1" si="72">+BG96</f>
        <v>3.8895424841656853E-2</v>
      </c>
      <c r="BL96" t="b">
        <f t="shared" ca="1" si="51"/>
        <v>1</v>
      </c>
    </row>
    <row r="97" spans="1:64" x14ac:dyDescent="0.25">
      <c r="A97" s="35">
        <f>+NAC!A97</f>
        <v>45505</v>
      </c>
      <c r="B97" s="24">
        <f>+GBA_d!AA124</f>
        <v>4.0784093866919724E-2</v>
      </c>
      <c r="C97" s="24">
        <f>+PAM_d!$AA124</f>
        <v>3.9092003466633996E-2</v>
      </c>
      <c r="D97" s="24">
        <f>+NOA_d!$AA124</f>
        <v>5.1378851712249096E-2</v>
      </c>
      <c r="E97" s="24">
        <f>+NEA_d!$AA124</f>
        <v>4.422389719376163E-2</v>
      </c>
      <c r="F97" s="24">
        <f>+CUY_d!$AA124</f>
        <v>4.5111506561251069E-2</v>
      </c>
      <c r="G97" s="24">
        <f>+PAT_d!$AA124</f>
        <v>4.6421608875204301E-2</v>
      </c>
      <c r="H97" s="24">
        <f t="shared" si="52"/>
        <v>5.1378851712249096E-2</v>
      </c>
      <c r="I97" s="24">
        <f t="shared" si="53"/>
        <v>3.9092003466633996E-2</v>
      </c>
      <c r="J97" s="24">
        <f t="shared" si="54"/>
        <v>1.2286848245615101E-2</v>
      </c>
      <c r="K97" s="24">
        <f t="shared" si="55"/>
        <v>2.2202434265835607E-2</v>
      </c>
      <c r="M97" s="24">
        <f ca="1">+NAC_d!CH97</f>
        <v>4.1970271948734039E-2</v>
      </c>
      <c r="N97" s="24">
        <f ca="1">+NAC_d!CI97</f>
        <v>4.1565917835532984E-2</v>
      </c>
      <c r="O97" s="24">
        <f ca="1">+NAC_d!CJ97</f>
        <v>4.1774031126822209E-2</v>
      </c>
      <c r="P97" s="24">
        <f ca="1">+NAC_d!CK97</f>
        <v>4.1579570876794536E-2</v>
      </c>
      <c r="Q97" s="24">
        <f ca="1">+NAC_d!CL97</f>
        <v>4.095697971092549E-2</v>
      </c>
      <c r="R97" s="24">
        <f ca="1">+NAC_d!CM97</f>
        <v>4.1460879972332831E-2</v>
      </c>
      <c r="S97" s="24">
        <f ca="1">+NAC_d!CN97</f>
        <v>4.1898880723182375E-2</v>
      </c>
      <c r="T97" s="24">
        <f ca="1">+NAC_d!CO97</f>
        <v>4.1686468786294562E-2</v>
      </c>
      <c r="U97" s="24">
        <f ca="1">+NAC_d!CP97</f>
        <v>4.1820626579793796E-2</v>
      </c>
      <c r="V97" s="24">
        <f ca="1">+NAC_d!CQ97</f>
        <v>4.2459749083666232E-2</v>
      </c>
      <c r="W97" s="24">
        <f t="shared" ca="1" si="56"/>
        <v>4.2459749083666232E-2</v>
      </c>
      <c r="X97" s="24">
        <f t="shared" ca="1" si="57"/>
        <v>4.095697971092549E-2</v>
      </c>
      <c r="Y97" s="24">
        <f t="shared" ca="1" si="58"/>
        <v>1.5027693727407421E-3</v>
      </c>
      <c r="Z97" s="24">
        <f t="shared" ca="1" si="59"/>
        <v>6.4231504629815306E-3</v>
      </c>
      <c r="AB97" s="74">
        <f t="shared" si="60"/>
        <v>45505</v>
      </c>
      <c r="AC97" s="75">
        <f t="shared" si="61"/>
        <v>2.2202434265835607E-2</v>
      </c>
      <c r="AD97" s="75">
        <f t="shared" ca="1" si="62"/>
        <v>6.4231504629815306E-3</v>
      </c>
      <c r="AH97" s="35">
        <f t="shared" si="63"/>
        <v>45505</v>
      </c>
      <c r="AI97" s="24">
        <f>+GBA_d!$AN124</f>
        <v>2.3917167551837886</v>
      </c>
      <c r="AJ97" s="24">
        <f>+PAM_d!$AN124</f>
        <v>2.3568330853806434</v>
      </c>
      <c r="AK97" s="24">
        <f>+NOA_d!$AN124</f>
        <v>2.2972039543122662</v>
      </c>
      <c r="AL97" s="24">
        <f>+NEA_d!$AN124</f>
        <v>2.2481673755854494</v>
      </c>
      <c r="AM97" s="24">
        <f>+CUY_d!$AN124</f>
        <v>2.4129626669226805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2.2481673755854494</v>
      </c>
      <c r="AQ97" s="24">
        <f t="shared" si="50"/>
        <v>0.16523530347087245</v>
      </c>
      <c r="AR97" s="24">
        <f t="shared" si="45"/>
        <v>0.1118843465483504</v>
      </c>
      <c r="AT97" s="24">
        <f ca="1">+NAC_d!CT97</f>
        <v>2.3264681739797743</v>
      </c>
      <c r="AU97" s="24">
        <f ca="1">+NAC_d!CU97</f>
        <v>2.3360859128820466</v>
      </c>
      <c r="AV97" s="24">
        <f ca="1">+NAC_d!CV97</f>
        <v>2.3668791142361703</v>
      </c>
      <c r="AW97" s="24">
        <f ca="1">+NAC_d!CW97</f>
        <v>2.3601947316437353</v>
      </c>
      <c r="AX97" s="24">
        <f ca="1">+NAC_d!CX97</f>
        <v>2.3674886722751953</v>
      </c>
      <c r="AY97" s="24">
        <f ca="1">+NAC_d!CY97</f>
        <v>2.3664234150147032</v>
      </c>
      <c r="AZ97" s="24">
        <f ca="1">+NAC_d!CZ97</f>
        <v>2.379955959449072</v>
      </c>
      <c r="BA97" s="24">
        <f ca="1">+NAC_d!DA97</f>
        <v>2.3748324540298</v>
      </c>
      <c r="BB97" s="24">
        <f ca="1">+NAC_d!DB97</f>
        <v>2.3807047972548636</v>
      </c>
      <c r="BC97" s="24">
        <f ca="1">+NAC_d!DC97</f>
        <v>2.3804698898914718</v>
      </c>
      <c r="BD97" s="24">
        <f t="shared" ca="1" si="66"/>
        <v>2.3807047972548636</v>
      </c>
      <c r="BE97" s="24">
        <f t="shared" ca="1" si="67"/>
        <v>2.3264681739797743</v>
      </c>
      <c r="BF97" s="24">
        <f t="shared" ca="1" si="68"/>
        <v>5.4236623275089269E-2</v>
      </c>
      <c r="BG97" s="24">
        <f t="shared" ca="1" si="69"/>
        <v>4.2298942641776534E-2</v>
      </c>
      <c r="BI97" s="35">
        <f t="shared" si="70"/>
        <v>45505</v>
      </c>
      <c r="BJ97" s="164">
        <f t="shared" si="71"/>
        <v>0.1118843465483504</v>
      </c>
      <c r="BK97" s="164">
        <f t="shared" ca="1" si="72"/>
        <v>4.2298942641776534E-2</v>
      </c>
      <c r="BL97" t="b">
        <f t="shared" ca="1" si="51"/>
        <v>1</v>
      </c>
    </row>
    <row r="98" spans="1:64" x14ac:dyDescent="0.25">
      <c r="A98" s="35">
        <f>+NAC!A98</f>
        <v>45536</v>
      </c>
      <c r="B98" s="24">
        <f>+GBA_d!AA125</f>
        <v>3.6737195392248401E-2</v>
      </c>
      <c r="C98" s="24">
        <f>+PAM_d!$AA125</f>
        <v>3.2749673877844998E-2</v>
      </c>
      <c r="D98" s="24">
        <f>+NOA_d!$AA125</f>
        <v>3.4678412992798613E-2</v>
      </c>
      <c r="E98" s="24">
        <f>+NEA_d!$AA125</f>
        <v>3.2730223559104044E-2</v>
      </c>
      <c r="F98" s="24">
        <f>+CUY_d!$AA125</f>
        <v>2.9799551917547573E-2</v>
      </c>
      <c r="G98" s="24">
        <f>+PAT_d!$AA125</f>
        <v>3.7259349200712277E-2</v>
      </c>
      <c r="H98" s="24">
        <f t="shared" si="52"/>
        <v>3.7259349200712277E-2</v>
      </c>
      <c r="I98" s="24">
        <f t="shared" si="53"/>
        <v>2.9799551917547573E-2</v>
      </c>
      <c r="J98" s="24">
        <f t="shared" si="54"/>
        <v>7.4597972831647041E-3</v>
      </c>
      <c r="K98" s="24">
        <f t="shared" si="55"/>
        <v>2.1369153148618741E-2</v>
      </c>
      <c r="M98" s="24">
        <f ca="1">+NAC_d!CH98</f>
        <v>3.2916547037573851E-2</v>
      </c>
      <c r="N98" s="24">
        <f ca="1">+NAC_d!CI98</f>
        <v>3.3217933357599483E-2</v>
      </c>
      <c r="O98" s="24">
        <f ca="1">+NAC_d!CJ98</f>
        <v>3.5257697834682133E-2</v>
      </c>
      <c r="P98" s="24">
        <f ca="1">+NAC_d!CK98</f>
        <v>3.3855345269473647E-2</v>
      </c>
      <c r="Q98" s="24">
        <f ca="1">+NAC_d!CL98</f>
        <v>3.4041132406075647E-2</v>
      </c>
      <c r="R98" s="24">
        <f ca="1">+NAC_d!CM98</f>
        <v>3.4389296831009775E-2</v>
      </c>
      <c r="S98" s="24">
        <f ca="1">+NAC_d!CN98</f>
        <v>3.4755117415507186E-2</v>
      </c>
      <c r="T98" s="24">
        <f ca="1">+NAC_d!CO98</f>
        <v>3.4883464502143191E-2</v>
      </c>
      <c r="U98" s="24">
        <f ca="1">+NAC_d!CP98</f>
        <v>3.5233439514422704E-2</v>
      </c>
      <c r="V98" s="24">
        <f ca="1">+NAC_d!CQ98</f>
        <v>3.5809921426787517E-2</v>
      </c>
      <c r="W98" s="24">
        <f t="shared" ca="1" si="56"/>
        <v>3.5809921426787517E-2</v>
      </c>
      <c r="X98" s="24">
        <f t="shared" ca="1" si="57"/>
        <v>3.2916547037573851E-2</v>
      </c>
      <c r="Y98" s="24">
        <f t="shared" ca="1" si="58"/>
        <v>2.8933743892136654E-3</v>
      </c>
      <c r="Z98" s="24">
        <f t="shared" ca="1" si="59"/>
        <v>5.9539299164192054E-3</v>
      </c>
      <c r="AB98" s="74">
        <f t="shared" si="60"/>
        <v>45536</v>
      </c>
      <c r="AC98" s="75">
        <f t="shared" si="61"/>
        <v>2.1369153148618741E-2</v>
      </c>
      <c r="AD98" s="75">
        <f t="shared" ca="1" si="62"/>
        <v>5.9539299164192054E-3</v>
      </c>
      <c r="AH98" s="35">
        <f t="shared" si="63"/>
        <v>45536</v>
      </c>
      <c r="AI98" s="24">
        <f>+GBA_d!$AN125</f>
        <v>2.1335520374840566</v>
      </c>
      <c r="AJ98" s="24">
        <f>+PAM_d!$AN125</f>
        <v>2.0684301214015952</v>
      </c>
      <c r="AK98" s="24">
        <f>+NOA_d!$AN125</f>
        <v>2.015525170695625</v>
      </c>
      <c r="AL98" s="24">
        <f>+NEA_d!$AN125</f>
        <v>1.9696273903020716</v>
      </c>
      <c r="AM98" s="24">
        <f>+CUY_d!$AN125</f>
        <v>2.0943274340779405</v>
      </c>
      <c r="AN98" s="24">
        <f>+PAT_d!$AN125</f>
        <v>2.10683738324142</v>
      </c>
      <c r="AO98" s="24">
        <f t="shared" si="64"/>
        <v>2.1335520374840566</v>
      </c>
      <c r="AP98" s="24">
        <f t="shared" si="65"/>
        <v>1.9696273903020716</v>
      </c>
      <c r="AQ98" s="24">
        <f t="shared" si="50"/>
        <v>0.16392464718198507</v>
      </c>
      <c r="AR98" s="24">
        <f t="shared" ref="AR98:AR108" si="73">+AVERAGE(AQ86:AQ98)</f>
        <v>0.11983039004541872</v>
      </c>
      <c r="AT98" s="24">
        <f ca="1">+NAC_d!CT98</f>
        <v>2.0327459353461079</v>
      </c>
      <c r="AU98" s="24">
        <f ca="1">+NAC_d!CU98</f>
        <v>2.0447498939385729</v>
      </c>
      <c r="AV98" s="24">
        <f ca="1">+NAC_d!CV98</f>
        <v>2.0916824125742317</v>
      </c>
      <c r="AW98" s="24">
        <f ca="1">+NAC_d!CW98</f>
        <v>2.0750643665628359</v>
      </c>
      <c r="AX98" s="24">
        <f ca="1">+NAC_d!CX98</f>
        <v>2.0845846347234724</v>
      </c>
      <c r="AY98" s="24">
        <f ca="1">+NAC_d!CY98</f>
        <v>2.0844582843316233</v>
      </c>
      <c r="AZ98" s="24">
        <f ca="1">+NAC_d!CZ98</f>
        <v>2.1014597709721179</v>
      </c>
      <c r="BA98" s="24">
        <f ca="1">+NAC_d!DA98</f>
        <v>2.0999292277652208</v>
      </c>
      <c r="BB98" s="24">
        <f ca="1">+NAC_d!DB98</f>
        <v>2.1105790971396043</v>
      </c>
      <c r="BC98" s="24">
        <f ca="1">+NAC_d!DC98</f>
        <v>2.1140416662314672</v>
      </c>
      <c r="BD98" s="24">
        <f t="shared" ca="1" si="66"/>
        <v>2.1140416662314672</v>
      </c>
      <c r="BE98" s="24">
        <f t="shared" ca="1" si="67"/>
        <v>2.0327459353461079</v>
      </c>
      <c r="BF98" s="24">
        <f t="shared" ca="1" si="68"/>
        <v>8.1295730885359241E-2</v>
      </c>
      <c r="BG98" s="24">
        <f t="shared" ca="1" si="69"/>
        <v>4.7067308772502189E-2</v>
      </c>
      <c r="BI98" s="35">
        <f t="shared" si="70"/>
        <v>45536</v>
      </c>
      <c r="BJ98" s="164">
        <f t="shared" si="71"/>
        <v>0.11983039004541872</v>
      </c>
      <c r="BK98" s="164">
        <f t="shared" ca="1" si="72"/>
        <v>4.7067308772502189E-2</v>
      </c>
      <c r="BL98" t="b">
        <f t="shared" ca="1" si="51"/>
        <v>1</v>
      </c>
    </row>
    <row r="99" spans="1:64" x14ac:dyDescent="0.25">
      <c r="A99" s="35">
        <f>+NAC!A99</f>
        <v>45566</v>
      </c>
      <c r="B99" s="24">
        <f>+GBA_d!AA126</f>
        <v>2.783335485343974E-2</v>
      </c>
      <c r="C99" s="24">
        <f>+PAM_d!$AA126</f>
        <v>2.6162090849805919E-2</v>
      </c>
      <c r="D99" s="24">
        <f>+NOA_d!$AA126</f>
        <v>2.5698324289913366E-2</v>
      </c>
      <c r="E99" s="24">
        <f>+NEA_d!$AA126</f>
        <v>2.5628517549669994E-2</v>
      </c>
      <c r="F99" s="24">
        <f>+CUY_d!$AA126</f>
        <v>2.2427316337538139E-2</v>
      </c>
      <c r="G99" s="24">
        <f>+PAT_d!$AA126</f>
        <v>3.355322003708161E-2</v>
      </c>
      <c r="H99" s="24">
        <f t="shared" si="52"/>
        <v>3.355322003708161E-2</v>
      </c>
      <c r="I99" s="24">
        <f t="shared" si="53"/>
        <v>2.2427316337538139E-2</v>
      </c>
      <c r="J99" s="24">
        <f t="shared" si="54"/>
        <v>1.1125903699543471E-2</v>
      </c>
      <c r="K99" s="24">
        <f t="shared" si="55"/>
        <v>2.123684417356984E-2</v>
      </c>
      <c r="M99" s="24">
        <f ca="1">+NAC_d!CH99</f>
        <v>2.4175882228495205E-2</v>
      </c>
      <c r="N99" s="24">
        <f ca="1">+NAC_d!CI99</f>
        <v>2.4780116788321704E-2</v>
      </c>
      <c r="O99" s="24">
        <f ca="1">+NAC_d!CJ99</f>
        <v>2.5870451653971616E-2</v>
      </c>
      <c r="P99" s="24">
        <f ca="1">+NAC_d!CK99</f>
        <v>2.5700075564951019E-2</v>
      </c>
      <c r="Q99" s="24">
        <f ca="1">+NAC_d!CL99</f>
        <v>2.6024290575033193E-2</v>
      </c>
      <c r="R99" s="24">
        <f ca="1">+NAC_d!CM99</f>
        <v>2.6529366296335954E-2</v>
      </c>
      <c r="S99" s="24">
        <f ca="1">+NAC_d!CN99</f>
        <v>2.6876387684850567E-2</v>
      </c>
      <c r="T99" s="24">
        <f ca="1">+NAC_d!CO99</f>
        <v>2.747639204406882E-2</v>
      </c>
      <c r="U99" s="24">
        <f ca="1">+NAC_d!CP99</f>
        <v>2.8268807905242221E-2</v>
      </c>
      <c r="V99" s="24">
        <f ca="1">+NAC_d!CQ99</f>
        <v>2.9332242628714589E-2</v>
      </c>
      <c r="W99" s="24">
        <f t="shared" ca="1" si="56"/>
        <v>2.9332242628714589E-2</v>
      </c>
      <c r="X99" s="24">
        <f t="shared" ca="1" si="57"/>
        <v>2.4175882228495205E-2</v>
      </c>
      <c r="Y99" s="24">
        <f t="shared" ca="1" si="58"/>
        <v>5.1563604002193841E-3</v>
      </c>
      <c r="Z99" s="24">
        <f t="shared" ca="1" si="59"/>
        <v>6.1224553185838526E-3</v>
      </c>
      <c r="AB99" s="74">
        <f t="shared" si="60"/>
        <v>45566</v>
      </c>
      <c r="AC99" s="75">
        <f t="shared" si="61"/>
        <v>2.123684417356984E-2</v>
      </c>
      <c r="AD99" s="75">
        <f t="shared" ca="1" si="62"/>
        <v>6.1224553185838526E-3</v>
      </c>
      <c r="AH99" s="35">
        <f t="shared" si="63"/>
        <v>45566</v>
      </c>
      <c r="AI99" s="24">
        <f>+GBA_d!$AN126</f>
        <v>1.9651060764748034</v>
      </c>
      <c r="AJ99" s="24">
        <f>+PAM_d!$AN126</f>
        <v>1.9051566176252455</v>
      </c>
      <c r="AK99" s="24">
        <f>+NOA_d!$AN126</f>
        <v>1.8732225515821965</v>
      </c>
      <c r="AL99" s="24">
        <f>+NEA_d!$AN126</f>
        <v>1.8365247615334277</v>
      </c>
      <c r="AM99" s="24">
        <f>+CUY_d!$AN126</f>
        <v>1.947083704941698</v>
      </c>
      <c r="AN99" s="24">
        <f>+PAT_d!$AN126</f>
        <v>1.969137270851395</v>
      </c>
      <c r="AO99" s="24">
        <f t="shared" si="64"/>
        <v>1.969137270851395</v>
      </c>
      <c r="AP99" s="24">
        <f t="shared" si="65"/>
        <v>1.8365247615334277</v>
      </c>
      <c r="AQ99" s="24">
        <f t="shared" si="50"/>
        <v>0.13261250931796731</v>
      </c>
      <c r="AR99" s="24">
        <f t="shared" si="73"/>
        <v>0.12613227104457941</v>
      </c>
      <c r="AT99" s="24">
        <f ca="1">+NAC_d!CT99</f>
        <v>1.8735465827797433</v>
      </c>
      <c r="AU99" s="24">
        <f ca="1">+NAC_d!CU99</f>
        <v>1.8846974083003802</v>
      </c>
      <c r="AV99" s="24">
        <f ca="1">+NAC_d!CV99</f>
        <v>1.9269654379330334</v>
      </c>
      <c r="AW99" s="24">
        <f ca="1">+NAC_d!CW99</f>
        <v>1.9129152509109351</v>
      </c>
      <c r="AX99" s="24">
        <f ca="1">+NAC_d!CX99</f>
        <v>1.9229871338847992</v>
      </c>
      <c r="AY99" s="24">
        <f ca="1">+NAC_d!CY99</f>
        <v>1.9237814662127777</v>
      </c>
      <c r="AZ99" s="24">
        <f ca="1">+NAC_d!CZ99</f>
        <v>1.9419024632928359</v>
      </c>
      <c r="BA99" s="24">
        <f ca="1">+NAC_d!DA99</f>
        <v>1.9404373333007809</v>
      </c>
      <c r="BB99" s="24">
        <f ca="1">+NAC_d!DB99</f>
        <v>1.9521228677316151</v>
      </c>
      <c r="BC99" s="24">
        <f ca="1">+NAC_d!DC99</f>
        <v>1.9568566778219139</v>
      </c>
      <c r="BD99" s="24">
        <f t="shared" ca="1" si="66"/>
        <v>1.9568566778219139</v>
      </c>
      <c r="BE99" s="24">
        <f t="shared" ca="1" si="67"/>
        <v>1.8735465827797433</v>
      </c>
      <c r="BF99" s="24">
        <f t="shared" ca="1" si="68"/>
        <v>8.3310095042170573E-2</v>
      </c>
      <c r="BG99" s="24">
        <f t="shared" ca="1" si="69"/>
        <v>5.1497532903547076E-2</v>
      </c>
      <c r="BI99" s="35">
        <f t="shared" si="70"/>
        <v>45566</v>
      </c>
      <c r="BJ99" s="164">
        <f t="shared" si="71"/>
        <v>0.12613227104457941</v>
      </c>
      <c r="BK99" s="164">
        <f t="shared" ca="1" si="72"/>
        <v>5.1497532903547076E-2</v>
      </c>
      <c r="BL99" t="b">
        <f t="shared" ca="1" si="51"/>
        <v>1</v>
      </c>
    </row>
    <row r="100" spans="1:64" x14ac:dyDescent="0.25">
      <c r="A100" s="35">
        <f>+NAC!A100</f>
        <v>45597</v>
      </c>
      <c r="B100" s="24">
        <f>+GBA_d!AA127</f>
        <v>2.540434401111491E-2</v>
      </c>
      <c r="C100" s="24">
        <f>+PAM_d!$AA127</f>
        <v>2.3656234385006192E-2</v>
      </c>
      <c r="D100" s="24">
        <f>+NOA_d!$AA127</f>
        <v>1.9732391144101635E-2</v>
      </c>
      <c r="E100" s="24">
        <f>+NEA_d!$AA127</f>
        <v>1.7804926017211953E-2</v>
      </c>
      <c r="F100" s="24">
        <f>+CUY_d!$AA127</f>
        <v>2.1824576000346152E-2</v>
      </c>
      <c r="G100" s="24">
        <f>+PAT_d!$AA127</f>
        <v>3.3543932469534576E-2</v>
      </c>
      <c r="H100" s="24">
        <f t="shared" si="52"/>
        <v>3.3543932469534576E-2</v>
      </c>
      <c r="I100" s="24">
        <f t="shared" si="53"/>
        <v>1.7804926017211953E-2</v>
      </c>
      <c r="J100" s="24">
        <f t="shared" si="54"/>
        <v>1.5739006452322624E-2</v>
      </c>
      <c r="K100" s="24">
        <f t="shared" si="55"/>
        <v>2.1504756671973435E-2</v>
      </c>
      <c r="M100" s="24">
        <f ca="1">+NAC_d!CH100</f>
        <v>1.9836577247189124E-2</v>
      </c>
      <c r="N100" s="24">
        <f ca="1">+NAC_d!CI100</f>
        <v>2.0720062382985072E-2</v>
      </c>
      <c r="O100" s="24">
        <f ca="1">+NAC_d!CJ100</f>
        <v>2.2559498230303232E-2</v>
      </c>
      <c r="P100" s="24">
        <f ca="1">+NAC_d!CK100</f>
        <v>2.2950848734925255E-2</v>
      </c>
      <c r="Q100" s="24">
        <f ca="1">+NAC_d!CL100</f>
        <v>2.2975275838672538E-2</v>
      </c>
      <c r="R100" s="24">
        <f ca="1">+NAC_d!CM100</f>
        <v>2.3714983641509813E-2</v>
      </c>
      <c r="S100" s="24">
        <f ca="1">+NAC_d!CN100</f>
        <v>2.4720882099261487E-2</v>
      </c>
      <c r="T100" s="24">
        <f ca="1">+NAC_d!CO100</f>
        <v>2.5140521165325502E-2</v>
      </c>
      <c r="U100" s="24">
        <f ca="1">+NAC_d!CP100</f>
        <v>2.6071778558622638E-2</v>
      </c>
      <c r="V100" s="24">
        <f ca="1">+NAC_d!CQ100</f>
        <v>2.7118463615909194E-2</v>
      </c>
      <c r="W100" s="24">
        <f t="shared" ca="1" si="56"/>
        <v>2.7118463615909194E-2</v>
      </c>
      <c r="X100" s="24">
        <f t="shared" ca="1" si="57"/>
        <v>1.9836577247189124E-2</v>
      </c>
      <c r="Y100" s="24">
        <f t="shared" ca="1" si="58"/>
        <v>7.2818863687200697E-3</v>
      </c>
      <c r="Z100" s="24">
        <f t="shared" ca="1" si="59"/>
        <v>6.3354037150022413E-3</v>
      </c>
      <c r="AB100" s="74">
        <f t="shared" si="60"/>
        <v>45597</v>
      </c>
      <c r="AC100" s="75">
        <f t="shared" si="61"/>
        <v>2.1504756671973435E-2</v>
      </c>
      <c r="AD100" s="75">
        <f t="shared" ca="1" si="62"/>
        <v>6.3354037150022413E-3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1.6329522796186868</v>
      </c>
      <c r="AK100" s="24">
        <f>+NOA_d!$AN127</f>
        <v>1.621486222593437</v>
      </c>
      <c r="AL100" s="24">
        <f>+NEA_d!$AN127</f>
        <v>1.5602137050905256</v>
      </c>
      <c r="AM100" s="24">
        <f>+CUY_d!$AN127</f>
        <v>1.671363569144118</v>
      </c>
      <c r="AN100" s="24">
        <f>+PAT_d!$AN127</f>
        <v>1.7411063476352653</v>
      </c>
      <c r="AO100" s="24">
        <f t="shared" si="64"/>
        <v>1.7411063476352653</v>
      </c>
      <c r="AP100" s="24">
        <f t="shared" si="65"/>
        <v>1.5602137050905256</v>
      </c>
      <c r="AQ100" s="24">
        <f t="shared" si="50"/>
        <v>0.18089264254473969</v>
      </c>
      <c r="AR100" s="24">
        <f t="shared" si="73"/>
        <v>0.13611337117416047</v>
      </c>
      <c r="AT100" s="24">
        <f ca="1">+NAC_d!CT100</f>
        <v>1.5919862833749101</v>
      </c>
      <c r="AU100" s="24">
        <f ca="1">+NAC_d!CU100</f>
        <v>1.6050530761446526</v>
      </c>
      <c r="AV100" s="24">
        <f ca="1">+NAC_d!CV100</f>
        <v>1.6509348091011122</v>
      </c>
      <c r="AW100" s="24">
        <f ca="1">+NAC_d!CW100</f>
        <v>1.6401085625884444</v>
      </c>
      <c r="AX100" s="24">
        <f ca="1">+NAC_d!CX100</f>
        <v>1.6474311988468182</v>
      </c>
      <c r="AY100" s="24">
        <f ca="1">+NAC_d!CY100</f>
        <v>1.6522269786822941</v>
      </c>
      <c r="AZ100" s="24">
        <f ca="1">+NAC_d!CZ100</f>
        <v>1.6733488871087085</v>
      </c>
      <c r="BA100" s="24">
        <f ca="1">+NAC_d!DA100</f>
        <v>1.6730748390518508</v>
      </c>
      <c r="BB100" s="24">
        <f ca="1">+NAC_d!DB100</f>
        <v>1.687061547315071</v>
      </c>
      <c r="BC100" s="24">
        <f ca="1">+NAC_d!DC100</f>
        <v>1.6974539516084901</v>
      </c>
      <c r="BD100" s="24">
        <f t="shared" ca="1" si="66"/>
        <v>1.6974539516084901</v>
      </c>
      <c r="BE100" s="24">
        <f t="shared" ca="1" si="67"/>
        <v>1.5919862833749101</v>
      </c>
      <c r="BF100" s="24">
        <f t="shared" ca="1" si="68"/>
        <v>0.10546766823358</v>
      </c>
      <c r="BG100" s="24">
        <f t="shared" ca="1" si="69"/>
        <v>5.7970080431892335E-2</v>
      </c>
      <c r="BI100" s="35">
        <f t="shared" si="70"/>
        <v>45597</v>
      </c>
      <c r="BJ100" s="164">
        <f t="shared" si="71"/>
        <v>0.13611337117416047</v>
      </c>
      <c r="BK100" s="164">
        <f t="shared" ca="1" si="72"/>
        <v>5.7970080431892335E-2</v>
      </c>
      <c r="BL100" t="b">
        <f t="shared" ca="1" si="51"/>
        <v>1</v>
      </c>
    </row>
    <row r="101" spans="1:64" x14ac:dyDescent="0.25">
      <c r="A101" s="35">
        <f>+NAC!A101</f>
        <v>45627</v>
      </c>
      <c r="B101" s="24">
        <f>+GBA_d!AA128</f>
        <v>2.8173270097667125E-2</v>
      </c>
      <c r="C101" s="24">
        <f>+PAM_d!$AA128</f>
        <v>2.5572714697547072E-2</v>
      </c>
      <c r="D101" s="24">
        <f>+NOA_d!$AA128</f>
        <v>2.7619404565885963E-2</v>
      </c>
      <c r="E101" s="24">
        <f>+NEA_d!$AA128</f>
        <v>3.055948512326645E-2</v>
      </c>
      <c r="F101" s="24">
        <f>+CUY_d!$AA128</f>
        <v>2.3124106594020644E-2</v>
      </c>
      <c r="G101" s="24">
        <f>+PAT_d!$AA128</f>
        <v>2.7254599096525167E-2</v>
      </c>
      <c r="H101" s="24">
        <f t="shared" si="52"/>
        <v>3.055948512326645E-2</v>
      </c>
      <c r="I101" s="24">
        <f t="shared" si="53"/>
        <v>2.3124106594020644E-2</v>
      </c>
      <c r="J101" s="24">
        <f t="shared" si="54"/>
        <v>7.4353785292458063E-3</v>
      </c>
      <c r="K101" s="24">
        <f t="shared" si="55"/>
        <v>1.8616675867984839E-2</v>
      </c>
      <c r="M101" s="24">
        <f ca="1">+NAC_d!CH101</f>
        <v>2.6407521877044537E-2</v>
      </c>
      <c r="N101" s="24">
        <f ca="1">+NAC_d!CI101</f>
        <v>2.6258042657204772E-2</v>
      </c>
      <c r="O101" s="24">
        <f ca="1">+NAC_d!CJ101</f>
        <v>2.7846719308718626E-2</v>
      </c>
      <c r="P101" s="24">
        <f ca="1">+NAC_d!CK101</f>
        <v>2.6309677962865763E-2</v>
      </c>
      <c r="Q101" s="24">
        <f ca="1">+NAC_d!CL101</f>
        <v>2.6853448212932785E-2</v>
      </c>
      <c r="R101" s="24">
        <f ca="1">+NAC_d!CM101</f>
        <v>2.6668240948066302E-2</v>
      </c>
      <c r="S101" s="24">
        <f ca="1">+NAC_d!CN101</f>
        <v>2.6946272895363999E-2</v>
      </c>
      <c r="T101" s="24">
        <f ca="1">+NAC_d!CO101</f>
        <v>2.691445708085638E-2</v>
      </c>
      <c r="U101" s="24">
        <f ca="1">+NAC_d!CP101</f>
        <v>2.7454555905147116E-2</v>
      </c>
      <c r="V101" s="24">
        <f ca="1">+NAC_d!CQ101</f>
        <v>2.7520529043954411E-2</v>
      </c>
      <c r="W101" s="24">
        <f t="shared" ca="1" si="56"/>
        <v>2.7846719308718626E-2</v>
      </c>
      <c r="X101" s="24">
        <f t="shared" ca="1" si="57"/>
        <v>2.6258042657204772E-2</v>
      </c>
      <c r="Y101" s="24">
        <f t="shared" ca="1" si="58"/>
        <v>1.588676651513854E-3</v>
      </c>
      <c r="Z101" s="24">
        <f t="shared" ca="1" si="59"/>
        <v>5.7671212331371251E-3</v>
      </c>
      <c r="AB101" s="74">
        <f t="shared" si="60"/>
        <v>45627</v>
      </c>
      <c r="AC101" s="75">
        <f t="shared" si="61"/>
        <v>1.8616675867984839E-2</v>
      </c>
      <c r="AD101" s="75">
        <f t="shared" ca="1" si="62"/>
        <v>5.7671212331371251E-3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1.1524873077719673</v>
      </c>
      <c r="AK101" s="24">
        <f>+NOA_d!$AN128</f>
        <v>1.1481758574748557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0.14830899267423317</v>
      </c>
      <c r="AT101" s="24">
        <f ca="1">+NAC_d!CT101</f>
        <v>1.1112723652926104</v>
      </c>
      <c r="AU101" s="24">
        <f ca="1">+NAC_d!CU101</f>
        <v>1.1240896702292051</v>
      </c>
      <c r="AV101" s="24">
        <f ca="1">+NAC_d!CV101</f>
        <v>1.1716308145370196</v>
      </c>
      <c r="AW101" s="24">
        <f ca="1">+NAC_d!CW101</f>
        <v>1.1575149429845797</v>
      </c>
      <c r="AX101" s="24">
        <f ca="1">+NAC_d!CX101</f>
        <v>1.1633923936166819</v>
      </c>
      <c r="AY101" s="24">
        <f ca="1">+NAC_d!CY101</f>
        <v>1.1720788997957503</v>
      </c>
      <c r="AZ101" s="24">
        <f ca="1">+NAC_d!CZ101</f>
        <v>1.187385726367252</v>
      </c>
      <c r="BA101" s="24">
        <f ca="1">+NAC_d!DA101</f>
        <v>1.1889491968246344</v>
      </c>
      <c r="BB101" s="24">
        <f ca="1">+NAC_d!DB101</f>
        <v>1.2052449828266258</v>
      </c>
      <c r="BC101" s="24">
        <f ca="1">+NAC_d!DC101</f>
        <v>1.214337533695669</v>
      </c>
      <c r="BD101" s="24">
        <f t="shared" ca="1" si="66"/>
        <v>1.214337533695669</v>
      </c>
      <c r="BE101" s="24">
        <f t="shared" ca="1" si="67"/>
        <v>1.1112723652926104</v>
      </c>
      <c r="BF101" s="24">
        <f t="shared" ca="1" si="68"/>
        <v>0.10306516840305857</v>
      </c>
      <c r="BG101" s="24">
        <f t="shared" ca="1" si="69"/>
        <v>6.2489953558387497E-2</v>
      </c>
      <c r="BI101" s="35">
        <f t="shared" si="70"/>
        <v>45627</v>
      </c>
      <c r="BJ101" s="164">
        <f t="shared" si="71"/>
        <v>0.14830899267423317</v>
      </c>
      <c r="BK101" s="164">
        <f t="shared" ca="1" si="72"/>
        <v>6.2489953558387497E-2</v>
      </c>
      <c r="BL101" t="b">
        <f t="shared" ca="1" si="51"/>
        <v>1</v>
      </c>
    </row>
    <row r="102" spans="1:64" x14ac:dyDescent="0.25">
      <c r="A102" s="35">
        <f>+NAC!A102</f>
        <v>45658</v>
      </c>
      <c r="B102" s="24">
        <f>+GBA_d!AA129</f>
        <v>1.9955261725058904E-2</v>
      </c>
      <c r="C102" s="24">
        <f>+PAM_d!$AA129</f>
        <v>2.341379925426823E-2</v>
      </c>
      <c r="D102" s="24">
        <f>+NOA_d!$AA129</f>
        <v>2.6678697086590653E-2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2.6678697086590653E-2</v>
      </c>
      <c r="I102" s="24">
        <f t="shared" si="53"/>
        <v>1.9902255718783346E-2</v>
      </c>
      <c r="J102" s="24">
        <f t="shared" si="54"/>
        <v>6.7764413678073065E-3</v>
      </c>
      <c r="K102" s="24">
        <f t="shared" si="55"/>
        <v>1.5263866751648406E-2</v>
      </c>
      <c r="M102" s="24">
        <f ca="1">+NAC_d!CH102</f>
        <v>2.17921395720444E-2</v>
      </c>
      <c r="N102" s="24">
        <f ca="1">+NAC_d!CI102</f>
        <v>2.1592482925232748E-2</v>
      </c>
      <c r="O102" s="24">
        <f ca="1">+NAC_d!CJ102</f>
        <v>2.0246767664355847E-2</v>
      </c>
      <c r="P102" s="24">
        <f ca="1">+NAC_d!CK102</f>
        <v>2.1716258769397756E-2</v>
      </c>
      <c r="Q102" s="24">
        <f ca="1">+NAC_d!CL102</f>
        <v>2.2141157954083113E-2</v>
      </c>
      <c r="R102" s="24">
        <f ca="1">+NAC_d!CM102</f>
        <v>2.1984716097638968E-2</v>
      </c>
      <c r="S102" s="24">
        <f ca="1">+NAC_d!CN102</f>
        <v>2.2218577012152574E-2</v>
      </c>
      <c r="T102" s="24">
        <f ca="1">+NAC_d!CO102</f>
        <v>2.225304964907604E-2</v>
      </c>
      <c r="U102" s="24">
        <f ca="1">+NAC_d!CP102</f>
        <v>2.3120053447192923E-2</v>
      </c>
      <c r="V102" s="24">
        <f ca="1">+NAC_d!CQ102</f>
        <v>2.3064759395392542E-2</v>
      </c>
      <c r="W102" s="24">
        <f t="shared" ca="1" si="56"/>
        <v>2.3120053447192923E-2</v>
      </c>
      <c r="X102" s="24">
        <f t="shared" ca="1" si="57"/>
        <v>2.0246767664355847E-2</v>
      </c>
      <c r="Y102" s="24">
        <f t="shared" ca="1" si="58"/>
        <v>2.8732857828370761E-3</v>
      </c>
      <c r="Z102" s="24">
        <f t="shared" ca="1" si="59"/>
        <v>5.1269346307650414E-3</v>
      </c>
      <c r="AB102" s="74">
        <f t="shared" si="60"/>
        <v>45658</v>
      </c>
      <c r="AC102" s="75">
        <f t="shared" si="61"/>
        <v>1.5263866751648406E-2</v>
      </c>
      <c r="AD102" s="75">
        <f t="shared" ca="1" si="62"/>
        <v>5.1269346307650414E-3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0.82053538392690673</v>
      </c>
      <c r="AK102" s="24">
        <f>+NOA_d!$AN129</f>
        <v>0.80942157804029402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0.14879108207230243</v>
      </c>
      <c r="AT102" s="24">
        <f ca="1">+NAC_d!CT102</f>
        <v>0.79139079246207022</v>
      </c>
      <c r="AU102" s="24">
        <f ca="1">+NAC_d!CU102</f>
        <v>0.80100240937464018</v>
      </c>
      <c r="AV102" s="24">
        <f ca="1">+NAC_d!CV102</f>
        <v>0.84786541026824258</v>
      </c>
      <c r="AW102" s="24">
        <f ca="1">+NAC_d!CW102</f>
        <v>0.82622287563893626</v>
      </c>
      <c r="AX102" s="24">
        <f ca="1">+NAC_d!CX102</f>
        <v>0.83332461131362079</v>
      </c>
      <c r="AY102" s="24">
        <f ca="1">+NAC_d!CY102</f>
        <v>0.84101303924451143</v>
      </c>
      <c r="AZ102" s="24">
        <f ca="1">+NAC_d!CZ102</f>
        <v>0.8498408320527413</v>
      </c>
      <c r="BA102" s="24">
        <f ca="1">+NAC_d!DA102</f>
        <v>0.85289015868157914</v>
      </c>
      <c r="BB102" s="24">
        <f ca="1">+NAC_d!DB102</f>
        <v>0.8687157436452424</v>
      </c>
      <c r="BC102" s="24">
        <f ca="1">+NAC_d!DC102</f>
        <v>0.87292095257094426</v>
      </c>
      <c r="BD102" s="24">
        <f t="shared" ca="1" si="66"/>
        <v>0.87292095257094426</v>
      </c>
      <c r="BE102" s="24">
        <f t="shared" ca="1" si="67"/>
        <v>0.79139079246207022</v>
      </c>
      <c r="BF102" s="24">
        <f t="shared" ca="1" si="68"/>
        <v>8.1530160108874039E-2</v>
      </c>
      <c r="BG102" s="24">
        <f t="shared" ca="1" si="69"/>
        <v>6.1944374490910316E-2</v>
      </c>
      <c r="BI102" s="35">
        <f t="shared" si="70"/>
        <v>45658</v>
      </c>
      <c r="BJ102" s="164">
        <f t="shared" si="71"/>
        <v>0.14879108207230243</v>
      </c>
      <c r="BK102" s="164">
        <f t="shared" ca="1" si="72"/>
        <v>6.1944374490910316E-2</v>
      </c>
      <c r="BL102" t="b">
        <f t="shared" ca="1" si="51"/>
        <v>1</v>
      </c>
    </row>
    <row r="103" spans="1:64" x14ac:dyDescent="0.25">
      <c r="A103" s="35">
        <f>+NAC!A103</f>
        <v>45689</v>
      </c>
      <c r="B103" s="24">
        <f>+GBA_d!AA130</f>
        <v>2.251572294212556E-2</v>
      </c>
      <c r="C103" s="24">
        <f>+PAM_d!$AA130</f>
        <v>2.4804256047001649E-2</v>
      </c>
      <c r="D103" s="24">
        <f>+NOA_d!$AA130</f>
        <v>2.6038799782502897E-2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1.3147993220674855E-2</v>
      </c>
      <c r="M103" s="24">
        <f ca="1">+NAC_d!CH103</f>
        <v>2.5542804134804031E-2</v>
      </c>
      <c r="N103" s="24">
        <f ca="1">+NAC_d!CI103</f>
        <v>2.533936109774193E-2</v>
      </c>
      <c r="O103" s="24">
        <f ca="1">+NAC_d!CJ103</f>
        <v>2.4480892725672554E-2</v>
      </c>
      <c r="P103" s="24">
        <f ca="1">+NAC_d!CK103</f>
        <v>2.4565240084123419E-2</v>
      </c>
      <c r="Q103" s="24">
        <f ca="1">+NAC_d!CL103</f>
        <v>2.4684214685073425E-2</v>
      </c>
      <c r="R103" s="24">
        <f ca="1">+NAC_d!CM103</f>
        <v>2.4697718520249934E-2</v>
      </c>
      <c r="S103" s="24">
        <f ca="1">+NAC_d!CN103</f>
        <v>2.4376378997948978E-2</v>
      </c>
      <c r="T103" s="24">
        <f ca="1">+NAC_d!CO103</f>
        <v>2.3857886163388242E-2</v>
      </c>
      <c r="U103" s="24">
        <f ca="1">+NAC_d!CP103</f>
        <v>2.390527600453507E-2</v>
      </c>
      <c r="V103" s="24">
        <f ca="1">+NAC_d!CQ103</f>
        <v>2.3122922453273853E-2</v>
      </c>
      <c r="W103" s="24">
        <f t="shared" ca="1" si="56"/>
        <v>2.5542804134804031E-2</v>
      </c>
      <c r="X103" s="24">
        <f t="shared" ca="1" si="57"/>
        <v>2.3122922453273853E-2</v>
      </c>
      <c r="Y103" s="24">
        <f t="shared" ca="1" si="58"/>
        <v>2.4198816815301782E-3</v>
      </c>
      <c r="Z103" s="24">
        <f t="shared" ca="1" si="59"/>
        <v>4.1723012648794966E-3</v>
      </c>
      <c r="AB103" s="74">
        <f t="shared" si="60"/>
        <v>45689</v>
      </c>
      <c r="AC103" s="75">
        <f t="shared" si="61"/>
        <v>1.3147993220674855E-2</v>
      </c>
      <c r="AD103" s="75">
        <f t="shared" ca="1" si="62"/>
        <v>4.1723012648794966E-3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0.66489838323206873</v>
      </c>
      <c r="AK103" s="24">
        <f>+NOA_d!$AN130</f>
        <v>0.65798935042338824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0.14981748621623411</v>
      </c>
      <c r="AT103" s="24">
        <f ca="1">+NAC_d!CT103</f>
        <v>0.63504647094374733</v>
      </c>
      <c r="AU103" s="24">
        <f ca="1">+NAC_d!CU103</f>
        <v>0.6410421216168134</v>
      </c>
      <c r="AV103" s="24">
        <f ca="1">+NAC_d!CV103</f>
        <v>0.66429337531718535</v>
      </c>
      <c r="AW103" s="24">
        <f ca="1">+NAC_d!CW103</f>
        <v>0.65421777414783899</v>
      </c>
      <c r="AX103" s="24">
        <f ca="1">+NAC_d!CX103</f>
        <v>0.66259272538683933</v>
      </c>
      <c r="AY103" s="24">
        <f ca="1">+NAC_d!CY103</f>
        <v>0.66897478041353509</v>
      </c>
      <c r="AZ103" s="24">
        <f ca="1">+NAC_d!CZ103</f>
        <v>0.67170243211511282</v>
      </c>
      <c r="BA103" s="24">
        <f ca="1">+NAC_d!DA103</f>
        <v>0.67359050850939117</v>
      </c>
      <c r="BB103" s="24">
        <f ca="1">+NAC_d!DB103</f>
        <v>0.68776103619153361</v>
      </c>
      <c r="BC103" s="24">
        <f ca="1">+NAC_d!DC103</f>
        <v>0.6871183733684858</v>
      </c>
      <c r="BD103" s="24">
        <f t="shared" ca="1" si="66"/>
        <v>0.68776103619153361</v>
      </c>
      <c r="BE103" s="24">
        <f t="shared" ca="1" si="67"/>
        <v>0.63504647094374733</v>
      </c>
      <c r="BF103" s="24">
        <f t="shared" ca="1" si="68"/>
        <v>5.2714565247786282E-2</v>
      </c>
      <c r="BG103" s="24">
        <f t="shared" ca="1" si="69"/>
        <v>5.9979967654620964E-2</v>
      </c>
      <c r="BI103" s="35">
        <f t="shared" si="70"/>
        <v>45689</v>
      </c>
      <c r="BJ103" s="164">
        <f t="shared" si="71"/>
        <v>0.14981748621623411</v>
      </c>
      <c r="BK103" s="164">
        <f t="shared" ca="1" si="72"/>
        <v>5.9979967654620964E-2</v>
      </c>
      <c r="BL103" t="b">
        <f t="shared" ca="1" si="51"/>
        <v>1</v>
      </c>
    </row>
    <row r="104" spans="1:64" x14ac:dyDescent="0.25">
      <c r="A104" s="35">
        <f>+NAC!A104</f>
        <v>45717</v>
      </c>
      <c r="B104" s="24">
        <f>+GBA_d!AA131</f>
        <v>3.9611921074497847E-2</v>
      </c>
      <c r="C104" s="24">
        <f>+PAM_d!$AA131</f>
        <v>3.5712991137754058E-2</v>
      </c>
      <c r="D104" s="24">
        <f>+NOA_d!$AA131</f>
        <v>4.2399777298050667E-2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4.2399777298050667E-2</v>
      </c>
      <c r="I104" s="24">
        <f t="shared" si="53"/>
        <v>3.1102559008521879E-2</v>
      </c>
      <c r="J104" s="24">
        <f t="shared" si="54"/>
        <v>1.1297218289528788E-2</v>
      </c>
      <c r="K104" s="24">
        <f t="shared" si="55"/>
        <v>1.1786688963892344E-2</v>
      </c>
      <c r="M104" s="24">
        <f ca="1">+NAC_d!CH104</f>
        <v>4.084534838150411E-2</v>
      </c>
      <c r="N104" s="24">
        <f ca="1">+NAC_d!CI104</f>
        <v>4.0062173073754703E-2</v>
      </c>
      <c r="O104" s="24">
        <f ca="1">+NAC_d!CJ104</f>
        <v>4.1287164779690189E-2</v>
      </c>
      <c r="P104" s="24">
        <f ca="1">+NAC_d!CK104</f>
        <v>3.8256586330143616E-2</v>
      </c>
      <c r="Q104" s="24">
        <f ca="1">+NAC_d!CL104</f>
        <v>3.8260322008568659E-2</v>
      </c>
      <c r="R104" s="24">
        <f ca="1">+NAC_d!CM104</f>
        <v>3.8965811294954023E-2</v>
      </c>
      <c r="S104" s="24">
        <f ca="1">+NAC_d!CN104</f>
        <v>3.7181533034042591E-2</v>
      </c>
      <c r="T104" s="24">
        <f ca="1">+NAC_d!CO104</f>
        <v>3.6605918126036086E-2</v>
      </c>
      <c r="U104" s="24">
        <f ca="1">+NAC_d!CP104</f>
        <v>3.6547646495941555E-2</v>
      </c>
      <c r="V104" s="24">
        <f ca="1">+NAC_d!CQ104</f>
        <v>3.3692145341855051E-2</v>
      </c>
      <c r="W104" s="24">
        <f t="shared" ca="1" si="56"/>
        <v>4.1287164779690189E-2</v>
      </c>
      <c r="X104" s="24">
        <f t="shared" ca="1" si="57"/>
        <v>3.3692145341855051E-2</v>
      </c>
      <c r="Y104" s="24">
        <f t="shared" ca="1" si="58"/>
        <v>7.5950194378351377E-3</v>
      </c>
      <c r="Z104" s="24">
        <f t="shared" ca="1" si="59"/>
        <v>4.0783866140615315E-3</v>
      </c>
      <c r="AB104" s="74">
        <f t="shared" si="60"/>
        <v>45717</v>
      </c>
      <c r="AC104" s="75">
        <f t="shared" si="61"/>
        <v>1.1786688963892344E-2</v>
      </c>
      <c r="AD104" s="75">
        <f t="shared" ca="1" si="62"/>
        <v>4.0783866140615315E-3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0.5491634388952471</v>
      </c>
      <c r="AK104" s="24">
        <f>+NOA_d!$AN131</f>
        <v>0.58885259083899233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0.1520463331547649</v>
      </c>
      <c r="AT104" s="24">
        <f ca="1">+NAC_d!CT104</f>
        <v>0.54136511844142565</v>
      </c>
      <c r="AU104" s="24">
        <f ca="1">+NAC_d!CU104</f>
        <v>0.54368333411906211</v>
      </c>
      <c r="AV104" s="24">
        <f ca="1">+NAC_d!CV104</f>
        <v>0.5601082712511114</v>
      </c>
      <c r="AW104" s="24">
        <f ca="1">+NAC_d!CW104</f>
        <v>0.54971835693889881</v>
      </c>
      <c r="AX104" s="24">
        <f ca="1">+NAC_d!CX104</f>
        <v>0.55493992183144458</v>
      </c>
      <c r="AY104" s="24">
        <f ca="1">+NAC_d!CY104</f>
        <v>0.56040031750195918</v>
      </c>
      <c r="AZ104" s="24">
        <f ca="1">+NAC_d!CZ104</f>
        <v>0.56045081478807579</v>
      </c>
      <c r="BA104" s="24">
        <f ca="1">+NAC_d!DA104</f>
        <v>0.56126164718849259</v>
      </c>
      <c r="BB104" s="24">
        <f ca="1">+NAC_d!DB104</f>
        <v>0.57207106436418753</v>
      </c>
      <c r="BC104" s="24">
        <f ca="1">+NAC_d!DC104</f>
        <v>0.57177065514545933</v>
      </c>
      <c r="BD104" s="24">
        <f t="shared" ca="1" si="66"/>
        <v>0.57207106436418753</v>
      </c>
      <c r="BE104" s="24">
        <f t="shared" ca="1" si="67"/>
        <v>0.54136511844142565</v>
      </c>
      <c r="BF104" s="24">
        <f t="shared" ca="1" si="68"/>
        <v>3.0705945922761879E-2</v>
      </c>
      <c r="BG104" s="24">
        <f t="shared" ca="1" si="69"/>
        <v>6.1528276544774232E-2</v>
      </c>
      <c r="BI104" s="35">
        <f t="shared" si="70"/>
        <v>45717</v>
      </c>
      <c r="BJ104" s="164">
        <f t="shared" si="71"/>
        <v>0.1520463331547649</v>
      </c>
      <c r="BK104" s="164">
        <f t="shared" ca="1" si="72"/>
        <v>6.1528276544774232E-2</v>
      </c>
      <c r="BL104" t="b">
        <f t="shared" ca="1" si="51"/>
        <v>1</v>
      </c>
    </row>
    <row r="105" spans="1:64" x14ac:dyDescent="0.25">
      <c r="A105" s="35">
        <f>+NAC!A105</f>
        <v>45748</v>
      </c>
      <c r="B105" s="24">
        <f>+GBA_d!AA132</f>
        <v>2.7577898734477913E-2</v>
      </c>
      <c r="C105" s="24">
        <f>+PAM_d!$AA132</f>
        <v>2.8181092645695571E-2</v>
      </c>
      <c r="D105" s="24">
        <f>+NOA_d!$AA132</f>
        <v>2.8133033040171451E-2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9.4523975071526736E-3</v>
      </c>
      <c r="M105" s="24">
        <f ca="1">+NAC_d!CH105</f>
        <v>2.8649418309417252E-2</v>
      </c>
      <c r="N105" s="24">
        <f ca="1">+NAC_d!CI105</f>
        <v>2.8383540524648199E-2</v>
      </c>
      <c r="O105" s="24">
        <f ca="1">+NAC_d!CJ105</f>
        <v>2.785978020890556E-2</v>
      </c>
      <c r="P105" s="24">
        <f ca="1">+NAC_d!CK105</f>
        <v>2.7961786527160193E-2</v>
      </c>
      <c r="Q105" s="24">
        <f ca="1">+NAC_d!CL105</f>
        <v>2.7997026510015566E-2</v>
      </c>
      <c r="R105" s="24">
        <f ca="1">+NAC_d!CM105</f>
        <v>2.7854138582758203E-2</v>
      </c>
      <c r="S105" s="24">
        <f ca="1">+NAC_d!CN105</f>
        <v>2.769998951745789E-2</v>
      </c>
      <c r="T105" s="24">
        <f ca="1">+NAC_d!CO105</f>
        <v>2.7655218902562062E-2</v>
      </c>
      <c r="U105" s="24">
        <f ca="1">+NAC_d!CP105</f>
        <v>2.7518278448789291E-2</v>
      </c>
      <c r="V105" s="24">
        <f ca="1">+NAC_d!CQ105</f>
        <v>2.7402323066041623E-2</v>
      </c>
      <c r="W105" s="24">
        <f t="shared" ca="1" si="56"/>
        <v>2.8649418309417252E-2</v>
      </c>
      <c r="X105" s="24">
        <f t="shared" ca="1" si="57"/>
        <v>2.7402323066041623E-2</v>
      </c>
      <c r="Y105" s="24">
        <f t="shared" ca="1" si="58"/>
        <v>1.2470952433756288E-3</v>
      </c>
      <c r="Z105" s="24">
        <f t="shared" ca="1" si="59"/>
        <v>3.6349211667024797E-3</v>
      </c>
      <c r="AB105" s="74">
        <f t="shared" si="60"/>
        <v>45748</v>
      </c>
      <c r="AC105" s="75">
        <f t="shared" si="61"/>
        <v>9.4523975071526736E-3</v>
      </c>
      <c r="AD105" s="75">
        <f t="shared" ca="1" si="62"/>
        <v>3.6349211667024797E-3</v>
      </c>
      <c r="AH105" s="35">
        <f t="shared" si="63"/>
        <v>45748</v>
      </c>
      <c r="AI105" s="24">
        <f>+GBA_d!$AN132</f>
        <v>0.47346957008814972</v>
      </c>
      <c r="AJ105" s="24">
        <f>+PAM_d!$AN132</f>
        <v>0.46265412432394548</v>
      </c>
      <c r="AK105" s="24">
        <f>+NOA_d!$AN132</f>
        <v>0.49562244123482491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0.53239005448274135</v>
      </c>
      <c r="AO105" s="24">
        <f t="shared" si="64"/>
        <v>0.53239005448274135</v>
      </c>
      <c r="AP105" s="24">
        <f t="shared" si="65"/>
        <v>0.45711682944192211</v>
      </c>
      <c r="AQ105" s="24">
        <f t="shared" si="50"/>
        <v>7.5273225040819236E-2</v>
      </c>
      <c r="AR105" s="24">
        <f t="shared" si="73"/>
        <v>0.147089220139832</v>
      </c>
      <c r="AT105" s="24">
        <f ca="1">+NAC_d!CT105</f>
        <v>0.46304822280390123</v>
      </c>
      <c r="AU105" s="24">
        <f ca="1">+NAC_d!CU105</f>
        <v>0.46341852275867712</v>
      </c>
      <c r="AV105" s="24">
        <f ca="1">+NAC_d!CV105</f>
        <v>0.47153813736773786</v>
      </c>
      <c r="AW105" s="24">
        <f ca="1">+NAC_d!CW105</f>
        <v>0.46776566409785048</v>
      </c>
      <c r="AX105" s="24">
        <f ca="1">+NAC_d!CX105</f>
        <v>0.4692110330128294</v>
      </c>
      <c r="AY105" s="24">
        <f ca="1">+NAC_d!CY105</f>
        <v>0.4736060498832424</v>
      </c>
      <c r="AZ105" s="24">
        <f ca="1">+NAC_d!CZ105</f>
        <v>0.4742331784101812</v>
      </c>
      <c r="BA105" s="24">
        <f ca="1">+NAC_d!DA105</f>
        <v>0.47427278995362276</v>
      </c>
      <c r="BB105" s="24">
        <f ca="1">+NAC_d!DB105</f>
        <v>0.48162342439586747</v>
      </c>
      <c r="BC105" s="24">
        <f ca="1">+NAC_d!DC105</f>
        <v>0.48112262904430536</v>
      </c>
      <c r="BD105" s="24">
        <f t="shared" ca="1" si="66"/>
        <v>0.48162342439586747</v>
      </c>
      <c r="BE105" s="24">
        <f t="shared" ca="1" si="67"/>
        <v>0.46304822280390123</v>
      </c>
      <c r="BF105" s="24">
        <f t="shared" ca="1" si="68"/>
        <v>1.8575201591966239E-2</v>
      </c>
      <c r="BG105" s="24">
        <f t="shared" ca="1" si="69"/>
        <v>6.0486312940428513E-2</v>
      </c>
      <c r="BI105" s="35">
        <f t="shared" si="70"/>
        <v>45748</v>
      </c>
      <c r="BJ105" s="164">
        <f t="shared" si="71"/>
        <v>0.147089220139832</v>
      </c>
      <c r="BK105" s="164">
        <f t="shared" ca="1" si="72"/>
        <v>6.0486312940428513E-2</v>
      </c>
      <c r="BL105" t="b">
        <f t="shared" ca="1" si="51"/>
        <v>1</v>
      </c>
    </row>
    <row r="106" spans="1:64" x14ac:dyDescent="0.25">
      <c r="A106" s="35">
        <f>+NAC!A106</f>
        <v>45778</v>
      </c>
      <c r="B106" s="24">
        <f>+GBA_d!AA133</f>
        <v>1.4729653855567681E-2</v>
      </c>
      <c r="C106" s="24">
        <f>+PAM_d!$AA133</f>
        <v>1.5862884474905137E-2</v>
      </c>
      <c r="D106" s="24">
        <f>+NOA_d!$AA133</f>
        <v>1.1674334223734428E-2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1.1674334223734428E-2</v>
      </c>
      <c r="J106" s="24">
        <f t="shared" si="54"/>
        <v>4.8072776793817162E-3</v>
      </c>
      <c r="K106" s="24">
        <f t="shared" si="55"/>
        <v>9.232945659960726E-3</v>
      </c>
      <c r="M106" s="24">
        <f ca="1">+NAC_d!CH106</f>
        <v>1.260093019871511E-2</v>
      </c>
      <c r="N106" s="24">
        <f ca="1">+NAC_d!CI106</f>
        <v>1.2876432207818755E-2</v>
      </c>
      <c r="O106" s="24">
        <f ca="1">+NAC_d!CJ106</f>
        <v>1.3122430116481398E-2</v>
      </c>
      <c r="P106" s="24">
        <f ca="1">+NAC_d!CK106</f>
        <v>1.3889161563871433E-2</v>
      </c>
      <c r="Q106" s="24">
        <f ca="1">+NAC_d!CL106</f>
        <v>1.4520399876022827E-2</v>
      </c>
      <c r="R106" s="24">
        <f ca="1">+NAC_d!CM106</f>
        <v>1.4666871054689112E-2</v>
      </c>
      <c r="S106" s="24">
        <f ca="1">+NAC_d!CN106</f>
        <v>1.4908407762424636E-2</v>
      </c>
      <c r="T106" s="24">
        <f ca="1">+NAC_d!CO106</f>
        <v>1.538983187514753E-2</v>
      </c>
      <c r="U106" s="24">
        <f ca="1">+NAC_d!CP106</f>
        <v>1.6140432090566037E-2</v>
      </c>
      <c r="V106" s="24">
        <f ca="1">+NAC_d!CQ106</f>
        <v>1.6662824968429302E-2</v>
      </c>
      <c r="W106" s="24">
        <f t="shared" ca="1" si="56"/>
        <v>1.6662824968429302E-2</v>
      </c>
      <c r="X106" s="24">
        <f t="shared" ca="1" si="57"/>
        <v>1.260093019871511E-2</v>
      </c>
      <c r="Y106" s="24">
        <f t="shared" ca="1" si="58"/>
        <v>4.0618947697141916E-3</v>
      </c>
      <c r="Z106" s="24">
        <f t="shared" ca="1" si="59"/>
        <v>3.7372081379710154E-3</v>
      </c>
      <c r="AB106" s="74">
        <f t="shared" si="60"/>
        <v>45778</v>
      </c>
      <c r="AC106" s="75">
        <f t="shared" si="61"/>
        <v>9.232945659960726E-3</v>
      </c>
      <c r="AD106" s="75">
        <f t="shared" ca="1" si="62"/>
        <v>3.7372081379710154E-3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0.428288816731762</v>
      </c>
      <c r="AK106" s="24">
        <f>+NOA_d!$AN133</f>
        <v>0.4519530759059025</v>
      </c>
      <c r="AL106" s="24">
        <f>+NEA_d!$AN133</f>
        <v>0.42156124849312038</v>
      </c>
      <c r="AM106" s="24">
        <f>+CUY_d!$AN133</f>
        <v>0.43133849605010721</v>
      </c>
      <c r="AN106" s="24">
        <f>+PAT_d!$AN133</f>
        <v>0.48889728282842171</v>
      </c>
      <c r="AO106" s="24">
        <f t="shared" si="64"/>
        <v>0.48889728282842171</v>
      </c>
      <c r="AP106" s="24">
        <f t="shared" si="65"/>
        <v>0.42156124849312038</v>
      </c>
      <c r="AQ106" s="24">
        <f t="shared" si="50"/>
        <v>6.7336034335301331E-2</v>
      </c>
      <c r="AR106" s="24">
        <f t="shared" si="73"/>
        <v>0.14030812460809966</v>
      </c>
      <c r="AT106" s="24">
        <f ca="1">+NAC_d!CT106</f>
        <v>0.42072352118990342</v>
      </c>
      <c r="AU106" s="24">
        <f ca="1">+NAC_d!CU106</f>
        <v>0.42169210493994913</v>
      </c>
      <c r="AV106" s="24">
        <f ca="1">+NAC_d!CV106</f>
        <v>0.42848442463271286</v>
      </c>
      <c r="AW106" s="24">
        <f ca="1">+NAC_d!CW106</f>
        <v>0.42663505378844624</v>
      </c>
      <c r="AX106" s="24">
        <f ca="1">+NAC_d!CX106</f>
        <v>0.43030152920151221</v>
      </c>
      <c r="AY106" s="24">
        <f ca="1">+NAC_d!CY106</f>
        <v>0.43410183112556067</v>
      </c>
      <c r="AZ106" s="24">
        <f ca="1">+NAC_d!CZ106</f>
        <v>0.43594246756143096</v>
      </c>
      <c r="BA106" s="24">
        <f ca="1">+NAC_d!DA106</f>
        <v>0.43714514034190599</v>
      </c>
      <c r="BB106" s="24">
        <f ca="1">+NAC_d!DB106</f>
        <v>0.44555528774236297</v>
      </c>
      <c r="BC106" s="24">
        <f ca="1">+NAC_d!DC106</f>
        <v>0.44674208537883753</v>
      </c>
      <c r="BD106" s="24">
        <f t="shared" ca="1" si="66"/>
        <v>0.44674208537883753</v>
      </c>
      <c r="BE106" s="24">
        <f t="shared" ca="1" si="67"/>
        <v>0.42072352118990342</v>
      </c>
      <c r="BF106" s="24">
        <f t="shared" ca="1" si="68"/>
        <v>2.6018564188934112E-2</v>
      </c>
      <c r="BG106" s="24">
        <f t="shared" ca="1" si="69"/>
        <v>5.6986909083767287E-2</v>
      </c>
      <c r="BI106" s="35">
        <f t="shared" si="70"/>
        <v>45778</v>
      </c>
      <c r="BJ106" s="164">
        <f t="shared" si="71"/>
        <v>0.14030812460809966</v>
      </c>
      <c r="BK106" s="164">
        <f t="shared" ca="1" si="72"/>
        <v>5.6986909083767287E-2</v>
      </c>
      <c r="BL106" t="b">
        <f t="shared" ca="1" si="51"/>
        <v>1</v>
      </c>
    </row>
    <row r="107" spans="1:64" x14ac:dyDescent="0.25">
      <c r="A107" s="35">
        <f>+NAC!A107</f>
        <v>45809</v>
      </c>
      <c r="B107" s="24">
        <f>+GBA_d!AA134</f>
        <v>1.9774269979077053E-2</v>
      </c>
      <c r="C107" s="24">
        <f>+PAM_d!$AA134</f>
        <v>1.3744308996143095E-2</v>
      </c>
      <c r="D107" s="24">
        <f>+NOA_d!$AA134</f>
        <v>1.218431822441568E-2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9.3530820489338695E-3</v>
      </c>
      <c r="M107" s="24">
        <f ca="1">+NAC_d!CH107</f>
        <v>1.2588665251934694E-2</v>
      </c>
      <c r="N107" s="24">
        <f ca="1">+NAC_d!CI107</f>
        <v>1.3250964799081277E-2</v>
      </c>
      <c r="O107" s="24">
        <f ca="1">+NAC_d!CJ107</f>
        <v>1.61871551802939E-2</v>
      </c>
      <c r="P107" s="24">
        <f ca="1">+NAC_d!CK107</f>
        <v>1.4724390704468737E-2</v>
      </c>
      <c r="Q107" s="24">
        <f ca="1">+NAC_d!CL107</f>
        <v>1.4918376751027917E-2</v>
      </c>
      <c r="R107" s="24">
        <f ca="1">+NAC_d!CM107</f>
        <v>1.5478829370610514E-2</v>
      </c>
      <c r="S107" s="24">
        <f ca="1">+NAC_d!CN107</f>
        <v>1.6097993039770664E-2</v>
      </c>
      <c r="T107" s="24">
        <f ca="1">+NAC_d!CO107</f>
        <v>1.6506002713378543E-2</v>
      </c>
      <c r="U107" s="24">
        <f ca="1">+NAC_d!CP107</f>
        <v>1.7559546975548734E-2</v>
      </c>
      <c r="V107" s="24">
        <f ca="1">+NAC_d!CQ107</f>
        <v>1.8711143398420171E-2</v>
      </c>
      <c r="W107" s="24">
        <f t="shared" ca="1" si="56"/>
        <v>1.8711143398420171E-2</v>
      </c>
      <c r="X107" s="24">
        <f t="shared" ca="1" si="57"/>
        <v>1.2588665251934694E-2</v>
      </c>
      <c r="Y107" s="24">
        <f t="shared" ca="1" si="58"/>
        <v>6.1224781464854772E-3</v>
      </c>
      <c r="Z107" s="24">
        <f t="shared" ca="1" si="59"/>
        <v>3.8952477332933424E-3</v>
      </c>
      <c r="AB107" s="74">
        <f t="shared" si="60"/>
        <v>45809</v>
      </c>
      <c r="AC107" s="75">
        <f t="shared" si="61"/>
        <v>9.3530820489338695E-3</v>
      </c>
      <c r="AD107" s="75">
        <f t="shared" ca="1" si="62"/>
        <v>3.8952477332933424E-3</v>
      </c>
      <c r="AH107" s="35">
        <f t="shared" si="63"/>
        <v>45809</v>
      </c>
      <c r="AI107" s="24">
        <f>+GBA_d!$AN134</f>
        <v>0.40208003839434037</v>
      </c>
      <c r="AJ107" s="24">
        <f>+PAM_d!$AN134</f>
        <v>0.38241969423130984</v>
      </c>
      <c r="AK107" s="24">
        <f>+NOA_d!$AN134</f>
        <v>0.40041100641579641</v>
      </c>
      <c r="AL107" s="24">
        <f>+NEA_d!$AN134</f>
        <v>0.37556816066723209</v>
      </c>
      <c r="AM107" s="24">
        <f>+CUY_d!$AN134</f>
        <v>0.37670460489641977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0.37556816066723209</v>
      </c>
      <c r="AQ107" s="24">
        <f t="shared" si="50"/>
        <v>6.8361633704658642E-2</v>
      </c>
      <c r="AR107" s="24">
        <f t="shared" si="73"/>
        <v>0.13227743532923508</v>
      </c>
      <c r="AT107" s="24">
        <f ca="1">+NAC_d!CT107</f>
        <v>0.37808522533910027</v>
      </c>
      <c r="AU107" s="24">
        <f ca="1">+NAC_d!CU107</f>
        <v>0.37964372339077967</v>
      </c>
      <c r="AV107" s="24">
        <f ca="1">+NAC_d!CV107</f>
        <v>0.39193643206938078</v>
      </c>
      <c r="AW107" s="24">
        <f ca="1">+NAC_d!CW107</f>
        <v>0.38563780204948794</v>
      </c>
      <c r="AX107" s="24">
        <f ca="1">+NAC_d!CX107</f>
        <v>0.38864373801313223</v>
      </c>
      <c r="AY107" s="24">
        <f ca="1">+NAC_d!CY107</f>
        <v>0.3927489136641622</v>
      </c>
      <c r="AZ107" s="24">
        <f ca="1">+NAC_d!CZ107</f>
        <v>0.39506851269360821</v>
      </c>
      <c r="BA107" s="24">
        <f ca="1">+NAC_d!DA107</f>
        <v>0.39671923941103016</v>
      </c>
      <c r="BB107" s="24">
        <f ca="1">+NAC_d!DB107</f>
        <v>0.405052325650886</v>
      </c>
      <c r="BC107" s="24">
        <f ca="1">+NAC_d!DC107</f>
        <v>0.40752473192224503</v>
      </c>
      <c r="BD107" s="24">
        <f t="shared" ca="1" si="66"/>
        <v>0.40752473192224503</v>
      </c>
      <c r="BE107" s="24">
        <f t="shared" ca="1" si="67"/>
        <v>0.37808522533910027</v>
      </c>
      <c r="BF107" s="24">
        <f t="shared" ca="1" si="68"/>
        <v>2.9439506583144759E-2</v>
      </c>
      <c r="BG107" s="24">
        <f t="shared" ca="1" si="69"/>
        <v>5.6270452165643997E-2</v>
      </c>
      <c r="BI107" s="35">
        <f t="shared" si="70"/>
        <v>45809</v>
      </c>
      <c r="BJ107" s="164">
        <f t="shared" si="71"/>
        <v>0.13227743532923508</v>
      </c>
      <c r="BK107" s="164">
        <f t="shared" ca="1" si="72"/>
        <v>5.6270452165643997E-2</v>
      </c>
      <c r="BL107" t="b">
        <f t="shared" ca="1" si="51"/>
        <v>1</v>
      </c>
    </row>
    <row r="108" spans="1:64" x14ac:dyDescent="0.25">
      <c r="A108" s="35">
        <f>+NAC!A108</f>
        <v>45839</v>
      </c>
      <c r="B108" s="24">
        <f>+GBA_d!AA135</f>
        <v>1.8478223036179076E-2</v>
      </c>
      <c r="C108" s="24">
        <f>+PAM_d!$AA135</f>
        <v>1.9814378754783313E-2</v>
      </c>
      <c r="D108" s="24">
        <f>+NOA_d!$AA135</f>
        <v>1.7751262727909056E-2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8.7900162498661949E-3</v>
      </c>
      <c r="M108" s="24">
        <f ca="1">+NAC_d!CH108</f>
        <v>1.7907266109737696E-2</v>
      </c>
      <c r="N108" s="24">
        <f ca="1">+NAC_d!CI108</f>
        <v>1.8143795908173166E-2</v>
      </c>
      <c r="O108" s="24">
        <f ca="1">+NAC_d!CJ108</f>
        <v>1.7472376864134942E-2</v>
      </c>
      <c r="P108" s="24">
        <f ca="1">+NAC_d!CK108</f>
        <v>1.8851148093685266E-2</v>
      </c>
      <c r="Q108" s="24">
        <f ca="1">+NAC_d!CL108</f>
        <v>1.8661000174935216E-2</v>
      </c>
      <c r="R108" s="24">
        <f ca="1">+NAC_d!CM108</f>
        <v>1.8793196010894686E-2</v>
      </c>
      <c r="S108" s="24">
        <f ca="1">+NAC_d!CN108</f>
        <v>1.926063239258391E-2</v>
      </c>
      <c r="T108" s="24">
        <f ca="1">+NAC_d!CO108</f>
        <v>1.9312362949803763E-2</v>
      </c>
      <c r="U108" s="24">
        <f ca="1">+NAC_d!CP108</f>
        <v>1.9534390113390643E-2</v>
      </c>
      <c r="V108" s="24">
        <f ca="1">+NAC_d!CQ108</f>
        <v>2.0014482900490904E-2</v>
      </c>
      <c r="W108" s="24">
        <f t="shared" ca="1" si="56"/>
        <v>2.0014482900490904E-2</v>
      </c>
      <c r="X108" s="24">
        <f t="shared" ca="1" si="57"/>
        <v>1.7472376864134942E-2</v>
      </c>
      <c r="Y108" s="24">
        <f t="shared" ca="1" si="58"/>
        <v>2.5421060363559622E-3</v>
      </c>
      <c r="Z108" s="24">
        <f t="shared" ca="1" si="59"/>
        <v>3.7737356900451138E-3</v>
      </c>
      <c r="AB108" s="74">
        <f t="shared" si="60"/>
        <v>45839</v>
      </c>
      <c r="AC108" s="75">
        <f t="shared" si="61"/>
        <v>8.7900162498661949E-3</v>
      </c>
      <c r="AD108" s="75">
        <f t="shared" ca="1" si="62"/>
        <v>3.7737356900451138E-3</v>
      </c>
      <c r="AH108" s="35">
        <f t="shared" si="63"/>
        <v>45839</v>
      </c>
      <c r="AI108" s="24">
        <f>+GBA_d!$AN135</f>
        <v>0.3729564714069098</v>
      </c>
      <c r="AJ108" s="24">
        <f>+PAM_d!$AN135</f>
        <v>0.35603690377139885</v>
      </c>
      <c r="AK108" s="24">
        <f>+NOA_d!$AN135</f>
        <v>0.3757094691662124</v>
      </c>
      <c r="AL108" s="24">
        <f>+NEA_d!$AN135</f>
        <v>0.33743096671985562</v>
      </c>
      <c r="AM108" s="24">
        <f>+CUY_d!$AN135</f>
        <v>0.34040477357123544</v>
      </c>
      <c r="AN108" s="24">
        <f>+PAT_d!$AN135</f>
        <v>0.41453348189926476</v>
      </c>
      <c r="AO108" s="24">
        <f t="shared" si="64"/>
        <v>0.41453348189926476</v>
      </c>
      <c r="AP108" s="24">
        <f t="shared" si="65"/>
        <v>0.33743096671985562</v>
      </c>
      <c r="AQ108" s="24">
        <f t="shared" si="50"/>
        <v>7.7102515179409137E-2</v>
      </c>
      <c r="AR108" s="24">
        <f t="shared" si="73"/>
        <v>0.12428540924635995</v>
      </c>
      <c r="AT108" s="24">
        <f ca="1">+NAC_d!CT108</f>
        <v>0.35112352542371461</v>
      </c>
      <c r="AU108" s="24">
        <f ca="1">+NAC_d!CU108</f>
        <v>0.35243050778420404</v>
      </c>
      <c r="AV108" s="24">
        <f ca="1">+NAC_d!CV108</f>
        <v>0.36270922259335325</v>
      </c>
      <c r="AW108" s="24">
        <f ca="1">+NAC_d!CW108</f>
        <v>0.3580217203225402</v>
      </c>
      <c r="AX108" s="24">
        <f ca="1">+NAC_d!CX108</f>
        <v>0.36026166719481423</v>
      </c>
      <c r="AY108" s="24">
        <f ca="1">+NAC_d!CY108</f>
        <v>0.36446013375119413</v>
      </c>
      <c r="AZ108" s="24">
        <f ca="1">+NAC_d!CZ108</f>
        <v>0.36680569102636307</v>
      </c>
      <c r="BA108" s="24">
        <f ca="1">+NAC_d!DA108</f>
        <v>0.36781465032234029</v>
      </c>
      <c r="BB108" s="24">
        <f ca="1">+NAC_d!DB108</f>
        <v>0.37517801148825325</v>
      </c>
      <c r="BC108" s="24">
        <f ca="1">+NAC_d!DC108</f>
        <v>0.37753620027181611</v>
      </c>
      <c r="BD108" s="24">
        <f t="shared" ca="1" si="66"/>
        <v>0.37753620027181611</v>
      </c>
      <c r="BE108" s="24">
        <f t="shared" ca="1" si="67"/>
        <v>0.35112352542371461</v>
      </c>
      <c r="BF108" s="24">
        <f t="shared" ca="1" si="68"/>
        <v>2.6412674848101503E-2</v>
      </c>
      <c r="BG108" s="24">
        <f t="shared" ca="1" si="69"/>
        <v>5.5640180877704296E-2</v>
      </c>
      <c r="BI108" s="35">
        <f t="shared" si="70"/>
        <v>45839</v>
      </c>
      <c r="BJ108" s="164">
        <f t="shared" si="71"/>
        <v>0.12428540924635995</v>
      </c>
      <c r="BK108" s="164">
        <f t="shared" ca="1" si="72"/>
        <v>5.5640180877704296E-2</v>
      </c>
      <c r="BL108" t="b">
        <f t="shared" ca="1" si="51"/>
        <v>1</v>
      </c>
    </row>
    <row r="109" spans="1:64" x14ac:dyDescent="0.25">
      <c r="A109" s="35">
        <f>+NAC!A109</f>
        <v>45870</v>
      </c>
      <c r="B109" s="24">
        <f>+GBA_d!AA136</f>
        <v>1.8412122796781505E-2</v>
      </c>
      <c r="C109" s="24">
        <f>+PAM_d!$AA136</f>
        <v>1.8507582975552328E-2</v>
      </c>
      <c r="D109" s="24">
        <f>+NOA_d!$AA136</f>
        <v>2.0715665359921864E-2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8.0885977660019037E-3</v>
      </c>
      <c r="M109" s="24">
        <f ca="1">+NAC_d!CH109</f>
        <v>1.7204880383765442E-2</v>
      </c>
      <c r="N109" s="24">
        <f ca="1">+NAC_d!CI109</f>
        <v>1.7384856681078364E-2</v>
      </c>
      <c r="O109" s="24">
        <f ca="1">+NAC_d!CJ109</f>
        <v>1.8147059149086653E-2</v>
      </c>
      <c r="P109" s="24">
        <f ca="1">+NAC_d!CK109</f>
        <v>1.8676925258341415E-2</v>
      </c>
      <c r="Q109" s="24">
        <f ca="1">+NAC_d!CL109</f>
        <v>1.8537730488870974E-2</v>
      </c>
      <c r="R109" s="24">
        <f ca="1">+NAC_d!CM109</f>
        <v>1.8535942483776102E-2</v>
      </c>
      <c r="S109" s="24">
        <f ca="1">+NAC_d!CN109</f>
        <v>1.9228544989990048E-2</v>
      </c>
      <c r="T109" s="24">
        <f ca="1">+NAC_d!CO109</f>
        <v>1.9294312839079009E-2</v>
      </c>
      <c r="U109" s="24">
        <f ca="1">+NAC_d!CP109</f>
        <v>1.9538339466887544E-2</v>
      </c>
      <c r="V109" s="24">
        <f ca="1">+NAC_d!CQ109</f>
        <v>1.9523438741112731E-2</v>
      </c>
      <c r="W109" s="24">
        <f t="shared" ref="W109" ca="1" si="78">+MAX(M109:V109)</f>
        <v>1.9538339466887544E-2</v>
      </c>
      <c r="X109" s="24">
        <f t="shared" ref="X109" ca="1" si="79">+MIN(M109:V109)</f>
        <v>1.7204880383765442E-2</v>
      </c>
      <c r="Y109" s="24">
        <f t="shared" ref="Y109" ca="1" si="80">+W109-X109</f>
        <v>2.3334590831221025E-3</v>
      </c>
      <c r="Z109" s="24">
        <f t="shared" ref="Z109" ca="1" si="81">+AVERAGE(Y98:Y109)</f>
        <v>3.8429598325768941E-3</v>
      </c>
      <c r="AB109" s="74">
        <f t="shared" ref="AB109" si="82">+A109</f>
        <v>45870</v>
      </c>
      <c r="AC109" s="75">
        <f t="shared" ref="AC109" si="83">+K109</f>
        <v>8.0885977660019037E-3</v>
      </c>
      <c r="AD109" s="75">
        <f t="shared" ref="AD109" ca="1" si="84">+Z109</f>
        <v>3.8429598325768941E-3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0.32917380239487959</v>
      </c>
      <c r="AK109" s="24">
        <f>+NOA_d!$AN136</f>
        <v>0.33558726606976852</v>
      </c>
      <c r="AL109" s="24">
        <f>+NEA_d!$AN136</f>
        <v>0.30336695278119619</v>
      </c>
      <c r="AM109" s="24">
        <f>+CUY_d!$AN136</f>
        <v>0.31011884630181052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0.30336695278119619</v>
      </c>
      <c r="AQ109" s="24">
        <f t="shared" ref="AQ109" si="88">+AO109-AP109</f>
        <v>7.504223615269634E-2</v>
      </c>
      <c r="AR109" s="24">
        <f t="shared" ref="AR109" si="89">+AVERAGE(AQ97:AQ109)</f>
        <v>0.12078693685782532</v>
      </c>
      <c r="AT109" s="24">
        <f ca="1">+NAC_d!CT109</f>
        <v>0.31901022616693364</v>
      </c>
      <c r="AU109" s="24">
        <f ca="1">+NAC_d!CU109</f>
        <v>0.32103239437066211</v>
      </c>
      <c r="AV109" s="24">
        <f ca="1">+NAC_d!CV109</f>
        <v>0.33180358312258451</v>
      </c>
      <c r="AW109" s="24">
        <f ca="1">+NAC_d!CW109</f>
        <v>0.3281610250167295</v>
      </c>
      <c r="AX109" s="24">
        <f ca="1">+NAC_d!CX109</f>
        <v>0.33096550422320248</v>
      </c>
      <c r="AY109" s="24">
        <f ca="1">+NAC_d!CY109</f>
        <v>0.33442524346063918</v>
      </c>
      <c r="AZ109" s="24">
        <f ca="1">+NAC_d!CZ109</f>
        <v>0.33706581466129926</v>
      </c>
      <c r="BA109" s="24">
        <f ca="1">+NAC_d!DA109</f>
        <v>0.33841202306868112</v>
      </c>
      <c r="BB109" s="24">
        <f ca="1">+NAC_d!DB109</f>
        <v>0.34576593180623338</v>
      </c>
      <c r="BC109" s="24">
        <f ca="1">+NAC_d!DC109</f>
        <v>0.34722750218989096</v>
      </c>
      <c r="BD109" s="24">
        <f t="shared" ref="BD109" ca="1" si="90">+MAX(AT109:BC109)</f>
        <v>0.34722750218989096</v>
      </c>
      <c r="BE109" s="24">
        <f t="shared" ref="BE109" ca="1" si="91">+MIN(AT109:BC109)</f>
        <v>0.31901022616693364</v>
      </c>
      <c r="BF109" s="24">
        <f t="shared" ref="BF109" ca="1" si="92">+BD109-BE109</f>
        <v>2.8217276022957316E-2</v>
      </c>
      <c r="BG109" s="24">
        <f t="shared" ref="BG109" ca="1" si="93">+AVERAGE(BF97:BF109)</f>
        <v>5.546070618106029E-2</v>
      </c>
      <c r="BI109" s="35">
        <f t="shared" ref="BI109" si="94">+AH109</f>
        <v>45870</v>
      </c>
      <c r="BJ109" s="164">
        <f t="shared" ref="BJ109" si="95">+AR109</f>
        <v>0.12078693685782532</v>
      </c>
      <c r="BK109" s="164">
        <f t="shared" ref="BK109" ca="1" si="96">+BG109</f>
        <v>5.546070618106029E-2</v>
      </c>
      <c r="BL109" t="b">
        <f t="shared" ref="BL109" ca="1" si="97">+BJ109&gt;BK109</f>
        <v>1</v>
      </c>
    </row>
    <row r="110" spans="1:64" x14ac:dyDescent="0.25">
      <c r="A110" s="35">
        <f>+NAC!A110</f>
        <v>45901</v>
      </c>
      <c r="B110" s="24">
        <f>+GBA_d!AA137</f>
        <v>2.1017066068511836E-2</v>
      </c>
      <c r="C110" s="24">
        <f>+PAM_d!$AA137</f>
        <v>2.0210208284584086E-2</v>
      </c>
      <c r="D110" s="24">
        <f>+NOA_d!$AA137</f>
        <v>2.2335988020350861E-2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7.9635292010916126E-3</v>
      </c>
      <c r="M110" s="24">
        <f ca="1">+NAC_d!CH110</f>
        <v>2.0193795486867838E-2</v>
      </c>
      <c r="N110" s="24">
        <f ca="1">+NAC_d!CI110</f>
        <v>2.0522769553792397E-2</v>
      </c>
      <c r="O110" s="24">
        <f ca="1">+NAC_d!CJ110</f>
        <v>2.1317242134401893E-2</v>
      </c>
      <c r="P110" s="24">
        <f ca="1">+NAC_d!CK110</f>
        <v>2.0706683144554816E-2</v>
      </c>
      <c r="Q110" s="24">
        <f ca="1">+NAC_d!CL110</f>
        <v>2.0798683876759316E-2</v>
      </c>
      <c r="R110" s="24">
        <f ca="1">+NAC_d!CM110</f>
        <v>2.0971902585820379E-2</v>
      </c>
      <c r="S110" s="24">
        <f ca="1">+NAC_d!CN110</f>
        <v>2.117661369857804E-2</v>
      </c>
      <c r="T110" s="24">
        <f ca="1">+NAC_d!CO110</f>
        <v>2.0950364003180955E-2</v>
      </c>
      <c r="U110" s="24">
        <f ca="1">+NAC_d!CP110</f>
        <v>2.110476826354013E-2</v>
      </c>
      <c r="V110" s="24">
        <f ca="1">+NAC_d!CQ110</f>
        <v>2.1008748300328284E-2</v>
      </c>
      <c r="W110" s="24">
        <f t="shared" ref="W110" ca="1" si="102">+MAX(M110:V110)</f>
        <v>2.1317242134401893E-2</v>
      </c>
      <c r="X110" s="24">
        <f t="shared" ref="X110" ca="1" si="103">+MIN(M110:V110)</f>
        <v>2.0193795486867838E-2</v>
      </c>
      <c r="Y110" s="24">
        <f t="shared" ref="Y110" ca="1" si="104">+W110-X110</f>
        <v>1.1234466475340543E-3</v>
      </c>
      <c r="Z110" s="24">
        <f t="shared" ref="Z110" ca="1" si="105">+AVERAGE(Y99:Y110)</f>
        <v>3.6954658541035932E-3</v>
      </c>
      <c r="AB110" s="74">
        <f t="shared" ref="AB110" si="106">+A110</f>
        <v>45901</v>
      </c>
      <c r="AC110" s="75">
        <f t="shared" ref="AC110" si="107">+K110</f>
        <v>7.9635292010916126E-3</v>
      </c>
      <c r="AD110" s="75">
        <f t="shared" ref="AD110" ca="1" si="108">+Z110</f>
        <v>3.6954658541035932E-3</v>
      </c>
      <c r="AH110" s="35">
        <f t="shared" ref="AH110" si="109">+A110</f>
        <v>45901</v>
      </c>
      <c r="AI110" s="24">
        <f>+GBA_d!$AN137</f>
        <v>0.32307359932678659</v>
      </c>
      <c r="AJ110" s="24">
        <f>+PAM_d!$AN137</f>
        <v>0.31303520696931875</v>
      </c>
      <c r="AK110" s="24">
        <f>+NOA_d!$AN137</f>
        <v>0.31965537320467852</v>
      </c>
      <c r="AL110" s="24">
        <f>+NEA_d!$AN137</f>
        <v>0.28487467007962874</v>
      </c>
      <c r="AM110" s="24">
        <f>+CUY_d!$AN137</f>
        <v>0.29947744381644581</v>
      </c>
      <c r="AN110" s="24">
        <f>+PAT_d!$AN137</f>
        <v>0.36083771442824175</v>
      </c>
      <c r="AO110" s="24">
        <f t="shared" ref="AO110" si="110">+MAX(AI110:AN110)</f>
        <v>0.36083771442824175</v>
      </c>
      <c r="AP110" s="24">
        <f t="shared" ref="AP110" si="111">+MIN(AI110:AN110)</f>
        <v>0.28487467007962874</v>
      </c>
      <c r="AQ110" s="24">
        <f t="shared" ref="AQ110" si="112">+AO110-AP110</f>
        <v>7.5963044348613007E-2</v>
      </c>
      <c r="AR110" s="24">
        <f t="shared" ref="AR110" si="113">+AVERAGE(AQ98:AQ110)</f>
        <v>0.1139198400022669</v>
      </c>
      <c r="AT110" s="24">
        <f ca="1">+NAC_d!CT110</f>
        <v>0.30276357056973957</v>
      </c>
      <c r="AU110" s="24">
        <f ca="1">+NAC_d!CU110</f>
        <v>0.30480085009019087</v>
      </c>
      <c r="AV110" s="24">
        <f ca="1">+NAC_d!CV110</f>
        <v>0.31386993347107528</v>
      </c>
      <c r="AW110" s="24">
        <f ca="1">+NAC_d!CW110</f>
        <v>0.31126935768112274</v>
      </c>
      <c r="AX110" s="24">
        <f ca="1">+NAC_d!CX110</f>
        <v>0.31392049350592122</v>
      </c>
      <c r="AY110" s="24">
        <f ca="1">+NAC_d!CY110</f>
        <v>0.31711598703552224</v>
      </c>
      <c r="AZ110" s="24">
        <f ca="1">+NAC_d!CZ110</f>
        <v>0.3195202593616997</v>
      </c>
      <c r="BA110" s="24">
        <f ca="1">+NAC_d!DA110</f>
        <v>0.32039238137365555</v>
      </c>
      <c r="BB110" s="24">
        <f ca="1">+NAC_d!DB110</f>
        <v>0.32739917151297382</v>
      </c>
      <c r="BC110" s="24">
        <f ca="1">+NAC_d!DC110</f>
        <v>0.32797633738817455</v>
      </c>
      <c r="BD110" s="24">
        <f t="shared" ref="BD110" ca="1" si="114">+MAX(AT110:BC110)</f>
        <v>0.32797633738817455</v>
      </c>
      <c r="BE110" s="24">
        <f t="shared" ref="BE110" ca="1" si="115">+MIN(AT110:BC110)</f>
        <v>0.30276357056973957</v>
      </c>
      <c r="BF110" s="24">
        <f t="shared" ref="BF110" ca="1" si="116">+BD110-BE110</f>
        <v>2.5212766818434984E-2</v>
      </c>
      <c r="BG110" s="24">
        <f t="shared" ref="BG110" ca="1" si="117">+AVERAGE(BF98:BF110)</f>
        <v>5.3228101838240734E-2</v>
      </c>
      <c r="BI110" s="35">
        <f t="shared" ref="BI110" si="118">+AH110</f>
        <v>45901</v>
      </c>
      <c r="BJ110" s="164">
        <f t="shared" ref="BJ110" si="119">+AR110</f>
        <v>0.1139198400022669</v>
      </c>
      <c r="BK110" s="164">
        <f t="shared" ref="BK110" ca="1" si="120">+BG110</f>
        <v>5.3228101838240734E-2</v>
      </c>
      <c r="BL110" t="b">
        <f t="shared" ref="BL110" ca="1" si="121">+BJ110&gt;BK110</f>
        <v>1</v>
      </c>
    </row>
    <row r="111" spans="1:64" x14ac:dyDescent="0.25">
      <c r="A111" s="35">
        <f>+NAC!A111</f>
        <v>45931</v>
      </c>
      <c r="B111" s="24">
        <f>+GBA_d!AA138</f>
        <v>2.3888009796182663E-2</v>
      </c>
      <c r="C111" s="24">
        <f>+PAM_d!$AA138</f>
        <v>2.3306405305697941E-2</v>
      </c>
      <c r="D111" s="24">
        <f>+NOA_d!$AA138</f>
        <v>2.1426169073351264E-2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2.1426169073351264E-2</v>
      </c>
      <c r="J111" s="24">
        <f t="shared" ref="J111" si="124">+H111-I111</f>
        <v>2.8752022520677212E-3</v>
      </c>
      <c r="K111" s="24">
        <f t="shared" ref="K111" si="125">+AVERAGE(J100:J111)</f>
        <v>7.2759707471353003E-3</v>
      </c>
      <c r="M111" s="24">
        <f ca="1">+NAC_d!CH111</f>
        <v>2.3057081148768255E-2</v>
      </c>
      <c r="N111" s="24">
        <f ca="1">+NAC_d!CI111</f>
        <v>2.317704409951804E-2</v>
      </c>
      <c r="O111" s="24">
        <f ca="1">+NAC_d!CJ111</f>
        <v>2.3597135162618299E-2</v>
      </c>
      <c r="P111" s="24">
        <f ca="1">+NAC_d!CK111</f>
        <v>2.3462447537051734E-2</v>
      </c>
      <c r="Q111" s="24">
        <f ca="1">+NAC_d!CL111</f>
        <v>2.3460524149015338E-2</v>
      </c>
      <c r="R111" s="24">
        <f ca="1">+NAC_d!CM111</f>
        <v>2.3375790754327497E-2</v>
      </c>
      <c r="S111" s="24">
        <f ca="1">+NAC_d!CN111</f>
        <v>2.3654797067855338E-2</v>
      </c>
      <c r="T111" s="24">
        <f ca="1">+NAC_d!CO111</f>
        <v>2.3425076052985716E-2</v>
      </c>
      <c r="U111" s="24">
        <f ca="1">+NAC_d!CP111</f>
        <v>2.3414727360128174E-2</v>
      </c>
      <c r="V111" s="24">
        <f ca="1">+NAC_d!CQ111</f>
        <v>2.3411392757474836E-2</v>
      </c>
      <c r="W111" s="24">
        <f t="shared" ref="W111" ca="1" si="126">+MAX(M111:V111)</f>
        <v>2.3654797067855338E-2</v>
      </c>
      <c r="X111" s="24">
        <f t="shared" ref="X111" ca="1" si="127">+MIN(M111:V111)</f>
        <v>2.3057081148768255E-2</v>
      </c>
      <c r="Y111" s="24">
        <f t="shared" ref="Y111" ca="1" si="128">+W111-X111</f>
        <v>5.9771591908708288E-4</v>
      </c>
      <c r="Z111" s="24">
        <f t="shared" ref="Z111" ca="1" si="129">+AVERAGE(Y100:Y111)</f>
        <v>3.3155788140092346E-3</v>
      </c>
      <c r="AB111" s="74">
        <f t="shared" ref="AB111" si="130">+A111</f>
        <v>45931</v>
      </c>
      <c r="AC111" s="75">
        <f t="shared" ref="AC111" si="131">+K111</f>
        <v>7.2759707471353003E-3</v>
      </c>
      <c r="AD111" s="75">
        <f t="shared" ref="AD111" ca="1" si="132">+Z111</f>
        <v>3.3155788140092346E-3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0.30938118808391835</v>
      </c>
      <c r="AK111" s="24">
        <f>+NOA_d!$AN138</f>
        <v>0.31415885200230287</v>
      </c>
      <c r="AL111" s="24">
        <f>+NEA_d!$AN138</f>
        <v>0.2806585271061024</v>
      </c>
      <c r="AM111" s="24">
        <f>+CUY_d!$AN138</f>
        <v>0.3005094014531613</v>
      </c>
      <c r="AN111" s="24">
        <f>+PAT_d!$AN138</f>
        <v>0.34865617949522365</v>
      </c>
      <c r="AO111" s="24">
        <f t="shared" ref="AO111" si="134">+MAX(AI111:AN111)</f>
        <v>0.34865617949522365</v>
      </c>
      <c r="AP111" s="24">
        <f t="shared" ref="AP111" si="135">+MIN(AI111:AN111)</f>
        <v>0.2806585271061024</v>
      </c>
      <c r="AQ111" s="24">
        <f t="shared" ref="AQ111" si="136">+AO111-AP111</f>
        <v>6.7997652389121255E-2</v>
      </c>
      <c r="AR111" s="24">
        <f t="shared" ref="AR111" si="137">+AVERAGE(AQ99:AQ111)</f>
        <v>0.10654084040281585</v>
      </c>
      <c r="AT111" s="24">
        <f ca="1">+NAC_d!CT111</f>
        <v>0.30134044265326221</v>
      </c>
      <c r="AU111" s="24">
        <f ca="1">+NAC_d!CU111</f>
        <v>0.30275973846747251</v>
      </c>
      <c r="AV111" s="24">
        <f ca="1">+NAC_d!CV111</f>
        <v>0.31095841361743548</v>
      </c>
      <c r="AW111" s="24">
        <f ca="1">+NAC_d!CW111</f>
        <v>0.30840874263704499</v>
      </c>
      <c r="AX111" s="24">
        <f ca="1">+NAC_d!CX111</f>
        <v>0.31063734974543644</v>
      </c>
      <c r="AY111" s="24">
        <f ca="1">+NAC_d!CY111</f>
        <v>0.31306970750463115</v>
      </c>
      <c r="AZ111" s="24">
        <f ca="1">+NAC_d!CZ111</f>
        <v>0.31538056529776393</v>
      </c>
      <c r="BA111" s="24">
        <f ca="1">+NAC_d!DA111</f>
        <v>0.31518610431407135</v>
      </c>
      <c r="BB111" s="24">
        <f ca="1">+NAC_d!DB111</f>
        <v>0.32113300604679784</v>
      </c>
      <c r="BC111" s="24">
        <f ca="1">+NAC_d!DC111</f>
        <v>0.3203376487309979</v>
      </c>
      <c r="BD111" s="24">
        <f t="shared" ref="BD111" ca="1" si="138">+MAX(AT111:BC111)</f>
        <v>0.32113300604679784</v>
      </c>
      <c r="BE111" s="24">
        <f t="shared" ref="BE111" ca="1" si="139">+MIN(AT111:BC111)</f>
        <v>0.30134044265326221</v>
      </c>
      <c r="BF111" s="24">
        <f t="shared" ref="BF111" ca="1" si="140">+BD111-BE111</f>
        <v>1.9792563393535634E-2</v>
      </c>
      <c r="BG111" s="24">
        <f t="shared" ref="BG111" ca="1" si="141">+AVERAGE(BF99:BF111)</f>
        <v>4.8497088954254301E-2</v>
      </c>
      <c r="BI111" s="35">
        <f t="shared" ref="BI111" si="142">+AH111</f>
        <v>45931</v>
      </c>
      <c r="BJ111" s="164">
        <f t="shared" ref="BJ111" si="143">+AR111</f>
        <v>0.10654084040281585</v>
      </c>
      <c r="BK111" s="164">
        <f t="shared" ref="BK111" ca="1" si="144">+BG111</f>
        <v>4.8497088954254301E-2</v>
      </c>
      <c r="BL111" t="b">
        <f t="shared" ref="BL111" ca="1" si="145">+BJ111&gt;BK111</f>
        <v>1</v>
      </c>
    </row>
    <row r="112" spans="1:64" x14ac:dyDescent="0.25">
      <c r="A112" s="35">
        <f>+NAC!A112</f>
        <v>45962</v>
      </c>
      <c r="B112" s="24">
        <f>+GBA_d!AA139</f>
        <v>2.4747935510723851E-2</v>
      </c>
      <c r="C112" s="24">
        <f>+PAM_d!$AA139</f>
        <v>2.4706887556194657E-2</v>
      </c>
      <c r="D112" s="24">
        <f>+NOA_d!$AA139</f>
        <v>2.305452034054456E-2</v>
      </c>
      <c r="E112" s="24">
        <f>+NEA_d!$AA139</f>
        <v>2.4423641989008038E-2</v>
      </c>
      <c r="F112" s="24">
        <f>+CUY_d!$AA139</f>
        <v>2.839502441622388E-2</v>
      </c>
      <c r="G112" s="24">
        <f>+PAT_d!$AA139</f>
        <v>2.3804173330914002E-2</v>
      </c>
      <c r="H112" s="24">
        <f t="shared" ref="H112" si="146">+MAX(B112:G112)</f>
        <v>2.839502441622388E-2</v>
      </c>
      <c r="I112" s="24">
        <f t="shared" ref="I112" si="147">+MIN(B112:G112)</f>
        <v>2.305452034054456E-2</v>
      </c>
      <c r="J112" s="24">
        <f t="shared" ref="J112" si="148">+H112-I112</f>
        <v>5.3405040756793198E-3</v>
      </c>
      <c r="K112" s="24">
        <f t="shared" ref="K112" si="149">+AVERAGE(J101:J112)</f>
        <v>6.4094288824150247E-3</v>
      </c>
      <c r="M112" s="24">
        <f ca="1">+NAC_d!CH112</f>
        <v>2.5131469387128735E-2</v>
      </c>
      <c r="N112" s="24">
        <f ca="1">+NAC_d!CI112</f>
        <v>2.4844092898598236E-2</v>
      </c>
      <c r="O112" s="24">
        <f ca="1">+NAC_d!CJ112</f>
        <v>2.4977712843944566E-2</v>
      </c>
      <c r="P112" s="24">
        <f ca="1">+NAC_d!CK112</f>
        <v>2.4784008200421592E-2</v>
      </c>
      <c r="Q112" s="24">
        <f ca="1">+NAC_d!CL112</f>
        <v>2.4928513364695259E-2</v>
      </c>
      <c r="R112" s="24">
        <f ca="1">+NAC_d!CM112</f>
        <v>2.4787587902944219E-2</v>
      </c>
      <c r="S112" s="24">
        <f ca="1">+NAC_d!CN112</f>
        <v>2.4846346861949531E-2</v>
      </c>
      <c r="T112" s="24">
        <f ca="1">+NAC_d!CO112</f>
        <v>2.466242700774024E-2</v>
      </c>
      <c r="U112" s="24">
        <f ca="1">+NAC_d!CP112</f>
        <v>2.4722214683480903E-2</v>
      </c>
      <c r="V112" s="24">
        <f ca="1">+NAC_d!CQ112</f>
        <v>2.4440891930038733E-2</v>
      </c>
      <c r="W112" s="24">
        <f t="shared" ref="W112" ca="1" si="150">+MAX(M112:V112)</f>
        <v>2.5131469387128735E-2</v>
      </c>
      <c r="X112" s="24">
        <f t="shared" ref="X112" ca="1" si="151">+MIN(M112:V112)</f>
        <v>2.4440891930038733E-2</v>
      </c>
      <c r="Y112" s="24">
        <f t="shared" ref="Y112" ca="1" si="152">+W112-X112</f>
        <v>6.9057745709000251E-4</v>
      </c>
      <c r="Z112" s="24">
        <f t="shared" ref="Z112" ca="1" si="153">+AVERAGE(Y101:Y112)</f>
        <v>2.7663030713733958E-3</v>
      </c>
      <c r="AB112" s="74">
        <f t="shared" ref="AB112" si="154">+A112</f>
        <v>45962</v>
      </c>
      <c r="AC112" s="75">
        <f t="shared" ref="AC112" si="155">+K112</f>
        <v>6.4094288824150247E-3</v>
      </c>
      <c r="AD112" s="75">
        <f t="shared" ref="AD112" ca="1" si="156">+Z112</f>
        <v>2.7663030713733958E-3</v>
      </c>
      <c r="AH112" s="35">
        <f t="shared" ref="AH112" si="157">+A112</f>
        <v>45962</v>
      </c>
      <c r="AI112" s="24">
        <f>+GBA_d!$AN139</f>
        <v>0.3171512634353435</v>
      </c>
      <c r="AJ112" s="24">
        <f>+PAM_d!$AN139</f>
        <v>0.31072510164722633</v>
      </c>
      <c r="AK112" s="24">
        <f>+NOA_d!$AN139</f>
        <v>0.31844017671937164</v>
      </c>
      <c r="AL112" s="24">
        <f>+NEA_d!$AN139</f>
        <v>0.28898656210681994</v>
      </c>
      <c r="AM112" s="24">
        <f>+CUY_d!$AN139</f>
        <v>0.30887182504064103</v>
      </c>
      <c r="AN112" s="24">
        <f>+PAT_d!$AN139</f>
        <v>0.33594691195812953</v>
      </c>
      <c r="AO112" s="24">
        <f t="shared" ref="AO112" si="158">+MAX(AI112:AN112)</f>
        <v>0.33594691195812953</v>
      </c>
      <c r="AP112" s="24">
        <f t="shared" ref="AP112" si="159">+MIN(AI112:AN112)</f>
        <v>0.28898656210681994</v>
      </c>
      <c r="AQ112" s="24">
        <f t="shared" ref="AQ112" si="160">+AO112-AP112</f>
        <v>4.6960349851309591E-2</v>
      </c>
      <c r="AR112" s="24">
        <f t="shared" ref="AR112" si="161">+AVERAGE(AQ100:AQ112)</f>
        <v>9.9952212751534486E-2</v>
      </c>
      <c r="AT112" s="24">
        <f ca="1">+NAC_d!CT112</f>
        <v>0.30809687543368791</v>
      </c>
      <c r="AU112" s="24">
        <f ca="1">+NAC_d!CU112</f>
        <v>0.3080232980994928</v>
      </c>
      <c r="AV112" s="24">
        <f ca="1">+NAC_d!CV112</f>
        <v>0.31405865257582599</v>
      </c>
      <c r="AW112" s="24">
        <f ca="1">+NAC_d!CW112</f>
        <v>0.31075345145103106</v>
      </c>
      <c r="AX112" s="24">
        <f ca="1">+NAC_d!CX112</f>
        <v>0.31313984038718856</v>
      </c>
      <c r="AY112" s="24">
        <f ca="1">+NAC_d!CY112</f>
        <v>0.31444548512470671</v>
      </c>
      <c r="AZ112" s="24">
        <f ca="1">+NAC_d!CZ112</f>
        <v>0.3155416178471484</v>
      </c>
      <c r="BA112" s="24">
        <f ca="1">+NAC_d!DA112</f>
        <v>0.31457274177534811</v>
      </c>
      <c r="BB112" s="24">
        <f ca="1">+NAC_d!DB112</f>
        <v>0.3193953562873213</v>
      </c>
      <c r="BC112" s="24">
        <f ca="1">+NAC_d!DC112</f>
        <v>0.31689569064216672</v>
      </c>
      <c r="BD112" s="24">
        <f t="shared" ref="BD112" ca="1" si="162">+MAX(AT112:BC112)</f>
        <v>0.3193953562873213</v>
      </c>
      <c r="BE112" s="24">
        <f t="shared" ref="BE112" ca="1" si="163">+MIN(AT112:BC112)</f>
        <v>0.3080232980994928</v>
      </c>
      <c r="BF112" s="24">
        <f t="shared" ref="BF112" ca="1" si="164">+BD112-BE112</f>
        <v>1.1372058187828493E-2</v>
      </c>
      <c r="BG112" s="24">
        <f t="shared" ref="BG112" ca="1" si="165">+AVERAGE(BF100:BF112)</f>
        <v>4.2963393811612599E-2</v>
      </c>
      <c r="BI112" s="35">
        <f t="shared" ref="BI112" si="166">+AH112</f>
        <v>45962</v>
      </c>
      <c r="BJ112" s="164">
        <f t="shared" ref="BJ112" si="167">+AR112</f>
        <v>9.9952212751534486E-2</v>
      </c>
      <c r="BK112" s="164">
        <f t="shared" ref="BK112" ca="1" si="168">+BG112</f>
        <v>4.2963393811612599E-2</v>
      </c>
      <c r="BL112" t="b">
        <f t="shared" ref="BL112" ca="1" si="169">+BJ112&gt;BK112</f>
        <v>1</v>
      </c>
    </row>
    <row r="113" spans="1:64" x14ac:dyDescent="0.25">
      <c r="A113" s="35">
        <f>+NAC!A113</f>
        <v>45992</v>
      </c>
      <c r="B113" s="24">
        <f>+GBA_d!AA140</f>
        <v>2.7658943993390528E-2</v>
      </c>
      <c r="C113" s="24">
        <f>+PAM_d!$AA140</f>
        <v>2.8914733421281369E-2</v>
      </c>
      <c r="D113" s="24">
        <f>+NOA_d!$AA140</f>
        <v>2.6833858092086604E-2</v>
      </c>
      <c r="E113" s="24">
        <f>+NEA_d!$AA140</f>
        <v>3.4638051493276256E-2</v>
      </c>
      <c r="F113" s="24">
        <f>+CUY_d!$AA140</f>
        <v>2.9783420375553593E-2</v>
      </c>
      <c r="G113" s="24">
        <f>+PAT_d!$AA140</f>
        <v>2.543925924826973E-2</v>
      </c>
      <c r="H113" s="24">
        <f t="shared" ref="H113" si="170">+MAX(B113:G113)</f>
        <v>3.4638051493276256E-2</v>
      </c>
      <c r="I113" s="24">
        <f t="shared" ref="I113" si="171">+MIN(B113:G113)</f>
        <v>2.543925924826973E-2</v>
      </c>
      <c r="J113" s="24">
        <f t="shared" ref="J113" si="172">+H113-I113</f>
        <v>9.1987922450065263E-3</v>
      </c>
      <c r="K113" s="24">
        <f t="shared" ref="K113" si="173">+AVERAGE(J102:J113)</f>
        <v>6.556380025395085E-3</v>
      </c>
      <c r="M113" s="24">
        <f ca="1">+NAC_d!CH113</f>
        <v>2.9592353964105644E-2</v>
      </c>
      <c r="N113" s="24">
        <f ca="1">+NAC_d!CI113</f>
        <v>2.8931405305912428E-2</v>
      </c>
      <c r="O113" s="24">
        <f ca="1">+NAC_d!CJ113</f>
        <v>2.8184938285006567E-2</v>
      </c>
      <c r="P113" s="24">
        <f ca="1">+NAC_d!CK113</f>
        <v>2.8805416617833091E-2</v>
      </c>
      <c r="Q113" s="24">
        <f ca="1">+NAC_d!CL113</f>
        <v>2.8550985565042541E-2</v>
      </c>
      <c r="R113" s="24">
        <f ca="1">+NAC_d!CM113</f>
        <v>2.8068922265822582E-2</v>
      </c>
      <c r="S113" s="24">
        <f ca="1">+NAC_d!CN113</f>
        <v>2.840479554169173E-2</v>
      </c>
      <c r="T113" s="24">
        <f ca="1">+NAC_d!CO113</f>
        <v>2.8232507983898092E-2</v>
      </c>
      <c r="U113" s="24">
        <f ca="1">+NAC_d!CP113</f>
        <v>2.8007391659368164E-2</v>
      </c>
      <c r="V113" s="24">
        <f ca="1">+NAC_d!CQ113</f>
        <v>2.774807739988483E-2</v>
      </c>
      <c r="W113" s="24">
        <f t="shared" ref="W113" ca="1" si="174">+MAX(M113:V113)</f>
        <v>2.9592353964105644E-2</v>
      </c>
      <c r="X113" s="24">
        <f t="shared" ref="X113" ca="1" si="175">+MIN(M113:V113)</f>
        <v>2.774807739988483E-2</v>
      </c>
      <c r="Y113" s="24">
        <f t="shared" ref="Y113" ca="1" si="176">+W113-X113</f>
        <v>1.8442765642208148E-3</v>
      </c>
      <c r="Z113" s="24">
        <f t="shared" ref="Z113" ca="1" si="177">+AVERAGE(Y102:Y113)</f>
        <v>2.7876030640989757E-3</v>
      </c>
      <c r="AB113" s="74">
        <f t="shared" ref="AB113" si="178">+A113</f>
        <v>45992</v>
      </c>
      <c r="AC113" s="75">
        <f t="shared" ref="AC113" si="179">+K113</f>
        <v>6.556380025395085E-3</v>
      </c>
      <c r="AD113" s="75">
        <f t="shared" ref="AD113" ca="1" si="180">+Z113</f>
        <v>2.7876030640989757E-3</v>
      </c>
      <c r="AH113" s="35">
        <f t="shared" ref="AH113" si="181">+A113</f>
        <v>45992</v>
      </c>
      <c r="AI113" s="24">
        <f>+GBA_d!$AN140</f>
        <v>0.3164923810292668</v>
      </c>
      <c r="AJ113" s="24">
        <f>+PAM_d!$AN140</f>
        <v>0.31499634226097983</v>
      </c>
      <c r="AK113" s="24">
        <f>+NOA_d!$AN140</f>
        <v>0.31743231716832065</v>
      </c>
      <c r="AL113" s="24">
        <f>+NEA_d!$AN140</f>
        <v>0.29408788553307019</v>
      </c>
      <c r="AM113" s="24">
        <f>+CUY_d!$AN140</f>
        <v>0.3173910145764729</v>
      </c>
      <c r="AN113" s="24">
        <f>+PAT_d!$AN140</f>
        <v>0.33358605841066002</v>
      </c>
      <c r="AO113" s="24">
        <f t="shared" ref="AO113" si="182">+MAX(AI113:AN113)</f>
        <v>0.33358605841066002</v>
      </c>
      <c r="AP113" s="24">
        <f t="shared" ref="AP113" si="183">+MIN(AI113:AN113)</f>
        <v>0.29408788553307019</v>
      </c>
      <c r="AQ113" s="24">
        <f t="shared" ref="AQ113" si="184">+AO113-AP113</f>
        <v>3.9498172877589832E-2</v>
      </c>
      <c r="AR113" s="24">
        <f t="shared" ref="AR113" si="185">+AVERAGE(AQ101:AQ113)</f>
        <v>8.9075715084830642E-2</v>
      </c>
      <c r="AT113" s="24">
        <f ca="1">+NAC_d!CT113</f>
        <v>0.31215575927180228</v>
      </c>
      <c r="AU113" s="24">
        <f ca="1">+NAC_d!CU113</f>
        <v>0.31143064837927681</v>
      </c>
      <c r="AV113" s="24">
        <f ca="1">+NAC_d!CV113</f>
        <v>0.31449105126320553</v>
      </c>
      <c r="AW113" s="24">
        <f ca="1">+NAC_d!CW113</f>
        <v>0.31394088905018891</v>
      </c>
      <c r="AX113" s="24">
        <f ca="1">+NAC_d!CX113</f>
        <v>0.31531065057580898</v>
      </c>
      <c r="AY113" s="24">
        <f ca="1">+NAC_d!CY113</f>
        <v>0.3162387803302964</v>
      </c>
      <c r="AZ113" s="24">
        <f ca="1">+NAC_d!CZ113</f>
        <v>0.3174100186510258</v>
      </c>
      <c r="BA113" s="24">
        <f ca="1">+NAC_d!DA113</f>
        <v>0.31626000382279895</v>
      </c>
      <c r="BB113" s="24">
        <f ca="1">+NAC_d!DB113</f>
        <v>0.32010527471896078</v>
      </c>
      <c r="BC113" s="24">
        <f ca="1">+NAC_d!DC113</f>
        <v>0.3171873222357624</v>
      </c>
      <c r="BD113" s="24">
        <f t="shared" ref="BD113" ca="1" si="186">+MAX(AT113:BC113)</f>
        <v>0.32010527471896078</v>
      </c>
      <c r="BE113" s="24">
        <f t="shared" ref="BE113" ca="1" si="187">+MIN(AT113:BC113)</f>
        <v>0.31143064837927681</v>
      </c>
      <c r="BF113" s="24">
        <f t="shared" ref="BF113" ca="1" si="188">+BD113-BE113</f>
        <v>8.6746263396839662E-3</v>
      </c>
      <c r="BG113" s="24">
        <f t="shared" ref="BG113" ca="1" si="189">+AVERAGE(BF101:BF113)</f>
        <v>3.5517775204389826E-2</v>
      </c>
      <c r="BI113" s="35">
        <f t="shared" ref="BI113" si="190">+AH113</f>
        <v>45992</v>
      </c>
      <c r="BJ113" s="164">
        <f t="shared" ref="BJ113" si="191">+AR113</f>
        <v>8.9075715084830642E-2</v>
      </c>
      <c r="BK113" s="164">
        <f t="shared" ref="BK113" ca="1" si="192">+BG113</f>
        <v>3.5517775204389826E-2</v>
      </c>
      <c r="BL113" t="b">
        <f t="shared" ref="BL113" ca="1" si="193">+BJ113&gt;BK113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42578125" defaultRowHeight="15" x14ac:dyDescent="0.25"/>
  <cols>
    <col min="1" max="1" width="47.7109375" style="59" bestFit="1" customWidth="1"/>
  </cols>
  <sheetData>
    <row r="2" spans="1:13" ht="15.75" thickBot="1" x14ac:dyDescent="0.3">
      <c r="A2" s="58" t="s">
        <v>201</v>
      </c>
    </row>
    <row r="3" spans="1:13" x14ac:dyDescent="0.25">
      <c r="A3" s="60"/>
    </row>
    <row r="4" spans="1:13" x14ac:dyDescent="0.25">
      <c r="A4" s="60"/>
    </row>
    <row r="5" spans="1:13" s="62" customFormat="1" ht="45" x14ac:dyDescent="0.25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5">
      <c r="A6" s="60" t="s">
        <v>38</v>
      </c>
      <c r="B6" s="56">
        <f>+GBA!CI$6</f>
        <v>3.9149772945439905</v>
      </c>
      <c r="C6" s="56">
        <f>+GBA!CJ$6</f>
        <v>0.36351253653787718</v>
      </c>
      <c r="D6" s="56">
        <f>+GBA!CK$6</f>
        <v>1.1726447874446013</v>
      </c>
      <c r="E6" s="56">
        <f>+GBA!CL$6</f>
        <v>1.2681809797330956</v>
      </c>
      <c r="F6" s="56">
        <f>+GBA!CM$6</f>
        <v>0.87028890532346392</v>
      </c>
      <c r="G6" s="56">
        <f>+GBA!CN$6</f>
        <v>1.3691145007973025</v>
      </c>
      <c r="H6" s="56">
        <f>+GBA!CO$6</f>
        <v>1.6955333530779551</v>
      </c>
      <c r="I6" s="56">
        <f>+GBA!CP$6</f>
        <v>0.36784905124200279</v>
      </c>
      <c r="J6" s="56">
        <f>+GBA!CQ$6</f>
        <v>1.0285413704684232</v>
      </c>
      <c r="K6" s="56">
        <f>+GBA!CR$6</f>
        <v>0.37172765428439292</v>
      </c>
      <c r="L6" s="56">
        <f>+GBA!CS$6</f>
        <v>1.6761203587539968</v>
      </c>
      <c r="M6" s="56">
        <f>+GBA!CT$6</f>
        <v>0.50827233971786823</v>
      </c>
    </row>
    <row r="7" spans="1:13" x14ac:dyDescent="0.25">
      <c r="A7" s="60" t="s">
        <v>128</v>
      </c>
      <c r="B7" s="56">
        <f>+PAT!CI$6</f>
        <v>4.31092439273207</v>
      </c>
      <c r="C7" s="56">
        <f>+PAT!CJ$6</f>
        <v>0.38551020246251527</v>
      </c>
      <c r="D7" s="56">
        <f>+PAT!CK$6</f>
        <v>1.587013865916491</v>
      </c>
      <c r="E7" s="56">
        <f>+PAT!CL$6</f>
        <v>1.2501371118784941</v>
      </c>
      <c r="F7" s="56">
        <f>+PAT!CM$6</f>
        <v>0.94600737538881119</v>
      </c>
      <c r="G7" s="56">
        <f>+PAT!CN$6</f>
        <v>0.80058271381499446</v>
      </c>
      <c r="H7" s="56">
        <f>+PAT!CO$6</f>
        <v>2.2403613150079265</v>
      </c>
      <c r="I7" s="56">
        <f>+PAT!CP$6</f>
        <v>0.32845383355197721</v>
      </c>
      <c r="J7" s="56">
        <f>+PAT!CQ$6</f>
        <v>0.95955301145232164</v>
      </c>
      <c r="K7" s="56">
        <f>+PAT!CR$6</f>
        <v>0.16298878822749974</v>
      </c>
      <c r="L7" s="56">
        <f>+PAT!CS$6</f>
        <v>0.75164889399681956</v>
      </c>
      <c r="M7" s="56">
        <f>+PAT!CT$6</f>
        <v>0.50434131448064201</v>
      </c>
    </row>
    <row r="8" spans="1:13" x14ac:dyDescent="0.25">
      <c r="A8" s="60" t="s">
        <v>40</v>
      </c>
      <c r="B8" s="56">
        <f>+NOA!CI$6</f>
        <v>5.2388855408773107</v>
      </c>
      <c r="C8" s="56">
        <f>+NOA!CJ$6</f>
        <v>0.32338208135873286</v>
      </c>
      <c r="D8" s="56">
        <f>+NOA!CK$6</f>
        <v>1.3709939420801447</v>
      </c>
      <c r="E8" s="56">
        <f>+NOA!CL$6</f>
        <v>0.96137170280299844</v>
      </c>
      <c r="F8" s="56">
        <f>+NOA!CM$6</f>
        <v>0.79134274436392782</v>
      </c>
      <c r="G8" s="56">
        <f>+NOA!CN$6</f>
        <v>1.0321984421920263</v>
      </c>
      <c r="H8" s="56">
        <f>+NOA!CO$6</f>
        <v>1.2381191944421053</v>
      </c>
      <c r="I8" s="56">
        <f>+NOA!CP$6</f>
        <v>0.32515057704000433</v>
      </c>
      <c r="J8" s="56">
        <f>+NOA!CQ$6</f>
        <v>0.6949578996655642</v>
      </c>
      <c r="K8" s="56">
        <f>+NOA!CR$6</f>
        <v>0.19730294786310512</v>
      </c>
      <c r="L8" s="56">
        <f>+NOA!CS$6</f>
        <v>1.1917838706293431</v>
      </c>
      <c r="M8" s="56">
        <f>+NOA!CT$6</f>
        <v>0.48341895411731817</v>
      </c>
    </row>
    <row r="9" spans="1:13" x14ac:dyDescent="0.25">
      <c r="A9" s="60" t="s">
        <v>41</v>
      </c>
      <c r="B9" s="56">
        <f>+NEA!CI$6</f>
        <v>5.0928751422594383</v>
      </c>
      <c r="C9" s="56">
        <f>+NEA!CJ$6</f>
        <v>0.40114607208449954</v>
      </c>
      <c r="D9" s="56">
        <f>+NEA!CK$6</f>
        <v>1.2346948672142644</v>
      </c>
      <c r="E9" s="56">
        <f>+NEA!CL$6</f>
        <v>1.0586890423352506</v>
      </c>
      <c r="F9" s="56">
        <f>+NEA!CM$6</f>
        <v>1.0209472001276843</v>
      </c>
      <c r="G9" s="56">
        <f>+NEA!CN$6</f>
        <v>0.85171644139928049</v>
      </c>
      <c r="H9" s="56">
        <f>+NEA!CO$6</f>
        <v>1.5667429070015335</v>
      </c>
      <c r="I9" s="56">
        <f>+NEA!CP$6</f>
        <v>0.34713892816060832</v>
      </c>
      <c r="J9" s="56">
        <f>+NEA!CQ$6</f>
        <v>0.73397471353736188</v>
      </c>
      <c r="K9" s="56">
        <f>+NEA!CR$6</f>
        <v>0.10521209250255081</v>
      </c>
      <c r="L9" s="56">
        <f>+NEA!CS$6</f>
        <v>0.67315520443702159</v>
      </c>
      <c r="M9" s="56">
        <f>+NEA!CT$6</f>
        <v>0.47759621462324653</v>
      </c>
    </row>
    <row r="10" spans="1:13" x14ac:dyDescent="0.25">
      <c r="A10" s="60" t="s">
        <v>129</v>
      </c>
      <c r="B10" s="56">
        <f>+CUY!CI$6</f>
        <v>4.4164761717253329</v>
      </c>
      <c r="C10" s="56">
        <f>+CUY!CJ$6</f>
        <v>0.36179485934147515</v>
      </c>
      <c r="D10" s="56">
        <f>+CUY!CK$6</f>
        <v>1.2457900639080075</v>
      </c>
      <c r="E10" s="56">
        <f>+CUY!CL$6</f>
        <v>1.1246412025416104</v>
      </c>
      <c r="F10" s="56">
        <f>+CUY!CM$6</f>
        <v>0.81427479840994199</v>
      </c>
      <c r="G10" s="56">
        <f>+CUY!CN$6</f>
        <v>1.2730334066151281</v>
      </c>
      <c r="H10" s="56">
        <f>+CUY!CO$6</f>
        <v>1.8856689659452259</v>
      </c>
      <c r="I10" s="56">
        <f>+CUY!CP$6</f>
        <v>0.2743528654024503</v>
      </c>
      <c r="J10" s="56">
        <f>+CUY!CQ$6</f>
        <v>0.79534765629650728</v>
      </c>
      <c r="K10" s="56">
        <f>+CUY!CR$6</f>
        <v>0.16875848933008639</v>
      </c>
      <c r="L10" s="56">
        <f>+CUY!CS$6</f>
        <v>1.0098367855455972</v>
      </c>
      <c r="M10" s="56">
        <f>+CUY!CT$6</f>
        <v>0.50659128237777773</v>
      </c>
    </row>
    <row r="11" spans="1:13" x14ac:dyDescent="0.25">
      <c r="A11" s="60" t="s">
        <v>130</v>
      </c>
      <c r="B11" s="56">
        <f>+PAT!CI$6</f>
        <v>4.31092439273207</v>
      </c>
      <c r="C11" s="56">
        <f>+PAT!CJ$6</f>
        <v>0.38551020246251527</v>
      </c>
      <c r="D11" s="56">
        <f>+PAT!CK$6</f>
        <v>1.587013865916491</v>
      </c>
      <c r="E11" s="56">
        <f>+PAT!CL$6</f>
        <v>1.2501371118784941</v>
      </c>
      <c r="F11" s="56">
        <f>+PAT!CM$6</f>
        <v>0.94600737538881119</v>
      </c>
      <c r="G11" s="56">
        <f>+PAT!CN$6</f>
        <v>0.80058271381499446</v>
      </c>
      <c r="H11" s="56">
        <f>+PAT!CO$6</f>
        <v>2.2403613150079265</v>
      </c>
      <c r="I11" s="56">
        <f>+PAT!CP$6</f>
        <v>0.32845383355197721</v>
      </c>
      <c r="J11" s="56">
        <f>+PAT!CQ$6</f>
        <v>0.95955301145232164</v>
      </c>
      <c r="K11" s="56">
        <f>+PAT!CR$6</f>
        <v>0.16298878822749974</v>
      </c>
      <c r="L11" s="56">
        <f>+PAT!CS$6</f>
        <v>0.75164889399681956</v>
      </c>
      <c r="M11" s="56">
        <f>+PAT!CT$6</f>
        <v>0.50434131448064201</v>
      </c>
    </row>
    <row r="12" spans="1:13" x14ac:dyDescent="0.25">
      <c r="A12" s="60"/>
    </row>
    <row r="13" spans="1:13" x14ac:dyDescent="0.25">
      <c r="A13" s="60"/>
    </row>
    <row r="14" spans="1:13" x14ac:dyDescent="0.25">
      <c r="A14" s="60"/>
    </row>
    <row r="15" spans="1:13" x14ac:dyDescent="0.25">
      <c r="A15" s="60"/>
    </row>
    <row r="16" spans="1:13" x14ac:dyDescent="0.25">
      <c r="A16" s="60"/>
    </row>
    <row r="17" spans="1:1" x14ac:dyDescent="0.25">
      <c r="A17" s="60"/>
    </row>
    <row r="18" spans="1:1" x14ac:dyDescent="0.25">
      <c r="A18" s="60"/>
    </row>
    <row r="19" spans="1:1" x14ac:dyDescent="0.25">
      <c r="A19" s="60"/>
    </row>
    <row r="20" spans="1:1" x14ac:dyDescent="0.25">
      <c r="A20" s="60"/>
    </row>
    <row r="21" spans="1:1" x14ac:dyDescent="0.25">
      <c r="A21" s="60"/>
    </row>
    <row r="22" spans="1:1" x14ac:dyDescent="0.25">
      <c r="A22" s="60"/>
    </row>
    <row r="23" spans="1:1" x14ac:dyDescent="0.25">
      <c r="A23" s="60"/>
    </row>
    <row r="24" spans="1:1" x14ac:dyDescent="0.25">
      <c r="A24" s="60"/>
    </row>
    <row r="25" spans="1:1" x14ac:dyDescent="0.25">
      <c r="A25" s="60"/>
    </row>
    <row r="26" spans="1:1" x14ac:dyDescent="0.25">
      <c r="A26" s="60"/>
    </row>
    <row r="27" spans="1:1" x14ac:dyDescent="0.25">
      <c r="A27" s="60"/>
    </row>
    <row r="28" spans="1:1" x14ac:dyDescent="0.25">
      <c r="A28" s="60"/>
    </row>
    <row r="29" spans="1:1" x14ac:dyDescent="0.25">
      <c r="A29" s="60"/>
    </row>
    <row r="30" spans="1:1" x14ac:dyDescent="0.25">
      <c r="A30" s="60"/>
    </row>
    <row r="31" spans="1:1" x14ac:dyDescent="0.25">
      <c r="A31" s="60"/>
    </row>
    <row r="32" spans="1:1" x14ac:dyDescent="0.25">
      <c r="A32" s="60"/>
    </row>
    <row r="33" spans="1:1" x14ac:dyDescent="0.25">
      <c r="A33" s="60"/>
    </row>
    <row r="34" spans="1:1" x14ac:dyDescent="0.25">
      <c r="A34" s="60"/>
    </row>
    <row r="35" spans="1:1" x14ac:dyDescent="0.25">
      <c r="A35" s="60"/>
    </row>
    <row r="36" spans="1:1" x14ac:dyDescent="0.25">
      <c r="A36" s="60"/>
    </row>
    <row r="37" spans="1:1" x14ac:dyDescent="0.25">
      <c r="A37" s="60"/>
    </row>
    <row r="38" spans="1:1" x14ac:dyDescent="0.25">
      <c r="A38" s="60"/>
    </row>
    <row r="39" spans="1:1" x14ac:dyDescent="0.25">
      <c r="A39" s="60"/>
    </row>
    <row r="40" spans="1:1" x14ac:dyDescent="0.25">
      <c r="A40" s="60"/>
    </row>
    <row r="41" spans="1:1" x14ac:dyDescent="0.25">
      <c r="A41" s="60"/>
    </row>
    <row r="42" spans="1:1" x14ac:dyDescent="0.25">
      <c r="A42" s="60"/>
    </row>
    <row r="43" spans="1:1" x14ac:dyDescent="0.25">
      <c r="A43" s="60"/>
    </row>
    <row r="44" spans="1:1" x14ac:dyDescent="0.25">
      <c r="A44" s="60"/>
    </row>
    <row r="45" spans="1:1" x14ac:dyDescent="0.25">
      <c r="A45" s="60"/>
    </row>
    <row r="46" spans="1:1" x14ac:dyDescent="0.25">
      <c r="A46" s="60"/>
    </row>
    <row r="47" spans="1:1" x14ac:dyDescent="0.25">
      <c r="A47" s="60"/>
    </row>
    <row r="48" spans="1:1" x14ac:dyDescent="0.25">
      <c r="A48" s="60"/>
    </row>
    <row r="49" spans="1:1" x14ac:dyDescent="0.25">
      <c r="A49" s="60"/>
    </row>
    <row r="50" spans="1:1" x14ac:dyDescent="0.25">
      <c r="A50" s="60"/>
    </row>
    <row r="51" spans="1:1" x14ac:dyDescent="0.25">
      <c r="A51" s="60"/>
    </row>
    <row r="52" spans="1:1" x14ac:dyDescent="0.25">
      <c r="A52" s="60"/>
    </row>
    <row r="53" spans="1:1" x14ac:dyDescent="0.25">
      <c r="A53" s="60"/>
    </row>
    <row r="54" spans="1:1" x14ac:dyDescent="0.25">
      <c r="A54" s="60"/>
    </row>
    <row r="55" spans="1:1" x14ac:dyDescent="0.25">
      <c r="A55" s="60"/>
    </row>
    <row r="56" spans="1:1" x14ac:dyDescent="0.25">
      <c r="A56" s="60"/>
    </row>
    <row r="57" spans="1:1" x14ac:dyDescent="0.25">
      <c r="A57" s="60"/>
    </row>
    <row r="58" spans="1:1" x14ac:dyDescent="0.25">
      <c r="A58" s="60"/>
    </row>
    <row r="59" spans="1:1" x14ac:dyDescent="0.25">
      <c r="A59" s="60"/>
    </row>
    <row r="60" spans="1:1" x14ac:dyDescent="0.25">
      <c r="A60" s="60"/>
    </row>
    <row r="61" spans="1:1" x14ac:dyDescent="0.25">
      <c r="A61" s="60"/>
    </row>
    <row r="62" spans="1:1" x14ac:dyDescent="0.25">
      <c r="A62" s="60"/>
    </row>
    <row r="63" spans="1:1" x14ac:dyDescent="0.25">
      <c r="A63" s="60"/>
    </row>
    <row r="64" spans="1:1" x14ac:dyDescent="0.25">
      <c r="A64" s="60"/>
    </row>
    <row r="65" spans="1:1" x14ac:dyDescent="0.25">
      <c r="A65" s="60"/>
    </row>
    <row r="66" spans="1:1" x14ac:dyDescent="0.25">
      <c r="A66" s="60"/>
    </row>
    <row r="67" spans="1:1" x14ac:dyDescent="0.25">
      <c r="A67" s="60"/>
    </row>
    <row r="68" spans="1:1" x14ac:dyDescent="0.25">
      <c r="A68" s="60"/>
    </row>
    <row r="69" spans="1:1" x14ac:dyDescent="0.25">
      <c r="A69" s="60"/>
    </row>
    <row r="70" spans="1:1" x14ac:dyDescent="0.25">
      <c r="A70" s="60"/>
    </row>
    <row r="71" spans="1:1" x14ac:dyDescent="0.25">
      <c r="A71" s="60"/>
    </row>
    <row r="72" spans="1:1" x14ac:dyDescent="0.25">
      <c r="A72" s="60"/>
    </row>
    <row r="73" spans="1:1" x14ac:dyDescent="0.25">
      <c r="A73" s="60"/>
    </row>
    <row r="74" spans="1:1" x14ac:dyDescent="0.25">
      <c r="A74" s="60"/>
    </row>
    <row r="75" spans="1:1" x14ac:dyDescent="0.25">
      <c r="A75" s="60"/>
    </row>
    <row r="76" spans="1:1" x14ac:dyDescent="0.25">
      <c r="A76" s="60"/>
    </row>
    <row r="77" spans="1:1" x14ac:dyDescent="0.25">
      <c r="A77" s="60"/>
    </row>
    <row r="78" spans="1:1" x14ac:dyDescent="0.25">
      <c r="A78" s="60"/>
    </row>
    <row r="79" spans="1:1" x14ac:dyDescent="0.25">
      <c r="A79" s="60"/>
    </row>
    <row r="80" spans="1:1" x14ac:dyDescent="0.25">
      <c r="A80" s="60"/>
    </row>
    <row r="81" spans="1:1" x14ac:dyDescent="0.25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14"/>
  <sheetViews>
    <sheetView topLeftCell="D1" zoomScaleNormal="100" workbookViewId="0">
      <pane ySplit="5" topLeftCell="A101" activePane="bottomLeft" state="frozen"/>
      <selection pane="bottomLeft" activeCell="Q6" sqref="Q6"/>
    </sheetView>
  </sheetViews>
  <sheetFormatPr baseColWidth="10" defaultColWidth="11.42578125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44" ht="15.75" thickBot="1" x14ac:dyDescent="0.3">
      <c r="B1" s="230" t="s">
        <v>202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09"/>
      <c r="Q1" s="230" t="s">
        <v>203</v>
      </c>
      <c r="R1" s="230"/>
      <c r="S1" s="230"/>
      <c r="T1" s="230"/>
      <c r="U1" s="230"/>
      <c r="V1" s="230"/>
      <c r="W1" s="230"/>
      <c r="X1" s="230"/>
      <c r="Y1" s="230"/>
      <c r="AA1" s="233" t="s">
        <v>204</v>
      </c>
      <c r="AB1" s="233"/>
      <c r="AC1" s="233"/>
      <c r="AD1" s="233"/>
      <c r="AE1" s="233"/>
      <c r="AF1" s="233"/>
    </row>
    <row r="2" spans="2:44" ht="15.75" thickBot="1" x14ac:dyDescent="0.3">
      <c r="B2" s="256" t="s">
        <v>205</v>
      </c>
      <c r="C2" s="256"/>
      <c r="D2" s="256"/>
      <c r="F2" s="256" t="s">
        <v>206</v>
      </c>
      <c r="G2" s="256"/>
      <c r="H2" s="256"/>
      <c r="J2" s="256" t="s">
        <v>207</v>
      </c>
      <c r="K2" s="256"/>
      <c r="L2" s="256"/>
      <c r="M2" s="36"/>
      <c r="N2" s="77" t="s">
        <v>208</v>
      </c>
      <c r="O2" s="78">
        <f>+MAX('F10.12.17data'!$A$5:$A$4000)</f>
        <v>45992</v>
      </c>
      <c r="P2" s="35"/>
      <c r="R2" t="s">
        <v>209</v>
      </c>
      <c r="S2" t="s">
        <v>210</v>
      </c>
      <c r="U2" s="257" t="s">
        <v>211</v>
      </c>
      <c r="V2" s="257"/>
      <c r="W2" s="257"/>
      <c r="X2" s="257"/>
      <c r="Y2" s="257"/>
      <c r="AA2" s="33"/>
      <c r="AB2" s="33"/>
    </row>
    <row r="3" spans="2:44" ht="15.75" thickBot="1" x14ac:dyDescent="0.3">
      <c r="B3" s="230" t="s">
        <v>212</v>
      </c>
      <c r="C3" s="230"/>
      <c r="D3" s="230"/>
      <c r="F3" s="230" t="s">
        <v>213</v>
      </c>
      <c r="G3" s="230"/>
      <c r="H3" s="230"/>
      <c r="J3" s="230" t="s">
        <v>214</v>
      </c>
      <c r="K3" s="230"/>
      <c r="L3" s="230"/>
      <c r="M3" s="209"/>
      <c r="Q3" s="54"/>
      <c r="R3" s="54" t="s">
        <v>215</v>
      </c>
      <c r="S3" s="54" t="s">
        <v>216</v>
      </c>
      <c r="U3" s="230" t="s">
        <v>217</v>
      </c>
      <c r="V3" s="230"/>
      <c r="W3" s="230"/>
      <c r="X3" s="230"/>
      <c r="Y3" s="230"/>
      <c r="AA3" s="230" t="s">
        <v>218</v>
      </c>
      <c r="AB3" s="230"/>
      <c r="AC3" s="230"/>
      <c r="AD3" s="230"/>
      <c r="AE3" s="230"/>
      <c r="AF3" s="230"/>
      <c r="AH3" s="230" t="s">
        <v>219</v>
      </c>
      <c r="AI3" s="230"/>
      <c r="AJ3" s="230"/>
      <c r="AK3" s="230"/>
      <c r="AL3" s="230"/>
      <c r="AN3" s="230" t="s">
        <v>242</v>
      </c>
      <c r="AO3" s="230"/>
      <c r="AP3" s="230"/>
      <c r="AQ3" s="230"/>
      <c r="AR3" s="230"/>
    </row>
    <row r="5" spans="2:44" s="53" customFormat="1" ht="15.75" thickBot="1" x14ac:dyDescent="0.3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4"/>
      <c r="O5" s="214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10025.45351818446</v>
      </c>
      <c r="S6" cm="1">
        <f t="array" ref="S6">+INDEX('F10.12.17data'!$I$4:$O$4000,MATCH('Para R'!$O$2,'F10.12.17data'!$A$4:$A$4000,0),1+MATCH('Para R'!$Q6,'F10.12.17data'!$B$4:$G$4,0))</f>
        <v>2502.1912010368756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1</v>
      </c>
      <c r="AA6" t="s">
        <v>38</v>
      </c>
      <c r="AB6" s="52">
        <f>+HLOOKUP('Para R'!$AA6,F19data!$C$8:$H$9,2,FALSE)</f>
        <v>1.7876983772063162E-3</v>
      </c>
      <c r="AC6" s="52">
        <f>+HLOOKUP('Para R'!$AA6,F19data!$C$12:$H$13,2,FALSE)</f>
        <v>-8.1154859900046874E-4</v>
      </c>
      <c r="AD6" s="52">
        <f ca="1">+HLOOKUP('Para R'!$AA6,F19data!$C$20:$H$21,2,FALSE)</f>
        <v>0.31927734375000227</v>
      </c>
      <c r="AE6" s="52">
        <f ca="1">+HLOOKUP('Para R'!$AA6,F19data!$C$24:$H$25,2,FALSE)</f>
        <v>-0.20189185866705017</v>
      </c>
      <c r="AF6" s="52">
        <f>+HLOOKUP('Para R'!$AA6,F19data!$C$16:$H$17,2,FALSE)</f>
        <v>-1.2348867532498975E-3</v>
      </c>
      <c r="AH6" s="194">
        <f>+O2</f>
        <v>45992</v>
      </c>
      <c r="AI6" t="s">
        <v>231</v>
      </c>
      <c r="AJ6">
        <v>1</v>
      </c>
      <c r="AK6">
        <f ca="1">+VLOOKUP($AH$6,NAC_d!$CG:$CQ,1+$AJ6,FALSE)*100</f>
        <v>2.9592353964105644</v>
      </c>
      <c r="AL6">
        <f ca="1">+VLOOKUP($AH$6,NAC_d!$CS:$DC,1+$AJ6,FALSE)*100</f>
        <v>31.215575927180229</v>
      </c>
      <c r="AN6" s="35">
        <f>AH6</f>
        <v>45992</v>
      </c>
      <c r="AO6" t="s">
        <v>244</v>
      </c>
      <c r="AP6">
        <v>1</v>
      </c>
      <c r="AQ6">
        <f ca="1">+VLOOKUP($AN$6,quint_new!$H:$N,1+$AP6,FALSE)*100</f>
        <v>2.9261825367054461</v>
      </c>
      <c r="AR6">
        <f ca="1">+VLOOKUP($AN$6,quint_new!$O:$U,1+$AP6,FALSE)*100</f>
        <v>31.179316049475723</v>
      </c>
    </row>
    <row r="7" spans="2:44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7.9146303820643027E-4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10194.43969054656</v>
      </c>
      <c r="S7" cm="1">
        <f t="array" ref="S7">+INDEX('F10.12.17data'!$I$4:$O$4000,MATCH('Para R'!$O$2,'F10.12.17data'!$A$4:$A$4000,0),1+MATCH('Para R'!$Q7,'F10.12.17data'!$B$4:$G$4,0))</f>
        <v>2389.1225256268094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1.0007799993119932</v>
      </c>
      <c r="AA7" t="s">
        <v>128</v>
      </c>
      <c r="AB7" s="52">
        <f>+HLOOKUP('Para R'!$AA7,F19data!$C$8:$H$9,2,FALSE)</f>
        <v>4.9915229888341953E-4</v>
      </c>
      <c r="AC7" s="52">
        <f>+HLOOKUP('Para R'!$AA7,F19data!$C$12:$H$13,2,FALSE)</f>
        <v>4.0416825574881709E-4</v>
      </c>
      <c r="AD7" s="52">
        <f ca="1">+HLOOKUP('Para R'!$AA7,F19data!$C$20:$H$21,2,FALSE)</f>
        <v>-0.29433593749999432</v>
      </c>
      <c r="AE7" s="52">
        <f ca="1">+HLOOKUP('Para R'!$AA7,F19data!$C$24:$H$25,2,FALSE)</f>
        <v>-0.14268199469627163</v>
      </c>
      <c r="AF7" s="52">
        <f>+HLOOKUP('Para R'!$AA7,F19data!$C$16:$H$17,2,FALSE)</f>
        <v>-8.0673131041364421E-4</v>
      </c>
      <c r="AH7" s="194">
        <f>+AH6</f>
        <v>45992</v>
      </c>
      <c r="AJ7">
        <f>+AJ6+1</f>
        <v>2</v>
      </c>
      <c r="AK7">
        <f ca="1">+VLOOKUP($AH$6,NAC_d!$CG:$CQ,1+$AJ7,FALSE)*100</f>
        <v>2.8931405305912428</v>
      </c>
      <c r="AL7">
        <f ca="1">+VLOOKUP($AH$6,NAC_d!$CS:$DC,1+$AJ7,FALSE)*100</f>
        <v>31.143064837927682</v>
      </c>
      <c r="AN7" s="35">
        <f>AH7</f>
        <v>45992</v>
      </c>
      <c r="AP7">
        <v>2</v>
      </c>
      <c r="AQ7">
        <f ca="1">+VLOOKUP($AN$6,quint_new!$H:$N,1+$AP7,FALSE)*100</f>
        <v>2.8494624865087914</v>
      </c>
      <c r="AR7">
        <f ca="1">+VLOOKUP($AN$6,quint_new!$O:$U,1+$AP7,FALSE)*100</f>
        <v>31.421631956687634</v>
      </c>
    </row>
    <row r="8" spans="2:44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-1.128802990073563E-4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10465.178277009483</v>
      </c>
      <c r="S8" cm="1">
        <f t="array" ref="S8">+INDEX('F10.12.17data'!$I$4:$O$4000,MATCH('Para R'!$O$2,'F10.12.17data'!$A$4:$A$4000,0),1+MATCH('Para R'!$Q8,'F10.12.17data'!$B$4:$G$4,0))</f>
        <v>2378.0628269535564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0.999890641088236</v>
      </c>
      <c r="AA8" t="s">
        <v>40</v>
      </c>
      <c r="AB8" s="52">
        <f>+HLOOKUP('Para R'!$AA8,F19data!$C$8:$H$9,2,FALSE)</f>
        <v>-1.5520084889621634E-3</v>
      </c>
      <c r="AC8" s="52">
        <f>+HLOOKUP('Para R'!$AA8,F19data!$C$12:$H$13,2,FALSE)</f>
        <v>-6.979266212276642E-3</v>
      </c>
      <c r="AD8" s="52">
        <f ca="1">+HLOOKUP('Para R'!$AA8,F19data!$C$20:$H$21,2,FALSE)</f>
        <v>-0.54071289062500227</v>
      </c>
      <c r="AE8" s="52">
        <f ca="1">+HLOOKUP('Para R'!$AA8,F19data!$C$24:$H$25,2,FALSE)</f>
        <v>-0.57553938889726552</v>
      </c>
      <c r="AF8" s="52">
        <f>+HLOOKUP('Para R'!$AA8,F19data!$C$16:$H$17,2,FALSE)</f>
        <v>3.7609989787579234E-3</v>
      </c>
      <c r="AH8" s="194">
        <f t="shared" ref="AH8:AH15" si="2">+AH7</f>
        <v>45992</v>
      </c>
      <c r="AJ8">
        <f t="shared" ref="AJ8:AJ15" si="3">+AJ7+1</f>
        <v>3</v>
      </c>
      <c r="AK8">
        <f ca="1">+VLOOKUP($AH$6,NAC_d!$CG:$CQ,1+$AJ8,FALSE)*100</f>
        <v>2.8184938285006567</v>
      </c>
      <c r="AL8">
        <f ca="1">+VLOOKUP($AH$6,NAC_d!$CS:$DC,1+$AJ8,FALSE)*100</f>
        <v>31.449105126320553</v>
      </c>
      <c r="AN8" s="35">
        <f t="shared" ref="AN8:AN10" si="4">AH8</f>
        <v>45992</v>
      </c>
      <c r="AP8">
        <v>3</v>
      </c>
      <c r="AQ8">
        <f ca="1">+VLOOKUP($AN$6,quint_new!$H:$N,1+$AP8,FALSE)*100</f>
        <v>2.8310238416668465</v>
      </c>
      <c r="AR8">
        <f ca="1">+VLOOKUP($AN$6,quint_new!$O:$U,1+$AP8,FALSE)*100</f>
        <v>31.577389524810819</v>
      </c>
    </row>
    <row r="9" spans="2:44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6.4890185994914695E-4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10186.391577585033</v>
      </c>
      <c r="S9" cm="1">
        <f t="array" ref="S9">+INDEX('F10.12.17data'!$I$4:$O$4000,MATCH('Para R'!$O$2,'F10.12.17data'!$A$4:$A$4000,0),1+MATCH('Para R'!$Q9,'F10.12.17data'!$B$4:$G$4,0))</f>
        <v>2296.7047228839087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1.0006169621445673</v>
      </c>
      <c r="AA9" t="s">
        <v>41</v>
      </c>
      <c r="AB9" s="52">
        <f>+HLOOKUP('Para R'!$AA9,F19data!$C$8:$H$9,2,FALSE)</f>
        <v>-2.5728928655727764E-3</v>
      </c>
      <c r="AC9" s="52">
        <f>+HLOOKUP('Para R'!$AA9,F19data!$C$12:$H$13,2,FALSE)</f>
        <v>-8.0737473337639237E-3</v>
      </c>
      <c r="AD9" s="52">
        <f ca="1">+HLOOKUP('Para R'!$AA9,F19data!$C$20:$H$21,2,FALSE)</f>
        <v>-0.27194335937500114</v>
      </c>
      <c r="AE9" s="52">
        <f ca="1">+HLOOKUP('Para R'!$AA9,F19data!$C$24:$H$25,2,FALSE)</f>
        <v>-0.61261920074172949</v>
      </c>
      <c r="AF9" s="52">
        <f>+HLOOKUP('Para R'!$AA9,F19data!$C$16:$H$17,2,FALSE)</f>
        <v>9.7665951587586619E-3</v>
      </c>
      <c r="AH9" s="194">
        <f t="shared" si="2"/>
        <v>45992</v>
      </c>
      <c r="AJ9">
        <f t="shared" si="3"/>
        <v>4</v>
      </c>
      <c r="AK9">
        <f ca="1">+VLOOKUP($AH$6,NAC_d!$CG:$CQ,1+$AJ9,FALSE)*100</f>
        <v>2.8805416617833091</v>
      </c>
      <c r="AL9">
        <f ca="1">+VLOOKUP($AH$6,NAC_d!$CS:$DC,1+$AJ9,FALSE)*100</f>
        <v>31.39408890501889</v>
      </c>
      <c r="AN9" s="35">
        <f t="shared" si="4"/>
        <v>45992</v>
      </c>
      <c r="AP9">
        <v>4</v>
      </c>
      <c r="AQ9">
        <f ca="1">+VLOOKUP($AN$6,quint_new!$H:$N,1+$AP9,FALSE)*100</f>
        <v>2.8318716264148058</v>
      </c>
      <c r="AR9">
        <f ca="1">+VLOOKUP($AN$6,quint_new!$O:$U,1+$AP9,FALSE)*100</f>
        <v>31.683523886902364</v>
      </c>
    </row>
    <row r="10" spans="2:44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2.766021381439554E-4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10258.353435462976</v>
      </c>
      <c r="S10" cm="1">
        <f t="array" ref="S10">+INDEX('F10.12.17data'!$I$4:$O$4000,MATCH('Para R'!$O$2,'F10.12.17data'!$A$4:$A$4000,0),1+MATCH('Para R'!$Q10,'F10.12.17data'!$B$4:$G$4,0))</f>
        <v>2363.0346143759302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1.0002574922622769</v>
      </c>
      <c r="AA10" t="s">
        <v>129</v>
      </c>
      <c r="AB10" s="52">
        <f>+HLOOKUP('Para R'!$AA10,F19data!$C$8:$H$9,2,FALSE)</f>
        <v>-1.9426807493709635E-3</v>
      </c>
      <c r="AC10" s="52">
        <f>+HLOOKUP('Para R'!$AA10,F19data!$C$12:$H$13,2,FALSE)</f>
        <v>-5.573989959008728E-3</v>
      </c>
      <c r="AD10" s="52">
        <f ca="1">+HLOOKUP('Para R'!$AA10,F19data!$C$20:$H$21,2,FALSE)</f>
        <v>-1.2216503906249869</v>
      </c>
      <c r="AE10" s="52">
        <f ca="1">+HLOOKUP('Para R'!$AA10,F19data!$C$24:$H$25,2,FALSE)</f>
        <v>-0.47219977826659587</v>
      </c>
      <c r="AF10" s="52">
        <f>+HLOOKUP('Para R'!$AA10,F19data!$C$16:$H$17,2,FALSE)</f>
        <v>-9.1037102704216721E-4</v>
      </c>
      <c r="AH10" s="194">
        <f t="shared" si="2"/>
        <v>45992</v>
      </c>
      <c r="AJ10">
        <f t="shared" si="3"/>
        <v>5</v>
      </c>
      <c r="AK10">
        <f ca="1">+VLOOKUP($AH$6,NAC_d!$CG:$CQ,1+$AJ10,FALSE)*100</f>
        <v>2.8550985565042541</v>
      </c>
      <c r="AL10">
        <f ca="1">+VLOOKUP($AH$6,NAC_d!$CS:$DC,1+$AJ10,FALSE)*100</f>
        <v>31.531065057580896</v>
      </c>
      <c r="AN10" s="35">
        <f t="shared" si="4"/>
        <v>45992</v>
      </c>
      <c r="AO10" t="s">
        <v>243</v>
      </c>
      <c r="AP10">
        <v>5</v>
      </c>
      <c r="AQ10">
        <f ca="1">+VLOOKUP($AN$6,quint_new!$H:$N,1+$AP10,FALSE)*100</f>
        <v>2.7878024004093005</v>
      </c>
      <c r="AR10">
        <f ca="1">+VLOOKUP($AN$6,quint_new!$O:$U,1+$AP10,FALSE)*100</f>
        <v>31.864812560966204</v>
      </c>
    </row>
    <row r="11" spans="2:44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7.6938317448993487E-4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10058.910915456212</v>
      </c>
      <c r="S11" cm="1">
        <f t="array" ref="S11">+INDEX('F10.12.17data'!$I$4:$O$4000,MATCH('Para R'!$O$2,'F10.12.17data'!$A$4:$A$4000,0),1+MATCH('Para R'!$Q11,'F10.12.17data'!$B$4:$G$4,0))</f>
        <v>2520.5749860081214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1.0007046271077957</v>
      </c>
      <c r="AA11" t="s">
        <v>130</v>
      </c>
      <c r="AB11" s="52">
        <f>+HLOOKUP('Para R'!$AA11,F19data!$C$8:$H$9,2,FALSE)</f>
        <v>2.8600785644981304E-3</v>
      </c>
      <c r="AC11" s="52">
        <f>+HLOOKUP('Para R'!$AA11,F19data!$C$12:$H$13,2,FALSE)</f>
        <v>6.8024619448043121E-3</v>
      </c>
      <c r="AD11" s="52">
        <f ca="1">+HLOOKUP('Para R'!$AA11,F19data!$C$20:$H$21,2,FALSE)</f>
        <v>-1.0322753906249886</v>
      </c>
      <c r="AE11" s="52">
        <f ca="1">+HLOOKUP('Para R'!$AA11,F19data!$C$24:$H$25,2,FALSE)</f>
        <v>0.15151870703306258</v>
      </c>
      <c r="AF11" s="52">
        <f>+HLOOKUP('Para R'!$AA11,F19data!$C$16:$H$17,2,FALSE)</f>
        <v>-1.2332926266611421E-2</v>
      </c>
      <c r="AH11" s="194">
        <f t="shared" si="2"/>
        <v>45992</v>
      </c>
      <c r="AJ11">
        <f t="shared" si="3"/>
        <v>6</v>
      </c>
      <c r="AK11">
        <f ca="1">+VLOOKUP($AH$6,NAC_d!$CG:$CQ,1+$AJ11,FALSE)*100</f>
        <v>2.8068922265822582</v>
      </c>
      <c r="AL11">
        <f ca="1">+VLOOKUP($AH$6,NAC_d!$CS:$DC,1+$AJ11,FALSE)*100</f>
        <v>31.623878033029641</v>
      </c>
    </row>
    <row r="12" spans="2:44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8.1162488536845601E-5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1.0000733225966578</v>
      </c>
      <c r="AB12" s="52"/>
      <c r="AC12" s="52"/>
      <c r="AD12" s="52"/>
      <c r="AE12" s="52"/>
      <c r="AF12" s="52"/>
      <c r="AH12" s="194">
        <f t="shared" si="2"/>
        <v>45992</v>
      </c>
      <c r="AJ12">
        <f t="shared" si="3"/>
        <v>7</v>
      </c>
      <c r="AK12">
        <f ca="1">+VLOOKUP($AH$6,NAC_d!$CG:$CQ,1+$AJ12,FALSE)*100</f>
        <v>2.840479554169173</v>
      </c>
      <c r="AL12">
        <f ca="1">+VLOOKUP($AH$6,NAC_d!$CS:$DC,1+$AJ12,FALSE)*100</f>
        <v>31.741001865102582</v>
      </c>
      <c r="AO12" t="s">
        <v>245</v>
      </c>
      <c r="AQ12">
        <f ca="1">AQ6-AQ10</f>
        <v>0.13838013629614565</v>
      </c>
      <c r="AR12">
        <f ca="1">AR6-AR10</f>
        <v>-0.68549651149048074</v>
      </c>
    </row>
    <row r="13" spans="2:44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-4.4253297856866602E-4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0.99960715854606552</v>
      </c>
      <c r="AB13" s="52"/>
      <c r="AC13" s="52"/>
      <c r="AD13" s="52"/>
      <c r="AE13" s="52"/>
      <c r="AF13" s="52"/>
      <c r="AH13" s="194">
        <f t="shared" si="2"/>
        <v>45992</v>
      </c>
      <c r="AJ13">
        <f t="shared" si="3"/>
        <v>8</v>
      </c>
      <c r="AK13">
        <f ca="1">+VLOOKUP($AH$6,NAC_d!$CG:$CQ,1+$AJ13,FALSE)*100</f>
        <v>2.8232507983898092</v>
      </c>
      <c r="AL13">
        <f ca="1">+VLOOKUP($AH$6,NAC_d!$CS:$DC,1+$AJ13,FALSE)*100</f>
        <v>31.626000382279894</v>
      </c>
    </row>
    <row r="14" spans="2:44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-1.5463289356854037E-3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0.99864715888719469</v>
      </c>
      <c r="AB14" s="52"/>
      <c r="AC14" s="52"/>
      <c r="AD14" s="52"/>
      <c r="AE14" s="52"/>
      <c r="AF14" s="52"/>
      <c r="AH14" s="194">
        <f t="shared" si="2"/>
        <v>45992</v>
      </c>
      <c r="AJ14">
        <f t="shared" si="3"/>
        <v>9</v>
      </c>
      <c r="AK14">
        <f ca="1">+VLOOKUP($AH$6,NAC_d!$CG:$CQ,1+$AJ14,FALSE)*100</f>
        <v>2.8007391659368164</v>
      </c>
      <c r="AL14">
        <f ca="1">+VLOOKUP($AH$6,NAC_d!$CS:$DC,1+$AJ14,FALSE)*100</f>
        <v>32.010527471896076</v>
      </c>
    </row>
    <row r="15" spans="2:44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-2.2446695143250039E-3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0.9980682647680037</v>
      </c>
      <c r="AB15" s="52"/>
      <c r="AC15" s="52"/>
      <c r="AD15" s="52"/>
      <c r="AE15" s="52"/>
      <c r="AF15" s="52"/>
      <c r="AH15" s="194">
        <f t="shared" si="2"/>
        <v>45992</v>
      </c>
      <c r="AI15" t="s">
        <v>232</v>
      </c>
      <c r="AJ15">
        <f t="shared" si="3"/>
        <v>10</v>
      </c>
      <c r="AK15">
        <f ca="1">+VLOOKUP($AH$6,NAC_d!$CG:$CQ,1+$AJ15,FALSE)*100</f>
        <v>2.774807739988483</v>
      </c>
      <c r="AL15">
        <f ca="1">+VLOOKUP($AH$6,NAC_d!$CS:$DC,1+$AJ15,FALSE)*100</f>
        <v>31.718732223576239</v>
      </c>
    </row>
    <row r="16" spans="2:44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-1.3375130354464915E-3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0.9988633766698749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-1.7825415280168233E-3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0.99850456764944306</v>
      </c>
      <c r="AI17" t="s">
        <v>233</v>
      </c>
      <c r="AK17">
        <f ca="1">+AK6-AK15</f>
        <v>0.18442765642208148</v>
      </c>
      <c r="AL17">
        <f ca="1">+AL6-AL15</f>
        <v>-0.50315629639601056</v>
      </c>
    </row>
    <row r="18" spans="2:38" x14ac:dyDescent="0.25">
      <c r="B18" s="35">
        <f>+F9data!AB17</f>
        <v>43070</v>
      </c>
      <c r="C18" s="76">
        <f>+F9data!AC17</f>
        <v>8.0255140268959049E-3</v>
      </c>
      <c r="D18" s="76">
        <f ca="1">+F9data!AD17</f>
        <v>2.8333865226928636E-3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-3.6244261867055538E-3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-3.6244261867055538E-3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0.99701139456621235</v>
      </c>
    </row>
    <row r="19" spans="2:38" x14ac:dyDescent="0.25">
      <c r="B19" s="35">
        <f>+F9data!AB18</f>
        <v>43101</v>
      </c>
      <c r="C19" s="76">
        <f>+F9data!AC18</f>
        <v>7.852290728037151E-3</v>
      </c>
      <c r="D19" s="76">
        <f ca="1">+F9data!AD18</f>
        <v>2.7044381405025666E-3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-4.8640417305072514E-3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-3.9791935357811337E-3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0.9967675317051562</v>
      </c>
    </row>
    <row r="20" spans="2:38" x14ac:dyDescent="0.25">
      <c r="B20" s="35">
        <f>+F9data!AB19</f>
        <v>43132</v>
      </c>
      <c r="C20" s="76">
        <f>+F9data!AC19</f>
        <v>7.7002995410762054E-3</v>
      </c>
      <c r="D20" s="76">
        <f ca="1">+F9data!AD19</f>
        <v>2.5969715767467836E-3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-4.9733454218305884E-3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-5.2704000768954984E-3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0.99580742811146061</v>
      </c>
    </row>
    <row r="21" spans="2:38" x14ac:dyDescent="0.25">
      <c r="B21" s="35">
        <f>+F9data!AB20</f>
        <v>43160</v>
      </c>
      <c r="C21" s="76">
        <f>+F9data!AC20</f>
        <v>7.7453238547515553E-3</v>
      </c>
      <c r="D21" s="76">
        <f ca="1">+F9data!AD20</f>
        <v>2.4352027930833651E-3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-5.2959931165630358E-3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-4.7781598860383578E-3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0.99629394490648793</v>
      </c>
    </row>
    <row r="22" spans="2:38" x14ac:dyDescent="0.25">
      <c r="B22" s="35">
        <f>+F9data!AB21</f>
        <v>43191</v>
      </c>
      <c r="C22" s="76">
        <f>+F9data!AC21</f>
        <v>7.4378579825482198E-3</v>
      </c>
      <c r="D22" s="76">
        <f ca="1">+F9data!AD21</f>
        <v>2.3707809380453804E-3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-4.9664079873978917E-3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-4.9973189184402411E-3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0.99620473547015531</v>
      </c>
    </row>
    <row r="23" spans="2:38" x14ac:dyDescent="0.25">
      <c r="B23" s="35">
        <f>+F9data!AB22</f>
        <v>43221</v>
      </c>
      <c r="C23" s="76">
        <f>+F9data!AC22</f>
        <v>7.5203246991969079E-3</v>
      </c>
      <c r="D23" s="76">
        <f ca="1">+F9data!AD22</f>
        <v>2.5574435530849593E-3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-4.9005057745221681E-3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-4.4024448470769695E-3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0.99674217299158729</v>
      </c>
    </row>
    <row r="24" spans="2:38" x14ac:dyDescent="0.25">
      <c r="B24" s="35">
        <f>+F9data!AB23</f>
        <v>43252</v>
      </c>
      <c r="C24" s="76">
        <f>+F9data!AC23</f>
        <v>7.810884110980354E-3</v>
      </c>
      <c r="D24" s="76">
        <f ca="1">+F9data!AD23</f>
        <v>2.4953941077569541E-3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-5.7808356597950361E-3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-6.2962500626084772E-3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0.99552486886116087</v>
      </c>
    </row>
    <row r="25" spans="2:38" x14ac:dyDescent="0.25">
      <c r="B25" s="35">
        <f>+F9data!AB24</f>
        <v>43282</v>
      </c>
      <c r="C25" s="76">
        <f>+F9data!AC24</f>
        <v>7.9956767600444598E-3</v>
      </c>
      <c r="D25" s="76">
        <f ca="1">+F9data!AD24</f>
        <v>2.3053590400185509E-3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-3.4728019465510851E-3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-4.4805165027006488E-3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0.99691187329752817</v>
      </c>
    </row>
    <row r="26" spans="2:38" x14ac:dyDescent="0.25">
      <c r="B26" s="35">
        <f>+F9data!AB25</f>
        <v>43313</v>
      </c>
      <c r="C26" s="76">
        <f>+F9data!AC25</f>
        <v>8.1083962570789505E-3</v>
      </c>
      <c r="D26" s="76">
        <f ca="1">+F9data!AD25</f>
        <v>2.4302786151394473E-3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-1.8086910813941426E-3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-4.0927328949162955E-3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0.99727002077452842</v>
      </c>
    </row>
    <row r="27" spans="2:38" x14ac:dyDescent="0.25">
      <c r="B27" s="35">
        <f>+F9data!AB26</f>
        <v>43344</v>
      </c>
      <c r="C27" s="76">
        <f>+F9data!AC26</f>
        <v>8.5282533236240941E-3</v>
      </c>
      <c r="D27" s="76">
        <f ca="1">+F9data!AD26</f>
        <v>2.4790997122688765E-3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-5.5719300655754367E-4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-3.7633037889190923E-3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0.99766779675979056</v>
      </c>
    </row>
    <row r="28" spans="2:38" x14ac:dyDescent="0.25">
      <c r="B28" s="35">
        <f>+F9data!AB27</f>
        <v>43374</v>
      </c>
      <c r="C28" s="76">
        <f>+F9data!AC27</f>
        <v>8.9684421255073477E-3</v>
      </c>
      <c r="D28" s="76">
        <f ca="1">+F9data!AD27</f>
        <v>2.4921811035647501E-3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1.1511604480820559E-3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-5.6286371760250198E-4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0.99966608408283431</v>
      </c>
      <c r="AG28" s="192"/>
    </row>
    <row r="29" spans="2:38" x14ac:dyDescent="0.25">
      <c r="B29" s="35">
        <f>+F9data!AB28</f>
        <v>43405</v>
      </c>
      <c r="C29" s="76">
        <f>+F9data!AC28</f>
        <v>9.700808012446863E-3</v>
      </c>
      <c r="D29" s="76">
        <f ca="1">+F9data!AD28</f>
        <v>2.496698332499566E-3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2.6241215504601012E-3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5.198587049433101E-4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1.0002986155887221</v>
      </c>
    </row>
    <row r="30" spans="2:38" x14ac:dyDescent="0.25">
      <c r="B30" s="35">
        <f>+F9data!AB29</f>
        <v>43435</v>
      </c>
      <c r="C30" s="76">
        <f>+F9data!AC29</f>
        <v>9.2169096009708795E-3</v>
      </c>
      <c r="D30" s="76">
        <f ca="1">+F9data!AD29</f>
        <v>2.3929968597667939E-3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2.8594817358928992E-3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-1.8913503425357359E-3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0.9989432244828107</v>
      </c>
    </row>
    <row r="31" spans="2:38" x14ac:dyDescent="0.25">
      <c r="B31" s="35">
        <f>+F9data!AB30</f>
        <v>43466</v>
      </c>
      <c r="C31" s="76">
        <f>+F9data!AC30</f>
        <v>8.7705311188081558E-3</v>
      </c>
      <c r="D31" s="76">
        <f ca="1">+F9data!AD30</f>
        <v>2.3810456645305309E-3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5.0171648473467112E-3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1.9974919017462511E-4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1.0001084005308523</v>
      </c>
    </row>
    <row r="32" spans="2:38" x14ac:dyDescent="0.25">
      <c r="B32" s="35">
        <f>+F9data!AB31</f>
        <v>43497</v>
      </c>
      <c r="C32" s="76">
        <f>+F9data!AC31</f>
        <v>9.5278141517804449E-3</v>
      </c>
      <c r="D32" s="76">
        <f ca="1">+F9data!AD31</f>
        <v>2.8668574355476171E-3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8.6620154156813456E-3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2.8246406940439783E-3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1.0014768878033093</v>
      </c>
    </row>
    <row r="33" spans="2:25" x14ac:dyDescent="0.25">
      <c r="B33" s="35">
        <f>+F9data!AB32</f>
        <v>43525</v>
      </c>
      <c r="C33" s="76">
        <f>+F9data!AC32</f>
        <v>9.4077497527227192E-3</v>
      </c>
      <c r="D33" s="76">
        <f ca="1">+F9data!AD32</f>
        <v>3.0734261170172008E-3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1.1168877939310207E-2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6.9401999497771261E-3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1.0034728240825908</v>
      </c>
    </row>
    <row r="34" spans="2:25" x14ac:dyDescent="0.25">
      <c r="B34" s="35">
        <f>+F9data!AB33</f>
        <v>43556</v>
      </c>
      <c r="C34" s="76">
        <f>+F9data!AC33</f>
        <v>9.1231355846248165E-3</v>
      </c>
      <c r="D34" s="76">
        <f ca="1">+F9data!AD33</f>
        <v>3.1758320948002496E-3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1.1875268350981072E-2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7.707514970275664E-3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1.0037170955405004</v>
      </c>
    </row>
    <row r="35" spans="2:25" x14ac:dyDescent="0.25">
      <c r="B35" s="35">
        <f>+F9data!AB34</f>
        <v>43586</v>
      </c>
      <c r="C35" s="76">
        <f>+F9data!AC34</f>
        <v>9.5781514302424684E-3</v>
      </c>
      <c r="D35" s="76">
        <f ca="1">+F9data!AD34</f>
        <v>3.0527887901680337E-3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9.3172073290914703E-3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5.5773365016911214E-3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1.0026059901485143</v>
      </c>
    </row>
    <row r="36" spans="2:25" x14ac:dyDescent="0.25">
      <c r="B36" s="35">
        <f>+F9data!AB35</f>
        <v>43617</v>
      </c>
      <c r="C36" s="76">
        <f>+F9data!AC35</f>
        <v>9.149095279165834E-3</v>
      </c>
      <c r="D36" s="76">
        <f ca="1">+F9data!AD35</f>
        <v>3.0314430129422996E-3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1.2538759410315015E-2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7.7266789535608282E-3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1.0035155572945587</v>
      </c>
    </row>
    <row r="37" spans="2:25" x14ac:dyDescent="0.25">
      <c r="B37" s="35">
        <f>+F9data!AB36</f>
        <v>43647</v>
      </c>
      <c r="C37" s="76">
        <f>+F9data!AC36</f>
        <v>9.2862023542247072E-3</v>
      </c>
      <c r="D37" s="76">
        <f ca="1">+F9data!AD36</f>
        <v>3.0393096435007982E-3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1.0230240040307814E-2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7.8642010930742856E-3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1.0035029753812363</v>
      </c>
    </row>
    <row r="38" spans="2:25" x14ac:dyDescent="0.25">
      <c r="B38" s="35">
        <f>+F9data!AB37</f>
        <v>43678</v>
      </c>
      <c r="C38" s="76">
        <f>+F9data!AC37</f>
        <v>9.17662560175736E-3</v>
      </c>
      <c r="D38" s="76">
        <f ca="1">+F9data!AD37</f>
        <v>2.9468244821967415E-3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9.5672329798932587E-3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7.8890798510333759E-3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1.0033574077564094</v>
      </c>
    </row>
    <row r="39" spans="2:25" x14ac:dyDescent="0.25">
      <c r="B39" s="35">
        <f>+F9data!AB38</f>
        <v>43709</v>
      </c>
      <c r="C39" s="76">
        <f>+F9data!AC38</f>
        <v>8.8015955518228415E-3</v>
      </c>
      <c r="D39" s="76">
        <f ca="1">+F9data!AD38</f>
        <v>2.9424947121232856E-3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1.0873737440834086E-2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1.1675943734052563E-2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1.004671360993902</v>
      </c>
    </row>
    <row r="40" spans="2:25" x14ac:dyDescent="0.25">
      <c r="B40" s="35">
        <f>+F9data!AB39</f>
        <v>43739</v>
      </c>
      <c r="C40" s="76">
        <f>+F9data!AC39</f>
        <v>8.6941600212330026E-3</v>
      </c>
      <c r="D40" s="76">
        <f ca="1">+F9data!AD39</f>
        <v>3.1249807493985982E-3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6.7370193618374596E-3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1.0485966807285418E-2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1.0040410551234886</v>
      </c>
    </row>
    <row r="41" spans="2:25" x14ac:dyDescent="0.25">
      <c r="B41" s="35">
        <f>+F9data!AB40</f>
        <v>43770</v>
      </c>
      <c r="C41" s="76">
        <f>+F9data!AC40</f>
        <v>8.1535877211270456E-3</v>
      </c>
      <c r="D41" s="76">
        <f ca="1">+F9data!AD40</f>
        <v>3.2416578584439915E-3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8.3264537388891835E-3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1.5304871360565908E-2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1.0056769899435019</v>
      </c>
    </row>
    <row r="42" spans="2:25" x14ac:dyDescent="0.25">
      <c r="B42" s="35">
        <f>+F9data!AB41</f>
        <v>43800</v>
      </c>
      <c r="C42" s="76">
        <f>+F9data!AC41</f>
        <v>8.3884279815096829E-3</v>
      </c>
      <c r="D42" s="76">
        <f ca="1">+F9data!AD41</f>
        <v>3.2050879985303093E-3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8.6214547200507141E-3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1.2458051096145173E-2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1.0044541079790199</v>
      </c>
    </row>
    <row r="43" spans="2:25" x14ac:dyDescent="0.25">
      <c r="B43" s="35">
        <f>+F9data!AB42</f>
        <v>43831</v>
      </c>
      <c r="C43" s="76">
        <f>+F9data!AC42</f>
        <v>8.9135720670642984E-3</v>
      </c>
      <c r="D43" s="76">
        <f ca="1">+F9data!AD42</f>
        <v>3.9290271127351284E-3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1.06503625389478E-2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1.9937793427783124E-2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1.006965337709318</v>
      </c>
    </row>
    <row r="44" spans="2:25" x14ac:dyDescent="0.25">
      <c r="B44" s="35">
        <f>+F9data!AB43</f>
        <v>43862</v>
      </c>
      <c r="C44" s="76">
        <f>+F9data!AC43</f>
        <v>8.057898445880821E-3</v>
      </c>
      <c r="D44" s="76">
        <f ca="1">+F9data!AD43</f>
        <v>3.5047462613972957E-3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1.0376797558959927E-2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2.4200918132473603E-2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1.0082634246774511</v>
      </c>
    </row>
    <row r="45" spans="2:25" x14ac:dyDescent="0.25">
      <c r="B45" s="35">
        <f>+F9data!AB44</f>
        <v>43891</v>
      </c>
      <c r="C45" s="76">
        <f>+F9data!AC44</f>
        <v>8.117661243564259E-3</v>
      </c>
      <c r="D45" s="76">
        <f ca="1">+F9data!AD44</f>
        <v>3.4415305889475465E-3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6.6852594389710251E-3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2.3896931552151557E-2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1.0079109490664508</v>
      </c>
    </row>
    <row r="46" spans="2:25" x14ac:dyDescent="0.25">
      <c r="B46" s="35">
        <f>+F9data!AB45</f>
        <v>43922</v>
      </c>
      <c r="C46" s="76">
        <f>+F9data!AC45</f>
        <v>9.3220434004712329E-3</v>
      </c>
      <c r="D46" s="76">
        <f ca="1">+F9data!AD45</f>
        <v>3.818472664407472E-3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9.8232348262836666E-3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3.1855843583776355E-2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1.0103766236174769</v>
      </c>
    </row>
    <row r="47" spans="2:25" x14ac:dyDescent="0.25">
      <c r="B47" s="35">
        <f>+F9data!AB46</f>
        <v>43952</v>
      </c>
      <c r="C47" s="76">
        <f>+F9data!AC46</f>
        <v>8.4753244688952813E-3</v>
      </c>
      <c r="D47" s="76">
        <f ca="1">+F9data!AD46</f>
        <v>3.7761158427161434E-3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1.316872668188207E-2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3.6381421715623752E-2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1.011669904479445</v>
      </c>
    </row>
    <row r="48" spans="2:25" x14ac:dyDescent="0.25">
      <c r="B48" s="35">
        <f>+F9data!AB47</f>
        <v>43983</v>
      </c>
      <c r="C48" s="76">
        <f>+F9data!AC47</f>
        <v>8.8150746191065412E-3</v>
      </c>
      <c r="D48" s="76">
        <f ca="1">+F9data!AD47</f>
        <v>4.0007063220658208E-3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1.1705826154330135E-2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3.7030862759749539E-2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1.0116103879662082</v>
      </c>
    </row>
    <row r="49" spans="2:25" x14ac:dyDescent="0.25">
      <c r="B49" s="35">
        <f>+F9data!AB48</f>
        <v>44013</v>
      </c>
      <c r="C49" s="76">
        <f>+F9data!AC48</f>
        <v>8.8628650759227465E-3</v>
      </c>
      <c r="D49" s="76">
        <f ca="1">+F9data!AD48</f>
        <v>4.083008281635085E-3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1.2719892850326708E-2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4.0107731795242518E-2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1.0122688600841492</v>
      </c>
    </row>
    <row r="50" spans="2:25" x14ac:dyDescent="0.25">
      <c r="B50" s="35">
        <f>+F9data!AB49</f>
        <v>44044</v>
      </c>
      <c r="C50" s="76">
        <f>+F9data!AC49</f>
        <v>8.8440496091877572E-3</v>
      </c>
      <c r="D50" s="76">
        <f ca="1">+F9data!AD49</f>
        <v>4.0531550960977896E-3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1.0243737513125906E-2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3.5467231554389134E-2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1.0105228218185247</v>
      </c>
    </row>
    <row r="51" spans="2:25" x14ac:dyDescent="0.25">
      <c r="B51" s="35">
        <f>+F9data!AB50</f>
        <v>44075</v>
      </c>
      <c r="C51" s="76">
        <f>+F9data!AC50</f>
        <v>9.2026834673352154E-3</v>
      </c>
      <c r="D51" s="76">
        <f ca="1">+F9data!AD50</f>
        <v>4.1027794041868333E-3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9.7665275611864555E-3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4.0626364164925377E-2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1.0117867596123999</v>
      </c>
    </row>
    <row r="52" spans="2:25" x14ac:dyDescent="0.25">
      <c r="B52" s="35">
        <f>+F9data!AB51</f>
        <v>44105</v>
      </c>
      <c r="C52" s="76">
        <f>+F9data!AC51</f>
        <v>8.9667541535424587E-3</v>
      </c>
      <c r="D52" s="76">
        <f ca="1">+F9data!AD51</f>
        <v>4.0914762314585018E-3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1.0387732475385381E-2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4.1473755698285597E-2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1.0116305473437359</v>
      </c>
    </row>
    <row r="53" spans="2:25" x14ac:dyDescent="0.25">
      <c r="B53" s="35">
        <f>+F9data!AB52</f>
        <v>44136</v>
      </c>
      <c r="C53" s="76">
        <f>+F9data!AC52</f>
        <v>9.0635357655877904E-3</v>
      </c>
      <c r="D53" s="76">
        <f ca="1">+F9data!AD52</f>
        <v>4.082070971965575E-3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8.3601300913036525E-3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4.3707155109302231E-2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1.0117926102403261</v>
      </c>
    </row>
    <row r="54" spans="2:25" x14ac:dyDescent="0.25">
      <c r="B54" s="35">
        <f>+F9data!AB53</f>
        <v>44166</v>
      </c>
      <c r="C54" s="76">
        <f>+F9data!AC53</f>
        <v>1.0560392007597508E-2</v>
      </c>
      <c r="D54" s="76">
        <f ca="1">+F9data!AD53</f>
        <v>4.1939648757923402E-3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1.6555479811815488E-2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6.3792857906357803E-2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1.0164421019317385</v>
      </c>
    </row>
    <row r="55" spans="2:25" x14ac:dyDescent="0.25">
      <c r="B55" s="35">
        <f>+F9data!AB54</f>
        <v>44197</v>
      </c>
      <c r="C55" s="76">
        <f>+F9data!AC54</f>
        <v>1.1486987307856781E-2</v>
      </c>
      <c r="D55" s="76">
        <f ca="1">+F9data!AD54</f>
        <v>3.7993197984452962E-3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1.8875356461847348E-2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8.2435836484570757E-2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1.0204848785434331</v>
      </c>
    </row>
    <row r="56" spans="2:25" x14ac:dyDescent="0.25">
      <c r="B56" s="35">
        <f>+F9data!AB55</f>
        <v>44228</v>
      </c>
      <c r="C56" s="76">
        <f>+F9data!AC55</f>
        <v>1.1661123161699464E-2</v>
      </c>
      <c r="D56" s="76">
        <f ca="1">+F9data!AD55</f>
        <v>3.6249351644299468E-3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1.6522351249991019E-2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8.3408561560620598E-2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1.01990870927763</v>
      </c>
    </row>
    <row r="57" spans="2:25" x14ac:dyDescent="0.25">
      <c r="B57" s="35">
        <f>+F9data!AB56</f>
        <v>44256</v>
      </c>
      <c r="C57" s="76">
        <f>+F9data!AC56</f>
        <v>1.2395877485006404E-2</v>
      </c>
      <c r="D57" s="76">
        <f ca="1">+F9data!AD56</f>
        <v>3.6155600320467718E-3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1.5413192486157801E-2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8.1570336891109818E-2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1.0186272443552193</v>
      </c>
    </row>
    <row r="58" spans="2:25" x14ac:dyDescent="0.25">
      <c r="B58" s="35">
        <f>+F9data!AB57</f>
        <v>44287</v>
      </c>
      <c r="C58" s="76">
        <f>+F9data!AC57</f>
        <v>1.1365801237055015E-2</v>
      </c>
      <c r="D58" s="76">
        <f ca="1">+F9data!AD57</f>
        <v>3.0993992443572225E-3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1.0650126563471307E-2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8.0576349957135029E-2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1.0175869252157372</v>
      </c>
    </row>
    <row r="59" spans="2:25" x14ac:dyDescent="0.25">
      <c r="B59" s="35">
        <f>+F9data!AB58</f>
        <v>44317</v>
      </c>
      <c r="C59" s="76">
        <f>+F9data!AC58</f>
        <v>1.162812392739652E-2</v>
      </c>
      <c r="D59" s="76">
        <f ca="1">+F9data!AD58</f>
        <v>3.2377292118317227E-3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8.0550859118506679E-3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8.0740844357406694E-2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1.0170276629367641</v>
      </c>
    </row>
    <row r="60" spans="2:25" x14ac:dyDescent="0.25">
      <c r="B60" s="35">
        <f>+F9data!AB59</f>
        <v>44348</v>
      </c>
      <c r="C60" s="76">
        <f>+F9data!AC59</f>
        <v>1.1617413595591616E-2</v>
      </c>
      <c r="D60" s="76">
        <f ca="1">+F9data!AD59</f>
        <v>3.0970794831346273E-3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8.6019126722562955E-3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8.4783229733393028E-2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1.0172607275380692</v>
      </c>
    </row>
    <row r="61" spans="2:25" x14ac:dyDescent="0.25">
      <c r="B61" s="35">
        <f>+F9data!AB60</f>
        <v>44378</v>
      </c>
      <c r="C61" s="76">
        <f>+F9data!AC60</f>
        <v>1.1201883362756534E-2</v>
      </c>
      <c r="D61" s="76">
        <f ca="1">+F9data!AD60</f>
        <v>2.8875984650125197E-3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5.8023993938256524E-3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8.1395441170941218E-2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1.0160566084565124</v>
      </c>
    </row>
    <row r="62" spans="2:25" x14ac:dyDescent="0.25">
      <c r="B62" s="35">
        <f>+F9data!AB61</f>
        <v>44409</v>
      </c>
      <c r="C62" s="76">
        <f>+F9data!AC61</f>
        <v>1.210056902371289E-2</v>
      </c>
      <c r="D62" s="76">
        <f ca="1">+F9data!AD61</f>
        <v>3.214682752475051E-3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7.4538475803840321E-3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8.0413978124890484E-2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1.0153777523956398</v>
      </c>
    </row>
    <row r="63" spans="2:25" x14ac:dyDescent="0.25">
      <c r="B63" s="35">
        <f>+F9data!AB62</f>
        <v>44440</v>
      </c>
      <c r="C63" s="76">
        <f>+F9data!AC62</f>
        <v>1.1884996854174138E-2</v>
      </c>
      <c r="D63" s="76">
        <f ca="1">+F9data!AD62</f>
        <v>3.3286581006890894E-3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3.7718637813388689E-3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7.683466507072545E-2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1.0142214598611388</v>
      </c>
    </row>
    <row r="64" spans="2:25" x14ac:dyDescent="0.25">
      <c r="B64" s="35">
        <f>+F9data!AB63</f>
        <v>44470</v>
      </c>
      <c r="C64" s="76">
        <f>+F9data!AC63</f>
        <v>1.2112789442570993E-2</v>
      </c>
      <c r="D64" s="76">
        <f ca="1">+F9data!AD63</f>
        <v>3.0955161848206605E-3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3.5355832047414548E-3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7.7618136166216267E-2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1.013917481440916</v>
      </c>
    </row>
    <row r="65" spans="2:25" x14ac:dyDescent="0.25">
      <c r="B65" s="35">
        <f>+F9data!AB64</f>
        <v>44501</v>
      </c>
      <c r="C65" s="76">
        <f>+F9data!AC64</f>
        <v>1.2155607788995215E-2</v>
      </c>
      <c r="D65" s="76">
        <f ca="1">+F9data!AD64</f>
        <v>3.0366861655214774E-3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3.2541637646474886E-3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8.0109428051152953E-2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1.0139118192854941</v>
      </c>
    </row>
    <row r="66" spans="2:25" x14ac:dyDescent="0.25">
      <c r="B66" s="35">
        <f>+F9data!AB65</f>
        <v>44531</v>
      </c>
      <c r="C66" s="76">
        <f>+F9data!AC65</f>
        <v>1.1175540818001151E-2</v>
      </c>
      <c r="D66" s="76">
        <f ca="1">+F9data!AD65</f>
        <v>2.9426670769608179E-3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-1.8530863608774428E-3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9.1536399863723084E-2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1.0152264795080748</v>
      </c>
    </row>
    <row r="67" spans="2:25" x14ac:dyDescent="0.25">
      <c r="B67" s="35">
        <f>+F9data!AB66</f>
        <v>44562</v>
      </c>
      <c r="C67" s="76">
        <f>+F9data!AC66</f>
        <v>9.7024104442536094E-3</v>
      </c>
      <c r="D67" s="76">
        <f ca="1">+F9data!AD66</f>
        <v>2.5695974337330654E-3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-8.5163672331081131E-3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9.2262290952451309E-2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1.0148541256485006</v>
      </c>
    </row>
    <row r="68" spans="2:25" x14ac:dyDescent="0.25">
      <c r="B68" s="35">
        <f>+F9data!AB67</f>
        <v>44593</v>
      </c>
      <c r="C68" s="76">
        <f>+F9data!AC67</f>
        <v>9.717189095941936E-3</v>
      </c>
      <c r="D68" s="76">
        <f ca="1">+F9data!AD67</f>
        <v>3.1750625077182439E-3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-6.7722223932038528E-3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0.10021181538465118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1.015447924682181</v>
      </c>
    </row>
    <row r="69" spans="2:25" x14ac:dyDescent="0.25">
      <c r="B69" s="35">
        <f>+F9data!AB68</f>
        <v>44621</v>
      </c>
      <c r="C69" s="76">
        <f>+F9data!AC68</f>
        <v>8.657840827647997E-3</v>
      </c>
      <c r="D69" s="76">
        <f ca="1">+F9data!AD68</f>
        <v>3.2567680094639138E-3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-3.5924434938798822E-3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0.1124848312978548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1.0163044953739404</v>
      </c>
    </row>
    <row r="70" spans="2:25" x14ac:dyDescent="0.25">
      <c r="B70" s="35">
        <f>+F9data!AB69</f>
        <v>44652</v>
      </c>
      <c r="C70" s="76">
        <f>+F9data!AC69</f>
        <v>8.4976915761800966E-3</v>
      </c>
      <c r="D70" s="76">
        <f ca="1">+F9data!AD69</f>
        <v>3.28525240704051E-3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-4.0590183904951616E-3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0.11062823473157923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1.0150179754187214</v>
      </c>
    </row>
    <row r="71" spans="2:25" x14ac:dyDescent="0.25">
      <c r="B71" s="35">
        <f>+F9data!AB70</f>
        <v>44682</v>
      </c>
      <c r="C71" s="76">
        <f>+F9data!AC70</f>
        <v>8.748033547324785E-3</v>
      </c>
      <c r="D71" s="76">
        <f ca="1">+F9data!AD70</f>
        <v>3.2270422900497011E-3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-2.9372837905428106E-4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0.13043288992352942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1.0168447291885334</v>
      </c>
    </row>
    <row r="72" spans="2:25" x14ac:dyDescent="0.25">
      <c r="B72" s="35">
        <f>+F9data!AB71</f>
        <v>44713</v>
      </c>
      <c r="C72" s="76">
        <f>+F9data!AC71</f>
        <v>8.6389518170835369E-3</v>
      </c>
      <c r="D72" s="76">
        <f ca="1">+F9data!AD71</f>
        <v>3.4186235400576193E-3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-2.1033129710530396E-3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0.13000306254822114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1.0159697145595996</v>
      </c>
    </row>
    <row r="73" spans="2:25" x14ac:dyDescent="0.25">
      <c r="B73" s="35">
        <f>+F9data!AB72</f>
        <v>44743</v>
      </c>
      <c r="C73" s="76">
        <f>+F9data!AC72</f>
        <v>9.2901067963477302E-3</v>
      </c>
      <c r="D73" s="76">
        <f ca="1">+F9data!AD72</f>
        <v>3.9913013420032244E-3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-1.9179046348685169E-3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0.13048427135391627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1.0149265704552666</v>
      </c>
    </row>
    <row r="74" spans="2:25" x14ac:dyDescent="0.25">
      <c r="B74" s="35">
        <f>+F9data!AB73</f>
        <v>44774</v>
      </c>
      <c r="C74" s="76">
        <f>+F9data!AC73</f>
        <v>8.9661954846328995E-3</v>
      </c>
      <c r="D74" s="76">
        <f ca="1">+F9data!AD73</f>
        <v>3.8590382584320717E-3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-5.7098398222965585E-4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0.14055615667516186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1.0150530650833303</v>
      </c>
    </row>
    <row r="75" spans="2:25" x14ac:dyDescent="0.25">
      <c r="B75" s="35">
        <f>+F9data!AB74</f>
        <v>44805</v>
      </c>
      <c r="C75" s="76">
        <f>+F9data!AC74</f>
        <v>8.7974625708587464E-3</v>
      </c>
      <c r="D75" s="76">
        <f ca="1">+F9data!AD74</f>
        <v>4.0384805331015738E-3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1.2699015177244366E-3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0.14707510158241988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1.0149277293684682</v>
      </c>
    </row>
    <row r="76" spans="2:25" x14ac:dyDescent="0.25">
      <c r="B76" s="35">
        <f>+F9data!AB75</f>
        <v>44835</v>
      </c>
      <c r="C76" s="76">
        <f>+F9data!AC75</f>
        <v>8.5845019494711541E-3</v>
      </c>
      <c r="D76" s="76">
        <f ca="1">+F9data!AD75</f>
        <v>4.1044331027080272E-3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-2.9893705256556213E-3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0.12798714515912835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1.0122937871755628</v>
      </c>
    </row>
    <row r="77" spans="2:25" x14ac:dyDescent="0.25">
      <c r="B77" s="35">
        <f>+F9data!AB76</f>
        <v>44866</v>
      </c>
      <c r="C77" s="76">
        <f>+F9data!AC76</f>
        <v>8.234752366358844E-3</v>
      </c>
      <c r="D77" s="76">
        <f ca="1">+F9data!AD76</f>
        <v>4.2438721278628133E-3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-4.9955873398515038E-3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0.12260143079018881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1.0112382591870477</v>
      </c>
    </row>
    <row r="78" spans="2:25" x14ac:dyDescent="0.25">
      <c r="B78" s="35">
        <f>+F9data!AB77</f>
        <v>44896</v>
      </c>
      <c r="C78" s="76">
        <f>+F9data!AC77</f>
        <v>7.6689727357301023E-3</v>
      </c>
      <c r="D78" s="76">
        <f ca="1">+F9data!AD77</f>
        <v>4.3240322379610547E-3</v>
      </c>
      <c r="F78" s="35">
        <f t="shared" si="5"/>
        <v>44896</v>
      </c>
      <c r="G78" s="76">
        <f ca="1">+W_nucleo!AH91</f>
        <v>5.3927775241122688E-3</v>
      </c>
      <c r="H78" s="76">
        <f ca="1">+W_nucleo!AG91</f>
        <v>-1.0925020693653975E-2</v>
      </c>
      <c r="J78" s="35">
        <f t="shared" si="6"/>
        <v>44896</v>
      </c>
      <c r="K78" s="76">
        <f ca="1">+W_nucleo!AR91</f>
        <v>0.24332223225830418</v>
      </c>
      <c r="L78" s="76">
        <f ca="1">+W_nucleo!AS91</f>
        <v>0.10828047086829606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1.0048474577592588</v>
      </c>
      <c r="X78" s="63">
        <f ca="1">+'F10.12.17data'!V77</f>
        <v>1.0622645890178668</v>
      </c>
      <c r="Y78" s="63">
        <f ca="1">+'F10.12.17data'!W77</f>
        <v>1.0094235777958711</v>
      </c>
    </row>
    <row r="79" spans="2:25" x14ac:dyDescent="0.25">
      <c r="B79" s="35">
        <f>+F9data!AB78</f>
        <v>44927</v>
      </c>
      <c r="C79" s="76">
        <f>+F9data!AC78</f>
        <v>7.783494980540262E-3</v>
      </c>
      <c r="D79" s="76">
        <f ca="1">+F9data!AD78</f>
        <v>4.3781708124060086E-3</v>
      </c>
      <c r="F79" s="35">
        <f t="shared" si="5"/>
        <v>44927</v>
      </c>
      <c r="G79" s="76">
        <f ca="1">+W_nucleo!AH92</f>
        <v>6.6122860939159533E-3</v>
      </c>
      <c r="H79" s="76">
        <f ca="1">+W_nucleo!AG92</f>
        <v>-1.2377417616272535E-2</v>
      </c>
      <c r="J79" s="35">
        <f t="shared" si="6"/>
        <v>44927</v>
      </c>
      <c r="K79" s="76">
        <f ca="1">+W_nucleo!AR92</f>
        <v>0.28157350770690748</v>
      </c>
      <c r="L79" s="76">
        <f ca="1">+W_nucleo!AS92</f>
        <v>0.10187486188323902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1.0071589209092138</v>
      </c>
      <c r="X79" s="63">
        <f ca="1">+'F10.12.17data'!V78</f>
        <v>1.0627171845126058</v>
      </c>
      <c r="Y79" s="63">
        <f ca="1">+'F10.12.17data'!W78</f>
        <v>1.0084118836804798</v>
      </c>
    </row>
    <row r="80" spans="2:25" x14ac:dyDescent="0.25">
      <c r="B80" s="35">
        <f>+F9data!AB79</f>
        <v>44958</v>
      </c>
      <c r="C80" s="76">
        <f>+F9data!AC79</f>
        <v>8.9155933253825901E-3</v>
      </c>
      <c r="D80" s="76">
        <f ca="1">+F9data!AD79</f>
        <v>4.6597117317038568E-3</v>
      </c>
      <c r="F80" s="35">
        <f t="shared" si="5"/>
        <v>44958</v>
      </c>
      <c r="G80" s="76">
        <f ca="1">+W_nucleo!AH93</f>
        <v>1.2858666103020333E-2</v>
      </c>
      <c r="H80" s="76">
        <f ca="1">+W_nucleo!AG93</f>
        <v>-5.5965239071826822E-3</v>
      </c>
      <c r="J80" s="35">
        <f t="shared" si="6"/>
        <v>44958</v>
      </c>
      <c r="K80" s="76">
        <f ca="1">+W_nucleo!AR93</f>
        <v>0.44093997030470966</v>
      </c>
      <c r="L80" s="76">
        <f ca="1">+W_nucleo!AS93</f>
        <v>0.16432796513479531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1.0162393639689891</v>
      </c>
      <c r="X80" s="63">
        <f ca="1">+'F10.12.17data'!V79</f>
        <v>1.0788528847114442</v>
      </c>
      <c r="Y80" s="63">
        <f ca="1">+'F10.12.17data'!W79</f>
        <v>1.0126173134756318</v>
      </c>
    </row>
    <row r="81" spans="2:25" x14ac:dyDescent="0.25">
      <c r="B81" s="35">
        <f>+F9data!AB80</f>
        <v>44986</v>
      </c>
      <c r="C81" s="76">
        <f>+F9data!AC80</f>
        <v>9.7327703479538532E-3</v>
      </c>
      <c r="D81" s="76">
        <f ca="1">+F9data!AD80</f>
        <v>4.6308294305673625E-3</v>
      </c>
      <c r="F81" s="35">
        <f t="shared" si="5"/>
        <v>44986</v>
      </c>
      <c r="G81" s="76">
        <f ca="1">+W_nucleo!AH94</f>
        <v>9.9893087715638984E-3</v>
      </c>
      <c r="H81" s="76">
        <f ca="1">+W_nucleo!AG94</f>
        <v>-4.1307838794009122E-3</v>
      </c>
      <c r="J81" s="35">
        <f t="shared" si="6"/>
        <v>44986</v>
      </c>
      <c r="K81" s="76">
        <f ca="1">+W_nucleo!AR94</f>
        <v>0.52522681366140134</v>
      </c>
      <c r="L81" s="76">
        <f ca="1">+W_nucleo!AS94</f>
        <v>0.19846764589907906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1.0224377234152715</v>
      </c>
      <c r="X81" s="63">
        <f ca="1">+'F10.12.17data'!V80</f>
        <v>1.0956580525323798</v>
      </c>
      <c r="Y81" s="63">
        <f ca="1">+'F10.12.17data'!W80</f>
        <v>1.01422814148228</v>
      </c>
    </row>
    <row r="82" spans="2:25" x14ac:dyDescent="0.25">
      <c r="B82" s="35">
        <f>+F9data!AB81</f>
        <v>45017</v>
      </c>
      <c r="C82" s="76">
        <f>+F9data!AC81</f>
        <v>1.0532616600522163E-2</v>
      </c>
      <c r="D82" s="76">
        <f ca="1">+F9data!AD81</f>
        <v>4.8603105851432642E-3</v>
      </c>
      <c r="F82" s="35">
        <f t="shared" si="5"/>
        <v>45017</v>
      </c>
      <c r="G82" s="76">
        <f ca="1">+W_nucleo!AH95</f>
        <v>1.730830856551302E-2</v>
      </c>
      <c r="H82" s="76">
        <f ca="1">+W_nucleo!AG95</f>
        <v>-1.4660719921431031E-3</v>
      </c>
      <c r="J82" s="35">
        <f t="shared" si="6"/>
        <v>45017</v>
      </c>
      <c r="K82" s="76">
        <f ca="1">+W_nucleo!AR95</f>
        <v>0.63066091186636797</v>
      </c>
      <c r="L82" s="76">
        <f ca="1">+W_nucleo!AS95</f>
        <v>0.21613711726408802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1.0281850182005845</v>
      </c>
      <c r="X82" s="63">
        <f ca="1">+'F10.12.17data'!V81</f>
        <v>1.0869351304977535</v>
      </c>
      <c r="Y82" s="63">
        <f ca="1">+'F10.12.17data'!W81</f>
        <v>1.0142930724724266</v>
      </c>
    </row>
    <row r="83" spans="2:25" x14ac:dyDescent="0.25">
      <c r="B83" s="35">
        <f>+F9data!AB82</f>
        <v>45047</v>
      </c>
      <c r="C83" s="76">
        <f>+F9data!AC82</f>
        <v>1.0402318555695492E-2</v>
      </c>
      <c r="D83" s="76">
        <f ca="1">+F9data!AD82</f>
        <v>5.2203438641954536E-3</v>
      </c>
      <c r="F83" s="35">
        <f t="shared" ref="F83:F96" si="7">+B83</f>
        <v>45047</v>
      </c>
      <c r="G83" s="76">
        <f ca="1">+W_nucleo!AH96</f>
        <v>6.3666410267106954E-3</v>
      </c>
      <c r="H83" s="76">
        <f ca="1">+W_nucleo!AG96</f>
        <v>-7.0896745652668791E-3</v>
      </c>
      <c r="J83" s="35">
        <f t="shared" si="6"/>
        <v>45047</v>
      </c>
      <c r="K83" s="76">
        <f ca="1">+W_nucleo!AR96</f>
        <v>0.57865846773399454</v>
      </c>
      <c r="L83" s="76">
        <f ca="1">+W_nucleo!AS96</f>
        <v>0.21893281196236103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1.0229800295328091</v>
      </c>
      <c r="X83" s="63">
        <f ca="1">+'F10.12.17data'!V82</f>
        <v>1.0856554465561419</v>
      </c>
      <c r="Y83" s="63">
        <f ca="1">+'F10.12.17data'!W82</f>
        <v>1.0134223901649355</v>
      </c>
    </row>
    <row r="84" spans="2:25" x14ac:dyDescent="0.25">
      <c r="B84" s="35">
        <f>+F9data!AB83</f>
        <v>45078</v>
      </c>
      <c r="C84" s="76">
        <f>+F9data!AC83</f>
        <v>1.1228806044940939E-2</v>
      </c>
      <c r="D84" s="76">
        <f ca="1">+F9data!AD83</f>
        <v>5.4101399924755822E-3</v>
      </c>
      <c r="F84" s="35">
        <f t="shared" si="7"/>
        <v>45078</v>
      </c>
      <c r="G84" s="76">
        <f ca="1">+W_nucleo!AH97</f>
        <v>2.2138827762288038E-3</v>
      </c>
      <c r="H84" s="76">
        <f ca="1">+W_nucleo!AG97</f>
        <v>-6.4772448623915402E-3</v>
      </c>
      <c r="J84" s="35">
        <f t="shared" si="6"/>
        <v>45078</v>
      </c>
      <c r="K84" s="76">
        <f ca="1">+W_nucleo!AR97</f>
        <v>0.51624333143255541</v>
      </c>
      <c r="L84" s="76">
        <f ca="1">+W_nucleo!AS97</f>
        <v>0.22387992829725789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1.0165204360767677</v>
      </c>
      <c r="X84" s="63">
        <f ca="1">+'F10.12.17data'!V83</f>
        <v>1.0795518802494173</v>
      </c>
      <c r="Y84" s="63">
        <f ca="1">+'F10.12.17data'!W83</f>
        <v>1.0128862503479064</v>
      </c>
    </row>
    <row r="85" spans="2:25" x14ac:dyDescent="0.25">
      <c r="B85" s="35">
        <f>+F9data!AB84</f>
        <v>45108</v>
      </c>
      <c r="C85" s="76">
        <f>+F9data!AC84</f>
        <v>1.1547896784345721E-2</v>
      </c>
      <c r="D85" s="76">
        <f ca="1">+F9data!AD84</f>
        <v>5.196389236181727E-3</v>
      </c>
      <c r="F85" s="35">
        <f t="shared" si="7"/>
        <v>45108</v>
      </c>
      <c r="G85" s="76">
        <f ca="1">+W_nucleo!AH98</f>
        <v>5.7937440851394406E-3</v>
      </c>
      <c r="H85" s="76">
        <f ca="1">+W_nucleo!AG98</f>
        <v>-5.8239987058659182E-3</v>
      </c>
      <c r="J85" s="35">
        <f t="shared" si="6"/>
        <v>45108</v>
      </c>
      <c r="K85" s="76">
        <f ca="1">+W_nucleo!AR98</f>
        <v>0.45751259926347743</v>
      </c>
      <c r="L85" s="76">
        <f ca="1">+W_nucleo!AS98</f>
        <v>0.22458062183719463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1.0120833111257697</v>
      </c>
      <c r="X85" s="63">
        <f ca="1">+'F10.12.17data'!V84</f>
        <v>1.0651080089156095</v>
      </c>
      <c r="Y85" s="63">
        <f ca="1">+'F10.12.17data'!W84</f>
        <v>1.0121346188751956</v>
      </c>
    </row>
    <row r="86" spans="2:25" x14ac:dyDescent="0.25">
      <c r="B86" s="35">
        <f>+F9data!AB85</f>
        <v>45139</v>
      </c>
      <c r="C86" s="76">
        <f>+F9data!AC85</f>
        <v>1.2158705880722783E-2</v>
      </c>
      <c r="D86" s="76">
        <f ca="1">+F9data!AD85</f>
        <v>5.7543405320072223E-3</v>
      </c>
      <c r="F86" s="35">
        <f t="shared" si="7"/>
        <v>45139</v>
      </c>
      <c r="G86" s="76">
        <f ca="1">+W_nucleo!AH99</f>
        <v>1.9306971185925725E-2</v>
      </c>
      <c r="H86" s="76">
        <f ca="1">+W_nucleo!AG99</f>
        <v>3.9032385571866612E-3</v>
      </c>
      <c r="J86" s="35">
        <f t="shared" si="6"/>
        <v>45139</v>
      </c>
      <c r="K86" s="76">
        <f ca="1">+W_nucleo!AR99</f>
        <v>0.70253358842809632</v>
      </c>
      <c r="L86" s="76">
        <f ca="1">+W_nucleo!AS99</f>
        <v>0.35355875092521671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1.019316068124273</v>
      </c>
      <c r="X86" s="63">
        <f ca="1">+'F10.12.17data'!V85</f>
        <v>1.0657910071552803</v>
      </c>
      <c r="Y86" s="63">
        <f ca="1">+'F10.12.17data'!W85</f>
        <v>1.0168122116906748</v>
      </c>
    </row>
    <row r="87" spans="2:25" x14ac:dyDescent="0.25">
      <c r="B87" s="35">
        <f>+F9data!AB86</f>
        <v>45170</v>
      </c>
      <c r="C87" s="76">
        <f>+F9data!AC86</f>
        <v>1.2927281094261037E-2</v>
      </c>
      <c r="D87" s="76">
        <f ca="1">+F9data!AD86</f>
        <v>5.988881252661042E-3</v>
      </c>
      <c r="F87" s="35">
        <f t="shared" si="7"/>
        <v>45170</v>
      </c>
      <c r="G87" s="76">
        <f ca="1">+W_nucleo!AH100</f>
        <v>2.5717181338587025E-2</v>
      </c>
      <c r="H87" s="76">
        <f ca="1">+W_nucleo!AG100</f>
        <v>1.1978841945574636E-2</v>
      </c>
      <c r="J87" s="35">
        <f t="shared" si="6"/>
        <v>45170</v>
      </c>
      <c r="K87" s="76">
        <f ca="1">+W_nucleo!AR100</f>
        <v>0.9681506294478055</v>
      </c>
      <c r="L87" s="76">
        <f ca="1">+W_nucleo!AS100</f>
        <v>0.47536266749713363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1.0255363836625702</v>
      </c>
      <c r="X87" s="63">
        <f ca="1">+'F10.12.17data'!V86</f>
        <v>1.0646632325118484</v>
      </c>
      <c r="Y87" s="63">
        <f ca="1">+'F10.12.17data'!W86</f>
        <v>1.0199563890810743</v>
      </c>
    </row>
    <row r="88" spans="2:25" x14ac:dyDescent="0.25">
      <c r="B88" s="35">
        <f>+F9data!AB87</f>
        <v>45200</v>
      </c>
      <c r="C88" s="76">
        <f>+F9data!AC87</f>
        <v>1.3426592177893437E-2</v>
      </c>
      <c r="D88" s="76">
        <f ca="1">+F9data!AD87</f>
        <v>6.0545094198628706E-3</v>
      </c>
      <c r="F88" s="35">
        <f t="shared" si="7"/>
        <v>45200</v>
      </c>
      <c r="G88" s="76">
        <f ca="1">+W_nucleo!AH101</f>
        <v>2.099434806225231E-2</v>
      </c>
      <c r="H88" s="76">
        <f ca="1">+W_nucleo!AG101</f>
        <v>1.1234893608594199E-2</v>
      </c>
      <c r="J88" s="35">
        <f t="shared" si="6"/>
        <v>45200</v>
      </c>
      <c r="K88" s="76">
        <f ca="1">+W_nucleo!AR101</f>
        <v>0.97529405839816974</v>
      </c>
      <c r="L88" s="76">
        <f ca="1">+W_nucleo!AS101</f>
        <v>0.43741741304758008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1.0244564941768786</v>
      </c>
      <c r="X88" s="63">
        <f ca="1">+'F10.12.17data'!V87</f>
        <v>1.0582639993290637</v>
      </c>
      <c r="Y88" s="63">
        <f ca="1">+'F10.12.17data'!W87</f>
        <v>1.0168565633661273</v>
      </c>
    </row>
    <row r="89" spans="2:25" x14ac:dyDescent="0.25">
      <c r="B89" s="35">
        <f>+F9data!AB88</f>
        <v>45231</v>
      </c>
      <c r="C89" s="76">
        <f>+F9data!AC88</f>
        <v>1.4122468225813867E-2</v>
      </c>
      <c r="D89" s="76">
        <f ca="1">+F9data!AD88</f>
        <v>6.0892826900432922E-3</v>
      </c>
      <c r="F89" s="35">
        <f t="shared" si="7"/>
        <v>45231</v>
      </c>
      <c r="G89" s="76">
        <f ca="1">+W_nucleo!AH102</f>
        <v>4.4306817758621442E-2</v>
      </c>
      <c r="H89" s="76">
        <f ca="1">+W_nucleo!AG102</f>
        <v>9.6523374457575528E-3</v>
      </c>
      <c r="J89" s="35">
        <f t="shared" si="6"/>
        <v>45231</v>
      </c>
      <c r="K89" s="76">
        <f ca="1">+W_nucleo!AR102</f>
        <v>1.2190824257551967</v>
      </c>
      <c r="L89" s="76">
        <f ca="1">+W_nucleo!AS102</f>
        <v>0.43747121455128735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1.0306112835743095</v>
      </c>
      <c r="X89" s="63">
        <f ca="1">+'F10.12.17data'!V88</f>
        <v>1.0607918463944761</v>
      </c>
      <c r="Y89" s="63">
        <f ca="1">+'F10.12.17data'!W88</f>
        <v>1.0148537703482106</v>
      </c>
    </row>
    <row r="90" spans="2:25" x14ac:dyDescent="0.25">
      <c r="B90" s="35">
        <f>+F9data!AB89</f>
        <v>45261</v>
      </c>
      <c r="C90" s="76">
        <f>+F9data!AC89</f>
        <v>1.7038211842563395E-2</v>
      </c>
      <c r="D90" s="76">
        <f ca="1">+F9data!AD89</f>
        <v>6.3777400801108457E-3</v>
      </c>
      <c r="F90" s="35">
        <f t="shared" si="7"/>
        <v>45261</v>
      </c>
      <c r="G90" s="76">
        <f ca="1">+W_nucleo!AH103</f>
        <v>8.862268798607742E-2</v>
      </c>
      <c r="H90" s="76">
        <f ca="1">+W_nucleo!AG103</f>
        <v>2.1766968691040667E-2</v>
      </c>
      <c r="J90" s="35">
        <f t="shared" si="6"/>
        <v>45261</v>
      </c>
      <c r="K90" s="76">
        <f ca="1">+W_nucleo!AR103</f>
        <v>1.769304941149322</v>
      </c>
      <c r="L90" s="76">
        <f ca="1">+W_nucleo!AS103</f>
        <v>0.60834693403097617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1.0333017546165053</v>
      </c>
      <c r="X90" s="63">
        <f ca="1">+'F10.12.17data'!V89</f>
        <v>1.0760033764384984</v>
      </c>
      <c r="Y90" s="63">
        <f ca="1">+'F10.12.17data'!W89</f>
        <v>1.016108845565608</v>
      </c>
    </row>
    <row r="91" spans="2:25" x14ac:dyDescent="0.25">
      <c r="B91" s="35">
        <f>+F9data!AB90</f>
        <v>45292</v>
      </c>
      <c r="C91" s="76">
        <f>+F9data!AC90</f>
        <v>2.0338541064977827E-2</v>
      </c>
      <c r="D91" s="76">
        <f ca="1">+F9data!AD90</f>
        <v>7.0829548308880552E-3</v>
      </c>
      <c r="F91" s="35">
        <f t="shared" si="7"/>
        <v>45292</v>
      </c>
      <c r="G91" s="76">
        <f ca="1">+W_nucleo!AH104</f>
        <v>7.8251854119547826E-2</v>
      </c>
      <c r="H91" s="76">
        <f ca="1">+W_nucleo!AG104</f>
        <v>4.0253072970165782E-2</v>
      </c>
      <c r="J91" s="35">
        <f t="shared" si="6"/>
        <v>45292</v>
      </c>
      <c r="K91" s="76">
        <f ca="1">+W_nucleo!AR104</f>
        <v>1.9463738738810932</v>
      </c>
      <c r="L91" s="76">
        <f ca="1">+W_nucleo!AS104</f>
        <v>0.87290306256901573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1.0266827937428631</v>
      </c>
      <c r="X91" s="63">
        <f ca="1">+'F10.12.17data'!V90</f>
        <v>1.0522651147413162</v>
      </c>
      <c r="Y91" s="63">
        <f ca="1">+'F10.12.17data'!W90</f>
        <v>1.019256952474952</v>
      </c>
    </row>
    <row r="92" spans="2:25" x14ac:dyDescent="0.25">
      <c r="B92" s="35">
        <f>+F9data!AB91</f>
        <v>45323</v>
      </c>
      <c r="C92" s="76">
        <f>+F9data!AC91</f>
        <v>2.1804006143499848E-2</v>
      </c>
      <c r="D92" s="76">
        <f ca="1">+F9data!AD91</f>
        <v>7.2703180256999582E-3</v>
      </c>
      <c r="F92" s="35">
        <f t="shared" si="7"/>
        <v>45323</v>
      </c>
      <c r="G92" s="76">
        <f ca="1">+W_nucleo!AH105</f>
        <v>1.148886808192362E-3</v>
      </c>
      <c r="H92" s="76">
        <f ca="1">+W_nucleo!AG105</f>
        <v>5.4312915022332042E-3</v>
      </c>
      <c r="J92" s="35">
        <f t="shared" si="6"/>
        <v>45323</v>
      </c>
      <c r="K92" s="76">
        <f ca="1">+W_nucleo!AR105</f>
        <v>1.6750874864837613</v>
      </c>
      <c r="L92" s="76">
        <f ca="1">+W_nucleo!AS105</f>
        <v>0.71493926402695251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1.0215707021227498</v>
      </c>
      <c r="X92" s="63">
        <f ca="1">+'F10.12.17data'!V91</f>
        <v>1.0661468911022105</v>
      </c>
      <c r="Y92" s="63">
        <f ca="1">+'F10.12.17data'!W91</f>
        <v>1.0140221957101032</v>
      </c>
    </row>
    <row r="93" spans="2:25" x14ac:dyDescent="0.25">
      <c r="B93" s="35">
        <f>+F9data!AB92</f>
        <v>45352</v>
      </c>
      <c r="C93" s="76">
        <f>+F9data!AC92</f>
        <v>2.2687428494034285E-2</v>
      </c>
      <c r="D93" s="76">
        <f ca="1">+F9data!AD92</f>
        <v>7.5699832359718928E-3</v>
      </c>
      <c r="F93" s="35">
        <f t="shared" si="7"/>
        <v>45352</v>
      </c>
      <c r="G93" s="76">
        <f ca="1">+W_nucleo!AH106</f>
        <v>-3.2120728448460589E-2</v>
      </c>
      <c r="H93" s="76">
        <f ca="1">+W_nucleo!AG106</f>
        <v>-1.6627772298034582E-2</v>
      </c>
      <c r="J93" s="35">
        <f t="shared" si="6"/>
        <v>45352</v>
      </c>
      <c r="K93" s="76">
        <f ca="1">+W_nucleo!AR106</f>
        <v>1.589823216612956</v>
      </c>
      <c r="L93" s="76">
        <f ca="1">+W_nucleo!AS106</f>
        <v>0.55946862865732072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1.019442960914674</v>
      </c>
      <c r="X93" s="63">
        <f ca="1">+'F10.12.17data'!V92</f>
        <v>1.0615243443776667</v>
      </c>
      <c r="Y93" s="63">
        <f ca="1">+'F10.12.17data'!W92</f>
        <v>1.0100164991114389</v>
      </c>
    </row>
    <row r="94" spans="2:25" x14ac:dyDescent="0.25">
      <c r="B94" s="35">
        <f>+F9data!AB93</f>
        <v>45383</v>
      </c>
      <c r="C94" s="76">
        <f>+F9data!AC93</f>
        <v>2.3935663140251567E-2</v>
      </c>
      <c r="D94" s="76">
        <f ca="1">+F9data!AD93</f>
        <v>7.7492097268294646E-3</v>
      </c>
      <c r="F94" s="35">
        <f t="shared" si="7"/>
        <v>45383</v>
      </c>
      <c r="G94" s="76">
        <f ca="1">+W_nucleo!AH107</f>
        <v>-7.1510814325530081E-2</v>
      </c>
      <c r="H94" s="76">
        <f ca="1">+W_nucleo!AG107</f>
        <v>-2.2978766466449141E-2</v>
      </c>
      <c r="J94" s="35">
        <f t="shared" si="6"/>
        <v>45383</v>
      </c>
      <c r="K94" s="76">
        <f ca="1">+W_nucleo!AR107</f>
        <v>1.3754131807968406</v>
      </c>
      <c r="L94" s="76">
        <f ca="1">+W_nucleo!AS107</f>
        <v>0.49651823124828809</v>
      </c>
      <c r="M94" s="76"/>
      <c r="U94" s="35">
        <f>+'F10.12.17data'!R93</f>
        <v>45383</v>
      </c>
      <c r="V94" s="63">
        <f>+'F10.12.17data'!S93</f>
        <v>1.0678297755555357</v>
      </c>
      <c r="W94" s="63">
        <f>+'F10.12.17data'!T93</f>
        <v>1.017169822680202</v>
      </c>
      <c r="X94" s="63">
        <f ca="1">+'F10.12.17data'!V93</f>
        <v>1.0617258107120187</v>
      </c>
      <c r="Y94" s="63">
        <f ca="1">+'F10.12.17data'!W93</f>
        <v>1.0083593179624317</v>
      </c>
    </row>
    <row r="95" spans="2:25" x14ac:dyDescent="0.25">
      <c r="B95" s="35">
        <f>+F9data!AB94</f>
        <v>45413</v>
      </c>
      <c r="C95" s="76">
        <f>+F9data!AC94</f>
        <v>2.3969592251568011E-2</v>
      </c>
      <c r="D95" s="76">
        <f ca="1">+F9data!AD94</f>
        <v>7.4264970900766074E-3</v>
      </c>
      <c r="F95" s="35">
        <f t="shared" si="7"/>
        <v>45413</v>
      </c>
      <c r="G95" s="76">
        <f ca="1">+W_nucleo!AH108</f>
        <v>-3.875344651874757E-2</v>
      </c>
      <c r="H95" s="76">
        <f ca="1">+W_nucleo!AG108</f>
        <v>-2.686186379948996E-2</v>
      </c>
      <c r="J95" s="35">
        <f t="shared" si="6"/>
        <v>45413</v>
      </c>
      <c r="K95" s="76">
        <f ca="1">+W_nucleo!AR108</f>
        <v>1.5463834125188498</v>
      </c>
      <c r="L95" s="76">
        <f ca="1">+W_nucleo!AS108</f>
        <v>0.38362168571937616</v>
      </c>
      <c r="M95" s="76"/>
      <c r="U95" s="35">
        <f>+'F10.12.17data'!R94</f>
        <v>45413</v>
      </c>
      <c r="V95" s="63">
        <f>+'F10.12.17data'!S94</f>
        <v>1.0654038126891814</v>
      </c>
      <c r="W95" s="63">
        <f>+'F10.12.17data'!T94</f>
        <v>1.0195897751296852</v>
      </c>
      <c r="X95" s="63">
        <f ca="1">+'F10.12.17data'!V94</f>
        <v>1.0539571605315596</v>
      </c>
      <c r="Y95" s="63">
        <f ca="1">+'F10.12.17data'!W94</f>
        <v>1.0062213969876947</v>
      </c>
    </row>
    <row r="96" spans="2:25" x14ac:dyDescent="0.25">
      <c r="B96" s="35">
        <f>+F9data!AB95</f>
        <v>45444</v>
      </c>
      <c r="C96" s="76">
        <f>+F9data!AC95</f>
        <v>2.3363415577598339E-2</v>
      </c>
      <c r="D96" s="76">
        <f ca="1">+F9data!AD95</f>
        <v>7.2631376975510293E-3</v>
      </c>
      <c r="F96" s="35">
        <f t="shared" si="7"/>
        <v>45444</v>
      </c>
      <c r="G96" s="76">
        <f ca="1">+W_nucleo!AH109</f>
        <v>-2.8525456678433869E-2</v>
      </c>
      <c r="H96" s="76">
        <f ca="1">+W_nucleo!AG109</f>
        <v>-3.1539624741347527E-2</v>
      </c>
      <c r="J96" s="35">
        <f t="shared" si="6"/>
        <v>45444</v>
      </c>
      <c r="K96" s="76">
        <f ca="1">+W_nucleo!AR109</f>
        <v>1.4235899602142297</v>
      </c>
      <c r="L96" s="76">
        <f ca="1">+W_nucleo!AS109</f>
        <v>0.26916749275448382</v>
      </c>
      <c r="M96" s="76"/>
      <c r="U96" s="35">
        <f>+'F10.12.17data'!R95</f>
        <v>45444</v>
      </c>
      <c r="V96" s="63">
        <f>+'F10.12.17data'!S95</f>
        <v>1.0650918181201605</v>
      </c>
      <c r="W96" s="63">
        <f>+'F10.12.17data'!T95</f>
        <v>1.0160139602912266</v>
      </c>
      <c r="X96" s="63">
        <f ca="1">+'F10.12.17data'!V95</f>
        <v>1.0514227258086297</v>
      </c>
      <c r="Y96" s="63">
        <f ca="1">+'F10.12.17data'!W95</f>
        <v>1.0042084780542095</v>
      </c>
    </row>
    <row r="97" spans="2:25" x14ac:dyDescent="0.25">
      <c r="B97" s="35">
        <f>+F9data!AB96</f>
        <v>45474</v>
      </c>
      <c r="C97" s="76">
        <f>+F9data!AC96</f>
        <v>2.2796179671956684E-2</v>
      </c>
      <c r="D97" s="76">
        <f ca="1">+F9data!AD96</f>
        <v>7.1524550914964973E-3</v>
      </c>
      <c r="F97" s="35">
        <f t="shared" ref="F97:F109" si="8">+B97</f>
        <v>45474</v>
      </c>
      <c r="G97" s="76">
        <f ca="1">+W_nucleo!AH110</f>
        <v>-2.3680523905551976E-2</v>
      </c>
      <c r="H97" s="76">
        <f ca="1">+W_nucleo!AG110</f>
        <v>-3.1967315046260936E-2</v>
      </c>
      <c r="J97" s="35">
        <f t="shared" ref="J97:J109" si="9">+F97</f>
        <v>45474</v>
      </c>
      <c r="K97" s="76">
        <f ca="1">+W_nucleo!AR110</f>
        <v>1.2265418169852325</v>
      </c>
      <c r="L97" s="76">
        <f ca="1">+W_nucleo!AS110</f>
        <v>0.20694903648202967</v>
      </c>
      <c r="M97" s="76"/>
      <c r="U97" s="35">
        <f>+'F10.12.17data'!R96</f>
        <v>45474</v>
      </c>
      <c r="V97" s="63">
        <f>+'F10.12.17data'!S96</f>
        <v>1.0688445577472416</v>
      </c>
      <c r="W97" s="63">
        <f>+'F10.12.17data'!T96</f>
        <v>1.0115220058017114</v>
      </c>
      <c r="X97" s="63">
        <f ca="1">+'F10.12.17data'!V96</f>
        <v>1.0570948970650373</v>
      </c>
      <c r="Y97" s="63">
        <f ca="1">+'F10.12.17data'!W96</f>
        <v>1.0031166154773612</v>
      </c>
    </row>
    <row r="98" spans="2:25" x14ac:dyDescent="0.25">
      <c r="B98" s="35">
        <f>+F9data!AB97</f>
        <v>45505</v>
      </c>
      <c r="C98" s="76">
        <f>+F9data!AC97</f>
        <v>2.2202434265835607E-2</v>
      </c>
      <c r="D98" s="76">
        <f ca="1">+F9data!AD97</f>
        <v>6.4231504629815306E-3</v>
      </c>
      <c r="F98" s="35">
        <f t="shared" si="8"/>
        <v>45505</v>
      </c>
      <c r="G98" s="76">
        <f ca="1">+W_nucleo!AH111</f>
        <v>-5.4001715911697445E-2</v>
      </c>
      <c r="H98" s="76">
        <f ca="1">+W_nucleo!AG111</f>
        <v>-4.8794521008505232E-2</v>
      </c>
      <c r="J98" s="35">
        <f t="shared" si="9"/>
        <v>45505</v>
      </c>
      <c r="K98" s="76">
        <f ca="1">+W_nucleo!AR111</f>
        <v>1.2459523464225271</v>
      </c>
      <c r="L98" s="76">
        <f ca="1">+W_nucleo!AS111</f>
        <v>0.11964218590331654</v>
      </c>
      <c r="M98" s="76"/>
      <c r="U98" s="35">
        <f>+'F10.12.17data'!R97</f>
        <v>45505</v>
      </c>
      <c r="V98" s="63">
        <f>+'F10.12.17data'!S97</f>
        <v>1.0675063822771591</v>
      </c>
      <c r="W98" s="63">
        <f>+'F10.12.17data'!T97</f>
        <v>1.0101361255581325</v>
      </c>
      <c r="X98" s="63">
        <f ca="1">+'F10.12.17data'!V97</f>
        <v>1.0531635594991018</v>
      </c>
      <c r="Y98" s="63">
        <f ca="1">+'F10.12.17data'!W97</f>
        <v>1.0017294808816493</v>
      </c>
    </row>
    <row r="99" spans="2:25" x14ac:dyDescent="0.25">
      <c r="B99" s="35">
        <f>+F9data!AB98</f>
        <v>45536</v>
      </c>
      <c r="C99" s="76">
        <f>+F9data!AC98</f>
        <v>2.1369153148618741E-2</v>
      </c>
      <c r="D99" s="76">
        <f ca="1">+F9data!AD98</f>
        <v>5.9539299164192054E-3</v>
      </c>
      <c r="F99" s="35">
        <f t="shared" si="8"/>
        <v>45536</v>
      </c>
      <c r="G99" s="76">
        <f ca="1">+W_nucleo!AH112</f>
        <v>-8.1295730885359241E-2</v>
      </c>
      <c r="H99" s="76">
        <f ca="1">+W_nucleo!AG112</f>
        <v>-5.6608402307484429E-2</v>
      </c>
      <c r="J99" s="35">
        <f t="shared" si="9"/>
        <v>45536</v>
      </c>
      <c r="K99" s="76">
        <f ca="1">+W_nucleo!AR112</f>
        <v>1.0893587622486933</v>
      </c>
      <c r="L99" s="76">
        <f ca="1">+W_nucleo!AS112</f>
        <v>5.0912799713572099E-2</v>
      </c>
      <c r="U99" s="35">
        <f>+'F10.12.17data'!R98</f>
        <v>45536</v>
      </c>
      <c r="V99" s="63">
        <f>+'F10.12.17data'!S98</f>
        <v>1.0598290533464452</v>
      </c>
      <c r="W99" s="63">
        <f>+'F10.12.17data'!T98</f>
        <v>1.0082607191883373</v>
      </c>
      <c r="X99" s="63">
        <f ca="1">+'F10.12.17data'!V98</f>
        <v>1.0505410698513</v>
      </c>
      <c r="Y99" s="63">
        <f ca="1">+'F10.12.17data'!W98</f>
        <v>1.0007123882336206</v>
      </c>
    </row>
    <row r="100" spans="2:25" x14ac:dyDescent="0.25">
      <c r="B100" s="35">
        <f>+F9data!AB99</f>
        <v>45566</v>
      </c>
      <c r="C100" s="76">
        <f>+F9data!AC99</f>
        <v>2.123684417356984E-2</v>
      </c>
      <c r="D100" s="76">
        <f ca="1">+F9data!AD99</f>
        <v>6.1224553185838526E-3</v>
      </c>
      <c r="F100" s="35">
        <f t="shared" si="8"/>
        <v>45566</v>
      </c>
      <c r="G100" s="76">
        <f ca="1">+W_nucleo!AH113</f>
        <v>-8.3310095042170573E-2</v>
      </c>
      <c r="H100" s="76">
        <f ca="1">+W_nucleo!AG113</f>
        <v>-4.9514184087364299E-2</v>
      </c>
      <c r="J100" s="35">
        <f t="shared" si="9"/>
        <v>45566</v>
      </c>
      <c r="K100" s="76">
        <f ca="1">+W_nucleo!AR113</f>
        <v>0.75092515202578625</v>
      </c>
      <c r="L100" s="76">
        <f ca="1">+W_nucleo!AS113</f>
        <v>-6.5832198844290701E-2</v>
      </c>
      <c r="U100" s="35">
        <f>+'F10.12.17data'!R99</f>
        <v>45566</v>
      </c>
      <c r="V100" s="63">
        <f>+'F10.12.17data'!S99</f>
        <v>1.0484202978446358</v>
      </c>
      <c r="W100" s="63">
        <f>+'F10.12.17data'!T99</f>
        <v>1.0039473336220026</v>
      </c>
      <c r="X100" s="63">
        <f ca="1">+'F10.12.17data'!V99</f>
        <v>1.0431709237071993</v>
      </c>
      <c r="Y100" s="63">
        <f ca="1">+'F10.12.17data'!W99</f>
        <v>0.99910557366105535</v>
      </c>
    </row>
    <row r="101" spans="2:25" x14ac:dyDescent="0.25">
      <c r="B101" s="35">
        <f>+F9data!AB100</f>
        <v>45597</v>
      </c>
      <c r="C101" s="76">
        <f>+F9data!AC100</f>
        <v>2.1504756671973435E-2</v>
      </c>
      <c r="D101" s="76">
        <f ca="1">+F9data!AD100</f>
        <v>6.3354037150022413E-3</v>
      </c>
      <c r="F101" s="35">
        <f t="shared" si="8"/>
        <v>45597</v>
      </c>
      <c r="G101" s="76">
        <f ca="1">+W_nucleo!AH114</f>
        <v>-0.10546766823358</v>
      </c>
      <c r="H101" s="76">
        <f ca="1">+W_nucleo!AG114</f>
        <v>-4.2450803470953424E-2</v>
      </c>
      <c r="J101" s="35">
        <f t="shared" si="9"/>
        <v>45597</v>
      </c>
      <c r="K101" s="76">
        <f ca="1">+W_nucleo!AR114</f>
        <v>0.23557773637526225</v>
      </c>
      <c r="L101" s="76">
        <f ca="1">+W_nucleo!AS114</f>
        <v>-0.14534732986797394</v>
      </c>
      <c r="U101" s="35">
        <f>+'F10.12.17data'!R100</f>
        <v>45597</v>
      </c>
      <c r="V101" s="63">
        <f>+'F10.12.17data'!S100</f>
        <v>1.0365322582422785</v>
      </c>
      <c r="W101" s="63">
        <f>+'F10.12.17data'!T100</f>
        <v>0.99831508389189749</v>
      </c>
      <c r="X101" s="63">
        <f ca="1">+'F10.12.17data'!V100</f>
        <v>1.0347086385785389</v>
      </c>
      <c r="Y101" s="63">
        <f ca="1">+'F10.12.17data'!W100</f>
        <v>0.99807832992129841</v>
      </c>
    </row>
    <row r="102" spans="2:25" x14ac:dyDescent="0.25">
      <c r="B102" s="35">
        <f>+F9data!AB101</f>
        <v>45627</v>
      </c>
      <c r="C102" s="76">
        <f>+F9data!AC101</f>
        <v>1.8616675867984839E-2</v>
      </c>
      <c r="D102" s="76">
        <f ca="1">+F9data!AD101</f>
        <v>5.7671212331371251E-3</v>
      </c>
      <c r="F102" s="35">
        <f t="shared" si="8"/>
        <v>45627</v>
      </c>
      <c r="G102" s="76">
        <f ca="1">+W_nucleo!AH115</f>
        <v>-0.10306516840305857</v>
      </c>
      <c r="H102" s="76">
        <f ca="1">+W_nucleo!AG115</f>
        <v>-3.9536526143438611E-2</v>
      </c>
      <c r="J102" s="35">
        <f t="shared" si="9"/>
        <v>45627</v>
      </c>
      <c r="K102" s="76">
        <f ca="1">+W_nucleo!AR115</f>
        <v>0.15855538029715888</v>
      </c>
      <c r="L102" s="76">
        <f ca="1">+W_nucleo!AS115</f>
        <v>-0.25900276856881987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0.99697101597613524</v>
      </c>
      <c r="X102" s="63">
        <f ca="1">+'F10.12.17data'!V101</f>
        <v>1.0381392536558867</v>
      </c>
      <c r="Y102" s="63">
        <f ca="1">+'F10.12.17data'!W101</f>
        <v>0.99668379914940775</v>
      </c>
    </row>
    <row r="103" spans="2:25" x14ac:dyDescent="0.25">
      <c r="B103" s="35">
        <f>+F9data!AB102</f>
        <v>45658</v>
      </c>
      <c r="C103" s="76">
        <f>+F9data!AC102</f>
        <v>1.5263866751648406E-2</v>
      </c>
      <c r="D103" s="76">
        <f ca="1">+F9data!AD102</f>
        <v>5.1269346307650414E-3</v>
      </c>
      <c r="F103" s="35">
        <f t="shared" si="8"/>
        <v>45658</v>
      </c>
      <c r="G103" s="76">
        <f ca="1">+W_nucleo!AH116</f>
        <v>-8.1530160108874039E-2</v>
      </c>
      <c r="H103" s="76">
        <f ca="1">+W_nucleo!AG116</f>
        <v>-3.7374449083768191E-2</v>
      </c>
      <c r="J103" s="35">
        <f t="shared" si="9"/>
        <v>45658</v>
      </c>
      <c r="K103" s="76">
        <f ca="1">+W_nucleo!AR116</f>
        <v>6.4210172146928812E-2</v>
      </c>
      <c r="L103" s="76">
        <f ca="1">+W_nucleo!AS116</f>
        <v>-0.18714761830656812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0.99432919152120969</v>
      </c>
      <c r="X103" s="63">
        <f ca="1">+'F10.12.17data'!V102</f>
        <v>1.0306558479540366</v>
      </c>
      <c r="Y103" s="63">
        <f ca="1">+'F10.12.17data'!W102</f>
        <v>0.99765925069034633</v>
      </c>
    </row>
    <row r="104" spans="2:25" x14ac:dyDescent="0.25">
      <c r="B104" s="35">
        <f>+F9data!AB103</f>
        <v>45689</v>
      </c>
      <c r="C104" s="76">
        <f>+F9data!AC103</f>
        <v>1.3147993220674855E-2</v>
      </c>
      <c r="D104" s="76">
        <f ca="1">+F9data!AD103</f>
        <v>4.1723012648794966E-3</v>
      </c>
      <c r="F104" s="35">
        <f t="shared" si="8"/>
        <v>45689</v>
      </c>
      <c r="G104" s="76">
        <f ca="1">+W_nucleo!AH117</f>
        <v>-5.207190242473847E-2</v>
      </c>
      <c r="H104" s="76">
        <f ca="1">+W_nucleo!AG117</f>
        <v>-2.6850787977580337E-2</v>
      </c>
      <c r="J104" s="35">
        <f t="shared" si="9"/>
        <v>45689</v>
      </c>
      <c r="K104" s="76">
        <f ca="1">+W_nucleo!AR117</f>
        <v>0.2561067835725197</v>
      </c>
      <c r="L104" s="76">
        <f ca="1">+W_nucleo!AS117</f>
        <v>-0.23441618267037256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0.9975325082981169</v>
      </c>
      <c r="X104" s="63">
        <f ca="1">+'F10.12.17data'!V103</f>
        <v>1.0286554476726928</v>
      </c>
      <c r="Y104" s="63">
        <f ca="1">+'F10.12.17data'!W103</f>
        <v>0.99715113115743259</v>
      </c>
    </row>
    <row r="105" spans="2:25" x14ac:dyDescent="0.25">
      <c r="B105" s="35">
        <f>+F9data!AB104</f>
        <v>45717</v>
      </c>
      <c r="C105" s="76">
        <f>+F9data!AC104</f>
        <v>1.1786688963892344E-2</v>
      </c>
      <c r="D105" s="76">
        <f ca="1">+F9data!AD104</f>
        <v>4.0783866140615315E-3</v>
      </c>
      <c r="F105" s="35">
        <f t="shared" si="8"/>
        <v>45717</v>
      </c>
      <c r="G105" s="76">
        <f ca="1">+W_nucleo!AH118</f>
        <v>-3.0405536704033675E-2</v>
      </c>
      <c r="H105" s="76">
        <f ca="1">+W_nucleo!AG118</f>
        <v>-1.8451176114003154E-2</v>
      </c>
      <c r="J105" s="35">
        <f t="shared" si="9"/>
        <v>45717</v>
      </c>
      <c r="K105" s="76">
        <f ca="1">+W_nucleo!AR118</f>
        <v>0.8419727070303793</v>
      </c>
      <c r="L105" s="76">
        <f ca="1">+W_nucleo!AS118</f>
        <v>-0.19055798126464651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1.0058544591974035</v>
      </c>
      <c r="X105" s="63">
        <f ca="1">+'F10.12.17data'!V104</f>
        <v>1.0274419486958233</v>
      </c>
      <c r="Y105" s="63">
        <f ca="1">+'F10.12.17data'!W104</f>
        <v>0.99775536657616337</v>
      </c>
    </row>
    <row r="106" spans="2:25" x14ac:dyDescent="0.25">
      <c r="B106" s="35">
        <f>+F9data!AB105</f>
        <v>45748</v>
      </c>
      <c r="C106" s="76">
        <f>+F9data!AC105</f>
        <v>9.4523975071526736E-3</v>
      </c>
      <c r="D106" s="76">
        <f ca="1">+F9data!AD105</f>
        <v>3.6349211667024797E-3</v>
      </c>
      <c r="F106" s="35">
        <f t="shared" si="8"/>
        <v>45748</v>
      </c>
      <c r="G106" s="76">
        <f ca="1">+W_nucleo!AH119</f>
        <v>-1.8074406240404128E-2</v>
      </c>
      <c r="H106" s="76">
        <f ca="1">+W_nucleo!AG119</f>
        <v>-1.5583085587323797E-2</v>
      </c>
      <c r="J106" s="35">
        <f t="shared" si="9"/>
        <v>45748</v>
      </c>
      <c r="K106" s="76">
        <f ca="1">+W_nucleo!AR119</f>
        <v>0.96979121979943272</v>
      </c>
      <c r="L106" s="76">
        <f ca="1">+W_nucleo!AS119</f>
        <v>-0.20088245624810952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1.0073625566679565</v>
      </c>
      <c r="X106" s="63">
        <f ca="1">+'F10.12.17data'!V105</f>
        <v>1.0324430914061253</v>
      </c>
      <c r="Y106" s="63">
        <f ca="1">+'F10.12.17data'!W105</f>
        <v>0.99770734343971357</v>
      </c>
    </row>
    <row r="107" spans="2:25" x14ac:dyDescent="0.25">
      <c r="B107" s="35">
        <f>+F9data!AB106</f>
        <v>45778</v>
      </c>
      <c r="C107" s="76">
        <f>+F9data!AC106</f>
        <v>9.232945659960726E-3</v>
      </c>
      <c r="D107" s="76">
        <f ca="1">+F9data!AD106</f>
        <v>3.7372081379710154E-3</v>
      </c>
      <c r="F107" s="35">
        <f t="shared" si="8"/>
        <v>45778</v>
      </c>
      <c r="G107" s="76">
        <f ca="1">+W_nucleo!AH120</f>
        <v>-2.6018564188934112E-2</v>
      </c>
      <c r="H107" s="76">
        <f ca="1">+W_nucleo!AG120</f>
        <v>-1.2300641224125775E-2</v>
      </c>
      <c r="J107" s="35">
        <f t="shared" si="9"/>
        <v>45778</v>
      </c>
      <c r="K107" s="76">
        <f ca="1">+W_nucleo!AR120</f>
        <v>0.63500817774381346</v>
      </c>
      <c r="L107" s="76">
        <f ca="1">+W_nucleo!AS120</f>
        <v>-0.20620857388044556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1.0042219934010961</v>
      </c>
      <c r="X107" s="63">
        <f ca="1">+'F10.12.17data'!V106</f>
        <v>1.0390122602137692</v>
      </c>
      <c r="Y107" s="63">
        <f ca="1">+'F10.12.17data'!W106</f>
        <v>0.9976967099745595</v>
      </c>
    </row>
    <row r="108" spans="2:25" x14ac:dyDescent="0.25">
      <c r="B108" s="35">
        <f>+F9data!AB107</f>
        <v>45809</v>
      </c>
      <c r="C108" s="76">
        <f>+F9data!AC107</f>
        <v>9.3530820489338695E-3</v>
      </c>
      <c r="D108" s="76">
        <f ca="1">+F9data!AD107</f>
        <v>3.8952477332933424E-3</v>
      </c>
      <c r="F108" s="35">
        <f t="shared" si="8"/>
        <v>45809</v>
      </c>
      <c r="G108" s="76">
        <f ca="1">+W_nucleo!AH121</f>
        <v>-2.9439506583144759E-2</v>
      </c>
      <c r="H108" s="76">
        <f ca="1">+W_nucleo!AG121</f>
        <v>-1.2139512760163562E-2</v>
      </c>
      <c r="J108" s="35">
        <f t="shared" si="9"/>
        <v>45809</v>
      </c>
      <c r="K108" s="76">
        <f ca="1">+W_nucleo!AR121</f>
        <v>0.11125007216546123</v>
      </c>
      <c r="L108" s="76">
        <f ca="1">+W_nucleo!AS121</f>
        <v>-0.39607106908376011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1.0005066504636855</v>
      </c>
      <c r="X108" s="63">
        <f ca="1">+'F10.12.17data'!V107</f>
        <v>1.0334381775399077</v>
      </c>
      <c r="Y108" s="63">
        <f ca="1">+'F10.12.17data'!W107</f>
        <v>0.99565493079428125</v>
      </c>
    </row>
    <row r="109" spans="2:25" x14ac:dyDescent="0.25">
      <c r="B109" s="35">
        <f>+F9data!AB108</f>
        <v>45839</v>
      </c>
      <c r="C109" s="76">
        <f>+F9data!AC108</f>
        <v>8.7900162498661949E-3</v>
      </c>
      <c r="D109" s="76">
        <f ca="1">+F9data!AD108</f>
        <v>3.7737356900451138E-3</v>
      </c>
      <c r="F109" s="35">
        <f t="shared" si="8"/>
        <v>45839</v>
      </c>
      <c r="G109" s="76">
        <f ca="1">+W_nucleo!AH122</f>
        <v>-2.6412674848101503E-2</v>
      </c>
      <c r="H109" s="76">
        <f ca="1">+W_nucleo!AG122</f>
        <v>-1.0739405749919717E-2</v>
      </c>
      <c r="J109" s="35">
        <f t="shared" si="9"/>
        <v>45839</v>
      </c>
      <c r="K109" s="76">
        <f ca="1">+W_nucleo!AR122</f>
        <v>-7.3199064592117224E-2</v>
      </c>
      <c r="L109" s="76">
        <f ca="1">+W_nucleo!AS122</f>
        <v>-0.42700067726079283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0.99861693617353187</v>
      </c>
      <c r="X109" s="63">
        <f ca="1">+'F10.12.17data'!V108</f>
        <v>1.0256227635183515</v>
      </c>
      <c r="Y109" s="63">
        <f ca="1">+'F10.12.17data'!W108</f>
        <v>0.9953845980976459</v>
      </c>
    </row>
    <row r="110" spans="2:25" x14ac:dyDescent="0.25">
      <c r="B110" s="35">
        <f>+F9data!AB109</f>
        <v>45870</v>
      </c>
      <c r="C110" s="76">
        <f>+F9data!AC109</f>
        <v>8.0885977660019037E-3</v>
      </c>
      <c r="D110" s="76">
        <f ca="1">+F9data!AD109</f>
        <v>3.8429598325768941E-3</v>
      </c>
      <c r="F110" s="35">
        <f t="shared" ref="F110" si="10">+B110</f>
        <v>45870</v>
      </c>
      <c r="G110" s="76">
        <f ca="1">+W_nucleo!AH123</f>
        <v>-2.8217276022957316E-2</v>
      </c>
      <c r="H110" s="76">
        <f ca="1">+W_nucleo!AG123</f>
        <v>-9.2681592802859036E-3</v>
      </c>
      <c r="J110" s="35">
        <f t="shared" ref="J110" si="11">+F110</f>
        <v>45870</v>
      </c>
      <c r="K110" s="76">
        <f ca="1">+W_nucleo!AR123</f>
        <v>-0.28370452241935595</v>
      </c>
      <c r="L110" s="76">
        <f ca="1">+W_nucleo!AS123</f>
        <v>-0.47898106877923396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0.99566851537567191</v>
      </c>
      <c r="X110" s="63">
        <f ca="1">+'F10.12.17data'!V109</f>
        <v>1.0299831800953665</v>
      </c>
      <c r="Y110" s="63">
        <f ca="1">+'F10.12.17data'!W109</f>
        <v>0.99492661870332288</v>
      </c>
    </row>
    <row r="111" spans="2:25" x14ac:dyDescent="0.25">
      <c r="B111" s="35">
        <f>+F9data!AB110</f>
        <v>45901</v>
      </c>
      <c r="C111" s="76">
        <f>+F9data!AC110</f>
        <v>7.9635292010916126E-3</v>
      </c>
      <c r="D111" s="76">
        <f ca="1">+F9data!AD110</f>
        <v>3.6954658541035932E-3</v>
      </c>
      <c r="F111" s="35">
        <f t="shared" ref="F111" si="12">+B111</f>
        <v>45901</v>
      </c>
      <c r="G111" s="76">
        <f ca="1">+W_nucleo!AH124</f>
        <v>-2.5212766818434984E-2</v>
      </c>
      <c r="H111" s="76">
        <f ca="1">+W_nucleo!AG124</f>
        <v>-8.7958376372794245E-3</v>
      </c>
      <c r="J111" s="35">
        <f t="shared" ref="J111" si="13">+F111</f>
        <v>45901</v>
      </c>
      <c r="K111" s="76">
        <f ca="1">+W_nucleo!AR124</f>
        <v>-0.36441765678361548</v>
      </c>
      <c r="L111" s="76">
        <f ca="1">+W_nucleo!AS124</f>
        <v>-0.56051839883259902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0.99506317941645861</v>
      </c>
      <c r="X111" s="63">
        <f ca="1">+'F10.12.17data'!V110</f>
        <v>1.0273036608029311</v>
      </c>
      <c r="Y111" s="63">
        <f ca="1">+'F10.12.17data'!W110</f>
        <v>0.99417481563771692</v>
      </c>
    </row>
    <row r="112" spans="2:25" x14ac:dyDescent="0.25">
      <c r="B112" s="35">
        <f>+F9data!AB111</f>
        <v>45931</v>
      </c>
      <c r="C112" s="76">
        <f>+F9data!AC111</f>
        <v>7.2759707471353003E-3</v>
      </c>
      <c r="D112" s="76">
        <f ca="1">+F9data!AD111</f>
        <v>3.3155788140092346E-3</v>
      </c>
      <c r="F112" s="35">
        <f t="shared" ref="F112" si="14">+B112</f>
        <v>45931</v>
      </c>
      <c r="G112" s="76">
        <f ca="1">+W_nucleo!AH125</f>
        <v>-1.8997206077735695E-2</v>
      </c>
      <c r="H112" s="76">
        <f ca="1">+W_nucleo!AG125</f>
        <v>-7.8141657618766569E-3</v>
      </c>
      <c r="J112" s="35">
        <f t="shared" ref="J112" si="15">+F112</f>
        <v>45931</v>
      </c>
      <c r="K112" s="76">
        <f ca="1">+W_nucleo!AR125</f>
        <v>-0.40610527816151887</v>
      </c>
      <c r="L112" s="76">
        <f ca="1">+W_nucleo!AS125</f>
        <v>-0.6626387042541495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0.99522185933820628</v>
      </c>
      <c r="X112" s="63">
        <f ca="1">+'F10.12.17data'!V111</f>
        <v>1.0241131351276698</v>
      </c>
      <c r="Y112" s="63">
        <f ca="1">+'F10.12.17data'!W111</f>
        <v>0.99326570087721566</v>
      </c>
    </row>
    <row r="113" spans="2:25" x14ac:dyDescent="0.25">
      <c r="B113" s="35">
        <f>+F9data!AB112</f>
        <v>45962</v>
      </c>
      <c r="C113" s="76">
        <f>+F9data!AC112</f>
        <v>6.4094288824150247E-3</v>
      </c>
      <c r="D113" s="76">
        <f ca="1">+F9data!AD112</f>
        <v>2.7663030713733958E-3</v>
      </c>
      <c r="F113" s="35">
        <f t="shared" ref="F113" si="16">+B113</f>
        <v>45962</v>
      </c>
      <c r="G113" s="76">
        <f ca="1">+W_nucleo!AH126</f>
        <v>-8.7988152084788052E-3</v>
      </c>
      <c r="H113" s="76">
        <f ca="1">+W_nucleo!AG126</f>
        <v>-7.1541725698076597E-3</v>
      </c>
      <c r="J113" s="35">
        <f t="shared" ref="J113" si="17">+F113</f>
        <v>45962</v>
      </c>
      <c r="K113" s="76">
        <f ca="1">+W_nucleo!AR126</f>
        <v>-0.34991733404410752</v>
      </c>
      <c r="L113" s="76">
        <f ca="1">+W_nucleo!AS126</f>
        <v>-0.73417743199517815</v>
      </c>
      <c r="U113" s="35">
        <f>+'F10.12.17data'!R112</f>
        <v>45962</v>
      </c>
      <c r="V113" s="63">
        <f>+'F10.12.17data'!S112</f>
        <v>1.0155252850358687</v>
      </c>
      <c r="W113" s="63">
        <f>+'F10.12.17data'!T112</f>
        <v>0.99636369552819903</v>
      </c>
      <c r="X113" s="63">
        <f ca="1">+'F10.12.17data'!V112</f>
        <v>1.0335250468066632</v>
      </c>
      <c r="Y113" s="63">
        <f ca="1">+'F10.12.17data'!W112</f>
        <v>0.99273151571379126</v>
      </c>
    </row>
    <row r="114" spans="2:25" x14ac:dyDescent="0.25">
      <c r="B114" s="35">
        <f>+F9data!AB113</f>
        <v>45992</v>
      </c>
      <c r="C114" s="76">
        <f>+F9data!AC113</f>
        <v>6.556380025395085E-3</v>
      </c>
      <c r="D114" s="76">
        <f ca="1">+F9data!AD113</f>
        <v>2.7876030640989757E-3</v>
      </c>
      <c r="F114" s="35">
        <f t="shared" ref="F114" si="18">+B114</f>
        <v>45992</v>
      </c>
      <c r="G114" s="76">
        <f ca="1">+W_nucleo!AH127</f>
        <v>-5.0315629639601234E-3</v>
      </c>
      <c r="H114" s="76">
        <f ca="1">+W_nucleo!AG127</f>
        <v>-3.822868078775965E-3</v>
      </c>
      <c r="J114" s="35">
        <f t="shared" ref="J114" si="19">+F114</f>
        <v>45992</v>
      </c>
      <c r="K114" s="76">
        <f ca="1">+W_nucleo!AR127</f>
        <v>-0.17862481803814489</v>
      </c>
      <c r="L114" s="76">
        <f ca="1">+W_nucleo!AS127</f>
        <v>-0.64257113436553936</v>
      </c>
      <c r="U114" s="35">
        <f>+'F10.12.17data'!R113</f>
        <v>45992</v>
      </c>
      <c r="V114" s="63">
        <f>+'F10.12.17data'!S113</f>
        <v>1.019827446697068</v>
      </c>
      <c r="W114" s="63">
        <f>+'F10.12.17data'!T113</f>
        <v>0.99767487580575709</v>
      </c>
      <c r="X114" s="63">
        <f ca="1">+'F10.12.17data'!V113</f>
        <v>1.0412456229935452</v>
      </c>
      <c r="Y114" s="63">
        <f ca="1">+'F10.12.17data'!W113</f>
        <v>0.99382325382747883</v>
      </c>
    </row>
  </sheetData>
  <mergeCells count="14">
    <mergeCell ref="AN3:AR3"/>
    <mergeCell ref="AH3:AL3"/>
    <mergeCell ref="AA3:AF3"/>
    <mergeCell ref="AA1:AF1"/>
    <mergeCell ref="Q1:Y1"/>
    <mergeCell ref="B1:L1"/>
    <mergeCell ref="F2:H2"/>
    <mergeCell ref="J2:L2"/>
    <mergeCell ref="U3:Y3"/>
    <mergeCell ref="U2:Y2"/>
    <mergeCell ref="B3:D3"/>
    <mergeCell ref="F3:H3"/>
    <mergeCell ref="J3:L3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Salida Stata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2026-01-14T13:48:16Z</dcterms:modified>
  <cp:category/>
  <cp:contentStatus/>
</cp:coreProperties>
</file>